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ncdc01\SFGSLD\DTOSLD\Estadistica\Cargas\web\"/>
    </mc:Choice>
  </mc:AlternateContent>
  <bookViews>
    <workbookView xWindow="0" yWindow="0" windowWidth="20400" windowHeight="7650" tabRatio="689"/>
  </bookViews>
  <sheets>
    <sheet name="Indice" sheetId="29" r:id="rId1"/>
    <sheet name="1992-1994" sheetId="18" r:id="rId2"/>
    <sheet name="1995" sheetId="19" r:id="rId3"/>
    <sheet name="1996" sheetId="16" r:id="rId4"/>
    <sheet name="1997" sheetId="17" r:id="rId5"/>
    <sheet name="1998" sheetId="14" r:id="rId6"/>
    <sheet name="1999" sheetId="15" r:id="rId7"/>
    <sheet name="2000" sheetId="12" r:id="rId8"/>
    <sheet name="2001" sheetId="13" r:id="rId9"/>
    <sheet name="2002" sheetId="10" r:id="rId10"/>
    <sheet name="2003" sheetId="11" r:id="rId11"/>
    <sheet name="2004" sheetId="4" r:id="rId12"/>
    <sheet name="2005" sheetId="8" r:id="rId13"/>
    <sheet name="2006" sheetId="9" r:id="rId14"/>
    <sheet name="2007" sheetId="5" r:id="rId15"/>
    <sheet name="2008" sheetId="7" r:id="rId16"/>
    <sheet name="2009" sheetId="6" r:id="rId17"/>
    <sheet name="2010" sheetId="2" r:id="rId18"/>
    <sheet name="2011" sheetId="3" r:id="rId19"/>
    <sheet name="2012" sheetId="1" r:id="rId20"/>
    <sheet name="2013" sheetId="26" r:id="rId21"/>
    <sheet name="2014" sheetId="27" r:id="rId22"/>
    <sheet name="2015" sheetId="22" r:id="rId23"/>
    <sheet name="2016" sheetId="23" r:id="rId24"/>
    <sheet name="2017" sheetId="24" r:id="rId25"/>
    <sheet name="2018" sheetId="25" r:id="rId26"/>
    <sheet name="2019" sheetId="28" r:id="rId27"/>
    <sheet name="2020" sheetId="30" r:id="rId28"/>
    <sheet name="2021" sheetId="31" r:id="rId29"/>
    <sheet name="2022" sheetId="32" r:id="rId30"/>
  </sheets>
  <definedNames>
    <definedName name="_xlnm.Print_Area" localSheetId="28">'2021'!$A$12:$N$215</definedName>
    <definedName name="_xlnm.Print_Area" localSheetId="29">'2022'!$A$12:$N$1233</definedName>
    <definedName name="_xlnm.Print_Area" localSheetId="0">Indice!$A$1:$J$35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35" i="28" l="1"/>
  <c r="L635" i="28"/>
  <c r="K635" i="28"/>
  <c r="J635" i="28"/>
  <c r="I635" i="28"/>
  <c r="H635" i="28"/>
  <c r="G635" i="28"/>
  <c r="F635" i="28"/>
  <c r="E635" i="28"/>
  <c r="D635" i="28"/>
  <c r="C635" i="28"/>
  <c r="B635" i="28"/>
  <c r="N635" i="28" s="1"/>
  <c r="M637" i="25"/>
  <c r="L637" i="25"/>
  <c r="K637" i="25"/>
  <c r="J637" i="25"/>
  <c r="I637" i="25"/>
  <c r="H637" i="25"/>
  <c r="G637" i="25"/>
  <c r="F637" i="25"/>
  <c r="E637" i="25"/>
  <c r="D637" i="25"/>
  <c r="C637" i="25"/>
  <c r="B637" i="25"/>
  <c r="N637" i="25" s="1"/>
  <c r="M633" i="24"/>
  <c r="L633" i="24"/>
  <c r="K633" i="24"/>
  <c r="J633" i="24"/>
  <c r="I633" i="24"/>
  <c r="H633" i="24"/>
  <c r="G633" i="24"/>
  <c r="F633" i="24"/>
  <c r="E633" i="24"/>
  <c r="D633" i="24"/>
  <c r="C633" i="24"/>
  <c r="B633" i="24"/>
  <c r="M633" i="23"/>
  <c r="L633" i="23"/>
  <c r="K633" i="23"/>
  <c r="J633" i="23"/>
  <c r="I633" i="23"/>
  <c r="H633" i="23"/>
  <c r="G633" i="23"/>
  <c r="F633" i="23"/>
  <c r="E633" i="23"/>
  <c r="D633" i="23"/>
  <c r="C633" i="23"/>
  <c r="B633" i="23"/>
  <c r="N633" i="23" s="1"/>
  <c r="N633" i="24" l="1"/>
  <c r="B632" i="22"/>
  <c r="C632" i="22"/>
  <c r="D632" i="22"/>
  <c r="E632" i="22"/>
  <c r="F632" i="22"/>
  <c r="G632" i="22"/>
  <c r="H632" i="22"/>
  <c r="I632" i="22"/>
  <c r="J632" i="22"/>
  <c r="K632" i="22"/>
  <c r="L632" i="22"/>
  <c r="M632" i="22"/>
  <c r="N632" i="22" l="1"/>
  <c r="M642" i="27"/>
  <c r="L642" i="27"/>
  <c r="K642" i="27"/>
  <c r="J642" i="27"/>
  <c r="I642" i="27"/>
  <c r="H642" i="27"/>
  <c r="G642" i="27"/>
  <c r="F642" i="27"/>
  <c r="E642" i="27"/>
  <c r="D642" i="27"/>
  <c r="C642" i="27"/>
  <c r="B642" i="27"/>
  <c r="N641" i="27"/>
  <c r="N640" i="27"/>
  <c r="N639" i="27"/>
  <c r="M642" i="26"/>
  <c r="L642" i="26"/>
  <c r="K642" i="26"/>
  <c r="J642" i="26"/>
  <c r="I642" i="26"/>
  <c r="H642" i="26"/>
  <c r="G642" i="26"/>
  <c r="F642" i="26"/>
  <c r="E642" i="26"/>
  <c r="D642" i="26"/>
  <c r="C642" i="26"/>
  <c r="B642" i="26"/>
  <c r="N641" i="26"/>
  <c r="N640" i="26"/>
  <c r="N639" i="26"/>
  <c r="N642" i="27" l="1"/>
  <c r="N642" i="26"/>
  <c r="G70" i="18"/>
  <c r="H26" i="18"/>
  <c r="J15" i="18"/>
  <c r="J16" i="18"/>
  <c r="J17" i="18"/>
  <c r="J18" i="18"/>
  <c r="J19" i="18"/>
  <c r="J20" i="18"/>
  <c r="J21" i="18"/>
  <c r="J22" i="18"/>
  <c r="J23" i="18"/>
  <c r="J24" i="18"/>
  <c r="J25" i="18"/>
  <c r="I26" i="18"/>
  <c r="G26" i="18"/>
  <c r="F26" i="18"/>
  <c r="E26" i="18"/>
  <c r="D26" i="18"/>
  <c r="C26" i="18"/>
  <c r="B26" i="18"/>
  <c r="J58" i="18"/>
  <c r="J59" i="18"/>
  <c r="J60" i="18"/>
  <c r="J61" i="18"/>
  <c r="J62" i="18"/>
  <c r="J63" i="18"/>
  <c r="J64" i="18"/>
  <c r="J65" i="18"/>
  <c r="J66" i="18"/>
  <c r="J67" i="18"/>
  <c r="J68" i="18"/>
  <c r="J69" i="18"/>
  <c r="I70" i="18"/>
  <c r="H70" i="18"/>
  <c r="F70" i="18"/>
  <c r="E70" i="18"/>
  <c r="D70" i="18"/>
  <c r="C70" i="18"/>
  <c r="J36" i="18"/>
  <c r="J37" i="18"/>
  <c r="J38" i="18"/>
  <c r="J39" i="18"/>
  <c r="J40" i="18"/>
  <c r="J41" i="18"/>
  <c r="J42" i="18"/>
  <c r="J43" i="18"/>
  <c r="J44" i="18"/>
  <c r="J45" i="18"/>
  <c r="J46" i="18"/>
  <c r="J47" i="18"/>
  <c r="I48" i="18"/>
  <c r="H48" i="18"/>
  <c r="G48" i="18"/>
  <c r="B48" i="18"/>
  <c r="C48" i="18"/>
  <c r="D48" i="18"/>
  <c r="E48" i="18"/>
  <c r="F48" i="18"/>
  <c r="N255" i="14"/>
  <c r="M237" i="13"/>
  <c r="L237" i="13"/>
  <c r="K237" i="13"/>
  <c r="J237" i="13"/>
  <c r="I237" i="13"/>
  <c r="H237" i="13"/>
  <c r="G237" i="13"/>
  <c r="F237" i="13"/>
  <c r="E237" i="13"/>
  <c r="D237" i="13"/>
  <c r="C237" i="13"/>
  <c r="B237" i="13"/>
  <c r="N235" i="13"/>
  <c r="N233" i="13"/>
  <c r="N231" i="13"/>
  <c r="N144" i="13"/>
  <c r="N146" i="13"/>
  <c r="M223" i="11"/>
  <c r="L223" i="11"/>
  <c r="K223" i="11"/>
  <c r="J223" i="11"/>
  <c r="I223" i="11"/>
  <c r="H223" i="11"/>
  <c r="G223" i="11"/>
  <c r="F223" i="11"/>
  <c r="E223" i="11"/>
  <c r="D223" i="11"/>
  <c r="C223" i="11"/>
  <c r="B223" i="11"/>
  <c r="N221" i="11"/>
  <c r="N219" i="11"/>
  <c r="N217" i="11"/>
  <c r="M223" i="4"/>
  <c r="L223" i="4"/>
  <c r="K223" i="4"/>
  <c r="J223" i="4"/>
  <c r="I223" i="4"/>
  <c r="H223" i="4"/>
  <c r="G223" i="4"/>
  <c r="F223" i="4"/>
  <c r="E223" i="4"/>
  <c r="D223" i="4"/>
  <c r="C223" i="4"/>
  <c r="B223" i="4"/>
  <c r="N221" i="4"/>
  <c r="N219" i="4"/>
  <c r="N217" i="4"/>
  <c r="N269" i="19"/>
  <c r="N273" i="16"/>
  <c r="N275" i="17"/>
  <c r="N208" i="15"/>
  <c r="N227" i="12"/>
  <c r="M243" i="10"/>
  <c r="L243" i="10"/>
  <c r="K243" i="10"/>
  <c r="J243" i="10"/>
  <c r="I243" i="10"/>
  <c r="H243" i="10"/>
  <c r="G243" i="10"/>
  <c r="F243" i="10"/>
  <c r="E243" i="10"/>
  <c r="D243" i="10"/>
  <c r="C243" i="10"/>
  <c r="B243" i="10"/>
  <c r="N241" i="10"/>
  <c r="N239" i="10"/>
  <c r="N237" i="10"/>
  <c r="M226" i="8"/>
  <c r="L226" i="8"/>
  <c r="K226" i="8"/>
  <c r="J226" i="8"/>
  <c r="I226" i="8"/>
  <c r="H226" i="8"/>
  <c r="G226" i="8"/>
  <c r="F226" i="8"/>
  <c r="E226" i="8"/>
  <c r="D226" i="8"/>
  <c r="C226" i="8"/>
  <c r="B226" i="8"/>
  <c r="N224" i="8"/>
  <c r="N222" i="8"/>
  <c r="N220" i="8"/>
  <c r="M227" i="9"/>
  <c r="L227" i="9"/>
  <c r="K227" i="9"/>
  <c r="J227" i="9"/>
  <c r="I227" i="9"/>
  <c r="H227" i="9"/>
  <c r="G227" i="9"/>
  <c r="F227" i="9"/>
  <c r="E227" i="9"/>
  <c r="D227" i="9"/>
  <c r="C227" i="9"/>
  <c r="B227" i="9"/>
  <c r="N225" i="9"/>
  <c r="N223" i="9"/>
  <c r="N221" i="9"/>
  <c r="N239" i="5"/>
  <c r="N241" i="5"/>
  <c r="N243" i="5"/>
  <c r="M245" i="5"/>
  <c r="L245" i="5"/>
  <c r="K245" i="5"/>
  <c r="J245" i="5"/>
  <c r="I245" i="5"/>
  <c r="H245" i="5"/>
  <c r="G245" i="5"/>
  <c r="F245" i="5"/>
  <c r="E245" i="5"/>
  <c r="D245" i="5"/>
  <c r="C245" i="5"/>
  <c r="B245" i="5"/>
  <c r="B70" i="18"/>
  <c r="N240" i="19"/>
  <c r="N242" i="19"/>
  <c r="N244" i="19"/>
  <c r="N246" i="19"/>
  <c r="N248" i="19"/>
  <c r="N250" i="19"/>
  <c r="N252" i="19"/>
  <c r="N254" i="19"/>
  <c r="N256" i="19"/>
  <c r="N258" i="19"/>
  <c r="M260" i="19"/>
  <c r="L260" i="19"/>
  <c r="K260" i="19"/>
  <c r="J260" i="19"/>
  <c r="I260" i="19"/>
  <c r="H260" i="19"/>
  <c r="G260" i="19"/>
  <c r="F260" i="19"/>
  <c r="E260" i="19"/>
  <c r="D260" i="19"/>
  <c r="C260" i="19"/>
  <c r="B260" i="19"/>
  <c r="N169" i="19"/>
  <c r="N171" i="19"/>
  <c r="N173" i="19"/>
  <c r="N175" i="19"/>
  <c r="N177" i="19"/>
  <c r="N179" i="19"/>
  <c r="N181" i="19"/>
  <c r="N183" i="19"/>
  <c r="N185" i="19"/>
  <c r="N187" i="19"/>
  <c r="N189" i="19"/>
  <c r="N191" i="19"/>
  <c r="N193" i="19"/>
  <c r="N195" i="19"/>
  <c r="N197" i="19"/>
  <c r="N199" i="19"/>
  <c r="N201" i="19"/>
  <c r="N203" i="19"/>
  <c r="N205" i="19"/>
  <c r="N207" i="19"/>
  <c r="N209" i="19"/>
  <c r="N211" i="19"/>
  <c r="N213" i="19"/>
  <c r="N215" i="19"/>
  <c r="N217" i="19"/>
  <c r="N219" i="19"/>
  <c r="N221" i="19"/>
  <c r="N223" i="19"/>
  <c r="N225" i="19"/>
  <c r="N227" i="19"/>
  <c r="N229" i="19"/>
  <c r="M231" i="19"/>
  <c r="L231" i="19"/>
  <c r="K231" i="19"/>
  <c r="J231" i="19"/>
  <c r="I231" i="19"/>
  <c r="H231" i="19"/>
  <c r="G231" i="19"/>
  <c r="F231" i="19"/>
  <c r="E231" i="19"/>
  <c r="D231" i="19"/>
  <c r="C231" i="19"/>
  <c r="B231" i="19"/>
  <c r="N134" i="19"/>
  <c r="N136" i="19"/>
  <c r="E138" i="19"/>
  <c r="F138" i="19"/>
  <c r="F160" i="19" s="1"/>
  <c r="G138" i="19"/>
  <c r="G160" i="19"/>
  <c r="H138" i="19"/>
  <c r="H160" i="19"/>
  <c r="I138" i="19"/>
  <c r="I160" i="19"/>
  <c r="N140" i="19"/>
  <c r="N142" i="19"/>
  <c r="N144" i="19"/>
  <c r="N146" i="19"/>
  <c r="N148" i="19"/>
  <c r="N150" i="19"/>
  <c r="N152" i="19"/>
  <c r="N154" i="19"/>
  <c r="N156" i="19"/>
  <c r="N158" i="19"/>
  <c r="M160" i="19"/>
  <c r="L160" i="19"/>
  <c r="K160" i="19"/>
  <c r="J160" i="19"/>
  <c r="D160" i="19"/>
  <c r="C160" i="19"/>
  <c r="B160" i="19"/>
  <c r="N107" i="19"/>
  <c r="N109" i="19"/>
  <c r="N111" i="19"/>
  <c r="N113" i="19"/>
  <c r="N115" i="19"/>
  <c r="N117" i="19"/>
  <c r="N119" i="19"/>
  <c r="N121" i="19"/>
  <c r="N123" i="19"/>
  <c r="M125" i="19"/>
  <c r="L125" i="19"/>
  <c r="K125" i="19"/>
  <c r="J125" i="19"/>
  <c r="I125" i="19"/>
  <c r="H125" i="19"/>
  <c r="G125" i="19"/>
  <c r="F125" i="19"/>
  <c r="E125" i="19"/>
  <c r="D125" i="19"/>
  <c r="C125" i="19"/>
  <c r="B125" i="19"/>
  <c r="N62" i="19"/>
  <c r="N64" i="19"/>
  <c r="N66" i="19"/>
  <c r="N68" i="19"/>
  <c r="N70" i="19"/>
  <c r="N72" i="19"/>
  <c r="N74" i="19"/>
  <c r="N76" i="19"/>
  <c r="N78" i="19"/>
  <c r="N80" i="19"/>
  <c r="N82" i="19"/>
  <c r="N84" i="19"/>
  <c r="N86" i="19"/>
  <c r="N88" i="19"/>
  <c r="N90" i="19"/>
  <c r="N92" i="19"/>
  <c r="N94" i="19"/>
  <c r="N96" i="19"/>
  <c r="M98" i="19"/>
  <c r="L98" i="19"/>
  <c r="K98" i="19"/>
  <c r="J98" i="19"/>
  <c r="I98" i="19"/>
  <c r="H98" i="19"/>
  <c r="G98" i="19"/>
  <c r="F98" i="19"/>
  <c r="E98" i="19"/>
  <c r="D98" i="19"/>
  <c r="C98" i="19"/>
  <c r="B98" i="19"/>
  <c r="B53" i="19"/>
  <c r="C53" i="19"/>
  <c r="D53" i="19"/>
  <c r="E53" i="19"/>
  <c r="F53" i="19"/>
  <c r="G53" i="19"/>
  <c r="H53" i="19"/>
  <c r="I53" i="19"/>
  <c r="J53" i="19"/>
  <c r="K53" i="19"/>
  <c r="L53" i="19"/>
  <c r="M53" i="19"/>
  <c r="N51" i="19"/>
  <c r="N49" i="19"/>
  <c r="N47" i="19"/>
  <c r="N45" i="19"/>
  <c r="N43" i="19"/>
  <c r="N39" i="19"/>
  <c r="N37" i="19"/>
  <c r="N35" i="19"/>
  <c r="N33" i="19"/>
  <c r="N31" i="19"/>
  <c r="N29" i="19"/>
  <c r="N27" i="19"/>
  <c r="N25" i="19"/>
  <c r="N23" i="19"/>
  <c r="N21" i="19"/>
  <c r="N17" i="19"/>
  <c r="B264" i="16"/>
  <c r="C264" i="16"/>
  <c r="D264" i="16"/>
  <c r="E264" i="16"/>
  <c r="F264" i="16"/>
  <c r="G264" i="16"/>
  <c r="H264" i="16"/>
  <c r="I264" i="16"/>
  <c r="J264" i="16"/>
  <c r="K264" i="16"/>
  <c r="L264" i="16"/>
  <c r="M264" i="16"/>
  <c r="N262" i="16"/>
  <c r="N260" i="16"/>
  <c r="N258" i="16"/>
  <c r="N256" i="16"/>
  <c r="N254" i="16"/>
  <c r="N252" i="16"/>
  <c r="N250" i="16"/>
  <c r="N248" i="16"/>
  <c r="N246" i="16"/>
  <c r="N244" i="16"/>
  <c r="B235" i="16"/>
  <c r="C235" i="16"/>
  <c r="D235" i="16"/>
  <c r="E235" i="16"/>
  <c r="F235" i="16"/>
  <c r="G235" i="16"/>
  <c r="H235" i="16"/>
  <c r="I235" i="16"/>
  <c r="J235" i="16"/>
  <c r="K235" i="16"/>
  <c r="N233" i="16"/>
  <c r="N231" i="16"/>
  <c r="N229" i="16"/>
  <c r="N227" i="16"/>
  <c r="N225" i="16"/>
  <c r="N223" i="16"/>
  <c r="N221" i="16"/>
  <c r="N219" i="16"/>
  <c r="N217" i="16"/>
  <c r="N215" i="16"/>
  <c r="N213" i="16"/>
  <c r="N211" i="16"/>
  <c r="N209" i="16"/>
  <c r="N207" i="16"/>
  <c r="N205" i="16"/>
  <c r="N203" i="16"/>
  <c r="N201" i="16"/>
  <c r="N199" i="16"/>
  <c r="N197" i="16"/>
  <c r="N195" i="16"/>
  <c r="N193" i="16"/>
  <c r="N191" i="16"/>
  <c r="N189" i="16"/>
  <c r="N187" i="16"/>
  <c r="N185" i="16"/>
  <c r="N183" i="16"/>
  <c r="N181" i="16"/>
  <c r="N179" i="16"/>
  <c r="N177" i="16"/>
  <c r="N175" i="16"/>
  <c r="N173" i="16"/>
  <c r="N171" i="16"/>
  <c r="B162" i="16"/>
  <c r="C162" i="16"/>
  <c r="D162" i="16"/>
  <c r="E162" i="16"/>
  <c r="F162" i="16"/>
  <c r="G162" i="16"/>
  <c r="H162" i="16"/>
  <c r="I162" i="16"/>
  <c r="J162" i="16"/>
  <c r="K162" i="16"/>
  <c r="L162" i="16"/>
  <c r="M162" i="16"/>
  <c r="N160" i="16"/>
  <c r="N158" i="16"/>
  <c r="N156" i="16"/>
  <c r="N154" i="16"/>
  <c r="N152" i="16"/>
  <c r="N150" i="16"/>
  <c r="N123" i="16"/>
  <c r="N125" i="16"/>
  <c r="N127" i="16"/>
  <c r="N129" i="16"/>
  <c r="N131" i="16"/>
  <c r="N133" i="16"/>
  <c r="N135" i="16"/>
  <c r="N137" i="16"/>
  <c r="N139" i="16"/>
  <c r="M141" i="16"/>
  <c r="L141" i="16"/>
  <c r="K141" i="16"/>
  <c r="J141" i="16"/>
  <c r="I141" i="16"/>
  <c r="H141" i="16"/>
  <c r="G141" i="16"/>
  <c r="F141" i="16"/>
  <c r="E141" i="16"/>
  <c r="D141" i="16"/>
  <c r="C141" i="16"/>
  <c r="B141" i="16"/>
  <c r="N68" i="16"/>
  <c r="N70" i="16"/>
  <c r="N72" i="16"/>
  <c r="N74" i="16"/>
  <c r="N76" i="16"/>
  <c r="N78" i="16"/>
  <c r="N80" i="16"/>
  <c r="N82" i="16"/>
  <c r="N84" i="16"/>
  <c r="N86" i="16"/>
  <c r="N88" i="16"/>
  <c r="N90" i="16"/>
  <c r="N92" i="16"/>
  <c r="L94" i="16"/>
  <c r="N94" i="16"/>
  <c r="N96" i="16"/>
  <c r="N98" i="16"/>
  <c r="N100" i="16"/>
  <c r="N102" i="16"/>
  <c r="N104" i="16"/>
  <c r="N106" i="16"/>
  <c r="N108" i="16"/>
  <c r="N110" i="16"/>
  <c r="N112" i="16"/>
  <c r="M114" i="16"/>
  <c r="K114" i="16"/>
  <c r="J114" i="16"/>
  <c r="I114" i="16"/>
  <c r="H114" i="16"/>
  <c r="G114" i="16"/>
  <c r="F114" i="16"/>
  <c r="E114" i="16"/>
  <c r="D114" i="16"/>
  <c r="C114" i="16"/>
  <c r="B114" i="16"/>
  <c r="N17" i="16"/>
  <c r="N19" i="16"/>
  <c r="N21" i="16"/>
  <c r="N23" i="16"/>
  <c r="N25" i="16"/>
  <c r="N27" i="16"/>
  <c r="N29" i="16"/>
  <c r="N31" i="16"/>
  <c r="N33" i="16"/>
  <c r="N35" i="16"/>
  <c r="N37" i="16"/>
  <c r="N39" i="16"/>
  <c r="N41" i="16"/>
  <c r="N43" i="16"/>
  <c r="N45" i="16"/>
  <c r="N47" i="16"/>
  <c r="N49" i="16"/>
  <c r="N51" i="16"/>
  <c r="N53" i="16"/>
  <c r="N55" i="16"/>
  <c r="N57" i="16"/>
  <c r="M59" i="16"/>
  <c r="L59" i="16"/>
  <c r="K59" i="16"/>
  <c r="J59" i="16"/>
  <c r="I59" i="16"/>
  <c r="H59" i="16"/>
  <c r="G59" i="16"/>
  <c r="F59" i="16"/>
  <c r="E59" i="16"/>
  <c r="D59" i="16"/>
  <c r="C59" i="16"/>
  <c r="B59" i="16"/>
  <c r="B266" i="17"/>
  <c r="C266" i="17"/>
  <c r="D266" i="17"/>
  <c r="E266" i="17"/>
  <c r="F266" i="17"/>
  <c r="G266" i="17"/>
  <c r="H266" i="17"/>
  <c r="I266" i="17"/>
  <c r="J266" i="17"/>
  <c r="K266" i="17"/>
  <c r="L266" i="17"/>
  <c r="M266" i="17"/>
  <c r="N264" i="17"/>
  <c r="N262" i="17"/>
  <c r="N260" i="17"/>
  <c r="N258" i="17"/>
  <c r="N256" i="17"/>
  <c r="N254" i="17"/>
  <c r="N252" i="17"/>
  <c r="N250" i="17"/>
  <c r="N248" i="17"/>
  <c r="N246" i="17"/>
  <c r="B237" i="17"/>
  <c r="C237" i="17"/>
  <c r="D237" i="17"/>
  <c r="E237" i="17"/>
  <c r="F237" i="17"/>
  <c r="G237" i="17"/>
  <c r="H237" i="17"/>
  <c r="I237" i="17"/>
  <c r="J237" i="17"/>
  <c r="K237" i="17"/>
  <c r="L237" i="17"/>
  <c r="M237" i="17"/>
  <c r="N235" i="17"/>
  <c r="N233" i="17"/>
  <c r="N231" i="17"/>
  <c r="N229" i="17"/>
  <c r="N227" i="17"/>
  <c r="N225" i="17"/>
  <c r="N223" i="17"/>
  <c r="N221" i="17"/>
  <c r="N219" i="17"/>
  <c r="N217" i="17"/>
  <c r="N215" i="17"/>
  <c r="N213" i="17"/>
  <c r="N211" i="17"/>
  <c r="N209" i="17"/>
  <c r="N207" i="17"/>
  <c r="N205" i="17"/>
  <c r="N203" i="17"/>
  <c r="N201" i="17"/>
  <c r="N199" i="17"/>
  <c r="N197" i="17"/>
  <c r="N195" i="17"/>
  <c r="N193" i="17"/>
  <c r="N191" i="17"/>
  <c r="N189" i="17"/>
  <c r="N187" i="17"/>
  <c r="N185" i="17"/>
  <c r="N183" i="17"/>
  <c r="N181" i="17"/>
  <c r="N179" i="17"/>
  <c r="N177" i="17"/>
  <c r="N175" i="17"/>
  <c r="N173" i="17"/>
  <c r="B164" i="17"/>
  <c r="C164" i="17"/>
  <c r="D164" i="17"/>
  <c r="E164" i="17"/>
  <c r="F164" i="17"/>
  <c r="G164" i="17"/>
  <c r="H164" i="17"/>
  <c r="I164" i="17"/>
  <c r="J164" i="17"/>
  <c r="K164" i="17"/>
  <c r="L164" i="17"/>
  <c r="M164" i="17"/>
  <c r="N162" i="17"/>
  <c r="N160" i="17"/>
  <c r="N158" i="17"/>
  <c r="N156" i="17"/>
  <c r="N154" i="17"/>
  <c r="N152" i="17"/>
  <c r="N123" i="17"/>
  <c r="N125" i="17"/>
  <c r="N127" i="17"/>
  <c r="N129" i="17"/>
  <c r="N131" i="17"/>
  <c r="N133" i="17"/>
  <c r="N135" i="17"/>
  <c r="N137" i="17"/>
  <c r="N139" i="17"/>
  <c r="N141" i="17"/>
  <c r="M143" i="17"/>
  <c r="L143" i="17"/>
  <c r="K143" i="17"/>
  <c r="J143" i="17"/>
  <c r="I143" i="17"/>
  <c r="H143" i="17"/>
  <c r="G143" i="17"/>
  <c r="F143" i="17"/>
  <c r="E143" i="17"/>
  <c r="D143" i="17"/>
  <c r="C143" i="17"/>
  <c r="B143" i="17"/>
  <c r="B114" i="17"/>
  <c r="C114" i="17"/>
  <c r="D114" i="17"/>
  <c r="E114" i="17"/>
  <c r="F114" i="17"/>
  <c r="G114" i="17"/>
  <c r="H114" i="17"/>
  <c r="I114" i="17"/>
  <c r="J114" i="17"/>
  <c r="K114" i="17"/>
  <c r="L114" i="17"/>
  <c r="M114" i="17"/>
  <c r="N112" i="17"/>
  <c r="N110" i="17"/>
  <c r="N108" i="17"/>
  <c r="N106" i="17"/>
  <c r="N104" i="17"/>
  <c r="N102" i="17"/>
  <c r="N100" i="17"/>
  <c r="N98" i="17"/>
  <c r="N96" i="17"/>
  <c r="N94" i="17"/>
  <c r="N92" i="17"/>
  <c r="N90" i="17"/>
  <c r="N88" i="17"/>
  <c r="N86" i="17"/>
  <c r="N84" i="17"/>
  <c r="N82" i="17"/>
  <c r="N80" i="17"/>
  <c r="N78" i="17"/>
  <c r="N76" i="17"/>
  <c r="N74" i="17"/>
  <c r="N72" i="17"/>
  <c r="N70" i="17"/>
  <c r="N68" i="17"/>
  <c r="B59" i="17"/>
  <c r="C59" i="17"/>
  <c r="D59" i="17"/>
  <c r="E59" i="17"/>
  <c r="F59" i="17"/>
  <c r="G59" i="17"/>
  <c r="H59" i="17"/>
  <c r="I59" i="17"/>
  <c r="J59" i="17"/>
  <c r="K59" i="17"/>
  <c r="L59" i="17"/>
  <c r="M59" i="17"/>
  <c r="N57" i="17"/>
  <c r="N55" i="17"/>
  <c r="N53" i="17"/>
  <c r="N51" i="17"/>
  <c r="N49" i="17"/>
  <c r="N47" i="17"/>
  <c r="N45" i="17"/>
  <c r="N43" i="17"/>
  <c r="N41" i="17"/>
  <c r="N39" i="17"/>
  <c r="N37" i="17"/>
  <c r="N35" i="17"/>
  <c r="N33" i="17"/>
  <c r="N31" i="17"/>
  <c r="N29" i="17"/>
  <c r="N27" i="17"/>
  <c r="N25" i="17"/>
  <c r="N23" i="17"/>
  <c r="N21" i="17"/>
  <c r="N19" i="17"/>
  <c r="N17" i="17"/>
  <c r="B246" i="14"/>
  <c r="C246" i="14"/>
  <c r="D246" i="14"/>
  <c r="E246" i="14"/>
  <c r="F246" i="14"/>
  <c r="G246" i="14"/>
  <c r="H246" i="14"/>
  <c r="I246" i="14"/>
  <c r="J246" i="14"/>
  <c r="K246" i="14"/>
  <c r="L246" i="14"/>
  <c r="M246" i="14"/>
  <c r="N244" i="14"/>
  <c r="N242" i="14"/>
  <c r="N240" i="14"/>
  <c r="N238" i="14"/>
  <c r="N236" i="14"/>
  <c r="N234" i="14"/>
  <c r="N232" i="14"/>
  <c r="N230" i="14"/>
  <c r="N228" i="14"/>
  <c r="N226" i="14"/>
  <c r="B217" i="14"/>
  <c r="N217" i="14" s="1"/>
  <c r="C217" i="14"/>
  <c r="D217" i="14"/>
  <c r="E217" i="14"/>
  <c r="F217" i="14"/>
  <c r="G217" i="14"/>
  <c r="H217" i="14"/>
  <c r="I217" i="14"/>
  <c r="J217" i="14"/>
  <c r="K217" i="14"/>
  <c r="L217" i="14"/>
  <c r="M217" i="14"/>
  <c r="N215" i="14"/>
  <c r="N213" i="14"/>
  <c r="N211" i="14"/>
  <c r="N209" i="14"/>
  <c r="N207" i="14"/>
  <c r="N205" i="14"/>
  <c r="N203" i="14"/>
  <c r="N201" i="14"/>
  <c r="N199" i="14"/>
  <c r="N197" i="14"/>
  <c r="N195" i="14"/>
  <c r="N193" i="14"/>
  <c r="N191" i="14"/>
  <c r="N189" i="14"/>
  <c r="N187" i="14"/>
  <c r="N185" i="14"/>
  <c r="N183" i="14"/>
  <c r="N181" i="14"/>
  <c r="N179" i="14"/>
  <c r="N177" i="14"/>
  <c r="N175" i="14"/>
  <c r="N173" i="14"/>
  <c r="B164" i="14"/>
  <c r="C164" i="14"/>
  <c r="D164" i="14"/>
  <c r="E164" i="14"/>
  <c r="F164" i="14"/>
  <c r="G164" i="14"/>
  <c r="H164" i="14"/>
  <c r="I164" i="14"/>
  <c r="J164" i="14"/>
  <c r="K164" i="14"/>
  <c r="L164" i="14"/>
  <c r="M164" i="14"/>
  <c r="N162" i="14"/>
  <c r="N160" i="14"/>
  <c r="N158" i="14"/>
  <c r="N156" i="14"/>
  <c r="N154" i="14"/>
  <c r="N152" i="14"/>
  <c r="N123" i="14"/>
  <c r="N125" i="14"/>
  <c r="N127" i="14"/>
  <c r="N129" i="14"/>
  <c r="N131" i="14"/>
  <c r="N133" i="14"/>
  <c r="N135" i="14"/>
  <c r="N137" i="14"/>
  <c r="N139" i="14"/>
  <c r="N141" i="14"/>
  <c r="M143" i="14"/>
  <c r="L143" i="14"/>
  <c r="K143" i="14"/>
  <c r="J143" i="14"/>
  <c r="I143" i="14"/>
  <c r="H143" i="14"/>
  <c r="G143" i="14"/>
  <c r="F143" i="14"/>
  <c r="E143" i="14"/>
  <c r="D143" i="14"/>
  <c r="C143" i="14"/>
  <c r="B143" i="14"/>
  <c r="B114" i="14"/>
  <c r="C114" i="14"/>
  <c r="D114" i="14"/>
  <c r="E114" i="14"/>
  <c r="F114" i="14"/>
  <c r="G114" i="14"/>
  <c r="H114" i="14"/>
  <c r="I114" i="14"/>
  <c r="J114" i="14"/>
  <c r="K114" i="14"/>
  <c r="L114" i="14"/>
  <c r="M114" i="14"/>
  <c r="N112" i="14"/>
  <c r="N110" i="14"/>
  <c r="N108" i="14"/>
  <c r="N106" i="14"/>
  <c r="N104" i="14"/>
  <c r="N102" i="14"/>
  <c r="N100" i="14"/>
  <c r="N98" i="14"/>
  <c r="N96" i="14"/>
  <c r="N94" i="14"/>
  <c r="N92" i="14"/>
  <c r="N90" i="14"/>
  <c r="N88" i="14"/>
  <c r="N86" i="14"/>
  <c r="N84" i="14"/>
  <c r="N82" i="14"/>
  <c r="N80" i="14"/>
  <c r="N78" i="14"/>
  <c r="N76" i="14"/>
  <c r="N74" i="14"/>
  <c r="N72" i="14"/>
  <c r="N70" i="14"/>
  <c r="N68" i="14"/>
  <c r="B59" i="14"/>
  <c r="C59" i="14"/>
  <c r="D59" i="14"/>
  <c r="E59" i="14"/>
  <c r="F59" i="14"/>
  <c r="G59" i="14"/>
  <c r="H59" i="14"/>
  <c r="I59" i="14"/>
  <c r="J59" i="14"/>
  <c r="K59" i="14"/>
  <c r="L59" i="14"/>
  <c r="M59" i="14"/>
  <c r="N57" i="14"/>
  <c r="N55" i="14"/>
  <c r="N53" i="14"/>
  <c r="N51" i="14"/>
  <c r="N49" i="14"/>
  <c r="N47" i="14"/>
  <c r="N45" i="14"/>
  <c r="N43" i="14"/>
  <c r="N41" i="14"/>
  <c r="N39" i="14"/>
  <c r="N37" i="14"/>
  <c r="N35" i="14"/>
  <c r="N33" i="14"/>
  <c r="N31" i="14"/>
  <c r="N29" i="14"/>
  <c r="N27" i="14"/>
  <c r="N25" i="14"/>
  <c r="N23" i="14"/>
  <c r="N21" i="14"/>
  <c r="N19" i="14"/>
  <c r="N17" i="14"/>
  <c r="B198" i="15"/>
  <c r="C198" i="15"/>
  <c r="D198" i="15"/>
  <c r="E198" i="15"/>
  <c r="F198" i="15"/>
  <c r="G198" i="15"/>
  <c r="H198" i="15"/>
  <c r="I198" i="15"/>
  <c r="J198" i="15"/>
  <c r="K198" i="15"/>
  <c r="L198" i="15"/>
  <c r="M198" i="15"/>
  <c r="N196" i="15"/>
  <c r="N194" i="15"/>
  <c r="N192" i="15"/>
  <c r="N190" i="15"/>
  <c r="N188" i="15"/>
  <c r="N186" i="15"/>
  <c r="N184" i="15"/>
  <c r="N182" i="15"/>
  <c r="B173" i="15"/>
  <c r="C173" i="15"/>
  <c r="D173" i="15"/>
  <c r="E173" i="15"/>
  <c r="F173" i="15"/>
  <c r="G173" i="15"/>
  <c r="H173" i="15"/>
  <c r="I173" i="15"/>
  <c r="J173" i="15"/>
  <c r="K173" i="15"/>
  <c r="L173" i="15"/>
  <c r="M173" i="15"/>
  <c r="N171" i="15"/>
  <c r="N169" i="15"/>
  <c r="N167" i="15"/>
  <c r="N165" i="15"/>
  <c r="N163" i="15"/>
  <c r="N161" i="15"/>
  <c r="N159" i="15"/>
  <c r="N157" i="15"/>
  <c r="B148" i="15"/>
  <c r="C148" i="15"/>
  <c r="D148" i="15"/>
  <c r="E148" i="15"/>
  <c r="F148" i="15"/>
  <c r="G148" i="15"/>
  <c r="H148" i="15"/>
  <c r="I148" i="15"/>
  <c r="J148" i="15"/>
  <c r="K148" i="15"/>
  <c r="L148" i="15"/>
  <c r="M148" i="15"/>
  <c r="N146" i="15"/>
  <c r="N144" i="15"/>
  <c r="N142" i="15"/>
  <c r="N140" i="15"/>
  <c r="N138" i="15"/>
  <c r="N136" i="15"/>
  <c r="N107" i="15"/>
  <c r="N127" i="15" s="1"/>
  <c r="N109" i="15"/>
  <c r="N111" i="15"/>
  <c r="N113" i="15"/>
  <c r="N115" i="15"/>
  <c r="N117" i="15"/>
  <c r="N119" i="15"/>
  <c r="N121" i="15"/>
  <c r="N123" i="15"/>
  <c r="N125" i="15"/>
  <c r="M127" i="15"/>
  <c r="L127" i="15"/>
  <c r="K127" i="15"/>
  <c r="J127" i="15"/>
  <c r="I127" i="15"/>
  <c r="H127" i="15"/>
  <c r="G127" i="15"/>
  <c r="F127" i="15"/>
  <c r="E127" i="15"/>
  <c r="D127" i="15"/>
  <c r="C127" i="15"/>
  <c r="B127" i="15"/>
  <c r="B98" i="15"/>
  <c r="C98" i="15"/>
  <c r="D98" i="15"/>
  <c r="E98" i="15"/>
  <c r="F98" i="15"/>
  <c r="G98" i="15"/>
  <c r="H98" i="15"/>
  <c r="I98" i="15"/>
  <c r="J98" i="15"/>
  <c r="K98" i="15"/>
  <c r="L98" i="15"/>
  <c r="M98" i="15"/>
  <c r="N96" i="15"/>
  <c r="N94" i="15"/>
  <c r="N92" i="15"/>
  <c r="N90" i="15"/>
  <c r="N88" i="15"/>
  <c r="N86" i="15"/>
  <c r="N84" i="15"/>
  <c r="N82" i="15"/>
  <c r="N80" i="15"/>
  <c r="N78" i="15"/>
  <c r="N76" i="15"/>
  <c r="N74" i="15"/>
  <c r="N72" i="15"/>
  <c r="N70" i="15"/>
  <c r="N68" i="15"/>
  <c r="N66" i="15"/>
  <c r="N64" i="15"/>
  <c r="N62" i="15"/>
  <c r="N60" i="15"/>
  <c r="N58" i="15"/>
  <c r="B49" i="15"/>
  <c r="C49" i="15"/>
  <c r="D49" i="15"/>
  <c r="E49" i="15"/>
  <c r="F49" i="15"/>
  <c r="G49" i="15"/>
  <c r="H49" i="15"/>
  <c r="I49" i="15"/>
  <c r="J49" i="15"/>
  <c r="K49" i="15"/>
  <c r="L49" i="15"/>
  <c r="M49" i="15"/>
  <c r="N47" i="15"/>
  <c r="N45" i="15"/>
  <c r="N43" i="15"/>
  <c r="N41" i="15"/>
  <c r="N39" i="15"/>
  <c r="N37" i="15"/>
  <c r="N35" i="15"/>
  <c r="N33" i="15"/>
  <c r="N31" i="15"/>
  <c r="N29" i="15"/>
  <c r="N27" i="15"/>
  <c r="N25" i="15"/>
  <c r="N23" i="15"/>
  <c r="N21" i="15"/>
  <c r="N19" i="15"/>
  <c r="N17" i="15"/>
  <c r="B218" i="12"/>
  <c r="C218" i="12"/>
  <c r="D218" i="12"/>
  <c r="E218" i="12"/>
  <c r="F218" i="12"/>
  <c r="G218" i="12"/>
  <c r="H218" i="12"/>
  <c r="I218" i="12"/>
  <c r="J218" i="12"/>
  <c r="K218" i="12"/>
  <c r="L218" i="12"/>
  <c r="M218" i="12"/>
  <c r="N216" i="12"/>
  <c r="N214" i="12"/>
  <c r="N212" i="12"/>
  <c r="N210" i="12"/>
  <c r="N208" i="12"/>
  <c r="N206" i="12"/>
  <c r="N204" i="12"/>
  <c r="N202" i="12"/>
  <c r="N200" i="12"/>
  <c r="B191" i="12"/>
  <c r="C191" i="12"/>
  <c r="D191" i="12"/>
  <c r="E191" i="12"/>
  <c r="F191" i="12"/>
  <c r="G191" i="12"/>
  <c r="H191" i="12"/>
  <c r="I191" i="12"/>
  <c r="J191" i="12"/>
  <c r="K191" i="12"/>
  <c r="L191" i="12"/>
  <c r="M191" i="12"/>
  <c r="N189" i="12"/>
  <c r="N187" i="12"/>
  <c r="N185" i="12"/>
  <c r="N183" i="12"/>
  <c r="N181" i="12"/>
  <c r="N179" i="12"/>
  <c r="N177" i="12"/>
  <c r="N175" i="12"/>
  <c r="N173" i="12"/>
  <c r="B164" i="12"/>
  <c r="C164" i="12"/>
  <c r="D164" i="12"/>
  <c r="E164" i="12"/>
  <c r="F164" i="12"/>
  <c r="G164" i="12"/>
  <c r="H164" i="12"/>
  <c r="I164" i="12"/>
  <c r="J164" i="12"/>
  <c r="K164" i="12"/>
  <c r="L164" i="12"/>
  <c r="M164" i="12"/>
  <c r="N162" i="12"/>
  <c r="N160" i="12"/>
  <c r="N158" i="12"/>
  <c r="N156" i="12"/>
  <c r="N154" i="12"/>
  <c r="N152" i="12"/>
  <c r="N150" i="12"/>
  <c r="N148" i="12"/>
  <c r="N146" i="12"/>
  <c r="N144" i="12"/>
  <c r="N115" i="12"/>
  <c r="N117" i="12"/>
  <c r="N119" i="12"/>
  <c r="N121" i="12"/>
  <c r="N123" i="12"/>
  <c r="N125" i="12"/>
  <c r="N127" i="12"/>
  <c r="N129" i="12"/>
  <c r="N131" i="12"/>
  <c r="N133" i="12"/>
  <c r="M135" i="12"/>
  <c r="L135" i="12"/>
  <c r="K135" i="12"/>
  <c r="J135" i="12"/>
  <c r="I135" i="12"/>
  <c r="H135" i="12"/>
  <c r="G135" i="12"/>
  <c r="F135" i="12"/>
  <c r="E135" i="12"/>
  <c r="D135" i="12"/>
  <c r="C135" i="12"/>
  <c r="B135" i="12"/>
  <c r="B106" i="12"/>
  <c r="C106" i="12"/>
  <c r="D106" i="12"/>
  <c r="E106" i="12"/>
  <c r="F106" i="12"/>
  <c r="G106" i="12"/>
  <c r="H106" i="12"/>
  <c r="I106" i="12"/>
  <c r="J106" i="12"/>
  <c r="K106" i="12"/>
  <c r="L106" i="12"/>
  <c r="M106" i="12"/>
  <c r="N104" i="12"/>
  <c r="N102" i="12"/>
  <c r="N100" i="12"/>
  <c r="N98" i="12"/>
  <c r="N96" i="12"/>
  <c r="N94" i="12"/>
  <c r="N92" i="12"/>
  <c r="N90" i="12"/>
  <c r="N88" i="12"/>
  <c r="N86" i="12"/>
  <c r="N84" i="12"/>
  <c r="N82" i="12"/>
  <c r="N80" i="12"/>
  <c r="N78" i="12"/>
  <c r="N76" i="12"/>
  <c r="N74" i="12"/>
  <c r="N72" i="12"/>
  <c r="N70" i="12"/>
  <c r="N68" i="12"/>
  <c r="N66" i="12"/>
  <c r="N64" i="12"/>
  <c r="N62" i="12"/>
  <c r="N60" i="12"/>
  <c r="B51" i="12"/>
  <c r="C51" i="12"/>
  <c r="D51" i="12"/>
  <c r="E51" i="12"/>
  <c r="F51" i="12"/>
  <c r="G51" i="12"/>
  <c r="H51" i="12"/>
  <c r="I51" i="12"/>
  <c r="J51" i="12"/>
  <c r="K51" i="12"/>
  <c r="L51" i="12"/>
  <c r="M51" i="12"/>
  <c r="N49" i="12"/>
  <c r="N47" i="12"/>
  <c r="N45" i="12"/>
  <c r="N43" i="12"/>
  <c r="N41" i="12"/>
  <c r="N39" i="12"/>
  <c r="N37" i="12"/>
  <c r="N35" i="12"/>
  <c r="N33" i="12"/>
  <c r="N31" i="12"/>
  <c r="N29" i="12"/>
  <c r="N27" i="12"/>
  <c r="N25" i="12"/>
  <c r="N23" i="12"/>
  <c r="N21" i="12"/>
  <c r="N19" i="12"/>
  <c r="N17" i="12"/>
  <c r="B193" i="13"/>
  <c r="C193" i="13"/>
  <c r="D193" i="13"/>
  <c r="E193" i="13"/>
  <c r="F193" i="13"/>
  <c r="G193" i="13"/>
  <c r="H193" i="13"/>
  <c r="I193" i="13"/>
  <c r="J193" i="13"/>
  <c r="K193" i="13"/>
  <c r="L193" i="13"/>
  <c r="M193" i="13"/>
  <c r="N191" i="13"/>
  <c r="N185" i="13"/>
  <c r="N183" i="13"/>
  <c r="N181" i="13"/>
  <c r="N179" i="13"/>
  <c r="N177" i="13"/>
  <c r="N175" i="13"/>
  <c r="N173" i="13"/>
  <c r="B164" i="13"/>
  <c r="C164" i="13"/>
  <c r="D164" i="13"/>
  <c r="E164" i="13"/>
  <c r="F164" i="13"/>
  <c r="G164" i="13"/>
  <c r="H164" i="13"/>
  <c r="I164" i="13"/>
  <c r="J164" i="13"/>
  <c r="K164" i="13"/>
  <c r="L164" i="13"/>
  <c r="M164" i="13"/>
  <c r="N162" i="13"/>
  <c r="N160" i="13"/>
  <c r="N158" i="13"/>
  <c r="N156" i="13"/>
  <c r="N154" i="13"/>
  <c r="N152" i="13"/>
  <c r="N150" i="13"/>
  <c r="N148" i="13"/>
  <c r="N115" i="13"/>
  <c r="N117" i="13"/>
  <c r="N119" i="13"/>
  <c r="N121" i="13"/>
  <c r="N123" i="13"/>
  <c r="N125" i="13"/>
  <c r="N127" i="13"/>
  <c r="N129" i="13"/>
  <c r="N131" i="13"/>
  <c r="N133" i="13"/>
  <c r="M135" i="13"/>
  <c r="L135" i="13"/>
  <c r="K135" i="13"/>
  <c r="J135" i="13"/>
  <c r="I135" i="13"/>
  <c r="H135" i="13"/>
  <c r="G135" i="13"/>
  <c r="F135" i="13"/>
  <c r="E135" i="13"/>
  <c r="D135" i="13"/>
  <c r="C135" i="13"/>
  <c r="B135" i="13"/>
  <c r="B106" i="13"/>
  <c r="C106" i="13"/>
  <c r="D106" i="13"/>
  <c r="E106" i="13"/>
  <c r="F106" i="13"/>
  <c r="G106" i="13"/>
  <c r="H106" i="13"/>
  <c r="I106" i="13"/>
  <c r="J106" i="13"/>
  <c r="K106" i="13"/>
  <c r="L106" i="13"/>
  <c r="M106" i="13"/>
  <c r="N104" i="13"/>
  <c r="N102" i="13"/>
  <c r="N100" i="13"/>
  <c r="N98" i="13"/>
  <c r="N96" i="13"/>
  <c r="N94" i="13"/>
  <c r="N92" i="13"/>
  <c r="N90" i="13"/>
  <c r="N88" i="13"/>
  <c r="N86" i="13"/>
  <c r="N84" i="13"/>
  <c r="N82" i="13"/>
  <c r="N80" i="13"/>
  <c r="N78" i="13"/>
  <c r="N76" i="13"/>
  <c r="N74" i="13"/>
  <c r="N72" i="13"/>
  <c r="N70" i="13"/>
  <c r="N68" i="13"/>
  <c r="N66" i="13"/>
  <c r="N64" i="13"/>
  <c r="N62" i="13"/>
  <c r="N60" i="13"/>
  <c r="B51" i="13"/>
  <c r="C51" i="13"/>
  <c r="D27" i="13"/>
  <c r="D49" i="13"/>
  <c r="E51" i="13"/>
  <c r="F51" i="13"/>
  <c r="G51" i="13"/>
  <c r="H51" i="13"/>
  <c r="I51" i="13"/>
  <c r="J51" i="13"/>
  <c r="K51" i="13"/>
  <c r="L51" i="13"/>
  <c r="M51" i="13"/>
  <c r="N49" i="13"/>
  <c r="N47" i="13"/>
  <c r="N45" i="13"/>
  <c r="N43" i="13"/>
  <c r="N41" i="13"/>
  <c r="N39" i="13"/>
  <c r="N37" i="13"/>
  <c r="N35" i="13"/>
  <c r="N33" i="13"/>
  <c r="N31" i="13"/>
  <c r="N29" i="13"/>
  <c r="N25" i="13"/>
  <c r="N23" i="13"/>
  <c r="N21" i="13"/>
  <c r="N19" i="13"/>
  <c r="N17" i="13"/>
  <c r="B222" i="13"/>
  <c r="C222" i="13"/>
  <c r="D222" i="13"/>
  <c r="E222" i="13"/>
  <c r="F222" i="13"/>
  <c r="G222" i="13"/>
  <c r="H222" i="13"/>
  <c r="I222" i="13"/>
  <c r="J222" i="13"/>
  <c r="K222" i="13"/>
  <c r="L222" i="13"/>
  <c r="M222" i="13"/>
  <c r="N220" i="13"/>
  <c r="N218" i="13"/>
  <c r="N216" i="13"/>
  <c r="N214" i="13"/>
  <c r="N212" i="13"/>
  <c r="N210" i="13"/>
  <c r="N208" i="13"/>
  <c r="N206" i="13"/>
  <c r="N204" i="13"/>
  <c r="N202" i="13"/>
  <c r="B228" i="10"/>
  <c r="C228" i="10"/>
  <c r="D228" i="10"/>
  <c r="E228" i="10"/>
  <c r="F228" i="10"/>
  <c r="G228" i="10"/>
  <c r="H228" i="10"/>
  <c r="I228" i="10"/>
  <c r="J228" i="10"/>
  <c r="K228" i="10"/>
  <c r="L228" i="10"/>
  <c r="M228" i="10"/>
  <c r="N226" i="10"/>
  <c r="N224" i="10"/>
  <c r="N222" i="10"/>
  <c r="N220" i="10"/>
  <c r="N218" i="10"/>
  <c r="N216" i="10"/>
  <c r="N214" i="10"/>
  <c r="N212" i="10"/>
  <c r="N210" i="10"/>
  <c r="N208" i="10"/>
  <c r="B199" i="10"/>
  <c r="C199" i="10"/>
  <c r="D199" i="10"/>
  <c r="E199" i="10"/>
  <c r="F199" i="10"/>
  <c r="G199" i="10"/>
  <c r="H199" i="10"/>
  <c r="I199" i="10"/>
  <c r="J199" i="10"/>
  <c r="K199" i="10"/>
  <c r="L199" i="10"/>
  <c r="M199" i="10"/>
  <c r="N197" i="10"/>
  <c r="N195" i="10"/>
  <c r="N191" i="10"/>
  <c r="N189" i="10"/>
  <c r="N187" i="10"/>
  <c r="N185" i="10"/>
  <c r="N183" i="10"/>
  <c r="N181" i="10"/>
  <c r="N179" i="10"/>
  <c r="N177" i="10"/>
  <c r="B168" i="10"/>
  <c r="C168" i="10"/>
  <c r="D168" i="10"/>
  <c r="E168" i="10"/>
  <c r="F168" i="10"/>
  <c r="G168" i="10"/>
  <c r="H168" i="10"/>
  <c r="I168" i="10"/>
  <c r="J168" i="10"/>
  <c r="K168" i="10"/>
  <c r="L168" i="10"/>
  <c r="M168" i="10"/>
  <c r="N166" i="10"/>
  <c r="N164" i="10"/>
  <c r="N162" i="10"/>
  <c r="N160" i="10"/>
  <c r="N158" i="10"/>
  <c r="N156" i="10"/>
  <c r="N154" i="10"/>
  <c r="N152" i="10"/>
  <c r="N150" i="10"/>
  <c r="N148" i="10"/>
  <c r="N115" i="10"/>
  <c r="N117" i="10"/>
  <c r="N119" i="10"/>
  <c r="N121" i="10"/>
  <c r="N123" i="10"/>
  <c r="N125" i="10"/>
  <c r="N127" i="10"/>
  <c r="N129" i="10"/>
  <c r="N131" i="10"/>
  <c r="N133" i="10"/>
  <c r="N135" i="10"/>
  <c r="N137" i="10"/>
  <c r="M139" i="10"/>
  <c r="L139" i="10"/>
  <c r="K139" i="10"/>
  <c r="J139" i="10"/>
  <c r="I139" i="10"/>
  <c r="H139" i="10"/>
  <c r="G139" i="10"/>
  <c r="F139" i="10"/>
  <c r="E139" i="10"/>
  <c r="D139" i="10"/>
  <c r="C139" i="10"/>
  <c r="B139" i="10"/>
  <c r="B106" i="10"/>
  <c r="C106" i="10"/>
  <c r="D106" i="10"/>
  <c r="E106" i="10"/>
  <c r="F106" i="10"/>
  <c r="G106" i="10"/>
  <c r="H106" i="10"/>
  <c r="I106" i="10"/>
  <c r="J106" i="10"/>
  <c r="K106" i="10"/>
  <c r="L106" i="10"/>
  <c r="M106" i="10"/>
  <c r="N104" i="10"/>
  <c r="N102" i="10"/>
  <c r="N100" i="10"/>
  <c r="N98" i="10"/>
  <c r="N96" i="10"/>
  <c r="N94" i="10"/>
  <c r="N92" i="10"/>
  <c r="N90" i="10"/>
  <c r="N88" i="10"/>
  <c r="N86" i="10"/>
  <c r="N84" i="10"/>
  <c r="N82" i="10"/>
  <c r="N80" i="10"/>
  <c r="N78" i="10"/>
  <c r="N76" i="10"/>
  <c r="N74" i="10"/>
  <c r="N72" i="10"/>
  <c r="N70" i="10"/>
  <c r="N68" i="10"/>
  <c r="N66" i="10"/>
  <c r="N64" i="10"/>
  <c r="N62" i="10"/>
  <c r="N60" i="10"/>
  <c r="B51" i="10"/>
  <c r="C51" i="10"/>
  <c r="D51" i="10"/>
  <c r="E51" i="10"/>
  <c r="F51" i="10"/>
  <c r="G51" i="10"/>
  <c r="H51" i="10"/>
  <c r="I51" i="10"/>
  <c r="J51" i="10"/>
  <c r="K51" i="10"/>
  <c r="L51" i="10"/>
  <c r="M51" i="10"/>
  <c r="N49" i="10"/>
  <c r="N47" i="10"/>
  <c r="N45" i="10"/>
  <c r="N43" i="10"/>
  <c r="N41" i="10"/>
  <c r="N39" i="10"/>
  <c r="N37" i="10"/>
  <c r="N35" i="10"/>
  <c r="N33" i="10"/>
  <c r="N31" i="10"/>
  <c r="N29" i="10"/>
  <c r="N27" i="10"/>
  <c r="N25" i="10"/>
  <c r="N23" i="10"/>
  <c r="N21" i="10"/>
  <c r="N19" i="10"/>
  <c r="N17" i="10"/>
  <c r="B208" i="11"/>
  <c r="C208" i="11"/>
  <c r="D208" i="11"/>
  <c r="E208" i="11"/>
  <c r="F208" i="11"/>
  <c r="G208" i="11"/>
  <c r="H208" i="11"/>
  <c r="I208" i="11"/>
  <c r="J208" i="11"/>
  <c r="K208" i="11"/>
  <c r="L208" i="11"/>
  <c r="M208" i="11"/>
  <c r="N206" i="11"/>
  <c r="N204" i="11"/>
  <c r="N202" i="11"/>
  <c r="N200" i="11"/>
  <c r="N198" i="11"/>
  <c r="N196" i="11"/>
  <c r="N194" i="11"/>
  <c r="N192" i="11"/>
  <c r="N190" i="11"/>
  <c r="N188" i="11"/>
  <c r="B179" i="11"/>
  <c r="C179" i="11"/>
  <c r="D179" i="11"/>
  <c r="E179" i="11"/>
  <c r="F179" i="11"/>
  <c r="G179" i="11"/>
  <c r="H179" i="11"/>
  <c r="I179" i="11"/>
  <c r="J179" i="11"/>
  <c r="K179" i="11"/>
  <c r="L179" i="11"/>
  <c r="M179" i="11"/>
  <c r="N177" i="11"/>
  <c r="N175" i="11"/>
  <c r="N173" i="11"/>
  <c r="N171" i="11"/>
  <c r="N169" i="11"/>
  <c r="N167" i="11"/>
  <c r="N165" i="11"/>
  <c r="N163" i="11"/>
  <c r="N161" i="11"/>
  <c r="N159" i="11"/>
  <c r="N157" i="11"/>
  <c r="B148" i="11"/>
  <c r="C148" i="11"/>
  <c r="D148" i="11"/>
  <c r="E148" i="11"/>
  <c r="F148" i="11"/>
  <c r="G148" i="11"/>
  <c r="H148" i="11"/>
  <c r="I148" i="11"/>
  <c r="J148" i="11"/>
  <c r="K148" i="11"/>
  <c r="L148" i="11"/>
  <c r="M148" i="11"/>
  <c r="N146" i="11"/>
  <c r="N144" i="11"/>
  <c r="N142" i="11"/>
  <c r="N140" i="11"/>
  <c r="N138" i="11"/>
  <c r="N136" i="11"/>
  <c r="N134" i="11"/>
  <c r="N132" i="11"/>
  <c r="N130" i="11"/>
  <c r="N128" i="11"/>
  <c r="N93" i="11"/>
  <c r="N95" i="11"/>
  <c r="N97" i="11"/>
  <c r="N99" i="11"/>
  <c r="N101" i="11"/>
  <c r="N103" i="11"/>
  <c r="N105" i="11"/>
  <c r="N107" i="11"/>
  <c r="N109" i="11"/>
  <c r="N111" i="11"/>
  <c r="N113" i="11"/>
  <c r="N115" i="11"/>
  <c r="N117" i="11"/>
  <c r="M119" i="11"/>
  <c r="L119" i="11"/>
  <c r="K119" i="11"/>
  <c r="J119" i="11"/>
  <c r="I119" i="11"/>
  <c r="H119" i="11"/>
  <c r="G119" i="11"/>
  <c r="F119" i="11"/>
  <c r="E119" i="11"/>
  <c r="D119" i="11"/>
  <c r="C119" i="11"/>
  <c r="B119" i="11"/>
  <c r="B84" i="11"/>
  <c r="C84" i="11"/>
  <c r="D84" i="11"/>
  <c r="E84" i="11"/>
  <c r="F84" i="11"/>
  <c r="G84" i="11"/>
  <c r="H84" i="11"/>
  <c r="I84" i="11"/>
  <c r="J84" i="11"/>
  <c r="K84" i="11"/>
  <c r="L84" i="11"/>
  <c r="M84" i="11"/>
  <c r="N82" i="11"/>
  <c r="N80" i="11"/>
  <c r="N78" i="11"/>
  <c r="N76" i="11"/>
  <c r="N74" i="11"/>
  <c r="N72" i="11"/>
  <c r="N70" i="11"/>
  <c r="N68" i="11"/>
  <c r="N66" i="11"/>
  <c r="N64" i="11"/>
  <c r="N62" i="11"/>
  <c r="N60" i="11"/>
  <c r="N58" i="11"/>
  <c r="N56" i="11"/>
  <c r="N54" i="11"/>
  <c r="N52" i="11"/>
  <c r="N50" i="11"/>
  <c r="N48" i="11"/>
  <c r="N46" i="11"/>
  <c r="N44" i="11"/>
  <c r="N42" i="11"/>
  <c r="N40" i="11"/>
  <c r="N38" i="11"/>
  <c r="B29" i="11"/>
  <c r="C29" i="11"/>
  <c r="D29" i="11"/>
  <c r="E29" i="11"/>
  <c r="F29" i="11"/>
  <c r="G29" i="11"/>
  <c r="H29" i="11"/>
  <c r="I29" i="11"/>
  <c r="J29" i="11"/>
  <c r="K29" i="11"/>
  <c r="L29" i="11"/>
  <c r="M29" i="11"/>
  <c r="N27" i="11"/>
  <c r="N25" i="11"/>
  <c r="N23" i="11"/>
  <c r="N21" i="11"/>
  <c r="N19" i="11"/>
  <c r="N17" i="11"/>
  <c r="B208" i="4"/>
  <c r="C208" i="4"/>
  <c r="D208" i="4"/>
  <c r="E208" i="4"/>
  <c r="F208" i="4"/>
  <c r="G208" i="4"/>
  <c r="H208" i="4"/>
  <c r="I208" i="4"/>
  <c r="J208" i="4"/>
  <c r="K208" i="4"/>
  <c r="L208" i="4"/>
  <c r="M208" i="4"/>
  <c r="N206" i="4"/>
  <c r="N204" i="4"/>
  <c r="N202" i="4"/>
  <c r="N200" i="4"/>
  <c r="N198" i="4"/>
  <c r="N196" i="4"/>
  <c r="N194" i="4"/>
  <c r="N192" i="4"/>
  <c r="N190" i="4"/>
  <c r="N188" i="4"/>
  <c r="N157" i="4"/>
  <c r="N159" i="4"/>
  <c r="N161" i="4"/>
  <c r="N163" i="4"/>
  <c r="N165" i="4"/>
  <c r="N167" i="4"/>
  <c r="N169" i="4"/>
  <c r="N171" i="4"/>
  <c r="N173" i="4"/>
  <c r="N175" i="4"/>
  <c r="N177" i="4"/>
  <c r="M179" i="4"/>
  <c r="L179" i="4"/>
  <c r="K179" i="4"/>
  <c r="J179" i="4"/>
  <c r="I179" i="4"/>
  <c r="H179" i="4"/>
  <c r="G179" i="4"/>
  <c r="F179" i="4"/>
  <c r="E179" i="4"/>
  <c r="D179" i="4"/>
  <c r="C179" i="4"/>
  <c r="B179" i="4"/>
  <c r="B148" i="4"/>
  <c r="C148" i="4"/>
  <c r="D148" i="4"/>
  <c r="E148" i="4"/>
  <c r="F148" i="4"/>
  <c r="G148" i="4"/>
  <c r="H148" i="4"/>
  <c r="I148" i="4"/>
  <c r="J148" i="4"/>
  <c r="K148" i="4"/>
  <c r="L148" i="4"/>
  <c r="M148" i="4"/>
  <c r="N146" i="4"/>
  <c r="N144" i="4"/>
  <c r="N142" i="4"/>
  <c r="N140" i="4"/>
  <c r="N138" i="4"/>
  <c r="N136" i="4"/>
  <c r="N134" i="4"/>
  <c r="N132" i="4"/>
  <c r="N130" i="4"/>
  <c r="N128" i="4"/>
  <c r="N93" i="4"/>
  <c r="N95" i="4"/>
  <c r="N97" i="4"/>
  <c r="N99" i="4"/>
  <c r="N101" i="4"/>
  <c r="N103" i="4"/>
  <c r="N105" i="4"/>
  <c r="N107" i="4"/>
  <c r="N109" i="4"/>
  <c r="N111" i="4"/>
  <c r="N113" i="4"/>
  <c r="N119" i="4" s="1"/>
  <c r="N115" i="4"/>
  <c r="N117" i="4"/>
  <c r="M119" i="4"/>
  <c r="L119" i="4"/>
  <c r="K119" i="4"/>
  <c r="J119" i="4"/>
  <c r="I119" i="4"/>
  <c r="H119" i="4"/>
  <c r="G119" i="4"/>
  <c r="F119" i="4"/>
  <c r="E119" i="4"/>
  <c r="D119" i="4"/>
  <c r="C119" i="4"/>
  <c r="B119" i="4"/>
  <c r="B84" i="4"/>
  <c r="C84" i="4"/>
  <c r="D84" i="4"/>
  <c r="E84" i="4"/>
  <c r="F84" i="4"/>
  <c r="G84" i="4"/>
  <c r="H84" i="4"/>
  <c r="I84" i="4"/>
  <c r="J84" i="4"/>
  <c r="K84" i="4"/>
  <c r="L84" i="4"/>
  <c r="M84" i="4"/>
  <c r="N82" i="4"/>
  <c r="N80" i="4"/>
  <c r="N78" i="4"/>
  <c r="N76" i="4"/>
  <c r="N74" i="4"/>
  <c r="N72" i="4"/>
  <c r="N70" i="4"/>
  <c r="N68" i="4"/>
  <c r="N66" i="4"/>
  <c r="N64" i="4"/>
  <c r="N62" i="4"/>
  <c r="N60" i="4"/>
  <c r="N58" i="4"/>
  <c r="N56" i="4"/>
  <c r="N54" i="4"/>
  <c r="N52" i="4"/>
  <c r="N50" i="4"/>
  <c r="N48" i="4"/>
  <c r="N46" i="4"/>
  <c r="N44" i="4"/>
  <c r="N42" i="4"/>
  <c r="N40" i="4"/>
  <c r="N38" i="4"/>
  <c r="B29" i="4"/>
  <c r="C29" i="4"/>
  <c r="D29" i="4"/>
  <c r="E29" i="4"/>
  <c r="F29" i="4"/>
  <c r="G29" i="4"/>
  <c r="H29" i="4"/>
  <c r="I29" i="4"/>
  <c r="J29" i="4"/>
  <c r="K29" i="4"/>
  <c r="L29" i="4"/>
  <c r="M29" i="4"/>
  <c r="N27" i="4"/>
  <c r="N25" i="4"/>
  <c r="N23" i="4"/>
  <c r="N21" i="4"/>
  <c r="N19" i="4"/>
  <c r="N17" i="4"/>
  <c r="B211" i="8"/>
  <c r="C211" i="8"/>
  <c r="D211" i="8"/>
  <c r="E211" i="8"/>
  <c r="F211" i="8"/>
  <c r="G211" i="8"/>
  <c r="H211" i="8"/>
  <c r="I211" i="8"/>
  <c r="J211" i="8"/>
  <c r="K211" i="8"/>
  <c r="L211" i="8"/>
  <c r="M211" i="8"/>
  <c r="N209" i="8"/>
  <c r="N207" i="8"/>
  <c r="N205" i="8"/>
  <c r="N203" i="8"/>
  <c r="N201" i="8"/>
  <c r="N199" i="8"/>
  <c r="N197" i="8"/>
  <c r="N195" i="8"/>
  <c r="N193" i="8"/>
  <c r="N191" i="8"/>
  <c r="N160" i="8"/>
  <c r="N162" i="8"/>
  <c r="N164" i="8"/>
  <c r="N166" i="8"/>
  <c r="N168" i="8"/>
  <c r="N170" i="8"/>
  <c r="N172" i="8"/>
  <c r="N174" i="8"/>
  <c r="N176" i="8"/>
  <c r="N178" i="8"/>
  <c r="N180" i="8"/>
  <c r="M182" i="8"/>
  <c r="L182" i="8"/>
  <c r="K182" i="8"/>
  <c r="J182" i="8"/>
  <c r="I182" i="8"/>
  <c r="H182" i="8"/>
  <c r="G182" i="8"/>
  <c r="F182" i="8"/>
  <c r="E182" i="8"/>
  <c r="D182" i="8"/>
  <c r="C182" i="8"/>
  <c r="B182" i="8"/>
  <c r="B150" i="8"/>
  <c r="C150" i="8"/>
  <c r="D150" i="8"/>
  <c r="E150" i="8"/>
  <c r="F150" i="8"/>
  <c r="G150" i="8"/>
  <c r="H150" i="8"/>
  <c r="I150" i="8"/>
  <c r="J150" i="8"/>
  <c r="K150" i="8"/>
  <c r="L150" i="8"/>
  <c r="M150" i="8"/>
  <c r="N148" i="8"/>
  <c r="N146" i="8"/>
  <c r="N144" i="8"/>
  <c r="N142" i="8"/>
  <c r="N140" i="8"/>
  <c r="N138" i="8"/>
  <c r="N136" i="8"/>
  <c r="N134" i="8"/>
  <c r="N132" i="8"/>
  <c r="N130" i="8"/>
  <c r="N128" i="8"/>
  <c r="N126" i="8"/>
  <c r="N91" i="8"/>
  <c r="N93" i="8"/>
  <c r="N95" i="8"/>
  <c r="N97" i="8"/>
  <c r="N99" i="8"/>
  <c r="N101" i="8"/>
  <c r="N103" i="8"/>
  <c r="N105" i="8"/>
  <c r="N107" i="8"/>
  <c r="N109" i="8"/>
  <c r="N111" i="8"/>
  <c r="N113" i="8"/>
  <c r="N115" i="8"/>
  <c r="M117" i="8"/>
  <c r="L117" i="8"/>
  <c r="K117" i="8"/>
  <c r="J117" i="8"/>
  <c r="I117" i="8"/>
  <c r="H117" i="8"/>
  <c r="G117" i="8"/>
  <c r="F117" i="8"/>
  <c r="E117" i="8"/>
  <c r="D117" i="8"/>
  <c r="C117" i="8"/>
  <c r="B117" i="8"/>
  <c r="B57" i="8"/>
  <c r="C57" i="8"/>
  <c r="C83" i="8" s="1"/>
  <c r="D57" i="8"/>
  <c r="D83" i="8" s="1"/>
  <c r="E57" i="8"/>
  <c r="E83" i="8" s="1"/>
  <c r="F57" i="8"/>
  <c r="F83" i="8" s="1"/>
  <c r="G57" i="8"/>
  <c r="G83" i="8" s="1"/>
  <c r="H57" i="8"/>
  <c r="H83" i="8" s="1"/>
  <c r="I57" i="8"/>
  <c r="I83" i="8" s="1"/>
  <c r="J57" i="8"/>
  <c r="J83" i="8" s="1"/>
  <c r="K57" i="8"/>
  <c r="K83" i="8" s="1"/>
  <c r="L57" i="8"/>
  <c r="L83" i="8"/>
  <c r="M57" i="8"/>
  <c r="M83" i="8" s="1"/>
  <c r="N81" i="8"/>
  <c r="N79" i="8"/>
  <c r="N77" i="8"/>
  <c r="N75" i="8"/>
  <c r="N73" i="8"/>
  <c r="N71" i="8"/>
  <c r="N69" i="8"/>
  <c r="N67" i="8"/>
  <c r="N65" i="8"/>
  <c r="N63" i="8"/>
  <c r="N61" i="8"/>
  <c r="N59" i="8"/>
  <c r="N55" i="8"/>
  <c r="N53" i="8"/>
  <c r="N51" i="8"/>
  <c r="N49" i="8"/>
  <c r="N47" i="8"/>
  <c r="N45" i="8"/>
  <c r="N43" i="8"/>
  <c r="N41" i="8"/>
  <c r="N39" i="8"/>
  <c r="N37" i="8"/>
  <c r="B28" i="8"/>
  <c r="C28" i="8"/>
  <c r="D28" i="8"/>
  <c r="E28" i="8"/>
  <c r="F28" i="8"/>
  <c r="G28" i="8"/>
  <c r="H28" i="8"/>
  <c r="I28" i="8"/>
  <c r="J28" i="8"/>
  <c r="K28" i="8"/>
  <c r="L28" i="8"/>
  <c r="M28" i="8"/>
  <c r="N26" i="8"/>
  <c r="N24" i="8"/>
  <c r="N22" i="8"/>
  <c r="N20" i="8"/>
  <c r="N18" i="8"/>
  <c r="N16" i="8"/>
  <c r="B212" i="9"/>
  <c r="C212" i="9"/>
  <c r="D212" i="9"/>
  <c r="E212" i="9"/>
  <c r="F212" i="9"/>
  <c r="G212" i="9"/>
  <c r="H212" i="9"/>
  <c r="I212" i="9"/>
  <c r="J212" i="9"/>
  <c r="K212" i="9"/>
  <c r="L212" i="9"/>
  <c r="M212" i="9"/>
  <c r="N210" i="9"/>
  <c r="N208" i="9"/>
  <c r="N206" i="9"/>
  <c r="N204" i="9"/>
  <c r="N202" i="9"/>
  <c r="N200" i="9"/>
  <c r="N198" i="9"/>
  <c r="N196" i="9"/>
  <c r="N194" i="9"/>
  <c r="N192" i="9"/>
  <c r="N161" i="9"/>
  <c r="N163" i="9"/>
  <c r="N165" i="9"/>
  <c r="N167" i="9"/>
  <c r="N169" i="9"/>
  <c r="N171" i="9"/>
  <c r="N173" i="9"/>
  <c r="N175" i="9"/>
  <c r="I177" i="9"/>
  <c r="J177" i="9"/>
  <c r="J183" i="9"/>
  <c r="K177" i="9"/>
  <c r="L177" i="9"/>
  <c r="L183" i="9" s="1"/>
  <c r="M177" i="9"/>
  <c r="N179" i="9"/>
  <c r="N181" i="9"/>
  <c r="M183" i="9"/>
  <c r="K183" i="9"/>
  <c r="I183" i="9"/>
  <c r="H183" i="9"/>
  <c r="G183" i="9"/>
  <c r="F183" i="9"/>
  <c r="E183" i="9"/>
  <c r="D183" i="9"/>
  <c r="C183" i="9"/>
  <c r="B183" i="9"/>
  <c r="B152" i="9"/>
  <c r="C152" i="9"/>
  <c r="D152" i="9"/>
  <c r="E152" i="9"/>
  <c r="F152" i="9"/>
  <c r="G152" i="9"/>
  <c r="H152" i="9"/>
  <c r="I152" i="9"/>
  <c r="J152" i="9"/>
  <c r="K152" i="9"/>
  <c r="L152" i="9"/>
  <c r="M152" i="9"/>
  <c r="N150" i="9"/>
  <c r="N148" i="9"/>
  <c r="N146" i="9"/>
  <c r="N144" i="9"/>
  <c r="N142" i="9"/>
  <c r="N140" i="9"/>
  <c r="N138" i="9"/>
  <c r="N136" i="9"/>
  <c r="N134" i="9"/>
  <c r="N132" i="9"/>
  <c r="N130" i="9"/>
  <c r="N128" i="9"/>
  <c r="N93" i="9"/>
  <c r="N119" i="9" s="1"/>
  <c r="N95" i="9"/>
  <c r="N97" i="9"/>
  <c r="N99" i="9"/>
  <c r="N101" i="9"/>
  <c r="N103" i="9"/>
  <c r="N105" i="9"/>
  <c r="N107" i="9"/>
  <c r="N109" i="9"/>
  <c r="N111" i="9"/>
  <c r="N113" i="9"/>
  <c r="N115" i="9"/>
  <c r="N117" i="9"/>
  <c r="M119" i="9"/>
  <c r="L119" i="9"/>
  <c r="K119" i="9"/>
  <c r="J119" i="9"/>
  <c r="I119" i="9"/>
  <c r="H119" i="9"/>
  <c r="G119" i="9"/>
  <c r="F119" i="9"/>
  <c r="E119" i="9"/>
  <c r="D119" i="9"/>
  <c r="C119" i="9"/>
  <c r="B119" i="9"/>
  <c r="B58" i="9"/>
  <c r="C58" i="9"/>
  <c r="C84" i="9" s="1"/>
  <c r="D58" i="9"/>
  <c r="D84" i="9" s="1"/>
  <c r="E58" i="9"/>
  <c r="E84" i="9"/>
  <c r="F58" i="9"/>
  <c r="F84" i="9" s="1"/>
  <c r="G58" i="9"/>
  <c r="G84" i="9" s="1"/>
  <c r="H58" i="9"/>
  <c r="H84" i="9" s="1"/>
  <c r="I58" i="9"/>
  <c r="I84" i="9"/>
  <c r="J58" i="9"/>
  <c r="J84" i="9" s="1"/>
  <c r="K58" i="9"/>
  <c r="K84" i="9" s="1"/>
  <c r="L58" i="9"/>
  <c r="L84" i="9" s="1"/>
  <c r="M58" i="9"/>
  <c r="M84" i="9"/>
  <c r="N82" i="9"/>
  <c r="N80" i="9"/>
  <c r="N78" i="9"/>
  <c r="N76" i="9"/>
  <c r="N74" i="9"/>
  <c r="N72" i="9"/>
  <c r="N70" i="9"/>
  <c r="N68" i="9"/>
  <c r="N66" i="9"/>
  <c r="N64" i="9"/>
  <c r="N62" i="9"/>
  <c r="N60" i="9"/>
  <c r="N56" i="9"/>
  <c r="N54" i="9"/>
  <c r="N52" i="9"/>
  <c r="N50" i="9"/>
  <c r="N48" i="9"/>
  <c r="N46" i="9"/>
  <c r="N44" i="9"/>
  <c r="N42" i="9"/>
  <c r="N40" i="9"/>
  <c r="N38" i="9"/>
  <c r="B29" i="9"/>
  <c r="C29" i="9"/>
  <c r="D29" i="9"/>
  <c r="E29" i="9"/>
  <c r="F29" i="9"/>
  <c r="G29" i="9"/>
  <c r="H29" i="9"/>
  <c r="I29" i="9"/>
  <c r="J29" i="9"/>
  <c r="K29" i="9"/>
  <c r="L29" i="9"/>
  <c r="M29" i="9"/>
  <c r="N27" i="9"/>
  <c r="N25" i="9"/>
  <c r="N23" i="9"/>
  <c r="N21" i="9"/>
  <c r="N19" i="9"/>
  <c r="N17" i="9"/>
  <c r="B230" i="5"/>
  <c r="C230" i="5"/>
  <c r="D230" i="5"/>
  <c r="E230" i="5"/>
  <c r="F230" i="5"/>
  <c r="G230" i="5"/>
  <c r="H230" i="5"/>
  <c r="I230" i="5"/>
  <c r="J230" i="5"/>
  <c r="K230" i="5"/>
  <c r="L230" i="5"/>
  <c r="M230" i="5"/>
  <c r="N228" i="5"/>
  <c r="N226" i="5"/>
  <c r="N224" i="5"/>
  <c r="N222" i="5"/>
  <c r="N220" i="5"/>
  <c r="N218" i="5"/>
  <c r="N216" i="5"/>
  <c r="N214" i="5"/>
  <c r="N212" i="5"/>
  <c r="N210" i="5"/>
  <c r="N179" i="5"/>
  <c r="N181" i="5"/>
  <c r="N183" i="5"/>
  <c r="N185" i="5"/>
  <c r="N187" i="5"/>
  <c r="N189" i="5"/>
  <c r="N191" i="5"/>
  <c r="N193" i="5"/>
  <c r="N195" i="5"/>
  <c r="N197" i="5"/>
  <c r="N199" i="5"/>
  <c r="M201" i="5"/>
  <c r="L201" i="5"/>
  <c r="K201" i="5"/>
  <c r="J201" i="5"/>
  <c r="I201" i="5"/>
  <c r="H201" i="5"/>
  <c r="G201" i="5"/>
  <c r="F201" i="5"/>
  <c r="E201" i="5"/>
  <c r="D201" i="5"/>
  <c r="C201" i="5"/>
  <c r="B201" i="5"/>
  <c r="B170" i="5"/>
  <c r="C170" i="5"/>
  <c r="D170" i="5"/>
  <c r="E170" i="5"/>
  <c r="F170" i="5"/>
  <c r="G170" i="5"/>
  <c r="H170" i="5"/>
  <c r="I170" i="5"/>
  <c r="J170" i="5"/>
  <c r="K170" i="5"/>
  <c r="L170" i="5"/>
  <c r="M170" i="5"/>
  <c r="N168" i="5"/>
  <c r="N166" i="5"/>
  <c r="N164" i="5"/>
  <c r="N162" i="5"/>
  <c r="N160" i="5"/>
  <c r="N158" i="5"/>
  <c r="N156" i="5"/>
  <c r="N154" i="5"/>
  <c r="N152" i="5"/>
  <c r="N150" i="5"/>
  <c r="N148" i="5"/>
  <c r="N146" i="5"/>
  <c r="N111" i="5"/>
  <c r="N113" i="5"/>
  <c r="N115" i="5"/>
  <c r="N117" i="5"/>
  <c r="N119" i="5"/>
  <c r="N121" i="5"/>
  <c r="N123" i="5"/>
  <c r="N125" i="5"/>
  <c r="N127" i="5"/>
  <c r="N129" i="5"/>
  <c r="N131" i="5"/>
  <c r="N133" i="5"/>
  <c r="N135" i="5"/>
  <c r="M137" i="5"/>
  <c r="L137" i="5"/>
  <c r="K137" i="5"/>
  <c r="J137" i="5"/>
  <c r="I137" i="5"/>
  <c r="H137" i="5"/>
  <c r="G137" i="5"/>
  <c r="F137" i="5"/>
  <c r="E137" i="5"/>
  <c r="D137" i="5"/>
  <c r="C137" i="5"/>
  <c r="B137" i="5"/>
  <c r="B102" i="5"/>
  <c r="C102" i="5"/>
  <c r="D102" i="5"/>
  <c r="E102" i="5"/>
  <c r="F102" i="5"/>
  <c r="G102" i="5"/>
  <c r="H102" i="5"/>
  <c r="I102" i="5"/>
  <c r="J102" i="5"/>
  <c r="K102" i="5"/>
  <c r="L102" i="5"/>
  <c r="M102" i="5"/>
  <c r="N100" i="5"/>
  <c r="N98" i="5"/>
  <c r="N96" i="5"/>
  <c r="N94" i="5"/>
  <c r="N92" i="5"/>
  <c r="N90" i="5"/>
  <c r="N88" i="5"/>
  <c r="N86" i="5"/>
  <c r="N84" i="5"/>
  <c r="N82" i="5"/>
  <c r="N80" i="5"/>
  <c r="N78" i="5"/>
  <c r="N76" i="5"/>
  <c r="N74" i="5"/>
  <c r="N72" i="5"/>
  <c r="N70" i="5"/>
  <c r="N68" i="5"/>
  <c r="N66" i="5"/>
  <c r="N64" i="5"/>
  <c r="N62" i="5"/>
  <c r="N60" i="5"/>
  <c r="N58" i="5"/>
  <c r="N56" i="5"/>
  <c r="N17" i="5"/>
  <c r="N19" i="5"/>
  <c r="N21" i="5"/>
  <c r="N23" i="5"/>
  <c r="N25" i="5"/>
  <c r="N27" i="5"/>
  <c r="N29" i="5"/>
  <c r="N31" i="5"/>
  <c r="N33" i="5"/>
  <c r="N35" i="5"/>
  <c r="N37" i="5"/>
  <c r="N39" i="5"/>
  <c r="N41" i="5"/>
  <c r="N43" i="5"/>
  <c r="N45" i="5"/>
  <c r="M47" i="5"/>
  <c r="L47" i="5"/>
  <c r="K47" i="5"/>
  <c r="J47" i="5"/>
  <c r="I47" i="5"/>
  <c r="H47" i="5"/>
  <c r="G47" i="5"/>
  <c r="F47" i="5"/>
  <c r="E47" i="5"/>
  <c r="D47" i="5"/>
  <c r="C47" i="5"/>
  <c r="B47" i="5"/>
  <c r="B243" i="7"/>
  <c r="C243" i="7"/>
  <c r="D243" i="7"/>
  <c r="E243" i="7"/>
  <c r="F243" i="7"/>
  <c r="G243" i="7"/>
  <c r="H243" i="7"/>
  <c r="I243" i="7"/>
  <c r="J243" i="7"/>
  <c r="K243" i="7"/>
  <c r="L243" i="7"/>
  <c r="M243" i="7"/>
  <c r="N241" i="7"/>
  <c r="N231" i="1"/>
  <c r="N233" i="1"/>
  <c r="N235" i="1"/>
  <c r="M237" i="1"/>
  <c r="L237" i="1"/>
  <c r="K237" i="1"/>
  <c r="J237" i="1"/>
  <c r="I237" i="1"/>
  <c r="H237" i="1"/>
  <c r="G237" i="1"/>
  <c r="F237" i="1"/>
  <c r="E237" i="1"/>
  <c r="D237" i="1"/>
  <c r="C237" i="1"/>
  <c r="B237" i="1"/>
  <c r="B233" i="3"/>
  <c r="C233" i="3"/>
  <c r="D233" i="3"/>
  <c r="E233" i="3"/>
  <c r="F233" i="3"/>
  <c r="G233" i="3"/>
  <c r="H233" i="3"/>
  <c r="I233" i="3"/>
  <c r="J233" i="3"/>
  <c r="K233" i="3"/>
  <c r="L233" i="3"/>
  <c r="M233" i="3"/>
  <c r="N231" i="3"/>
  <c r="B222" i="3"/>
  <c r="C222" i="3"/>
  <c r="D222" i="3"/>
  <c r="E222" i="3"/>
  <c r="F222" i="3"/>
  <c r="G222" i="3"/>
  <c r="H222" i="3"/>
  <c r="I222" i="3"/>
  <c r="J222" i="3"/>
  <c r="K222" i="3"/>
  <c r="L222" i="3"/>
  <c r="M222" i="3"/>
  <c r="N220" i="3"/>
  <c r="N218" i="3"/>
  <c r="N216" i="3"/>
  <c r="N214" i="3"/>
  <c r="N212" i="3"/>
  <c r="N210" i="3"/>
  <c r="N208" i="3"/>
  <c r="N206" i="3"/>
  <c r="N204" i="3"/>
  <c r="N202" i="3"/>
  <c r="N171" i="3"/>
  <c r="N173" i="3"/>
  <c r="N175" i="3"/>
  <c r="N177" i="3"/>
  <c r="N179" i="3"/>
  <c r="N181" i="3"/>
  <c r="N183" i="3"/>
  <c r="N185" i="3"/>
  <c r="N187" i="3"/>
  <c r="N189" i="3"/>
  <c r="N191" i="3"/>
  <c r="M193" i="3"/>
  <c r="L193" i="3"/>
  <c r="K193" i="3"/>
  <c r="J193" i="3"/>
  <c r="I193" i="3"/>
  <c r="H193" i="3"/>
  <c r="G193" i="3"/>
  <c r="F193" i="3"/>
  <c r="E193" i="3"/>
  <c r="D193" i="3"/>
  <c r="C193" i="3"/>
  <c r="B193" i="3"/>
  <c r="B162" i="3"/>
  <c r="C162" i="3"/>
  <c r="D162" i="3"/>
  <c r="E162" i="3"/>
  <c r="F162" i="3"/>
  <c r="G162" i="3"/>
  <c r="H162" i="3"/>
  <c r="I162" i="3"/>
  <c r="J162" i="3"/>
  <c r="K162" i="3"/>
  <c r="L162" i="3"/>
  <c r="M162" i="3"/>
  <c r="N160" i="3"/>
  <c r="N158" i="3"/>
  <c r="N156" i="3"/>
  <c r="N154" i="3"/>
  <c r="N152" i="3"/>
  <c r="N150" i="3"/>
  <c r="N148" i="3"/>
  <c r="N146" i="3"/>
  <c r="N144" i="3"/>
  <c r="N142" i="3"/>
  <c r="N140" i="3"/>
  <c r="N138" i="3"/>
  <c r="N136" i="3"/>
  <c r="N105" i="3"/>
  <c r="N107" i="3"/>
  <c r="N109" i="3"/>
  <c r="N111" i="3"/>
  <c r="N113" i="3"/>
  <c r="N115" i="3"/>
  <c r="N117" i="3"/>
  <c r="N119" i="3"/>
  <c r="N121" i="3"/>
  <c r="N123" i="3"/>
  <c r="N125" i="3"/>
  <c r="M127" i="3"/>
  <c r="L127" i="3"/>
  <c r="K127" i="3"/>
  <c r="J127" i="3"/>
  <c r="I127" i="3"/>
  <c r="H127" i="3"/>
  <c r="G127" i="3"/>
  <c r="F127" i="3"/>
  <c r="E127" i="3"/>
  <c r="D127" i="3"/>
  <c r="C127" i="3"/>
  <c r="B127" i="3"/>
  <c r="B96" i="3"/>
  <c r="C96" i="3"/>
  <c r="D96" i="3"/>
  <c r="E96" i="3"/>
  <c r="F96" i="3"/>
  <c r="G96" i="3"/>
  <c r="H96" i="3"/>
  <c r="I96" i="3"/>
  <c r="J96" i="3"/>
  <c r="K96" i="3"/>
  <c r="L96" i="3"/>
  <c r="M96" i="3"/>
  <c r="N94" i="3"/>
  <c r="N92" i="3"/>
  <c r="N90" i="3"/>
  <c r="N88" i="3"/>
  <c r="N86" i="3"/>
  <c r="N84" i="3"/>
  <c r="N82" i="3"/>
  <c r="N80" i="3"/>
  <c r="N78" i="3"/>
  <c r="N76" i="3"/>
  <c r="N74" i="3"/>
  <c r="N72" i="3"/>
  <c r="N70" i="3"/>
  <c r="N68" i="3"/>
  <c r="N66" i="3"/>
  <c r="N64" i="3"/>
  <c r="N62" i="3"/>
  <c r="N60" i="3"/>
  <c r="N17" i="3"/>
  <c r="N19" i="3"/>
  <c r="N21" i="3"/>
  <c r="N23" i="3"/>
  <c r="N25" i="3"/>
  <c r="N27" i="3"/>
  <c r="N29" i="3"/>
  <c r="N31" i="3"/>
  <c r="N33" i="3"/>
  <c r="N35" i="3"/>
  <c r="N37" i="3"/>
  <c r="N39" i="3"/>
  <c r="N41" i="3"/>
  <c r="N43" i="3"/>
  <c r="N45" i="3"/>
  <c r="N47" i="3"/>
  <c r="N49" i="3"/>
  <c r="M51" i="3"/>
  <c r="L51" i="3"/>
  <c r="K51" i="3"/>
  <c r="J51" i="3"/>
  <c r="I51" i="3"/>
  <c r="H51" i="3"/>
  <c r="G51" i="3"/>
  <c r="F51" i="3"/>
  <c r="E51" i="3"/>
  <c r="D51" i="3"/>
  <c r="C51" i="3"/>
  <c r="B51" i="3"/>
  <c r="N17" i="1"/>
  <c r="N19" i="1"/>
  <c r="N21" i="1"/>
  <c r="N23" i="1"/>
  <c r="N25" i="1"/>
  <c r="N27" i="1"/>
  <c r="N29" i="1"/>
  <c r="N31" i="1"/>
  <c r="N33" i="1"/>
  <c r="N35" i="1"/>
  <c r="N37" i="1"/>
  <c r="N39" i="1"/>
  <c r="N41" i="1"/>
  <c r="N43" i="1"/>
  <c r="N45" i="1"/>
  <c r="N47" i="1"/>
  <c r="N49" i="1"/>
  <c r="B51" i="1"/>
  <c r="C51" i="1"/>
  <c r="D51" i="1"/>
  <c r="E51" i="1"/>
  <c r="F51" i="1"/>
  <c r="G51" i="1"/>
  <c r="H51" i="1"/>
  <c r="I51" i="1"/>
  <c r="J51" i="1"/>
  <c r="K51" i="1"/>
  <c r="L51" i="1"/>
  <c r="M51" i="1"/>
  <c r="N60" i="1"/>
  <c r="N62" i="1"/>
  <c r="N64" i="1"/>
  <c r="N66" i="1"/>
  <c r="N68" i="1"/>
  <c r="N70" i="1"/>
  <c r="N72" i="1"/>
  <c r="N74" i="1"/>
  <c r="N76" i="1"/>
  <c r="N78" i="1"/>
  <c r="N80" i="1"/>
  <c r="N82" i="1"/>
  <c r="N84" i="1"/>
  <c r="N86" i="1"/>
  <c r="N88" i="1"/>
  <c r="N90" i="1"/>
  <c r="N92" i="1"/>
  <c r="N94" i="1"/>
  <c r="B96" i="1"/>
  <c r="C96" i="1"/>
  <c r="D96" i="1"/>
  <c r="E96" i="1"/>
  <c r="F96" i="1"/>
  <c r="G96" i="1"/>
  <c r="H96" i="1"/>
  <c r="I96" i="1"/>
  <c r="J96" i="1"/>
  <c r="K96" i="1"/>
  <c r="L96" i="1"/>
  <c r="M96" i="1"/>
  <c r="N105" i="1"/>
  <c r="N107" i="1"/>
  <c r="N109" i="1"/>
  <c r="N111" i="1"/>
  <c r="N113" i="1"/>
  <c r="N115" i="1"/>
  <c r="N117" i="1"/>
  <c r="N119" i="1"/>
  <c r="N121" i="1"/>
  <c r="N123" i="1"/>
  <c r="N125" i="1"/>
  <c r="B127" i="1"/>
  <c r="C127" i="1"/>
  <c r="D127" i="1"/>
  <c r="E127" i="1"/>
  <c r="F127" i="1"/>
  <c r="G127" i="1"/>
  <c r="H127" i="1"/>
  <c r="I127" i="1"/>
  <c r="J127" i="1"/>
  <c r="K127" i="1"/>
  <c r="L127" i="1"/>
  <c r="M127" i="1"/>
  <c r="N136" i="1"/>
  <c r="N138" i="1"/>
  <c r="N140" i="1"/>
  <c r="N142" i="1"/>
  <c r="N144" i="1"/>
  <c r="N146" i="1"/>
  <c r="N148" i="1"/>
  <c r="N150" i="1"/>
  <c r="N152" i="1"/>
  <c r="N154" i="1"/>
  <c r="N156" i="1"/>
  <c r="N158" i="1"/>
  <c r="N160" i="1"/>
  <c r="B162" i="1"/>
  <c r="C162" i="1"/>
  <c r="D162" i="1"/>
  <c r="E162" i="1"/>
  <c r="F162" i="1"/>
  <c r="G162" i="1"/>
  <c r="H162" i="1"/>
  <c r="I162" i="1"/>
  <c r="J162" i="1"/>
  <c r="K162" i="1"/>
  <c r="L162" i="1"/>
  <c r="M162" i="1"/>
  <c r="N171" i="1"/>
  <c r="N173" i="1"/>
  <c r="N175" i="1"/>
  <c r="N177" i="1"/>
  <c r="N179" i="1"/>
  <c r="N181" i="1"/>
  <c r="N183" i="1"/>
  <c r="N185" i="1"/>
  <c r="N187" i="1"/>
  <c r="N189" i="1"/>
  <c r="N191" i="1"/>
  <c r="B193" i="1"/>
  <c r="C193" i="1"/>
  <c r="D193" i="1"/>
  <c r="E193" i="1"/>
  <c r="F193" i="1"/>
  <c r="G193" i="1"/>
  <c r="H193" i="1"/>
  <c r="I193" i="1"/>
  <c r="J193" i="1"/>
  <c r="K193" i="1"/>
  <c r="L193" i="1"/>
  <c r="M193" i="1"/>
  <c r="N202" i="1"/>
  <c r="N204" i="1"/>
  <c r="N206" i="1"/>
  <c r="N208" i="1"/>
  <c r="N210" i="1"/>
  <c r="N212" i="1"/>
  <c r="N214" i="1"/>
  <c r="N216" i="1"/>
  <c r="N218" i="1"/>
  <c r="N220" i="1"/>
  <c r="B222" i="1"/>
  <c r="C222" i="1"/>
  <c r="D222" i="1"/>
  <c r="E222" i="1"/>
  <c r="F222" i="1"/>
  <c r="G222" i="1"/>
  <c r="H222" i="1"/>
  <c r="I222" i="1"/>
  <c r="J222" i="1"/>
  <c r="K222" i="1"/>
  <c r="L222" i="1"/>
  <c r="M222" i="1"/>
  <c r="N17" i="6"/>
  <c r="N19" i="6"/>
  <c r="N21" i="6"/>
  <c r="N23" i="6"/>
  <c r="N25" i="6"/>
  <c r="N27" i="6"/>
  <c r="N29" i="6"/>
  <c r="N31" i="6"/>
  <c r="N33" i="6"/>
  <c r="N35" i="6"/>
  <c r="N37" i="6"/>
  <c r="N39" i="6"/>
  <c r="N41" i="6"/>
  <c r="N43" i="6"/>
  <c r="N45" i="6"/>
  <c r="N47" i="6"/>
  <c r="N49" i="6"/>
  <c r="B51" i="6"/>
  <c r="C51" i="6"/>
  <c r="D51" i="6"/>
  <c r="E51" i="6"/>
  <c r="F51" i="6"/>
  <c r="G51" i="6"/>
  <c r="H51" i="6"/>
  <c r="I51" i="6"/>
  <c r="J51" i="6"/>
  <c r="K51" i="6"/>
  <c r="L51" i="6"/>
  <c r="M51" i="6"/>
  <c r="N60" i="6"/>
  <c r="N62" i="6"/>
  <c r="N64" i="6"/>
  <c r="N66" i="6"/>
  <c r="N68" i="6"/>
  <c r="N70" i="6"/>
  <c r="N72" i="6"/>
  <c r="N74" i="6"/>
  <c r="N76" i="6"/>
  <c r="N78" i="6"/>
  <c r="N80" i="6"/>
  <c r="N82" i="6"/>
  <c r="N84" i="6"/>
  <c r="N86" i="6"/>
  <c r="N88" i="6"/>
  <c r="N90" i="6"/>
  <c r="N92" i="6"/>
  <c r="N94" i="6"/>
  <c r="B96" i="6"/>
  <c r="C96" i="6"/>
  <c r="D96" i="6"/>
  <c r="E96" i="6"/>
  <c r="F96" i="6"/>
  <c r="G96" i="6"/>
  <c r="H96" i="6"/>
  <c r="I96" i="6"/>
  <c r="J96" i="6"/>
  <c r="K96" i="6"/>
  <c r="L96" i="6"/>
  <c r="M96" i="6"/>
  <c r="N105" i="6"/>
  <c r="N107" i="6"/>
  <c r="N109" i="6"/>
  <c r="N111" i="6"/>
  <c r="N113" i="6"/>
  <c r="N115" i="6"/>
  <c r="N117" i="6"/>
  <c r="N119" i="6"/>
  <c r="N121" i="6"/>
  <c r="N123" i="6"/>
  <c r="N125" i="6"/>
  <c r="B127" i="6"/>
  <c r="C127" i="6"/>
  <c r="D127" i="6"/>
  <c r="E127" i="6"/>
  <c r="F127" i="6"/>
  <c r="G127" i="6"/>
  <c r="H127" i="6"/>
  <c r="I127" i="6"/>
  <c r="J127" i="6"/>
  <c r="K127" i="6"/>
  <c r="L127" i="6"/>
  <c r="M127" i="6"/>
  <c r="N136" i="6"/>
  <c r="N138" i="6"/>
  <c r="N140" i="6"/>
  <c r="N142" i="6"/>
  <c r="N144" i="6"/>
  <c r="N146" i="6"/>
  <c r="N148" i="6"/>
  <c r="N150" i="6"/>
  <c r="N152" i="6"/>
  <c r="N154" i="6"/>
  <c r="N156" i="6"/>
  <c r="N158" i="6"/>
  <c r="N160" i="6"/>
  <c r="B162" i="6"/>
  <c r="C162" i="6"/>
  <c r="D162" i="6"/>
  <c r="E162" i="6"/>
  <c r="F162" i="6"/>
  <c r="G162" i="6"/>
  <c r="H162" i="6"/>
  <c r="I162" i="6"/>
  <c r="J162" i="6"/>
  <c r="K162" i="6"/>
  <c r="L162" i="6"/>
  <c r="M162" i="6"/>
  <c r="N171" i="6"/>
  <c r="N173" i="6"/>
  <c r="N193" i="6" s="1"/>
  <c r="N175" i="6"/>
  <c r="N177" i="6"/>
  <c r="N179" i="6"/>
  <c r="N181" i="6"/>
  <c r="N183" i="6"/>
  <c r="N185" i="6"/>
  <c r="N187" i="6"/>
  <c r="N189" i="6"/>
  <c r="N191" i="6"/>
  <c r="B193" i="6"/>
  <c r="C193" i="6"/>
  <c r="D193" i="6"/>
  <c r="E193" i="6"/>
  <c r="F193" i="6"/>
  <c r="G193" i="6"/>
  <c r="H193" i="6"/>
  <c r="I193" i="6"/>
  <c r="J193" i="6"/>
  <c r="K193" i="6"/>
  <c r="L193" i="6"/>
  <c r="M193" i="6"/>
  <c r="N202" i="6"/>
  <c r="N204" i="6"/>
  <c r="N206" i="6"/>
  <c r="N208" i="6"/>
  <c r="N210" i="6"/>
  <c r="B212" i="6"/>
  <c r="C212" i="6"/>
  <c r="D212" i="6"/>
  <c r="E212" i="6"/>
  <c r="F212" i="6"/>
  <c r="G212" i="6"/>
  <c r="H212" i="6"/>
  <c r="I212" i="6"/>
  <c r="J212" i="6"/>
  <c r="K212" i="6"/>
  <c r="L212" i="6"/>
  <c r="M212" i="6"/>
  <c r="N221" i="6"/>
  <c r="B223" i="6"/>
  <c r="C223" i="6"/>
  <c r="D223" i="6"/>
  <c r="E223" i="6"/>
  <c r="F223" i="6"/>
  <c r="G223" i="6"/>
  <c r="H223" i="6"/>
  <c r="I223" i="6"/>
  <c r="J223" i="6"/>
  <c r="K223" i="6"/>
  <c r="L223" i="6"/>
  <c r="M223" i="6"/>
  <c r="N96" i="1"/>
  <c r="B84" i="9"/>
  <c r="N84" i="4"/>
  <c r="N127" i="3"/>
  <c r="N179" i="11"/>
  <c r="N230" i="5"/>
  <c r="E160" i="19"/>
  <c r="L114" i="16"/>
  <c r="N162" i="6" l="1"/>
  <c r="N162" i="1"/>
  <c r="N51" i="1"/>
  <c r="N193" i="3"/>
  <c r="N222" i="3"/>
  <c r="N152" i="9"/>
  <c r="N177" i="9"/>
  <c r="N29" i="4"/>
  <c r="N208" i="4"/>
  <c r="N119" i="11"/>
  <c r="N139" i="10"/>
  <c r="N199" i="10"/>
  <c r="N135" i="13"/>
  <c r="N164" i="13"/>
  <c r="N49" i="15"/>
  <c r="N59" i="14"/>
  <c r="N143" i="17"/>
  <c r="N84" i="9"/>
  <c r="N223" i="6"/>
  <c r="N212" i="6"/>
  <c r="N127" i="6"/>
  <c r="N96" i="6"/>
  <c r="N222" i="1"/>
  <c r="N193" i="1"/>
  <c r="N51" i="3"/>
  <c r="N96" i="3"/>
  <c r="N162" i="3"/>
  <c r="N233" i="3"/>
  <c r="N237" i="1"/>
  <c r="N243" i="7"/>
  <c r="N170" i="5"/>
  <c r="N29" i="9"/>
  <c r="N183" i="9"/>
  <c r="N212" i="9"/>
  <c r="N148" i="4"/>
  <c r="N179" i="4"/>
  <c r="N84" i="11"/>
  <c r="N148" i="11"/>
  <c r="N208" i="11"/>
  <c r="N51" i="10"/>
  <c r="N168" i="10"/>
  <c r="N222" i="13"/>
  <c r="D51" i="13"/>
  <c r="N51" i="13" s="1"/>
  <c r="N193" i="13"/>
  <c r="N106" i="12"/>
  <c r="N135" i="12"/>
  <c r="N164" i="12"/>
  <c r="N98" i="15"/>
  <c r="N148" i="15"/>
  <c r="N198" i="15"/>
  <c r="N114" i="14"/>
  <c r="N143" i="14"/>
  <c r="N164" i="14"/>
  <c r="N246" i="14"/>
  <c r="N114" i="17"/>
  <c r="N164" i="17"/>
  <c r="N237" i="17"/>
  <c r="N266" i="17"/>
  <c r="N141" i="16"/>
  <c r="N125" i="19"/>
  <c r="J48" i="18"/>
  <c r="J70" i="18"/>
  <c r="N51" i="6"/>
  <c r="N127" i="1"/>
  <c r="N47" i="5"/>
  <c r="N102" i="5"/>
  <c r="N137" i="5"/>
  <c r="N201" i="5"/>
  <c r="N29" i="11"/>
  <c r="N106" i="10"/>
  <c r="N228" i="10"/>
  <c r="N106" i="13"/>
  <c r="N51" i="12"/>
  <c r="N191" i="12"/>
  <c r="N218" i="12"/>
  <c r="N173" i="15"/>
  <c r="N59" i="17"/>
  <c r="N59" i="16"/>
  <c r="N114" i="16"/>
  <c r="N162" i="16"/>
  <c r="N235" i="16"/>
  <c r="N264" i="16"/>
  <c r="N53" i="19"/>
  <c r="N98" i="19"/>
  <c r="N231" i="19"/>
  <c r="N260" i="19"/>
  <c r="J26" i="18"/>
  <c r="N211" i="8"/>
  <c r="N27" i="13"/>
  <c r="N58" i="9"/>
  <c r="N138" i="19"/>
  <c r="N160" i="19" s="1"/>
  <c r="N57" i="8"/>
  <c r="N117" i="8"/>
  <c r="N150" i="8"/>
  <c r="N182" i="8"/>
  <c r="N28" i="8"/>
  <c r="B83" i="8"/>
  <c r="N83" i="8" s="1"/>
</calcChain>
</file>

<file path=xl/sharedStrings.xml><?xml version="1.0" encoding="utf-8"?>
<sst xmlns="http://schemas.openxmlformats.org/spreadsheetml/2006/main" count="10664" uniqueCount="425">
  <si>
    <t>1 - FERROEXPRESO PAMPEANO S.A.</t>
  </si>
  <si>
    <t>ENERO</t>
  </si>
  <si>
    <t>FEBRERO</t>
  </si>
  <si>
    <t>MARZO</t>
  </si>
  <si>
    <t>ABRIL</t>
  </si>
  <si>
    <t>MAYO</t>
  </si>
  <si>
    <t>JUNIO</t>
  </si>
  <si>
    <t>JULIO</t>
  </si>
  <si>
    <t>AGOSTO</t>
  </si>
  <si>
    <t>SEPTIEMBRE</t>
  </si>
  <si>
    <t>OCTUBRE</t>
  </si>
  <si>
    <t>NOVIEMBRE</t>
  </si>
  <si>
    <t>DICIEMBRE</t>
  </si>
  <si>
    <t>TOTAL</t>
  </si>
  <si>
    <t>Cebada</t>
  </si>
  <si>
    <t>Maíz</t>
  </si>
  <si>
    <t>Trigo</t>
  </si>
  <si>
    <t>Sorgo</t>
  </si>
  <si>
    <t>Girasol</t>
  </si>
  <si>
    <t>Soja</t>
  </si>
  <si>
    <t>Aceite de girasol</t>
  </si>
  <si>
    <t>Aceite de soja</t>
  </si>
  <si>
    <t>Aceite mezcla</t>
  </si>
  <si>
    <t>Soja (pellets)</t>
  </si>
  <si>
    <t>Girasol (pellets)</t>
  </si>
  <si>
    <t>Malta</t>
  </si>
  <si>
    <t>Harina de soja</t>
  </si>
  <si>
    <t>Úrea</t>
  </si>
  <si>
    <t>Fosfatos</t>
  </si>
  <si>
    <t>Polietileno y PVC</t>
  </si>
  <si>
    <t>Cargas generales</t>
  </si>
  <si>
    <t>2 - NUEVO CENTRAL ARGENTINO S.A.</t>
  </si>
  <si>
    <t>Aceite</t>
  </si>
  <si>
    <t>Azúcar</t>
  </si>
  <si>
    <t>Bobinas acero</t>
  </si>
  <si>
    <t>Cemento</t>
  </si>
  <si>
    <t>Autopartes</t>
  </si>
  <si>
    <t>Conten. cargados</t>
  </si>
  <si>
    <t>Conten. vacíos</t>
  </si>
  <si>
    <t>Escoria y Clinker</t>
  </si>
  <si>
    <t>Fertilizantes</t>
  </si>
  <si>
    <t>Fruta</t>
  </si>
  <si>
    <t>Combustible</t>
  </si>
  <si>
    <t>Granos</t>
  </si>
  <si>
    <t>Minerales</t>
  </si>
  <si>
    <t>Pellets y Harinas</t>
  </si>
  <si>
    <t>Piedra y arena</t>
  </si>
  <si>
    <t>Poroto</t>
  </si>
  <si>
    <t>Serpentinita</t>
  </si>
  <si>
    <t>Varios</t>
  </si>
  <si>
    <t>3 - FERROSUR ROCA S.A.</t>
  </si>
  <si>
    <t>Cal y Cemento</t>
  </si>
  <si>
    <t>Petróleo y Derivados</t>
  </si>
  <si>
    <t>Contenedores</t>
  </si>
  <si>
    <t>Coque</t>
  </si>
  <si>
    <t>Granos y oleaginosos</t>
  </si>
  <si>
    <t>Piedra</t>
  </si>
  <si>
    <t>Químicos y Petroquímicos</t>
  </si>
  <si>
    <t>Yeso</t>
  </si>
  <si>
    <t>Bebidas</t>
  </si>
  <si>
    <t>Otros</t>
  </si>
  <si>
    <t>4 - AMERICA LATINA LOGISTICA CENTRAL S.A. (EX-BUENOS AIRES AL PACIFICO - SAN MARTIN S.A.)</t>
  </si>
  <si>
    <t>Bebidas y aceites</t>
  </si>
  <si>
    <t>Carbón y comb. sólidos</t>
  </si>
  <si>
    <t>Cereales y pellets</t>
  </si>
  <si>
    <t>Petróleo y combustibles</t>
  </si>
  <si>
    <t>Rocas de Aplicación</t>
  </si>
  <si>
    <t>Material de construcción</t>
  </si>
  <si>
    <t>Fundente</t>
  </si>
  <si>
    <t>Metalúrgicos</t>
  </si>
  <si>
    <t>Vidrio</t>
  </si>
  <si>
    <t>Envases vacíos</t>
  </si>
  <si>
    <t>Conservas</t>
  </si>
  <si>
    <t>Otros (*)</t>
  </si>
  <si>
    <t>5 - AMERICA LATINA LOGISTICA  MESOPOTAMICA S.A. (EX-FERROCARRIL MESOPOTAMICO - GRAL. URQUIZA S.A.)</t>
  </si>
  <si>
    <t>Abonos y Fertilizantes</t>
  </si>
  <si>
    <t>Cemento y Cales</t>
  </si>
  <si>
    <t>Cereales y arroz</t>
  </si>
  <si>
    <t>Pasta Celulósica</t>
  </si>
  <si>
    <t>Soja (P. Libres)</t>
  </si>
  <si>
    <t>Maderas</t>
  </si>
  <si>
    <t>6 - BELGRANO CARGAS S.A.</t>
  </si>
  <si>
    <t>Granos y Subproductos</t>
  </si>
  <si>
    <t>Materiales de Construcción</t>
  </si>
  <si>
    <t>Petróleo y Combustibles Líquidos</t>
  </si>
  <si>
    <t>Piedra y Piedra Caliza</t>
  </si>
  <si>
    <t>Sal</t>
  </si>
  <si>
    <t>Productos metalúrgicos</t>
  </si>
  <si>
    <t>Porotos</t>
  </si>
  <si>
    <t>Otros Productos</t>
  </si>
  <si>
    <t>7 - PROVINCIA DE RIO NEGRO (TREN PATAGÓNICO S.A.)</t>
  </si>
  <si>
    <t>Piedra caliza</t>
  </si>
  <si>
    <t xml:space="preserve"> </t>
  </si>
  <si>
    <t>Contenedores cargados</t>
  </si>
  <si>
    <t>Contenedores vacíos</t>
  </si>
  <si>
    <t>Carbón y combustibles sólidos</t>
  </si>
  <si>
    <t>Rocas de aplicación</t>
  </si>
  <si>
    <t>Soja (Paso de los Libres)</t>
  </si>
  <si>
    <t>Sin servicios</t>
  </si>
  <si>
    <t>Diatomita</t>
  </si>
  <si>
    <t>Arrabio</t>
  </si>
  <si>
    <t>Chapa y Chatarra</t>
  </si>
  <si>
    <t>Coke</t>
  </si>
  <si>
    <t>Otros FF.CC.</t>
  </si>
  <si>
    <t>Pallets</t>
  </si>
  <si>
    <t>Químicos</t>
  </si>
  <si>
    <t>Bobinas de acero</t>
  </si>
  <si>
    <t>Soja (C. del Uruguay)</t>
  </si>
  <si>
    <t>Harina de Soja</t>
  </si>
  <si>
    <t>Fertilizantes (úrea y otros)</t>
  </si>
  <si>
    <t>Oleaginosas</t>
  </si>
  <si>
    <t>Aceites</t>
  </si>
  <si>
    <t>Subproductos</t>
  </si>
  <si>
    <t>Conten. autopartes</t>
  </si>
  <si>
    <t>Piedra Partida y Arena</t>
  </si>
  <si>
    <t>Bobinas de Acero</t>
  </si>
  <si>
    <t>4 - BUENOS AIRES AL PACIFICO - SAN MARTIN S.A.</t>
  </si>
  <si>
    <t>5 - FERROCARRIL MESOPOTAMICO - GRAL. URQUIZA S.A.</t>
  </si>
  <si>
    <t>Avena</t>
  </si>
  <si>
    <t>Polietileno</t>
  </si>
  <si>
    <t>Chapa y chatarra</t>
  </si>
  <si>
    <t>Pellets y harinas</t>
  </si>
  <si>
    <t>Escoria y clinker</t>
  </si>
  <si>
    <t>Cereales</t>
  </si>
  <si>
    <t>Piedra Partida</t>
  </si>
  <si>
    <t>Escoria</t>
  </si>
  <si>
    <t>Gas Oil</t>
  </si>
  <si>
    <t>Tubos</t>
  </si>
  <si>
    <t>Chapas de acero</t>
  </si>
  <si>
    <t>Chatarra</t>
  </si>
  <si>
    <t>Escoria y dolomita</t>
  </si>
  <si>
    <t>Fuel Oil</t>
  </si>
  <si>
    <t>Arroz</t>
  </si>
  <si>
    <t>Cerveza</t>
  </si>
  <si>
    <t>Comestibles y Bebidas</t>
  </si>
  <si>
    <t>Harina</t>
  </si>
  <si>
    <t>Ladrillos / Mat. de Constr.</t>
  </si>
  <si>
    <t>Maderas Aserradas</t>
  </si>
  <si>
    <t>Metales Procesados</t>
  </si>
  <si>
    <t>Papel / Cartón y Afines</t>
  </si>
  <si>
    <t>Prod. Químicos</t>
  </si>
  <si>
    <t>Raleo</t>
  </si>
  <si>
    <t>Vehíc./Rep./Máq./Herram.</t>
  </si>
  <si>
    <t>Vino y Bebidas envasadas</t>
  </si>
  <si>
    <t>Servicio</t>
  </si>
  <si>
    <t>Pellets</t>
  </si>
  <si>
    <t>Dolomita y otros minerales</t>
  </si>
  <si>
    <t>Bauxita</t>
  </si>
  <si>
    <t>Bentonita</t>
  </si>
  <si>
    <t>Canto Rodado</t>
  </si>
  <si>
    <t>Pasta Celul. (F. Lacroze)</t>
  </si>
  <si>
    <t>Pasta Celul. (Ibicuy)</t>
  </si>
  <si>
    <t>Polietileno, Tergopol y Afines</t>
  </si>
  <si>
    <t>Ripio</t>
  </si>
  <si>
    <t>Textiles</t>
  </si>
  <si>
    <t>Cigarrillos</t>
  </si>
  <si>
    <t>Arena</t>
  </si>
  <si>
    <t>Conten. llenos</t>
  </si>
  <si>
    <t>Dolomita</t>
  </si>
  <si>
    <t>Petróleo</t>
  </si>
  <si>
    <t>Vegetales Pelletizados</t>
  </si>
  <si>
    <t>Vino (a granel y env.)</t>
  </si>
  <si>
    <t>Caliza y Dolomita</t>
  </si>
  <si>
    <t>Piedra/Canto Rodado</t>
  </si>
  <si>
    <t>Otros Mat. de Constr.</t>
  </si>
  <si>
    <t>Petróleo Crudo</t>
  </si>
  <si>
    <t>Agua</t>
  </si>
  <si>
    <t>Fertilizante</t>
  </si>
  <si>
    <t>Polietileno y Afines</t>
  </si>
  <si>
    <t>Comestibles</t>
  </si>
  <si>
    <t>BELGRANO S.A.</t>
  </si>
  <si>
    <t>RIO NEGRO</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</si>
  <si>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</si>
  <si>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</si>
  <si>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</si>
  <si>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</si>
  <si>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</si>
  <si>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</si>
  <si>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</si>
  <si>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</si>
  <si>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</si>
  <si>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</si>
  <si>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</si>
  <si>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</si>
  <si>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BELGRANO F.A.</t>
  </si>
  <si>
    <t>(*) Desde el 16/11/99 se constituyó como concesionario la empresa Belgrano Cargas S.A.</t>
  </si>
  <si>
    <t>S/D</t>
  </si>
  <si>
    <t>FERROEXPRESO PAMPEANO S.A.</t>
  </si>
  <si>
    <t>TONELADAS TRANSPORTADAS - 2012</t>
  </si>
  <si>
    <t>NUEVO CENTRAL ARGENTINO S.A.</t>
  </si>
  <si>
    <t>FERROSUR ROCA S.A.</t>
  </si>
  <si>
    <t>AMERICA LATINA LOGISTICA CENTRAL S.A. (EX-BUENOS AIRES AL PACIFICO - SAN MARTIN S.A.)</t>
  </si>
  <si>
    <t>AMERICA LATINA LOGISTICA  MESOPOTAMICA S.A. (EX-FERROCARRIL MESOPOTAMICO - GRAL. URQUIZA S.A.)</t>
  </si>
  <si>
    <t>BELGRANO CARGAS S.A.</t>
  </si>
  <si>
    <t>PROVINCIA DE RIO NEGRO (TREN PATAGÓNICO S.A.)</t>
  </si>
  <si>
    <t>TONELADAS TRANSPORTADAS - 2011</t>
  </si>
  <si>
    <t>TONELADAS TRANSPORTADAS - 2009</t>
  </si>
  <si>
    <t>TONELADAS TRANSPORTADAS - 2010</t>
  </si>
  <si>
    <t>TONELADAS TRANSPORTADAS - 2008</t>
  </si>
  <si>
    <t>TONELADAS TRANSPORTADAS - 2007</t>
  </si>
  <si>
    <t>TONELADAS TRANSPORTADAS - 2006</t>
  </si>
  <si>
    <t>TONELADAS TRANSPORTADAS - 2005</t>
  </si>
  <si>
    <t>TONELADAS TRANSPORTADAS - 2004</t>
  </si>
  <si>
    <t>TONELADAS TRANSPORTADAS - 2003</t>
  </si>
  <si>
    <t>TONELADAS TRANSPORTADAS - 2002</t>
  </si>
  <si>
    <t>TONELADAS TRANSPORTADAS - 2001</t>
  </si>
  <si>
    <t>FERROCARRIL MESOPOTAMICO - GRAL. URQUIZA S.A.</t>
  </si>
  <si>
    <t>BUENOS AIRES AL PACIFICO - SAN MARTIN S.A.</t>
  </si>
  <si>
    <t>TONELADAS TRANSPORTADAS - 2000</t>
  </si>
  <si>
    <t>TONELADAS TRANSPORTADAS - 1999</t>
  </si>
  <si>
    <t>TONELADAS TRANSPORTADAS - 1998</t>
  </si>
  <si>
    <t>TONELADAS TRANSPORTADAS - 1997</t>
  </si>
  <si>
    <t>TONELADAS TRANSPORTADAS - 1996</t>
  </si>
  <si>
    <t>TONELADAS TRANSPORTADAS - 1995</t>
  </si>
  <si>
    <t>1 - AÑO 1992</t>
  </si>
  <si>
    <t>2 - AÑO 1993</t>
  </si>
  <si>
    <t>3 - AÑO 1994</t>
  </si>
  <si>
    <t>TONELADAS KILOMETRO - 1992/1994</t>
  </si>
  <si>
    <t>CARGA TRANSPORTADA - 1992</t>
  </si>
  <si>
    <t>CARGA TRANSPORTADA - 1993</t>
  </si>
  <si>
    <t>CARGA TRANSPORTADA - 1994</t>
  </si>
  <si>
    <t>MES</t>
  </si>
  <si>
    <t>FERROSUR     ROCA S.A.</t>
  </si>
  <si>
    <t>FERROCARRIL MESOPOTAMICO GRAL URQUIZA S.A.</t>
  </si>
  <si>
    <t>BUENOS AIRES AL PACIFICO S.A.</t>
  </si>
  <si>
    <t>6 - BELGRANO S.A.</t>
  </si>
  <si>
    <t>Vehíc. / Rep. / Máq. / Herramientasntas</t>
  </si>
  <si>
    <t>Electrón. / Eléctric. / Electrodom.</t>
  </si>
  <si>
    <t>Vehíc. / Rep. / Máq. / Herram.</t>
  </si>
  <si>
    <t>TONELADAS TRANSPORTADAS - 2013</t>
  </si>
  <si>
    <t xml:space="preserve">4 - BELGRANO CARGAS Y LOGÍSTICA S.A. - Línea San Martín </t>
  </si>
  <si>
    <t>5 - BELGRANO CARGAS Y LOGÍSTICA S.A. - Línea Urquiza</t>
  </si>
  <si>
    <t>6 - BELGRANO CARGAS Y LOGÍSTICA S.A. - Línea Belgrano</t>
  </si>
  <si>
    <t>TONELADAS TRANSPORTADAS - 2014</t>
  </si>
  <si>
    <t>UAN</t>
  </si>
  <si>
    <t>TONELADAS TRANSPORTADAS - 2015</t>
  </si>
  <si>
    <t>FERROSUR ROCA S.A. - CARGAS TRANSPORTADAS (EN TONELADAS) - AÑO 2015</t>
  </si>
  <si>
    <t>RUBROS Y SUBRUBROS</t>
  </si>
  <si>
    <t>ENE</t>
  </si>
  <si>
    <t>FEB</t>
  </si>
  <si>
    <t>MAR</t>
  </si>
  <si>
    <t>ABR</t>
  </si>
  <si>
    <t>MAY</t>
  </si>
  <si>
    <t>JUN</t>
  </si>
  <si>
    <t>JUL</t>
  </si>
  <si>
    <t>AGO</t>
  </si>
  <si>
    <t>SEP</t>
  </si>
  <si>
    <t>OCT</t>
  </si>
  <si>
    <t>NOV</t>
  </si>
  <si>
    <t>DIC</t>
  </si>
  <si>
    <t>TOTALES</t>
  </si>
  <si>
    <t>ABONOS Y FERTILIZANTES</t>
  </si>
  <si>
    <t>ÚREA</t>
  </si>
  <si>
    <t>FOSFATO MONOAMÓNICO</t>
  </si>
  <si>
    <t>FOSFATO DIAMÓNICO</t>
  </si>
  <si>
    <t>OTROS</t>
  </si>
  <si>
    <t>ACEITES</t>
  </si>
  <si>
    <t>ACEITE DE GIRASOL</t>
  </si>
  <si>
    <t>ACEITE DE SOJA</t>
  </si>
  <si>
    <t>ACEITE DE MAÍZ</t>
  </si>
  <si>
    <t>ACEITE DE MANÍ</t>
  </si>
  <si>
    <t>ACEITE MEZCLA</t>
  </si>
  <si>
    <t>OTROS ACEITES</t>
  </si>
  <si>
    <t>COMBUSTIBLES</t>
  </si>
  <si>
    <t>CARBÓN</t>
  </si>
  <si>
    <t>COQUE</t>
  </si>
  <si>
    <t>OTROS COMBUSTIBLES SÓLIDOS</t>
  </si>
  <si>
    <t>PETRÓLEO Y COMBUSTIBLES LÍQUIDOS</t>
  </si>
  <si>
    <t>CONTENEDORES</t>
  </si>
  <si>
    <t>CARGADOS</t>
  </si>
  <si>
    <t>VACÍOS</t>
  </si>
  <si>
    <t>GRANOS</t>
  </si>
  <si>
    <t>ARROZ</t>
  </si>
  <si>
    <t>AVENA</t>
  </si>
  <si>
    <t>CEBADA</t>
  </si>
  <si>
    <t>MAÍZ</t>
  </si>
  <si>
    <t>MANÍ</t>
  </si>
  <si>
    <t>TRIGO</t>
  </si>
  <si>
    <t>SORGO</t>
  </si>
  <si>
    <t>GIRASOL</t>
  </si>
  <si>
    <t>SOJA</t>
  </si>
  <si>
    <t>OTROS CEREALES</t>
  </si>
  <si>
    <t>POROTOS</t>
  </si>
  <si>
    <t>MADERAS</t>
  </si>
  <si>
    <t>MANUFACTURAS</t>
  </si>
  <si>
    <t>CAÑOS Y TUBOS</t>
  </si>
  <si>
    <t>BOBINAS DE ACERO</t>
  </si>
  <si>
    <t>AUTOPARTES</t>
  </si>
  <si>
    <t>ESCORIA Y RESIDUOS SIDERÚRGICOS</t>
  </si>
  <si>
    <t>OTROS PRODUCTOS SIDERÚRGICOS</t>
  </si>
  <si>
    <t>FUNDENTE</t>
  </si>
  <si>
    <t>VIDRIO</t>
  </si>
  <si>
    <t>ENVASES VACÍOS</t>
  </si>
  <si>
    <t>PASTA CELULOSA</t>
  </si>
  <si>
    <t>OTRAS MANUFACTURAS</t>
  </si>
  <si>
    <t>MATERIAL DE VÍA</t>
  </si>
  <si>
    <t>PIEDRA BALASTO</t>
  </si>
  <si>
    <t>PIEDRA ESCORIA</t>
  </si>
  <si>
    <t>RIELES</t>
  </si>
  <si>
    <t>DURMIENTES DE MADERA</t>
  </si>
  <si>
    <t>DURMIENTES METÁLICOS</t>
  </si>
  <si>
    <t>DURMIENTES DE HORMIGÓN</t>
  </si>
  <si>
    <t>OTROS MATERIALES DE VÍA</t>
  </si>
  <si>
    <t>MINERALES Y MATERIALES DE CONSTRUCCIÓN</t>
  </si>
  <si>
    <t>ARENA</t>
  </si>
  <si>
    <t>CAL</t>
  </si>
  <si>
    <t>CEMENTO EN BOLSA</t>
  </si>
  <si>
    <t>CEMENTO A GRANEL</t>
  </si>
  <si>
    <t>CLINKER</t>
  </si>
  <si>
    <t>YESO</t>
  </si>
  <si>
    <t>PIEDRA GRANÍTICA</t>
  </si>
  <si>
    <t>PIEDRA CALIZA</t>
  </si>
  <si>
    <t>ROCAS DE APLICACIÓN</t>
  </si>
  <si>
    <t>SERPENTINA</t>
  </si>
  <si>
    <t>BARITINA</t>
  </si>
  <si>
    <t>FRANC SAND</t>
  </si>
  <si>
    <t>AGENTE DE SOSTÉN PARA EXPLOTACIÓN PETROLERA</t>
  </si>
  <si>
    <t>OTROS PRODUCTOS PARA LA CONSTRUCCIÓN</t>
  </si>
  <si>
    <t>OTROS MINERALES</t>
  </si>
  <si>
    <t>OTROS PRODUCTOS ALIMENTICIOS</t>
  </si>
  <si>
    <t>AZÚCAR</t>
  </si>
  <si>
    <t>BEBIDAS</t>
  </si>
  <si>
    <t>CONSERVAS</t>
  </si>
  <si>
    <t>LÁCTEOS</t>
  </si>
  <si>
    <t>VINO</t>
  </si>
  <si>
    <t>OTROS PRODUCTOS AGRÍCOLAS</t>
  </si>
  <si>
    <t>FORRAJES</t>
  </si>
  <si>
    <t>FRUTA</t>
  </si>
  <si>
    <t>DERIVADOS DE LA INDUSTRIA CÍTRICA</t>
  </si>
  <si>
    <t>SUBPRODUCTOS AGRAGRIOS</t>
  </si>
  <si>
    <t>PELLET DE SOJA</t>
  </si>
  <si>
    <t>PELLET  DE GIRASOL</t>
  </si>
  <si>
    <t>PELLET DE CÁSCARA DE GIRASOL</t>
  </si>
  <si>
    <t>PELLET DE MANÍ</t>
  </si>
  <si>
    <t>OTRAS HARINAS</t>
  </si>
  <si>
    <t>HARINA DE SOJA</t>
  </si>
  <si>
    <t>QUÍMICOS Y PETROQUÍMICOS</t>
  </si>
  <si>
    <t>POLIETILENO Y PVC</t>
  </si>
  <si>
    <t>SODA CÁUSTICA</t>
  </si>
  <si>
    <t>CARGAS GENERALES</t>
  </si>
  <si>
    <t>FERROEXPRESO PAMPEANO S.A.C. - CARGAS TRANSPORTADAS (EN TONELADAS) - AÑO 2015</t>
  </si>
  <si>
    <t>NUEVO CENTRAL ARGENTINO S.A. - CARGAS TRANSPORTADAS (EN TONELADAS) - AÑO 2015</t>
  </si>
  <si>
    <t>TRENES ARGENTINOS CARGAS Y LOGÍSTICA S.A.- LÍNEA SAN MARTÍN  - CARGAS TRANSPORTADAS (EN TONELADAS) - AÑO 2015</t>
  </si>
  <si>
    <t>TRENES ARGENTINOS CARGAS Y LOGÍSTICA S.A.- LÍNEA URQUIZA  - CARGAS TRANSPORTADAS (EN TONELADAS) - AÑO 2015</t>
  </si>
  <si>
    <t>TRENES ARGENTINOS CARGAS Y LOGÍSTICA S.A.- LÍNEA BELGRANO  - CARGAS TRANSPORTADAS (EN TONELADAS) - AÑO 2015</t>
  </si>
  <si>
    <t>TONELADAS TRANSPORTADAS - 2016</t>
  </si>
  <si>
    <t>FERROEXPRESO PAMPEANO S.A.C. - CARGAS TRANSPORTADAS (EN TONELADAS) - AÑO 2016</t>
  </si>
  <si>
    <t>TONELADAS TRANSPORTADAS - 2017</t>
  </si>
  <si>
    <t>FERROEXPRESO PAMPEANO S.A.C. - CARGAS TRANSPORTADAS (EN TONELADAS) - AÑO 2017</t>
  </si>
  <si>
    <t>NUEVO CENTRAL ARGENTINO S.A. - CARGAS TRANSPORTADAS (EN TONELADAS) - AÑO 2017</t>
  </si>
  <si>
    <t>FERROSUR ROCA S.A. - CARGAS TRANSPORTADAS (EN TONELADAS) - AÑO 2017</t>
  </si>
  <si>
    <t>TRENES ARGENTINOS CARGAS Y LOGÍSTICA S.A.- LÍNEA SAN MARTÍN  - CARGAS TRANSPORTADAS (EN TONELADAS) - AÑO 2017</t>
  </si>
  <si>
    <t>TRENES ARGENTINOS CARGAS Y LOGÍSTICA S.A.- LÍNEA URQUIZA  - CARGAS TRANSPORTADAS (EN TONELADAS) - AÑO 2017</t>
  </si>
  <si>
    <t>TRENES ARGENTINOS CARGAS Y LOGÍSTICA S.A.- LÍNEA BELGRANO  - CARGAS TRANSPORTADAS (EN TONELADAS) - AÑO 2017</t>
  </si>
  <si>
    <t>NUEVO CENTRAL ARGENTINO S.A. - CARGAS TRANSPORTADAS (EN TONELADAS) - AÑO 2016</t>
  </si>
  <si>
    <t>FERROSUR ROCA S.A. - CARGAS TRANSPORTADAS (EN TONELADAS) - AÑO 2016</t>
  </si>
  <si>
    <t>TRENES ARGENTINOS CARGAS Y LOGÍSTICA S.A.- LÍNEA SAN MARTÍN  - CARGAS TRANSPORTADAS (EN TONELADAS) - AÑO 2016</t>
  </si>
  <si>
    <t>TRENES ARGENTINOS CARGAS Y LOGÍSTICA S.A.- LÍNEA URQUIZA  - CARGAS TRANSPORTADAS (EN TONELADAS) - AÑO 2016</t>
  </si>
  <si>
    <t>TRENES ARGENTINOS CARGAS Y LOGÍSTICA S.A.- LÍNEA BELGRANO  - CARGAS TRANSPORTADAS (EN TONELADAS) - AÑO 2016</t>
  </si>
  <si>
    <t>TRENES ARGENTINOS CARGAS Y LOGÍSTICA S.A.- LÍNEA BELGRANO  - CARGAS TRANSPORTADAS (EN TONELADAS) - AÑO 2018</t>
  </si>
  <si>
    <t>TRENES ARGENTINOS CARGAS Y LOGÍSTICA S.A.- LÍNEA URQUIZA  - CARGAS TRANSPORTADAS (EN TONELADAS) - AÑO 2018</t>
  </si>
  <si>
    <t>TRENES ARGENTINOS CARGAS Y LOGÍSTICA S.A.- LÍNEA SAN MARTÍN  - CARGAS TRANSPORTADAS (EN TONELADAS) - AÑO 2018</t>
  </si>
  <si>
    <t>FERROSUR ROCA S.A. - CARGAS TRANSPORTADAS (EN TONELADAS) - AÑO 2018</t>
  </si>
  <si>
    <t>NUEVO CENTRAL ARGENTINO S.A. - CARGAS TRANSPORTADAS (EN TONELADAS) - AÑO 2018</t>
  </si>
  <si>
    <t>FERROEXPRESO PAMPEANO S.A.C. - CARGAS TRANSPORTADAS (EN TONELADAS) - AÑO 2018</t>
  </si>
  <si>
    <t>TONELADAS TRANSPORTADAS - 2018</t>
  </si>
  <si>
    <t>FERROEXPRESO PAMPEANO S.A.C. - CARGAS TRANSPORTADAS - AÑO 2013</t>
  </si>
  <si>
    <t>SUBPRODUCTOS AGRARIOS</t>
  </si>
  <si>
    <t>NUEVO CENTRAL ARGENTINO S.A. - CARGAS TRANSPORTADAS - AÑO 2013</t>
  </si>
  <si>
    <t>FERROSUR ROCA S.A. - CARGAS TRANSPORTADAS - AÑO 2013</t>
  </si>
  <si>
    <t>TRENES ARGENTINOS CARGAS Y LOGÍSTICA S.A.- LÍNEA BELGRANO  - CARGAS TRANSPORTADAS - AÑO 2013</t>
  </si>
  <si>
    <t>TRENES ARGENTINOS CARGAS Y LOGÍSTICA S.A.- LÍNEA URQUIZA  - CARGAS TRANSPORTADAS - AÑO 2013</t>
  </si>
  <si>
    <t>TRENES ARGENTINOS CARGAS Y LOGÍSTICA S.A.- LÍNEA SAN MARTÍN  - CARGAS TRANSPORTADAS - AÑO 2013</t>
  </si>
  <si>
    <t>1 - FERROEXPRESO PAMPEANO</t>
  </si>
  <si>
    <t>FERROSUR ROCA S.A. - CARGAS TRANSPORTADAS - AÑO 2014</t>
  </si>
  <si>
    <t>1 - FERROSUR ROCA S.A.</t>
  </si>
  <si>
    <t>3 - NUEVO CENTRAL ARGENTINO S.A.</t>
  </si>
  <si>
    <t>2 - FERROEXPRESO PAMPEANO</t>
  </si>
  <si>
    <t>FERROEXPRESO PAMPEANO S.A.C. - CARGAS TRANSPORTADAS - AÑO 2014</t>
  </si>
  <si>
    <t>NUEVO CENTRAL ARGENTINO S.A. - CARGAS TRANSPORTADAS - AÑO 2014</t>
  </si>
  <si>
    <t>TRENES ARGENTINOS CARGAS Y LOGÍSTICA S.A.- LÍNEA BELGRANO  - CARGAS TRANSPORTADAS - AÑO 2014</t>
  </si>
  <si>
    <t>4 - BELGRANO CARGAS Y LOGÍSTICA S.A. - Línea Belgrano</t>
  </si>
  <si>
    <t>TRENES ARGENTINOS CARGAS Y LOGÍSTICA S.A.- LÍNEA URQUIZA  - CARGAS TRANSPORTADAS - AÑO 2014</t>
  </si>
  <si>
    <t>TRENES ARGENTINOS CARGAS Y LOGÍSTICA S.A.- LÍNEA SAN MARTÍN  - CARGAS TRANSPORTADAS - AÑO 2014</t>
  </si>
  <si>
    <t>TONELADAS TRANSPORTADAS - 2019</t>
  </si>
  <si>
    <t>FERROEXPRESO PAMPEANO S.A.C. - CARGAS TRANSPORTADAS (EN TONELADAS) - AÑO 2019</t>
  </si>
  <si>
    <t>NUEVO CENTRAL ARGENTINO S.A. - CARGAS TRANSPORTADAS (EN TONELADAS) - AÑO 2019</t>
  </si>
  <si>
    <t>FERROSUR ROCA S.A. - CARGAS TRANSPORTADAS (EN TONELADAS) - AÑO 2019</t>
  </si>
  <si>
    <t>TRENES ARGENTINOS CARGAS Y LOGÍSTICA S.A.- LÍNEA SAN MARTÍN  - CARGAS TRANSPORTADAS (EN TONELADAS) - AÑO 2019</t>
  </si>
  <si>
    <t>TRENES ARGENTINOS CARGAS Y LOGÍSTICA S.A.- LÍNEA URQUIZA  - CARGAS TRANSPORTADAS (EN TONELADAS) - AÑO 2019</t>
  </si>
  <si>
    <t>TRENES ARGENTINOS CARGAS Y LOGÍSTICA S.A.- LÍNEA BELGRANO  - CARGAS TRANSPORTADAS (EN TONELADAS) - AÑO 2019</t>
  </si>
  <si>
    <t>Estadísticas del Transporte Ferroviario de Cargas</t>
  </si>
  <si>
    <t>Datos de Toneladas Transportadas</t>
  </si>
  <si>
    <t>Refleja el peso de la mercancía transportada en cada operación de transporte. Se considera el peso, en el cual se incluye, además del peso de la mercancía transportada, el peso de los embalajes.  En la modalidad de operación de transporte normal se consideran las toneladas transportadas entre los puntos de carga y descarga.</t>
  </si>
  <si>
    <t>Toneladas Transportadas:</t>
  </si>
  <si>
    <t>Datos Disponibles</t>
  </si>
  <si>
    <t>1992-1994</t>
  </si>
  <si>
    <t>Las cuadros son de elaboración propia a partir de los datos aportados por los operadores.</t>
  </si>
  <si>
    <t>Comisión Nacional de Regulación del Transporte</t>
  </si>
  <si>
    <t>Gerencia de Fiscalización de Gestión Ferroviaria</t>
  </si>
  <si>
    <t>Subgerencia de Fiscalización de Gestión de Servicios de Larga Distancia</t>
  </si>
  <si>
    <t>s/d</t>
  </si>
  <si>
    <t>7,- TREN PATAGONICO S.A.</t>
  </si>
  <si>
    <t>TONELADAS TRANSPORTADAS - 2020</t>
  </si>
  <si>
    <t>FERROEXPRESO PAMPEANO S.A.C. - CARGAS TRANSPORTADAS (EN TONELADAS) - AÑO 2020</t>
  </si>
  <si>
    <t>NUEVO CENTRAL ARGENTINO S.A. - CARGAS TRANSPORTADAS (EN TONELADAS) - AÑO 2020</t>
  </si>
  <si>
    <t>FERROSUR ROCA S.A. - CARGAS TRANSPORTADAS (EN TONELADAS) - AÑO 2020</t>
  </si>
  <si>
    <t>TRENES ARGENTINOS CARGAS Y LOGÍSTICA S.A.- LÍNEA SAN MARTÍN  - CARGAS TRANSPORTADAS (EN TONELADAS) - AÑO 2020</t>
  </si>
  <si>
    <t>TRENES ARGENTINOS CARGAS Y LOGÍSTICA S.A.- LÍNEA URQUIZA  - CARGAS TRANSPORTADAS (EN TONELADAS) - AÑO 2020</t>
  </si>
  <si>
    <t>TRENES ARGENTINOS CARGAS Y LOGÍSTICA S.A.- LÍNEA BELGRANO  - CARGAS TRANSPORTADAS (EN TONELADAS) - AÑO 2020</t>
  </si>
  <si>
    <t>*A la fecha se podrian haber actualizado datos de años anteriores al 2021.</t>
  </si>
  <si>
    <t>TONELADAS TRANSPORTADAS - 2021</t>
  </si>
  <si>
    <t>FERROEXPRESO PAMPEANO S.A.C. - CARGAS TRANSPORTADAS (EN TONELADAS) - AÑO 2021</t>
  </si>
  <si>
    <t>NUEVO CENTRAL ARGENTINO S.A. - CARGAS TRANSPORTADAS (EN TONELADAS) - AÑO 2021</t>
  </si>
  <si>
    <t>FERROSUR ROCA S.A. - CARGAS TRANSPORTADAS (EN TONELADAS) - AÑO 2021</t>
  </si>
  <si>
    <t>TRENES ARGENTINOS CARGAS Y LOGÍSTICA S.A.- LÍNEA SAN MARTÍN  - CARGAS TRANSPORTADAS (EN TONELADAS) - AÑO 2021</t>
  </si>
  <si>
    <t>TRENES ARGENTINOS CARGAS Y LOGÍSTICA S.A.- LÍNEA URQUIZA  - CARGAS TRANSPORTADAS (EN TONELADAS) - AÑO 2021</t>
  </si>
  <si>
    <t>TRENES ARGENTINOS CARGAS Y LOGÍSTICA S.A.- LÍNEA BELGRANO  - CARGAS TRANSPORTADAS (EN TONELADAS) - AÑO 2021</t>
  </si>
  <si>
    <t>NUEVO CENTRAL ARGENTINO S.A. - CARGAS TRANSPORTADAS (EN TONELADAS) - AÑO 2022</t>
  </si>
  <si>
    <t>FERROSUR ROCA S.A. - CARGAS TRANSPORTADAS (EN TONELADAS) - AÑO 2022</t>
  </si>
  <si>
    <t>TRENES ARGENTINOS CARGAS Y LOGÍSTICA S.A.- LÍNEA URQUIZA  - CARGAS TRANSPORTADAS (EN TONELADAS) - AÑO 2022</t>
  </si>
  <si>
    <t>TRENES ARGENTINOS CARGAS Y LOGÍSTICA S.A.- LÍNEA BELGRANO  - CARGAS TRANSPORTADAS (EN TONELADAS) - AÑO 2022</t>
  </si>
  <si>
    <t>TONELADAS TRANSPORTADAS - 2022</t>
  </si>
  <si>
    <t>TRENES ARGENTINOS CARGAS Y LOGÍSTICA S.A.- LÍNEA SAN MARTÍN  - CARGAS TRANSPORTADAS (EN TONELADAS) - AÑO 2022</t>
  </si>
  <si>
    <t>Ultima actualización*: 31/01/2023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</si>
</sst>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quot;$&quot;\ * #,##0.00_ ;_ &quot;$&quot;\ * \-#,##0.00_ ;_ &quot;$&quot;\ * &quot;-&quot;??_ ;_ @_ "/>
  </numFmts>
  <fonts count="27" x14ac:knownFonts="1">
    <font>
      <sz val="10"/>
      <name val="Arial"/>
    </font>
    <font>
      <sz val="10"/>
      <name val="Arial"/>
      <family val="2"/>
    </font>
    <font>
      <sz val="8"/>
      <name val="Arial"/>
      <family val="2"/>
    </font>
    <font>
      <b/>
      <sz val="8"/>
      <name val="Arial"/>
      <family val="2"/>
    </font>
    <font>
      <b/>
      <sz val="10"/>
      <name val="Arial"/>
      <family val="2"/>
    </font>
    <font>
      <sz val="10"/>
      <name val="Arial"/>
      <family val="2"/>
    </font>
    <font>
      <b/>
      <i/>
      <u/>
      <sz val="10"/>
      <name val="Arial"/>
      <family val="2"/>
    </font>
    <font>
      <b/>
      <u/>
      <sz val="10"/>
      <name val="Arial"/>
      <family val="2"/>
    </font>
    <font>
      <sz val="8"/>
      <name val="Arial"/>
      <family val="2"/>
    </font>
    <font>
      <b/>
      <sz val="8"/>
      <name val="Arial"/>
      <family val="2"/>
    </font>
    <font>
      <u/>
      <sz val="10"/>
      <color indexed="12"/>
      <name val="Arial"/>
      <family val="2"/>
    </font>
    <font>
      <b/>
      <u/>
      <sz val="8"/>
      <name val="Arial"/>
      <family val="2"/>
    </font>
    <font>
      <u/>
      <sz val="10"/>
      <color indexed="12"/>
      <name val="Arial"/>
      <family val="2"/>
    </font>
    <font>
      <b/>
      <sz val="8"/>
      <color indexed="8"/>
      <name val="Courier"/>
      <family val="3"/>
    </font>
    <font>
      <b/>
      <sz val="8"/>
      <color indexed="8"/>
      <name val="Arial"/>
      <family val="2"/>
    </font>
    <font>
      <sz val="8"/>
      <color indexed="8"/>
      <name val="Arial"/>
      <family val="2"/>
    </font>
    <font>
      <u/>
      <sz val="8"/>
      <color indexed="12"/>
      <name val="Arial"/>
      <family val="2"/>
    </font>
    <font>
      <u/>
      <sz val="8"/>
      <color indexed="12"/>
      <name val="Arial"/>
      <family val="2"/>
    </font>
    <font>
      <b/>
      <i/>
      <u/>
      <sz val="8"/>
      <name val="Arial"/>
      <family val="2"/>
    </font>
    <font>
      <i/>
      <sz val="8"/>
      <name val="Arial"/>
      <family val="2"/>
    </font>
    <font>
      <b/>
      <u/>
      <sz val="12"/>
      <name val="Arial"/>
      <family val="2"/>
    </font>
    <font>
      <sz val="11"/>
      <name val="Calibri"/>
      <family val="2"/>
    </font>
    <font>
      <sz val="14"/>
      <name val="Arial"/>
      <family val="2"/>
    </font>
    <font>
      <sz val="18"/>
      <name val="Arial"/>
      <family val="2"/>
    </font>
    <font>
      <b/>
      <sz val="12"/>
      <name val="Arial"/>
      <family val="2"/>
    </font>
    <font>
      <b/>
      <sz val="14"/>
      <name val="Arial"/>
      <family val="2"/>
    </font>
    <font>
      <b/>
      <sz val="16"/>
      <name val="Arial"/>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theme="3" tint="0.59999389629810485"/>
        <bgColor indexed="64"/>
      </patternFill>
    </fill>
    <fill>
      <patternFill patternType="solid">
        <fgColor theme="0" tint="-4.9989318521683403E-2"/>
        <bgColor indexed="64"/>
      </patternFill>
    </fill>
  </fills>
  <borders count="36">
    <border>
      <left/>
      <right/>
      <top/>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s>
  <cellStyleXfs count="4">
    <xf numFmtId="0" fontId="0" fillId="0" borderId="0"/>
    <xf numFmtId="0" fontId="10" fillId="0" borderId="0" applyNumberFormat="0" applyFill="0" applyBorder="0" applyAlignment="0" applyProtection="0">
      <alignment vertical="top"/>
      <protection locked="0"/>
    </xf>
    <xf numFmtId="164" fontId="1" fillId="0" borderId="0" applyFont="0" applyFill="0" applyBorder="0" applyAlignment="0" applyProtection="0"/>
    <xf numFmtId="3" fontId="1" fillId="0" borderId="0">
      <alignment vertical="center"/>
    </xf>
  </cellStyleXfs>
  <cellXfs count="222">
    <xf numFmtId="0" fontId="0" fillId="0" borderId="0" xfId="0"/>
    <xf numFmtId="0" fontId="2" fillId="0" borderId="0" xfId="0" applyFont="1" applyProtection="1">
      <protection locked="0"/>
    </xf>
    <xf numFmtId="0" fontId="2" fillId="0" borderId="0" xfId="0" applyFont="1"/>
    <xf numFmtId="0" fontId="3" fillId="0" borderId="0" xfId="0" applyFont="1"/>
    <xf numFmtId="0" fontId="2" fillId="0" borderId="0" xfId="0" applyFont="1" applyFill="1"/>
    <xf numFmtId="3" fontId="2" fillId="0" borderId="0" xfId="0" applyNumberFormat="1" applyFont="1"/>
    <xf numFmtId="0" fontId="2" fillId="0" borderId="0" xfId="0" applyFont="1" applyFill="1" applyBorder="1"/>
    <xf numFmtId="3" fontId="2" fillId="0" borderId="0" xfId="0" applyNumberFormat="1" applyFont="1" applyBorder="1"/>
    <xf numFmtId="0" fontId="2" fillId="0" borderId="0" xfId="0" applyFont="1" applyBorder="1"/>
    <xf numFmtId="0" fontId="2" fillId="0" borderId="0" xfId="0" applyFont="1" applyAlignment="1">
      <alignment horizontal="center" vertical="center"/>
    </xf>
    <xf numFmtId="0" fontId="5" fillId="0" borderId="0" xfId="0" applyFont="1"/>
    <xf numFmtId="0" fontId="8" fillId="0" borderId="0" xfId="0" applyFont="1" applyFill="1" applyBorder="1"/>
    <xf numFmtId="0" fontId="9" fillId="0" borderId="0" xfId="0" applyFont="1" applyFill="1" applyBorder="1"/>
    <xf numFmtId="0" fontId="5" fillId="0" borderId="0" xfId="0" applyFont="1" applyFill="1" applyBorder="1"/>
    <xf numFmtId="0" fontId="4" fillId="0" borderId="0" xfId="0" applyFont="1" applyFill="1" applyBorder="1"/>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8" fillId="0" borderId="0" xfId="0" applyFont="1"/>
    <xf numFmtId="0" fontId="9" fillId="0" borderId="0" xfId="0" applyFont="1"/>
    <xf numFmtId="0" fontId="4" fillId="0" borderId="0" xfId="0" applyFont="1"/>
    <xf numFmtId="3" fontId="9" fillId="0" borderId="0" xfId="0" applyNumberFormat="1" applyFont="1" applyBorder="1"/>
    <xf numFmtId="3" fontId="5" fillId="0" borderId="0" xfId="0" applyNumberFormat="1" applyFont="1"/>
    <xf numFmtId="0" fontId="11" fillId="0" borderId="0" xfId="0" applyFont="1" applyAlignment="1">
      <alignment horizontal="center"/>
    </xf>
    <xf numFmtId="0" fontId="12" fillId="0" borderId="0" xfId="1" applyFont="1" applyFill="1" applyBorder="1" applyAlignment="1" applyProtection="1">
      <alignment vertical="center"/>
    </xf>
    <xf numFmtId="0" fontId="13" fillId="0" borderId="0" xfId="0" applyFont="1" applyFill="1" applyBorder="1"/>
    <xf numFmtId="0" fontId="14" fillId="2" borderId="1" xfId="0" applyFont="1" applyFill="1" applyBorder="1" applyAlignment="1" applyProtection="1"/>
    <xf numFmtId="37" fontId="15" fillId="0" borderId="2" xfId="0" applyNumberFormat="1" applyFont="1" applyFill="1" applyBorder="1" applyAlignment="1" applyProtection="1">
      <alignment horizontal="center"/>
    </xf>
    <xf numFmtId="0" fontId="14" fillId="2" borderId="3" xfId="0" applyFont="1" applyFill="1" applyBorder="1" applyAlignment="1" applyProtection="1"/>
    <xf numFmtId="37" fontId="15" fillId="0" borderId="4" xfId="0" applyNumberFormat="1" applyFont="1" applyFill="1" applyBorder="1" applyAlignment="1" applyProtection="1">
      <alignment horizontal="center"/>
    </xf>
    <xf numFmtId="0" fontId="14" fillId="2" borderId="5" xfId="0" applyFont="1" applyFill="1" applyBorder="1" applyAlignment="1" applyProtection="1"/>
    <xf numFmtId="37" fontId="15" fillId="0" borderId="6" xfId="0" applyNumberFormat="1" applyFont="1" applyFill="1" applyBorder="1" applyAlignment="1" applyProtection="1">
      <alignment horizontal="center"/>
    </xf>
    <xf numFmtId="0" fontId="11" fillId="0" borderId="0" xfId="0" applyFont="1" applyFill="1" applyBorder="1" applyAlignment="1">
      <alignment vertical="center"/>
    </xf>
    <xf numFmtId="0" fontId="17" fillId="0" borderId="0" xfId="1" applyFont="1" applyFill="1" applyBorder="1" applyAlignment="1" applyProtection="1">
      <alignment vertical="center"/>
    </xf>
    <xf numFmtId="0" fontId="17" fillId="0" borderId="0" xfId="1" applyFont="1" applyFill="1" applyBorder="1" applyAlignment="1" applyProtection="1">
      <alignment horizontal="center" vertical="center"/>
    </xf>
    <xf numFmtId="0" fontId="18" fillId="0" borderId="0" xfId="0" applyFont="1" applyFill="1" applyBorder="1" applyAlignment="1">
      <alignment vertical="center"/>
    </xf>
    <xf numFmtId="0" fontId="14" fillId="0" borderId="0" xfId="0" applyFont="1" applyFill="1" applyBorder="1"/>
    <xf numFmtId="0" fontId="16" fillId="0" borderId="0" xfId="1" applyFont="1" applyFill="1" applyBorder="1" applyAlignment="1" applyProtection="1">
      <alignment horizontal="left" vertical="center"/>
    </xf>
    <xf numFmtId="3" fontId="9" fillId="0" borderId="0" xfId="3" applyFont="1">
      <alignment vertical="center"/>
    </xf>
    <xf numFmtId="3" fontId="2" fillId="0" borderId="0" xfId="3" applyFont="1" applyAlignment="1">
      <alignment horizontal="center" vertical="center"/>
    </xf>
    <xf numFmtId="3" fontId="2" fillId="0" borderId="0" xfId="3" applyFont="1" applyFill="1" applyAlignment="1">
      <alignment horizontal="center" vertical="center"/>
    </xf>
    <xf numFmtId="3" fontId="9" fillId="0" borderId="0" xfId="3" applyFont="1" applyAlignment="1">
      <alignment horizontal="center" vertical="center"/>
    </xf>
    <xf numFmtId="3" fontId="2" fillId="0" borderId="0" xfId="3" applyFont="1">
      <alignment vertical="center"/>
    </xf>
    <xf numFmtId="3" fontId="2" fillId="0" borderId="0" xfId="3" applyNumberFormat="1" applyFont="1" applyAlignment="1">
      <alignment horizontal="center" vertical="center"/>
    </xf>
    <xf numFmtId="3" fontId="9" fillId="0" borderId="0" xfId="3" applyNumberFormat="1" applyFont="1" applyAlignment="1">
      <alignment horizontal="center" vertical="center"/>
    </xf>
    <xf numFmtId="0" fontId="9" fillId="0" borderId="0" xfId="0" applyFont="1" applyFill="1"/>
    <xf numFmtId="3" fontId="9" fillId="0" borderId="0" xfId="0" applyNumberFormat="1" applyFont="1"/>
    <xf numFmtId="0" fontId="19" fillId="0" borderId="0" xfId="0" applyFont="1" applyAlignment="1">
      <alignment horizontal="justify" vertical="center" wrapText="1"/>
    </xf>
    <xf numFmtId="0" fontId="5" fillId="0" borderId="0" xfId="0" applyFont="1" applyAlignment="1">
      <alignment horizontal="center" vertical="center"/>
    </xf>
    <xf numFmtId="0" fontId="17" fillId="0" borderId="7" xfId="1" applyFont="1" applyFill="1" applyBorder="1" applyAlignment="1" applyProtection="1">
      <alignment vertical="center"/>
    </xf>
    <xf numFmtId="0" fontId="0" fillId="0" borderId="7" xfId="0" applyBorder="1"/>
    <xf numFmtId="0" fontId="5" fillId="0" borderId="0" xfId="0" applyFont="1" applyProtection="1">
      <protection locked="0"/>
    </xf>
    <xf numFmtId="0" fontId="16" fillId="0" borderId="7" xfId="1" applyFont="1" applyFill="1" applyBorder="1" applyAlignment="1" applyProtection="1">
      <alignment vertical="center"/>
    </xf>
    <xf numFmtId="0" fontId="16" fillId="0" borderId="0" xfId="1" applyFont="1" applyFill="1" applyBorder="1" applyAlignment="1" applyProtection="1">
      <alignment vertical="center"/>
    </xf>
    <xf numFmtId="0" fontId="12" fillId="0" borderId="7" xfId="1" applyFont="1" applyFill="1" applyBorder="1" applyAlignment="1" applyProtection="1">
      <alignment vertical="center"/>
    </xf>
    <xf numFmtId="0" fontId="16" fillId="0" borderId="8" xfId="1" applyFont="1" applyBorder="1" applyAlignment="1" applyProtection="1">
      <alignment vertical="center"/>
    </xf>
    <xf numFmtId="37" fontId="14" fillId="0" borderId="9" xfId="0" applyNumberFormat="1" applyFont="1" applyFill="1" applyBorder="1" applyAlignment="1" applyProtection="1">
      <alignment horizontal="center"/>
    </xf>
    <xf numFmtId="37" fontId="14" fillId="0" borderId="10" xfId="0" applyNumberFormat="1" applyFont="1" applyFill="1" applyBorder="1" applyAlignment="1" applyProtection="1">
      <alignment horizontal="center"/>
    </xf>
    <xf numFmtId="37" fontId="14" fillId="0" borderId="11" xfId="0" applyNumberFormat="1" applyFont="1" applyFill="1" applyBorder="1" applyAlignment="1" applyProtection="1">
      <alignment horizontal="center"/>
    </xf>
    <xf numFmtId="3" fontId="8" fillId="0" borderId="13" xfId="2" applyNumberFormat="1" applyFont="1" applyFill="1" applyBorder="1" applyAlignment="1">
      <alignment horizontal="center" vertical="center" wrapText="1"/>
    </xf>
    <xf numFmtId="3" fontId="9" fillId="0" borderId="13" xfId="0" applyNumberFormat="1" applyFont="1" applyFill="1" applyBorder="1" applyAlignment="1">
      <alignment horizontal="right" vertical="center" wrapText="1"/>
    </xf>
    <xf numFmtId="3" fontId="8" fillId="0" borderId="14" xfId="0" applyNumberFormat="1" applyFont="1" applyBorder="1" applyAlignment="1">
      <alignment horizontal="right" vertical="center" wrapText="1"/>
    </xf>
    <xf numFmtId="3" fontId="8" fillId="0" borderId="15" xfId="0" applyNumberFormat="1" applyFont="1" applyFill="1" applyBorder="1" applyAlignment="1">
      <alignment horizontal="right" vertical="center" wrapText="1"/>
    </xf>
    <xf numFmtId="3" fontId="8" fillId="0" borderId="15" xfId="0" applyNumberFormat="1" applyFont="1" applyBorder="1" applyAlignment="1">
      <alignment horizontal="right" vertical="center" wrapText="1"/>
    </xf>
    <xf numFmtId="0" fontId="9" fillId="0" borderId="13" xfId="0" applyFont="1" applyBorder="1" applyAlignment="1">
      <alignment horizontal="center" vertical="center" wrapText="1"/>
    </xf>
    <xf numFmtId="3" fontId="9" fillId="0" borderId="13" xfId="0" applyNumberFormat="1" applyFont="1" applyBorder="1" applyAlignment="1">
      <alignment horizontal="right" vertical="center" wrapText="1"/>
    </xf>
    <xf numFmtId="3" fontId="9" fillId="4" borderId="13" xfId="0" applyNumberFormat="1" applyFont="1" applyFill="1" applyBorder="1"/>
    <xf numFmtId="3" fontId="8" fillId="0" borderId="16" xfId="0" applyNumberFormat="1" applyFont="1" applyFill="1" applyBorder="1" applyAlignment="1">
      <alignment horizontal="right" vertical="center" wrapText="1"/>
    </xf>
    <xf numFmtId="3" fontId="8" fillId="0" borderId="17" xfId="0" applyNumberFormat="1" applyFont="1" applyBorder="1" applyAlignment="1">
      <alignment horizontal="right" vertical="center" wrapText="1"/>
    </xf>
    <xf numFmtId="3" fontId="8" fillId="0" borderId="18" xfId="0" applyNumberFormat="1" applyFont="1" applyBorder="1" applyAlignment="1">
      <alignment horizontal="right" vertical="center" wrapText="1"/>
    </xf>
    <xf numFmtId="3" fontId="8" fillId="0" borderId="19" xfId="0" applyNumberFormat="1" applyFont="1" applyFill="1" applyBorder="1" applyAlignment="1">
      <alignment horizontal="right" vertical="center" wrapText="1"/>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0" borderId="13" xfId="0" applyFont="1" applyFill="1" applyBorder="1" applyAlignment="1">
      <alignment horizontal="center" vertical="center" wrapText="1"/>
    </xf>
    <xf numFmtId="0" fontId="19" fillId="4" borderId="14" xfId="0" applyFont="1" applyFill="1" applyBorder="1" applyAlignment="1">
      <alignment horizontal="right" vertical="center" wrapText="1"/>
    </xf>
    <xf numFmtId="0" fontId="19" fillId="4" borderId="17" xfId="0" applyFont="1" applyFill="1" applyBorder="1" applyAlignment="1">
      <alignment horizontal="right" vertical="center" wrapText="1"/>
    </xf>
    <xf numFmtId="0" fontId="19" fillId="4" borderId="21" xfId="0" applyFont="1" applyFill="1" applyBorder="1" applyAlignment="1">
      <alignment horizontal="right" vertical="center" wrapText="1"/>
    </xf>
    <xf numFmtId="0" fontId="19" fillId="0" borderId="14" xfId="0" applyFont="1" applyBorder="1" applyAlignment="1">
      <alignment horizontal="right" vertical="center" wrapText="1"/>
    </xf>
    <xf numFmtId="0" fontId="19" fillId="0" borderId="17" xfId="0" applyFont="1" applyBorder="1" applyAlignment="1">
      <alignment horizontal="right" vertical="center" wrapText="1"/>
    </xf>
    <xf numFmtId="0" fontId="5" fillId="0" borderId="0" xfId="0" applyFont="1" applyFill="1" applyBorder="1" applyAlignment="1">
      <alignment wrapText="1"/>
    </xf>
    <xf numFmtId="0" fontId="16" fillId="0" borderId="0" xfId="1" applyFont="1" applyFill="1" applyBorder="1" applyAlignment="1" applyProtection="1">
      <alignment horizontal="left" vertical="center" wrapText="1"/>
    </xf>
    <xf numFmtId="0" fontId="2" fillId="0" borderId="0" xfId="0" applyFont="1" applyAlignment="1">
      <alignment wrapText="1"/>
    </xf>
    <xf numFmtId="0" fontId="10" fillId="0" borderId="0" xfId="1" applyAlignment="1" applyProtection="1">
      <alignment wrapText="1"/>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3" fontId="9" fillId="0" borderId="22" xfId="0" applyNumberFormat="1" applyFont="1" applyFill="1" applyBorder="1" applyAlignment="1">
      <alignment horizontal="right" vertical="center" wrapText="1"/>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3" fontId="9" fillId="0" borderId="22" xfId="0" applyNumberFormat="1" applyFont="1" applyBorder="1" applyAlignment="1">
      <alignment horizontal="right" vertical="center" wrapText="1"/>
    </xf>
    <xf numFmtId="3" fontId="9" fillId="4" borderId="22" xfId="0" applyNumberFormat="1" applyFont="1" applyFill="1" applyBorder="1"/>
    <xf numFmtId="3" fontId="8" fillId="0" borderId="23" xfId="0" applyNumberFormat="1" applyFont="1" applyBorder="1" applyAlignment="1">
      <alignment horizontal="right" vertical="center" wrapText="1"/>
    </xf>
    <xf numFmtId="3" fontId="8" fillId="0" borderId="24" xfId="0" applyNumberFormat="1" applyFont="1" applyBorder="1" applyAlignment="1">
      <alignment horizontal="right" vertical="center" wrapText="1"/>
    </xf>
    <xf numFmtId="3" fontId="9" fillId="5" borderId="22"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12" xfId="0" applyFont="1" applyFill="1" applyBorder="1" applyAlignment="1">
      <alignment horizontal="center" vertical="center" wrapText="1"/>
    </xf>
    <xf numFmtId="3" fontId="9" fillId="5" borderId="13" xfId="0" applyNumberFormat="1" applyFont="1" applyFill="1" applyBorder="1" applyAlignment="1">
      <alignment horizontal="right" vertical="center"/>
    </xf>
    <xf numFmtId="0" fontId="9" fillId="5" borderId="13" xfId="0" applyFont="1" applyFill="1" applyBorder="1" applyAlignment="1">
      <alignment horizontal="center" vertical="center"/>
    </xf>
    <xf numFmtId="0" fontId="16" fillId="0" borderId="25" xfId="1" applyFont="1" applyFill="1" applyBorder="1" applyAlignment="1" applyProtection="1">
      <alignment vertical="center"/>
    </xf>
    <xf numFmtId="0" fontId="16" fillId="0" borderId="26" xfId="1" applyFont="1" applyFill="1" applyBorder="1" applyAlignment="1" applyProtection="1">
      <alignment vertical="center"/>
    </xf>
    <xf numFmtId="0" fontId="16" fillId="0" borderId="27" xfId="1" applyFont="1" applyFill="1" applyBorder="1" applyAlignment="1" applyProtection="1">
      <alignment vertical="center"/>
    </xf>
    <xf numFmtId="0" fontId="5" fillId="0" borderId="0" xfId="0" applyFont="1" applyFill="1" applyBorder="1" applyAlignment="1"/>
    <xf numFmtId="0" fontId="16" fillId="0" borderId="8" xfId="1" applyFont="1" applyFill="1" applyBorder="1" applyAlignment="1" applyProtection="1">
      <alignment vertical="center"/>
    </xf>
    <xf numFmtId="3" fontId="9" fillId="0" borderId="12" xfId="0" applyNumberFormat="1" applyFont="1" applyBorder="1" applyAlignment="1">
      <alignment horizontal="center" vertical="center"/>
    </xf>
    <xf numFmtId="0" fontId="7" fillId="0" borderId="0" xfId="0" applyFont="1" applyFill="1" applyBorder="1" applyAlignment="1">
      <alignment horizontal="center" vertical="center"/>
    </xf>
    <xf numFmtId="0" fontId="3" fillId="5" borderId="13"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3" fontId="3" fillId="0" borderId="13" xfId="0" applyNumberFormat="1" applyFont="1" applyFill="1" applyBorder="1" applyAlignment="1">
      <alignment horizontal="right" vertical="center" wrapText="1"/>
    </xf>
    <xf numFmtId="3" fontId="2" fillId="0" borderId="14" xfId="0" applyNumberFormat="1" applyFont="1" applyBorder="1" applyAlignment="1">
      <alignment horizontal="right" vertical="center" wrapText="1"/>
    </xf>
    <xf numFmtId="3" fontId="2" fillId="0" borderId="15" xfId="0" applyNumberFormat="1" applyFont="1" applyFill="1" applyBorder="1" applyAlignment="1">
      <alignment horizontal="right" vertical="center" wrapText="1"/>
    </xf>
    <xf numFmtId="3" fontId="2" fillId="0" borderId="15" xfId="0" applyNumberFormat="1" applyFont="1" applyBorder="1" applyAlignment="1">
      <alignment horizontal="right" vertical="center" wrapText="1"/>
    </xf>
    <xf numFmtId="0" fontId="3" fillId="0" borderId="13" xfId="0" applyFont="1" applyBorder="1" applyAlignment="1">
      <alignment horizontal="center" vertical="center" wrapText="1"/>
    </xf>
    <xf numFmtId="3" fontId="3" fillId="0" borderId="13" xfId="0" applyNumberFormat="1" applyFont="1" applyBorder="1" applyAlignment="1">
      <alignment horizontal="right" vertical="center" wrapText="1"/>
    </xf>
    <xf numFmtId="3" fontId="3" fillId="4" borderId="13" xfId="0" applyNumberFormat="1" applyFont="1" applyFill="1" applyBorder="1"/>
    <xf numFmtId="3" fontId="2" fillId="0" borderId="16" xfId="0" applyNumberFormat="1" applyFont="1" applyFill="1" applyBorder="1" applyAlignment="1">
      <alignment horizontal="right" vertical="center" wrapText="1"/>
    </xf>
    <xf numFmtId="3" fontId="2" fillId="0" borderId="17" xfId="0" applyNumberFormat="1" applyFont="1" applyBorder="1" applyAlignment="1">
      <alignment horizontal="right" vertical="center" wrapText="1"/>
    </xf>
    <xf numFmtId="0" fontId="19" fillId="0" borderId="18" xfId="0" applyFont="1" applyBorder="1" applyAlignment="1">
      <alignment horizontal="right" vertical="center" wrapText="1"/>
    </xf>
    <xf numFmtId="3" fontId="2" fillId="0" borderId="18" xfId="0" applyNumberFormat="1" applyFont="1" applyBorder="1" applyAlignment="1">
      <alignment horizontal="right" vertical="center" wrapText="1"/>
    </xf>
    <xf numFmtId="3" fontId="2" fillId="0" borderId="19" xfId="0" applyNumberFormat="1" applyFont="1" applyFill="1" applyBorder="1" applyAlignment="1">
      <alignment horizontal="right" vertical="center" wrapText="1"/>
    </xf>
    <xf numFmtId="0" fontId="3" fillId="5" borderId="35" xfId="0" applyFont="1" applyFill="1" applyBorder="1" applyAlignment="1">
      <alignment horizontal="center" vertical="center"/>
    </xf>
    <xf numFmtId="3" fontId="3" fillId="5" borderId="13" xfId="0" applyNumberFormat="1" applyFont="1" applyFill="1" applyBorder="1" applyAlignment="1">
      <alignment horizontal="right" vertical="center"/>
    </xf>
    <xf numFmtId="0" fontId="0" fillId="0" borderId="0" xfId="0"/>
    <xf numFmtId="3" fontId="2" fillId="0" borderId="14" xfId="0" applyNumberFormat="1" applyFont="1" applyFill="1" applyBorder="1" applyAlignment="1">
      <alignment horizontal="right" vertical="center" wrapText="1"/>
    </xf>
    <xf numFmtId="3" fontId="3" fillId="0" borderId="13" xfId="0" applyNumberFormat="1" applyFont="1" applyFill="1" applyBorder="1"/>
    <xf numFmtId="3" fontId="2" fillId="0" borderId="17" xfId="0" applyNumberFormat="1" applyFont="1" applyFill="1" applyBorder="1" applyAlignment="1">
      <alignment horizontal="right" vertical="center" wrapText="1"/>
    </xf>
    <xf numFmtId="3" fontId="3" fillId="5" borderId="13" xfId="0" applyNumberFormat="1" applyFont="1" applyFill="1" applyBorder="1" applyAlignment="1">
      <alignment horizontal="center" vertical="center"/>
    </xf>
    <xf numFmtId="0" fontId="10" fillId="0" borderId="0" xfId="1" applyAlignment="1" applyProtection="1">
      <alignment horizontal="center"/>
    </xf>
    <xf numFmtId="0" fontId="16" fillId="0" borderId="25" xfId="1" applyFont="1" applyFill="1" applyBorder="1" applyAlignment="1" applyProtection="1">
      <alignment horizontal="left" vertical="center"/>
    </xf>
    <xf numFmtId="0" fontId="16" fillId="0" borderId="26" xfId="1" applyFont="1" applyFill="1" applyBorder="1" applyAlignment="1" applyProtection="1">
      <alignment horizontal="left" vertical="center"/>
    </xf>
    <xf numFmtId="0" fontId="16" fillId="0" borderId="27" xfId="1" applyFont="1" applyFill="1" applyBorder="1" applyAlignment="1" applyProtection="1">
      <alignment horizontal="left" vertical="center"/>
    </xf>
    <xf numFmtId="0" fontId="0" fillId="0" borderId="0" xfId="0" applyBorder="1"/>
    <xf numFmtId="3" fontId="9" fillId="6" borderId="13" xfId="0" applyNumberFormat="1" applyFont="1" applyFill="1" applyBorder="1" applyAlignment="1">
      <alignment horizontal="right" vertical="center" wrapText="1"/>
    </xf>
    <xf numFmtId="3" fontId="8" fillId="6" borderId="15" xfId="0" applyNumberFormat="1" applyFont="1" applyFill="1" applyBorder="1" applyAlignment="1">
      <alignment horizontal="right" vertical="center" wrapText="1"/>
    </xf>
    <xf numFmtId="3" fontId="9" fillId="6" borderId="13" xfId="0" applyNumberFormat="1" applyFont="1" applyFill="1" applyBorder="1"/>
    <xf numFmtId="3" fontId="8" fillId="6" borderId="16" xfId="0" applyNumberFormat="1" applyFont="1" applyFill="1" applyBorder="1" applyAlignment="1">
      <alignment horizontal="right" vertical="center" wrapText="1"/>
    </xf>
    <xf numFmtId="3" fontId="8" fillId="6" borderId="14" xfId="0" applyNumberFormat="1" applyFont="1" applyFill="1" applyBorder="1" applyAlignment="1">
      <alignment horizontal="right" vertical="center" wrapText="1"/>
    </xf>
    <xf numFmtId="3" fontId="8" fillId="6" borderId="19" xfId="0" applyNumberFormat="1" applyFont="1" applyFill="1" applyBorder="1" applyAlignment="1">
      <alignment horizontal="right" vertical="center" wrapText="1"/>
    </xf>
    <xf numFmtId="0" fontId="1" fillId="0" borderId="0" xfId="0" applyFont="1"/>
    <xf numFmtId="0" fontId="10" fillId="0" borderId="0" xfId="1" applyAlignment="1" applyProtection="1"/>
    <xf numFmtId="0" fontId="24" fillId="0" borderId="0" xfId="0" applyFont="1"/>
    <xf numFmtId="0" fontId="25" fillId="0" borderId="0" xfId="0" applyFont="1"/>
    <xf numFmtId="0" fontId="10" fillId="0" borderId="0" xfId="1" applyAlignment="1" applyProtection="1">
      <alignment horizontal="right"/>
    </xf>
    <xf numFmtId="3" fontId="9" fillId="0" borderId="12" xfId="0" applyNumberFormat="1" applyFont="1" applyBorder="1" applyAlignment="1">
      <alignment horizontal="center" vertical="center"/>
    </xf>
    <xf numFmtId="3" fontId="9" fillId="0" borderId="12" xfId="0" applyNumberFormat="1" applyFont="1" applyBorder="1" applyAlignment="1">
      <alignment horizontal="center" vertical="center"/>
    </xf>
    <xf numFmtId="3" fontId="2" fillId="0" borderId="13" xfId="2" applyNumberFormat="1" applyFont="1" applyFill="1" applyBorder="1" applyAlignment="1">
      <alignment horizontal="center" vertical="center" wrapText="1"/>
    </xf>
    <xf numFmtId="3" fontId="3" fillId="5" borderId="35" xfId="0" applyNumberFormat="1" applyFont="1" applyFill="1" applyBorder="1" applyAlignment="1">
      <alignment horizontal="center" vertical="center"/>
    </xf>
    <xf numFmtId="3" fontId="2" fillId="0" borderId="16"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0" fontId="3" fillId="5" borderId="13" xfId="0" applyFont="1" applyFill="1" applyBorder="1" applyAlignment="1">
      <alignment horizontal="center" vertical="center"/>
    </xf>
    <xf numFmtId="3" fontId="3" fillId="0" borderId="13" xfId="0" applyNumberFormat="1" applyFont="1" applyBorder="1"/>
    <xf numFmtId="0" fontId="0" fillId="0" borderId="0" xfId="0" applyFill="1" applyBorder="1"/>
    <xf numFmtId="0" fontId="10" fillId="0" borderId="25" xfId="1" applyFill="1" applyBorder="1" applyAlignment="1" applyProtection="1">
      <alignment vertical="center"/>
    </xf>
    <xf numFmtId="3" fontId="25" fillId="0" borderId="0" xfId="0" applyNumberFormat="1" applyFont="1"/>
    <xf numFmtId="0" fontId="26" fillId="0" borderId="0" xfId="0" applyFont="1"/>
    <xf numFmtId="3" fontId="5" fillId="0" borderId="0" xfId="0" applyNumberFormat="1" applyFont="1" applyFill="1" applyBorder="1" applyAlignment="1">
      <alignment horizontal="center" vertical="center"/>
    </xf>
    <xf numFmtId="0" fontId="21" fillId="0" borderId="0" xfId="0" applyFont="1" applyAlignment="1">
      <alignment horizontal="left" wrapText="1"/>
    </xf>
    <xf numFmtId="0" fontId="23" fillId="0" borderId="0" xfId="0" applyFont="1" applyAlignment="1">
      <alignment horizontal="center"/>
    </xf>
    <xf numFmtId="0" fontId="22" fillId="0" borderId="0" xfId="0" applyFont="1" applyAlignment="1">
      <alignment horizontal="center"/>
    </xf>
    <xf numFmtId="0" fontId="7" fillId="0" borderId="0" xfId="0" applyFont="1" applyAlignment="1">
      <alignment horizontal="center" vertical="center"/>
    </xf>
    <xf numFmtId="0" fontId="7" fillId="0" borderId="0" xfId="0" applyFont="1" applyBorder="1" applyAlignment="1">
      <alignment horizontal="center" vertical="center"/>
    </xf>
    <xf numFmtId="0" fontId="9" fillId="2" borderId="28"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30" xfId="0" applyFont="1" applyFill="1" applyBorder="1" applyAlignment="1">
      <alignment horizontal="center" vertical="center" wrapText="1"/>
    </xf>
    <xf numFmtId="37" fontId="14" fillId="3" borderId="12" xfId="0" applyNumberFormat="1" applyFont="1" applyFill="1" applyBorder="1" applyAlignment="1" applyProtection="1">
      <alignment horizontal="center" vertical="center"/>
    </xf>
    <xf numFmtId="37" fontId="14" fillId="3" borderId="18" xfId="0" applyNumberFormat="1" applyFont="1" applyFill="1" applyBorder="1" applyAlignment="1" applyProtection="1">
      <alignment horizontal="center" vertical="center"/>
    </xf>
    <xf numFmtId="0" fontId="9"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14" fillId="3" borderId="12" xfId="0" applyFont="1" applyFill="1" applyBorder="1" applyAlignment="1" applyProtection="1">
      <alignment horizontal="center" vertical="center"/>
    </xf>
    <xf numFmtId="0" fontId="14" fillId="3" borderId="18" xfId="0" applyFont="1" applyFill="1" applyBorder="1" applyAlignment="1" applyProtection="1">
      <alignment horizontal="center" vertical="center"/>
    </xf>
    <xf numFmtId="3" fontId="9" fillId="3" borderId="12" xfId="0" applyNumberFormat="1" applyFont="1" applyFill="1" applyBorder="1" applyAlignment="1">
      <alignment horizontal="center" vertical="center"/>
    </xf>
    <xf numFmtId="3" fontId="9" fillId="3" borderId="18" xfId="0" applyNumberFormat="1" applyFont="1" applyFill="1" applyBorder="1" applyAlignment="1">
      <alignment horizontal="center" vertical="center"/>
    </xf>
    <xf numFmtId="0" fontId="9" fillId="2" borderId="12" xfId="0" applyFont="1" applyFill="1" applyBorder="1" applyAlignment="1">
      <alignment horizontal="center" vertical="center"/>
    </xf>
    <xf numFmtId="0" fontId="9" fillId="2" borderId="18"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8" xfId="0" applyFont="1" applyFill="1" applyBorder="1" applyAlignment="1">
      <alignment horizontal="center" vertical="center"/>
    </xf>
    <xf numFmtId="0" fontId="7" fillId="0" borderId="0" xfId="0" applyFont="1" applyFill="1" applyBorder="1" applyAlignment="1">
      <alignment horizontal="center" vertical="center"/>
    </xf>
    <xf numFmtId="0" fontId="16" fillId="0" borderId="25" xfId="1" applyFont="1" applyFill="1" applyBorder="1" applyAlignment="1" applyProtection="1">
      <alignment horizontal="left" vertical="center"/>
    </xf>
    <xf numFmtId="0" fontId="16" fillId="0" borderId="26" xfId="1" applyFont="1" applyFill="1" applyBorder="1" applyAlignment="1" applyProtection="1">
      <alignment horizontal="left" vertical="center"/>
    </xf>
    <xf numFmtId="0" fontId="16" fillId="0" borderId="27" xfId="1" applyFont="1" applyFill="1" applyBorder="1" applyAlignment="1" applyProtection="1">
      <alignment horizontal="left" vertical="center"/>
    </xf>
    <xf numFmtId="0" fontId="6" fillId="0" borderId="0"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8" xfId="0" applyFont="1" applyFill="1" applyBorder="1" applyAlignment="1">
      <alignment horizontal="center" vertical="center"/>
    </xf>
    <xf numFmtId="0" fontId="3" fillId="2" borderId="12" xfId="0" applyFont="1" applyFill="1" applyBorder="1" applyAlignment="1">
      <alignment horizontal="center" vertical="justify"/>
    </xf>
    <xf numFmtId="0" fontId="3" fillId="2" borderId="18" xfId="0" applyFont="1" applyFill="1" applyBorder="1" applyAlignment="1">
      <alignment horizontal="center" vertical="justify"/>
    </xf>
    <xf numFmtId="3" fontId="2" fillId="0" borderId="12" xfId="0" applyNumberFormat="1" applyFont="1" applyBorder="1" applyAlignment="1">
      <alignment horizontal="center" vertical="center"/>
    </xf>
    <xf numFmtId="3" fontId="2" fillId="0" borderId="18" xfId="0" applyNumberFormat="1" applyFont="1" applyBorder="1" applyAlignment="1">
      <alignment horizontal="center" vertical="center"/>
    </xf>
    <xf numFmtId="3" fontId="9" fillId="0" borderId="12" xfId="0" applyNumberFormat="1" applyFont="1" applyBorder="1" applyAlignment="1">
      <alignment horizontal="center" vertical="center"/>
    </xf>
    <xf numFmtId="3" fontId="9" fillId="0" borderId="18" xfId="0" applyNumberFormat="1" applyFont="1" applyBorder="1" applyAlignment="1">
      <alignment horizontal="center" vertical="center"/>
    </xf>
    <xf numFmtId="0" fontId="8" fillId="0" borderId="0" xfId="0" quotePrefix="1" applyFont="1" applyAlignment="1">
      <alignment horizontal="left" vertical="center" wrapText="1"/>
    </xf>
    <xf numFmtId="0" fontId="2" fillId="0" borderId="18" xfId="0" applyFont="1" applyBorder="1"/>
    <xf numFmtId="0" fontId="9" fillId="3" borderId="12" xfId="0" applyFont="1" applyFill="1" applyBorder="1" applyAlignment="1">
      <alignment horizontal="center" vertical="center"/>
    </xf>
    <xf numFmtId="0" fontId="9" fillId="3" borderId="18" xfId="0" applyFont="1" applyFill="1" applyBorder="1" applyAlignment="1">
      <alignment horizontal="center" vertical="center"/>
    </xf>
    <xf numFmtId="0" fontId="2" fillId="0" borderId="18" xfId="0" applyFont="1" applyBorder="1" applyAlignment="1">
      <alignment vertical="justify"/>
    </xf>
    <xf numFmtId="0" fontId="3" fillId="2" borderId="17" xfId="0" applyFont="1" applyFill="1" applyBorder="1" applyAlignment="1">
      <alignment horizontal="center" vertical="center"/>
    </xf>
    <xf numFmtId="0" fontId="3" fillId="2" borderId="17" xfId="0" applyFont="1" applyFill="1" applyBorder="1" applyAlignment="1">
      <alignment horizontal="center" vertical="justify"/>
    </xf>
    <xf numFmtId="0" fontId="20" fillId="4" borderId="0" xfId="0" applyFont="1" applyFill="1" applyAlignment="1">
      <alignment horizontal="center" vertical="center" wrapText="1"/>
    </xf>
    <xf numFmtId="0" fontId="20" fillId="4" borderId="34" xfId="0" applyFont="1" applyFill="1" applyBorder="1" applyAlignment="1">
      <alignment horizontal="center" vertical="center" wrapText="1"/>
    </xf>
  </cellXfs>
  <cellStyles count="4">
    <cellStyle name="Hipervínculo" xfId="1" builtinId="8"/>
    <cellStyle name="Moneda" xfId="2" builtinId="4"/>
    <cellStyle name="Normal" xfId="0" builtinId="0"/>
    <cellStyle name="Normal_Tn - 2008"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2018'!A2"/></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171450</xdr:colOff>
      <xdr:row>113</xdr:row>
      <xdr:rowOff>0</xdr:rowOff>
    </xdr:from>
    <xdr:to>
      <xdr:col>13</xdr:col>
      <xdr:colOff>990600</xdr:colOff>
      <xdr:row>114</xdr:row>
      <xdr:rowOff>28575</xdr:rowOff>
    </xdr:to>
    <xdr:sp macro="" textlink="">
      <xdr:nvSpPr>
        <xdr:cNvPr id="3" name="WordArt 13">
          <a:hlinkClick xmlns:r="http://schemas.openxmlformats.org/officeDocument/2006/relationships" r:id="rId1"/>
          <a:extLst>
            <a:ext uri="{FF2B5EF4-FFF2-40B4-BE49-F238E27FC236}">
              <a16:creationId xmlns:a16="http://schemas.microsoft.com/office/drawing/2014/main" id="{00000000-0008-0000-1900-000003000000}"/>
            </a:ext>
          </a:extLst>
        </xdr:cNvPr>
        <xdr:cNvSpPr>
          <a:spLocks noChangeArrowheads="1" noChangeShapeType="1" noTextEdit="1"/>
        </xdr:cNvSpPr>
      </xdr:nvSpPr>
      <xdr:spPr bwMode="auto">
        <a:xfrm>
          <a:off x="15525750" y="46110525"/>
          <a:ext cx="819150" cy="447675"/>
        </a:xfrm>
        <a:prstGeom prst="rect">
          <a:avLst/>
        </a:prstGeom>
      </xdr:spPr>
      <xdr:txBody>
        <a:bodyPr wrap="none" fromWordArt="1">
          <a:prstTxWarp prst="textCanUp">
            <a:avLst>
              <a:gd name="adj" fmla="val 85713"/>
            </a:avLst>
          </a:prstTxWarp>
        </a:bodyPr>
        <a:lstStyle/>
        <a:p>
          <a:pPr algn="ctr" rtl="0">
            <a:buNone/>
          </a:pPr>
          <a:r>
            <a:rPr lang="es-ES" sz="2800" kern="10" spc="0" normalizeH="1">
              <a:ln w="12700">
                <a:solidFill>
                  <a:srgbClr xmlns:mc="http://schemas.openxmlformats.org/markup-compatibility/2006" xmlns:a14="http://schemas.microsoft.com/office/drawing/2010/main" val="33CCCC" mc:Ignorable="a14" a14:legacySpreadsheetColorIndex="49"/>
                </a:solidFill>
                <a:round/>
                <a:headEnd/>
                <a:tailEnd/>
              </a:ln>
              <a:solidFill>
                <a:srgbClr xmlns:mc="http://schemas.openxmlformats.org/markup-compatibility/2006" xmlns:a14="http://schemas.microsoft.com/office/drawing/2010/main" val="008080" mc:Ignorable="a14" a14:legacySpreadsheetColorIndex="21"/>
              </a:solidFill>
              <a:effectLst>
                <a:outerShdw dist="35921" dir="2700000" sy="50000" rotWithShape="0">
                  <a:srgbClr val="875B0D">
                    <a:alpha val="70000"/>
                  </a:srgbClr>
                </a:outerShdw>
              </a:effectLst>
              <a:latin typeface="Algerian"/>
            </a:rPr>
            <a:t>Volver</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30"/>
  <sheetViews>
    <sheetView showGridLines="0" showRowColHeaders="0" tabSelected="1" view="pageLayout" topLeftCell="A7" zoomScaleNormal="100" zoomScaleSheetLayoutView="100" workbookViewId="0">
      <selection activeCell="F30" sqref="F30"/>
    </sheetView>
  </sheetViews>
  <sheetFormatPr baseColWidth="10" defaultRowHeight="12.75" x14ac:dyDescent="0.2"/>
  <sheetData>
    <row r="3" spans="2:9" ht="23.25" x14ac:dyDescent="0.35">
      <c r="B3" s="177" t="s">
        <v>391</v>
      </c>
      <c r="C3" s="177"/>
      <c r="D3" s="177"/>
      <c r="E3" s="177"/>
      <c r="F3" s="177"/>
      <c r="G3" s="177"/>
      <c r="H3" s="177"/>
      <c r="I3" s="177"/>
    </row>
    <row r="4" spans="2:9" ht="18" x14ac:dyDescent="0.25">
      <c r="B4" s="178" t="s">
        <v>392</v>
      </c>
      <c r="C4" s="178"/>
      <c r="D4" s="178"/>
      <c r="E4" s="178"/>
      <c r="F4" s="178"/>
      <c r="G4" s="178"/>
      <c r="H4" s="178"/>
      <c r="I4" s="178"/>
    </row>
    <row r="6" spans="2:9" x14ac:dyDescent="0.2">
      <c r="B6" s="21" t="s">
        <v>394</v>
      </c>
    </row>
    <row r="7" spans="2:9" ht="15" customHeight="1" x14ac:dyDescent="0.2">
      <c r="B7" s="176" t="s">
        <v>393</v>
      </c>
      <c r="C7" s="176"/>
      <c r="D7" s="176"/>
      <c r="E7" s="176"/>
      <c r="F7" s="176"/>
      <c r="G7" s="176"/>
      <c r="H7" s="176"/>
      <c r="I7" s="176"/>
    </row>
    <row r="8" spans="2:9" x14ac:dyDescent="0.2">
      <c r="B8" s="176"/>
      <c r="C8" s="176"/>
      <c r="D8" s="176"/>
      <c r="E8" s="176"/>
      <c r="F8" s="176"/>
      <c r="G8" s="176"/>
      <c r="H8" s="176"/>
      <c r="I8" s="176"/>
    </row>
    <row r="9" spans="2:9" x14ac:dyDescent="0.2">
      <c r="B9" s="176"/>
      <c r="C9" s="176"/>
      <c r="D9" s="176"/>
      <c r="E9" s="176"/>
      <c r="F9" s="176"/>
      <c r="G9" s="176"/>
      <c r="H9" s="176"/>
      <c r="I9" s="176"/>
    </row>
    <row r="10" spans="2:9" x14ac:dyDescent="0.2">
      <c r="B10" s="176"/>
      <c r="C10" s="176"/>
      <c r="D10" s="176"/>
      <c r="E10" s="176"/>
      <c r="F10" s="176"/>
      <c r="G10" s="176"/>
      <c r="H10" s="176"/>
      <c r="I10" s="176"/>
    </row>
    <row r="11" spans="2:9" x14ac:dyDescent="0.2">
      <c r="B11" s="176"/>
      <c r="C11" s="176"/>
      <c r="D11" s="176"/>
      <c r="E11" s="176"/>
      <c r="F11" s="176"/>
      <c r="G11" s="176"/>
      <c r="H11" s="176"/>
      <c r="I11" s="176"/>
    </row>
    <row r="13" spans="2:9" x14ac:dyDescent="0.2">
      <c r="B13" s="21" t="s">
        <v>395</v>
      </c>
    </row>
    <row r="15" spans="2:9" x14ac:dyDescent="0.2">
      <c r="B15" s="162" t="s">
        <v>396</v>
      </c>
      <c r="C15" s="159">
        <v>2001</v>
      </c>
      <c r="D15" s="159">
        <v>2008</v>
      </c>
      <c r="E15" s="159">
        <v>2015</v>
      </c>
      <c r="F15" s="159">
        <v>2022</v>
      </c>
    </row>
    <row r="16" spans="2:9" x14ac:dyDescent="0.2">
      <c r="B16" s="159">
        <v>1995</v>
      </c>
      <c r="C16" s="159">
        <v>2002</v>
      </c>
      <c r="D16" s="159">
        <v>2009</v>
      </c>
      <c r="E16" s="159">
        <v>2016</v>
      </c>
    </row>
    <row r="17" spans="2:5" x14ac:dyDescent="0.2">
      <c r="B17" s="159">
        <v>1996</v>
      </c>
      <c r="C17" s="159">
        <v>2003</v>
      </c>
      <c r="D17" s="159">
        <v>2010</v>
      </c>
      <c r="E17" s="159">
        <v>2017</v>
      </c>
    </row>
    <row r="18" spans="2:5" x14ac:dyDescent="0.2">
      <c r="B18" s="159">
        <v>1997</v>
      </c>
      <c r="C18" s="159">
        <v>2004</v>
      </c>
      <c r="D18" s="159">
        <v>2011</v>
      </c>
      <c r="E18" s="159">
        <v>2018</v>
      </c>
    </row>
    <row r="19" spans="2:5" x14ac:dyDescent="0.2">
      <c r="B19" s="159">
        <v>1998</v>
      </c>
      <c r="C19" s="159">
        <v>2005</v>
      </c>
      <c r="D19" s="159">
        <v>2012</v>
      </c>
      <c r="E19" s="159">
        <v>2019</v>
      </c>
    </row>
    <row r="20" spans="2:5" x14ac:dyDescent="0.2">
      <c r="B20" s="159">
        <v>1999</v>
      </c>
      <c r="C20" s="159">
        <v>2006</v>
      </c>
      <c r="D20" s="159">
        <v>2013</v>
      </c>
      <c r="E20" s="159">
        <v>2020</v>
      </c>
    </row>
    <row r="21" spans="2:5" x14ac:dyDescent="0.2">
      <c r="B21" s="159">
        <v>2000</v>
      </c>
      <c r="C21" s="159">
        <v>2007</v>
      </c>
      <c r="D21" s="159">
        <v>2014</v>
      </c>
      <c r="E21" s="159">
        <v>2021</v>
      </c>
    </row>
    <row r="23" spans="2:5" x14ac:dyDescent="0.2">
      <c r="B23" s="158" t="s">
        <v>424</v>
      </c>
    </row>
    <row r="24" spans="2:5" x14ac:dyDescent="0.2">
      <c r="B24" t="s">
        <v>397</v>
      </c>
    </row>
    <row r="27" spans="2:5" ht="18" x14ac:dyDescent="0.25">
      <c r="B27" s="161" t="s">
        <v>398</v>
      </c>
      <c r="C27" s="161"/>
      <c r="D27" s="161"/>
      <c r="E27" s="161"/>
    </row>
    <row r="28" spans="2:5" ht="15.75" x14ac:dyDescent="0.25">
      <c r="B28" s="160" t="s">
        <v>399</v>
      </c>
    </row>
    <row r="29" spans="2:5" x14ac:dyDescent="0.2">
      <c r="B29" s="21" t="s">
        <v>400</v>
      </c>
    </row>
    <row r="30" spans="2:5" x14ac:dyDescent="0.2">
      <c r="B30" s="2" t="s">
        <v>410</v>
      </c>
    </row>
  </sheetData>
  <mergeCells count="3">
    <mergeCell ref="B7:I11"/>
    <mergeCell ref="B3:I3"/>
    <mergeCell ref="B4:I4"/>
  </mergeCells>
  <hyperlinks>
    <hyperlink ref="B16" location="'1995'!A1" display="'1995'!A1"/>
    <hyperlink ref="B17" location="'1996'!A1" display="'1996'!A1"/>
    <hyperlink ref="B18" location="'1997'!A1" display="'1997'!A1"/>
    <hyperlink ref="B19" location="'1998'!A1" display="'1998'!A1"/>
    <hyperlink ref="B20" location="'1999'!A1" display="'1999'!A1"/>
    <hyperlink ref="B21" location="'2000'!A1" display="'2000'!A1"/>
    <hyperlink ref="C15" location="'2001'!A1" display="'2001'!A1"/>
    <hyperlink ref="C16" location="'2002'!A1" display="'2002'!A1"/>
    <hyperlink ref="C17" location="'2003'!A1" display="'2003'!A1"/>
    <hyperlink ref="C18" location="'2004'!A1" display="'2004'!A1"/>
    <hyperlink ref="C19" location="'2005'!A1" display="'2005'!A1"/>
    <hyperlink ref="C20" location="'2006'!A1" display="'2006'!A1"/>
    <hyperlink ref="C21" location="'2007'!A1" display="'2007'!A1"/>
    <hyperlink ref="D15" location="'2008'!A1" display="'2008'!A1"/>
    <hyperlink ref="D16" location="'2009'!A1" display="'2009'!A1"/>
    <hyperlink ref="D17" location="'2010'!A1" display="'2010'!A1"/>
    <hyperlink ref="D18" location="'2011'!A1" display="'2011'!A1"/>
    <hyperlink ref="D19" location="'2012'!A1" display="'2012'!A1"/>
    <hyperlink ref="D20" location="'2013'!A1" display="'2013'!A1"/>
    <hyperlink ref="D21" location="'2014'!A1" display="'2014'!A1"/>
    <hyperlink ref="E15" location="'2015'!A1" display="'2015'!A1"/>
    <hyperlink ref="E16" location="'2016'!A1" display="'2016'!A1"/>
    <hyperlink ref="E17" location="'2017'!A1" display="'2017'!A1"/>
    <hyperlink ref="E18" location="'2018'!A1" display="'2018'!A1"/>
    <hyperlink ref="E19" location="'2019'!A1" display="'2019'!A1"/>
    <hyperlink ref="B15" location="'1992-1994'!A1" display="1992-1994"/>
    <hyperlink ref="E20" location="'2020'!A1" display="'2020'!A1"/>
    <hyperlink ref="E21" location="'2021'!A1" display="'2021'!A1"/>
    <hyperlink ref="F15" location="'2022'!A1" display="'2022'!A1"/>
  </hyperlinks>
  <pageMargins left="0.7" right="0.7" top="0.75" bottom="0.75" header="0.3" footer="0.3"/>
  <pageSetup paperSize="9" orientation="landscape" r:id="rId1"/>
  <headerFooter>
    <oddHeader>&amp;L&amp;G</oddHeader>
    <oddFooter>&amp;R&amp;8Para una mejor visualización habilite la edición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44"/>
  <sheetViews>
    <sheetView showGridLines="0" showRowColHeaders="0" showRuler="0" view="pageLayout" topLeftCell="G240" zoomScaleNormal="100" workbookViewId="0">
      <selection activeCell="A230" sqref="A230"/>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200" t="s">
        <v>204</v>
      </c>
      <c r="B2" s="200"/>
      <c r="C2" s="200"/>
      <c r="D2" s="200"/>
      <c r="E2" s="200"/>
      <c r="F2" s="200"/>
      <c r="G2" s="200"/>
      <c r="H2" s="200"/>
      <c r="I2" s="200"/>
      <c r="J2" s="200"/>
      <c r="K2" s="200"/>
      <c r="L2" s="200"/>
      <c r="M2" s="200"/>
      <c r="N2" s="200"/>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201" t="s">
        <v>0</v>
      </c>
      <c r="B4" s="202"/>
      <c r="C4" s="202"/>
      <c r="D4" s="202"/>
      <c r="E4" s="202"/>
      <c r="F4" s="53"/>
      <c r="G4" s="54"/>
      <c r="H4" s="15"/>
      <c r="I4" s="15"/>
      <c r="J4" s="15"/>
      <c r="K4" s="15"/>
      <c r="L4" s="15"/>
      <c r="M4" s="15"/>
      <c r="N4" s="16"/>
    </row>
    <row r="5" spans="1:15" s="10" customFormat="1" ht="24.95" customHeight="1" thickTop="1" thickBot="1" x14ac:dyDescent="0.25">
      <c r="A5" s="201" t="s">
        <v>31</v>
      </c>
      <c r="B5" s="202"/>
      <c r="C5" s="202"/>
      <c r="D5" s="202"/>
      <c r="E5" s="202"/>
      <c r="F5" s="53"/>
      <c r="G5" s="54"/>
      <c r="H5" s="15"/>
      <c r="I5" s="15"/>
      <c r="J5" s="15"/>
      <c r="K5" s="15"/>
      <c r="L5" s="15"/>
      <c r="M5" s="15"/>
      <c r="N5" s="16"/>
    </row>
    <row r="6" spans="1:15" s="10" customFormat="1" ht="24.95" customHeight="1" thickTop="1" thickBot="1" x14ac:dyDescent="0.25">
      <c r="A6" s="201" t="s">
        <v>50</v>
      </c>
      <c r="B6" s="202"/>
      <c r="C6" s="202"/>
      <c r="D6" s="202"/>
      <c r="E6" s="202"/>
      <c r="F6" s="53"/>
      <c r="G6" s="54"/>
      <c r="H6" s="15"/>
      <c r="I6" s="15"/>
      <c r="J6" s="15"/>
      <c r="K6" s="15"/>
      <c r="L6" s="15"/>
      <c r="M6" s="15"/>
      <c r="N6" s="16"/>
      <c r="O6" s="52"/>
    </row>
    <row r="7" spans="1:15" s="10" customFormat="1" ht="24.95" customHeight="1" thickTop="1" thickBot="1" x14ac:dyDescent="0.25">
      <c r="A7" s="201" t="s">
        <v>61</v>
      </c>
      <c r="B7" s="202"/>
      <c r="C7" s="202"/>
      <c r="D7" s="202"/>
      <c r="E7" s="202"/>
      <c r="F7" s="53"/>
      <c r="G7" s="54"/>
      <c r="H7" s="15"/>
      <c r="I7" s="15"/>
      <c r="J7" s="15"/>
      <c r="K7" s="15"/>
      <c r="L7" s="15"/>
      <c r="M7" s="15"/>
      <c r="N7" s="16"/>
    </row>
    <row r="8" spans="1:15" s="10" customFormat="1" ht="24.95" customHeight="1" thickTop="1" thickBot="1" x14ac:dyDescent="0.25">
      <c r="A8" s="201" t="s">
        <v>74</v>
      </c>
      <c r="B8" s="202"/>
      <c r="C8" s="202"/>
      <c r="D8" s="202"/>
      <c r="E8" s="202"/>
      <c r="F8" s="53"/>
      <c r="G8" s="54"/>
      <c r="H8" s="15"/>
      <c r="I8" s="15"/>
      <c r="J8" s="15"/>
      <c r="K8" s="15"/>
      <c r="L8" s="15"/>
      <c r="M8" s="15"/>
      <c r="N8" s="16"/>
    </row>
    <row r="9" spans="1:15" s="10" customFormat="1" ht="24.95" customHeight="1" thickTop="1" thickBot="1" x14ac:dyDescent="0.25">
      <c r="A9" s="201" t="s">
        <v>81</v>
      </c>
      <c r="B9" s="202"/>
      <c r="C9" s="202"/>
      <c r="D9" s="202"/>
      <c r="E9" s="202"/>
      <c r="F9" s="53"/>
      <c r="G9" s="54"/>
      <c r="H9" s="15"/>
      <c r="I9" s="15"/>
      <c r="J9" s="15"/>
      <c r="K9" s="15"/>
      <c r="L9" s="15"/>
      <c r="M9" s="15"/>
      <c r="N9" s="16"/>
      <c r="O9" s="21"/>
    </row>
    <row r="10" spans="1:15" s="10" customFormat="1" ht="24.95" customHeight="1" thickTop="1" thickBot="1" x14ac:dyDescent="0.25">
      <c r="A10" s="201" t="s">
        <v>90</v>
      </c>
      <c r="B10" s="202"/>
      <c r="C10" s="202"/>
      <c r="D10" s="202"/>
      <c r="E10" s="202"/>
      <c r="F10" s="53"/>
      <c r="G10" s="54"/>
      <c r="H10" s="15"/>
      <c r="I10" s="15"/>
      <c r="J10" s="15"/>
      <c r="K10" s="15"/>
      <c r="L10" s="15"/>
      <c r="M10" s="15"/>
      <c r="N10" s="16"/>
    </row>
    <row r="11" spans="1:15" ht="12.75" customHeight="1" thickTop="1" x14ac:dyDescent="0.2">
      <c r="O11" s="5"/>
    </row>
    <row r="12" spans="1:15" ht="12.75" customHeight="1" x14ac:dyDescent="0.2">
      <c r="O12" s="5"/>
    </row>
    <row r="13" spans="1:15" s="10" customFormat="1" ht="24.95" customHeight="1" x14ac:dyDescent="0.2">
      <c r="A13" s="204" t="s">
        <v>187</v>
      </c>
      <c r="B13" s="204"/>
      <c r="C13" s="204"/>
      <c r="D13" s="204"/>
      <c r="E13" s="204"/>
      <c r="F13" s="204"/>
      <c r="G13" s="204"/>
      <c r="H13" s="204"/>
      <c r="I13" s="204"/>
      <c r="J13" s="204"/>
      <c r="K13" s="204"/>
      <c r="L13" s="204"/>
      <c r="M13" s="204"/>
      <c r="N13" s="204"/>
      <c r="O13" s="23"/>
    </row>
    <row r="14" spans="1:15" ht="12.75" customHeight="1" thickBot="1" x14ac:dyDescent="0.25">
      <c r="O14" s="5"/>
    </row>
    <row r="15" spans="1:15"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c r="O15" s="5"/>
    </row>
    <row r="16" spans="1:15" ht="12.75" customHeight="1" thickBot="1" x14ac:dyDescent="0.25">
      <c r="A16" s="199"/>
      <c r="B16" s="199"/>
      <c r="C16" s="199"/>
      <c r="D16" s="199"/>
      <c r="E16" s="199"/>
      <c r="F16" s="199"/>
      <c r="G16" s="199"/>
      <c r="H16" s="199"/>
      <c r="I16" s="199"/>
      <c r="J16" s="199"/>
      <c r="K16" s="199"/>
      <c r="L16" s="199"/>
      <c r="M16" s="199"/>
      <c r="N16" s="197"/>
      <c r="O16" s="5"/>
    </row>
    <row r="17" spans="1:15" ht="12.75" customHeight="1" x14ac:dyDescent="0.2">
      <c r="A17" s="198" t="s">
        <v>32</v>
      </c>
      <c r="B17" s="209">
        <v>6544</v>
      </c>
      <c r="C17" s="209">
        <v>2737</v>
      </c>
      <c r="D17" s="209">
        <v>15001</v>
      </c>
      <c r="E17" s="209">
        <v>29316</v>
      </c>
      <c r="F17" s="209">
        <v>21334</v>
      </c>
      <c r="G17" s="209">
        <v>20382</v>
      </c>
      <c r="H17" s="209">
        <v>14559</v>
      </c>
      <c r="I17" s="209">
        <v>19386</v>
      </c>
      <c r="J17" s="209">
        <v>20343</v>
      </c>
      <c r="K17" s="209">
        <v>15944</v>
      </c>
      <c r="L17" s="209">
        <v>10714</v>
      </c>
      <c r="M17" s="209">
        <v>1181</v>
      </c>
      <c r="N17" s="211">
        <f t="shared" ref="N17:N49" si="0">SUM(B17:M17)</f>
        <v>177441</v>
      </c>
      <c r="O17" s="5"/>
    </row>
    <row r="18" spans="1:15" ht="12.75" customHeight="1" thickBot="1" x14ac:dyDescent="0.25">
      <c r="A18" s="199"/>
      <c r="B18" s="210"/>
      <c r="C18" s="210"/>
      <c r="D18" s="210"/>
      <c r="E18" s="210"/>
      <c r="F18" s="210"/>
      <c r="G18" s="210"/>
      <c r="H18" s="210"/>
      <c r="I18" s="210"/>
      <c r="J18" s="210"/>
      <c r="K18" s="210"/>
      <c r="L18" s="210"/>
      <c r="M18" s="210"/>
      <c r="N18" s="212"/>
      <c r="O18" s="5"/>
    </row>
    <row r="19" spans="1:15" ht="12.75" customHeight="1" x14ac:dyDescent="0.2">
      <c r="A19" s="198" t="s">
        <v>118</v>
      </c>
      <c r="B19" s="209"/>
      <c r="C19" s="209"/>
      <c r="D19" s="209"/>
      <c r="E19" s="209"/>
      <c r="F19" s="209"/>
      <c r="G19" s="209"/>
      <c r="H19" s="209"/>
      <c r="I19" s="209"/>
      <c r="J19" s="209"/>
      <c r="K19" s="209"/>
      <c r="L19" s="209"/>
      <c r="M19" s="209"/>
      <c r="N19" s="211">
        <f t="shared" si="0"/>
        <v>0</v>
      </c>
      <c r="O19" s="5"/>
    </row>
    <row r="20" spans="1:15" ht="12.75" customHeight="1" thickBot="1" x14ac:dyDescent="0.25">
      <c r="A20" s="199"/>
      <c r="B20" s="210"/>
      <c r="C20" s="210"/>
      <c r="D20" s="210"/>
      <c r="E20" s="210"/>
      <c r="F20" s="210"/>
      <c r="G20" s="210"/>
      <c r="H20" s="210"/>
      <c r="I20" s="210"/>
      <c r="J20" s="210"/>
      <c r="K20" s="210"/>
      <c r="L20" s="210"/>
      <c r="M20" s="210"/>
      <c r="N20" s="212"/>
      <c r="O20" s="5"/>
    </row>
    <row r="21" spans="1:15" ht="12.75" customHeight="1" x14ac:dyDescent="0.2">
      <c r="A21" s="198" t="s">
        <v>106</v>
      </c>
      <c r="B21" s="209"/>
      <c r="C21" s="209"/>
      <c r="D21" s="209"/>
      <c r="E21" s="209"/>
      <c r="F21" s="209"/>
      <c r="G21" s="209"/>
      <c r="H21" s="209"/>
      <c r="I21" s="209"/>
      <c r="J21" s="209"/>
      <c r="K21" s="209"/>
      <c r="L21" s="209"/>
      <c r="M21" s="209"/>
      <c r="N21" s="211">
        <f t="shared" si="0"/>
        <v>0</v>
      </c>
      <c r="O21" s="5"/>
    </row>
    <row r="22" spans="1:15" ht="12.75" customHeight="1" thickBot="1" x14ac:dyDescent="0.25">
      <c r="A22" s="199"/>
      <c r="B22" s="210"/>
      <c r="C22" s="210"/>
      <c r="D22" s="210"/>
      <c r="E22" s="210"/>
      <c r="F22" s="210"/>
      <c r="G22" s="210"/>
      <c r="H22" s="210"/>
      <c r="I22" s="210"/>
      <c r="J22" s="210"/>
      <c r="K22" s="210"/>
      <c r="L22" s="210"/>
      <c r="M22" s="210"/>
      <c r="N22" s="212"/>
      <c r="O22" s="5"/>
    </row>
    <row r="23" spans="1:15" ht="12.75" customHeight="1" x14ac:dyDescent="0.2">
      <c r="A23" s="198" t="s">
        <v>14</v>
      </c>
      <c r="B23" s="209">
        <v>2159</v>
      </c>
      <c r="C23" s="209">
        <v>1220</v>
      </c>
      <c r="D23" s="209">
        <v>3771</v>
      </c>
      <c r="E23" s="209">
        <v>7942</v>
      </c>
      <c r="F23" s="209">
        <v>182</v>
      </c>
      <c r="G23" s="209">
        <v>4665</v>
      </c>
      <c r="H23" s="209">
        <v>4321</v>
      </c>
      <c r="I23" s="209">
        <v>5650</v>
      </c>
      <c r="J23" s="209"/>
      <c r="K23" s="209">
        <v>11145</v>
      </c>
      <c r="L23" s="209">
        <v>1348</v>
      </c>
      <c r="M23" s="209">
        <v>13758</v>
      </c>
      <c r="N23" s="211">
        <f t="shared" si="0"/>
        <v>56161</v>
      </c>
      <c r="O23" s="5"/>
    </row>
    <row r="24" spans="1:15" ht="12.75" customHeight="1" thickBot="1" x14ac:dyDescent="0.25">
      <c r="A24" s="199"/>
      <c r="B24" s="210"/>
      <c r="C24" s="210"/>
      <c r="D24" s="210"/>
      <c r="E24" s="210"/>
      <c r="F24" s="210"/>
      <c r="G24" s="210"/>
      <c r="H24" s="210"/>
      <c r="I24" s="210"/>
      <c r="J24" s="210"/>
      <c r="K24" s="210"/>
      <c r="L24" s="210"/>
      <c r="M24" s="210"/>
      <c r="N24" s="212"/>
      <c r="O24" s="5"/>
    </row>
    <row r="25" spans="1:15" ht="12.75" customHeight="1" x14ac:dyDescent="0.2">
      <c r="A25" s="198" t="s">
        <v>38</v>
      </c>
      <c r="B25" s="209"/>
      <c r="C25" s="209"/>
      <c r="D25" s="209"/>
      <c r="E25" s="209"/>
      <c r="F25" s="209"/>
      <c r="G25" s="209"/>
      <c r="H25" s="209"/>
      <c r="I25" s="209"/>
      <c r="J25" s="209"/>
      <c r="K25" s="209"/>
      <c r="L25" s="209"/>
      <c r="M25" s="209"/>
      <c r="N25" s="211">
        <f t="shared" si="0"/>
        <v>0</v>
      </c>
      <c r="O25" s="5"/>
    </row>
    <row r="26" spans="1:15" ht="12.75" customHeight="1" thickBot="1" x14ac:dyDescent="0.25">
      <c r="A26" s="199"/>
      <c r="B26" s="210"/>
      <c r="C26" s="210"/>
      <c r="D26" s="210"/>
      <c r="E26" s="210"/>
      <c r="F26" s="210"/>
      <c r="G26" s="210"/>
      <c r="H26" s="210"/>
      <c r="I26" s="210"/>
      <c r="J26" s="210"/>
      <c r="K26" s="210"/>
      <c r="L26" s="210"/>
      <c r="M26" s="210"/>
      <c r="N26" s="212"/>
      <c r="O26" s="5"/>
    </row>
    <row r="27" spans="1:15" ht="12.75" customHeight="1" x14ac:dyDescent="0.2">
      <c r="A27" s="198" t="s">
        <v>40</v>
      </c>
      <c r="B27" s="209"/>
      <c r="C27" s="209">
        <v>3444</v>
      </c>
      <c r="D27" s="209">
        <v>2698</v>
      </c>
      <c r="E27" s="209">
        <v>3447</v>
      </c>
      <c r="F27" s="209">
        <v>8108</v>
      </c>
      <c r="G27" s="209">
        <v>14549</v>
      </c>
      <c r="H27" s="209">
        <v>10548</v>
      </c>
      <c r="I27" s="209">
        <v>9613</v>
      </c>
      <c r="J27" s="209">
        <v>35878</v>
      </c>
      <c r="K27" s="209">
        <v>18743</v>
      </c>
      <c r="L27" s="209">
        <v>7336</v>
      </c>
      <c r="M27" s="209">
        <v>10162</v>
      </c>
      <c r="N27" s="211">
        <f t="shared" si="0"/>
        <v>124526</v>
      </c>
      <c r="O27" s="5"/>
    </row>
    <row r="28" spans="1:15" ht="12.75" customHeight="1" thickBot="1" x14ac:dyDescent="0.25">
      <c r="A28" s="199"/>
      <c r="B28" s="210"/>
      <c r="C28" s="210"/>
      <c r="D28" s="210"/>
      <c r="E28" s="210"/>
      <c r="F28" s="210"/>
      <c r="G28" s="210"/>
      <c r="H28" s="210"/>
      <c r="I28" s="210"/>
      <c r="J28" s="210"/>
      <c r="K28" s="210"/>
      <c r="L28" s="210"/>
      <c r="M28" s="210"/>
      <c r="N28" s="212"/>
      <c r="O28" s="5"/>
    </row>
    <row r="29" spans="1:15" ht="12.75" customHeight="1" x14ac:dyDescent="0.2">
      <c r="A29" s="198" t="s">
        <v>18</v>
      </c>
      <c r="B29" s="209">
        <v>2276</v>
      </c>
      <c r="C29" s="209">
        <v>1227</v>
      </c>
      <c r="D29" s="209">
        <v>50395</v>
      </c>
      <c r="E29" s="209">
        <v>33003</v>
      </c>
      <c r="F29" s="209">
        <v>47173</v>
      </c>
      <c r="G29" s="209">
        <v>44721</v>
      </c>
      <c r="H29" s="209">
        <v>30599</v>
      </c>
      <c r="I29" s="209">
        <v>18391</v>
      </c>
      <c r="J29" s="209">
        <v>34039</v>
      </c>
      <c r="K29" s="209">
        <v>19323</v>
      </c>
      <c r="L29" s="209">
        <v>37800</v>
      </c>
      <c r="M29" s="209">
        <v>10070</v>
      </c>
      <c r="N29" s="211">
        <f t="shared" si="0"/>
        <v>329017</v>
      </c>
      <c r="O29" s="5"/>
    </row>
    <row r="30" spans="1:15" ht="12.75" customHeight="1" thickBot="1" x14ac:dyDescent="0.25">
      <c r="A30" s="199"/>
      <c r="B30" s="210"/>
      <c r="C30" s="210"/>
      <c r="D30" s="210"/>
      <c r="E30" s="210"/>
      <c r="F30" s="210"/>
      <c r="G30" s="210"/>
      <c r="H30" s="210"/>
      <c r="I30" s="210"/>
      <c r="J30" s="210"/>
      <c r="K30" s="210"/>
      <c r="L30" s="210"/>
      <c r="M30" s="210"/>
      <c r="N30" s="212"/>
      <c r="O30" s="5"/>
    </row>
    <row r="31" spans="1:15" ht="12.75" customHeight="1" x14ac:dyDescent="0.2">
      <c r="A31" s="198" t="s">
        <v>24</v>
      </c>
      <c r="B31" s="209">
        <v>9863</v>
      </c>
      <c r="C31" s="209">
        <v>4744</v>
      </c>
      <c r="D31" s="209">
        <v>29633</v>
      </c>
      <c r="E31" s="209">
        <v>25171</v>
      </c>
      <c r="F31" s="209">
        <v>22061</v>
      </c>
      <c r="G31" s="209">
        <v>25784</v>
      </c>
      <c r="H31" s="209">
        <v>10277</v>
      </c>
      <c r="I31" s="209">
        <v>5569</v>
      </c>
      <c r="J31" s="209">
        <v>12033</v>
      </c>
      <c r="K31" s="209">
        <v>18883</v>
      </c>
      <c r="L31" s="209"/>
      <c r="M31" s="209">
        <v>4485</v>
      </c>
      <c r="N31" s="211">
        <f t="shared" si="0"/>
        <v>168503</v>
      </c>
      <c r="O31" s="5"/>
    </row>
    <row r="32" spans="1:15" ht="12.75" customHeight="1" thickBot="1" x14ac:dyDescent="0.25">
      <c r="A32" s="199"/>
      <c r="B32" s="210"/>
      <c r="C32" s="210"/>
      <c r="D32" s="210"/>
      <c r="E32" s="210"/>
      <c r="F32" s="210"/>
      <c r="G32" s="210"/>
      <c r="H32" s="210"/>
      <c r="I32" s="210"/>
      <c r="J32" s="210"/>
      <c r="K32" s="210"/>
      <c r="L32" s="210"/>
      <c r="M32" s="210"/>
      <c r="N32" s="212"/>
      <c r="O32" s="5"/>
    </row>
    <row r="33" spans="1:15" ht="12.75" customHeight="1" x14ac:dyDescent="0.2">
      <c r="A33" s="198" t="s">
        <v>26</v>
      </c>
      <c r="B33" s="209"/>
      <c r="C33" s="209"/>
      <c r="D33" s="209"/>
      <c r="E33" s="209"/>
      <c r="F33" s="209"/>
      <c r="G33" s="209"/>
      <c r="H33" s="209"/>
      <c r="I33" s="209"/>
      <c r="J33" s="209"/>
      <c r="K33" s="209"/>
      <c r="L33" s="209"/>
      <c r="M33" s="209"/>
      <c r="N33" s="211">
        <f t="shared" si="0"/>
        <v>0</v>
      </c>
      <c r="O33" s="5"/>
    </row>
    <row r="34" spans="1:15" ht="12.75" customHeight="1" thickBot="1" x14ac:dyDescent="0.25">
      <c r="A34" s="199"/>
      <c r="B34" s="210"/>
      <c r="C34" s="210"/>
      <c r="D34" s="210"/>
      <c r="E34" s="210"/>
      <c r="F34" s="210"/>
      <c r="G34" s="210"/>
      <c r="H34" s="210"/>
      <c r="I34" s="210"/>
      <c r="J34" s="210"/>
      <c r="K34" s="210"/>
      <c r="L34" s="210"/>
      <c r="M34" s="210"/>
      <c r="N34" s="212"/>
      <c r="O34" s="5"/>
    </row>
    <row r="35" spans="1:15" ht="12.75" customHeight="1" x14ac:dyDescent="0.2">
      <c r="A35" s="198" t="s">
        <v>15</v>
      </c>
      <c r="B35" s="209">
        <v>25940</v>
      </c>
      <c r="C35" s="209">
        <v>15664</v>
      </c>
      <c r="D35" s="209">
        <v>33151</v>
      </c>
      <c r="E35" s="209">
        <v>28633</v>
      </c>
      <c r="F35" s="209">
        <v>45532</v>
      </c>
      <c r="G35" s="209">
        <v>38055</v>
      </c>
      <c r="H35" s="209">
        <v>18186</v>
      </c>
      <c r="I35" s="209">
        <v>13755</v>
      </c>
      <c r="J35" s="209">
        <v>14421</v>
      </c>
      <c r="K35" s="209">
        <v>23028</v>
      </c>
      <c r="L35" s="209">
        <v>41007</v>
      </c>
      <c r="M35" s="209">
        <v>56236</v>
      </c>
      <c r="N35" s="211">
        <f t="shared" si="0"/>
        <v>353608</v>
      </c>
      <c r="O35" s="5"/>
    </row>
    <row r="36" spans="1:15" ht="12.75" customHeight="1" thickBot="1" x14ac:dyDescent="0.25">
      <c r="A36" s="199"/>
      <c r="B36" s="210"/>
      <c r="C36" s="210"/>
      <c r="D36" s="210"/>
      <c r="E36" s="210"/>
      <c r="F36" s="210"/>
      <c r="G36" s="210"/>
      <c r="H36" s="210"/>
      <c r="I36" s="210"/>
      <c r="J36" s="210"/>
      <c r="K36" s="210"/>
      <c r="L36" s="210"/>
      <c r="M36" s="210"/>
      <c r="N36" s="212"/>
      <c r="O36" s="5"/>
    </row>
    <row r="37" spans="1:15" ht="12.75" customHeight="1" x14ac:dyDescent="0.2">
      <c r="A37" s="198" t="s">
        <v>25</v>
      </c>
      <c r="B37" s="209">
        <v>15358</v>
      </c>
      <c r="C37" s="209">
        <v>9179</v>
      </c>
      <c r="D37" s="209">
        <v>5621</v>
      </c>
      <c r="E37" s="209">
        <v>6822</v>
      </c>
      <c r="F37" s="209">
        <v>8132</v>
      </c>
      <c r="G37" s="209">
        <v>6912</v>
      </c>
      <c r="H37" s="209">
        <v>22306</v>
      </c>
      <c r="I37" s="209">
        <v>11110</v>
      </c>
      <c r="J37" s="209">
        <v>17804</v>
      </c>
      <c r="K37" s="209">
        <v>20428</v>
      </c>
      <c r="L37" s="209">
        <v>22988</v>
      </c>
      <c r="M37" s="209">
        <v>23950</v>
      </c>
      <c r="N37" s="211">
        <f t="shared" si="0"/>
        <v>170610</v>
      </c>
    </row>
    <row r="38" spans="1:15" ht="12.75" customHeight="1" thickBot="1" x14ac:dyDescent="0.25">
      <c r="A38" s="199"/>
      <c r="B38" s="210"/>
      <c r="C38" s="210"/>
      <c r="D38" s="210"/>
      <c r="E38" s="210"/>
      <c r="F38" s="210"/>
      <c r="G38" s="210"/>
      <c r="H38" s="210"/>
      <c r="I38" s="210"/>
      <c r="J38" s="210"/>
      <c r="K38" s="210"/>
      <c r="L38" s="210"/>
      <c r="M38" s="210"/>
      <c r="N38" s="212"/>
    </row>
    <row r="39" spans="1:15" ht="12.75" customHeight="1" x14ac:dyDescent="0.2">
      <c r="A39" s="198" t="s">
        <v>29</v>
      </c>
      <c r="B39" s="209"/>
      <c r="C39" s="209"/>
      <c r="D39" s="209"/>
      <c r="E39" s="209"/>
      <c r="F39" s="209"/>
      <c r="G39" s="209"/>
      <c r="H39" s="209"/>
      <c r="I39" s="209"/>
      <c r="J39" s="209"/>
      <c r="K39" s="209"/>
      <c r="L39" s="209"/>
      <c r="M39" s="209"/>
      <c r="N39" s="211">
        <f t="shared" si="0"/>
        <v>0</v>
      </c>
    </row>
    <row r="40" spans="1:15" ht="12.75" customHeight="1" thickBot="1" x14ac:dyDescent="0.25">
      <c r="A40" s="199"/>
      <c r="B40" s="210"/>
      <c r="C40" s="210"/>
      <c r="D40" s="210"/>
      <c r="E40" s="210"/>
      <c r="F40" s="210"/>
      <c r="G40" s="210"/>
      <c r="H40" s="210"/>
      <c r="I40" s="210"/>
      <c r="J40" s="210"/>
      <c r="K40" s="210"/>
      <c r="L40" s="210"/>
      <c r="M40" s="210"/>
      <c r="N40" s="212"/>
    </row>
    <row r="41" spans="1:15" ht="12.75" customHeight="1" x14ac:dyDescent="0.2">
      <c r="A41" s="198" t="s">
        <v>19</v>
      </c>
      <c r="B41" s="209">
        <v>1144</v>
      </c>
      <c r="C41" s="209">
        <v>5682</v>
      </c>
      <c r="D41" s="209">
        <v>1482</v>
      </c>
      <c r="E41" s="209">
        <v>26449</v>
      </c>
      <c r="F41" s="209">
        <v>90378</v>
      </c>
      <c r="G41" s="209">
        <v>35294</v>
      </c>
      <c r="H41" s="209">
        <v>39066</v>
      </c>
      <c r="I41" s="209">
        <v>11615</v>
      </c>
      <c r="J41" s="209">
        <v>22385</v>
      </c>
      <c r="K41" s="209">
        <v>41530</v>
      </c>
      <c r="L41" s="209">
        <v>37379</v>
      </c>
      <c r="M41" s="209">
        <v>8909</v>
      </c>
      <c r="N41" s="211">
        <f t="shared" si="0"/>
        <v>321313</v>
      </c>
    </row>
    <row r="42" spans="1:15" ht="12.75" customHeight="1" thickBot="1" x14ac:dyDescent="0.25">
      <c r="A42" s="199"/>
      <c r="B42" s="210"/>
      <c r="C42" s="210"/>
      <c r="D42" s="210"/>
      <c r="E42" s="210"/>
      <c r="F42" s="210"/>
      <c r="G42" s="210"/>
      <c r="H42" s="210"/>
      <c r="I42" s="210"/>
      <c r="J42" s="210"/>
      <c r="K42" s="210"/>
      <c r="L42" s="210"/>
      <c r="M42" s="210"/>
      <c r="N42" s="212"/>
    </row>
    <row r="43" spans="1:15" ht="12.75" customHeight="1" x14ac:dyDescent="0.2">
      <c r="A43" s="198" t="s">
        <v>23</v>
      </c>
      <c r="B43" s="209">
        <v>14611</v>
      </c>
      <c r="C43" s="209">
        <v>5326</v>
      </c>
      <c r="D43" s="209"/>
      <c r="E43" s="209">
        <v>6930</v>
      </c>
      <c r="F43" s="209">
        <v>31646</v>
      </c>
      <c r="G43" s="209">
        <v>30995</v>
      </c>
      <c r="H43" s="209">
        <v>62394</v>
      </c>
      <c r="I43" s="209">
        <v>38172</v>
      </c>
      <c r="J43" s="209">
        <v>30338</v>
      </c>
      <c r="K43" s="209">
        <v>24907</v>
      </c>
      <c r="L43" s="209">
        <v>36094</v>
      </c>
      <c r="M43" s="209">
        <v>13254</v>
      </c>
      <c r="N43" s="211">
        <f t="shared" si="0"/>
        <v>294667</v>
      </c>
    </row>
    <row r="44" spans="1:15" ht="12.75" customHeight="1" thickBot="1" x14ac:dyDescent="0.25">
      <c r="A44" s="199"/>
      <c r="B44" s="210"/>
      <c r="C44" s="210"/>
      <c r="D44" s="210"/>
      <c r="E44" s="210"/>
      <c r="F44" s="210"/>
      <c r="G44" s="210"/>
      <c r="H44" s="210"/>
      <c r="I44" s="210"/>
      <c r="J44" s="210"/>
      <c r="K44" s="210"/>
      <c r="L44" s="210"/>
      <c r="M44" s="210"/>
      <c r="N44" s="212"/>
    </row>
    <row r="45" spans="1:15" ht="12.75" customHeight="1" x14ac:dyDescent="0.2">
      <c r="A45" s="198" t="s">
        <v>17</v>
      </c>
      <c r="B45" s="209"/>
      <c r="C45" s="209"/>
      <c r="D45" s="209"/>
      <c r="E45" s="209"/>
      <c r="F45" s="209"/>
      <c r="G45" s="209"/>
      <c r="H45" s="209">
        <v>795</v>
      </c>
      <c r="I45" s="209"/>
      <c r="J45" s="209"/>
      <c r="K45" s="209"/>
      <c r="L45" s="209"/>
      <c r="M45" s="209"/>
      <c r="N45" s="211">
        <f t="shared" si="0"/>
        <v>795</v>
      </c>
    </row>
    <row r="46" spans="1:15" ht="12.75" customHeight="1" thickBot="1" x14ac:dyDescent="0.25">
      <c r="A46" s="199"/>
      <c r="B46" s="210"/>
      <c r="C46" s="210"/>
      <c r="D46" s="210"/>
      <c r="E46" s="210"/>
      <c r="F46" s="210"/>
      <c r="G46" s="210"/>
      <c r="H46" s="210"/>
      <c r="I46" s="210"/>
      <c r="J46" s="210"/>
      <c r="K46" s="210"/>
      <c r="L46" s="210"/>
      <c r="M46" s="210"/>
      <c r="N46" s="212"/>
    </row>
    <row r="47" spans="1:15" ht="12.75" customHeight="1" x14ac:dyDescent="0.2">
      <c r="A47" s="198" t="s">
        <v>16</v>
      </c>
      <c r="B47" s="209">
        <v>69873</v>
      </c>
      <c r="C47" s="209">
        <v>67938</v>
      </c>
      <c r="D47" s="209">
        <v>27773</v>
      </c>
      <c r="E47" s="209">
        <v>51600</v>
      </c>
      <c r="F47" s="209">
        <v>51940</v>
      </c>
      <c r="G47" s="209">
        <v>51729</v>
      </c>
      <c r="H47" s="209">
        <v>12721</v>
      </c>
      <c r="I47" s="209">
        <v>21412</v>
      </c>
      <c r="J47" s="209">
        <v>11020</v>
      </c>
      <c r="K47" s="209">
        <v>8204</v>
      </c>
      <c r="L47" s="209">
        <v>6370</v>
      </c>
      <c r="M47" s="209">
        <v>50210</v>
      </c>
      <c r="N47" s="211">
        <f t="shared" si="0"/>
        <v>430790</v>
      </c>
    </row>
    <row r="48" spans="1:15"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198" t="s">
        <v>60</v>
      </c>
      <c r="B49" s="209">
        <v>53</v>
      </c>
      <c r="C49" s="209"/>
      <c r="D49" s="209"/>
      <c r="E49" s="209">
        <v>253</v>
      </c>
      <c r="F49" s="209"/>
      <c r="G49" s="209">
        <v>82</v>
      </c>
      <c r="H49" s="209">
        <v>123</v>
      </c>
      <c r="I49" s="209">
        <v>41</v>
      </c>
      <c r="J49" s="209"/>
      <c r="K49" s="209"/>
      <c r="L49" s="209"/>
      <c r="M49" s="209"/>
      <c r="N49" s="211">
        <f t="shared" si="0"/>
        <v>552</v>
      </c>
    </row>
    <row r="50" spans="1:14" ht="12.75" customHeight="1" thickBot="1" x14ac:dyDescent="0.25">
      <c r="A50" s="199"/>
      <c r="B50" s="210"/>
      <c r="C50" s="210"/>
      <c r="D50" s="210"/>
      <c r="E50" s="210"/>
      <c r="F50" s="210"/>
      <c r="G50" s="210"/>
      <c r="H50" s="210"/>
      <c r="I50" s="210"/>
      <c r="J50" s="210"/>
      <c r="K50" s="210"/>
      <c r="L50" s="210"/>
      <c r="M50" s="210"/>
      <c r="N50" s="212"/>
    </row>
    <row r="51" spans="1:14" ht="12.75" customHeight="1" x14ac:dyDescent="0.2">
      <c r="A51" s="205" t="s">
        <v>13</v>
      </c>
      <c r="B51" s="194">
        <f t="shared" ref="B51:M51" si="1">SUM(B17:B49)</f>
        <v>147821</v>
      </c>
      <c r="C51" s="194">
        <f t="shared" si="1"/>
        <v>117161</v>
      </c>
      <c r="D51" s="194">
        <f t="shared" si="1"/>
        <v>169525</v>
      </c>
      <c r="E51" s="194">
        <f t="shared" si="1"/>
        <v>219566</v>
      </c>
      <c r="F51" s="194">
        <f t="shared" si="1"/>
        <v>326486</v>
      </c>
      <c r="G51" s="194">
        <f t="shared" si="1"/>
        <v>273168</v>
      </c>
      <c r="H51" s="194">
        <f t="shared" si="1"/>
        <v>225895</v>
      </c>
      <c r="I51" s="194">
        <f t="shared" si="1"/>
        <v>154714</v>
      </c>
      <c r="J51" s="194">
        <f t="shared" si="1"/>
        <v>198261</v>
      </c>
      <c r="K51" s="194">
        <f t="shared" si="1"/>
        <v>202135</v>
      </c>
      <c r="L51" s="194">
        <f t="shared" si="1"/>
        <v>201036</v>
      </c>
      <c r="M51" s="194">
        <f t="shared" si="1"/>
        <v>192215</v>
      </c>
      <c r="N51" s="194">
        <f>SUM(B51:M51)</f>
        <v>2427983</v>
      </c>
    </row>
    <row r="52" spans="1:14" ht="12.75" customHeight="1" thickBot="1" x14ac:dyDescent="0.25">
      <c r="A52" s="206"/>
      <c r="B52" s="195"/>
      <c r="C52" s="195"/>
      <c r="D52" s="195"/>
      <c r="E52" s="195"/>
      <c r="F52" s="195"/>
      <c r="G52" s="195"/>
      <c r="H52" s="195"/>
      <c r="I52" s="195"/>
      <c r="J52" s="195"/>
      <c r="K52" s="195"/>
      <c r="L52" s="195"/>
      <c r="M52" s="195"/>
      <c r="N52" s="195"/>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5" spans="1:14" ht="12.75" customHeight="1" x14ac:dyDescent="0.2">
      <c r="B55" s="5"/>
      <c r="C55" s="5"/>
      <c r="D55" s="5"/>
      <c r="E55" s="5"/>
      <c r="F55" s="5"/>
      <c r="G55" s="5"/>
      <c r="H55" s="5"/>
      <c r="I55" s="5"/>
      <c r="J55" s="5"/>
      <c r="K55" s="5"/>
      <c r="L55" s="5"/>
      <c r="M55" s="5"/>
      <c r="N55" s="47"/>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20"/>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196" t="s">
        <v>13</v>
      </c>
    </row>
    <row r="59" spans="1:14" ht="12.75" customHeight="1" thickBot="1" x14ac:dyDescent="0.25">
      <c r="A59" s="199"/>
      <c r="B59" s="199"/>
      <c r="C59" s="199"/>
      <c r="D59" s="199"/>
      <c r="E59" s="199"/>
      <c r="F59" s="199"/>
      <c r="G59" s="199"/>
      <c r="H59" s="199"/>
      <c r="I59" s="199"/>
      <c r="J59" s="199"/>
      <c r="K59" s="199"/>
      <c r="L59" s="199"/>
      <c r="M59" s="199"/>
      <c r="N59" s="197"/>
    </row>
    <row r="60" spans="1:14" ht="12.75" customHeight="1" x14ac:dyDescent="0.2">
      <c r="A60" s="198" t="s">
        <v>32</v>
      </c>
      <c r="B60" s="209">
        <v>33567</v>
      </c>
      <c r="C60" s="209">
        <v>22003</v>
      </c>
      <c r="D60" s="209">
        <v>30887</v>
      </c>
      <c r="E60" s="209">
        <v>32901</v>
      </c>
      <c r="F60" s="209">
        <v>55224</v>
      </c>
      <c r="G60" s="209">
        <v>36975</v>
      </c>
      <c r="H60" s="209">
        <v>43280</v>
      </c>
      <c r="I60" s="209">
        <v>39698</v>
      </c>
      <c r="J60" s="209">
        <v>33858</v>
      </c>
      <c r="K60" s="209">
        <v>34025</v>
      </c>
      <c r="L60" s="209">
        <v>29998</v>
      </c>
      <c r="M60" s="209">
        <v>42803</v>
      </c>
      <c r="N60" s="211">
        <f>SUM(B60:M60)</f>
        <v>435219</v>
      </c>
    </row>
    <row r="61" spans="1:14" ht="12.75" customHeight="1" thickBot="1" x14ac:dyDescent="0.25">
      <c r="A61" s="199"/>
      <c r="B61" s="210"/>
      <c r="C61" s="210"/>
      <c r="D61" s="210"/>
      <c r="E61" s="210"/>
      <c r="F61" s="210"/>
      <c r="G61" s="210"/>
      <c r="H61" s="210"/>
      <c r="I61" s="210"/>
      <c r="J61" s="210"/>
      <c r="K61" s="210"/>
      <c r="L61" s="210"/>
      <c r="M61" s="210"/>
      <c r="N61" s="212"/>
    </row>
    <row r="62" spans="1:14" ht="12.75" customHeight="1" x14ac:dyDescent="0.2">
      <c r="A62" s="198" t="s">
        <v>100</v>
      </c>
      <c r="B62" s="209"/>
      <c r="C62" s="209"/>
      <c r="D62" s="209"/>
      <c r="E62" s="209"/>
      <c r="F62" s="209"/>
      <c r="G62" s="209"/>
      <c r="H62" s="209"/>
      <c r="I62" s="209"/>
      <c r="J62" s="209"/>
      <c r="K62" s="209"/>
      <c r="L62" s="209"/>
      <c r="M62" s="209"/>
      <c r="N62" s="211">
        <f>SUM(B62:M62)</f>
        <v>0</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198" t="s">
        <v>33</v>
      </c>
      <c r="B64" s="209"/>
      <c r="C64" s="209"/>
      <c r="D64" s="209"/>
      <c r="E64" s="209">
        <v>3560</v>
      </c>
      <c r="F64" s="209">
        <v>7425</v>
      </c>
      <c r="G64" s="209">
        <v>18495</v>
      </c>
      <c r="H64" s="209">
        <v>39795</v>
      </c>
      <c r="I64" s="209">
        <v>42570</v>
      </c>
      <c r="J64" s="209">
        <v>15585</v>
      </c>
      <c r="K64" s="209">
        <v>13326</v>
      </c>
      <c r="L64" s="209">
        <v>4501</v>
      </c>
      <c r="M64" s="209">
        <v>4537</v>
      </c>
      <c r="N64" s="211">
        <f>SUM(B64:M64)</f>
        <v>149794</v>
      </c>
    </row>
    <row r="65" spans="1:14" ht="12.75" customHeight="1" thickBot="1" x14ac:dyDescent="0.25">
      <c r="A65" s="199"/>
      <c r="B65" s="210"/>
      <c r="C65" s="210"/>
      <c r="D65" s="210"/>
      <c r="E65" s="210"/>
      <c r="F65" s="210"/>
      <c r="G65" s="210"/>
      <c r="H65" s="210"/>
      <c r="I65" s="210"/>
      <c r="J65" s="210"/>
      <c r="K65" s="210"/>
      <c r="L65" s="210"/>
      <c r="M65" s="210"/>
      <c r="N65" s="212"/>
    </row>
    <row r="66" spans="1:14" ht="12.75" customHeight="1" x14ac:dyDescent="0.2">
      <c r="A66" s="198" t="s">
        <v>34</v>
      </c>
      <c r="B66" s="209">
        <v>992</v>
      </c>
      <c r="C66" s="209">
        <v>4285</v>
      </c>
      <c r="D66" s="209">
        <v>3244</v>
      </c>
      <c r="E66" s="209">
        <v>3532</v>
      </c>
      <c r="F66" s="209">
        <v>13444</v>
      </c>
      <c r="G66" s="209">
        <v>10952</v>
      </c>
      <c r="H66" s="209">
        <v>15684</v>
      </c>
      <c r="I66" s="209">
        <v>15434</v>
      </c>
      <c r="J66" s="209">
        <v>21897</v>
      </c>
      <c r="K66" s="209">
        <v>33104</v>
      </c>
      <c r="L66" s="209">
        <v>33835</v>
      </c>
      <c r="M66" s="209">
        <v>23681</v>
      </c>
      <c r="N66" s="211">
        <f>SUM(B66:M66)</f>
        <v>180084</v>
      </c>
    </row>
    <row r="67" spans="1:14" ht="12.75" customHeight="1" thickBot="1" x14ac:dyDescent="0.25">
      <c r="A67" s="199"/>
      <c r="B67" s="210"/>
      <c r="C67" s="210"/>
      <c r="D67" s="210"/>
      <c r="E67" s="210"/>
      <c r="F67" s="210"/>
      <c r="G67" s="210"/>
      <c r="H67" s="210"/>
      <c r="I67" s="210"/>
      <c r="J67" s="210"/>
      <c r="K67" s="210"/>
      <c r="L67" s="210"/>
      <c r="M67" s="210"/>
      <c r="N67" s="212"/>
    </row>
    <row r="68" spans="1:14" ht="12.75" customHeight="1" x14ac:dyDescent="0.2">
      <c r="A68" s="198" t="s">
        <v>35</v>
      </c>
      <c r="B68" s="209"/>
      <c r="C68" s="209"/>
      <c r="D68" s="209">
        <v>288</v>
      </c>
      <c r="E68" s="209">
        <v>2076</v>
      </c>
      <c r="F68" s="209">
        <v>6033</v>
      </c>
      <c r="G68" s="209">
        <v>4942</v>
      </c>
      <c r="H68" s="209">
        <v>4612</v>
      </c>
      <c r="I68" s="209">
        <v>4586</v>
      </c>
      <c r="J68" s="209">
        <v>5590</v>
      </c>
      <c r="K68" s="209">
        <v>3859</v>
      </c>
      <c r="L68" s="209">
        <v>3693</v>
      </c>
      <c r="M68" s="209">
        <v>3099</v>
      </c>
      <c r="N68" s="211">
        <f>SUM(B68:M68)</f>
        <v>38778</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101</v>
      </c>
      <c r="B70" s="209"/>
      <c r="C70" s="209"/>
      <c r="D70" s="209"/>
      <c r="E70" s="209"/>
      <c r="F70" s="209"/>
      <c r="G70" s="209"/>
      <c r="H70" s="209"/>
      <c r="I70" s="209"/>
      <c r="J70" s="209"/>
      <c r="K70" s="209"/>
      <c r="L70" s="209"/>
      <c r="M70" s="209"/>
      <c r="N70" s="211">
        <f>SUM(B70:M70)</f>
        <v>0</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102</v>
      </c>
      <c r="B72" s="209"/>
      <c r="C72" s="209"/>
      <c r="D72" s="209"/>
      <c r="E72" s="209"/>
      <c r="F72" s="209"/>
      <c r="G72" s="209"/>
      <c r="H72" s="209"/>
      <c r="I72" s="209"/>
      <c r="J72" s="209"/>
      <c r="K72" s="209"/>
      <c r="L72" s="209"/>
      <c r="M72" s="209"/>
      <c r="N72" s="211">
        <f>SUM(B72:M72)</f>
        <v>0</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113</v>
      </c>
      <c r="B74" s="209">
        <v>271</v>
      </c>
      <c r="C74" s="209">
        <v>1013</v>
      </c>
      <c r="D74" s="209">
        <v>1274</v>
      </c>
      <c r="E74" s="209">
        <v>2308</v>
      </c>
      <c r="F74" s="209">
        <v>2024</v>
      </c>
      <c r="G74" s="209">
        <v>2260</v>
      </c>
      <c r="H74" s="209">
        <v>2307</v>
      </c>
      <c r="I74" s="209">
        <v>1356</v>
      </c>
      <c r="J74" s="209">
        <v>1395</v>
      </c>
      <c r="K74" s="209">
        <v>1496</v>
      </c>
      <c r="L74" s="209">
        <v>1503</v>
      </c>
      <c r="M74" s="209">
        <v>1327</v>
      </c>
      <c r="N74" s="211">
        <f>SUM(B74:M74)</f>
        <v>18534</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37</v>
      </c>
      <c r="B76" s="209">
        <v>23234</v>
      </c>
      <c r="C76" s="209">
        <v>16666</v>
      </c>
      <c r="D76" s="209">
        <v>14179</v>
      </c>
      <c r="E76" s="209">
        <v>11900</v>
      </c>
      <c r="F76" s="209">
        <v>24038</v>
      </c>
      <c r="G76" s="209">
        <v>29616</v>
      </c>
      <c r="H76" s="209">
        <v>37429</v>
      </c>
      <c r="I76" s="209">
        <v>37537</v>
      </c>
      <c r="J76" s="209">
        <v>37115</v>
      </c>
      <c r="K76" s="209">
        <v>34809</v>
      </c>
      <c r="L76" s="209">
        <v>34529</v>
      </c>
      <c r="M76" s="209">
        <v>26866</v>
      </c>
      <c r="N76" s="211">
        <f>SUM(B76:M76)</f>
        <v>327918</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38</v>
      </c>
      <c r="B78" s="209">
        <v>2624</v>
      </c>
      <c r="C78" s="209">
        <v>2632</v>
      </c>
      <c r="D78" s="209">
        <v>2392</v>
      </c>
      <c r="E78" s="209">
        <v>2479</v>
      </c>
      <c r="F78" s="209">
        <v>4415</v>
      </c>
      <c r="G78" s="209">
        <v>4598</v>
      </c>
      <c r="H78" s="209">
        <v>5402</v>
      </c>
      <c r="I78" s="209">
        <v>5618</v>
      </c>
      <c r="J78" s="209">
        <v>7181</v>
      </c>
      <c r="K78" s="209">
        <v>5789</v>
      </c>
      <c r="L78" s="209">
        <v>6496</v>
      </c>
      <c r="M78" s="209">
        <v>4490</v>
      </c>
      <c r="N78" s="211">
        <f>SUM(B78:M78)</f>
        <v>54116</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39</v>
      </c>
      <c r="B80" s="209">
        <v>19383</v>
      </c>
      <c r="C80" s="209">
        <v>19826</v>
      </c>
      <c r="D80" s="209">
        <v>22123</v>
      </c>
      <c r="E80" s="209">
        <v>29732</v>
      </c>
      <c r="F80" s="209">
        <v>34786</v>
      </c>
      <c r="G80" s="209">
        <v>34615</v>
      </c>
      <c r="H80" s="209">
        <v>64913</v>
      </c>
      <c r="I80" s="209">
        <v>43146</v>
      </c>
      <c r="J80" s="209">
        <v>45265</v>
      </c>
      <c r="K80" s="209">
        <v>51892</v>
      </c>
      <c r="L80" s="209">
        <v>39791</v>
      </c>
      <c r="M80" s="209">
        <v>40653</v>
      </c>
      <c r="N80" s="211">
        <f>SUM(B80:M80)</f>
        <v>446125</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40</v>
      </c>
      <c r="B82" s="209"/>
      <c r="C82" s="209"/>
      <c r="D82" s="209"/>
      <c r="E82" s="209">
        <v>1451</v>
      </c>
      <c r="F82" s="209"/>
      <c r="G82" s="209"/>
      <c r="H82" s="209"/>
      <c r="I82" s="209"/>
      <c r="J82" s="209">
        <v>2153</v>
      </c>
      <c r="K82" s="209">
        <v>1986</v>
      </c>
      <c r="L82" s="209">
        <v>1463</v>
      </c>
      <c r="M82" s="209">
        <v>1510</v>
      </c>
      <c r="N82" s="211">
        <f>SUM(B82:M82)</f>
        <v>8563</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198" t="s">
        <v>41</v>
      </c>
      <c r="B84" s="209"/>
      <c r="C84" s="209"/>
      <c r="D84" s="209">
        <v>1045</v>
      </c>
      <c r="E84" s="209">
        <v>4510</v>
      </c>
      <c r="F84" s="209">
        <v>20515</v>
      </c>
      <c r="G84" s="209">
        <v>18728</v>
      </c>
      <c r="H84" s="209">
        <v>18700</v>
      </c>
      <c r="I84" s="209">
        <v>14410</v>
      </c>
      <c r="J84" s="209">
        <v>578</v>
      </c>
      <c r="K84" s="209"/>
      <c r="L84" s="209"/>
      <c r="M84" s="209"/>
      <c r="N84" s="211">
        <f>SUM(B84:M84)</f>
        <v>78486</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198" t="s">
        <v>42</v>
      </c>
      <c r="B86" s="209"/>
      <c r="C86" s="209"/>
      <c r="D86" s="209"/>
      <c r="E86" s="209"/>
      <c r="F86" s="209"/>
      <c r="G86" s="209"/>
      <c r="H86" s="209"/>
      <c r="I86" s="209">
        <v>4725</v>
      </c>
      <c r="J86" s="209">
        <v>2396</v>
      </c>
      <c r="K86" s="209"/>
      <c r="L86" s="209">
        <v>2410</v>
      </c>
      <c r="M86" s="209">
        <v>3591</v>
      </c>
      <c r="N86" s="211">
        <f>SUM(B86:M86)</f>
        <v>13122</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198" t="s">
        <v>43</v>
      </c>
      <c r="B88" s="209">
        <v>74175</v>
      </c>
      <c r="C88" s="209">
        <v>69048</v>
      </c>
      <c r="D88" s="209">
        <v>146742</v>
      </c>
      <c r="E88" s="209">
        <v>195347</v>
      </c>
      <c r="F88" s="209">
        <v>211956</v>
      </c>
      <c r="G88" s="209">
        <v>209147</v>
      </c>
      <c r="H88" s="209">
        <v>174094</v>
      </c>
      <c r="I88" s="209">
        <v>160386</v>
      </c>
      <c r="J88" s="209">
        <v>151369</v>
      </c>
      <c r="K88" s="209">
        <v>147285</v>
      </c>
      <c r="L88" s="209">
        <v>160036</v>
      </c>
      <c r="M88" s="209">
        <v>91682</v>
      </c>
      <c r="N88" s="211">
        <f>SUM(B88:M88)</f>
        <v>1791267</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198" t="s">
        <v>44</v>
      </c>
      <c r="B90" s="209">
        <v>71627</v>
      </c>
      <c r="C90" s="209">
        <v>64011</v>
      </c>
      <c r="D90" s="209">
        <v>66162</v>
      </c>
      <c r="E90" s="209">
        <v>61487</v>
      </c>
      <c r="F90" s="209">
        <v>67132</v>
      </c>
      <c r="G90" s="209">
        <v>70097</v>
      </c>
      <c r="H90" s="209">
        <v>60361</v>
      </c>
      <c r="I90" s="209">
        <v>56024</v>
      </c>
      <c r="J90" s="209">
        <v>65053</v>
      </c>
      <c r="K90" s="209">
        <v>69551</v>
      </c>
      <c r="L90" s="209">
        <v>74683</v>
      </c>
      <c r="M90" s="209">
        <v>73992</v>
      </c>
      <c r="N90" s="211">
        <f>SUM(B90:M90)</f>
        <v>800180</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198" t="s">
        <v>103</v>
      </c>
      <c r="B92" s="209"/>
      <c r="C92" s="209"/>
      <c r="D92" s="209"/>
      <c r="E92" s="209"/>
      <c r="F92" s="209"/>
      <c r="G92" s="209"/>
      <c r="H92" s="209"/>
      <c r="I92" s="209"/>
      <c r="J92" s="209"/>
      <c r="K92" s="209"/>
      <c r="L92" s="209"/>
      <c r="M92" s="209"/>
      <c r="N92" s="211">
        <f>SUM(B92:M92)</f>
        <v>0</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198" t="s">
        <v>104</v>
      </c>
      <c r="B94" s="209"/>
      <c r="C94" s="209"/>
      <c r="D94" s="209"/>
      <c r="E94" s="209"/>
      <c r="F94" s="209"/>
      <c r="G94" s="209"/>
      <c r="H94" s="209"/>
      <c r="I94" s="209"/>
      <c r="J94" s="209"/>
      <c r="K94" s="209"/>
      <c r="L94" s="209"/>
      <c r="M94" s="209"/>
      <c r="N94" s="211">
        <f>SUM(B94:M94)</f>
        <v>0</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198" t="s">
        <v>45</v>
      </c>
      <c r="B96" s="209">
        <v>214384</v>
      </c>
      <c r="C96" s="209">
        <v>167965</v>
      </c>
      <c r="D96" s="209">
        <v>149683</v>
      </c>
      <c r="E96" s="209">
        <v>187803</v>
      </c>
      <c r="F96" s="209">
        <v>256300</v>
      </c>
      <c r="G96" s="209">
        <v>235734</v>
      </c>
      <c r="H96" s="209">
        <v>261763</v>
      </c>
      <c r="I96" s="209">
        <v>225772</v>
      </c>
      <c r="J96" s="209">
        <v>250767</v>
      </c>
      <c r="K96" s="209">
        <v>263593</v>
      </c>
      <c r="L96" s="209">
        <v>173985</v>
      </c>
      <c r="M96" s="209">
        <v>207965</v>
      </c>
      <c r="N96" s="211">
        <f>SUM(B96:M96)</f>
        <v>2595714</v>
      </c>
    </row>
    <row r="97" spans="1:14" ht="12.75" customHeight="1" thickBot="1" x14ac:dyDescent="0.25">
      <c r="A97" s="199"/>
      <c r="B97" s="210"/>
      <c r="C97" s="210"/>
      <c r="D97" s="210"/>
      <c r="E97" s="210"/>
      <c r="F97" s="210"/>
      <c r="G97" s="210"/>
      <c r="H97" s="210"/>
      <c r="I97" s="210"/>
      <c r="J97" s="210"/>
      <c r="K97" s="210"/>
      <c r="L97" s="210"/>
      <c r="M97" s="210"/>
      <c r="N97" s="212"/>
    </row>
    <row r="98" spans="1:14" ht="12.75" customHeight="1" x14ac:dyDescent="0.2">
      <c r="A98" s="198" t="s">
        <v>46</v>
      </c>
      <c r="B98" s="209">
        <v>6166</v>
      </c>
      <c r="C98" s="209">
        <v>11556</v>
      </c>
      <c r="D98" s="209">
        <v>20002</v>
      </c>
      <c r="E98" s="209">
        <v>12069</v>
      </c>
      <c r="F98" s="209">
        <v>36094</v>
      </c>
      <c r="G98" s="209">
        <v>31180</v>
      </c>
      <c r="H98" s="209">
        <v>11933</v>
      </c>
      <c r="I98" s="209">
        <v>12749</v>
      </c>
      <c r="J98" s="209">
        <v>17741</v>
      </c>
      <c r="K98" s="209">
        <v>17778</v>
      </c>
      <c r="L98" s="209">
        <v>23725</v>
      </c>
      <c r="M98" s="209">
        <v>16416</v>
      </c>
      <c r="N98" s="211">
        <f>SUM(B98:M98)</f>
        <v>217409</v>
      </c>
    </row>
    <row r="99" spans="1:14" ht="12.75" customHeight="1" thickBot="1" x14ac:dyDescent="0.25">
      <c r="A99" s="199"/>
      <c r="B99" s="210"/>
      <c r="C99" s="210"/>
      <c r="D99" s="210"/>
      <c r="E99" s="210"/>
      <c r="F99" s="210"/>
      <c r="G99" s="210"/>
      <c r="H99" s="210"/>
      <c r="I99" s="210"/>
      <c r="J99" s="210"/>
      <c r="K99" s="210"/>
      <c r="L99" s="210"/>
      <c r="M99" s="210"/>
      <c r="N99" s="212"/>
    </row>
    <row r="100" spans="1:14" ht="12.75" customHeight="1" x14ac:dyDescent="0.2">
      <c r="A100" s="198" t="s">
        <v>47</v>
      </c>
      <c r="B100" s="209"/>
      <c r="C100" s="209"/>
      <c r="D100" s="209"/>
      <c r="E100" s="209"/>
      <c r="F100" s="209"/>
      <c r="G100" s="209"/>
      <c r="H100" s="209"/>
      <c r="I100" s="209"/>
      <c r="J100" s="209"/>
      <c r="K100" s="209"/>
      <c r="L100" s="209"/>
      <c r="M100" s="209"/>
      <c r="N100" s="211">
        <f>SUM(B100:M100)</f>
        <v>0</v>
      </c>
    </row>
    <row r="101" spans="1:14" ht="12.75" customHeight="1" thickBot="1" x14ac:dyDescent="0.25">
      <c r="A101" s="199"/>
      <c r="B101" s="210"/>
      <c r="C101" s="210"/>
      <c r="D101" s="210"/>
      <c r="E101" s="210"/>
      <c r="F101" s="210"/>
      <c r="G101" s="210"/>
      <c r="H101" s="210"/>
      <c r="I101" s="210"/>
      <c r="J101" s="210"/>
      <c r="K101" s="210"/>
      <c r="L101" s="210"/>
      <c r="M101" s="210"/>
      <c r="N101" s="212"/>
    </row>
    <row r="102" spans="1:14" ht="12.75" customHeight="1" x14ac:dyDescent="0.2">
      <c r="A102" s="198" t="s">
        <v>48</v>
      </c>
      <c r="B102" s="209">
        <v>4689</v>
      </c>
      <c r="C102" s="209">
        <v>4627</v>
      </c>
      <c r="D102" s="209">
        <v>1519</v>
      </c>
      <c r="E102" s="209">
        <v>2983</v>
      </c>
      <c r="F102" s="209">
        <v>5780</v>
      </c>
      <c r="G102" s="209">
        <v>8709</v>
      </c>
      <c r="H102" s="209">
        <v>10036</v>
      </c>
      <c r="I102" s="209">
        <v>11266</v>
      </c>
      <c r="J102" s="209">
        <v>10520</v>
      </c>
      <c r="K102" s="209">
        <v>8964</v>
      </c>
      <c r="L102" s="209">
        <v>12001</v>
      </c>
      <c r="M102" s="209">
        <v>7621</v>
      </c>
      <c r="N102" s="211">
        <f>SUM(B102:M102)</f>
        <v>88715</v>
      </c>
    </row>
    <row r="103" spans="1:14" ht="12.75" customHeight="1" thickBot="1" x14ac:dyDescent="0.25">
      <c r="A103" s="199"/>
      <c r="B103" s="210"/>
      <c r="C103" s="210"/>
      <c r="D103" s="210"/>
      <c r="E103" s="210"/>
      <c r="F103" s="210"/>
      <c r="G103" s="210"/>
      <c r="H103" s="210"/>
      <c r="I103" s="210"/>
      <c r="J103" s="210"/>
      <c r="K103" s="210"/>
      <c r="L103" s="210"/>
      <c r="M103" s="210"/>
      <c r="N103" s="212"/>
    </row>
    <row r="104" spans="1:14" ht="12.75" customHeight="1" x14ac:dyDescent="0.2">
      <c r="A104" s="198" t="s">
        <v>49</v>
      </c>
      <c r="B104" s="209">
        <v>337</v>
      </c>
      <c r="C104" s="209">
        <v>1515</v>
      </c>
      <c r="D104" s="209">
        <v>105</v>
      </c>
      <c r="E104" s="209">
        <v>1319</v>
      </c>
      <c r="F104" s="209">
        <v>2746</v>
      </c>
      <c r="G104" s="209">
        <v>342</v>
      </c>
      <c r="H104" s="209">
        <v>3146</v>
      </c>
      <c r="I104" s="209">
        <v>687</v>
      </c>
      <c r="J104" s="209">
        <v>3188</v>
      </c>
      <c r="K104" s="209">
        <v>7206</v>
      </c>
      <c r="L104" s="209">
        <v>7169</v>
      </c>
      <c r="M104" s="209">
        <v>5118</v>
      </c>
      <c r="N104" s="211">
        <f>SUM(B104:M104)</f>
        <v>32878</v>
      </c>
    </row>
    <row r="105" spans="1:14" ht="12.75" customHeight="1" thickBot="1" x14ac:dyDescent="0.25">
      <c r="A105" s="199"/>
      <c r="B105" s="210"/>
      <c r="C105" s="210"/>
      <c r="D105" s="210"/>
      <c r="E105" s="210"/>
      <c r="F105" s="210"/>
      <c r="G105" s="210"/>
      <c r="H105" s="210"/>
      <c r="I105" s="210"/>
      <c r="J105" s="210"/>
      <c r="K105" s="210"/>
      <c r="L105" s="210"/>
      <c r="M105" s="210"/>
      <c r="N105" s="212"/>
    </row>
    <row r="106" spans="1:14" ht="12.75" customHeight="1" x14ac:dyDescent="0.2">
      <c r="A106" s="205" t="s">
        <v>13</v>
      </c>
      <c r="B106" s="194">
        <f t="shared" ref="B106:M106" si="2">SUM(B60:B104)</f>
        <v>451449</v>
      </c>
      <c r="C106" s="194">
        <f t="shared" si="2"/>
        <v>385147</v>
      </c>
      <c r="D106" s="194">
        <f t="shared" si="2"/>
        <v>459645</v>
      </c>
      <c r="E106" s="194">
        <f t="shared" si="2"/>
        <v>555457</v>
      </c>
      <c r="F106" s="194">
        <f t="shared" si="2"/>
        <v>747912</v>
      </c>
      <c r="G106" s="194">
        <f t="shared" si="2"/>
        <v>716390</v>
      </c>
      <c r="H106" s="194">
        <f t="shared" si="2"/>
        <v>753455</v>
      </c>
      <c r="I106" s="194">
        <f t="shared" si="2"/>
        <v>675964</v>
      </c>
      <c r="J106" s="194">
        <f t="shared" si="2"/>
        <v>671651</v>
      </c>
      <c r="K106" s="194">
        <f t="shared" si="2"/>
        <v>694663</v>
      </c>
      <c r="L106" s="194">
        <f t="shared" si="2"/>
        <v>609818</v>
      </c>
      <c r="M106" s="194">
        <f t="shared" si="2"/>
        <v>555351</v>
      </c>
      <c r="N106" s="194">
        <f>SUM(B106:M106)</f>
        <v>7276902</v>
      </c>
    </row>
    <row r="107" spans="1:14" ht="12.75" customHeight="1" thickBot="1" x14ac:dyDescent="0.25">
      <c r="A107" s="206"/>
      <c r="B107" s="195"/>
      <c r="C107" s="195"/>
      <c r="D107" s="195"/>
      <c r="E107" s="195"/>
      <c r="F107" s="195"/>
      <c r="G107" s="195"/>
      <c r="H107" s="195"/>
      <c r="I107" s="195"/>
      <c r="J107" s="195"/>
      <c r="K107" s="195"/>
      <c r="L107" s="195"/>
      <c r="M107" s="195"/>
      <c r="N107" s="195"/>
    </row>
    <row r="111" spans="1:14" s="10" customFormat="1" ht="24.95" customHeight="1" x14ac:dyDescent="0.2">
      <c r="A111" s="204" t="s">
        <v>190</v>
      </c>
      <c r="B111" s="204"/>
      <c r="C111" s="204"/>
      <c r="D111" s="204"/>
      <c r="E111" s="204"/>
      <c r="F111" s="204"/>
      <c r="G111" s="204"/>
      <c r="H111" s="204"/>
      <c r="I111" s="204"/>
      <c r="J111" s="204"/>
      <c r="K111" s="204"/>
      <c r="L111" s="204"/>
      <c r="M111" s="204"/>
      <c r="N111" s="204"/>
    </row>
    <row r="112" spans="1:14" ht="12.75" customHeight="1" thickBot="1" x14ac:dyDescent="0.25"/>
    <row r="113" spans="1:14" ht="12.75" customHeight="1" x14ac:dyDescent="0.2">
      <c r="A113" s="198"/>
      <c r="B113" s="198" t="s">
        <v>1</v>
      </c>
      <c r="C113" s="198" t="s">
        <v>2</v>
      </c>
      <c r="D113" s="198" t="s">
        <v>3</v>
      </c>
      <c r="E113" s="198" t="s">
        <v>4</v>
      </c>
      <c r="F113" s="198" t="s">
        <v>5</v>
      </c>
      <c r="G113" s="198" t="s">
        <v>6</v>
      </c>
      <c r="H113" s="198" t="s">
        <v>7</v>
      </c>
      <c r="I113" s="198" t="s">
        <v>8</v>
      </c>
      <c r="J113" s="198" t="s">
        <v>9</v>
      </c>
      <c r="K113" s="198" t="s">
        <v>10</v>
      </c>
      <c r="L113" s="198" t="s">
        <v>11</v>
      </c>
      <c r="M113" s="198" t="s">
        <v>12</v>
      </c>
      <c r="N113" s="196" t="s">
        <v>13</v>
      </c>
    </row>
    <row r="114" spans="1:14" ht="12.75" customHeight="1" thickBot="1" x14ac:dyDescent="0.25">
      <c r="A114" s="199"/>
      <c r="B114" s="199"/>
      <c r="C114" s="199"/>
      <c r="D114" s="199"/>
      <c r="E114" s="199"/>
      <c r="F114" s="199"/>
      <c r="G114" s="199"/>
      <c r="H114" s="199"/>
      <c r="I114" s="199"/>
      <c r="J114" s="199"/>
      <c r="K114" s="199"/>
      <c r="L114" s="199"/>
      <c r="M114" s="199"/>
      <c r="N114" s="197"/>
    </row>
    <row r="115" spans="1:14" ht="12.75" customHeight="1" x14ac:dyDescent="0.2">
      <c r="A115" s="198" t="s">
        <v>51</v>
      </c>
      <c r="B115" s="209">
        <v>47300</v>
      </c>
      <c r="C115" s="209">
        <v>47200</v>
      </c>
      <c r="D115" s="209">
        <v>46900</v>
      </c>
      <c r="E115" s="209">
        <v>49600</v>
      </c>
      <c r="F115" s="209">
        <v>57820</v>
      </c>
      <c r="G115" s="209">
        <v>53000</v>
      </c>
      <c r="H115" s="209">
        <v>57800</v>
      </c>
      <c r="I115" s="209">
        <v>67600</v>
      </c>
      <c r="J115" s="209">
        <v>61700</v>
      </c>
      <c r="K115" s="209">
        <v>55900</v>
      </c>
      <c r="L115" s="209">
        <v>57500</v>
      </c>
      <c r="M115" s="209">
        <v>54600</v>
      </c>
      <c r="N115" s="211">
        <f>SUM(B115:M115)</f>
        <v>656920</v>
      </c>
    </row>
    <row r="116" spans="1:14" ht="12.75" customHeight="1" thickBot="1" x14ac:dyDescent="0.25">
      <c r="A116" s="199"/>
      <c r="B116" s="210"/>
      <c r="C116" s="210"/>
      <c r="D116" s="210"/>
      <c r="E116" s="210"/>
      <c r="F116" s="210"/>
      <c r="G116" s="210"/>
      <c r="H116" s="210"/>
      <c r="I116" s="210"/>
      <c r="J116" s="210"/>
      <c r="K116" s="210"/>
      <c r="L116" s="210"/>
      <c r="M116" s="210"/>
      <c r="N116" s="212"/>
    </row>
    <row r="117" spans="1:14" ht="12.75" customHeight="1" x14ac:dyDescent="0.2">
      <c r="A117" s="198" t="s">
        <v>52</v>
      </c>
      <c r="B117" s="209">
        <v>6500</v>
      </c>
      <c r="C117" s="209">
        <v>7700</v>
      </c>
      <c r="D117" s="209">
        <v>4470</v>
      </c>
      <c r="E117" s="209">
        <v>1200</v>
      </c>
      <c r="F117" s="209">
        <v>200</v>
      </c>
      <c r="G117" s="209">
        <v>1100</v>
      </c>
      <c r="H117" s="209">
        <v>800</v>
      </c>
      <c r="I117" s="209">
        <v>600</v>
      </c>
      <c r="J117" s="209">
        <v>100</v>
      </c>
      <c r="K117" s="209">
        <v>900</v>
      </c>
      <c r="L117" s="209">
        <v>500</v>
      </c>
      <c r="M117" s="209">
        <v>500</v>
      </c>
      <c r="N117" s="211">
        <f t="shared" ref="N117:N131" si="3">SUM(B117:M117)</f>
        <v>24570</v>
      </c>
    </row>
    <row r="118" spans="1:14" ht="12.75" customHeight="1" thickBot="1" x14ac:dyDescent="0.25">
      <c r="A118" s="199"/>
      <c r="B118" s="210"/>
      <c r="C118" s="210"/>
      <c r="D118" s="210"/>
      <c r="E118" s="210"/>
      <c r="F118" s="210"/>
      <c r="G118" s="210"/>
      <c r="H118" s="210"/>
      <c r="I118" s="210"/>
      <c r="J118" s="210"/>
      <c r="K118" s="210"/>
      <c r="L118" s="210"/>
      <c r="M118" s="210"/>
      <c r="N118" s="212"/>
    </row>
    <row r="119" spans="1:14" ht="12.75" customHeight="1" x14ac:dyDescent="0.2">
      <c r="A119" s="198" t="s">
        <v>53</v>
      </c>
      <c r="B119" s="209">
        <v>3700</v>
      </c>
      <c r="C119" s="209">
        <v>8000</v>
      </c>
      <c r="D119" s="209">
        <v>1800</v>
      </c>
      <c r="E119" s="209">
        <v>3200</v>
      </c>
      <c r="F119" s="209">
        <v>4500</v>
      </c>
      <c r="G119" s="209">
        <v>7100</v>
      </c>
      <c r="H119" s="209">
        <v>10800</v>
      </c>
      <c r="I119" s="209">
        <v>12100</v>
      </c>
      <c r="J119" s="209">
        <v>6300</v>
      </c>
      <c r="K119" s="209">
        <v>9400</v>
      </c>
      <c r="L119" s="209">
        <v>11900</v>
      </c>
      <c r="M119" s="209">
        <v>6900</v>
      </c>
      <c r="N119" s="211">
        <f t="shared" si="3"/>
        <v>85700</v>
      </c>
    </row>
    <row r="120" spans="1:14" ht="12.75" customHeight="1" thickBot="1" x14ac:dyDescent="0.25">
      <c r="A120" s="199"/>
      <c r="B120" s="210"/>
      <c r="C120" s="210"/>
      <c r="D120" s="210"/>
      <c r="E120" s="210"/>
      <c r="F120" s="210"/>
      <c r="G120" s="210"/>
      <c r="H120" s="210"/>
      <c r="I120" s="210"/>
      <c r="J120" s="210"/>
      <c r="K120" s="210"/>
      <c r="L120" s="210"/>
      <c r="M120" s="210"/>
      <c r="N120" s="212"/>
    </row>
    <row r="121" spans="1:14" ht="12.75" customHeight="1" x14ac:dyDescent="0.2">
      <c r="A121" s="198" t="s">
        <v>54</v>
      </c>
      <c r="B121" s="209"/>
      <c r="C121" s="209"/>
      <c r="D121" s="209"/>
      <c r="E121" s="209"/>
      <c r="F121" s="209"/>
      <c r="G121" s="209"/>
      <c r="H121" s="209"/>
      <c r="I121" s="209">
        <v>9280</v>
      </c>
      <c r="J121" s="209">
        <v>8720</v>
      </c>
      <c r="K121" s="209">
        <v>7980</v>
      </c>
      <c r="L121" s="209">
        <v>10390</v>
      </c>
      <c r="M121" s="209">
        <v>10530</v>
      </c>
      <c r="N121" s="211">
        <f t="shared" si="3"/>
        <v>46900</v>
      </c>
    </row>
    <row r="122" spans="1:14" ht="12.75" customHeight="1" thickBot="1" x14ac:dyDescent="0.25">
      <c r="A122" s="199"/>
      <c r="B122" s="210"/>
      <c r="C122" s="210"/>
      <c r="D122" s="210"/>
      <c r="E122" s="210"/>
      <c r="F122" s="210"/>
      <c r="G122" s="210"/>
      <c r="H122" s="210"/>
      <c r="I122" s="210"/>
      <c r="J122" s="210"/>
      <c r="K122" s="210"/>
      <c r="L122" s="210"/>
      <c r="M122" s="210"/>
      <c r="N122" s="212"/>
    </row>
    <row r="123" spans="1:14" ht="12.75" customHeight="1" x14ac:dyDescent="0.2">
      <c r="A123" s="198" t="s">
        <v>39</v>
      </c>
      <c r="B123" s="209">
        <v>5500</v>
      </c>
      <c r="C123" s="209">
        <v>6100</v>
      </c>
      <c r="D123" s="209">
        <v>6000</v>
      </c>
      <c r="E123" s="209">
        <v>6000</v>
      </c>
      <c r="F123" s="209">
        <v>5700</v>
      </c>
      <c r="G123" s="209">
        <v>4000</v>
      </c>
      <c r="H123" s="209">
        <v>5500</v>
      </c>
      <c r="I123" s="209">
        <v>7900</v>
      </c>
      <c r="J123" s="209">
        <v>14300</v>
      </c>
      <c r="K123" s="209">
        <v>7000</v>
      </c>
      <c r="L123" s="209">
        <v>7800</v>
      </c>
      <c r="M123" s="209">
        <v>9300</v>
      </c>
      <c r="N123" s="211">
        <f t="shared" si="3"/>
        <v>85100</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198" t="s">
        <v>43</v>
      </c>
      <c r="B125" s="209">
        <v>30800</v>
      </c>
      <c r="C125" s="209">
        <v>7700</v>
      </c>
      <c r="D125" s="209">
        <v>16000</v>
      </c>
      <c r="E125" s="209">
        <v>20300</v>
      </c>
      <c r="F125" s="209">
        <v>31200</v>
      </c>
      <c r="G125" s="209">
        <v>22000</v>
      </c>
      <c r="H125" s="209">
        <v>16700</v>
      </c>
      <c r="I125" s="209">
        <v>11500</v>
      </c>
      <c r="J125" s="209">
        <v>23100</v>
      </c>
      <c r="K125" s="209">
        <v>5100</v>
      </c>
      <c r="L125" s="209">
        <v>7200</v>
      </c>
      <c r="M125" s="209">
        <v>11700</v>
      </c>
      <c r="N125" s="211">
        <f t="shared" si="3"/>
        <v>203300</v>
      </c>
    </row>
    <row r="126" spans="1:14" ht="12.75" customHeight="1" thickBot="1" x14ac:dyDescent="0.25">
      <c r="A126" s="199"/>
      <c r="B126" s="210"/>
      <c r="C126" s="210"/>
      <c r="D126" s="210"/>
      <c r="E126" s="210"/>
      <c r="F126" s="210"/>
      <c r="G126" s="210"/>
      <c r="H126" s="210"/>
      <c r="I126" s="210"/>
      <c r="J126" s="210"/>
      <c r="K126" s="210"/>
      <c r="L126" s="210"/>
      <c r="M126" s="210"/>
      <c r="N126" s="212"/>
    </row>
    <row r="127" spans="1:14" ht="12.75" customHeight="1" x14ac:dyDescent="0.2">
      <c r="A127" s="198" t="s">
        <v>56</v>
      </c>
      <c r="B127" s="209">
        <v>49900</v>
      </c>
      <c r="C127" s="209">
        <v>44700</v>
      </c>
      <c r="D127" s="209">
        <v>53500</v>
      </c>
      <c r="E127" s="209">
        <v>59600</v>
      </c>
      <c r="F127" s="209">
        <v>76600</v>
      </c>
      <c r="G127" s="209">
        <v>79900</v>
      </c>
      <c r="H127" s="209">
        <v>91400</v>
      </c>
      <c r="I127" s="209">
        <v>101500</v>
      </c>
      <c r="J127" s="209">
        <v>126600</v>
      </c>
      <c r="K127" s="209">
        <v>144000</v>
      </c>
      <c r="L127" s="209">
        <v>145900</v>
      </c>
      <c r="M127" s="209">
        <v>137700</v>
      </c>
      <c r="N127" s="211">
        <f t="shared" si="3"/>
        <v>1111300</v>
      </c>
    </row>
    <row r="128" spans="1:14" ht="12.75" customHeight="1" thickBot="1" x14ac:dyDescent="0.25">
      <c r="A128" s="199"/>
      <c r="B128" s="210"/>
      <c r="C128" s="210"/>
      <c r="D128" s="210"/>
      <c r="E128" s="210"/>
      <c r="F128" s="210"/>
      <c r="G128" s="210"/>
      <c r="H128" s="210"/>
      <c r="I128" s="210"/>
      <c r="J128" s="210"/>
      <c r="K128" s="210"/>
      <c r="L128" s="210"/>
      <c r="M128" s="210"/>
      <c r="N128" s="212"/>
    </row>
    <row r="129" spans="1:14" ht="12.75" customHeight="1" x14ac:dyDescent="0.2">
      <c r="A129" s="198" t="s">
        <v>105</v>
      </c>
      <c r="B129" s="209">
        <v>37100</v>
      </c>
      <c r="C129" s="209">
        <v>44500</v>
      </c>
      <c r="D129" s="209">
        <v>48000</v>
      </c>
      <c r="E129" s="209">
        <v>43600</v>
      </c>
      <c r="F129" s="209">
        <v>38200</v>
      </c>
      <c r="G129" s="209">
        <v>39200</v>
      </c>
      <c r="H129" s="209">
        <v>46000</v>
      </c>
      <c r="I129" s="209">
        <v>37100</v>
      </c>
      <c r="J129" s="209">
        <v>36600</v>
      </c>
      <c r="K129" s="209">
        <v>27300</v>
      </c>
      <c r="L129" s="209">
        <v>38900</v>
      </c>
      <c r="M129" s="209">
        <v>33300</v>
      </c>
      <c r="N129" s="211">
        <f t="shared" si="3"/>
        <v>469800</v>
      </c>
    </row>
    <row r="130" spans="1:14" ht="12.75" customHeight="1" thickBot="1" x14ac:dyDescent="0.25">
      <c r="A130" s="199"/>
      <c r="B130" s="210"/>
      <c r="C130" s="210"/>
      <c r="D130" s="210"/>
      <c r="E130" s="210"/>
      <c r="F130" s="210"/>
      <c r="G130" s="210"/>
      <c r="H130" s="210"/>
      <c r="I130" s="210"/>
      <c r="J130" s="210"/>
      <c r="K130" s="210"/>
      <c r="L130" s="210"/>
      <c r="M130" s="210"/>
      <c r="N130" s="212"/>
    </row>
    <row r="131" spans="1:14" ht="12.75" customHeight="1" x14ac:dyDescent="0.2">
      <c r="A131" s="198" t="s">
        <v>58</v>
      </c>
      <c r="B131" s="209">
        <v>5300</v>
      </c>
      <c r="C131" s="209">
        <v>6700</v>
      </c>
      <c r="D131" s="209">
        <v>8700</v>
      </c>
      <c r="E131" s="209">
        <v>6200</v>
      </c>
      <c r="F131" s="209">
        <v>7400</v>
      </c>
      <c r="G131" s="209">
        <v>9700</v>
      </c>
      <c r="H131" s="209">
        <v>9700</v>
      </c>
      <c r="I131" s="209">
        <v>8500</v>
      </c>
      <c r="J131" s="209">
        <v>9300</v>
      </c>
      <c r="K131" s="209">
        <v>13500</v>
      </c>
      <c r="L131" s="209">
        <v>12900</v>
      </c>
      <c r="M131" s="209">
        <v>10500</v>
      </c>
      <c r="N131" s="211">
        <f t="shared" si="3"/>
        <v>108400</v>
      </c>
    </row>
    <row r="132" spans="1:14" ht="12.75" customHeight="1" thickBot="1" x14ac:dyDescent="0.25">
      <c r="A132" s="199"/>
      <c r="B132" s="210"/>
      <c r="C132" s="210"/>
      <c r="D132" s="210"/>
      <c r="E132" s="210"/>
      <c r="F132" s="210"/>
      <c r="G132" s="210"/>
      <c r="H132" s="210"/>
      <c r="I132" s="210"/>
      <c r="J132" s="210"/>
      <c r="K132" s="210"/>
      <c r="L132" s="210"/>
      <c r="M132" s="210"/>
      <c r="N132" s="212"/>
    </row>
    <row r="133" spans="1:14" ht="12.75" customHeight="1" x14ac:dyDescent="0.2">
      <c r="A133" s="198" t="s">
        <v>115</v>
      </c>
      <c r="B133" s="209"/>
      <c r="C133" s="209"/>
      <c r="D133" s="209"/>
      <c r="E133" s="209"/>
      <c r="F133" s="209"/>
      <c r="G133" s="209"/>
      <c r="H133" s="209"/>
      <c r="I133" s="209">
        <v>13580</v>
      </c>
      <c r="J133" s="209">
        <v>19910</v>
      </c>
      <c r="K133" s="209">
        <v>28990</v>
      </c>
      <c r="L133" s="209">
        <v>26510</v>
      </c>
      <c r="M133" s="209">
        <v>31091</v>
      </c>
      <c r="N133" s="211">
        <f>SUM(B133:M133)</f>
        <v>120081</v>
      </c>
    </row>
    <row r="134" spans="1:14" ht="12.75" customHeight="1" thickBot="1" x14ac:dyDescent="0.25">
      <c r="A134" s="199"/>
      <c r="B134" s="210"/>
      <c r="C134" s="210"/>
      <c r="D134" s="210"/>
      <c r="E134" s="210"/>
      <c r="F134" s="210"/>
      <c r="G134" s="210"/>
      <c r="H134" s="210"/>
      <c r="I134" s="210"/>
      <c r="J134" s="210"/>
      <c r="K134" s="210"/>
      <c r="L134" s="210"/>
      <c r="M134" s="210"/>
      <c r="N134" s="212"/>
    </row>
    <row r="135" spans="1:14" ht="12.75" customHeight="1" x14ac:dyDescent="0.2">
      <c r="A135" s="198" t="s">
        <v>86</v>
      </c>
      <c r="B135" s="209"/>
      <c r="C135" s="209"/>
      <c r="D135" s="209"/>
      <c r="E135" s="209"/>
      <c r="F135" s="209"/>
      <c r="G135" s="209"/>
      <c r="H135" s="209"/>
      <c r="I135" s="209">
        <v>10140</v>
      </c>
      <c r="J135" s="209">
        <v>6440</v>
      </c>
      <c r="K135" s="209">
        <v>11880</v>
      </c>
      <c r="L135" s="209">
        <v>10650</v>
      </c>
      <c r="M135" s="209">
        <v>7570</v>
      </c>
      <c r="N135" s="211">
        <f>SUM(B135:M135)</f>
        <v>46680</v>
      </c>
    </row>
    <row r="136" spans="1:14" ht="12.75" customHeight="1" thickBot="1" x14ac:dyDescent="0.25">
      <c r="A136" s="199"/>
      <c r="B136" s="210"/>
      <c r="C136" s="210"/>
      <c r="D136" s="210"/>
      <c r="E136" s="210"/>
      <c r="F136" s="210"/>
      <c r="G136" s="210"/>
      <c r="H136" s="210"/>
      <c r="I136" s="210"/>
      <c r="J136" s="210"/>
      <c r="K136" s="210"/>
      <c r="L136" s="210"/>
      <c r="M136" s="210"/>
      <c r="N136" s="212"/>
    </row>
    <row r="137" spans="1:14" ht="12.75" customHeight="1" x14ac:dyDescent="0.2">
      <c r="A137" s="198" t="s">
        <v>60</v>
      </c>
      <c r="B137" s="209">
        <v>15300</v>
      </c>
      <c r="C137" s="209">
        <v>16600</v>
      </c>
      <c r="D137" s="209">
        <v>22500</v>
      </c>
      <c r="E137" s="209">
        <v>30400</v>
      </c>
      <c r="F137" s="209">
        <v>27900</v>
      </c>
      <c r="G137" s="209">
        <v>38400</v>
      </c>
      <c r="H137" s="209">
        <v>49600</v>
      </c>
      <c r="I137" s="209">
        <v>14320</v>
      </c>
      <c r="J137" s="209">
        <v>16130</v>
      </c>
      <c r="K137" s="209">
        <v>22200</v>
      </c>
      <c r="L137" s="209">
        <v>18550</v>
      </c>
      <c r="M137" s="209">
        <v>20310</v>
      </c>
      <c r="N137" s="211">
        <f>SUM(B137:M137)</f>
        <v>292210</v>
      </c>
    </row>
    <row r="138" spans="1:14" ht="12.75" customHeight="1" thickBot="1" x14ac:dyDescent="0.25">
      <c r="A138" s="199"/>
      <c r="B138" s="210"/>
      <c r="C138" s="210"/>
      <c r="D138" s="210"/>
      <c r="E138" s="210"/>
      <c r="F138" s="210"/>
      <c r="G138" s="210"/>
      <c r="H138" s="210"/>
      <c r="I138" s="210"/>
      <c r="J138" s="210"/>
      <c r="K138" s="210"/>
      <c r="L138" s="210"/>
      <c r="M138" s="210"/>
      <c r="N138" s="212"/>
    </row>
    <row r="139" spans="1:14" ht="12.75" customHeight="1" x14ac:dyDescent="0.2">
      <c r="A139" s="205" t="s">
        <v>13</v>
      </c>
      <c r="B139" s="194">
        <f t="shared" ref="B139:M139" si="4">SUM(B115:B137)</f>
        <v>201400</v>
      </c>
      <c r="C139" s="194">
        <f t="shared" si="4"/>
        <v>189200</v>
      </c>
      <c r="D139" s="194">
        <f t="shared" si="4"/>
        <v>207870</v>
      </c>
      <c r="E139" s="194">
        <f t="shared" si="4"/>
        <v>220100</v>
      </c>
      <c r="F139" s="194">
        <f t="shared" si="4"/>
        <v>249520</v>
      </c>
      <c r="G139" s="194">
        <f t="shared" si="4"/>
        <v>254400</v>
      </c>
      <c r="H139" s="194">
        <f t="shared" si="4"/>
        <v>288300</v>
      </c>
      <c r="I139" s="194">
        <f t="shared" si="4"/>
        <v>294120</v>
      </c>
      <c r="J139" s="194">
        <f>SUM(J115:J137)</f>
        <v>329200</v>
      </c>
      <c r="K139" s="194">
        <f t="shared" si="4"/>
        <v>334150</v>
      </c>
      <c r="L139" s="194">
        <f t="shared" si="4"/>
        <v>348700</v>
      </c>
      <c r="M139" s="194">
        <f t="shared" si="4"/>
        <v>334001</v>
      </c>
      <c r="N139" s="194">
        <f>SUM(N115:N138)</f>
        <v>3250961</v>
      </c>
    </row>
    <row r="140" spans="1:14" ht="12.75" customHeight="1" thickBot="1" x14ac:dyDescent="0.25">
      <c r="A140" s="206"/>
      <c r="B140" s="195"/>
      <c r="C140" s="195"/>
      <c r="D140" s="195"/>
      <c r="E140" s="195"/>
      <c r="F140" s="195"/>
      <c r="G140" s="195"/>
      <c r="H140" s="195"/>
      <c r="I140" s="195"/>
      <c r="J140" s="195"/>
      <c r="K140" s="195"/>
      <c r="L140" s="195"/>
      <c r="M140" s="195"/>
      <c r="N140" s="195"/>
    </row>
    <row r="144" spans="1:14" s="10" customFormat="1" ht="24.95" customHeight="1" x14ac:dyDescent="0.2">
      <c r="A144" s="204" t="s">
        <v>191</v>
      </c>
      <c r="B144" s="204"/>
      <c r="C144" s="204"/>
      <c r="D144" s="204"/>
      <c r="E144" s="204"/>
      <c r="F144" s="204"/>
      <c r="G144" s="204"/>
      <c r="H144" s="204"/>
      <c r="I144" s="204"/>
      <c r="J144" s="204"/>
      <c r="K144" s="204"/>
      <c r="L144" s="204"/>
      <c r="M144" s="204"/>
      <c r="N144" s="204"/>
    </row>
    <row r="145" spans="1:14" ht="12.75" customHeight="1" thickBot="1" x14ac:dyDescent="0.25">
      <c r="A145" s="20"/>
      <c r="F145" s="4"/>
    </row>
    <row r="146" spans="1:14" ht="12.75" customHeight="1" x14ac:dyDescent="0.2">
      <c r="A146" s="198"/>
      <c r="B146" s="198" t="s">
        <v>1</v>
      </c>
      <c r="C146" s="198" t="s">
        <v>2</v>
      </c>
      <c r="D146" s="198" t="s">
        <v>3</v>
      </c>
      <c r="E146" s="198" t="s">
        <v>4</v>
      </c>
      <c r="F146" s="198" t="s">
        <v>5</v>
      </c>
      <c r="G146" s="198" t="s">
        <v>6</v>
      </c>
      <c r="H146" s="198" t="s">
        <v>7</v>
      </c>
      <c r="I146" s="198" t="s">
        <v>8</v>
      </c>
      <c r="J146" s="198" t="s">
        <v>9</v>
      </c>
      <c r="K146" s="198" t="s">
        <v>10</v>
      </c>
      <c r="L146" s="198" t="s">
        <v>11</v>
      </c>
      <c r="M146" s="198" t="s">
        <v>12</v>
      </c>
      <c r="N146" s="196" t="s">
        <v>13</v>
      </c>
    </row>
    <row r="147" spans="1:14" ht="12.75" customHeight="1" thickBot="1" x14ac:dyDescent="0.25">
      <c r="A147" s="199"/>
      <c r="B147" s="199"/>
      <c r="C147" s="199"/>
      <c r="D147" s="199"/>
      <c r="E147" s="199"/>
      <c r="F147" s="199"/>
      <c r="G147" s="199"/>
      <c r="H147" s="199"/>
      <c r="I147" s="199"/>
      <c r="J147" s="199"/>
      <c r="K147" s="199"/>
      <c r="L147" s="199"/>
      <c r="M147" s="199"/>
      <c r="N147" s="197"/>
    </row>
    <row r="148" spans="1:14" ht="12.75" customHeight="1" x14ac:dyDescent="0.2">
      <c r="A148" s="198" t="s">
        <v>62</v>
      </c>
      <c r="B148" s="209">
        <v>15343</v>
      </c>
      <c r="C148" s="209">
        <v>20483</v>
      </c>
      <c r="D148" s="209">
        <v>39285</v>
      </c>
      <c r="E148" s="209">
        <v>46366</v>
      </c>
      <c r="F148" s="209">
        <v>41466</v>
      </c>
      <c r="G148" s="209">
        <v>34116</v>
      </c>
      <c r="H148" s="209">
        <v>38774</v>
      </c>
      <c r="I148" s="209">
        <v>32515</v>
      </c>
      <c r="J148" s="209">
        <v>35728</v>
      </c>
      <c r="K148" s="209">
        <v>40410</v>
      </c>
      <c r="L148" s="209">
        <v>35621</v>
      </c>
      <c r="M148" s="209">
        <v>42038</v>
      </c>
      <c r="N148" s="211">
        <f t="shared" ref="N148:N166" si="5">SUM(B148:M148)</f>
        <v>422145</v>
      </c>
    </row>
    <row r="149" spans="1:14" ht="12.75" customHeight="1" thickBot="1" x14ac:dyDescent="0.25">
      <c r="A149" s="199"/>
      <c r="B149" s="210"/>
      <c r="C149" s="210"/>
      <c r="D149" s="210"/>
      <c r="E149" s="210"/>
      <c r="F149" s="210"/>
      <c r="G149" s="210"/>
      <c r="H149" s="210"/>
      <c r="I149" s="210"/>
      <c r="J149" s="210"/>
      <c r="K149" s="210"/>
      <c r="L149" s="210"/>
      <c r="M149" s="210"/>
      <c r="N149" s="212"/>
    </row>
    <row r="150" spans="1:14" ht="12.75" customHeight="1" x14ac:dyDescent="0.2">
      <c r="A150" s="207" t="s">
        <v>63</v>
      </c>
      <c r="B150" s="209">
        <v>41761</v>
      </c>
      <c r="C150" s="209">
        <v>34971</v>
      </c>
      <c r="D150" s="209">
        <v>35274</v>
      </c>
      <c r="E150" s="209">
        <v>28750</v>
      </c>
      <c r="F150" s="209">
        <v>31054</v>
      </c>
      <c r="G150" s="209">
        <v>27548</v>
      </c>
      <c r="H150" s="209">
        <v>41527</v>
      </c>
      <c r="I150" s="209">
        <v>37455</v>
      </c>
      <c r="J150" s="209">
        <v>33265</v>
      </c>
      <c r="K150" s="209">
        <v>32356</v>
      </c>
      <c r="L150" s="209">
        <v>27368</v>
      </c>
      <c r="M150" s="209">
        <v>34771</v>
      </c>
      <c r="N150" s="211">
        <f t="shared" si="5"/>
        <v>406100</v>
      </c>
    </row>
    <row r="151" spans="1:14" ht="12.75" customHeight="1" thickBot="1" x14ac:dyDescent="0.25">
      <c r="A151" s="208"/>
      <c r="B151" s="210"/>
      <c r="C151" s="210"/>
      <c r="D151" s="210"/>
      <c r="E151" s="210"/>
      <c r="F151" s="210"/>
      <c r="G151" s="210"/>
      <c r="H151" s="210"/>
      <c r="I151" s="210"/>
      <c r="J151" s="210"/>
      <c r="K151" s="210"/>
      <c r="L151" s="210"/>
      <c r="M151" s="210"/>
      <c r="N151" s="212"/>
    </row>
    <row r="152" spans="1:14" ht="12.75" customHeight="1" x14ac:dyDescent="0.2">
      <c r="A152" s="198" t="s">
        <v>64</v>
      </c>
      <c r="B152" s="209">
        <v>51617</v>
      </c>
      <c r="C152" s="209">
        <v>25229</v>
      </c>
      <c r="D152" s="209">
        <v>106204</v>
      </c>
      <c r="E152" s="209">
        <v>111764</v>
      </c>
      <c r="F152" s="209">
        <v>134637</v>
      </c>
      <c r="G152" s="209">
        <v>76286</v>
      </c>
      <c r="H152" s="209">
        <v>87183</v>
      </c>
      <c r="I152" s="209">
        <v>97582</v>
      </c>
      <c r="J152" s="209">
        <v>84093</v>
      </c>
      <c r="K152" s="209">
        <v>60739</v>
      </c>
      <c r="L152" s="209">
        <v>84708</v>
      </c>
      <c r="M152" s="209">
        <v>70412</v>
      </c>
      <c r="N152" s="211">
        <f t="shared" si="5"/>
        <v>990454</v>
      </c>
    </row>
    <row r="153" spans="1:14" ht="12.75" customHeight="1" thickBot="1" x14ac:dyDescent="0.25">
      <c r="A153" s="199"/>
      <c r="B153" s="210"/>
      <c r="C153" s="210"/>
      <c r="D153" s="210"/>
      <c r="E153" s="210"/>
      <c r="F153" s="210"/>
      <c r="G153" s="210"/>
      <c r="H153" s="210"/>
      <c r="I153" s="210"/>
      <c r="J153" s="210"/>
      <c r="K153" s="210"/>
      <c r="L153" s="210"/>
      <c r="M153" s="210"/>
      <c r="N153" s="212"/>
    </row>
    <row r="154" spans="1:14" ht="12.75" customHeight="1" x14ac:dyDescent="0.2">
      <c r="A154" s="207" t="s">
        <v>65</v>
      </c>
      <c r="B154" s="209"/>
      <c r="C154" s="209"/>
      <c r="D154" s="209"/>
      <c r="E154" s="209"/>
      <c r="F154" s="209"/>
      <c r="G154" s="209"/>
      <c r="H154" s="209"/>
      <c r="I154" s="209"/>
      <c r="J154" s="209"/>
      <c r="K154" s="209"/>
      <c r="L154" s="209"/>
      <c r="M154" s="209"/>
      <c r="N154" s="211">
        <f t="shared" si="5"/>
        <v>0</v>
      </c>
    </row>
    <row r="155" spans="1:14" ht="12.75" customHeight="1" thickBot="1" x14ac:dyDescent="0.25">
      <c r="A155" s="208"/>
      <c r="B155" s="210"/>
      <c r="C155" s="210"/>
      <c r="D155" s="210"/>
      <c r="E155" s="210"/>
      <c r="F155" s="210"/>
      <c r="G155" s="210"/>
      <c r="H155" s="210"/>
      <c r="I155" s="210"/>
      <c r="J155" s="210"/>
      <c r="K155" s="210"/>
      <c r="L155" s="210"/>
      <c r="M155" s="210"/>
      <c r="N155" s="212"/>
    </row>
    <row r="156" spans="1:14" ht="12.75" customHeight="1" x14ac:dyDescent="0.2">
      <c r="A156" s="198" t="s">
        <v>66</v>
      </c>
      <c r="B156" s="209">
        <v>29935</v>
      </c>
      <c r="C156" s="209">
        <v>34851</v>
      </c>
      <c r="D156" s="209">
        <v>42090</v>
      </c>
      <c r="E156" s="209">
        <v>38066</v>
      </c>
      <c r="F156" s="209">
        <v>27715</v>
      </c>
      <c r="G156" s="209">
        <v>31360</v>
      </c>
      <c r="H156" s="209">
        <v>22648</v>
      </c>
      <c r="I156" s="209">
        <v>2681</v>
      </c>
      <c r="J156" s="209">
        <v>21078</v>
      </c>
      <c r="K156" s="209">
        <v>21493</v>
      </c>
      <c r="L156" s="209">
        <v>21525</v>
      </c>
      <c r="M156" s="209">
        <v>27855</v>
      </c>
      <c r="N156" s="211">
        <f t="shared" si="5"/>
        <v>321297</v>
      </c>
    </row>
    <row r="157" spans="1:14" ht="12.75" customHeight="1" thickBot="1" x14ac:dyDescent="0.25">
      <c r="A157" s="199"/>
      <c r="B157" s="210"/>
      <c r="C157" s="210"/>
      <c r="D157" s="210"/>
      <c r="E157" s="210"/>
      <c r="F157" s="210"/>
      <c r="G157" s="210"/>
      <c r="H157" s="210"/>
      <c r="I157" s="210"/>
      <c r="J157" s="210"/>
      <c r="K157" s="210"/>
      <c r="L157" s="210"/>
      <c r="M157" s="210"/>
      <c r="N157" s="212"/>
    </row>
    <row r="158" spans="1:14" ht="12.75" customHeight="1" x14ac:dyDescent="0.2">
      <c r="A158" s="198" t="s">
        <v>53</v>
      </c>
      <c r="B158" s="209">
        <v>7054</v>
      </c>
      <c r="C158" s="209">
        <v>4815</v>
      </c>
      <c r="D158" s="209">
        <v>6328</v>
      </c>
      <c r="E158" s="209">
        <v>5474</v>
      </c>
      <c r="F158" s="209">
        <v>6679</v>
      </c>
      <c r="G158" s="209">
        <v>7668</v>
      </c>
      <c r="H158" s="209">
        <v>8640</v>
      </c>
      <c r="I158" s="209">
        <v>7665</v>
      </c>
      <c r="J158" s="209">
        <v>8763</v>
      </c>
      <c r="K158" s="209">
        <v>16490</v>
      </c>
      <c r="L158" s="209">
        <v>13679</v>
      </c>
      <c r="M158" s="209">
        <v>8318</v>
      </c>
      <c r="N158" s="211">
        <f t="shared" si="5"/>
        <v>101573</v>
      </c>
    </row>
    <row r="159" spans="1:14" ht="12.75" customHeight="1" thickBot="1" x14ac:dyDescent="0.25">
      <c r="A159" s="199"/>
      <c r="B159" s="210"/>
      <c r="C159" s="210"/>
      <c r="D159" s="210"/>
      <c r="E159" s="210"/>
      <c r="F159" s="210"/>
      <c r="G159" s="210"/>
      <c r="H159" s="210"/>
      <c r="I159" s="210"/>
      <c r="J159" s="210"/>
      <c r="K159" s="210"/>
      <c r="L159" s="210"/>
      <c r="M159" s="210"/>
      <c r="N159" s="212"/>
    </row>
    <row r="160" spans="1:14" ht="12.75" customHeight="1" x14ac:dyDescent="0.2">
      <c r="A160" s="207" t="s">
        <v>67</v>
      </c>
      <c r="B160" s="209">
        <v>14794</v>
      </c>
      <c r="C160" s="209">
        <v>13962</v>
      </c>
      <c r="D160" s="209">
        <v>14397</v>
      </c>
      <c r="E160" s="209">
        <v>18011</v>
      </c>
      <c r="F160" s="209">
        <v>17588</v>
      </c>
      <c r="G160" s="209">
        <v>17570</v>
      </c>
      <c r="H160" s="209">
        <v>16584</v>
      </c>
      <c r="I160" s="209">
        <v>16070</v>
      </c>
      <c r="J160" s="209">
        <v>19151</v>
      </c>
      <c r="K160" s="209">
        <v>21680</v>
      </c>
      <c r="L160" s="209">
        <v>18787</v>
      </c>
      <c r="M160" s="209">
        <v>15236</v>
      </c>
      <c r="N160" s="211">
        <f t="shared" si="5"/>
        <v>203830</v>
      </c>
    </row>
    <row r="161" spans="1:14" ht="12.75" customHeight="1" thickBot="1" x14ac:dyDescent="0.25">
      <c r="A161" s="208"/>
      <c r="B161" s="210"/>
      <c r="C161" s="210"/>
      <c r="D161" s="210"/>
      <c r="E161" s="210"/>
      <c r="F161" s="210"/>
      <c r="G161" s="210"/>
      <c r="H161" s="210"/>
      <c r="I161" s="210"/>
      <c r="J161" s="210"/>
      <c r="K161" s="210"/>
      <c r="L161" s="210"/>
      <c r="M161" s="210"/>
      <c r="N161" s="212"/>
    </row>
    <row r="162" spans="1:14" ht="12.75" customHeight="1" x14ac:dyDescent="0.2">
      <c r="A162" s="198" t="s">
        <v>68</v>
      </c>
      <c r="B162" s="209">
        <v>24600</v>
      </c>
      <c r="C162" s="209">
        <v>25250</v>
      </c>
      <c r="D162" s="209">
        <v>32500</v>
      </c>
      <c r="E162" s="209">
        <v>25500</v>
      </c>
      <c r="F162" s="209">
        <v>41639</v>
      </c>
      <c r="G162" s="209">
        <v>38268</v>
      </c>
      <c r="H162" s="209">
        <v>56157</v>
      </c>
      <c r="I162" s="209">
        <v>56856</v>
      </c>
      <c r="J162" s="209">
        <v>37970</v>
      </c>
      <c r="K162" s="209">
        <v>37230</v>
      </c>
      <c r="L162" s="209">
        <v>34977</v>
      </c>
      <c r="M162" s="209">
        <v>34321</v>
      </c>
      <c r="N162" s="211">
        <f t="shared" si="5"/>
        <v>445268</v>
      </c>
    </row>
    <row r="163" spans="1:14" ht="12.75" customHeight="1" thickBot="1" x14ac:dyDescent="0.25">
      <c r="A163" s="199"/>
      <c r="B163" s="210"/>
      <c r="C163" s="210"/>
      <c r="D163" s="210"/>
      <c r="E163" s="210"/>
      <c r="F163" s="210"/>
      <c r="G163" s="210"/>
      <c r="H163" s="210"/>
      <c r="I163" s="210"/>
      <c r="J163" s="210"/>
      <c r="K163" s="210"/>
      <c r="L163" s="210"/>
      <c r="M163" s="210"/>
      <c r="N163" s="212"/>
    </row>
    <row r="164" spans="1:14" ht="12.75" customHeight="1" x14ac:dyDescent="0.2">
      <c r="A164" s="198" t="s">
        <v>69</v>
      </c>
      <c r="B164" s="209">
        <v>3888</v>
      </c>
      <c r="C164" s="209">
        <v>3606</v>
      </c>
      <c r="D164" s="209">
        <v>4194</v>
      </c>
      <c r="E164" s="209">
        <v>5318</v>
      </c>
      <c r="F164" s="209">
        <v>5968</v>
      </c>
      <c r="G164" s="209">
        <v>28755</v>
      </c>
      <c r="H164" s="209">
        <v>17381</v>
      </c>
      <c r="I164" s="209">
        <v>844</v>
      </c>
      <c r="J164" s="209">
        <v>533</v>
      </c>
      <c r="K164" s="209">
        <v>3225</v>
      </c>
      <c r="L164" s="209">
        <v>2634</v>
      </c>
      <c r="M164" s="209">
        <v>2651</v>
      </c>
      <c r="N164" s="211">
        <f t="shared" si="5"/>
        <v>78997</v>
      </c>
    </row>
    <row r="165" spans="1:14" ht="12.75" customHeight="1" thickBot="1" x14ac:dyDescent="0.25">
      <c r="A165" s="199"/>
      <c r="B165" s="210"/>
      <c r="C165" s="210"/>
      <c r="D165" s="210"/>
      <c r="E165" s="210"/>
      <c r="F165" s="210"/>
      <c r="G165" s="210"/>
      <c r="H165" s="210"/>
      <c r="I165" s="210"/>
      <c r="J165" s="210"/>
      <c r="K165" s="210"/>
      <c r="L165" s="210"/>
      <c r="M165" s="210"/>
      <c r="N165" s="212"/>
    </row>
    <row r="166" spans="1:14" ht="12.75" customHeight="1" x14ac:dyDescent="0.2">
      <c r="A166" s="198" t="s">
        <v>60</v>
      </c>
      <c r="B166" s="209">
        <v>3656</v>
      </c>
      <c r="C166" s="209">
        <v>3794</v>
      </c>
      <c r="D166" s="209">
        <v>4163</v>
      </c>
      <c r="E166" s="209">
        <v>3411</v>
      </c>
      <c r="F166" s="209">
        <v>5299</v>
      </c>
      <c r="G166" s="209">
        <v>3510</v>
      </c>
      <c r="H166" s="209">
        <v>5751</v>
      </c>
      <c r="I166" s="209">
        <v>5655</v>
      </c>
      <c r="J166" s="209">
        <v>6672</v>
      </c>
      <c r="K166" s="209">
        <v>5337</v>
      </c>
      <c r="L166" s="209">
        <v>6547</v>
      </c>
      <c r="M166" s="209">
        <v>7026</v>
      </c>
      <c r="N166" s="211">
        <f t="shared" si="5"/>
        <v>60821</v>
      </c>
    </row>
    <row r="167" spans="1:14" ht="12.75" customHeight="1" thickBot="1" x14ac:dyDescent="0.25">
      <c r="A167" s="199"/>
      <c r="B167" s="210"/>
      <c r="C167" s="210"/>
      <c r="D167" s="210"/>
      <c r="E167" s="210"/>
      <c r="F167" s="210"/>
      <c r="G167" s="210"/>
      <c r="H167" s="210"/>
      <c r="I167" s="210"/>
      <c r="J167" s="210"/>
      <c r="K167" s="210"/>
      <c r="L167" s="210"/>
      <c r="M167" s="210"/>
      <c r="N167" s="212"/>
    </row>
    <row r="168" spans="1:14" ht="12.75" customHeight="1" x14ac:dyDescent="0.2">
      <c r="A168" s="205" t="s">
        <v>13</v>
      </c>
      <c r="B168" s="194">
        <f>SUM(B148:B166)</f>
        <v>192648</v>
      </c>
      <c r="C168" s="194">
        <f t="shared" ref="C168:L168" si="6">SUM(C148:C166)</f>
        <v>166961</v>
      </c>
      <c r="D168" s="194">
        <f t="shared" si="6"/>
        <v>284435</v>
      </c>
      <c r="E168" s="194">
        <f t="shared" si="6"/>
        <v>282660</v>
      </c>
      <c r="F168" s="194">
        <f t="shared" si="6"/>
        <v>312045</v>
      </c>
      <c r="G168" s="194">
        <f>SUM(G148:G166)</f>
        <v>265081</v>
      </c>
      <c r="H168" s="194">
        <f t="shared" si="6"/>
        <v>294645</v>
      </c>
      <c r="I168" s="194">
        <f t="shared" si="6"/>
        <v>257323</v>
      </c>
      <c r="J168" s="194">
        <f t="shared" si="6"/>
        <v>247253</v>
      </c>
      <c r="K168" s="194">
        <f t="shared" si="6"/>
        <v>238960</v>
      </c>
      <c r="L168" s="194">
        <f t="shared" si="6"/>
        <v>245846</v>
      </c>
      <c r="M168" s="194">
        <f>SUM(M148:M166)</f>
        <v>242628</v>
      </c>
      <c r="N168" s="194">
        <f>SUM(B168:M168)</f>
        <v>3030485</v>
      </c>
    </row>
    <row r="169" spans="1:14" ht="12.75" customHeight="1" thickBot="1" x14ac:dyDescent="0.25">
      <c r="A169" s="206"/>
      <c r="B169" s="195"/>
      <c r="C169" s="195"/>
      <c r="D169" s="195"/>
      <c r="E169" s="195"/>
      <c r="F169" s="195"/>
      <c r="G169" s="195"/>
      <c r="H169" s="195"/>
      <c r="I169" s="195"/>
      <c r="J169" s="195"/>
      <c r="K169" s="195"/>
      <c r="L169" s="195"/>
      <c r="M169" s="195"/>
      <c r="N169" s="195"/>
    </row>
    <row r="173" spans="1:14" s="10" customFormat="1" ht="24.95" customHeight="1" x14ac:dyDescent="0.2">
      <c r="A173" s="204" t="s">
        <v>192</v>
      </c>
      <c r="B173" s="204"/>
      <c r="C173" s="204"/>
      <c r="D173" s="204"/>
      <c r="E173" s="204"/>
      <c r="F173" s="204"/>
      <c r="G173" s="204"/>
      <c r="H173" s="204"/>
      <c r="I173" s="204"/>
      <c r="J173" s="204"/>
      <c r="K173" s="204"/>
      <c r="L173" s="204"/>
      <c r="M173" s="204"/>
      <c r="N173" s="204"/>
    </row>
    <row r="174" spans="1:14" ht="12.75" customHeight="1" thickBot="1" x14ac:dyDescent="0.25">
      <c r="A174" s="20"/>
      <c r="F174" s="4"/>
    </row>
    <row r="175" spans="1:14" ht="12.75" customHeight="1" x14ac:dyDescent="0.2">
      <c r="A175" s="198"/>
      <c r="B175" s="198" t="s">
        <v>1</v>
      </c>
      <c r="C175" s="198" t="s">
        <v>2</v>
      </c>
      <c r="D175" s="198" t="s">
        <v>3</v>
      </c>
      <c r="E175" s="198" t="s">
        <v>4</v>
      </c>
      <c r="F175" s="198" t="s">
        <v>5</v>
      </c>
      <c r="G175" s="198" t="s">
        <v>6</v>
      </c>
      <c r="H175" s="198" t="s">
        <v>7</v>
      </c>
      <c r="I175" s="198" t="s">
        <v>8</v>
      </c>
      <c r="J175" s="198" t="s">
        <v>9</v>
      </c>
      <c r="K175" s="198" t="s">
        <v>10</v>
      </c>
      <c r="L175" s="198" t="s">
        <v>11</v>
      </c>
      <c r="M175" s="198" t="s">
        <v>12</v>
      </c>
      <c r="N175" s="196" t="s">
        <v>13</v>
      </c>
    </row>
    <row r="176" spans="1:14" ht="12.75" customHeight="1" thickBot="1" x14ac:dyDescent="0.25">
      <c r="A176" s="199"/>
      <c r="B176" s="199"/>
      <c r="C176" s="199"/>
      <c r="D176" s="199"/>
      <c r="E176" s="199"/>
      <c r="F176" s="199"/>
      <c r="G176" s="199"/>
      <c r="H176" s="199"/>
      <c r="I176" s="199"/>
      <c r="J176" s="199"/>
      <c r="K176" s="199"/>
      <c r="L176" s="199"/>
      <c r="M176" s="199"/>
      <c r="N176" s="197"/>
    </row>
    <row r="177" spans="1:14" ht="12.75" customHeight="1" x14ac:dyDescent="0.2">
      <c r="A177" s="198" t="s">
        <v>75</v>
      </c>
      <c r="B177" s="209"/>
      <c r="C177" s="209"/>
      <c r="D177" s="209">
        <v>2002</v>
      </c>
      <c r="E177" s="209">
        <v>5218</v>
      </c>
      <c r="F177" s="209">
        <v>2979</v>
      </c>
      <c r="G177" s="209">
        <v>541</v>
      </c>
      <c r="H177" s="209">
        <v>4513</v>
      </c>
      <c r="I177" s="209">
        <v>8070</v>
      </c>
      <c r="J177" s="209">
        <v>10972</v>
      </c>
      <c r="K177" s="209">
        <v>7420</v>
      </c>
      <c r="L177" s="209">
        <v>942</v>
      </c>
      <c r="M177" s="209">
        <v>1002</v>
      </c>
      <c r="N177" s="211">
        <f t="shared" ref="N177:N197" si="7">SUM(B177:M177)</f>
        <v>43659</v>
      </c>
    </row>
    <row r="178" spans="1:14" ht="12.75" customHeight="1" thickBot="1" x14ac:dyDescent="0.25">
      <c r="A178" s="199"/>
      <c r="B178" s="210"/>
      <c r="C178" s="210"/>
      <c r="D178" s="210"/>
      <c r="E178" s="210"/>
      <c r="F178" s="210"/>
      <c r="G178" s="210"/>
      <c r="H178" s="210"/>
      <c r="I178" s="210"/>
      <c r="J178" s="210"/>
      <c r="K178" s="210"/>
      <c r="L178" s="210"/>
      <c r="M178" s="210"/>
      <c r="N178" s="212"/>
    </row>
    <row r="179" spans="1:14" ht="12.75" customHeight="1" x14ac:dyDescent="0.2">
      <c r="A179" s="198" t="s">
        <v>76</v>
      </c>
      <c r="B179" s="209"/>
      <c r="C179" s="209"/>
      <c r="D179" s="209"/>
      <c r="E179" s="209">
        <v>120</v>
      </c>
      <c r="F179" s="209">
        <v>200</v>
      </c>
      <c r="G179" s="209">
        <v>280</v>
      </c>
      <c r="H179" s="209">
        <v>360</v>
      </c>
      <c r="I179" s="209">
        <v>320</v>
      </c>
      <c r="J179" s="209">
        <v>320</v>
      </c>
      <c r="K179" s="209">
        <v>420</v>
      </c>
      <c r="L179" s="209">
        <v>520</v>
      </c>
      <c r="M179" s="209">
        <v>460</v>
      </c>
      <c r="N179" s="211">
        <f t="shared" si="7"/>
        <v>3000</v>
      </c>
    </row>
    <row r="180" spans="1:14" ht="12.75" customHeight="1" thickBot="1" x14ac:dyDescent="0.25">
      <c r="A180" s="199"/>
      <c r="B180" s="210"/>
      <c r="C180" s="210"/>
      <c r="D180" s="210"/>
      <c r="E180" s="210"/>
      <c r="F180" s="210"/>
      <c r="G180" s="210"/>
      <c r="H180" s="210"/>
      <c r="I180" s="210"/>
      <c r="J180" s="210"/>
      <c r="K180" s="210"/>
      <c r="L180" s="210"/>
      <c r="M180" s="210"/>
      <c r="N180" s="212"/>
    </row>
    <row r="181" spans="1:14" ht="12.75" customHeight="1" x14ac:dyDescent="0.2">
      <c r="A181" s="198" t="s">
        <v>77</v>
      </c>
      <c r="B181" s="209">
        <v>12318</v>
      </c>
      <c r="C181" s="209">
        <v>8885</v>
      </c>
      <c r="D181" s="209">
        <v>14171</v>
      </c>
      <c r="E181" s="209">
        <v>7915</v>
      </c>
      <c r="F181" s="209">
        <v>14986</v>
      </c>
      <c r="G181" s="209">
        <v>8847</v>
      </c>
      <c r="H181" s="209">
        <v>6852</v>
      </c>
      <c r="I181" s="209">
        <v>2303</v>
      </c>
      <c r="J181" s="209">
        <v>2450</v>
      </c>
      <c r="K181" s="209">
        <v>2512</v>
      </c>
      <c r="L181" s="209">
        <v>5760</v>
      </c>
      <c r="M181" s="209">
        <v>3650</v>
      </c>
      <c r="N181" s="211">
        <f t="shared" si="7"/>
        <v>90649</v>
      </c>
    </row>
    <row r="182" spans="1:14" ht="12.75" customHeight="1" thickBot="1" x14ac:dyDescent="0.25">
      <c r="A182" s="199"/>
      <c r="B182" s="210"/>
      <c r="C182" s="210"/>
      <c r="D182" s="210"/>
      <c r="E182" s="210"/>
      <c r="F182" s="210"/>
      <c r="G182" s="210"/>
      <c r="H182" s="210"/>
      <c r="I182" s="210"/>
      <c r="J182" s="210"/>
      <c r="K182" s="210"/>
      <c r="L182" s="210"/>
      <c r="M182" s="210"/>
      <c r="N182" s="212"/>
    </row>
    <row r="183" spans="1:14" ht="12.75" customHeight="1" x14ac:dyDescent="0.2">
      <c r="A183" s="198" t="s">
        <v>78</v>
      </c>
      <c r="B183" s="209">
        <v>13406</v>
      </c>
      <c r="C183" s="209">
        <v>8429</v>
      </c>
      <c r="D183" s="209">
        <v>3673</v>
      </c>
      <c r="E183" s="209">
        <v>9484</v>
      </c>
      <c r="F183" s="209">
        <v>11823</v>
      </c>
      <c r="G183" s="209">
        <v>10984</v>
      </c>
      <c r="H183" s="209">
        <v>12818</v>
      </c>
      <c r="I183" s="209">
        <v>10832</v>
      </c>
      <c r="J183" s="209">
        <v>1541</v>
      </c>
      <c r="K183" s="209">
        <v>6514</v>
      </c>
      <c r="L183" s="209">
        <v>9537</v>
      </c>
      <c r="M183" s="209">
        <v>7059</v>
      </c>
      <c r="N183" s="211">
        <f t="shared" si="7"/>
        <v>106100</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198" t="s">
        <v>114</v>
      </c>
      <c r="B185" s="209">
        <v>311</v>
      </c>
      <c r="C185" s="209">
        <v>715</v>
      </c>
      <c r="D185" s="209">
        <v>850</v>
      </c>
      <c r="E185" s="209">
        <v>2360</v>
      </c>
      <c r="F185" s="209"/>
      <c r="G185" s="209"/>
      <c r="H185" s="209"/>
      <c r="I185" s="209"/>
      <c r="J185" s="209"/>
      <c r="K185" s="209"/>
      <c r="L185" s="209"/>
      <c r="M185" s="209"/>
      <c r="N185" s="211">
        <f t="shared" si="7"/>
        <v>4236</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198" t="s">
        <v>107</v>
      </c>
      <c r="B187" s="209"/>
      <c r="C187" s="209"/>
      <c r="D187" s="209"/>
      <c r="E187" s="209"/>
      <c r="F187" s="209">
        <v>1681</v>
      </c>
      <c r="G187" s="209">
        <v>3320</v>
      </c>
      <c r="H187" s="209"/>
      <c r="I187" s="209"/>
      <c r="J187" s="209"/>
      <c r="K187" s="209"/>
      <c r="L187" s="209"/>
      <c r="M187" s="209"/>
      <c r="N187" s="211">
        <f t="shared" si="7"/>
        <v>5001</v>
      </c>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198" t="s">
        <v>79</v>
      </c>
      <c r="B189" s="209"/>
      <c r="C189" s="209"/>
      <c r="D189" s="209"/>
      <c r="E189" s="209"/>
      <c r="F189" s="209"/>
      <c r="G189" s="209"/>
      <c r="H189" s="209"/>
      <c r="I189" s="209"/>
      <c r="J189" s="209"/>
      <c r="K189" s="209"/>
      <c r="L189" s="209"/>
      <c r="M189" s="209"/>
      <c r="N189" s="211">
        <f t="shared" si="7"/>
        <v>0</v>
      </c>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198" t="s">
        <v>53</v>
      </c>
      <c r="B191" s="209">
        <v>12149</v>
      </c>
      <c r="C191" s="209">
        <v>11487</v>
      </c>
      <c r="D191" s="209">
        <v>11020</v>
      </c>
      <c r="E191" s="209">
        <v>11502</v>
      </c>
      <c r="F191" s="209">
        <v>11292</v>
      </c>
      <c r="G191" s="209">
        <v>14005</v>
      </c>
      <c r="H191" s="209">
        <v>18925</v>
      </c>
      <c r="I191" s="209">
        <v>16753</v>
      </c>
      <c r="J191" s="209">
        <v>13985</v>
      </c>
      <c r="K191" s="209">
        <v>17813</v>
      </c>
      <c r="L191" s="209">
        <v>18334</v>
      </c>
      <c r="M191" s="209">
        <v>12619</v>
      </c>
      <c r="N191" s="211">
        <f t="shared" si="7"/>
        <v>169884</v>
      </c>
    </row>
    <row r="192" spans="1:14" ht="12.75" customHeight="1" thickBot="1" x14ac:dyDescent="0.25">
      <c r="A192" s="199"/>
      <c r="B192" s="210"/>
      <c r="C192" s="210"/>
      <c r="D192" s="210"/>
      <c r="E192" s="210"/>
      <c r="F192" s="210"/>
      <c r="G192" s="210"/>
      <c r="H192" s="210"/>
      <c r="I192" s="210"/>
      <c r="J192" s="210"/>
      <c r="K192" s="210"/>
      <c r="L192" s="210"/>
      <c r="M192" s="210"/>
      <c r="N192" s="212"/>
    </row>
    <row r="193" spans="1:14" ht="12.75" customHeight="1" x14ac:dyDescent="0.2">
      <c r="A193" s="198" t="s">
        <v>80</v>
      </c>
      <c r="B193" s="209"/>
      <c r="C193" s="209"/>
      <c r="D193" s="209"/>
      <c r="E193" s="209"/>
      <c r="F193" s="209"/>
      <c r="G193" s="209"/>
      <c r="H193" s="209"/>
      <c r="I193" s="209"/>
      <c r="J193" s="209"/>
      <c r="K193" s="209"/>
      <c r="L193" s="209">
        <v>28513</v>
      </c>
      <c r="M193" s="209">
        <v>26288</v>
      </c>
      <c r="N193" s="211"/>
    </row>
    <row r="194" spans="1:14" ht="12.75" customHeight="1" thickBot="1" x14ac:dyDescent="0.25">
      <c r="A194" s="199"/>
      <c r="B194" s="210"/>
      <c r="C194" s="210"/>
      <c r="D194" s="210"/>
      <c r="E194" s="210"/>
      <c r="F194" s="210"/>
      <c r="G194" s="210"/>
      <c r="H194" s="210"/>
      <c r="I194" s="210"/>
      <c r="J194" s="210"/>
      <c r="K194" s="210"/>
      <c r="L194" s="210"/>
      <c r="M194" s="210"/>
      <c r="N194" s="212"/>
    </row>
    <row r="195" spans="1:14" ht="12.75" customHeight="1" x14ac:dyDescent="0.2">
      <c r="A195" s="198" t="s">
        <v>69</v>
      </c>
      <c r="B195" s="209">
        <v>1836</v>
      </c>
      <c r="C195" s="209">
        <v>2175</v>
      </c>
      <c r="D195" s="209">
        <v>4501</v>
      </c>
      <c r="E195" s="209">
        <v>2949</v>
      </c>
      <c r="F195" s="209">
        <v>4871</v>
      </c>
      <c r="G195" s="209">
        <v>5859</v>
      </c>
      <c r="H195" s="209">
        <v>9078</v>
      </c>
      <c r="I195" s="209">
        <v>12457</v>
      </c>
      <c r="J195" s="209">
        <v>7659</v>
      </c>
      <c r="K195" s="209">
        <v>4533</v>
      </c>
      <c r="L195" s="209">
        <v>4794</v>
      </c>
      <c r="M195" s="209">
        <v>4381</v>
      </c>
      <c r="N195" s="211">
        <f t="shared" si="7"/>
        <v>65093</v>
      </c>
    </row>
    <row r="196" spans="1:14" ht="12.75" customHeight="1" thickBot="1" x14ac:dyDescent="0.25">
      <c r="A196" s="199"/>
      <c r="B196" s="210"/>
      <c r="C196" s="210"/>
      <c r="D196" s="210"/>
      <c r="E196" s="210"/>
      <c r="F196" s="210"/>
      <c r="G196" s="210"/>
      <c r="H196" s="210"/>
      <c r="I196" s="210"/>
      <c r="J196" s="210"/>
      <c r="K196" s="210"/>
      <c r="L196" s="210"/>
      <c r="M196" s="210"/>
      <c r="N196" s="212"/>
    </row>
    <row r="197" spans="1:14" ht="12.75" customHeight="1" x14ac:dyDescent="0.2">
      <c r="A197" s="198" t="s">
        <v>60</v>
      </c>
      <c r="B197" s="209">
        <v>5011</v>
      </c>
      <c r="C197" s="209">
        <v>4843</v>
      </c>
      <c r="D197" s="209">
        <v>4265</v>
      </c>
      <c r="E197" s="209">
        <v>4743</v>
      </c>
      <c r="F197" s="209">
        <v>9727</v>
      </c>
      <c r="G197" s="209">
        <v>13031</v>
      </c>
      <c r="H197" s="209">
        <v>16232</v>
      </c>
      <c r="I197" s="209">
        <v>20676</v>
      </c>
      <c r="J197" s="209">
        <v>24283</v>
      </c>
      <c r="K197" s="209">
        <v>22800</v>
      </c>
      <c r="L197" s="209">
        <v>3289</v>
      </c>
      <c r="M197" s="209">
        <v>3570</v>
      </c>
      <c r="N197" s="211">
        <f t="shared" si="7"/>
        <v>132470</v>
      </c>
    </row>
    <row r="198" spans="1:14" ht="12.75" customHeight="1" thickBot="1" x14ac:dyDescent="0.25">
      <c r="A198" s="199"/>
      <c r="B198" s="210"/>
      <c r="C198" s="210"/>
      <c r="D198" s="210"/>
      <c r="E198" s="210"/>
      <c r="F198" s="210"/>
      <c r="G198" s="210"/>
      <c r="H198" s="210"/>
      <c r="I198" s="210"/>
      <c r="J198" s="210"/>
      <c r="K198" s="210"/>
      <c r="L198" s="210"/>
      <c r="M198" s="210"/>
      <c r="N198" s="212"/>
    </row>
    <row r="199" spans="1:14" ht="12.75" customHeight="1" x14ac:dyDescent="0.2">
      <c r="A199" s="205" t="s">
        <v>13</v>
      </c>
      <c r="B199" s="194">
        <f t="shared" ref="B199:M199" si="8">SUM(B177:B197)</f>
        <v>45031</v>
      </c>
      <c r="C199" s="194">
        <f t="shared" si="8"/>
        <v>36534</v>
      </c>
      <c r="D199" s="194">
        <f t="shared" si="8"/>
        <v>40482</v>
      </c>
      <c r="E199" s="194">
        <f t="shared" si="8"/>
        <v>44291</v>
      </c>
      <c r="F199" s="194">
        <f t="shared" si="8"/>
        <v>57559</v>
      </c>
      <c r="G199" s="194">
        <f t="shared" si="8"/>
        <v>56867</v>
      </c>
      <c r="H199" s="194">
        <f t="shared" si="8"/>
        <v>68778</v>
      </c>
      <c r="I199" s="194">
        <f t="shared" si="8"/>
        <v>71411</v>
      </c>
      <c r="J199" s="194">
        <f t="shared" si="8"/>
        <v>61210</v>
      </c>
      <c r="K199" s="194">
        <f t="shared" si="8"/>
        <v>62012</v>
      </c>
      <c r="L199" s="194">
        <f t="shared" si="8"/>
        <v>71689</v>
      </c>
      <c r="M199" s="194">
        <f t="shared" si="8"/>
        <v>59029</v>
      </c>
      <c r="N199" s="194">
        <f>SUM(B199:M199)</f>
        <v>674893</v>
      </c>
    </row>
    <row r="200" spans="1:14" ht="12.75" customHeight="1" thickBot="1" x14ac:dyDescent="0.25">
      <c r="A200" s="206"/>
      <c r="B200" s="195"/>
      <c r="C200" s="195"/>
      <c r="D200" s="195"/>
      <c r="E200" s="195"/>
      <c r="F200" s="195"/>
      <c r="G200" s="195"/>
      <c r="H200" s="195"/>
      <c r="I200" s="195"/>
      <c r="J200" s="195"/>
      <c r="K200" s="195"/>
      <c r="L200" s="195"/>
      <c r="M200" s="195"/>
      <c r="N200" s="195"/>
    </row>
    <row r="203" spans="1:14" ht="12.75" customHeight="1" x14ac:dyDescent="0.2">
      <c r="C203" s="5"/>
    </row>
    <row r="204" spans="1:14" s="10" customFormat="1" ht="24.95" customHeight="1" x14ac:dyDescent="0.2">
      <c r="A204" s="204" t="s">
        <v>193</v>
      </c>
      <c r="B204" s="204"/>
      <c r="C204" s="204"/>
      <c r="D204" s="204"/>
      <c r="E204" s="204"/>
      <c r="F204" s="204"/>
      <c r="G204" s="204"/>
      <c r="H204" s="204"/>
      <c r="I204" s="204"/>
      <c r="J204" s="204"/>
      <c r="K204" s="204"/>
      <c r="L204" s="204"/>
      <c r="M204" s="204"/>
      <c r="N204" s="204"/>
    </row>
    <row r="205" spans="1:14" ht="12.75" customHeight="1" thickBot="1" x14ac:dyDescent="0.25"/>
    <row r="206" spans="1:14" ht="12.75" customHeight="1" x14ac:dyDescent="0.2">
      <c r="A206" s="198"/>
      <c r="B206" s="198" t="s">
        <v>1</v>
      </c>
      <c r="C206" s="198" t="s">
        <v>2</v>
      </c>
      <c r="D206" s="198" t="s">
        <v>3</v>
      </c>
      <c r="E206" s="198" t="s">
        <v>4</v>
      </c>
      <c r="F206" s="198" t="s">
        <v>5</v>
      </c>
      <c r="G206" s="198" t="s">
        <v>6</v>
      </c>
      <c r="H206" s="198" t="s">
        <v>7</v>
      </c>
      <c r="I206" s="198" t="s">
        <v>8</v>
      </c>
      <c r="J206" s="198" t="s">
        <v>9</v>
      </c>
      <c r="K206" s="198" t="s">
        <v>10</v>
      </c>
      <c r="L206" s="198" t="s">
        <v>11</v>
      </c>
      <c r="M206" s="198" t="s">
        <v>12</v>
      </c>
      <c r="N206" s="196" t="s">
        <v>13</v>
      </c>
    </row>
    <row r="207" spans="1:14" ht="12.75" customHeight="1" thickBot="1" x14ac:dyDescent="0.25">
      <c r="A207" s="199"/>
      <c r="B207" s="199"/>
      <c r="C207" s="199"/>
      <c r="D207" s="199"/>
      <c r="E207" s="199"/>
      <c r="F207" s="199"/>
      <c r="G207" s="199"/>
      <c r="H207" s="199"/>
      <c r="I207" s="199"/>
      <c r="J207" s="199"/>
      <c r="K207" s="199"/>
      <c r="L207" s="199"/>
      <c r="M207" s="199"/>
      <c r="N207" s="197"/>
    </row>
    <row r="208" spans="1:14" ht="12.75" customHeight="1" x14ac:dyDescent="0.2">
      <c r="A208" s="198" t="s">
        <v>33</v>
      </c>
      <c r="B208" s="209">
        <v>9922</v>
      </c>
      <c r="C208" s="209">
        <v>8352</v>
      </c>
      <c r="D208" s="209">
        <v>10071</v>
      </c>
      <c r="E208" s="209">
        <v>10709</v>
      </c>
      <c r="F208" s="209">
        <v>14214</v>
      </c>
      <c r="G208" s="209">
        <v>18919</v>
      </c>
      <c r="H208" s="209">
        <v>16127</v>
      </c>
      <c r="I208" s="209">
        <v>19560</v>
      </c>
      <c r="J208" s="209">
        <v>18625</v>
      </c>
      <c r="K208" s="209">
        <v>14853</v>
      </c>
      <c r="L208" s="209">
        <v>13348</v>
      </c>
      <c r="M208" s="209">
        <v>10909</v>
      </c>
      <c r="N208" s="211">
        <f t="shared" ref="N208:N226" si="9">SUM(C208:M208)</f>
        <v>155687</v>
      </c>
    </row>
    <row r="209" spans="1:14" ht="12.75" customHeight="1" thickBot="1" x14ac:dyDescent="0.25">
      <c r="A209" s="199"/>
      <c r="B209" s="210"/>
      <c r="C209" s="210"/>
      <c r="D209" s="210"/>
      <c r="E209" s="210"/>
      <c r="F209" s="210"/>
      <c r="G209" s="210"/>
      <c r="H209" s="210"/>
      <c r="I209" s="210"/>
      <c r="J209" s="210"/>
      <c r="K209" s="210"/>
      <c r="L209" s="210"/>
      <c r="M209" s="210"/>
      <c r="N209" s="212"/>
    </row>
    <row r="210" spans="1:14" ht="12.75" customHeight="1" x14ac:dyDescent="0.2">
      <c r="A210" s="207" t="s">
        <v>82</v>
      </c>
      <c r="B210" s="209">
        <v>47395</v>
      </c>
      <c r="C210" s="209">
        <v>16726</v>
      </c>
      <c r="D210" s="209">
        <v>16036</v>
      </c>
      <c r="E210" s="209">
        <v>33516</v>
      </c>
      <c r="F210" s="209">
        <v>44383</v>
      </c>
      <c r="G210" s="209">
        <v>46306</v>
      </c>
      <c r="H210" s="209">
        <v>33017</v>
      </c>
      <c r="I210" s="209">
        <v>34456</v>
      </c>
      <c r="J210" s="209">
        <v>42406</v>
      </c>
      <c r="K210" s="209">
        <v>37475</v>
      </c>
      <c r="L210" s="209">
        <v>47413</v>
      </c>
      <c r="M210" s="209">
        <v>35390</v>
      </c>
      <c r="N210" s="211">
        <f t="shared" si="9"/>
        <v>387124</v>
      </c>
    </row>
    <row r="211" spans="1:14" ht="12.75" customHeight="1" thickBot="1" x14ac:dyDescent="0.25">
      <c r="A211" s="208"/>
      <c r="B211" s="210"/>
      <c r="C211" s="210"/>
      <c r="D211" s="210"/>
      <c r="E211" s="210"/>
      <c r="F211" s="210"/>
      <c r="G211" s="210"/>
      <c r="H211" s="210"/>
      <c r="I211" s="210"/>
      <c r="J211" s="210"/>
      <c r="K211" s="210"/>
      <c r="L211" s="210"/>
      <c r="M211" s="210"/>
      <c r="N211" s="212"/>
    </row>
    <row r="212" spans="1:14" ht="12.75" customHeight="1" x14ac:dyDescent="0.2">
      <c r="A212" s="207" t="s">
        <v>83</v>
      </c>
      <c r="B212" s="209">
        <v>3260</v>
      </c>
      <c r="C212" s="209">
        <v>3780</v>
      </c>
      <c r="D212" s="209">
        <v>1620</v>
      </c>
      <c r="E212" s="209"/>
      <c r="F212" s="209">
        <v>1080</v>
      </c>
      <c r="G212" s="209"/>
      <c r="H212" s="209"/>
      <c r="I212" s="209">
        <v>540</v>
      </c>
      <c r="J212" s="209">
        <v>540</v>
      </c>
      <c r="K212" s="209">
        <v>540</v>
      </c>
      <c r="L212" s="209">
        <v>1620</v>
      </c>
      <c r="M212" s="209">
        <v>2160</v>
      </c>
      <c r="N212" s="211">
        <f t="shared" si="9"/>
        <v>11880</v>
      </c>
    </row>
    <row r="213" spans="1:14" ht="12.75" customHeight="1" thickBot="1" x14ac:dyDescent="0.25">
      <c r="A213" s="208"/>
      <c r="B213" s="210"/>
      <c r="C213" s="210"/>
      <c r="D213" s="210"/>
      <c r="E213" s="210"/>
      <c r="F213" s="210"/>
      <c r="G213" s="210"/>
      <c r="H213" s="210"/>
      <c r="I213" s="210"/>
      <c r="J213" s="210"/>
      <c r="K213" s="210"/>
      <c r="L213" s="210"/>
      <c r="M213" s="210"/>
      <c r="N213" s="212"/>
    </row>
    <row r="214" spans="1:14" ht="12.75" customHeight="1" x14ac:dyDescent="0.2">
      <c r="A214" s="198" t="s">
        <v>44</v>
      </c>
      <c r="B214" s="209">
        <v>345</v>
      </c>
      <c r="C214" s="209">
        <v>658</v>
      </c>
      <c r="D214" s="209"/>
      <c r="E214" s="209">
        <v>3033</v>
      </c>
      <c r="F214" s="209">
        <v>280</v>
      </c>
      <c r="G214" s="209">
        <v>353</v>
      </c>
      <c r="H214" s="209">
        <v>320</v>
      </c>
      <c r="I214" s="209">
        <v>361</v>
      </c>
      <c r="J214" s="209">
        <v>2979</v>
      </c>
      <c r="K214" s="209">
        <v>1804</v>
      </c>
      <c r="L214" s="209">
        <v>0</v>
      </c>
      <c r="M214" s="209">
        <v>1026</v>
      </c>
      <c r="N214" s="211">
        <f t="shared" si="9"/>
        <v>10814</v>
      </c>
    </row>
    <row r="215" spans="1:14" ht="12.75" customHeight="1" thickBot="1" x14ac:dyDescent="0.25">
      <c r="A215" s="199"/>
      <c r="B215" s="210"/>
      <c r="C215" s="210"/>
      <c r="D215" s="210"/>
      <c r="E215" s="210"/>
      <c r="F215" s="210"/>
      <c r="G215" s="210"/>
      <c r="H215" s="210"/>
      <c r="I215" s="210"/>
      <c r="J215" s="210"/>
      <c r="K215" s="210"/>
      <c r="L215" s="210"/>
      <c r="M215" s="210"/>
      <c r="N215" s="212"/>
    </row>
    <row r="216" spans="1:14" ht="12.75" customHeight="1" x14ac:dyDescent="0.2">
      <c r="A216" s="207" t="s">
        <v>84</v>
      </c>
      <c r="B216" s="209">
        <v>4540</v>
      </c>
      <c r="C216" s="209">
        <v>5173</v>
      </c>
      <c r="D216" s="209">
        <v>3586</v>
      </c>
      <c r="E216" s="209">
        <v>1772</v>
      </c>
      <c r="F216" s="209">
        <v>2134</v>
      </c>
      <c r="G216" s="209">
        <v>1068</v>
      </c>
      <c r="H216" s="209"/>
      <c r="I216" s="209">
        <v>356</v>
      </c>
      <c r="J216" s="209">
        <v>0</v>
      </c>
      <c r="K216" s="209">
        <v>1419</v>
      </c>
      <c r="L216" s="209">
        <v>2135</v>
      </c>
      <c r="M216" s="209">
        <v>2491</v>
      </c>
      <c r="N216" s="211">
        <f t="shared" si="9"/>
        <v>20134</v>
      </c>
    </row>
    <row r="217" spans="1:14" ht="12.75" customHeight="1" thickBot="1" x14ac:dyDescent="0.25">
      <c r="A217" s="208"/>
      <c r="B217" s="210"/>
      <c r="C217" s="210"/>
      <c r="D217" s="210"/>
      <c r="E217" s="210"/>
      <c r="F217" s="210"/>
      <c r="G217" s="210"/>
      <c r="H217" s="210"/>
      <c r="I217" s="210"/>
      <c r="J217" s="210"/>
      <c r="K217" s="210"/>
      <c r="L217" s="210"/>
      <c r="M217" s="210"/>
      <c r="N217" s="212"/>
    </row>
    <row r="218" spans="1:14" ht="12.75" customHeight="1" x14ac:dyDescent="0.2">
      <c r="A218" s="198" t="s">
        <v>85</v>
      </c>
      <c r="B218" s="209">
        <v>2700</v>
      </c>
      <c r="C218" s="209">
        <v>1590</v>
      </c>
      <c r="D218" s="209">
        <v>2700</v>
      </c>
      <c r="E218" s="209">
        <v>5400</v>
      </c>
      <c r="F218" s="209">
        <v>8640</v>
      </c>
      <c r="G218" s="209">
        <v>7060</v>
      </c>
      <c r="H218" s="209">
        <v>2160</v>
      </c>
      <c r="I218" s="209">
        <v>7020</v>
      </c>
      <c r="J218" s="209">
        <v>8640</v>
      </c>
      <c r="K218" s="209">
        <v>7560</v>
      </c>
      <c r="L218" s="209">
        <v>5940</v>
      </c>
      <c r="M218" s="209">
        <v>4355</v>
      </c>
      <c r="N218" s="211">
        <f t="shared" si="9"/>
        <v>61065</v>
      </c>
    </row>
    <row r="219" spans="1:14" ht="12.75" customHeight="1" thickBot="1" x14ac:dyDescent="0.25">
      <c r="A219" s="199"/>
      <c r="B219" s="210"/>
      <c r="C219" s="210"/>
      <c r="D219" s="210"/>
      <c r="E219" s="210"/>
      <c r="F219" s="210"/>
      <c r="G219" s="210"/>
      <c r="H219" s="210"/>
      <c r="I219" s="210"/>
      <c r="J219" s="210"/>
      <c r="K219" s="210"/>
      <c r="L219" s="210"/>
      <c r="M219" s="210"/>
      <c r="N219" s="212"/>
    </row>
    <row r="220" spans="1:14" ht="12.75" customHeight="1" x14ac:dyDescent="0.2">
      <c r="A220" s="198" t="s">
        <v>88</v>
      </c>
      <c r="B220" s="209">
        <v>1678</v>
      </c>
      <c r="C220" s="209">
        <v>2437</v>
      </c>
      <c r="D220" s="209">
        <v>1874</v>
      </c>
      <c r="E220" s="209">
        <v>420</v>
      </c>
      <c r="F220" s="209">
        <v>1019</v>
      </c>
      <c r="G220" s="209">
        <v>2452</v>
      </c>
      <c r="H220" s="209">
        <v>4081</v>
      </c>
      <c r="I220" s="209">
        <v>6286</v>
      </c>
      <c r="J220" s="209">
        <v>7087</v>
      </c>
      <c r="K220" s="209">
        <v>6510</v>
      </c>
      <c r="L220" s="209">
        <v>5543</v>
      </c>
      <c r="M220" s="209">
        <v>10145</v>
      </c>
      <c r="N220" s="211">
        <f t="shared" si="9"/>
        <v>47854</v>
      </c>
    </row>
    <row r="221" spans="1:14" ht="12.75" customHeight="1" thickBot="1" x14ac:dyDescent="0.25">
      <c r="A221" s="199"/>
      <c r="B221" s="210"/>
      <c r="C221" s="210"/>
      <c r="D221" s="210"/>
      <c r="E221" s="210"/>
      <c r="F221" s="210"/>
      <c r="G221" s="210"/>
      <c r="H221" s="210"/>
      <c r="I221" s="210"/>
      <c r="J221" s="210"/>
      <c r="K221" s="210"/>
      <c r="L221" s="210"/>
      <c r="M221" s="210"/>
      <c r="N221" s="212"/>
    </row>
    <row r="222" spans="1:14" ht="12.75" customHeight="1" x14ac:dyDescent="0.2">
      <c r="A222" s="198" t="s">
        <v>86</v>
      </c>
      <c r="B222" s="209"/>
      <c r="C222" s="209"/>
      <c r="D222" s="209"/>
      <c r="E222" s="209"/>
      <c r="F222" s="209"/>
      <c r="G222" s="209"/>
      <c r="H222" s="209"/>
      <c r="I222" s="209"/>
      <c r="J222" s="209"/>
      <c r="K222" s="209"/>
      <c r="L222" s="209"/>
      <c r="M222" s="209"/>
      <c r="N222" s="211">
        <f t="shared" si="9"/>
        <v>0</v>
      </c>
    </row>
    <row r="223" spans="1:14" ht="12.75" customHeight="1" thickBot="1" x14ac:dyDescent="0.25">
      <c r="A223" s="199"/>
      <c r="B223" s="210"/>
      <c r="C223" s="210"/>
      <c r="D223" s="210"/>
      <c r="E223" s="210"/>
      <c r="F223" s="210"/>
      <c r="G223" s="210"/>
      <c r="H223" s="210"/>
      <c r="I223" s="210"/>
      <c r="J223" s="210"/>
      <c r="K223" s="210"/>
      <c r="L223" s="210"/>
      <c r="M223" s="210"/>
      <c r="N223" s="212"/>
    </row>
    <row r="224" spans="1:14" ht="12.75" customHeight="1" x14ac:dyDescent="0.2">
      <c r="A224" s="198" t="s">
        <v>69</v>
      </c>
      <c r="B224" s="209">
        <v>2134</v>
      </c>
      <c r="C224" s="209">
        <v>5722</v>
      </c>
      <c r="D224" s="209">
        <v>6949</v>
      </c>
      <c r="E224" s="209">
        <v>8793</v>
      </c>
      <c r="F224" s="209">
        <v>1732</v>
      </c>
      <c r="G224" s="209">
        <v>2142</v>
      </c>
      <c r="H224" s="209">
        <v>6350</v>
      </c>
      <c r="I224" s="209">
        <v>1962</v>
      </c>
      <c r="J224" s="209"/>
      <c r="K224" s="209"/>
      <c r="L224" s="209">
        <v>30</v>
      </c>
      <c r="M224" s="209">
        <v>294</v>
      </c>
      <c r="N224" s="211">
        <f t="shared" si="9"/>
        <v>33974</v>
      </c>
    </row>
    <row r="225" spans="1:14" ht="12.75" customHeight="1" thickBot="1" x14ac:dyDescent="0.25">
      <c r="A225" s="199"/>
      <c r="B225" s="210"/>
      <c r="C225" s="210"/>
      <c r="D225" s="210"/>
      <c r="E225" s="210"/>
      <c r="F225" s="210"/>
      <c r="G225" s="210"/>
      <c r="H225" s="210"/>
      <c r="I225" s="210"/>
      <c r="J225" s="210"/>
      <c r="K225" s="210"/>
      <c r="L225" s="210"/>
      <c r="M225" s="210"/>
      <c r="N225" s="212"/>
    </row>
    <row r="226" spans="1:14" ht="12.75" customHeight="1" x14ac:dyDescent="0.2">
      <c r="A226" s="198" t="s">
        <v>89</v>
      </c>
      <c r="B226" s="209">
        <v>350</v>
      </c>
      <c r="C226" s="209">
        <v>660</v>
      </c>
      <c r="D226" s="209"/>
      <c r="E226" s="209">
        <v>420</v>
      </c>
      <c r="F226" s="209">
        <v>1540</v>
      </c>
      <c r="G226" s="209">
        <v>1780</v>
      </c>
      <c r="H226" s="209">
        <v>720</v>
      </c>
      <c r="I226" s="209">
        <v>1025</v>
      </c>
      <c r="J226" s="209">
        <v>353</v>
      </c>
      <c r="K226" s="209">
        <v>130</v>
      </c>
      <c r="L226" s="209"/>
      <c r="M226" s="209">
        <v>30</v>
      </c>
      <c r="N226" s="211">
        <f t="shared" si="9"/>
        <v>6658</v>
      </c>
    </row>
    <row r="227" spans="1:14" ht="12.75" customHeight="1" thickBot="1" x14ac:dyDescent="0.25">
      <c r="A227" s="199"/>
      <c r="B227" s="210"/>
      <c r="C227" s="210"/>
      <c r="D227" s="210"/>
      <c r="E227" s="210"/>
      <c r="F227" s="210"/>
      <c r="G227" s="210"/>
      <c r="H227" s="210"/>
      <c r="I227" s="210"/>
      <c r="J227" s="210"/>
      <c r="K227" s="210"/>
      <c r="L227" s="210"/>
      <c r="M227" s="210"/>
      <c r="N227" s="212"/>
    </row>
    <row r="228" spans="1:14" ht="12.75" customHeight="1" x14ac:dyDescent="0.2">
      <c r="A228" s="205" t="s">
        <v>13</v>
      </c>
      <c r="B228" s="194">
        <f t="shared" ref="B228:M228" si="10">SUM(B208:B226)</f>
        <v>72324</v>
      </c>
      <c r="C228" s="194">
        <f t="shared" si="10"/>
        <v>45098</v>
      </c>
      <c r="D228" s="194">
        <f>SUM(D208:D226)</f>
        <v>42836</v>
      </c>
      <c r="E228" s="194">
        <f t="shared" si="10"/>
        <v>64063</v>
      </c>
      <c r="F228" s="194">
        <f t="shared" si="10"/>
        <v>75022</v>
      </c>
      <c r="G228" s="194">
        <f t="shared" si="10"/>
        <v>80080</v>
      </c>
      <c r="H228" s="194">
        <f t="shared" si="10"/>
        <v>62775</v>
      </c>
      <c r="I228" s="194">
        <f t="shared" si="10"/>
        <v>71566</v>
      </c>
      <c r="J228" s="194">
        <f t="shared" si="10"/>
        <v>80630</v>
      </c>
      <c r="K228" s="194">
        <f t="shared" si="10"/>
        <v>70291</v>
      </c>
      <c r="L228" s="194">
        <f t="shared" si="10"/>
        <v>76029</v>
      </c>
      <c r="M228" s="194">
        <f t="shared" si="10"/>
        <v>66800</v>
      </c>
      <c r="N228" s="194">
        <f>SUM(B228:M228)</f>
        <v>807514</v>
      </c>
    </row>
    <row r="229" spans="1:14" ht="12.75" customHeight="1" thickBot="1" x14ac:dyDescent="0.25">
      <c r="A229" s="206"/>
      <c r="B229" s="195"/>
      <c r="C229" s="195"/>
      <c r="D229" s="195"/>
      <c r="E229" s="195"/>
      <c r="F229" s="195"/>
      <c r="G229" s="195"/>
      <c r="H229" s="195"/>
      <c r="I229" s="195"/>
      <c r="J229" s="195"/>
      <c r="K229" s="195"/>
      <c r="L229" s="195"/>
      <c r="M229" s="195"/>
      <c r="N229" s="195"/>
    </row>
    <row r="233" spans="1:14" s="10" customFormat="1" ht="24.95" customHeight="1" x14ac:dyDescent="0.2">
      <c r="A233" s="204" t="s">
        <v>194</v>
      </c>
      <c r="B233" s="204"/>
      <c r="C233" s="204"/>
      <c r="D233" s="204"/>
      <c r="E233" s="204"/>
      <c r="F233" s="204"/>
      <c r="G233" s="204"/>
      <c r="H233" s="204"/>
      <c r="I233" s="204"/>
      <c r="J233" s="204"/>
      <c r="K233" s="204"/>
      <c r="L233" s="204"/>
      <c r="M233" s="204"/>
      <c r="N233" s="204"/>
    </row>
    <row r="234" spans="1:14" ht="12.75" customHeight="1" thickBot="1" x14ac:dyDescent="0.25"/>
    <row r="235" spans="1:14" ht="12.75" customHeight="1" x14ac:dyDescent="0.2">
      <c r="A235" s="198"/>
      <c r="B235" s="198" t="s">
        <v>1</v>
      </c>
      <c r="C235" s="198" t="s">
        <v>2</v>
      </c>
      <c r="D235" s="198" t="s">
        <v>3</v>
      </c>
      <c r="E235" s="198" t="s">
        <v>4</v>
      </c>
      <c r="F235" s="198" t="s">
        <v>5</v>
      </c>
      <c r="G235" s="198" t="s">
        <v>6</v>
      </c>
      <c r="H235" s="198" t="s">
        <v>7</v>
      </c>
      <c r="I235" s="198" t="s">
        <v>8</v>
      </c>
      <c r="J235" s="198" t="s">
        <v>9</v>
      </c>
      <c r="K235" s="198" t="s">
        <v>10</v>
      </c>
      <c r="L235" s="198" t="s">
        <v>11</v>
      </c>
      <c r="M235" s="198" t="s">
        <v>12</v>
      </c>
      <c r="N235" s="196" t="s">
        <v>13</v>
      </c>
    </row>
    <row r="236" spans="1:14" ht="12.75" customHeight="1" thickBot="1" x14ac:dyDescent="0.25">
      <c r="A236" s="199"/>
      <c r="B236" s="199"/>
      <c r="C236" s="199"/>
      <c r="D236" s="199"/>
      <c r="E236" s="199"/>
      <c r="F236" s="199"/>
      <c r="G236" s="199"/>
      <c r="H236" s="199"/>
      <c r="I236" s="199"/>
      <c r="J236" s="199"/>
      <c r="K236" s="199"/>
      <c r="L236" s="199"/>
      <c r="M236" s="199"/>
      <c r="N236" s="197"/>
    </row>
    <row r="237" spans="1:14" ht="12.75" customHeight="1" x14ac:dyDescent="0.2">
      <c r="A237" s="198" t="s">
        <v>91</v>
      </c>
      <c r="B237" s="209"/>
      <c r="C237" s="209"/>
      <c r="D237" s="209"/>
      <c r="E237" s="209"/>
      <c r="F237" s="209"/>
      <c r="G237" s="209"/>
      <c r="H237" s="209"/>
      <c r="I237" s="209"/>
      <c r="J237" s="209"/>
      <c r="K237" s="209"/>
      <c r="L237" s="209"/>
      <c r="M237" s="209"/>
      <c r="N237" s="211">
        <f>SUM(B237:M237)</f>
        <v>0</v>
      </c>
    </row>
    <row r="238" spans="1:14" ht="12.75" customHeight="1" thickBot="1" x14ac:dyDescent="0.25">
      <c r="A238" s="199"/>
      <c r="B238" s="210"/>
      <c r="C238" s="210"/>
      <c r="D238" s="210"/>
      <c r="E238" s="210"/>
      <c r="F238" s="210"/>
      <c r="G238" s="210"/>
      <c r="H238" s="210"/>
      <c r="I238" s="210"/>
      <c r="J238" s="210"/>
      <c r="K238" s="210"/>
      <c r="L238" s="210"/>
      <c r="M238" s="210"/>
      <c r="N238" s="212"/>
    </row>
    <row r="239" spans="1:14" ht="12.75" customHeight="1" x14ac:dyDescent="0.2">
      <c r="A239" s="198" t="s">
        <v>99</v>
      </c>
      <c r="B239" s="209"/>
      <c r="C239" s="209"/>
      <c r="D239" s="209"/>
      <c r="E239" s="209"/>
      <c r="F239" s="209"/>
      <c r="G239" s="209"/>
      <c r="H239" s="209"/>
      <c r="I239" s="209"/>
      <c r="J239" s="209"/>
      <c r="K239" s="209"/>
      <c r="L239" s="209"/>
      <c r="M239" s="209"/>
      <c r="N239" s="211">
        <f>SUM(B239:M239)</f>
        <v>0</v>
      </c>
    </row>
    <row r="240" spans="1:14" ht="12.75" customHeight="1" thickBot="1" x14ac:dyDescent="0.25">
      <c r="A240" s="199"/>
      <c r="B240" s="210"/>
      <c r="C240" s="210"/>
      <c r="D240" s="210"/>
      <c r="E240" s="210"/>
      <c r="F240" s="210"/>
      <c r="G240" s="210"/>
      <c r="H240" s="210"/>
      <c r="I240" s="210"/>
      <c r="J240" s="210"/>
      <c r="K240" s="210"/>
      <c r="L240" s="210"/>
      <c r="M240" s="210"/>
      <c r="N240" s="212"/>
    </row>
    <row r="241" spans="1:14" ht="12.75" customHeight="1" x14ac:dyDescent="0.2">
      <c r="A241" s="198" t="s">
        <v>86</v>
      </c>
      <c r="B241" s="209"/>
      <c r="C241" s="209"/>
      <c r="D241" s="209"/>
      <c r="E241" s="209"/>
      <c r="F241" s="209"/>
      <c r="G241" s="209"/>
      <c r="H241" s="209"/>
      <c r="I241" s="209"/>
      <c r="J241" s="209"/>
      <c r="K241" s="209"/>
      <c r="L241" s="209"/>
      <c r="M241" s="209"/>
      <c r="N241" s="211">
        <f>SUM(B241:M241)</f>
        <v>0</v>
      </c>
    </row>
    <row r="242" spans="1:14" ht="12.75" customHeight="1" thickBot="1" x14ac:dyDescent="0.25">
      <c r="A242" s="199"/>
      <c r="B242" s="210"/>
      <c r="C242" s="210"/>
      <c r="D242" s="210"/>
      <c r="E242" s="210"/>
      <c r="F242" s="210"/>
      <c r="G242" s="210"/>
      <c r="H242" s="210"/>
      <c r="I242" s="210"/>
      <c r="J242" s="210"/>
      <c r="K242" s="210"/>
      <c r="L242" s="210"/>
      <c r="M242" s="210"/>
      <c r="N242" s="212"/>
    </row>
    <row r="243" spans="1:14" ht="12.75" customHeight="1" x14ac:dyDescent="0.2">
      <c r="A243" s="205" t="s">
        <v>13</v>
      </c>
      <c r="B243" s="194">
        <f>SUM(B237:B241)</f>
        <v>0</v>
      </c>
      <c r="C243" s="194">
        <f t="shared" ref="C243:M243" si="11">SUM(C237:C241)</f>
        <v>0</v>
      </c>
      <c r="D243" s="194">
        <f t="shared" si="11"/>
        <v>0</v>
      </c>
      <c r="E243" s="194">
        <f t="shared" si="11"/>
        <v>0</v>
      </c>
      <c r="F243" s="194">
        <f t="shared" si="11"/>
        <v>0</v>
      </c>
      <c r="G243" s="194">
        <f t="shared" si="11"/>
        <v>0</v>
      </c>
      <c r="H243" s="194">
        <f t="shared" si="11"/>
        <v>0</v>
      </c>
      <c r="I243" s="194">
        <f t="shared" si="11"/>
        <v>0</v>
      </c>
      <c r="J243" s="194">
        <f t="shared" si="11"/>
        <v>0</v>
      </c>
      <c r="K243" s="194">
        <f t="shared" si="11"/>
        <v>0</v>
      </c>
      <c r="L243" s="194">
        <f t="shared" si="11"/>
        <v>0</v>
      </c>
      <c r="M243" s="194">
        <f t="shared" si="11"/>
        <v>0</v>
      </c>
      <c r="N243" s="194" t="s">
        <v>186</v>
      </c>
    </row>
    <row r="244" spans="1:14" ht="12.75" customHeight="1" thickBot="1" x14ac:dyDescent="0.25">
      <c r="A244" s="206"/>
      <c r="B244" s="195"/>
      <c r="C244" s="195"/>
      <c r="D244" s="195"/>
      <c r="E244" s="195"/>
      <c r="F244" s="195"/>
      <c r="G244" s="195"/>
      <c r="H244" s="195"/>
      <c r="I244" s="195"/>
      <c r="J244" s="195"/>
      <c r="K244" s="195"/>
      <c r="L244" s="195"/>
      <c r="M244" s="195"/>
      <c r="N244" s="195"/>
    </row>
  </sheetData>
  <mergeCells count="1415">
    <mergeCell ref="A9:E9"/>
    <mergeCell ref="A8:E8"/>
    <mergeCell ref="A7:E7"/>
    <mergeCell ref="A6:E6"/>
    <mergeCell ref="A5:E5"/>
    <mergeCell ref="A4:E4"/>
    <mergeCell ref="A204:N204"/>
    <mergeCell ref="A233:N233"/>
    <mergeCell ref="A10:E10"/>
    <mergeCell ref="M49:M50"/>
    <mergeCell ref="N49:N50"/>
    <mergeCell ref="E49:E50"/>
    <mergeCell ref="F49:F50"/>
    <mergeCell ref="K47:K48"/>
    <mergeCell ref="L47:L48"/>
    <mergeCell ref="C47:C48"/>
    <mergeCell ref="E45:E46"/>
    <mergeCell ref="F45:F46"/>
    <mergeCell ref="G45:G46"/>
    <mergeCell ref="H45:H46"/>
    <mergeCell ref="I45:I46"/>
    <mergeCell ref="J45:J46"/>
    <mergeCell ref="E47:E48"/>
    <mergeCell ref="F47:F48"/>
    <mergeCell ref="K45:K46"/>
    <mergeCell ref="L45:L46"/>
    <mergeCell ref="M45:M46"/>
    <mergeCell ref="N45:N46"/>
    <mergeCell ref="C49:C50"/>
    <mergeCell ref="D49:D50"/>
    <mergeCell ref="M47:M48"/>
    <mergeCell ref="N47:N48"/>
    <mergeCell ref="G47:G48"/>
    <mergeCell ref="H47:H48"/>
    <mergeCell ref="I47:I48"/>
    <mergeCell ref="J47:J48"/>
    <mergeCell ref="D47:D48"/>
    <mergeCell ref="K49:K50"/>
    <mergeCell ref="L49:L50"/>
    <mergeCell ref="G49:G50"/>
    <mergeCell ref="H49:H50"/>
    <mergeCell ref="I49:I50"/>
    <mergeCell ref="J49:J50"/>
    <mergeCell ref="M41:M42"/>
    <mergeCell ref="N41:N42"/>
    <mergeCell ref="N39:N40"/>
    <mergeCell ref="B41:B42"/>
    <mergeCell ref="C41:C42"/>
    <mergeCell ref="D41:D42"/>
    <mergeCell ref="E41:E42"/>
    <mergeCell ref="F41:F42"/>
    <mergeCell ref="G41:G42"/>
    <mergeCell ref="H41:H42"/>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N43:N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I27:I28"/>
    <mergeCell ref="M29:M3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D31:D32"/>
    <mergeCell ref="E31:E32"/>
    <mergeCell ref="M17:M18"/>
    <mergeCell ref="N17:N18"/>
    <mergeCell ref="L25:L26"/>
    <mergeCell ref="I25:I26"/>
    <mergeCell ref="J25:J26"/>
    <mergeCell ref="J27:J28"/>
    <mergeCell ref="K27:K28"/>
    <mergeCell ref="N29:N30"/>
    <mergeCell ref="N27:N28"/>
    <mergeCell ref="H21:H22"/>
    <mergeCell ref="D29:D30"/>
    <mergeCell ref="E29:E30"/>
    <mergeCell ref="F29:F30"/>
    <mergeCell ref="G29:G30"/>
    <mergeCell ref="H29:H30"/>
    <mergeCell ref="M27:M28"/>
    <mergeCell ref="M19:M20"/>
    <mergeCell ref="L21:L22"/>
    <mergeCell ref="I21:I22"/>
    <mergeCell ref="J21:J22"/>
    <mergeCell ref="J23:J24"/>
    <mergeCell ref="K23:K24"/>
    <mergeCell ref="F23:F24"/>
    <mergeCell ref="G23:G24"/>
    <mergeCell ref="H23:H24"/>
    <mergeCell ref="I23:I24"/>
    <mergeCell ref="K29:K30"/>
    <mergeCell ref="L29:L30"/>
    <mergeCell ref="I29:I30"/>
    <mergeCell ref="J29:J30"/>
    <mergeCell ref="D27:D28"/>
    <mergeCell ref="E27:E28"/>
    <mergeCell ref="D21:D22"/>
    <mergeCell ref="E21:E22"/>
    <mergeCell ref="M102:M103"/>
    <mergeCell ref="N102:N103"/>
    <mergeCell ref="B23:B24"/>
    <mergeCell ref="C23:C24"/>
    <mergeCell ref="D23:D24"/>
    <mergeCell ref="E23:E24"/>
    <mergeCell ref="N25:N26"/>
    <mergeCell ref="N23:N24"/>
    <mergeCell ref="B25:B26"/>
    <mergeCell ref="C25:C26"/>
    <mergeCell ref="D25:D26"/>
    <mergeCell ref="H25:H26"/>
    <mergeCell ref="K25:K26"/>
    <mergeCell ref="M25:M26"/>
    <mergeCell ref="E25:E26"/>
    <mergeCell ref="F25:F26"/>
    <mergeCell ref="G25:G26"/>
    <mergeCell ref="M23:M24"/>
    <mergeCell ref="J31:J32"/>
    <mergeCell ref="K31:K32"/>
    <mergeCell ref="L31:L32"/>
    <mergeCell ref="M31:M32"/>
    <mergeCell ref="F31:F32"/>
    <mergeCell ref="G31:G32"/>
    <mergeCell ref="H31:H32"/>
    <mergeCell ref="I31:I32"/>
    <mergeCell ref="L27:L28"/>
    <mergeCell ref="F27:F28"/>
    <mergeCell ref="G27:G28"/>
    <mergeCell ref="H27:H28"/>
    <mergeCell ref="M104:M105"/>
    <mergeCell ref="F104:F105"/>
    <mergeCell ref="G104:G105"/>
    <mergeCell ref="H104:H105"/>
    <mergeCell ref="I104:I105"/>
    <mergeCell ref="N104:N105"/>
    <mergeCell ref="B17:B18"/>
    <mergeCell ref="C17:C18"/>
    <mergeCell ref="D17:D18"/>
    <mergeCell ref="E17:E18"/>
    <mergeCell ref="F17:F18"/>
    <mergeCell ref="G17:G18"/>
    <mergeCell ref="H17:H18"/>
    <mergeCell ref="K17:K18"/>
    <mergeCell ref="L17:L18"/>
    <mergeCell ref="I17:I18"/>
    <mergeCell ref="J17:J18"/>
    <mergeCell ref="J19:J20"/>
    <mergeCell ref="K19:K20"/>
    <mergeCell ref="F19:F20"/>
    <mergeCell ref="G19:G20"/>
    <mergeCell ref="H19:H20"/>
    <mergeCell ref="I19:I20"/>
    <mergeCell ref="M21:M22"/>
    <mergeCell ref="B19:B20"/>
    <mergeCell ref="C19:C20"/>
    <mergeCell ref="D19:D20"/>
    <mergeCell ref="E19:E20"/>
    <mergeCell ref="K21:K22"/>
    <mergeCell ref="N21:N22"/>
    <mergeCell ref="N19:N20"/>
    <mergeCell ref="B21:B22"/>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N100:N101"/>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N66:N67"/>
    <mergeCell ref="N64:N65"/>
    <mergeCell ref="B66:B67"/>
    <mergeCell ref="C66:C67"/>
    <mergeCell ref="D66:D67"/>
    <mergeCell ref="E66:E67"/>
    <mergeCell ref="F66:F67"/>
    <mergeCell ref="G66:G67"/>
    <mergeCell ref="H66:H67"/>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M137:M138"/>
    <mergeCell ref="B135:B136"/>
    <mergeCell ref="C135:C136"/>
    <mergeCell ref="D135:D136"/>
    <mergeCell ref="E135:E136"/>
    <mergeCell ref="N137:N138"/>
    <mergeCell ref="N135:N136"/>
    <mergeCell ref="B137:B138"/>
    <mergeCell ref="C137:C138"/>
    <mergeCell ref="D137:D138"/>
    <mergeCell ref="E137:E138"/>
    <mergeCell ref="F137:F138"/>
    <mergeCell ref="G137:G138"/>
    <mergeCell ref="H137:H138"/>
    <mergeCell ref="M135:M136"/>
    <mergeCell ref="B60:B61"/>
    <mergeCell ref="C60:C61"/>
    <mergeCell ref="D60:D61"/>
    <mergeCell ref="E60:E61"/>
    <mergeCell ref="K137:K138"/>
    <mergeCell ref="L137:L138"/>
    <mergeCell ref="I137:I138"/>
    <mergeCell ref="J137:J138"/>
    <mergeCell ref="J135:J136"/>
    <mergeCell ref="K135:K136"/>
    <mergeCell ref="J60:J61"/>
    <mergeCell ref="K60:K61"/>
    <mergeCell ref="L60:L61"/>
    <mergeCell ref="M60:M61"/>
    <mergeCell ref="F60:F61"/>
    <mergeCell ref="G60:G61"/>
    <mergeCell ref="H60:H61"/>
    <mergeCell ref="N133:N134"/>
    <mergeCell ref="N131:N132"/>
    <mergeCell ref="B133:B134"/>
    <mergeCell ref="C133:C134"/>
    <mergeCell ref="D133:D134"/>
    <mergeCell ref="E133:E134"/>
    <mergeCell ref="F133:F134"/>
    <mergeCell ref="G133:G134"/>
    <mergeCell ref="H133:H134"/>
    <mergeCell ref="L131:L132"/>
    <mergeCell ref="K133:K134"/>
    <mergeCell ref="L133:L134"/>
    <mergeCell ref="I133:I134"/>
    <mergeCell ref="J133:J134"/>
    <mergeCell ref="L135:L136"/>
    <mergeCell ref="M133:M134"/>
    <mergeCell ref="F135:F136"/>
    <mergeCell ref="G135:G136"/>
    <mergeCell ref="H135:H136"/>
    <mergeCell ref="I135:I136"/>
    <mergeCell ref="M129:M130"/>
    <mergeCell ref="N129:N130"/>
    <mergeCell ref="N127:N128"/>
    <mergeCell ref="B129:B130"/>
    <mergeCell ref="C129:C130"/>
    <mergeCell ref="D129:D130"/>
    <mergeCell ref="E129:E130"/>
    <mergeCell ref="F129:F130"/>
    <mergeCell ref="G129:G130"/>
    <mergeCell ref="H129:H130"/>
    <mergeCell ref="K129:K130"/>
    <mergeCell ref="L129:L130"/>
    <mergeCell ref="I129:I130"/>
    <mergeCell ref="J129:J130"/>
    <mergeCell ref="J131:J132"/>
    <mergeCell ref="K131:K132"/>
    <mergeCell ref="M131:M132"/>
    <mergeCell ref="F131:F132"/>
    <mergeCell ref="G131:G132"/>
    <mergeCell ref="H131:H132"/>
    <mergeCell ref="I131:I132"/>
    <mergeCell ref="B131:B132"/>
    <mergeCell ref="C131:C132"/>
    <mergeCell ref="D131:D132"/>
    <mergeCell ref="E131:E132"/>
    <mergeCell ref="M125:M126"/>
    <mergeCell ref="N125:N126"/>
    <mergeCell ref="N123:N124"/>
    <mergeCell ref="B125:B126"/>
    <mergeCell ref="C125:C126"/>
    <mergeCell ref="D125:D126"/>
    <mergeCell ref="E125:E126"/>
    <mergeCell ref="F125:F126"/>
    <mergeCell ref="G125:G126"/>
    <mergeCell ref="H125:H126"/>
    <mergeCell ref="B127:B128"/>
    <mergeCell ref="C127:C128"/>
    <mergeCell ref="D127:D128"/>
    <mergeCell ref="E127:E128"/>
    <mergeCell ref="K125:K126"/>
    <mergeCell ref="L125:L126"/>
    <mergeCell ref="I125:I126"/>
    <mergeCell ref="J125:J126"/>
    <mergeCell ref="J127:J128"/>
    <mergeCell ref="K127:K128"/>
    <mergeCell ref="L127:L128"/>
    <mergeCell ref="M127:M128"/>
    <mergeCell ref="F127:F128"/>
    <mergeCell ref="G127:G128"/>
    <mergeCell ref="H127:H128"/>
    <mergeCell ref="I127:I128"/>
    <mergeCell ref="M121:M122"/>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M117:M118"/>
    <mergeCell ref="N117:N118"/>
    <mergeCell ref="N115:N116"/>
    <mergeCell ref="B117:B118"/>
    <mergeCell ref="C117:C118"/>
    <mergeCell ref="D117:D118"/>
    <mergeCell ref="E117:E118"/>
    <mergeCell ref="F117:F118"/>
    <mergeCell ref="G117:G118"/>
    <mergeCell ref="H117:H118"/>
    <mergeCell ref="B119:B120"/>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66:M167"/>
    <mergeCell ref="B164:B165"/>
    <mergeCell ref="C164:C165"/>
    <mergeCell ref="D164:D165"/>
    <mergeCell ref="E164:E165"/>
    <mergeCell ref="N166:N167"/>
    <mergeCell ref="N164:N165"/>
    <mergeCell ref="B166:B167"/>
    <mergeCell ref="C166:C167"/>
    <mergeCell ref="D166:D167"/>
    <mergeCell ref="E166:E167"/>
    <mergeCell ref="F166:F167"/>
    <mergeCell ref="G166:G167"/>
    <mergeCell ref="H166:H167"/>
    <mergeCell ref="M164:M165"/>
    <mergeCell ref="B115:B116"/>
    <mergeCell ref="C115:C116"/>
    <mergeCell ref="D115:D116"/>
    <mergeCell ref="E115:E116"/>
    <mergeCell ref="K166:K167"/>
    <mergeCell ref="L166:L167"/>
    <mergeCell ref="I166:I167"/>
    <mergeCell ref="J166:J167"/>
    <mergeCell ref="J164:J165"/>
    <mergeCell ref="K164:K165"/>
    <mergeCell ref="J115:J116"/>
    <mergeCell ref="K115:K116"/>
    <mergeCell ref="L115:L116"/>
    <mergeCell ref="M115:M116"/>
    <mergeCell ref="F115:F116"/>
    <mergeCell ref="G115:G116"/>
    <mergeCell ref="H115:H116"/>
    <mergeCell ref="N162:N163"/>
    <mergeCell ref="N160:N161"/>
    <mergeCell ref="B162:B163"/>
    <mergeCell ref="C162:C163"/>
    <mergeCell ref="D162:D163"/>
    <mergeCell ref="E162:E163"/>
    <mergeCell ref="F162:F163"/>
    <mergeCell ref="G162:G163"/>
    <mergeCell ref="H162:H163"/>
    <mergeCell ref="L160:L161"/>
    <mergeCell ref="K162:K163"/>
    <mergeCell ref="L162:L163"/>
    <mergeCell ref="I162:I163"/>
    <mergeCell ref="J162:J163"/>
    <mergeCell ref="L164:L165"/>
    <mergeCell ref="M162:M163"/>
    <mergeCell ref="F164:F165"/>
    <mergeCell ref="G164:G165"/>
    <mergeCell ref="H164:H165"/>
    <mergeCell ref="I164:I165"/>
    <mergeCell ref="M158:M159"/>
    <mergeCell ref="N158:N159"/>
    <mergeCell ref="N156:N157"/>
    <mergeCell ref="B158:B159"/>
    <mergeCell ref="C158:C159"/>
    <mergeCell ref="D158:D159"/>
    <mergeCell ref="E158:E159"/>
    <mergeCell ref="F158:F159"/>
    <mergeCell ref="G158:G159"/>
    <mergeCell ref="H158:H159"/>
    <mergeCell ref="K158:K159"/>
    <mergeCell ref="L158:L159"/>
    <mergeCell ref="I158:I159"/>
    <mergeCell ref="J158:J159"/>
    <mergeCell ref="J160:J161"/>
    <mergeCell ref="K160:K161"/>
    <mergeCell ref="M160:M161"/>
    <mergeCell ref="F160:F161"/>
    <mergeCell ref="G160:G161"/>
    <mergeCell ref="H160:H161"/>
    <mergeCell ref="I160:I161"/>
    <mergeCell ref="B160:B161"/>
    <mergeCell ref="C160:C161"/>
    <mergeCell ref="D160:D161"/>
    <mergeCell ref="E160:E161"/>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I148:I149"/>
    <mergeCell ref="M150:M151"/>
    <mergeCell ref="N150:N151"/>
    <mergeCell ref="N148:N149"/>
    <mergeCell ref="B150:B151"/>
    <mergeCell ref="C150:C151"/>
    <mergeCell ref="D150:D151"/>
    <mergeCell ref="E150:E151"/>
    <mergeCell ref="F150:F151"/>
    <mergeCell ref="G150:G151"/>
    <mergeCell ref="H150:H151"/>
    <mergeCell ref="B152:B153"/>
    <mergeCell ref="C152:C153"/>
    <mergeCell ref="D152:D153"/>
    <mergeCell ref="E152:E153"/>
    <mergeCell ref="K150:K151"/>
    <mergeCell ref="L150:L151"/>
    <mergeCell ref="I150:I151"/>
    <mergeCell ref="J150:J151"/>
    <mergeCell ref="J152:J153"/>
    <mergeCell ref="K152:K153"/>
    <mergeCell ref="L152:L153"/>
    <mergeCell ref="M152:M153"/>
    <mergeCell ref="F152:F153"/>
    <mergeCell ref="G152:G153"/>
    <mergeCell ref="H152:H153"/>
    <mergeCell ref="I152:I153"/>
    <mergeCell ref="M189:M190"/>
    <mergeCell ref="B187:B188"/>
    <mergeCell ref="C187:C188"/>
    <mergeCell ref="D187:D188"/>
    <mergeCell ref="E187:E188"/>
    <mergeCell ref="N189:N190"/>
    <mergeCell ref="N187:N188"/>
    <mergeCell ref="B189:B190"/>
    <mergeCell ref="C189:C190"/>
    <mergeCell ref="D189:D190"/>
    <mergeCell ref="E189:E190"/>
    <mergeCell ref="F189:F190"/>
    <mergeCell ref="G189:G190"/>
    <mergeCell ref="H189:H190"/>
    <mergeCell ref="M187:M188"/>
    <mergeCell ref="B148:B149"/>
    <mergeCell ref="C148:C149"/>
    <mergeCell ref="D148:D149"/>
    <mergeCell ref="E148:E149"/>
    <mergeCell ref="K189:K190"/>
    <mergeCell ref="L189:L190"/>
    <mergeCell ref="I189:I190"/>
    <mergeCell ref="J189:J190"/>
    <mergeCell ref="J187:J188"/>
    <mergeCell ref="K187:K188"/>
    <mergeCell ref="J148:J149"/>
    <mergeCell ref="K148:K149"/>
    <mergeCell ref="L148:L149"/>
    <mergeCell ref="M148:M149"/>
    <mergeCell ref="F148:F149"/>
    <mergeCell ref="G148:G149"/>
    <mergeCell ref="H148:H149"/>
    <mergeCell ref="N185:N186"/>
    <mergeCell ref="N183:N184"/>
    <mergeCell ref="B185:B186"/>
    <mergeCell ref="C185:C186"/>
    <mergeCell ref="D185:D186"/>
    <mergeCell ref="E185:E186"/>
    <mergeCell ref="F185:F186"/>
    <mergeCell ref="G185:G186"/>
    <mergeCell ref="H185:H186"/>
    <mergeCell ref="L183:L184"/>
    <mergeCell ref="K185:K186"/>
    <mergeCell ref="L185:L186"/>
    <mergeCell ref="I185:I186"/>
    <mergeCell ref="J185:J186"/>
    <mergeCell ref="L187:L188"/>
    <mergeCell ref="M185:M186"/>
    <mergeCell ref="F187:F188"/>
    <mergeCell ref="G187:G188"/>
    <mergeCell ref="H187:H188"/>
    <mergeCell ref="I187:I188"/>
    <mergeCell ref="G181:G182"/>
    <mergeCell ref="H181:H182"/>
    <mergeCell ref="K181:K182"/>
    <mergeCell ref="L181:L182"/>
    <mergeCell ref="I181:I182"/>
    <mergeCell ref="J181:J182"/>
    <mergeCell ref="J183:J184"/>
    <mergeCell ref="K183:K184"/>
    <mergeCell ref="M183:M184"/>
    <mergeCell ref="F183:F184"/>
    <mergeCell ref="G183:G184"/>
    <mergeCell ref="H183:H184"/>
    <mergeCell ref="I183:I184"/>
    <mergeCell ref="B183:B184"/>
    <mergeCell ref="C183:C184"/>
    <mergeCell ref="D183:D184"/>
    <mergeCell ref="E183:E184"/>
    <mergeCell ref="M177:M178"/>
    <mergeCell ref="N177:N178"/>
    <mergeCell ref="N226:N227"/>
    <mergeCell ref="B177:B178"/>
    <mergeCell ref="C177:C178"/>
    <mergeCell ref="D177:D178"/>
    <mergeCell ref="E177:E178"/>
    <mergeCell ref="F177:F178"/>
    <mergeCell ref="G177:G178"/>
    <mergeCell ref="H177:H178"/>
    <mergeCell ref="B179:B180"/>
    <mergeCell ref="C179:C180"/>
    <mergeCell ref="D179:D180"/>
    <mergeCell ref="E179:E180"/>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B181:B182"/>
    <mergeCell ref="C181:C182"/>
    <mergeCell ref="D181:D182"/>
    <mergeCell ref="G195:G196"/>
    <mergeCell ref="H195:H196"/>
    <mergeCell ref="I195:I196"/>
    <mergeCell ref="M197:M198"/>
    <mergeCell ref="N197:N198"/>
    <mergeCell ref="N195:N196"/>
    <mergeCell ref="B197:B198"/>
    <mergeCell ref="C197:C198"/>
    <mergeCell ref="D197:D198"/>
    <mergeCell ref="E197:E198"/>
    <mergeCell ref="F197:F198"/>
    <mergeCell ref="G197:G198"/>
    <mergeCell ref="H197:H198"/>
    <mergeCell ref="B226:B227"/>
    <mergeCell ref="C226:C227"/>
    <mergeCell ref="D226:D227"/>
    <mergeCell ref="E226:E227"/>
    <mergeCell ref="K197:K198"/>
    <mergeCell ref="L197:L198"/>
    <mergeCell ref="I197:I198"/>
    <mergeCell ref="J197:J198"/>
    <mergeCell ref="K224:K225"/>
    <mergeCell ref="L224:L225"/>
    <mergeCell ref="J226:J227"/>
    <mergeCell ref="K226:K227"/>
    <mergeCell ref="L226:L227"/>
    <mergeCell ref="M226:M227"/>
    <mergeCell ref="F226:F227"/>
    <mergeCell ref="G226:G227"/>
    <mergeCell ref="H226:H227"/>
    <mergeCell ref="I226:I227"/>
    <mergeCell ref="B222:B223"/>
    <mergeCell ref="G191:G192"/>
    <mergeCell ref="H191:H192"/>
    <mergeCell ref="I191:I192"/>
    <mergeCell ref="M193:M194"/>
    <mergeCell ref="N224:N225"/>
    <mergeCell ref="N222:N223"/>
    <mergeCell ref="H224:H225"/>
    <mergeCell ref="I224:I225"/>
    <mergeCell ref="J224:J225"/>
    <mergeCell ref="N193:N194"/>
    <mergeCell ref="N191:N192"/>
    <mergeCell ref="B193:B194"/>
    <mergeCell ref="C193:C194"/>
    <mergeCell ref="D193:D194"/>
    <mergeCell ref="E193:E194"/>
    <mergeCell ref="F193:F194"/>
    <mergeCell ref="G193:G194"/>
    <mergeCell ref="H193:H194"/>
    <mergeCell ref="M191:M192"/>
    <mergeCell ref="B195:B196"/>
    <mergeCell ref="C195:C196"/>
    <mergeCell ref="D195:D196"/>
    <mergeCell ref="E195:E196"/>
    <mergeCell ref="K193:K194"/>
    <mergeCell ref="L193:L194"/>
    <mergeCell ref="I193:I194"/>
    <mergeCell ref="J193:J194"/>
    <mergeCell ref="J195:J196"/>
    <mergeCell ref="K195:K196"/>
    <mergeCell ref="L195:L196"/>
    <mergeCell ref="M195:M196"/>
    <mergeCell ref="F195:F196"/>
    <mergeCell ref="C222:C223"/>
    <mergeCell ref="D222:D223"/>
    <mergeCell ref="E222:E223"/>
    <mergeCell ref="K220:K221"/>
    <mergeCell ref="L220:L221"/>
    <mergeCell ref="J220:J221"/>
    <mergeCell ref="J222:J223"/>
    <mergeCell ref="K222:K223"/>
    <mergeCell ref="L222:L223"/>
    <mergeCell ref="M222:M223"/>
    <mergeCell ref="M224:M225"/>
    <mergeCell ref="F222:F223"/>
    <mergeCell ref="G222:G223"/>
    <mergeCell ref="H222:H223"/>
    <mergeCell ref="I222:I223"/>
    <mergeCell ref="B224:B225"/>
    <mergeCell ref="C224:C225"/>
    <mergeCell ref="D224:D225"/>
    <mergeCell ref="E224:E225"/>
    <mergeCell ref="F224:F225"/>
    <mergeCell ref="G224:G225"/>
    <mergeCell ref="N220:N221"/>
    <mergeCell ref="N218:N219"/>
    <mergeCell ref="B218:B219"/>
    <mergeCell ref="C218:C219"/>
    <mergeCell ref="D218:D219"/>
    <mergeCell ref="E218:E219"/>
    <mergeCell ref="B220:B221"/>
    <mergeCell ref="C220:C221"/>
    <mergeCell ref="D220:D221"/>
    <mergeCell ref="E220:E221"/>
    <mergeCell ref="F220:F221"/>
    <mergeCell ref="M218:M219"/>
    <mergeCell ref="F218:F219"/>
    <mergeCell ref="G220:G221"/>
    <mergeCell ref="H220:H221"/>
    <mergeCell ref="I220:I221"/>
    <mergeCell ref="M220:M221"/>
    <mergeCell ref="M216:M217"/>
    <mergeCell ref="J218:J219"/>
    <mergeCell ref="N216:N217"/>
    <mergeCell ref="N214:N215"/>
    <mergeCell ref="B216:B217"/>
    <mergeCell ref="C216:C217"/>
    <mergeCell ref="D216:D217"/>
    <mergeCell ref="E216:E217"/>
    <mergeCell ref="F216:F217"/>
    <mergeCell ref="G216:G217"/>
    <mergeCell ref="K216:K217"/>
    <mergeCell ref="G218:G219"/>
    <mergeCell ref="H218:H219"/>
    <mergeCell ref="I218:I219"/>
    <mergeCell ref="L216:L217"/>
    <mergeCell ref="I216:I217"/>
    <mergeCell ref="J216:J217"/>
    <mergeCell ref="L218:L219"/>
    <mergeCell ref="K218:K219"/>
    <mergeCell ref="H216:H217"/>
    <mergeCell ref="J210:J211"/>
    <mergeCell ref="K210:K211"/>
    <mergeCell ref="L210:L211"/>
    <mergeCell ref="M210:M211"/>
    <mergeCell ref="F210:F211"/>
    <mergeCell ref="G210:G211"/>
    <mergeCell ref="H210:H211"/>
    <mergeCell ref="I210:I211"/>
    <mergeCell ref="M212:M213"/>
    <mergeCell ref="N212:N213"/>
    <mergeCell ref="N210:N211"/>
    <mergeCell ref="B212:B213"/>
    <mergeCell ref="C212:C213"/>
    <mergeCell ref="D212:D213"/>
    <mergeCell ref="E212:E213"/>
    <mergeCell ref="F214:F215"/>
    <mergeCell ref="G214:G215"/>
    <mergeCell ref="H214:H215"/>
    <mergeCell ref="I214:I215"/>
    <mergeCell ref="M208:M209"/>
    <mergeCell ref="F212:F213"/>
    <mergeCell ref="G212:G213"/>
    <mergeCell ref="H212:H213"/>
    <mergeCell ref="B214:B215"/>
    <mergeCell ref="C214:C215"/>
    <mergeCell ref="D214:D215"/>
    <mergeCell ref="E214:E215"/>
    <mergeCell ref="K212:K213"/>
    <mergeCell ref="L212:L213"/>
    <mergeCell ref="I212:I213"/>
    <mergeCell ref="J212:J213"/>
    <mergeCell ref="J214:J215"/>
    <mergeCell ref="K214:K215"/>
    <mergeCell ref="L214:L215"/>
    <mergeCell ref="M214:M215"/>
    <mergeCell ref="N208:N209"/>
    <mergeCell ref="B208:B209"/>
    <mergeCell ref="C208:C209"/>
    <mergeCell ref="D208:D209"/>
    <mergeCell ref="E208:E209"/>
    <mergeCell ref="F208:F209"/>
    <mergeCell ref="G208:G209"/>
    <mergeCell ref="H208:H209"/>
    <mergeCell ref="B210:B211"/>
    <mergeCell ref="C210:C211"/>
    <mergeCell ref="D210:D211"/>
    <mergeCell ref="E210:E211"/>
    <mergeCell ref="K208:K209"/>
    <mergeCell ref="L208:L209"/>
    <mergeCell ref="I208:I209"/>
    <mergeCell ref="J208:J209"/>
    <mergeCell ref="K228:K229"/>
    <mergeCell ref="L228:L229"/>
    <mergeCell ref="K235:K236"/>
    <mergeCell ref="L235:L236"/>
    <mergeCell ref="K237:K238"/>
    <mergeCell ref="M239:M240"/>
    <mergeCell ref="N239:N240"/>
    <mergeCell ref="N237:N238"/>
    <mergeCell ref="B239:B240"/>
    <mergeCell ref="C239:C240"/>
    <mergeCell ref="D239:D240"/>
    <mergeCell ref="E239:E240"/>
    <mergeCell ref="F239:F240"/>
    <mergeCell ref="G239:G240"/>
    <mergeCell ref="H239:H240"/>
    <mergeCell ref="B241:B242"/>
    <mergeCell ref="C241:C242"/>
    <mergeCell ref="D241:D242"/>
    <mergeCell ref="E241:E242"/>
    <mergeCell ref="K239:K240"/>
    <mergeCell ref="L239:L240"/>
    <mergeCell ref="I239:I240"/>
    <mergeCell ref="J239:J240"/>
    <mergeCell ref="J241:J242"/>
    <mergeCell ref="K241:K242"/>
    <mergeCell ref="L241:L242"/>
    <mergeCell ref="M241:M242"/>
    <mergeCell ref="F241:F242"/>
    <mergeCell ref="G241:G242"/>
    <mergeCell ref="H241:H242"/>
    <mergeCell ref="I241:I242"/>
    <mergeCell ref="N241:N242"/>
    <mergeCell ref="N168:N169"/>
    <mergeCell ref="M175:M176"/>
    <mergeCell ref="N175:N176"/>
    <mergeCell ref="M199:M200"/>
    <mergeCell ref="N199:N200"/>
    <mergeCell ref="K191:K192"/>
    <mergeCell ref="L191:L192"/>
    <mergeCell ref="A228:A229"/>
    <mergeCell ref="B228:B229"/>
    <mergeCell ref="C228:C229"/>
    <mergeCell ref="D228:D229"/>
    <mergeCell ref="E228:E229"/>
    <mergeCell ref="F228:F229"/>
    <mergeCell ref="L237:L238"/>
    <mergeCell ref="G228:G229"/>
    <mergeCell ref="H228:H229"/>
    <mergeCell ref="H237:H238"/>
    <mergeCell ref="I237:I238"/>
    <mergeCell ref="I228:I229"/>
    <mergeCell ref="J228:J229"/>
    <mergeCell ref="J237:J238"/>
    <mergeCell ref="B237:B238"/>
    <mergeCell ref="C237:C238"/>
    <mergeCell ref="D237:D238"/>
    <mergeCell ref="E237:E238"/>
    <mergeCell ref="F237:F238"/>
    <mergeCell ref="G237:G238"/>
    <mergeCell ref="M237:M238"/>
    <mergeCell ref="M228:M229"/>
    <mergeCell ref="N228:N229"/>
    <mergeCell ref="M235:M236"/>
    <mergeCell ref="N235:N236"/>
    <mergeCell ref="A168:A169"/>
    <mergeCell ref="B168:B169"/>
    <mergeCell ref="C168:C169"/>
    <mergeCell ref="D168:D169"/>
    <mergeCell ref="E168:E169"/>
    <mergeCell ref="F168:F169"/>
    <mergeCell ref="H168:H169"/>
    <mergeCell ref="G199:G200"/>
    <mergeCell ref="H199:H200"/>
    <mergeCell ref="I168:I169"/>
    <mergeCell ref="J168:J169"/>
    <mergeCell ref="I199:I200"/>
    <mergeCell ref="J199:J200"/>
    <mergeCell ref="J191:J192"/>
    <mergeCell ref="K168:K169"/>
    <mergeCell ref="L168:L169"/>
    <mergeCell ref="K175:K176"/>
    <mergeCell ref="L175:L176"/>
    <mergeCell ref="G175:G176"/>
    <mergeCell ref="H175:H176"/>
    <mergeCell ref="I175:I176"/>
    <mergeCell ref="J175:J176"/>
    <mergeCell ref="A173:N173"/>
    <mergeCell ref="G168:G169"/>
    <mergeCell ref="A199:A200"/>
    <mergeCell ref="B199:B200"/>
    <mergeCell ref="C199:C200"/>
    <mergeCell ref="D199:D200"/>
    <mergeCell ref="E199:E200"/>
    <mergeCell ref="F199:F200"/>
    <mergeCell ref="K199:K200"/>
    <mergeCell ref="L199:L200"/>
    <mergeCell ref="E106:E107"/>
    <mergeCell ref="F106:F107"/>
    <mergeCell ref="G106:G107"/>
    <mergeCell ref="H106:H107"/>
    <mergeCell ref="A106:A107"/>
    <mergeCell ref="B106:B107"/>
    <mergeCell ref="C106:C107"/>
    <mergeCell ref="D106:D107"/>
    <mergeCell ref="I106:I107"/>
    <mergeCell ref="J106:J107"/>
    <mergeCell ref="K106:K107"/>
    <mergeCell ref="L106:L107"/>
    <mergeCell ref="M106:M107"/>
    <mergeCell ref="N106:N107"/>
    <mergeCell ref="I60:I61"/>
    <mergeCell ref="M62:M63"/>
    <mergeCell ref="N62:N63"/>
    <mergeCell ref="N60:N61"/>
    <mergeCell ref="B62:B63"/>
    <mergeCell ref="C62:C63"/>
    <mergeCell ref="D62:D63"/>
    <mergeCell ref="E62:E63"/>
    <mergeCell ref="F62:F63"/>
    <mergeCell ref="G62:G63"/>
    <mergeCell ref="H62:H63"/>
    <mergeCell ref="B64:B65"/>
    <mergeCell ref="M64:M65"/>
    <mergeCell ref="F64:F65"/>
    <mergeCell ref="G64:G65"/>
    <mergeCell ref="H64:H65"/>
    <mergeCell ref="I64:I65"/>
    <mergeCell ref="M66:M67"/>
    <mergeCell ref="A17:A18"/>
    <mergeCell ref="A19:A20"/>
    <mergeCell ref="A21:A22"/>
    <mergeCell ref="A23:A24"/>
    <mergeCell ref="A25:A26"/>
    <mergeCell ref="A27:A28"/>
    <mergeCell ref="A29:A30"/>
    <mergeCell ref="A39:A40"/>
    <mergeCell ref="B47:B48"/>
    <mergeCell ref="B49:B50"/>
    <mergeCell ref="A41:A42"/>
    <mergeCell ref="A43:A44"/>
    <mergeCell ref="A45:A46"/>
    <mergeCell ref="A47:A48"/>
    <mergeCell ref="B43:B44"/>
    <mergeCell ref="B45:B46"/>
    <mergeCell ref="C51:C52"/>
    <mergeCell ref="A49:A50"/>
    <mergeCell ref="A51:A52"/>
    <mergeCell ref="B51:B52"/>
    <mergeCell ref="B27:B28"/>
    <mergeCell ref="C27:C28"/>
    <mergeCell ref="C45:C46"/>
    <mergeCell ref="B29:B30"/>
    <mergeCell ref="C29:C30"/>
    <mergeCell ref="B31:B32"/>
    <mergeCell ref="C31:C32"/>
    <mergeCell ref="C21:C22"/>
    <mergeCell ref="A82:A83"/>
    <mergeCell ref="A84:A85"/>
    <mergeCell ref="A94:A95"/>
    <mergeCell ref="A98:A99"/>
    <mergeCell ref="A100:A101"/>
    <mergeCell ref="A86:A87"/>
    <mergeCell ref="A88:A89"/>
    <mergeCell ref="A90:A91"/>
    <mergeCell ref="A92:A93"/>
    <mergeCell ref="A102:A103"/>
    <mergeCell ref="A104:A105"/>
    <mergeCell ref="A139:A140"/>
    <mergeCell ref="A160:A161"/>
    <mergeCell ref="A162:A163"/>
    <mergeCell ref="A148:A149"/>
    <mergeCell ref="A150:A151"/>
    <mergeCell ref="A152:A153"/>
    <mergeCell ref="A154:A155"/>
    <mergeCell ref="A156:A157"/>
    <mergeCell ref="A158:A159"/>
    <mergeCell ref="A146:A147"/>
    <mergeCell ref="A164:A165"/>
    <mergeCell ref="A70:A71"/>
    <mergeCell ref="A72:A73"/>
    <mergeCell ref="A74:A75"/>
    <mergeCell ref="A76:A77"/>
    <mergeCell ref="B15:B16"/>
    <mergeCell ref="C15:C16"/>
    <mergeCell ref="D15:D16"/>
    <mergeCell ref="E15:E16"/>
    <mergeCell ref="F15:F16"/>
    <mergeCell ref="G15:G16"/>
    <mergeCell ref="A239:A240"/>
    <mergeCell ref="A241:A242"/>
    <mergeCell ref="A208:A209"/>
    <mergeCell ref="A210:A211"/>
    <mergeCell ref="A212:A213"/>
    <mergeCell ref="A56:N56"/>
    <mergeCell ref="A111:N111"/>
    <mergeCell ref="A144:N144"/>
    <mergeCell ref="M58:M59"/>
    <mergeCell ref="N58:N59"/>
    <mergeCell ref="A214:A215"/>
    <mergeCell ref="A216:A217"/>
    <mergeCell ref="A218:A219"/>
    <mergeCell ref="A220:A221"/>
    <mergeCell ref="N15:N16"/>
    <mergeCell ref="A237:A238"/>
    <mergeCell ref="J15:J16"/>
    <mergeCell ref="A166:A167"/>
    <mergeCell ref="A115:A116"/>
    <mergeCell ref="A117:A118"/>
    <mergeCell ref="A119:A120"/>
    <mergeCell ref="K15:K16"/>
    <mergeCell ref="L15:L16"/>
    <mergeCell ref="M15:M16"/>
    <mergeCell ref="A222:A223"/>
    <mergeCell ref="A224:A225"/>
    <mergeCell ref="A226:A227"/>
    <mergeCell ref="A177:A178"/>
    <mergeCell ref="A179:A180"/>
    <mergeCell ref="A181:A182"/>
    <mergeCell ref="E58:E59"/>
    <mergeCell ref="F58:F59"/>
    <mergeCell ref="G58:G59"/>
    <mergeCell ref="H58:H59"/>
    <mergeCell ref="K113:K114"/>
    <mergeCell ref="L113:L114"/>
    <mergeCell ref="G113:G114"/>
    <mergeCell ref="H113:H114"/>
    <mergeCell ref="I113:I114"/>
    <mergeCell ref="J113:J114"/>
    <mergeCell ref="H15:H16"/>
    <mergeCell ref="I15:I16"/>
    <mergeCell ref="I58:I59"/>
    <mergeCell ref="J58:J59"/>
    <mergeCell ref="K58:K59"/>
    <mergeCell ref="L58:L59"/>
    <mergeCell ref="K51:K52"/>
    <mergeCell ref="L51:L52"/>
    <mergeCell ref="L19:L20"/>
    <mergeCell ref="L23:L24"/>
    <mergeCell ref="E51:E52"/>
    <mergeCell ref="F51:F52"/>
    <mergeCell ref="E64:E65"/>
    <mergeCell ref="K62:K63"/>
    <mergeCell ref="L62:L63"/>
    <mergeCell ref="I62:I63"/>
    <mergeCell ref="J62:J63"/>
    <mergeCell ref="J64:J65"/>
    <mergeCell ref="K64:K65"/>
    <mergeCell ref="L64:L65"/>
    <mergeCell ref="F21:F22"/>
    <mergeCell ref="G21:G22"/>
    <mergeCell ref="M206:M207"/>
    <mergeCell ref="N206:N207"/>
    <mergeCell ref="G206:G207"/>
    <mergeCell ref="H206:H207"/>
    <mergeCell ref="I206:I207"/>
    <mergeCell ref="J206:J207"/>
    <mergeCell ref="M146:M147"/>
    <mergeCell ref="N146:N147"/>
    <mergeCell ref="G146:G147"/>
    <mergeCell ref="H146:H147"/>
    <mergeCell ref="I146:I147"/>
    <mergeCell ref="J146:J147"/>
    <mergeCell ref="M113:M114"/>
    <mergeCell ref="N113:N114"/>
    <mergeCell ref="M51:M52"/>
    <mergeCell ref="N51:N52"/>
    <mergeCell ref="G51:G52"/>
    <mergeCell ref="H51:H52"/>
    <mergeCell ref="I51:I52"/>
    <mergeCell ref="J51:J52"/>
    <mergeCell ref="M139:M140"/>
    <mergeCell ref="N139:N140"/>
    <mergeCell ref="M168:M169"/>
    <mergeCell ref="E113:E114"/>
    <mergeCell ref="F113:F114"/>
    <mergeCell ref="K146:K147"/>
    <mergeCell ref="L146:L147"/>
    <mergeCell ref="C146:C147"/>
    <mergeCell ref="D146:D147"/>
    <mergeCell ref="E146:E147"/>
    <mergeCell ref="F146:F147"/>
    <mergeCell ref="G139:G140"/>
    <mergeCell ref="H139:H140"/>
    <mergeCell ref="C139:C140"/>
    <mergeCell ref="D139:D140"/>
    <mergeCell ref="E139:E140"/>
    <mergeCell ref="F139:F140"/>
    <mergeCell ref="I139:I140"/>
    <mergeCell ref="J139:J140"/>
    <mergeCell ref="K139:K140"/>
    <mergeCell ref="L139:L140"/>
    <mergeCell ref="I115:I116"/>
    <mergeCell ref="F243:F244"/>
    <mergeCell ref="G243:G244"/>
    <mergeCell ref="H243:H244"/>
    <mergeCell ref="I243:I244"/>
    <mergeCell ref="A235:A236"/>
    <mergeCell ref="A2:N2"/>
    <mergeCell ref="A15:A16"/>
    <mergeCell ref="A58:A59"/>
    <mergeCell ref="B58:B59"/>
    <mergeCell ref="C58:C59"/>
    <mergeCell ref="J243:J244"/>
    <mergeCell ref="K243:K244"/>
    <mergeCell ref="L243:L244"/>
    <mergeCell ref="M243:M244"/>
    <mergeCell ref="A13:N13"/>
    <mergeCell ref="A243:A244"/>
    <mergeCell ref="B243:B244"/>
    <mergeCell ref="C243:C244"/>
    <mergeCell ref="D243:D244"/>
    <mergeCell ref="E243:E244"/>
    <mergeCell ref="N243:N244"/>
    <mergeCell ref="B235:B236"/>
    <mergeCell ref="C235:C236"/>
    <mergeCell ref="D235:D236"/>
    <mergeCell ref="E235:E236"/>
    <mergeCell ref="F235:F236"/>
    <mergeCell ref="G235:G236"/>
    <mergeCell ref="H235:H236"/>
    <mergeCell ref="I235:I236"/>
    <mergeCell ref="J235:J236"/>
    <mergeCell ref="K206:K207"/>
    <mergeCell ref="L206:L207"/>
    <mergeCell ref="B146:B147"/>
    <mergeCell ref="B113:B114"/>
    <mergeCell ref="A131:A132"/>
    <mergeCell ref="A133:A134"/>
    <mergeCell ref="A135:A136"/>
    <mergeCell ref="A137:A138"/>
    <mergeCell ref="A123:A124"/>
    <mergeCell ref="A125:A126"/>
    <mergeCell ref="A127:A128"/>
    <mergeCell ref="A129:A130"/>
    <mergeCell ref="D58:D59"/>
    <mergeCell ref="A31:A32"/>
    <mergeCell ref="A33:A34"/>
    <mergeCell ref="A35:A36"/>
    <mergeCell ref="A37:A38"/>
    <mergeCell ref="A113:A114"/>
    <mergeCell ref="A60:A61"/>
    <mergeCell ref="C113:C114"/>
    <mergeCell ref="D113:D114"/>
    <mergeCell ref="A96:A97"/>
    <mergeCell ref="D51:D52"/>
    <mergeCell ref="B139:B140"/>
    <mergeCell ref="C64:C65"/>
    <mergeCell ref="D64:D65"/>
    <mergeCell ref="D45:D46"/>
    <mergeCell ref="A62:A63"/>
    <mergeCell ref="A64:A65"/>
    <mergeCell ref="A66:A67"/>
    <mergeCell ref="A68:A69"/>
    <mergeCell ref="A121:A122"/>
    <mergeCell ref="A78:A79"/>
    <mergeCell ref="A80:A81"/>
    <mergeCell ref="D206:D207"/>
    <mergeCell ref="E206:E207"/>
    <mergeCell ref="F206:F207"/>
    <mergeCell ref="B175:B176"/>
    <mergeCell ref="D175:D176"/>
    <mergeCell ref="E175:E176"/>
    <mergeCell ref="F175:F176"/>
    <mergeCell ref="C191:C192"/>
    <mergeCell ref="D191:D192"/>
    <mergeCell ref="E191:E192"/>
    <mergeCell ref="A175:A176"/>
    <mergeCell ref="A206:A207"/>
    <mergeCell ref="B206:B207"/>
    <mergeCell ref="C206:C207"/>
    <mergeCell ref="C175:C176"/>
    <mergeCell ref="A191:A192"/>
    <mergeCell ref="A193:A194"/>
    <mergeCell ref="A195:A196"/>
    <mergeCell ref="A197:A198"/>
    <mergeCell ref="B191:B192"/>
    <mergeCell ref="A183:A184"/>
    <mergeCell ref="A185:A186"/>
    <mergeCell ref="A187:A188"/>
    <mergeCell ref="A189:A190"/>
    <mergeCell ref="F191:F192"/>
    <mergeCell ref="E181:E182"/>
    <mergeCell ref="F181:F182"/>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2'!A44" display="1 - FERROEXPRESO PAMPEANO S.A."/>
    <hyperlink ref="A5:E5" location="'2002'!A85" display="2 - NUEVO CENTRAL ARGENTINO S.A."/>
    <hyperlink ref="A6:E6" location="'2002'!A141" display="3 - FERROSUR ROCA S.A."/>
    <hyperlink ref="A7:E7" location="'2002'!A170" display="4 - AMERICA LATINA LOGISTICA CENTRAL S.A. (EX-BUENOS AIRES AL PACIFICO - SAN MARTIN S.A.)"/>
    <hyperlink ref="A8:E8" location="'2002'!A201" display="5 - AMERICA LATINA LOGISTICA  MESOPOTAMICA S.A. (EX-FERROCARRIL MESOPOTAMICO - GRAL. URQUIZA S.A.)"/>
    <hyperlink ref="A9:E9" location="'2002'!A230" display="6 - BELGRANO CARGAS S.A."/>
    <hyperlink ref="A10:E10" location="'2002'!A24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24"/>
  <sheetViews>
    <sheetView showGridLines="0" showRowColHeaders="0" view="pageLayout" topLeftCell="F1" zoomScaleNormal="100" workbookViewId="0">
      <selection activeCell="H6" sqref="H6"/>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0" t="s">
        <v>203</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1" t="s">
        <v>0</v>
      </c>
      <c r="B4" s="202"/>
      <c r="C4" s="202"/>
      <c r="D4" s="202"/>
      <c r="E4" s="203"/>
      <c r="F4" s="50"/>
      <c r="G4" s="34"/>
      <c r="H4" s="15"/>
      <c r="I4" s="15"/>
      <c r="J4" s="15"/>
      <c r="K4" s="15"/>
      <c r="L4" s="15"/>
      <c r="M4" s="15"/>
      <c r="N4" s="16"/>
    </row>
    <row r="5" spans="1:14" s="10" customFormat="1" ht="24.95" customHeight="1" thickTop="1" thickBot="1" x14ac:dyDescent="0.25">
      <c r="A5" s="201" t="s">
        <v>31</v>
      </c>
      <c r="B5" s="202"/>
      <c r="C5" s="202"/>
      <c r="D5" s="202"/>
      <c r="E5" s="203"/>
      <c r="F5" s="50"/>
      <c r="G5" s="34"/>
      <c r="H5" s="15"/>
      <c r="I5" s="15"/>
      <c r="J5" s="15"/>
      <c r="K5" s="15"/>
      <c r="L5" s="15"/>
      <c r="M5" s="15"/>
      <c r="N5" s="16"/>
    </row>
    <row r="6" spans="1:14" s="10" customFormat="1" ht="24.95" customHeight="1" thickTop="1" thickBot="1" x14ac:dyDescent="0.25">
      <c r="A6" s="201" t="s">
        <v>50</v>
      </c>
      <c r="B6" s="202"/>
      <c r="C6" s="202"/>
      <c r="D6" s="202"/>
      <c r="E6" s="203"/>
      <c r="F6" s="50"/>
      <c r="G6" s="34"/>
      <c r="H6" s="15"/>
      <c r="I6" s="15"/>
      <c r="J6" s="15"/>
      <c r="K6" s="15"/>
      <c r="L6" s="15"/>
      <c r="M6" s="15"/>
      <c r="N6" s="16"/>
    </row>
    <row r="7" spans="1:14" s="10" customFormat="1" ht="24.95" customHeight="1" thickTop="1" thickBot="1" x14ac:dyDescent="0.25">
      <c r="A7" s="201" t="s">
        <v>61</v>
      </c>
      <c r="B7" s="202"/>
      <c r="C7" s="202"/>
      <c r="D7" s="202"/>
      <c r="E7" s="203"/>
      <c r="F7" s="50"/>
      <c r="G7" s="34"/>
      <c r="H7" s="15"/>
      <c r="I7" s="15"/>
      <c r="J7" s="15"/>
      <c r="K7" s="15"/>
      <c r="L7" s="15"/>
      <c r="M7" s="15"/>
      <c r="N7" s="16"/>
    </row>
    <row r="8" spans="1:14" s="10" customFormat="1" ht="24.95" customHeight="1" thickTop="1" thickBot="1" x14ac:dyDescent="0.25">
      <c r="A8" s="201" t="s">
        <v>74</v>
      </c>
      <c r="B8" s="202"/>
      <c r="C8" s="202"/>
      <c r="D8" s="202"/>
      <c r="E8" s="203"/>
      <c r="F8" s="50"/>
      <c r="G8" s="34"/>
      <c r="H8" s="15"/>
      <c r="I8" s="15"/>
      <c r="J8" s="15"/>
      <c r="K8" s="15"/>
      <c r="L8" s="15"/>
      <c r="M8" s="15"/>
      <c r="N8" s="16"/>
    </row>
    <row r="9" spans="1:14" s="10" customFormat="1" ht="24.95" customHeight="1" thickTop="1" thickBot="1" x14ac:dyDescent="0.25">
      <c r="A9" s="201" t="s">
        <v>81</v>
      </c>
      <c r="B9" s="202"/>
      <c r="C9" s="202"/>
      <c r="D9" s="202"/>
      <c r="E9" s="203"/>
      <c r="F9" s="50"/>
      <c r="G9" s="34"/>
      <c r="H9" s="15"/>
      <c r="I9" s="15"/>
      <c r="J9" s="15"/>
      <c r="K9" s="15"/>
      <c r="L9" s="15"/>
      <c r="M9" s="15"/>
      <c r="N9" s="16"/>
    </row>
    <row r="10" spans="1:14" s="10" customFormat="1" ht="24.95" customHeight="1" thickTop="1" thickBot="1" x14ac:dyDescent="0.25">
      <c r="A10" s="201" t="s">
        <v>90</v>
      </c>
      <c r="B10" s="202"/>
      <c r="C10" s="202"/>
      <c r="D10" s="202"/>
      <c r="E10" s="203"/>
      <c r="F10" s="50"/>
      <c r="G10" s="34"/>
      <c r="H10" s="15"/>
      <c r="I10" s="15"/>
      <c r="J10" s="15"/>
      <c r="K10" s="15"/>
      <c r="L10" s="15"/>
      <c r="M10" s="15"/>
      <c r="N10" s="16"/>
    </row>
    <row r="11" spans="1:14" ht="12.75" customHeight="1" thickTop="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198" t="s">
        <v>43</v>
      </c>
      <c r="B17" s="209">
        <v>126518</v>
      </c>
      <c r="C17" s="209">
        <v>102432</v>
      </c>
      <c r="D17" s="209">
        <v>113384</v>
      </c>
      <c r="E17" s="209">
        <v>84297</v>
      </c>
      <c r="F17" s="209">
        <v>85263</v>
      </c>
      <c r="G17" s="209">
        <v>64299</v>
      </c>
      <c r="H17" s="209">
        <v>85231</v>
      </c>
      <c r="I17" s="209">
        <v>70874</v>
      </c>
      <c r="J17" s="209">
        <v>28661</v>
      </c>
      <c r="K17" s="209">
        <v>48721</v>
      </c>
      <c r="L17" s="209">
        <v>73766</v>
      </c>
      <c r="M17" s="209">
        <v>84450</v>
      </c>
      <c r="N17" s="211">
        <f t="shared" ref="N17:N27" si="0">SUM(B17:M17)</f>
        <v>967896</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198" t="s">
        <v>110</v>
      </c>
      <c r="B19" s="209">
        <v>17287</v>
      </c>
      <c r="C19" s="209">
        <v>5155</v>
      </c>
      <c r="D19" s="209">
        <v>51177</v>
      </c>
      <c r="E19" s="209">
        <v>128585</v>
      </c>
      <c r="F19" s="209">
        <v>124273</v>
      </c>
      <c r="G19" s="209">
        <v>126265</v>
      </c>
      <c r="H19" s="209">
        <v>82959</v>
      </c>
      <c r="I19" s="209">
        <v>83424</v>
      </c>
      <c r="J19" s="209">
        <v>66768</v>
      </c>
      <c r="K19" s="209">
        <v>59732</v>
      </c>
      <c r="L19" s="209">
        <v>56391</v>
      </c>
      <c r="M19" s="209">
        <v>35508</v>
      </c>
      <c r="N19" s="211">
        <f t="shared" si="0"/>
        <v>837524</v>
      </c>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198" t="s">
        <v>111</v>
      </c>
      <c r="B21" s="209">
        <v>5774</v>
      </c>
      <c r="C21" s="209">
        <v>10553</v>
      </c>
      <c r="D21" s="209">
        <v>28495</v>
      </c>
      <c r="E21" s="209">
        <v>20451</v>
      </c>
      <c r="F21" s="209">
        <v>18976</v>
      </c>
      <c r="G21" s="209">
        <v>23079</v>
      </c>
      <c r="H21" s="209">
        <v>18315</v>
      </c>
      <c r="I21" s="209">
        <v>24765</v>
      </c>
      <c r="J21" s="209">
        <v>24843</v>
      </c>
      <c r="K21" s="209">
        <v>18970</v>
      </c>
      <c r="L21" s="209">
        <v>17898</v>
      </c>
      <c r="M21" s="209">
        <v>12884</v>
      </c>
      <c r="N21" s="211">
        <f t="shared" si="0"/>
        <v>225003</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198" t="s">
        <v>112</v>
      </c>
      <c r="B23" s="209">
        <v>37545</v>
      </c>
      <c r="C23" s="209">
        <v>36555</v>
      </c>
      <c r="D23" s="209">
        <v>35169</v>
      </c>
      <c r="E23" s="209">
        <v>28834</v>
      </c>
      <c r="F23" s="209">
        <v>66107</v>
      </c>
      <c r="G23" s="209">
        <v>62405</v>
      </c>
      <c r="H23" s="209">
        <v>53086</v>
      </c>
      <c r="I23" s="209">
        <v>65398</v>
      </c>
      <c r="J23" s="209">
        <v>73735</v>
      </c>
      <c r="K23" s="209">
        <v>59067</v>
      </c>
      <c r="L23" s="209">
        <v>64238</v>
      </c>
      <c r="M23" s="209">
        <v>72664</v>
      </c>
      <c r="N23" s="211">
        <f t="shared" si="0"/>
        <v>654803</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198" t="s">
        <v>40</v>
      </c>
      <c r="B25" s="209">
        <v>4474</v>
      </c>
      <c r="C25" s="209">
        <v>5869</v>
      </c>
      <c r="D25" s="209">
        <v>3502</v>
      </c>
      <c r="E25" s="209">
        <v>1826</v>
      </c>
      <c r="F25" s="209">
        <v>15663</v>
      </c>
      <c r="G25" s="209">
        <v>19448</v>
      </c>
      <c r="H25" s="209">
        <v>8035</v>
      </c>
      <c r="I25" s="209">
        <v>15844</v>
      </c>
      <c r="J25" s="209">
        <v>32456</v>
      </c>
      <c r="K25" s="209">
        <v>7333</v>
      </c>
      <c r="L25" s="209">
        <v>7989</v>
      </c>
      <c r="M25" s="209">
        <v>10374</v>
      </c>
      <c r="N25" s="211">
        <f t="shared" si="0"/>
        <v>132813</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198" t="s">
        <v>60</v>
      </c>
      <c r="B27" s="209"/>
      <c r="C27" s="209"/>
      <c r="D27" s="209"/>
      <c r="E27" s="209"/>
      <c r="F27" s="209"/>
      <c r="G27" s="209"/>
      <c r="H27" s="209"/>
      <c r="I27" s="209"/>
      <c r="J27" s="209">
        <v>1282</v>
      </c>
      <c r="K27" s="209">
        <v>2005</v>
      </c>
      <c r="L27" s="209">
        <v>1182</v>
      </c>
      <c r="M27" s="209">
        <v>2047</v>
      </c>
      <c r="N27" s="211">
        <f t="shared" si="0"/>
        <v>6516</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205" t="s">
        <v>13</v>
      </c>
      <c r="B29" s="194">
        <f t="shared" ref="B29:M29" si="1">SUM(B17:B27)</f>
        <v>191598</v>
      </c>
      <c r="C29" s="194">
        <f t="shared" si="1"/>
        <v>160564</v>
      </c>
      <c r="D29" s="194">
        <f t="shared" si="1"/>
        <v>231727</v>
      </c>
      <c r="E29" s="194">
        <f t="shared" si="1"/>
        <v>263993</v>
      </c>
      <c r="F29" s="194">
        <f t="shared" si="1"/>
        <v>310282</v>
      </c>
      <c r="G29" s="194">
        <f t="shared" si="1"/>
        <v>295496</v>
      </c>
      <c r="H29" s="194">
        <f t="shared" si="1"/>
        <v>247626</v>
      </c>
      <c r="I29" s="194">
        <f t="shared" si="1"/>
        <v>260305</v>
      </c>
      <c r="J29" s="194">
        <f t="shared" si="1"/>
        <v>227745</v>
      </c>
      <c r="K29" s="194">
        <f t="shared" si="1"/>
        <v>195828</v>
      </c>
      <c r="L29" s="194">
        <f t="shared" si="1"/>
        <v>221464</v>
      </c>
      <c r="M29" s="194">
        <f t="shared" si="1"/>
        <v>217927</v>
      </c>
      <c r="N29" s="194">
        <f>SUM(B29:M29)</f>
        <v>2824555</v>
      </c>
    </row>
    <row r="30" spans="1:14" ht="12.75" customHeight="1" thickBot="1" x14ac:dyDescent="0.25">
      <c r="A30" s="206"/>
      <c r="B30" s="195"/>
      <c r="C30" s="195"/>
      <c r="D30" s="195"/>
      <c r="E30" s="195"/>
      <c r="F30" s="195"/>
      <c r="G30" s="195"/>
      <c r="H30" s="195"/>
      <c r="I30" s="195"/>
      <c r="J30" s="195"/>
      <c r="K30" s="195"/>
      <c r="L30" s="195"/>
      <c r="M30" s="195"/>
      <c r="N30" s="195"/>
    </row>
    <row r="31" spans="1:14" ht="12.75" customHeight="1" x14ac:dyDescent="0.2">
      <c r="B31" s="5"/>
      <c r="C31" s="5"/>
      <c r="D31" s="5"/>
      <c r="E31" s="5"/>
      <c r="F31" s="5"/>
      <c r="G31" s="5"/>
      <c r="H31" s="5"/>
      <c r="I31" s="5"/>
      <c r="J31" s="5"/>
      <c r="K31" s="5"/>
      <c r="L31" s="5"/>
      <c r="M31" s="5"/>
      <c r="N31" s="47"/>
    </row>
    <row r="32" spans="1:14" ht="12.75" customHeight="1" x14ac:dyDescent="0.2">
      <c r="B32" s="5"/>
      <c r="C32" s="5"/>
      <c r="D32" s="5"/>
      <c r="E32" s="5"/>
      <c r="F32" s="5"/>
      <c r="G32" s="5"/>
      <c r="H32" s="5"/>
      <c r="I32" s="5"/>
      <c r="J32" s="5"/>
      <c r="K32" s="5"/>
      <c r="L32" s="5"/>
      <c r="M32" s="5"/>
      <c r="N32" s="47"/>
    </row>
    <row r="33" spans="1:14" ht="12.75" customHeight="1" x14ac:dyDescent="0.2">
      <c r="B33" s="5"/>
      <c r="C33" s="5"/>
      <c r="D33" s="5"/>
      <c r="E33" s="5"/>
      <c r="F33" s="5"/>
      <c r="G33" s="5"/>
      <c r="H33" s="5"/>
      <c r="I33" s="5"/>
      <c r="J33" s="5"/>
      <c r="K33" s="5"/>
      <c r="L33" s="5"/>
      <c r="M33" s="5"/>
      <c r="N33" s="47"/>
    </row>
    <row r="34" spans="1:14" s="10" customFormat="1" ht="24.95" customHeight="1" x14ac:dyDescent="0.2">
      <c r="A34" s="204" t="s">
        <v>189</v>
      </c>
      <c r="B34" s="204"/>
      <c r="C34" s="204"/>
      <c r="D34" s="204"/>
      <c r="E34" s="204"/>
      <c r="F34" s="204"/>
      <c r="G34" s="204"/>
      <c r="H34" s="204"/>
      <c r="I34" s="204"/>
      <c r="J34" s="204"/>
      <c r="K34" s="204"/>
      <c r="L34" s="204"/>
      <c r="M34" s="204"/>
      <c r="N34" s="204"/>
    </row>
    <row r="35" spans="1:14" ht="12.75" customHeight="1" thickBot="1" x14ac:dyDescent="0.25">
      <c r="A35" s="20"/>
      <c r="F35" s="4"/>
    </row>
    <row r="36" spans="1:14" ht="12.75" customHeight="1" x14ac:dyDescent="0.2">
      <c r="A36" s="198"/>
      <c r="B36" s="198" t="s">
        <v>1</v>
      </c>
      <c r="C36" s="198" t="s">
        <v>2</v>
      </c>
      <c r="D36" s="198" t="s">
        <v>3</v>
      </c>
      <c r="E36" s="198" t="s">
        <v>4</v>
      </c>
      <c r="F36" s="198" t="s">
        <v>5</v>
      </c>
      <c r="G36" s="198" t="s">
        <v>6</v>
      </c>
      <c r="H36" s="198" t="s">
        <v>7</v>
      </c>
      <c r="I36" s="198" t="s">
        <v>8</v>
      </c>
      <c r="J36" s="198" t="s">
        <v>9</v>
      </c>
      <c r="K36" s="198" t="s">
        <v>10</v>
      </c>
      <c r="L36" s="198" t="s">
        <v>11</v>
      </c>
      <c r="M36" s="198" t="s">
        <v>12</v>
      </c>
      <c r="N36" s="196" t="s">
        <v>13</v>
      </c>
    </row>
    <row r="37" spans="1:14" ht="12.75" customHeight="1" thickBot="1" x14ac:dyDescent="0.25">
      <c r="A37" s="199"/>
      <c r="B37" s="199"/>
      <c r="C37" s="199"/>
      <c r="D37" s="199"/>
      <c r="E37" s="199"/>
      <c r="F37" s="199"/>
      <c r="G37" s="199"/>
      <c r="H37" s="199"/>
      <c r="I37" s="199"/>
      <c r="J37" s="199"/>
      <c r="K37" s="199"/>
      <c r="L37" s="199"/>
      <c r="M37" s="199"/>
      <c r="N37" s="197"/>
    </row>
    <row r="38" spans="1:14" ht="12.75" customHeight="1" x14ac:dyDescent="0.2">
      <c r="A38" s="198" t="s">
        <v>32</v>
      </c>
      <c r="B38" s="209">
        <v>32421</v>
      </c>
      <c r="C38" s="209">
        <v>39214</v>
      </c>
      <c r="D38" s="209">
        <v>30766</v>
      </c>
      <c r="E38" s="209">
        <v>32988</v>
      </c>
      <c r="F38" s="209">
        <v>46567</v>
      </c>
      <c r="G38" s="209">
        <v>49341</v>
      </c>
      <c r="H38" s="209">
        <v>47940</v>
      </c>
      <c r="I38" s="209">
        <v>37405</v>
      </c>
      <c r="J38" s="209">
        <v>41048</v>
      </c>
      <c r="K38" s="209">
        <v>46718</v>
      </c>
      <c r="L38" s="209">
        <v>37604</v>
      </c>
      <c r="M38" s="209">
        <v>22028</v>
      </c>
      <c r="N38" s="211">
        <f>SUM(B38:M38)</f>
        <v>464040</v>
      </c>
    </row>
    <row r="39" spans="1:14" ht="12.75" customHeight="1" thickBot="1" x14ac:dyDescent="0.25">
      <c r="A39" s="199"/>
      <c r="B39" s="210"/>
      <c r="C39" s="210"/>
      <c r="D39" s="210"/>
      <c r="E39" s="210"/>
      <c r="F39" s="210"/>
      <c r="G39" s="210"/>
      <c r="H39" s="210"/>
      <c r="I39" s="210"/>
      <c r="J39" s="210"/>
      <c r="K39" s="210"/>
      <c r="L39" s="210"/>
      <c r="M39" s="210"/>
      <c r="N39" s="212"/>
    </row>
    <row r="40" spans="1:14" ht="12.75" customHeight="1" x14ac:dyDescent="0.2">
      <c r="A40" s="198" t="s">
        <v>100</v>
      </c>
      <c r="B40" s="209"/>
      <c r="C40" s="209"/>
      <c r="D40" s="209"/>
      <c r="E40" s="209"/>
      <c r="F40" s="209"/>
      <c r="G40" s="209"/>
      <c r="H40" s="209"/>
      <c r="I40" s="209"/>
      <c r="J40" s="209"/>
      <c r="K40" s="209"/>
      <c r="L40" s="209"/>
      <c r="M40" s="209"/>
      <c r="N40" s="211">
        <f>SUM(B40:M40)</f>
        <v>0</v>
      </c>
    </row>
    <row r="41" spans="1:14" ht="12.75" customHeight="1" thickBot="1" x14ac:dyDescent="0.25">
      <c r="A41" s="199"/>
      <c r="B41" s="210"/>
      <c r="C41" s="210"/>
      <c r="D41" s="210"/>
      <c r="E41" s="210"/>
      <c r="F41" s="210"/>
      <c r="G41" s="210"/>
      <c r="H41" s="210"/>
      <c r="I41" s="210"/>
      <c r="J41" s="210"/>
      <c r="K41" s="210"/>
      <c r="L41" s="210"/>
      <c r="M41" s="210"/>
      <c r="N41" s="212"/>
    </row>
    <row r="42" spans="1:14" ht="12.75" customHeight="1" x14ac:dyDescent="0.2">
      <c r="A42" s="198" t="s">
        <v>33</v>
      </c>
      <c r="B42" s="209">
        <v>3529</v>
      </c>
      <c r="C42" s="209">
        <v>4505</v>
      </c>
      <c r="D42" s="209">
        <v>7303</v>
      </c>
      <c r="E42" s="209">
        <v>5236</v>
      </c>
      <c r="F42" s="209">
        <v>4015</v>
      </c>
      <c r="G42" s="209">
        <v>19946</v>
      </c>
      <c r="H42" s="209">
        <v>23107</v>
      </c>
      <c r="I42" s="209">
        <v>32355</v>
      </c>
      <c r="J42" s="209">
        <v>38374</v>
      </c>
      <c r="K42" s="209">
        <v>25146</v>
      </c>
      <c r="L42" s="209">
        <v>21229</v>
      </c>
      <c r="M42" s="209">
        <v>19471</v>
      </c>
      <c r="N42" s="211">
        <f>SUM(B42:M42)</f>
        <v>204216</v>
      </c>
    </row>
    <row r="43" spans="1:14" ht="12.75" customHeight="1" thickBot="1" x14ac:dyDescent="0.25">
      <c r="A43" s="199"/>
      <c r="B43" s="210"/>
      <c r="C43" s="210"/>
      <c r="D43" s="210"/>
      <c r="E43" s="210"/>
      <c r="F43" s="210"/>
      <c r="G43" s="210"/>
      <c r="H43" s="210"/>
      <c r="I43" s="210"/>
      <c r="J43" s="210"/>
      <c r="K43" s="210"/>
      <c r="L43" s="210"/>
      <c r="M43" s="210"/>
      <c r="N43" s="212"/>
    </row>
    <row r="44" spans="1:14" ht="12.75" customHeight="1" x14ac:dyDescent="0.2">
      <c r="A44" s="198" t="s">
        <v>34</v>
      </c>
      <c r="B44" s="209">
        <v>38034</v>
      </c>
      <c r="C44" s="209">
        <v>31885</v>
      </c>
      <c r="D44" s="209">
        <v>39629</v>
      </c>
      <c r="E44" s="209">
        <v>36869</v>
      </c>
      <c r="F44" s="209">
        <v>37371</v>
      </c>
      <c r="G44" s="209">
        <v>35766</v>
      </c>
      <c r="H44" s="209">
        <v>36093</v>
      </c>
      <c r="I44" s="209">
        <v>37433</v>
      </c>
      <c r="J44" s="209">
        <v>37444</v>
      </c>
      <c r="K44" s="209">
        <v>39798</v>
      </c>
      <c r="L44" s="209">
        <v>38428</v>
      </c>
      <c r="M44" s="209">
        <v>39454</v>
      </c>
      <c r="N44" s="211">
        <f>SUM(B44:M44)</f>
        <v>448204</v>
      </c>
    </row>
    <row r="45" spans="1:14" ht="12.75" customHeight="1" thickBot="1" x14ac:dyDescent="0.25">
      <c r="A45" s="199"/>
      <c r="B45" s="210"/>
      <c r="C45" s="210"/>
      <c r="D45" s="210"/>
      <c r="E45" s="210"/>
      <c r="F45" s="210"/>
      <c r="G45" s="210"/>
      <c r="H45" s="210"/>
      <c r="I45" s="210"/>
      <c r="J45" s="210"/>
      <c r="K45" s="210"/>
      <c r="L45" s="210"/>
      <c r="M45" s="210"/>
      <c r="N45" s="212"/>
    </row>
    <row r="46" spans="1:14" ht="12.75" customHeight="1" x14ac:dyDescent="0.2">
      <c r="A46" s="198" t="s">
        <v>35</v>
      </c>
      <c r="B46" s="209">
        <v>1556</v>
      </c>
      <c r="C46" s="209">
        <v>4958</v>
      </c>
      <c r="D46" s="209">
        <v>3742</v>
      </c>
      <c r="E46" s="209">
        <v>4943</v>
      </c>
      <c r="F46" s="209">
        <v>3139</v>
      </c>
      <c r="G46" s="209">
        <v>4527</v>
      </c>
      <c r="H46" s="209">
        <v>3712</v>
      </c>
      <c r="I46" s="209">
        <v>3746</v>
      </c>
      <c r="J46" s="209">
        <v>4734</v>
      </c>
      <c r="K46" s="209">
        <v>3226</v>
      </c>
      <c r="L46" s="209">
        <v>2879</v>
      </c>
      <c r="M46" s="209">
        <v>3453</v>
      </c>
      <c r="N46" s="211">
        <f>SUM(B46:M46)</f>
        <v>44615</v>
      </c>
    </row>
    <row r="47" spans="1:14" ht="12.75" customHeight="1" thickBot="1" x14ac:dyDescent="0.25">
      <c r="A47" s="199"/>
      <c r="B47" s="210"/>
      <c r="C47" s="210"/>
      <c r="D47" s="210"/>
      <c r="E47" s="210"/>
      <c r="F47" s="210"/>
      <c r="G47" s="210"/>
      <c r="H47" s="210"/>
      <c r="I47" s="210"/>
      <c r="J47" s="210"/>
      <c r="K47" s="210"/>
      <c r="L47" s="210"/>
      <c r="M47" s="210"/>
      <c r="N47" s="212"/>
    </row>
    <row r="48" spans="1:14" ht="12.75" customHeight="1" x14ac:dyDescent="0.2">
      <c r="A48" s="198" t="s">
        <v>101</v>
      </c>
      <c r="B48" s="209"/>
      <c r="C48" s="209"/>
      <c r="D48" s="209"/>
      <c r="E48" s="209"/>
      <c r="F48" s="209"/>
      <c r="G48" s="209"/>
      <c r="H48" s="209"/>
      <c r="I48" s="209"/>
      <c r="J48" s="209"/>
      <c r="K48" s="209"/>
      <c r="L48" s="209"/>
      <c r="M48" s="209"/>
      <c r="N48" s="211">
        <f>SUM(B48:M48)</f>
        <v>0</v>
      </c>
    </row>
    <row r="49" spans="1:14" ht="12.75" customHeight="1" thickBot="1" x14ac:dyDescent="0.25">
      <c r="A49" s="199"/>
      <c r="B49" s="210"/>
      <c r="C49" s="210"/>
      <c r="D49" s="210"/>
      <c r="E49" s="210"/>
      <c r="F49" s="210"/>
      <c r="G49" s="210"/>
      <c r="H49" s="210"/>
      <c r="I49" s="210"/>
      <c r="J49" s="210"/>
      <c r="K49" s="210"/>
      <c r="L49" s="210"/>
      <c r="M49" s="210"/>
      <c r="N49" s="212"/>
    </row>
    <row r="50" spans="1:14" ht="12.75" customHeight="1" x14ac:dyDescent="0.2">
      <c r="A50" s="198" t="s">
        <v>102</v>
      </c>
      <c r="B50" s="209"/>
      <c r="C50" s="209"/>
      <c r="D50" s="209"/>
      <c r="E50" s="209"/>
      <c r="F50" s="209"/>
      <c r="G50" s="209"/>
      <c r="H50" s="209"/>
      <c r="I50" s="209"/>
      <c r="J50" s="209"/>
      <c r="K50" s="209"/>
      <c r="L50" s="209"/>
      <c r="M50" s="209"/>
      <c r="N50" s="211">
        <f>SUM(B50:M50)</f>
        <v>0</v>
      </c>
    </row>
    <row r="51" spans="1:14" ht="12.75" customHeight="1" thickBot="1" x14ac:dyDescent="0.25">
      <c r="A51" s="199"/>
      <c r="B51" s="210"/>
      <c r="C51" s="210"/>
      <c r="D51" s="210"/>
      <c r="E51" s="210"/>
      <c r="F51" s="210"/>
      <c r="G51" s="210"/>
      <c r="H51" s="210"/>
      <c r="I51" s="210"/>
      <c r="J51" s="210"/>
      <c r="K51" s="210"/>
      <c r="L51" s="210"/>
      <c r="M51" s="210"/>
      <c r="N51" s="212"/>
    </row>
    <row r="52" spans="1:14" ht="12.75" customHeight="1" x14ac:dyDescent="0.2">
      <c r="A52" s="198" t="s">
        <v>113</v>
      </c>
      <c r="B52" s="209">
        <v>1160</v>
      </c>
      <c r="C52" s="209">
        <v>1536</v>
      </c>
      <c r="D52" s="209">
        <v>2135</v>
      </c>
      <c r="E52" s="209">
        <v>1790</v>
      </c>
      <c r="F52" s="209">
        <v>2024</v>
      </c>
      <c r="G52" s="209">
        <v>1870</v>
      </c>
      <c r="H52" s="209">
        <v>2520</v>
      </c>
      <c r="I52" s="209">
        <v>2075</v>
      </c>
      <c r="J52" s="209">
        <v>1802</v>
      </c>
      <c r="K52" s="209">
        <v>2248</v>
      </c>
      <c r="L52" s="209">
        <v>2494</v>
      </c>
      <c r="M52" s="209">
        <v>2089</v>
      </c>
      <c r="N52" s="211">
        <f>SUM(B52:M52)</f>
        <v>23743</v>
      </c>
    </row>
    <row r="53" spans="1:14" ht="12.75" customHeight="1" thickBot="1" x14ac:dyDescent="0.25">
      <c r="A53" s="199"/>
      <c r="B53" s="210"/>
      <c r="C53" s="210"/>
      <c r="D53" s="210"/>
      <c r="E53" s="210"/>
      <c r="F53" s="210"/>
      <c r="G53" s="210"/>
      <c r="H53" s="210"/>
      <c r="I53" s="210"/>
      <c r="J53" s="210"/>
      <c r="K53" s="210"/>
      <c r="L53" s="210"/>
      <c r="M53" s="210"/>
      <c r="N53" s="212"/>
    </row>
    <row r="54" spans="1:14" ht="12.75" customHeight="1" x14ac:dyDescent="0.2">
      <c r="A54" s="198" t="s">
        <v>37</v>
      </c>
      <c r="B54" s="209">
        <v>20361</v>
      </c>
      <c r="C54" s="209">
        <v>22997</v>
      </c>
      <c r="D54" s="209">
        <v>21281</v>
      </c>
      <c r="E54" s="209">
        <v>21105</v>
      </c>
      <c r="F54" s="209">
        <v>28998</v>
      </c>
      <c r="G54" s="209">
        <v>27368</v>
      </c>
      <c r="H54" s="209">
        <v>31904</v>
      </c>
      <c r="I54" s="209">
        <v>39300</v>
      </c>
      <c r="J54" s="209">
        <v>35247</v>
      </c>
      <c r="K54" s="209">
        <v>35952</v>
      </c>
      <c r="L54" s="209">
        <v>28902</v>
      </c>
      <c r="M54" s="209">
        <v>25420</v>
      </c>
      <c r="N54" s="211">
        <f>SUM(B54:M54)</f>
        <v>338835</v>
      </c>
    </row>
    <row r="55" spans="1:14" ht="12.75" customHeight="1" thickBot="1" x14ac:dyDescent="0.25">
      <c r="A55" s="199"/>
      <c r="B55" s="210"/>
      <c r="C55" s="210"/>
      <c r="D55" s="210"/>
      <c r="E55" s="210"/>
      <c r="F55" s="210"/>
      <c r="G55" s="210"/>
      <c r="H55" s="210"/>
      <c r="I55" s="210"/>
      <c r="J55" s="210"/>
      <c r="K55" s="210"/>
      <c r="L55" s="210"/>
      <c r="M55" s="210"/>
      <c r="N55" s="212"/>
    </row>
    <row r="56" spans="1:14" ht="12.75" customHeight="1" x14ac:dyDescent="0.2">
      <c r="A56" s="198" t="s">
        <v>38</v>
      </c>
      <c r="B56" s="209">
        <v>4106</v>
      </c>
      <c r="C56" s="209">
        <v>3907</v>
      </c>
      <c r="D56" s="209">
        <v>3543</v>
      </c>
      <c r="E56" s="209">
        <v>3612</v>
      </c>
      <c r="F56" s="209">
        <v>5202</v>
      </c>
      <c r="G56" s="209">
        <v>5225</v>
      </c>
      <c r="H56" s="209">
        <v>5135</v>
      </c>
      <c r="I56" s="209">
        <v>6229</v>
      </c>
      <c r="J56" s="209">
        <v>5254</v>
      </c>
      <c r="K56" s="209">
        <v>5210</v>
      </c>
      <c r="L56" s="209">
        <v>4441</v>
      </c>
      <c r="M56" s="209">
        <v>3990</v>
      </c>
      <c r="N56" s="211">
        <f>SUM(B56:M56)</f>
        <v>55854</v>
      </c>
    </row>
    <row r="57" spans="1:14" ht="12.75" customHeight="1" thickBot="1" x14ac:dyDescent="0.25">
      <c r="A57" s="199"/>
      <c r="B57" s="210"/>
      <c r="C57" s="210"/>
      <c r="D57" s="210"/>
      <c r="E57" s="210"/>
      <c r="F57" s="210"/>
      <c r="G57" s="210"/>
      <c r="H57" s="210"/>
      <c r="I57" s="210"/>
      <c r="J57" s="210"/>
      <c r="K57" s="210"/>
      <c r="L57" s="210"/>
      <c r="M57" s="210"/>
      <c r="N57" s="212"/>
    </row>
    <row r="58" spans="1:14" ht="12.75" customHeight="1" x14ac:dyDescent="0.2">
      <c r="A58" s="198" t="s">
        <v>39</v>
      </c>
      <c r="B58" s="209">
        <v>36827</v>
      </c>
      <c r="C58" s="209">
        <v>37686</v>
      </c>
      <c r="D58" s="209">
        <v>34468</v>
      </c>
      <c r="E58" s="209">
        <v>45209</v>
      </c>
      <c r="F58" s="209">
        <v>46147</v>
      </c>
      <c r="G58" s="209">
        <v>34203</v>
      </c>
      <c r="H58" s="209">
        <v>41049</v>
      </c>
      <c r="I58" s="209">
        <v>30229</v>
      </c>
      <c r="J58" s="209">
        <v>36392</v>
      </c>
      <c r="K58" s="209">
        <v>35636</v>
      </c>
      <c r="L58" s="209">
        <v>34144</v>
      </c>
      <c r="M58" s="209">
        <v>33720</v>
      </c>
      <c r="N58" s="211">
        <f>SUM(B58:M58)</f>
        <v>445710</v>
      </c>
    </row>
    <row r="59" spans="1:14" ht="12.75" customHeight="1" thickBot="1" x14ac:dyDescent="0.25">
      <c r="A59" s="199"/>
      <c r="B59" s="210"/>
      <c r="C59" s="210"/>
      <c r="D59" s="210"/>
      <c r="E59" s="210"/>
      <c r="F59" s="210"/>
      <c r="G59" s="210"/>
      <c r="H59" s="210"/>
      <c r="I59" s="210"/>
      <c r="J59" s="210"/>
      <c r="K59" s="210"/>
      <c r="L59" s="210"/>
      <c r="M59" s="210"/>
      <c r="N59" s="212"/>
    </row>
    <row r="60" spans="1:14" ht="12.75" customHeight="1" x14ac:dyDescent="0.2">
      <c r="A60" s="198" t="s">
        <v>40</v>
      </c>
      <c r="B60" s="209">
        <v>250</v>
      </c>
      <c r="C60" s="209">
        <v>994</v>
      </c>
      <c r="D60" s="209">
        <v>325</v>
      </c>
      <c r="E60" s="209"/>
      <c r="F60" s="209">
        <v>2974</v>
      </c>
      <c r="G60" s="209">
        <v>400</v>
      </c>
      <c r="H60" s="209">
        <v>4530</v>
      </c>
      <c r="I60" s="209"/>
      <c r="J60" s="209"/>
      <c r="K60" s="209">
        <v>4333</v>
      </c>
      <c r="L60" s="209">
        <v>2529</v>
      </c>
      <c r="M60" s="209"/>
      <c r="N60" s="211">
        <f>SUM(B60:M60)</f>
        <v>16335</v>
      </c>
    </row>
    <row r="61" spans="1:14" ht="12.75" customHeight="1" thickBot="1" x14ac:dyDescent="0.25">
      <c r="A61" s="199"/>
      <c r="B61" s="210"/>
      <c r="C61" s="210"/>
      <c r="D61" s="210"/>
      <c r="E61" s="210"/>
      <c r="F61" s="210"/>
      <c r="G61" s="210"/>
      <c r="H61" s="210"/>
      <c r="I61" s="210"/>
      <c r="J61" s="210"/>
      <c r="K61" s="210"/>
      <c r="L61" s="210"/>
      <c r="M61" s="210"/>
      <c r="N61" s="212"/>
    </row>
    <row r="62" spans="1:14" ht="12.75" customHeight="1" x14ac:dyDescent="0.2">
      <c r="A62" s="198" t="s">
        <v>41</v>
      </c>
      <c r="B62" s="209"/>
      <c r="C62" s="209"/>
      <c r="D62" s="209">
        <v>5500</v>
      </c>
      <c r="E62" s="209">
        <v>10310</v>
      </c>
      <c r="F62" s="209">
        <v>18895</v>
      </c>
      <c r="G62" s="209">
        <v>21285</v>
      </c>
      <c r="H62" s="209">
        <v>20926</v>
      </c>
      <c r="I62" s="209">
        <v>17050</v>
      </c>
      <c r="J62" s="209">
        <v>2503</v>
      </c>
      <c r="K62" s="209"/>
      <c r="L62" s="209"/>
      <c r="M62" s="209"/>
      <c r="N62" s="211">
        <f>SUM(B62:M62)</f>
        <v>96469</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198" t="s">
        <v>42</v>
      </c>
      <c r="B64" s="209">
        <v>3557</v>
      </c>
      <c r="C64" s="209">
        <v>1185</v>
      </c>
      <c r="D64" s="209"/>
      <c r="E64" s="209">
        <v>2613</v>
      </c>
      <c r="F64" s="209">
        <v>3074</v>
      </c>
      <c r="G64" s="209">
        <v>8262</v>
      </c>
      <c r="H64" s="209">
        <v>8011</v>
      </c>
      <c r="I64" s="209">
        <v>7023</v>
      </c>
      <c r="J64" s="209">
        <v>3513</v>
      </c>
      <c r="K64" s="209">
        <v>3502</v>
      </c>
      <c r="L64" s="209">
        <v>1167</v>
      </c>
      <c r="M64" s="209"/>
      <c r="N64" s="211">
        <f>SUM(B64:M64)</f>
        <v>41907</v>
      </c>
    </row>
    <row r="65" spans="1:14" ht="12.75" customHeight="1" thickBot="1" x14ac:dyDescent="0.25">
      <c r="A65" s="199"/>
      <c r="B65" s="210"/>
      <c r="C65" s="210"/>
      <c r="D65" s="210"/>
      <c r="E65" s="210"/>
      <c r="F65" s="210"/>
      <c r="G65" s="210"/>
      <c r="H65" s="210"/>
      <c r="I65" s="210"/>
      <c r="J65" s="210"/>
      <c r="K65" s="210"/>
      <c r="L65" s="210"/>
      <c r="M65" s="210"/>
      <c r="N65" s="212"/>
    </row>
    <row r="66" spans="1:14" ht="12.75" customHeight="1" x14ac:dyDescent="0.2">
      <c r="A66" s="198" t="s">
        <v>43</v>
      </c>
      <c r="B66" s="209">
        <v>86731</v>
      </c>
      <c r="C66" s="209">
        <v>134005</v>
      </c>
      <c r="D66" s="209">
        <v>191848</v>
      </c>
      <c r="E66" s="209">
        <v>240728</v>
      </c>
      <c r="F66" s="209">
        <v>225602</v>
      </c>
      <c r="G66" s="209">
        <v>233831</v>
      </c>
      <c r="H66" s="209">
        <v>221874</v>
      </c>
      <c r="I66" s="209">
        <v>158269</v>
      </c>
      <c r="J66" s="209">
        <v>151524</v>
      </c>
      <c r="K66" s="209">
        <v>158607</v>
      </c>
      <c r="L66" s="209">
        <v>108082</v>
      </c>
      <c r="M66" s="209">
        <v>127072</v>
      </c>
      <c r="N66" s="211">
        <f>SUM(B66:M66)</f>
        <v>2038173</v>
      </c>
    </row>
    <row r="67" spans="1:14" ht="12.75" customHeight="1" thickBot="1" x14ac:dyDescent="0.25">
      <c r="A67" s="199"/>
      <c r="B67" s="210"/>
      <c r="C67" s="210"/>
      <c r="D67" s="210"/>
      <c r="E67" s="210"/>
      <c r="F67" s="210"/>
      <c r="G67" s="210"/>
      <c r="H67" s="210"/>
      <c r="I67" s="210"/>
      <c r="J67" s="210"/>
      <c r="K67" s="210"/>
      <c r="L67" s="210"/>
      <c r="M67" s="210"/>
      <c r="N67" s="212"/>
    </row>
    <row r="68" spans="1:14" ht="12.75" customHeight="1" x14ac:dyDescent="0.2">
      <c r="A68" s="198" t="s">
        <v>44</v>
      </c>
      <c r="B68" s="209">
        <v>73555</v>
      </c>
      <c r="C68" s="209">
        <v>46197</v>
      </c>
      <c r="D68" s="209">
        <v>55603</v>
      </c>
      <c r="E68" s="209">
        <v>60529</v>
      </c>
      <c r="F68" s="209">
        <v>75153</v>
      </c>
      <c r="G68" s="209">
        <v>68801</v>
      </c>
      <c r="H68" s="209">
        <v>69895</v>
      </c>
      <c r="I68" s="209">
        <v>63642</v>
      </c>
      <c r="J68" s="209">
        <v>81258</v>
      </c>
      <c r="K68" s="209">
        <v>78016</v>
      </c>
      <c r="L68" s="209">
        <v>72431</v>
      </c>
      <c r="M68" s="209">
        <v>73692</v>
      </c>
      <c r="N68" s="211">
        <f>SUM(B68:M68)</f>
        <v>818772</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103</v>
      </c>
      <c r="B70" s="209"/>
      <c r="C70" s="209"/>
      <c r="D70" s="209"/>
      <c r="E70" s="209"/>
      <c r="F70" s="209"/>
      <c r="G70" s="209"/>
      <c r="H70" s="209"/>
      <c r="I70" s="209"/>
      <c r="J70" s="209"/>
      <c r="K70" s="209"/>
      <c r="L70" s="209"/>
      <c r="M70" s="209"/>
      <c r="N70" s="211">
        <f>SUM(B70:M70)</f>
        <v>0</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104</v>
      </c>
      <c r="B72" s="209"/>
      <c r="C72" s="209"/>
      <c r="D72" s="209"/>
      <c r="E72" s="209"/>
      <c r="F72" s="209"/>
      <c r="G72" s="209"/>
      <c r="H72" s="209"/>
      <c r="I72" s="209"/>
      <c r="J72" s="209"/>
      <c r="K72" s="209"/>
      <c r="L72" s="209"/>
      <c r="M72" s="209"/>
      <c r="N72" s="211">
        <f>SUM(B72:M72)</f>
        <v>0</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45</v>
      </c>
      <c r="B74" s="209">
        <v>146575</v>
      </c>
      <c r="C74" s="209">
        <v>188666</v>
      </c>
      <c r="D74" s="209">
        <v>158543</v>
      </c>
      <c r="E74" s="209">
        <v>169261</v>
      </c>
      <c r="F74" s="209">
        <v>238166</v>
      </c>
      <c r="G74" s="209">
        <v>252832</v>
      </c>
      <c r="H74" s="209">
        <v>244054</v>
      </c>
      <c r="I74" s="209">
        <v>247750</v>
      </c>
      <c r="J74" s="209">
        <v>253536</v>
      </c>
      <c r="K74" s="209">
        <v>266284</v>
      </c>
      <c r="L74" s="209">
        <v>212125</v>
      </c>
      <c r="M74" s="209">
        <v>143111</v>
      </c>
      <c r="N74" s="211">
        <f>SUM(B74:M74)</f>
        <v>2520903</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46</v>
      </c>
      <c r="B76" s="209">
        <v>15455</v>
      </c>
      <c r="C76" s="209">
        <v>19378</v>
      </c>
      <c r="D76" s="209">
        <v>27203</v>
      </c>
      <c r="E76" s="209">
        <v>31101</v>
      </c>
      <c r="F76" s="209">
        <v>24626</v>
      </c>
      <c r="G76" s="209">
        <v>33288</v>
      </c>
      <c r="H76" s="209">
        <v>30300</v>
      </c>
      <c r="I76" s="209">
        <v>31998</v>
      </c>
      <c r="J76" s="209">
        <v>37144</v>
      </c>
      <c r="K76" s="209">
        <v>39114</v>
      </c>
      <c r="L76" s="209">
        <v>41080</v>
      </c>
      <c r="M76" s="209">
        <v>39765</v>
      </c>
      <c r="N76" s="211">
        <f>SUM(B76:M76)</f>
        <v>370452</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47</v>
      </c>
      <c r="B78" s="209"/>
      <c r="C78" s="209"/>
      <c r="D78" s="209"/>
      <c r="E78" s="209"/>
      <c r="F78" s="209"/>
      <c r="G78" s="209"/>
      <c r="H78" s="209"/>
      <c r="I78" s="209"/>
      <c r="J78" s="209"/>
      <c r="K78" s="209"/>
      <c r="L78" s="209"/>
      <c r="M78" s="209"/>
      <c r="N78" s="211">
        <f>SUM(B78:M78)</f>
        <v>0</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48</v>
      </c>
      <c r="B80" s="209">
        <v>11505</v>
      </c>
      <c r="C80" s="209">
        <v>12254</v>
      </c>
      <c r="D80" s="209">
        <v>10742</v>
      </c>
      <c r="E80" s="209">
        <v>10456</v>
      </c>
      <c r="F80" s="209">
        <v>11232</v>
      </c>
      <c r="G80" s="209">
        <v>9391</v>
      </c>
      <c r="H80" s="209">
        <v>10868</v>
      </c>
      <c r="I80" s="209">
        <v>11759</v>
      </c>
      <c r="J80" s="209">
        <v>10117</v>
      </c>
      <c r="K80" s="209">
        <v>6871</v>
      </c>
      <c r="L80" s="209">
        <v>10129</v>
      </c>
      <c r="M80" s="209">
        <v>10010</v>
      </c>
      <c r="N80" s="211">
        <f>SUM(B80:M80)</f>
        <v>125334</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49</v>
      </c>
      <c r="B82" s="209">
        <v>5131</v>
      </c>
      <c r="C82" s="209">
        <v>3525</v>
      </c>
      <c r="D82" s="209">
        <v>5866</v>
      </c>
      <c r="E82" s="209">
        <v>1708</v>
      </c>
      <c r="F82" s="209">
        <v>1117</v>
      </c>
      <c r="G82" s="209">
        <v>192</v>
      </c>
      <c r="H82" s="209">
        <v>148</v>
      </c>
      <c r="I82" s="209">
        <v>592</v>
      </c>
      <c r="J82" s="209">
        <v>2737</v>
      </c>
      <c r="K82" s="209">
        <v>3739</v>
      </c>
      <c r="L82" s="209">
        <v>2440</v>
      </c>
      <c r="M82" s="209">
        <v>1015</v>
      </c>
      <c r="N82" s="211">
        <f>SUM(B82:M82)</f>
        <v>28210</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205" t="s">
        <v>13</v>
      </c>
      <c r="B84" s="194">
        <f t="shared" ref="B84:M84" si="2">SUM(B38:B82)</f>
        <v>480753</v>
      </c>
      <c r="C84" s="194">
        <f t="shared" si="2"/>
        <v>552892</v>
      </c>
      <c r="D84" s="194">
        <f t="shared" si="2"/>
        <v>598497</v>
      </c>
      <c r="E84" s="194">
        <f t="shared" si="2"/>
        <v>678458</v>
      </c>
      <c r="F84" s="194">
        <f t="shared" si="2"/>
        <v>774302</v>
      </c>
      <c r="G84" s="194">
        <f t="shared" si="2"/>
        <v>806528</v>
      </c>
      <c r="H84" s="194">
        <f t="shared" si="2"/>
        <v>802066</v>
      </c>
      <c r="I84" s="194">
        <f t="shared" si="2"/>
        <v>726855</v>
      </c>
      <c r="J84" s="194">
        <f t="shared" si="2"/>
        <v>742627</v>
      </c>
      <c r="K84" s="194">
        <f t="shared" si="2"/>
        <v>754400</v>
      </c>
      <c r="L84" s="194">
        <f t="shared" si="2"/>
        <v>620104</v>
      </c>
      <c r="M84" s="194">
        <f t="shared" si="2"/>
        <v>544290</v>
      </c>
      <c r="N84" s="194">
        <f>SUM(B84:M84)</f>
        <v>8081772</v>
      </c>
    </row>
    <row r="85" spans="1:14" ht="12.75" customHeight="1" thickBot="1" x14ac:dyDescent="0.25">
      <c r="A85" s="206"/>
      <c r="B85" s="195"/>
      <c r="C85" s="195"/>
      <c r="D85" s="195"/>
      <c r="E85" s="195"/>
      <c r="F85" s="195"/>
      <c r="G85" s="195"/>
      <c r="H85" s="195"/>
      <c r="I85" s="195"/>
      <c r="J85" s="195"/>
      <c r="K85" s="195"/>
      <c r="L85" s="195"/>
      <c r="M85" s="195"/>
      <c r="N85" s="195"/>
    </row>
    <row r="89" spans="1:14" s="10" customFormat="1" ht="24.95" customHeight="1" x14ac:dyDescent="0.2">
      <c r="A89" s="204" t="s">
        <v>190</v>
      </c>
      <c r="B89" s="204"/>
      <c r="C89" s="204"/>
      <c r="D89" s="204"/>
      <c r="E89" s="204"/>
      <c r="F89" s="204"/>
      <c r="G89" s="204"/>
      <c r="H89" s="204"/>
      <c r="I89" s="204"/>
      <c r="J89" s="204"/>
      <c r="K89" s="204"/>
      <c r="L89" s="204"/>
      <c r="M89" s="204"/>
      <c r="N89" s="204"/>
    </row>
    <row r="90" spans="1:14" ht="12.75" customHeight="1" thickBot="1" x14ac:dyDescent="0.25"/>
    <row r="91" spans="1:14" ht="12.75" customHeight="1" x14ac:dyDescent="0.2">
      <c r="A91" s="198"/>
      <c r="B91" s="198" t="s">
        <v>1</v>
      </c>
      <c r="C91" s="198" t="s">
        <v>2</v>
      </c>
      <c r="D91" s="198" t="s">
        <v>3</v>
      </c>
      <c r="E91" s="198" t="s">
        <v>4</v>
      </c>
      <c r="F91" s="198" t="s">
        <v>5</v>
      </c>
      <c r="G91" s="198" t="s">
        <v>6</v>
      </c>
      <c r="H91" s="198" t="s">
        <v>7</v>
      </c>
      <c r="I91" s="198" t="s">
        <v>8</v>
      </c>
      <c r="J91" s="198" t="s">
        <v>9</v>
      </c>
      <c r="K91" s="198" t="s">
        <v>10</v>
      </c>
      <c r="L91" s="198" t="s">
        <v>11</v>
      </c>
      <c r="M91" s="198" t="s">
        <v>12</v>
      </c>
      <c r="N91" s="196" t="s">
        <v>13</v>
      </c>
    </row>
    <row r="92" spans="1:14" ht="12.75" customHeight="1" thickBot="1" x14ac:dyDescent="0.25">
      <c r="A92" s="199"/>
      <c r="B92" s="199"/>
      <c r="C92" s="199"/>
      <c r="D92" s="199"/>
      <c r="E92" s="199"/>
      <c r="F92" s="199"/>
      <c r="G92" s="199"/>
      <c r="H92" s="199"/>
      <c r="I92" s="199"/>
      <c r="J92" s="199"/>
      <c r="K92" s="199"/>
      <c r="L92" s="199"/>
      <c r="M92" s="199"/>
      <c r="N92" s="197"/>
    </row>
    <row r="93" spans="1:14" ht="12.75" customHeight="1" x14ac:dyDescent="0.2">
      <c r="A93" s="198" t="s">
        <v>51</v>
      </c>
      <c r="B93" s="209">
        <v>56400</v>
      </c>
      <c r="C93" s="209">
        <v>66000</v>
      </c>
      <c r="D93" s="209">
        <v>61900</v>
      </c>
      <c r="E93" s="209">
        <v>72780</v>
      </c>
      <c r="F93" s="209">
        <v>57710</v>
      </c>
      <c r="G93" s="209">
        <v>67000</v>
      </c>
      <c r="H93" s="209">
        <v>71560</v>
      </c>
      <c r="I93" s="209">
        <v>71320</v>
      </c>
      <c r="J93" s="209">
        <v>85420</v>
      </c>
      <c r="K93" s="209">
        <v>104060</v>
      </c>
      <c r="L93" s="209">
        <v>83390</v>
      </c>
      <c r="M93" s="209">
        <v>70910</v>
      </c>
      <c r="N93" s="211">
        <f>SUM(B93:M93)</f>
        <v>868450</v>
      </c>
    </row>
    <row r="94" spans="1:14" ht="12.75" customHeight="1" thickBot="1" x14ac:dyDescent="0.25">
      <c r="A94" s="199"/>
      <c r="B94" s="210"/>
      <c r="C94" s="210"/>
      <c r="D94" s="210"/>
      <c r="E94" s="210"/>
      <c r="F94" s="210"/>
      <c r="G94" s="210"/>
      <c r="H94" s="210"/>
      <c r="I94" s="210"/>
      <c r="J94" s="210"/>
      <c r="K94" s="210"/>
      <c r="L94" s="210"/>
      <c r="M94" s="210"/>
      <c r="N94" s="212"/>
    </row>
    <row r="95" spans="1:14" ht="12.75" customHeight="1" x14ac:dyDescent="0.2">
      <c r="A95" s="198" t="s">
        <v>52</v>
      </c>
      <c r="B95" s="209">
        <v>600</v>
      </c>
      <c r="C95" s="209">
        <v>400</v>
      </c>
      <c r="D95" s="209">
        <v>200</v>
      </c>
      <c r="E95" s="209">
        <v>560</v>
      </c>
      <c r="F95" s="209">
        <v>870</v>
      </c>
      <c r="G95" s="209">
        <v>700</v>
      </c>
      <c r="H95" s="209">
        <v>1240</v>
      </c>
      <c r="I95" s="209">
        <v>870</v>
      </c>
      <c r="J95" s="209">
        <v>1470</v>
      </c>
      <c r="K95" s="209">
        <v>1700</v>
      </c>
      <c r="L95" s="209">
        <v>870</v>
      </c>
      <c r="M95" s="209">
        <v>470</v>
      </c>
      <c r="N95" s="211">
        <f t="shared" ref="N95:N111" si="3">SUM(B95:M95)</f>
        <v>9950</v>
      </c>
    </row>
    <row r="96" spans="1:14" ht="12.75" customHeight="1" thickBot="1" x14ac:dyDescent="0.25">
      <c r="A96" s="199"/>
      <c r="B96" s="210"/>
      <c r="C96" s="210"/>
      <c r="D96" s="210"/>
      <c r="E96" s="210"/>
      <c r="F96" s="210"/>
      <c r="G96" s="210"/>
      <c r="H96" s="210"/>
      <c r="I96" s="210"/>
      <c r="J96" s="210"/>
      <c r="K96" s="210"/>
      <c r="L96" s="210"/>
      <c r="M96" s="210"/>
      <c r="N96" s="212"/>
    </row>
    <row r="97" spans="1:14" ht="12.75" customHeight="1" x14ac:dyDescent="0.2">
      <c r="A97" s="198" t="s">
        <v>59</v>
      </c>
      <c r="B97" s="209">
        <v>10020</v>
      </c>
      <c r="C97" s="209">
        <v>8430</v>
      </c>
      <c r="D97" s="209">
        <v>9030</v>
      </c>
      <c r="E97" s="209">
        <v>5920</v>
      </c>
      <c r="F97" s="209">
        <v>6830</v>
      </c>
      <c r="G97" s="209">
        <v>5610</v>
      </c>
      <c r="H97" s="209">
        <v>4730</v>
      </c>
      <c r="I97" s="209">
        <v>6070</v>
      </c>
      <c r="J97" s="209">
        <v>4340</v>
      </c>
      <c r="K97" s="209">
        <v>3700</v>
      </c>
      <c r="L97" s="209">
        <v>3930</v>
      </c>
      <c r="M97" s="209">
        <v>6840</v>
      </c>
      <c r="N97" s="211">
        <f t="shared" si="3"/>
        <v>75450</v>
      </c>
    </row>
    <row r="98" spans="1:14" ht="12.75" customHeight="1" thickBot="1" x14ac:dyDescent="0.25">
      <c r="A98" s="199"/>
      <c r="B98" s="210"/>
      <c r="C98" s="210"/>
      <c r="D98" s="210"/>
      <c r="E98" s="210"/>
      <c r="F98" s="210"/>
      <c r="G98" s="210"/>
      <c r="H98" s="210"/>
      <c r="I98" s="210"/>
      <c r="J98" s="210"/>
      <c r="K98" s="210"/>
      <c r="L98" s="210"/>
      <c r="M98" s="210"/>
      <c r="N98" s="212"/>
    </row>
    <row r="99" spans="1:14" ht="12.75" customHeight="1" x14ac:dyDescent="0.2">
      <c r="A99" s="198" t="s">
        <v>53</v>
      </c>
      <c r="B99" s="209">
        <v>7200</v>
      </c>
      <c r="C99" s="209">
        <v>8400</v>
      </c>
      <c r="D99" s="209">
        <v>7500</v>
      </c>
      <c r="E99" s="209">
        <v>8390</v>
      </c>
      <c r="F99" s="209">
        <v>7240</v>
      </c>
      <c r="G99" s="209">
        <v>4200</v>
      </c>
      <c r="H99" s="209">
        <v>4620</v>
      </c>
      <c r="I99" s="209">
        <v>2180</v>
      </c>
      <c r="J99" s="209">
        <v>4950</v>
      </c>
      <c r="K99" s="209">
        <v>3220</v>
      </c>
      <c r="L99" s="209">
        <v>1860</v>
      </c>
      <c r="M99" s="209">
        <v>2760</v>
      </c>
      <c r="N99" s="211">
        <f t="shared" si="3"/>
        <v>62520</v>
      </c>
    </row>
    <row r="100" spans="1:14" ht="12.75" customHeight="1" thickBot="1" x14ac:dyDescent="0.25">
      <c r="A100" s="199"/>
      <c r="B100" s="210"/>
      <c r="C100" s="210"/>
      <c r="D100" s="210"/>
      <c r="E100" s="210"/>
      <c r="F100" s="210"/>
      <c r="G100" s="210"/>
      <c r="H100" s="210"/>
      <c r="I100" s="210"/>
      <c r="J100" s="210"/>
      <c r="K100" s="210"/>
      <c r="L100" s="210"/>
      <c r="M100" s="210"/>
      <c r="N100" s="212"/>
    </row>
    <row r="101" spans="1:14" ht="12.75" customHeight="1" x14ac:dyDescent="0.2">
      <c r="A101" s="198" t="s">
        <v>54</v>
      </c>
      <c r="B101" s="209">
        <v>10800</v>
      </c>
      <c r="C101" s="209">
        <v>9120</v>
      </c>
      <c r="D101" s="209">
        <v>12220</v>
      </c>
      <c r="E101" s="209">
        <v>9230</v>
      </c>
      <c r="F101" s="209">
        <v>8480</v>
      </c>
      <c r="G101" s="209">
        <v>10010</v>
      </c>
      <c r="H101" s="209">
        <v>9480</v>
      </c>
      <c r="I101" s="209">
        <v>7480</v>
      </c>
      <c r="J101" s="209">
        <v>10020</v>
      </c>
      <c r="K101" s="209">
        <v>10360</v>
      </c>
      <c r="L101" s="209">
        <v>8820</v>
      </c>
      <c r="M101" s="209">
        <v>7450</v>
      </c>
      <c r="N101" s="211">
        <f t="shared" si="3"/>
        <v>113470</v>
      </c>
    </row>
    <row r="102" spans="1:14" ht="12.75" customHeight="1" thickBot="1" x14ac:dyDescent="0.25">
      <c r="A102" s="199"/>
      <c r="B102" s="210"/>
      <c r="C102" s="210"/>
      <c r="D102" s="210"/>
      <c r="E102" s="210"/>
      <c r="F102" s="210"/>
      <c r="G102" s="210"/>
      <c r="H102" s="210"/>
      <c r="I102" s="210"/>
      <c r="J102" s="210"/>
      <c r="K102" s="210"/>
      <c r="L102" s="210"/>
      <c r="M102" s="210"/>
      <c r="N102" s="212"/>
    </row>
    <row r="103" spans="1:14" ht="12.75" customHeight="1" x14ac:dyDescent="0.2">
      <c r="A103" s="198" t="s">
        <v>39</v>
      </c>
      <c r="B103" s="209">
        <v>5600</v>
      </c>
      <c r="C103" s="209">
        <v>6900</v>
      </c>
      <c r="D103" s="209">
        <v>4700</v>
      </c>
      <c r="E103" s="209">
        <v>5980</v>
      </c>
      <c r="F103" s="209">
        <v>7110</v>
      </c>
      <c r="G103" s="209">
        <v>13500</v>
      </c>
      <c r="H103" s="209">
        <v>6210</v>
      </c>
      <c r="I103" s="209">
        <v>3850</v>
      </c>
      <c r="J103" s="209">
        <v>6300</v>
      </c>
      <c r="K103" s="209">
        <v>5820</v>
      </c>
      <c r="L103" s="209">
        <v>7670</v>
      </c>
      <c r="M103" s="209">
        <v>15380</v>
      </c>
      <c r="N103" s="211">
        <f t="shared" si="3"/>
        <v>89020</v>
      </c>
    </row>
    <row r="104" spans="1:14" ht="12.75" customHeight="1" thickBot="1" x14ac:dyDescent="0.25">
      <c r="A104" s="199"/>
      <c r="B104" s="210"/>
      <c r="C104" s="210"/>
      <c r="D104" s="210"/>
      <c r="E104" s="210"/>
      <c r="F104" s="210"/>
      <c r="G104" s="210"/>
      <c r="H104" s="210"/>
      <c r="I104" s="210"/>
      <c r="J104" s="210"/>
      <c r="K104" s="210"/>
      <c r="L104" s="210"/>
      <c r="M104" s="210"/>
      <c r="N104" s="212"/>
    </row>
    <row r="105" spans="1:14" ht="12.75" customHeight="1" x14ac:dyDescent="0.2">
      <c r="A105" s="198" t="s">
        <v>43</v>
      </c>
      <c r="B105" s="209">
        <v>18000</v>
      </c>
      <c r="C105" s="209">
        <v>14500</v>
      </c>
      <c r="D105" s="209">
        <v>20900</v>
      </c>
      <c r="E105" s="209">
        <v>17240</v>
      </c>
      <c r="F105" s="209">
        <v>20030</v>
      </c>
      <c r="G105" s="209">
        <v>21500</v>
      </c>
      <c r="H105" s="209">
        <v>30210</v>
      </c>
      <c r="I105" s="209">
        <v>15850</v>
      </c>
      <c r="J105" s="209">
        <v>6800</v>
      </c>
      <c r="K105" s="209">
        <v>7480</v>
      </c>
      <c r="L105" s="209">
        <v>6210</v>
      </c>
      <c r="M105" s="209">
        <v>5580</v>
      </c>
      <c r="N105" s="211">
        <f t="shared" si="3"/>
        <v>184300</v>
      </c>
    </row>
    <row r="106" spans="1:14" ht="12.75" customHeight="1" thickBot="1" x14ac:dyDescent="0.25">
      <c r="A106" s="199"/>
      <c r="B106" s="210"/>
      <c r="C106" s="210"/>
      <c r="D106" s="210"/>
      <c r="E106" s="210"/>
      <c r="F106" s="210"/>
      <c r="G106" s="210"/>
      <c r="H106" s="210"/>
      <c r="I106" s="210"/>
      <c r="J106" s="210"/>
      <c r="K106" s="210"/>
      <c r="L106" s="210"/>
      <c r="M106" s="210"/>
      <c r="N106" s="212"/>
    </row>
    <row r="107" spans="1:14" ht="12.75" customHeight="1" x14ac:dyDescent="0.2">
      <c r="A107" s="198" t="s">
        <v>56</v>
      </c>
      <c r="B107" s="209">
        <v>98100</v>
      </c>
      <c r="C107" s="209">
        <v>123000</v>
      </c>
      <c r="D107" s="209">
        <v>131000</v>
      </c>
      <c r="E107" s="209">
        <v>131920</v>
      </c>
      <c r="F107" s="209">
        <v>163530</v>
      </c>
      <c r="G107" s="209">
        <v>142900</v>
      </c>
      <c r="H107" s="209">
        <v>155210</v>
      </c>
      <c r="I107" s="209">
        <v>147540</v>
      </c>
      <c r="J107" s="209">
        <v>167650</v>
      </c>
      <c r="K107" s="209">
        <v>180430</v>
      </c>
      <c r="L107" s="209">
        <v>154790</v>
      </c>
      <c r="M107" s="209">
        <v>135880</v>
      </c>
      <c r="N107" s="211">
        <f t="shared" si="3"/>
        <v>1731950</v>
      </c>
    </row>
    <row r="108" spans="1:14" ht="12.75" customHeight="1" thickBot="1" x14ac:dyDescent="0.25">
      <c r="A108" s="199"/>
      <c r="B108" s="210"/>
      <c r="C108" s="210"/>
      <c r="D108" s="210"/>
      <c r="E108" s="210"/>
      <c r="F108" s="210"/>
      <c r="G108" s="210"/>
      <c r="H108" s="210"/>
      <c r="I108" s="210"/>
      <c r="J108" s="210"/>
      <c r="K108" s="210"/>
      <c r="L108" s="210"/>
      <c r="M108" s="210"/>
      <c r="N108" s="212"/>
    </row>
    <row r="109" spans="1:14" ht="12.75" customHeight="1" x14ac:dyDescent="0.2">
      <c r="A109" s="198" t="s">
        <v>105</v>
      </c>
      <c r="B109" s="209">
        <v>30900</v>
      </c>
      <c r="C109" s="209">
        <v>33000</v>
      </c>
      <c r="D109" s="209">
        <v>35100</v>
      </c>
      <c r="E109" s="209">
        <v>41320</v>
      </c>
      <c r="F109" s="209">
        <v>42280</v>
      </c>
      <c r="G109" s="209">
        <v>43900</v>
      </c>
      <c r="H109" s="209">
        <v>41160</v>
      </c>
      <c r="I109" s="209">
        <v>51650</v>
      </c>
      <c r="J109" s="209">
        <v>49420</v>
      </c>
      <c r="K109" s="209">
        <v>57730</v>
      </c>
      <c r="L109" s="209">
        <v>49780</v>
      </c>
      <c r="M109" s="209">
        <v>50780</v>
      </c>
      <c r="N109" s="211">
        <f t="shared" si="3"/>
        <v>527020</v>
      </c>
    </row>
    <row r="110" spans="1:14" ht="12.75" customHeight="1" thickBot="1" x14ac:dyDescent="0.25">
      <c r="A110" s="199"/>
      <c r="B110" s="210"/>
      <c r="C110" s="210"/>
      <c r="D110" s="210"/>
      <c r="E110" s="210"/>
      <c r="F110" s="210"/>
      <c r="G110" s="210"/>
      <c r="H110" s="210"/>
      <c r="I110" s="210"/>
      <c r="J110" s="210"/>
      <c r="K110" s="210"/>
      <c r="L110" s="210"/>
      <c r="M110" s="210"/>
      <c r="N110" s="212"/>
    </row>
    <row r="111" spans="1:14" ht="12.75" customHeight="1" x14ac:dyDescent="0.2">
      <c r="A111" s="198" t="s">
        <v>58</v>
      </c>
      <c r="B111" s="209">
        <v>9100</v>
      </c>
      <c r="C111" s="209">
        <v>8800</v>
      </c>
      <c r="D111" s="209">
        <v>10100</v>
      </c>
      <c r="E111" s="209">
        <v>9230</v>
      </c>
      <c r="F111" s="209">
        <v>10580</v>
      </c>
      <c r="G111" s="209">
        <v>13100</v>
      </c>
      <c r="H111" s="209">
        <v>14310</v>
      </c>
      <c r="I111" s="209">
        <v>16260</v>
      </c>
      <c r="J111" s="209">
        <v>11130</v>
      </c>
      <c r="K111" s="209">
        <v>12310</v>
      </c>
      <c r="L111" s="209">
        <v>13220</v>
      </c>
      <c r="M111" s="209">
        <v>6250</v>
      </c>
      <c r="N111" s="211">
        <f t="shared" si="3"/>
        <v>134390</v>
      </c>
    </row>
    <row r="112" spans="1:14" ht="12.75" customHeight="1" thickBot="1" x14ac:dyDescent="0.25">
      <c r="A112" s="199"/>
      <c r="B112" s="210"/>
      <c r="C112" s="210"/>
      <c r="D112" s="210"/>
      <c r="E112" s="210"/>
      <c r="F112" s="210"/>
      <c r="G112" s="210"/>
      <c r="H112" s="210"/>
      <c r="I112" s="210"/>
      <c r="J112" s="210"/>
      <c r="K112" s="210"/>
      <c r="L112" s="210"/>
      <c r="M112" s="210"/>
      <c r="N112" s="212"/>
    </row>
    <row r="113" spans="1:14" ht="12.75" customHeight="1" x14ac:dyDescent="0.2">
      <c r="A113" s="198" t="s">
        <v>115</v>
      </c>
      <c r="B113" s="209">
        <v>34710</v>
      </c>
      <c r="C113" s="209">
        <v>30720</v>
      </c>
      <c r="D113" s="209">
        <v>34910</v>
      </c>
      <c r="E113" s="209">
        <v>33330</v>
      </c>
      <c r="F113" s="209">
        <v>32350</v>
      </c>
      <c r="G113" s="209">
        <v>22740</v>
      </c>
      <c r="H113" s="209">
        <v>32220</v>
      </c>
      <c r="I113" s="209">
        <v>32250</v>
      </c>
      <c r="J113" s="209">
        <v>27020</v>
      </c>
      <c r="K113" s="209">
        <v>30440</v>
      </c>
      <c r="L113" s="209">
        <v>34560</v>
      </c>
      <c r="M113" s="209">
        <v>25520</v>
      </c>
      <c r="N113" s="211">
        <f>SUM(B113:M113)</f>
        <v>370770</v>
      </c>
    </row>
    <row r="114" spans="1:14" ht="12.75" customHeight="1" thickBot="1" x14ac:dyDescent="0.25">
      <c r="A114" s="199"/>
      <c r="B114" s="210"/>
      <c r="C114" s="210"/>
      <c r="D114" s="210"/>
      <c r="E114" s="210"/>
      <c r="F114" s="210"/>
      <c r="G114" s="210"/>
      <c r="H114" s="210"/>
      <c r="I114" s="210"/>
      <c r="J114" s="210"/>
      <c r="K114" s="210"/>
      <c r="L114" s="210"/>
      <c r="M114" s="210"/>
      <c r="N114" s="212"/>
    </row>
    <row r="115" spans="1:14" ht="12.75" customHeight="1" x14ac:dyDescent="0.2">
      <c r="A115" s="198" t="s">
        <v>86</v>
      </c>
      <c r="B115" s="209">
        <v>6200</v>
      </c>
      <c r="C115" s="209">
        <v>6000</v>
      </c>
      <c r="D115" s="209">
        <v>7120</v>
      </c>
      <c r="E115" s="209">
        <v>7520</v>
      </c>
      <c r="F115" s="209">
        <v>7280</v>
      </c>
      <c r="G115" s="209">
        <v>5830</v>
      </c>
      <c r="H115" s="209">
        <v>3490</v>
      </c>
      <c r="I115" s="209">
        <v>3230</v>
      </c>
      <c r="J115" s="209">
        <v>6560</v>
      </c>
      <c r="K115" s="209">
        <v>4400</v>
      </c>
      <c r="L115" s="209">
        <v>6450</v>
      </c>
      <c r="M115" s="209">
        <v>2160</v>
      </c>
      <c r="N115" s="211">
        <f>SUM(B115:M115)</f>
        <v>66240</v>
      </c>
    </row>
    <row r="116" spans="1:14" ht="12.75" customHeight="1" thickBot="1" x14ac:dyDescent="0.25">
      <c r="A116" s="199"/>
      <c r="B116" s="210"/>
      <c r="C116" s="210"/>
      <c r="D116" s="210"/>
      <c r="E116" s="210"/>
      <c r="F116" s="210"/>
      <c r="G116" s="210"/>
      <c r="H116" s="210"/>
      <c r="I116" s="210"/>
      <c r="J116" s="210"/>
      <c r="K116" s="210"/>
      <c r="L116" s="210"/>
      <c r="M116" s="210"/>
      <c r="N116" s="212"/>
    </row>
    <row r="117" spans="1:14" ht="12.75" customHeight="1" x14ac:dyDescent="0.2">
      <c r="A117" s="198" t="s">
        <v>60</v>
      </c>
      <c r="B117" s="209">
        <v>6370</v>
      </c>
      <c r="C117" s="209">
        <v>6210</v>
      </c>
      <c r="D117" s="209">
        <v>8670</v>
      </c>
      <c r="E117" s="209">
        <v>12800</v>
      </c>
      <c r="F117" s="209">
        <v>13790</v>
      </c>
      <c r="G117" s="209">
        <v>11660</v>
      </c>
      <c r="H117" s="209">
        <v>11560</v>
      </c>
      <c r="I117" s="209">
        <v>11690</v>
      </c>
      <c r="J117" s="209">
        <v>9010</v>
      </c>
      <c r="K117" s="209">
        <v>14140</v>
      </c>
      <c r="L117" s="209">
        <v>11660</v>
      </c>
      <c r="M117" s="209">
        <v>11710</v>
      </c>
      <c r="N117" s="211">
        <f>SUM(B117:M117)</f>
        <v>129270</v>
      </c>
    </row>
    <row r="118" spans="1:14" ht="12.75" customHeight="1" thickBot="1" x14ac:dyDescent="0.25">
      <c r="A118" s="199"/>
      <c r="B118" s="210"/>
      <c r="C118" s="210"/>
      <c r="D118" s="210"/>
      <c r="E118" s="210"/>
      <c r="F118" s="210"/>
      <c r="G118" s="210"/>
      <c r="H118" s="210"/>
      <c r="I118" s="210"/>
      <c r="J118" s="210"/>
      <c r="K118" s="210"/>
      <c r="L118" s="210"/>
      <c r="M118" s="210"/>
      <c r="N118" s="212"/>
    </row>
    <row r="119" spans="1:14" ht="12.75" customHeight="1" x14ac:dyDescent="0.2">
      <c r="A119" s="205" t="s">
        <v>13</v>
      </c>
      <c r="B119" s="194">
        <f t="shared" ref="B119:M119" si="4">SUM(B93:B117)</f>
        <v>294000</v>
      </c>
      <c r="C119" s="194">
        <f t="shared" si="4"/>
        <v>321480</v>
      </c>
      <c r="D119" s="194">
        <f t="shared" si="4"/>
        <v>343350</v>
      </c>
      <c r="E119" s="194">
        <f t="shared" si="4"/>
        <v>356220</v>
      </c>
      <c r="F119" s="194">
        <f t="shared" si="4"/>
        <v>378080</v>
      </c>
      <c r="G119" s="194">
        <f t="shared" si="4"/>
        <v>362650</v>
      </c>
      <c r="H119" s="194">
        <f t="shared" si="4"/>
        <v>386000</v>
      </c>
      <c r="I119" s="194">
        <f t="shared" si="4"/>
        <v>370240</v>
      </c>
      <c r="J119" s="194">
        <f>SUM(J93:J117)</f>
        <v>390090</v>
      </c>
      <c r="K119" s="194">
        <f t="shared" si="4"/>
        <v>435790</v>
      </c>
      <c r="L119" s="194">
        <f t="shared" si="4"/>
        <v>383210</v>
      </c>
      <c r="M119" s="194">
        <f t="shared" si="4"/>
        <v>341690</v>
      </c>
      <c r="N119" s="194">
        <f>SUM(N93:N118)</f>
        <v>4362800</v>
      </c>
    </row>
    <row r="120" spans="1:14" ht="12.75" customHeight="1" thickBot="1" x14ac:dyDescent="0.25">
      <c r="A120" s="206"/>
      <c r="B120" s="195"/>
      <c r="C120" s="195"/>
      <c r="D120" s="195"/>
      <c r="E120" s="195"/>
      <c r="F120" s="195"/>
      <c r="G120" s="195"/>
      <c r="H120" s="195"/>
      <c r="I120" s="195"/>
      <c r="J120" s="195"/>
      <c r="K120" s="195"/>
      <c r="L120" s="195"/>
      <c r="M120" s="195"/>
      <c r="N120" s="195"/>
    </row>
    <row r="124" spans="1:14" s="10" customFormat="1" ht="24.95" customHeight="1" x14ac:dyDescent="0.2">
      <c r="A124" s="204" t="s">
        <v>191</v>
      </c>
      <c r="B124" s="204"/>
      <c r="C124" s="204"/>
      <c r="D124" s="204"/>
      <c r="E124" s="204"/>
      <c r="F124" s="204"/>
      <c r="G124" s="204"/>
      <c r="H124" s="204"/>
      <c r="I124" s="204"/>
      <c r="J124" s="204"/>
      <c r="K124" s="204"/>
      <c r="L124" s="204"/>
      <c r="M124" s="204"/>
      <c r="N124" s="204"/>
    </row>
    <row r="125" spans="1:14" ht="12.75" customHeight="1" thickBot="1" x14ac:dyDescent="0.25">
      <c r="A125" s="20"/>
      <c r="F125" s="4"/>
    </row>
    <row r="126" spans="1:14" ht="12.75" customHeight="1" x14ac:dyDescent="0.2">
      <c r="A126" s="198"/>
      <c r="B126" s="198" t="s">
        <v>1</v>
      </c>
      <c r="C126" s="198" t="s">
        <v>2</v>
      </c>
      <c r="D126" s="198" t="s">
        <v>3</v>
      </c>
      <c r="E126" s="198" t="s">
        <v>4</v>
      </c>
      <c r="F126" s="198" t="s">
        <v>5</v>
      </c>
      <c r="G126" s="198" t="s">
        <v>6</v>
      </c>
      <c r="H126" s="198" t="s">
        <v>7</v>
      </c>
      <c r="I126" s="198" t="s">
        <v>8</v>
      </c>
      <c r="J126" s="198" t="s">
        <v>9</v>
      </c>
      <c r="K126" s="198" t="s">
        <v>10</v>
      </c>
      <c r="L126" s="198" t="s">
        <v>11</v>
      </c>
      <c r="M126" s="198" t="s">
        <v>12</v>
      </c>
      <c r="N126" s="196" t="s">
        <v>13</v>
      </c>
    </row>
    <row r="127" spans="1:14" ht="12.75" customHeight="1" thickBot="1" x14ac:dyDescent="0.25">
      <c r="A127" s="199"/>
      <c r="B127" s="199"/>
      <c r="C127" s="199"/>
      <c r="D127" s="199"/>
      <c r="E127" s="199"/>
      <c r="F127" s="199"/>
      <c r="G127" s="199"/>
      <c r="H127" s="199"/>
      <c r="I127" s="199"/>
      <c r="J127" s="199"/>
      <c r="K127" s="199"/>
      <c r="L127" s="199"/>
      <c r="M127" s="199"/>
      <c r="N127" s="197"/>
    </row>
    <row r="128" spans="1:14" ht="12.75" customHeight="1" x14ac:dyDescent="0.2">
      <c r="A128" s="198" t="s">
        <v>62</v>
      </c>
      <c r="B128" s="209">
        <v>29843</v>
      </c>
      <c r="C128" s="209">
        <v>46654</v>
      </c>
      <c r="D128" s="209">
        <v>44104</v>
      </c>
      <c r="E128" s="209">
        <v>37423</v>
      </c>
      <c r="F128" s="209">
        <v>37332</v>
      </c>
      <c r="G128" s="209">
        <v>54680</v>
      </c>
      <c r="H128" s="209">
        <v>31658</v>
      </c>
      <c r="I128" s="209">
        <v>41318</v>
      </c>
      <c r="J128" s="209">
        <v>39007</v>
      </c>
      <c r="K128" s="209">
        <v>46529</v>
      </c>
      <c r="L128" s="209">
        <v>38589</v>
      </c>
      <c r="M128" s="209">
        <v>26504</v>
      </c>
      <c r="N128" s="211">
        <f t="shared" ref="N128:N146" si="5">SUM(B128:M128)</f>
        <v>473641</v>
      </c>
    </row>
    <row r="129" spans="1:14" ht="12.75" customHeight="1" thickBot="1" x14ac:dyDescent="0.25">
      <c r="A129" s="199"/>
      <c r="B129" s="210"/>
      <c r="C129" s="210"/>
      <c r="D129" s="210"/>
      <c r="E129" s="210"/>
      <c r="F129" s="210"/>
      <c r="G129" s="210"/>
      <c r="H129" s="210"/>
      <c r="I129" s="210"/>
      <c r="J129" s="210"/>
      <c r="K129" s="210"/>
      <c r="L129" s="210"/>
      <c r="M129" s="210"/>
      <c r="N129" s="212"/>
    </row>
    <row r="130" spans="1:14" ht="12.75" customHeight="1" x14ac:dyDescent="0.2">
      <c r="A130" s="198" t="s">
        <v>63</v>
      </c>
      <c r="B130" s="209">
        <v>36686</v>
      </c>
      <c r="C130" s="209">
        <v>29152</v>
      </c>
      <c r="D130" s="209">
        <v>27372</v>
      </c>
      <c r="E130" s="209">
        <v>29231</v>
      </c>
      <c r="F130" s="209">
        <v>22315</v>
      </c>
      <c r="G130" s="209">
        <v>27588</v>
      </c>
      <c r="H130" s="209">
        <v>30377</v>
      </c>
      <c r="I130" s="209">
        <v>29742</v>
      </c>
      <c r="J130" s="209">
        <v>31960</v>
      </c>
      <c r="K130" s="209">
        <v>29850</v>
      </c>
      <c r="L130" s="209">
        <v>31101</v>
      </c>
      <c r="M130" s="209">
        <v>28022</v>
      </c>
      <c r="N130" s="211">
        <f t="shared" si="5"/>
        <v>353396</v>
      </c>
    </row>
    <row r="131" spans="1:14" ht="12.75" customHeight="1" thickBot="1" x14ac:dyDescent="0.25">
      <c r="A131" s="199"/>
      <c r="B131" s="210"/>
      <c r="C131" s="210"/>
      <c r="D131" s="210"/>
      <c r="E131" s="210"/>
      <c r="F131" s="210"/>
      <c r="G131" s="210"/>
      <c r="H131" s="210"/>
      <c r="I131" s="210"/>
      <c r="J131" s="210"/>
      <c r="K131" s="210"/>
      <c r="L131" s="210"/>
      <c r="M131" s="210"/>
      <c r="N131" s="212"/>
    </row>
    <row r="132" spans="1:14" ht="12.75" customHeight="1" x14ac:dyDescent="0.2">
      <c r="A132" s="198" t="s">
        <v>64</v>
      </c>
      <c r="B132" s="209">
        <v>77961</v>
      </c>
      <c r="C132" s="209">
        <v>49640</v>
      </c>
      <c r="D132" s="209">
        <v>83775</v>
      </c>
      <c r="E132" s="209">
        <v>101103</v>
      </c>
      <c r="F132" s="209">
        <v>122036</v>
      </c>
      <c r="G132" s="209">
        <v>94930</v>
      </c>
      <c r="H132" s="209">
        <v>114058</v>
      </c>
      <c r="I132" s="209">
        <v>88112</v>
      </c>
      <c r="J132" s="209">
        <v>91389</v>
      </c>
      <c r="K132" s="209">
        <v>70742</v>
      </c>
      <c r="L132" s="209">
        <v>45779</v>
      </c>
      <c r="M132" s="209">
        <v>60443</v>
      </c>
      <c r="N132" s="211">
        <f t="shared" si="5"/>
        <v>999968</v>
      </c>
    </row>
    <row r="133" spans="1:14" ht="12.75" customHeight="1" thickBot="1" x14ac:dyDescent="0.25">
      <c r="A133" s="199"/>
      <c r="B133" s="210"/>
      <c r="C133" s="210"/>
      <c r="D133" s="210"/>
      <c r="E133" s="210"/>
      <c r="F133" s="210"/>
      <c r="G133" s="210"/>
      <c r="H133" s="210"/>
      <c r="I133" s="210"/>
      <c r="J133" s="210"/>
      <c r="K133" s="210"/>
      <c r="L133" s="210"/>
      <c r="M133" s="210"/>
      <c r="N133" s="212"/>
    </row>
    <row r="134" spans="1:14" ht="12.75" customHeight="1" x14ac:dyDescent="0.2">
      <c r="A134" s="198" t="s">
        <v>65</v>
      </c>
      <c r="B134" s="209"/>
      <c r="C134" s="209"/>
      <c r="D134" s="209"/>
      <c r="E134" s="209"/>
      <c r="F134" s="209"/>
      <c r="G134" s="209"/>
      <c r="H134" s="209"/>
      <c r="I134" s="209"/>
      <c r="J134" s="209"/>
      <c r="K134" s="209"/>
      <c r="L134" s="209"/>
      <c r="M134" s="209"/>
      <c r="N134" s="211">
        <f t="shared" si="5"/>
        <v>0</v>
      </c>
    </row>
    <row r="135" spans="1:14" ht="12.75" customHeight="1" thickBot="1" x14ac:dyDescent="0.25">
      <c r="A135" s="199"/>
      <c r="B135" s="210"/>
      <c r="C135" s="210"/>
      <c r="D135" s="210"/>
      <c r="E135" s="210"/>
      <c r="F135" s="210"/>
      <c r="G135" s="210"/>
      <c r="H135" s="210"/>
      <c r="I135" s="210"/>
      <c r="J135" s="210"/>
      <c r="K135" s="210"/>
      <c r="L135" s="210"/>
      <c r="M135" s="210"/>
      <c r="N135" s="212"/>
    </row>
    <row r="136" spans="1:14" ht="12.75" customHeight="1" x14ac:dyDescent="0.2">
      <c r="A136" s="198" t="s">
        <v>66</v>
      </c>
      <c r="B136" s="209">
        <v>33690</v>
      </c>
      <c r="C136" s="209">
        <v>6592</v>
      </c>
      <c r="D136" s="209">
        <v>2782</v>
      </c>
      <c r="E136" s="209"/>
      <c r="F136" s="209">
        <v>12769</v>
      </c>
      <c r="G136" s="209">
        <v>16820</v>
      </c>
      <c r="H136" s="209">
        <v>19442</v>
      </c>
      <c r="I136" s="209">
        <v>21556</v>
      </c>
      <c r="J136" s="209">
        <v>22646</v>
      </c>
      <c r="K136" s="209">
        <v>24314</v>
      </c>
      <c r="L136" s="209">
        <v>21614</v>
      </c>
      <c r="M136" s="209">
        <v>26138</v>
      </c>
      <c r="N136" s="211">
        <f t="shared" si="5"/>
        <v>208363</v>
      </c>
    </row>
    <row r="137" spans="1:14" ht="12.75" customHeight="1" thickBot="1" x14ac:dyDescent="0.25">
      <c r="A137" s="199"/>
      <c r="B137" s="210"/>
      <c r="C137" s="210"/>
      <c r="D137" s="210"/>
      <c r="E137" s="210"/>
      <c r="F137" s="210"/>
      <c r="G137" s="210"/>
      <c r="H137" s="210"/>
      <c r="I137" s="210"/>
      <c r="J137" s="210"/>
      <c r="K137" s="210"/>
      <c r="L137" s="210"/>
      <c r="M137" s="210"/>
      <c r="N137" s="212"/>
    </row>
    <row r="138" spans="1:14" ht="12.75" customHeight="1" x14ac:dyDescent="0.2">
      <c r="A138" s="198" t="s">
        <v>53</v>
      </c>
      <c r="B138" s="209">
        <v>11049</v>
      </c>
      <c r="C138" s="209">
        <v>10493</v>
      </c>
      <c r="D138" s="209">
        <v>13023</v>
      </c>
      <c r="E138" s="209">
        <v>10919</v>
      </c>
      <c r="F138" s="209">
        <v>12097</v>
      </c>
      <c r="G138" s="209">
        <v>10238</v>
      </c>
      <c r="H138" s="209">
        <v>12495</v>
      </c>
      <c r="I138" s="209">
        <v>11565</v>
      </c>
      <c r="J138" s="209">
        <v>13010</v>
      </c>
      <c r="K138" s="209">
        <v>11438</v>
      </c>
      <c r="L138" s="209">
        <v>8855</v>
      </c>
      <c r="M138" s="209">
        <v>9369</v>
      </c>
      <c r="N138" s="211">
        <f t="shared" si="5"/>
        <v>134551</v>
      </c>
    </row>
    <row r="139" spans="1:14" ht="12.75" customHeight="1" thickBot="1" x14ac:dyDescent="0.25">
      <c r="A139" s="199"/>
      <c r="B139" s="210"/>
      <c r="C139" s="210"/>
      <c r="D139" s="210"/>
      <c r="E139" s="210"/>
      <c r="F139" s="210"/>
      <c r="G139" s="210"/>
      <c r="H139" s="210"/>
      <c r="I139" s="210"/>
      <c r="J139" s="210"/>
      <c r="K139" s="210"/>
      <c r="L139" s="210"/>
      <c r="M139" s="210"/>
      <c r="N139" s="212"/>
    </row>
    <row r="140" spans="1:14" ht="12.75" customHeight="1" x14ac:dyDescent="0.2">
      <c r="A140" s="198" t="s">
        <v>67</v>
      </c>
      <c r="B140" s="209">
        <v>16513</v>
      </c>
      <c r="C140" s="209">
        <v>18578</v>
      </c>
      <c r="D140" s="209">
        <v>16983</v>
      </c>
      <c r="E140" s="209">
        <v>17676</v>
      </c>
      <c r="F140" s="209">
        <v>20201</v>
      </c>
      <c r="G140" s="209">
        <v>22328</v>
      </c>
      <c r="H140" s="209">
        <v>31262</v>
      </c>
      <c r="I140" s="209">
        <v>27259</v>
      </c>
      <c r="J140" s="209">
        <v>25829</v>
      </c>
      <c r="K140" s="209">
        <v>26644</v>
      </c>
      <c r="L140" s="209">
        <v>26170</v>
      </c>
      <c r="M140" s="209">
        <v>20031</v>
      </c>
      <c r="N140" s="211">
        <f t="shared" si="5"/>
        <v>269474</v>
      </c>
    </row>
    <row r="141" spans="1:14" ht="12.75" customHeight="1" thickBot="1" x14ac:dyDescent="0.25">
      <c r="A141" s="199"/>
      <c r="B141" s="210"/>
      <c r="C141" s="210"/>
      <c r="D141" s="210"/>
      <c r="E141" s="210"/>
      <c r="F141" s="210"/>
      <c r="G141" s="210"/>
      <c r="H141" s="210"/>
      <c r="I141" s="210"/>
      <c r="J141" s="210"/>
      <c r="K141" s="210"/>
      <c r="L141" s="210"/>
      <c r="M141" s="210"/>
      <c r="N141" s="212"/>
    </row>
    <row r="142" spans="1:14" ht="12.75" customHeight="1" x14ac:dyDescent="0.2">
      <c r="A142" s="198" t="s">
        <v>68</v>
      </c>
      <c r="B142" s="209">
        <v>39844</v>
      </c>
      <c r="C142" s="209">
        <v>51646</v>
      </c>
      <c r="D142" s="209">
        <v>34896</v>
      </c>
      <c r="E142" s="209">
        <v>49618</v>
      </c>
      <c r="F142" s="209">
        <v>51062</v>
      </c>
      <c r="G142" s="209">
        <v>47138</v>
      </c>
      <c r="H142" s="209">
        <v>47169</v>
      </c>
      <c r="I142" s="209">
        <v>49307</v>
      </c>
      <c r="J142" s="209">
        <v>56072</v>
      </c>
      <c r="K142" s="209">
        <v>57226</v>
      </c>
      <c r="L142" s="209">
        <v>45798</v>
      </c>
      <c r="M142" s="209">
        <v>65867</v>
      </c>
      <c r="N142" s="211">
        <f t="shared" si="5"/>
        <v>595643</v>
      </c>
    </row>
    <row r="143" spans="1:14" ht="12.75" customHeight="1" thickBot="1" x14ac:dyDescent="0.25">
      <c r="A143" s="199"/>
      <c r="B143" s="210"/>
      <c r="C143" s="210"/>
      <c r="D143" s="210"/>
      <c r="E143" s="210"/>
      <c r="F143" s="210"/>
      <c r="G143" s="210"/>
      <c r="H143" s="210"/>
      <c r="I143" s="210"/>
      <c r="J143" s="210"/>
      <c r="K143" s="210"/>
      <c r="L143" s="210"/>
      <c r="M143" s="210"/>
      <c r="N143" s="212"/>
    </row>
    <row r="144" spans="1:14" ht="12.75" customHeight="1" x14ac:dyDescent="0.2">
      <c r="A144" s="198" t="s">
        <v>69</v>
      </c>
      <c r="B144" s="209">
        <v>4135</v>
      </c>
      <c r="C144" s="209">
        <v>2317</v>
      </c>
      <c r="D144" s="209">
        <v>796</v>
      </c>
      <c r="E144" s="209">
        <v>3820</v>
      </c>
      <c r="F144" s="209">
        <v>113</v>
      </c>
      <c r="G144" s="209">
        <v>1700</v>
      </c>
      <c r="H144" s="209"/>
      <c r="I144" s="209">
        <v>90</v>
      </c>
      <c r="J144" s="209">
        <v>1671</v>
      </c>
      <c r="K144" s="209">
        <v>1772</v>
      </c>
      <c r="L144" s="209">
        <v>612</v>
      </c>
      <c r="M144" s="209">
        <v>615</v>
      </c>
      <c r="N144" s="211">
        <f t="shared" si="5"/>
        <v>17641</v>
      </c>
    </row>
    <row r="145" spans="1:14" ht="12.75" customHeight="1" thickBot="1" x14ac:dyDescent="0.25">
      <c r="A145" s="199"/>
      <c r="B145" s="210"/>
      <c r="C145" s="210"/>
      <c r="D145" s="210"/>
      <c r="E145" s="210"/>
      <c r="F145" s="210"/>
      <c r="G145" s="210"/>
      <c r="H145" s="210"/>
      <c r="I145" s="210"/>
      <c r="J145" s="210"/>
      <c r="K145" s="210"/>
      <c r="L145" s="210"/>
      <c r="M145" s="210"/>
      <c r="N145" s="212"/>
    </row>
    <row r="146" spans="1:14" ht="12.75" customHeight="1" x14ac:dyDescent="0.2">
      <c r="A146" s="198" t="s">
        <v>60</v>
      </c>
      <c r="B146" s="209">
        <v>9978</v>
      </c>
      <c r="C146" s="209">
        <v>7593</v>
      </c>
      <c r="D146" s="209">
        <v>14564</v>
      </c>
      <c r="E146" s="209">
        <v>15446</v>
      </c>
      <c r="F146" s="209">
        <v>14908</v>
      </c>
      <c r="G146" s="209">
        <v>11547</v>
      </c>
      <c r="H146" s="209">
        <v>12165</v>
      </c>
      <c r="I146" s="209">
        <v>10686</v>
      </c>
      <c r="J146" s="209">
        <v>12375</v>
      </c>
      <c r="K146" s="209">
        <v>9564</v>
      </c>
      <c r="L146" s="209">
        <v>11536</v>
      </c>
      <c r="M146" s="209">
        <v>14615</v>
      </c>
      <c r="N146" s="211">
        <f t="shared" si="5"/>
        <v>144977</v>
      </c>
    </row>
    <row r="147" spans="1:14" ht="12.75" customHeight="1" thickBot="1" x14ac:dyDescent="0.25">
      <c r="A147" s="199"/>
      <c r="B147" s="210"/>
      <c r="C147" s="210"/>
      <c r="D147" s="210"/>
      <c r="E147" s="210"/>
      <c r="F147" s="210"/>
      <c r="G147" s="210"/>
      <c r="H147" s="210"/>
      <c r="I147" s="210"/>
      <c r="J147" s="210"/>
      <c r="K147" s="210"/>
      <c r="L147" s="210"/>
      <c r="M147" s="210"/>
      <c r="N147" s="212"/>
    </row>
    <row r="148" spans="1:14" ht="12.75" customHeight="1" x14ac:dyDescent="0.2">
      <c r="A148" s="205" t="s">
        <v>13</v>
      </c>
      <c r="B148" s="194">
        <f>SUM(B128:B146)</f>
        <v>259699</v>
      </c>
      <c r="C148" s="194">
        <f>SUM(C128:C146)</f>
        <v>222665</v>
      </c>
      <c r="D148" s="194">
        <f>SUM(D128:D146)</f>
        <v>238295</v>
      </c>
      <c r="E148" s="194">
        <f t="shared" ref="E148:L148" si="6">SUM(E128:E146)</f>
        <v>265236</v>
      </c>
      <c r="F148" s="194">
        <f t="shared" si="6"/>
        <v>292833</v>
      </c>
      <c r="G148" s="194">
        <f>SUM(G128:G146)</f>
        <v>286969</v>
      </c>
      <c r="H148" s="194">
        <f t="shared" si="6"/>
        <v>298626</v>
      </c>
      <c r="I148" s="194">
        <f t="shared" si="6"/>
        <v>279635</v>
      </c>
      <c r="J148" s="194">
        <f t="shared" si="6"/>
        <v>293959</v>
      </c>
      <c r="K148" s="194">
        <f t="shared" si="6"/>
        <v>278079</v>
      </c>
      <c r="L148" s="194">
        <f t="shared" si="6"/>
        <v>230054</v>
      </c>
      <c r="M148" s="194">
        <f>SUM(M128:M146)</f>
        <v>251604</v>
      </c>
      <c r="N148" s="194">
        <f>SUM(B148:M148)</f>
        <v>3197654</v>
      </c>
    </row>
    <row r="149" spans="1:14" ht="12.75" customHeight="1" thickBot="1" x14ac:dyDescent="0.25">
      <c r="A149" s="206"/>
      <c r="B149" s="195"/>
      <c r="C149" s="195"/>
      <c r="D149" s="195"/>
      <c r="E149" s="195"/>
      <c r="F149" s="195"/>
      <c r="G149" s="195"/>
      <c r="H149" s="195"/>
      <c r="I149" s="195"/>
      <c r="J149" s="195"/>
      <c r="K149" s="195"/>
      <c r="L149" s="195"/>
      <c r="M149" s="195"/>
      <c r="N149" s="195"/>
    </row>
    <row r="153" spans="1:14" s="10" customFormat="1" ht="24.95" customHeight="1" x14ac:dyDescent="0.2">
      <c r="A153" s="204" t="s">
        <v>192</v>
      </c>
      <c r="B153" s="204"/>
      <c r="C153" s="204"/>
      <c r="D153" s="204"/>
      <c r="E153" s="204"/>
      <c r="F153" s="204"/>
      <c r="G153" s="204"/>
      <c r="H153" s="204"/>
      <c r="I153" s="204"/>
      <c r="J153" s="204"/>
      <c r="K153" s="204"/>
      <c r="L153" s="204"/>
      <c r="M153" s="204"/>
      <c r="N153" s="204"/>
    </row>
    <row r="154" spans="1:14" ht="12.75" customHeight="1" thickBot="1" x14ac:dyDescent="0.25">
      <c r="A154" s="20"/>
      <c r="F154" s="4"/>
    </row>
    <row r="155" spans="1:14" ht="12.75" customHeight="1" x14ac:dyDescent="0.2">
      <c r="A155" s="198"/>
      <c r="B155" s="198" t="s">
        <v>1</v>
      </c>
      <c r="C155" s="198" t="s">
        <v>2</v>
      </c>
      <c r="D155" s="198" t="s">
        <v>3</v>
      </c>
      <c r="E155" s="198" t="s">
        <v>4</v>
      </c>
      <c r="F155" s="198" t="s">
        <v>5</v>
      </c>
      <c r="G155" s="198" t="s">
        <v>6</v>
      </c>
      <c r="H155" s="198" t="s">
        <v>7</v>
      </c>
      <c r="I155" s="198" t="s">
        <v>8</v>
      </c>
      <c r="J155" s="198" t="s">
        <v>9</v>
      </c>
      <c r="K155" s="198" t="s">
        <v>10</v>
      </c>
      <c r="L155" s="198" t="s">
        <v>11</v>
      </c>
      <c r="M155" s="198" t="s">
        <v>12</v>
      </c>
      <c r="N155" s="196" t="s">
        <v>13</v>
      </c>
    </row>
    <row r="156" spans="1:14" ht="12.75" customHeight="1" thickBot="1" x14ac:dyDescent="0.25">
      <c r="A156" s="199"/>
      <c r="B156" s="199"/>
      <c r="C156" s="199"/>
      <c r="D156" s="199"/>
      <c r="E156" s="199"/>
      <c r="F156" s="199"/>
      <c r="G156" s="199"/>
      <c r="H156" s="199"/>
      <c r="I156" s="199"/>
      <c r="J156" s="199"/>
      <c r="K156" s="199"/>
      <c r="L156" s="199"/>
      <c r="M156" s="199"/>
      <c r="N156" s="197"/>
    </row>
    <row r="157" spans="1:14" ht="12.75" customHeight="1" x14ac:dyDescent="0.2">
      <c r="A157" s="198" t="s">
        <v>75</v>
      </c>
      <c r="B157" s="209">
        <v>501</v>
      </c>
      <c r="C157" s="209">
        <v>1083</v>
      </c>
      <c r="D157" s="209">
        <v>5390</v>
      </c>
      <c r="E157" s="209">
        <v>11606</v>
      </c>
      <c r="F157" s="209">
        <v>14275</v>
      </c>
      <c r="G157" s="209">
        <v>18384</v>
      </c>
      <c r="H157" s="209">
        <v>20915</v>
      </c>
      <c r="I157" s="209">
        <v>18515</v>
      </c>
      <c r="J157" s="209">
        <v>15727</v>
      </c>
      <c r="K157" s="209">
        <v>16506</v>
      </c>
      <c r="L157" s="209">
        <v>11152</v>
      </c>
      <c r="M157" s="209">
        <v>5647</v>
      </c>
      <c r="N157" s="211">
        <f t="shared" ref="N157:N177" si="7">SUM(B157:M157)</f>
        <v>139701</v>
      </c>
    </row>
    <row r="158" spans="1:14" ht="12.75" customHeight="1" thickBot="1" x14ac:dyDescent="0.25">
      <c r="A158" s="199"/>
      <c r="B158" s="210"/>
      <c r="C158" s="210"/>
      <c r="D158" s="210"/>
      <c r="E158" s="210"/>
      <c r="F158" s="210"/>
      <c r="G158" s="210"/>
      <c r="H158" s="210"/>
      <c r="I158" s="210"/>
      <c r="J158" s="210"/>
      <c r="K158" s="210"/>
      <c r="L158" s="210"/>
      <c r="M158" s="210"/>
      <c r="N158" s="212"/>
    </row>
    <row r="159" spans="1:14" ht="12.75" customHeight="1" x14ac:dyDescent="0.2">
      <c r="A159" s="198" t="s">
        <v>76</v>
      </c>
      <c r="B159" s="209">
        <v>460</v>
      </c>
      <c r="C159" s="209">
        <v>360</v>
      </c>
      <c r="D159" s="209">
        <v>360</v>
      </c>
      <c r="E159" s="209">
        <v>480</v>
      </c>
      <c r="F159" s="209">
        <v>280</v>
      </c>
      <c r="G159" s="209">
        <v>240</v>
      </c>
      <c r="H159" s="209">
        <v>480</v>
      </c>
      <c r="I159" s="209">
        <v>440</v>
      </c>
      <c r="J159" s="209">
        <v>200</v>
      </c>
      <c r="K159" s="209">
        <v>440</v>
      </c>
      <c r="L159" s="209">
        <v>480</v>
      </c>
      <c r="M159" s="209">
        <v>200</v>
      </c>
      <c r="N159" s="211">
        <f t="shared" si="7"/>
        <v>4420</v>
      </c>
    </row>
    <row r="160" spans="1:14" ht="12.75" customHeight="1" thickBot="1" x14ac:dyDescent="0.25">
      <c r="A160" s="199"/>
      <c r="B160" s="210"/>
      <c r="C160" s="210"/>
      <c r="D160" s="210"/>
      <c r="E160" s="210"/>
      <c r="F160" s="210"/>
      <c r="G160" s="210"/>
      <c r="H160" s="210"/>
      <c r="I160" s="210"/>
      <c r="J160" s="210"/>
      <c r="K160" s="210"/>
      <c r="L160" s="210"/>
      <c r="M160" s="210"/>
      <c r="N160" s="212"/>
    </row>
    <row r="161" spans="1:14" ht="12.75" customHeight="1" x14ac:dyDescent="0.2">
      <c r="A161" s="198" t="s">
        <v>77</v>
      </c>
      <c r="B161" s="209">
        <v>6558</v>
      </c>
      <c r="C161" s="209">
        <v>1636</v>
      </c>
      <c r="D161" s="209">
        <v>3231</v>
      </c>
      <c r="E161" s="209">
        <v>250</v>
      </c>
      <c r="F161" s="209">
        <v>2600</v>
      </c>
      <c r="G161" s="209">
        <v>3801</v>
      </c>
      <c r="H161" s="209">
        <v>4885</v>
      </c>
      <c r="I161" s="209">
        <v>9933</v>
      </c>
      <c r="J161" s="209">
        <v>22764</v>
      </c>
      <c r="K161" s="209">
        <v>9130</v>
      </c>
      <c r="L161" s="209">
        <v>22355</v>
      </c>
      <c r="M161" s="209">
        <v>13122</v>
      </c>
      <c r="N161" s="211">
        <f t="shared" si="7"/>
        <v>100265</v>
      </c>
    </row>
    <row r="162" spans="1:14" ht="12.75" customHeight="1" thickBot="1" x14ac:dyDescent="0.25">
      <c r="A162" s="199"/>
      <c r="B162" s="210"/>
      <c r="C162" s="210"/>
      <c r="D162" s="210"/>
      <c r="E162" s="210"/>
      <c r="F162" s="210"/>
      <c r="G162" s="210"/>
      <c r="H162" s="210"/>
      <c r="I162" s="210"/>
      <c r="J162" s="210"/>
      <c r="K162" s="210"/>
      <c r="L162" s="210"/>
      <c r="M162" s="210"/>
      <c r="N162" s="212"/>
    </row>
    <row r="163" spans="1:14" ht="12.75" customHeight="1" x14ac:dyDescent="0.2">
      <c r="A163" s="198" t="s">
        <v>78</v>
      </c>
      <c r="B163" s="209">
        <v>5296</v>
      </c>
      <c r="C163" s="209">
        <v>8154</v>
      </c>
      <c r="D163" s="209">
        <v>6245</v>
      </c>
      <c r="E163" s="209">
        <v>9305</v>
      </c>
      <c r="F163" s="209">
        <v>9056</v>
      </c>
      <c r="G163" s="209">
        <v>10804</v>
      </c>
      <c r="H163" s="209">
        <v>10357</v>
      </c>
      <c r="I163" s="209">
        <v>10946</v>
      </c>
      <c r="J163" s="209">
        <v>10442</v>
      </c>
      <c r="K163" s="209">
        <v>10971</v>
      </c>
      <c r="L163" s="209">
        <v>9144</v>
      </c>
      <c r="M163" s="209">
        <v>9060</v>
      </c>
      <c r="N163" s="211">
        <f t="shared" si="7"/>
        <v>109780</v>
      </c>
    </row>
    <row r="164" spans="1:14" ht="12.75" customHeight="1" thickBot="1" x14ac:dyDescent="0.25">
      <c r="A164" s="199"/>
      <c r="B164" s="210"/>
      <c r="C164" s="210"/>
      <c r="D164" s="210"/>
      <c r="E164" s="210"/>
      <c r="F164" s="210"/>
      <c r="G164" s="210"/>
      <c r="H164" s="210"/>
      <c r="I164" s="210"/>
      <c r="J164" s="210"/>
      <c r="K164" s="210"/>
      <c r="L164" s="210"/>
      <c r="M164" s="210"/>
      <c r="N164" s="212"/>
    </row>
    <row r="165" spans="1:14" ht="12.75" customHeight="1" x14ac:dyDescent="0.2">
      <c r="A165" s="198" t="s">
        <v>114</v>
      </c>
      <c r="B165" s="209"/>
      <c r="C165" s="209">
        <v>819</v>
      </c>
      <c r="D165" s="209"/>
      <c r="E165" s="209"/>
      <c r="F165" s="209"/>
      <c r="G165" s="209"/>
      <c r="H165" s="209">
        <v>224</v>
      </c>
      <c r="I165" s="209"/>
      <c r="J165" s="209"/>
      <c r="K165" s="209">
        <v>12591</v>
      </c>
      <c r="L165" s="209">
        <v>16682</v>
      </c>
      <c r="M165" s="209">
        <v>14074</v>
      </c>
      <c r="N165" s="211">
        <f t="shared" si="7"/>
        <v>44390</v>
      </c>
    </row>
    <row r="166" spans="1:14" ht="12.75" customHeight="1" thickBot="1" x14ac:dyDescent="0.25">
      <c r="A166" s="199"/>
      <c r="B166" s="210"/>
      <c r="C166" s="210"/>
      <c r="D166" s="210"/>
      <c r="E166" s="210"/>
      <c r="F166" s="210"/>
      <c r="G166" s="210"/>
      <c r="H166" s="210"/>
      <c r="I166" s="210"/>
      <c r="J166" s="210"/>
      <c r="K166" s="210"/>
      <c r="L166" s="210"/>
      <c r="M166" s="210"/>
      <c r="N166" s="212"/>
    </row>
    <row r="167" spans="1:14" ht="12.75" customHeight="1" x14ac:dyDescent="0.2">
      <c r="A167" s="198" t="s">
        <v>107</v>
      </c>
      <c r="B167" s="209"/>
      <c r="C167" s="209"/>
      <c r="D167" s="209"/>
      <c r="E167" s="209"/>
      <c r="F167" s="209"/>
      <c r="G167" s="209"/>
      <c r="H167" s="209"/>
      <c r="I167" s="209"/>
      <c r="J167" s="209"/>
      <c r="K167" s="209"/>
      <c r="L167" s="209"/>
      <c r="M167" s="209"/>
      <c r="N167" s="211">
        <f t="shared" si="7"/>
        <v>0</v>
      </c>
    </row>
    <row r="168" spans="1:14" ht="12.75" customHeight="1" thickBot="1" x14ac:dyDescent="0.25">
      <c r="A168" s="199"/>
      <c r="B168" s="210"/>
      <c r="C168" s="210"/>
      <c r="D168" s="210"/>
      <c r="E168" s="210"/>
      <c r="F168" s="210"/>
      <c r="G168" s="210"/>
      <c r="H168" s="210"/>
      <c r="I168" s="210"/>
      <c r="J168" s="210"/>
      <c r="K168" s="210"/>
      <c r="L168" s="210"/>
      <c r="M168" s="210"/>
      <c r="N168" s="212"/>
    </row>
    <row r="169" spans="1:14" ht="12.75" customHeight="1" x14ac:dyDescent="0.2">
      <c r="A169" s="198" t="s">
        <v>79</v>
      </c>
      <c r="B169" s="209"/>
      <c r="C169" s="209"/>
      <c r="D169" s="209">
        <v>21569</v>
      </c>
      <c r="E169" s="209">
        <v>27094</v>
      </c>
      <c r="F169" s="209">
        <v>28495</v>
      </c>
      <c r="G169" s="209">
        <v>11522</v>
      </c>
      <c r="H169" s="209">
        <v>20740</v>
      </c>
      <c r="I169" s="209">
        <v>12220</v>
      </c>
      <c r="J169" s="209"/>
      <c r="K169" s="209"/>
      <c r="L169" s="209"/>
      <c r="M169" s="209"/>
      <c r="N169" s="211">
        <f t="shared" si="7"/>
        <v>121640</v>
      </c>
    </row>
    <row r="170" spans="1:14" ht="12.75" customHeight="1" thickBot="1" x14ac:dyDescent="0.25">
      <c r="A170" s="199"/>
      <c r="B170" s="210"/>
      <c r="C170" s="210"/>
      <c r="D170" s="210"/>
      <c r="E170" s="210"/>
      <c r="F170" s="210"/>
      <c r="G170" s="210"/>
      <c r="H170" s="210"/>
      <c r="I170" s="210"/>
      <c r="J170" s="210"/>
      <c r="K170" s="210"/>
      <c r="L170" s="210"/>
      <c r="M170" s="210"/>
      <c r="N170" s="212"/>
    </row>
    <row r="171" spans="1:14" ht="12.75" customHeight="1" x14ac:dyDescent="0.2">
      <c r="A171" s="198" t="s">
        <v>53</v>
      </c>
      <c r="B171" s="209">
        <v>15571</v>
      </c>
      <c r="C171" s="209">
        <v>12777</v>
      </c>
      <c r="D171" s="209">
        <v>11052</v>
      </c>
      <c r="E171" s="209">
        <v>15816</v>
      </c>
      <c r="F171" s="209">
        <v>14878</v>
      </c>
      <c r="G171" s="209">
        <v>12727</v>
      </c>
      <c r="H171" s="209">
        <v>10555</v>
      </c>
      <c r="I171" s="209">
        <v>15421</v>
      </c>
      <c r="J171" s="209">
        <v>15585</v>
      </c>
      <c r="K171" s="209">
        <v>19017</v>
      </c>
      <c r="L171" s="209">
        <v>16903</v>
      </c>
      <c r="M171" s="209">
        <v>14605</v>
      </c>
      <c r="N171" s="211">
        <f t="shared" si="7"/>
        <v>174907</v>
      </c>
    </row>
    <row r="172" spans="1:14" ht="12.75" customHeight="1" thickBot="1" x14ac:dyDescent="0.25">
      <c r="A172" s="199"/>
      <c r="B172" s="210"/>
      <c r="C172" s="210"/>
      <c r="D172" s="210"/>
      <c r="E172" s="210"/>
      <c r="F172" s="210"/>
      <c r="G172" s="210"/>
      <c r="H172" s="210"/>
      <c r="I172" s="210"/>
      <c r="J172" s="210"/>
      <c r="K172" s="210"/>
      <c r="L172" s="210"/>
      <c r="M172" s="210"/>
      <c r="N172" s="212"/>
    </row>
    <row r="173" spans="1:14" ht="12.75" customHeight="1" x14ac:dyDescent="0.2">
      <c r="A173" s="198" t="s">
        <v>80</v>
      </c>
      <c r="B173" s="209">
        <v>31570</v>
      </c>
      <c r="C173" s="209">
        <v>25878</v>
      </c>
      <c r="D173" s="209">
        <v>19622</v>
      </c>
      <c r="E173" s="209">
        <v>30570</v>
      </c>
      <c r="F173" s="209">
        <v>29570</v>
      </c>
      <c r="G173" s="209">
        <v>33132</v>
      </c>
      <c r="H173" s="209">
        <v>35396</v>
      </c>
      <c r="I173" s="209">
        <v>36063</v>
      </c>
      <c r="J173" s="209">
        <v>31337</v>
      </c>
      <c r="K173" s="209">
        <v>30856</v>
      </c>
      <c r="L173" s="209">
        <v>29073</v>
      </c>
      <c r="M173" s="209">
        <v>28502</v>
      </c>
      <c r="N173" s="211">
        <f t="shared" si="7"/>
        <v>361569</v>
      </c>
    </row>
    <row r="174" spans="1:14" ht="12.75" customHeight="1" thickBot="1" x14ac:dyDescent="0.25">
      <c r="A174" s="199"/>
      <c r="B174" s="210"/>
      <c r="C174" s="210"/>
      <c r="D174" s="210"/>
      <c r="E174" s="210"/>
      <c r="F174" s="210"/>
      <c r="G174" s="210"/>
      <c r="H174" s="210"/>
      <c r="I174" s="210"/>
      <c r="J174" s="210"/>
      <c r="K174" s="210"/>
      <c r="L174" s="210"/>
      <c r="M174" s="210"/>
      <c r="N174" s="212"/>
    </row>
    <row r="175" spans="1:14" ht="12.75" customHeight="1" x14ac:dyDescent="0.2">
      <c r="A175" s="198" t="s">
        <v>69</v>
      </c>
      <c r="B175" s="209">
        <v>5079</v>
      </c>
      <c r="C175" s="209">
        <v>6276</v>
      </c>
      <c r="D175" s="209">
        <v>8436</v>
      </c>
      <c r="E175" s="209">
        <v>9942</v>
      </c>
      <c r="F175" s="209">
        <v>15104</v>
      </c>
      <c r="G175" s="209">
        <v>12553</v>
      </c>
      <c r="H175" s="209">
        <v>14133</v>
      </c>
      <c r="I175" s="209">
        <v>13497</v>
      </c>
      <c r="J175" s="209">
        <v>13377</v>
      </c>
      <c r="K175" s="209">
        <v>10534</v>
      </c>
      <c r="L175" s="209">
        <v>10191</v>
      </c>
      <c r="M175" s="209">
        <v>9457</v>
      </c>
      <c r="N175" s="211">
        <f t="shared" si="7"/>
        <v>128579</v>
      </c>
    </row>
    <row r="176" spans="1:14" ht="12.75" customHeight="1" thickBot="1" x14ac:dyDescent="0.25">
      <c r="A176" s="199"/>
      <c r="B176" s="210"/>
      <c r="C176" s="210"/>
      <c r="D176" s="210"/>
      <c r="E176" s="210"/>
      <c r="F176" s="210"/>
      <c r="G176" s="210"/>
      <c r="H176" s="210"/>
      <c r="I176" s="210"/>
      <c r="J176" s="210"/>
      <c r="K176" s="210"/>
      <c r="L176" s="210"/>
      <c r="M176" s="210"/>
      <c r="N176" s="212"/>
    </row>
    <row r="177" spans="1:14" ht="12.75" customHeight="1" x14ac:dyDescent="0.2">
      <c r="A177" s="198" t="s">
        <v>60</v>
      </c>
      <c r="B177" s="209">
        <v>2725</v>
      </c>
      <c r="C177" s="209">
        <v>3073</v>
      </c>
      <c r="D177" s="209">
        <v>2299</v>
      </c>
      <c r="E177" s="209">
        <v>3569</v>
      </c>
      <c r="F177" s="209">
        <v>3125</v>
      </c>
      <c r="G177" s="209">
        <v>2327</v>
      </c>
      <c r="H177" s="209">
        <v>3135</v>
      </c>
      <c r="I177" s="209">
        <v>4476</v>
      </c>
      <c r="J177" s="209">
        <v>5080</v>
      </c>
      <c r="K177" s="209">
        <v>3841</v>
      </c>
      <c r="L177" s="209">
        <v>3046</v>
      </c>
      <c r="M177" s="209">
        <v>2156</v>
      </c>
      <c r="N177" s="211">
        <f t="shared" si="7"/>
        <v>38852</v>
      </c>
    </row>
    <row r="178" spans="1:14" ht="12.75" customHeight="1" thickBot="1" x14ac:dyDescent="0.25">
      <c r="A178" s="199"/>
      <c r="B178" s="210"/>
      <c r="C178" s="210"/>
      <c r="D178" s="210"/>
      <c r="E178" s="210"/>
      <c r="F178" s="210"/>
      <c r="G178" s="210"/>
      <c r="H178" s="210"/>
      <c r="I178" s="210"/>
      <c r="J178" s="210"/>
      <c r="K178" s="210"/>
      <c r="L178" s="210"/>
      <c r="M178" s="210"/>
      <c r="N178" s="212"/>
    </row>
    <row r="179" spans="1:14" ht="12.75" customHeight="1" x14ac:dyDescent="0.2">
      <c r="A179" s="205" t="s">
        <v>13</v>
      </c>
      <c r="B179" s="194">
        <f t="shared" ref="B179:M179" si="8">SUM(B157:B177)</f>
        <v>67760</v>
      </c>
      <c r="C179" s="194">
        <f t="shared" si="8"/>
        <v>60056</v>
      </c>
      <c r="D179" s="194">
        <f t="shared" si="8"/>
        <v>78204</v>
      </c>
      <c r="E179" s="194">
        <f t="shared" si="8"/>
        <v>108632</v>
      </c>
      <c r="F179" s="194">
        <f t="shared" si="8"/>
        <v>117383</v>
      </c>
      <c r="G179" s="194">
        <f t="shared" si="8"/>
        <v>105490</v>
      </c>
      <c r="H179" s="194">
        <f t="shared" si="8"/>
        <v>120820</v>
      </c>
      <c r="I179" s="194">
        <f t="shared" si="8"/>
        <v>121511</v>
      </c>
      <c r="J179" s="194">
        <f t="shared" si="8"/>
        <v>114512</v>
      </c>
      <c r="K179" s="194">
        <f t="shared" si="8"/>
        <v>113886</v>
      </c>
      <c r="L179" s="194">
        <f t="shared" si="8"/>
        <v>119026</v>
      </c>
      <c r="M179" s="194">
        <f t="shared" si="8"/>
        <v>96823</v>
      </c>
      <c r="N179" s="194">
        <f>SUM(B179:M179)</f>
        <v>1224103</v>
      </c>
    </row>
    <row r="180" spans="1:14" ht="12.75" customHeight="1" thickBot="1" x14ac:dyDescent="0.25">
      <c r="A180" s="206"/>
      <c r="B180" s="195"/>
      <c r="C180" s="195"/>
      <c r="D180" s="195"/>
      <c r="E180" s="195"/>
      <c r="F180" s="195"/>
      <c r="G180" s="195"/>
      <c r="H180" s="195"/>
      <c r="I180" s="195"/>
      <c r="J180" s="195"/>
      <c r="K180" s="195"/>
      <c r="L180" s="195"/>
      <c r="M180" s="195"/>
      <c r="N180" s="195"/>
    </row>
    <row r="182" spans="1:14" ht="12.75" customHeight="1" x14ac:dyDescent="0.2">
      <c r="C182" s="5"/>
    </row>
    <row r="184" spans="1:14" s="10" customFormat="1" ht="24.95" customHeight="1" x14ac:dyDescent="0.2">
      <c r="A184" s="204" t="s">
        <v>193</v>
      </c>
      <c r="B184" s="204"/>
      <c r="C184" s="204"/>
      <c r="D184" s="204"/>
      <c r="E184" s="204"/>
      <c r="F184" s="204"/>
      <c r="G184" s="204"/>
      <c r="H184" s="204"/>
      <c r="I184" s="204"/>
      <c r="J184" s="204"/>
      <c r="K184" s="204"/>
      <c r="L184" s="204"/>
      <c r="M184" s="204"/>
      <c r="N184" s="204"/>
    </row>
    <row r="185" spans="1:14" ht="12.75" customHeight="1" thickBot="1" x14ac:dyDescent="0.25"/>
    <row r="186" spans="1:14" ht="12.75" customHeight="1" x14ac:dyDescent="0.2">
      <c r="A186" s="198"/>
      <c r="B186" s="198" t="s">
        <v>1</v>
      </c>
      <c r="C186" s="198" t="s">
        <v>2</v>
      </c>
      <c r="D186" s="198" t="s">
        <v>3</v>
      </c>
      <c r="E186" s="198" t="s">
        <v>4</v>
      </c>
      <c r="F186" s="198" t="s">
        <v>5</v>
      </c>
      <c r="G186" s="198" t="s">
        <v>6</v>
      </c>
      <c r="H186" s="198" t="s">
        <v>7</v>
      </c>
      <c r="I186" s="198" t="s">
        <v>8</v>
      </c>
      <c r="J186" s="198" t="s">
        <v>9</v>
      </c>
      <c r="K186" s="198" t="s">
        <v>10</v>
      </c>
      <c r="L186" s="198" t="s">
        <v>11</v>
      </c>
      <c r="M186" s="198" t="s">
        <v>12</v>
      </c>
      <c r="N186" s="196" t="s">
        <v>13</v>
      </c>
    </row>
    <row r="187" spans="1:14" ht="12.75" customHeight="1" thickBot="1" x14ac:dyDescent="0.25">
      <c r="A187" s="199"/>
      <c r="B187" s="199"/>
      <c r="C187" s="199"/>
      <c r="D187" s="199"/>
      <c r="E187" s="199"/>
      <c r="F187" s="199"/>
      <c r="G187" s="199"/>
      <c r="H187" s="199"/>
      <c r="I187" s="199"/>
      <c r="J187" s="199"/>
      <c r="K187" s="199"/>
      <c r="L187" s="199"/>
      <c r="M187" s="199"/>
      <c r="N187" s="197"/>
    </row>
    <row r="188" spans="1:14" ht="12.75" customHeight="1" x14ac:dyDescent="0.2">
      <c r="A188" s="198" t="s">
        <v>33</v>
      </c>
      <c r="B188" s="209">
        <v>10034</v>
      </c>
      <c r="C188" s="209">
        <v>8488</v>
      </c>
      <c r="D188" s="209">
        <v>11609</v>
      </c>
      <c r="E188" s="209">
        <v>8056</v>
      </c>
      <c r="F188" s="209">
        <v>11119</v>
      </c>
      <c r="G188" s="209">
        <v>16123</v>
      </c>
      <c r="H188" s="209">
        <v>16493</v>
      </c>
      <c r="I188" s="209">
        <v>17080</v>
      </c>
      <c r="J188" s="209">
        <v>18979</v>
      </c>
      <c r="K188" s="209">
        <v>17022</v>
      </c>
      <c r="L188" s="209">
        <v>16856</v>
      </c>
      <c r="M188" s="209">
        <v>13430</v>
      </c>
      <c r="N188" s="211">
        <f t="shared" ref="N188:N206" si="9">SUM(C188:M188)</f>
        <v>155255</v>
      </c>
    </row>
    <row r="189" spans="1:14" ht="12.75" customHeight="1" thickBot="1" x14ac:dyDescent="0.25">
      <c r="A189" s="199"/>
      <c r="B189" s="210"/>
      <c r="C189" s="210"/>
      <c r="D189" s="210"/>
      <c r="E189" s="210"/>
      <c r="F189" s="210"/>
      <c r="G189" s="210"/>
      <c r="H189" s="210"/>
      <c r="I189" s="210"/>
      <c r="J189" s="210"/>
      <c r="K189" s="210"/>
      <c r="L189" s="210"/>
      <c r="M189" s="210"/>
      <c r="N189" s="212"/>
    </row>
    <row r="190" spans="1:14" ht="12.75" customHeight="1" x14ac:dyDescent="0.2">
      <c r="A190" s="198" t="s">
        <v>82</v>
      </c>
      <c r="B190" s="209">
        <v>35677</v>
      </c>
      <c r="C190" s="209">
        <v>18338</v>
      </c>
      <c r="D190" s="209">
        <v>19688</v>
      </c>
      <c r="E190" s="209">
        <v>61011</v>
      </c>
      <c r="F190" s="209">
        <v>62768</v>
      </c>
      <c r="G190" s="209">
        <v>50609</v>
      </c>
      <c r="H190" s="209">
        <v>55864</v>
      </c>
      <c r="I190" s="209">
        <v>64758</v>
      </c>
      <c r="J190" s="209">
        <v>59723</v>
      </c>
      <c r="K190" s="209">
        <v>53652</v>
      </c>
      <c r="L190" s="209">
        <v>47895</v>
      </c>
      <c r="M190" s="209">
        <v>40922</v>
      </c>
      <c r="N190" s="211">
        <f t="shared" si="9"/>
        <v>535228</v>
      </c>
    </row>
    <row r="191" spans="1:14" ht="12.75" customHeight="1" thickBot="1" x14ac:dyDescent="0.25">
      <c r="A191" s="199"/>
      <c r="B191" s="210"/>
      <c r="C191" s="210"/>
      <c r="D191" s="210"/>
      <c r="E191" s="210"/>
      <c r="F191" s="210"/>
      <c r="G191" s="210"/>
      <c r="H191" s="210"/>
      <c r="I191" s="210"/>
      <c r="J191" s="210"/>
      <c r="K191" s="210"/>
      <c r="L191" s="210"/>
      <c r="M191" s="210"/>
      <c r="N191" s="212"/>
    </row>
    <row r="192" spans="1:14" ht="12.75" customHeight="1" x14ac:dyDescent="0.2">
      <c r="A192" s="198" t="s">
        <v>83</v>
      </c>
      <c r="B192" s="209">
        <v>2160</v>
      </c>
      <c r="C192" s="209">
        <v>2160</v>
      </c>
      <c r="D192" s="209">
        <v>2160</v>
      </c>
      <c r="E192" s="209">
        <v>1080</v>
      </c>
      <c r="F192" s="209">
        <v>1080</v>
      </c>
      <c r="G192" s="209">
        <v>1080</v>
      </c>
      <c r="H192" s="209">
        <v>1080</v>
      </c>
      <c r="I192" s="209"/>
      <c r="J192" s="209">
        <v>1080</v>
      </c>
      <c r="K192" s="209">
        <v>2160</v>
      </c>
      <c r="L192" s="209">
        <v>540</v>
      </c>
      <c r="M192" s="209">
        <v>2160</v>
      </c>
      <c r="N192" s="211">
        <f t="shared" si="9"/>
        <v>14580</v>
      </c>
    </row>
    <row r="193" spans="1:14" ht="12.75" customHeight="1" thickBot="1" x14ac:dyDescent="0.25">
      <c r="A193" s="199"/>
      <c r="B193" s="210"/>
      <c r="C193" s="210"/>
      <c r="D193" s="210"/>
      <c r="E193" s="210"/>
      <c r="F193" s="210"/>
      <c r="G193" s="210"/>
      <c r="H193" s="210"/>
      <c r="I193" s="210"/>
      <c r="J193" s="210"/>
      <c r="K193" s="210"/>
      <c r="L193" s="210"/>
      <c r="M193" s="210"/>
      <c r="N193" s="212"/>
    </row>
    <row r="194" spans="1:14" ht="12.75" customHeight="1" x14ac:dyDescent="0.2">
      <c r="A194" s="198" t="s">
        <v>44</v>
      </c>
      <c r="B194" s="209">
        <v>1064</v>
      </c>
      <c r="C194" s="209">
        <v>5153</v>
      </c>
      <c r="D194" s="209">
        <v>4689</v>
      </c>
      <c r="E194" s="209">
        <v>4610</v>
      </c>
      <c r="F194" s="209">
        <v>1547</v>
      </c>
      <c r="G194" s="209">
        <v>1023</v>
      </c>
      <c r="H194" s="209">
        <v>2927</v>
      </c>
      <c r="I194" s="209">
        <v>1640</v>
      </c>
      <c r="J194" s="209">
        <v>1422</v>
      </c>
      <c r="K194" s="209">
        <v>882</v>
      </c>
      <c r="L194" s="209">
        <v>811</v>
      </c>
      <c r="M194" s="209">
        <v>470</v>
      </c>
      <c r="N194" s="211">
        <f t="shared" si="9"/>
        <v>25174</v>
      </c>
    </row>
    <row r="195" spans="1:14" ht="12.75" customHeight="1" thickBot="1" x14ac:dyDescent="0.25">
      <c r="A195" s="199"/>
      <c r="B195" s="210"/>
      <c r="C195" s="210"/>
      <c r="D195" s="210"/>
      <c r="E195" s="210"/>
      <c r="F195" s="210"/>
      <c r="G195" s="210"/>
      <c r="H195" s="210"/>
      <c r="I195" s="210"/>
      <c r="J195" s="210"/>
      <c r="K195" s="210"/>
      <c r="L195" s="210"/>
      <c r="M195" s="210"/>
      <c r="N195" s="212"/>
    </row>
    <row r="196" spans="1:14" ht="12.75" customHeight="1" x14ac:dyDescent="0.2">
      <c r="A196" s="198" t="s">
        <v>84</v>
      </c>
      <c r="B196" s="209">
        <v>1422</v>
      </c>
      <c r="C196" s="209">
        <v>2480</v>
      </c>
      <c r="D196" s="209">
        <v>2921</v>
      </c>
      <c r="E196" s="209">
        <v>3671</v>
      </c>
      <c r="F196" s="209">
        <v>3836</v>
      </c>
      <c r="G196" s="209">
        <v>6277</v>
      </c>
      <c r="H196" s="209">
        <v>4230</v>
      </c>
      <c r="I196" s="209">
        <v>6085</v>
      </c>
      <c r="J196" s="209">
        <v>6638</v>
      </c>
      <c r="K196" s="209">
        <v>5331</v>
      </c>
      <c r="L196" s="209">
        <v>4772</v>
      </c>
      <c r="M196" s="209">
        <v>4601</v>
      </c>
      <c r="N196" s="211">
        <f t="shared" si="9"/>
        <v>50842</v>
      </c>
    </row>
    <row r="197" spans="1:14" ht="12.75" customHeight="1" thickBot="1" x14ac:dyDescent="0.25">
      <c r="A197" s="199"/>
      <c r="B197" s="210"/>
      <c r="C197" s="210"/>
      <c r="D197" s="210"/>
      <c r="E197" s="210"/>
      <c r="F197" s="210"/>
      <c r="G197" s="210"/>
      <c r="H197" s="210"/>
      <c r="I197" s="210"/>
      <c r="J197" s="210"/>
      <c r="K197" s="210"/>
      <c r="L197" s="210"/>
      <c r="M197" s="210"/>
      <c r="N197" s="212"/>
    </row>
    <row r="198" spans="1:14" ht="12.75" customHeight="1" x14ac:dyDescent="0.2">
      <c r="A198" s="198" t="s">
        <v>85</v>
      </c>
      <c r="B198" s="209">
        <v>2160</v>
      </c>
      <c r="C198" s="209">
        <v>1080</v>
      </c>
      <c r="D198" s="209">
        <v>540</v>
      </c>
      <c r="E198" s="209"/>
      <c r="F198" s="209"/>
      <c r="G198" s="209"/>
      <c r="H198" s="209">
        <v>2130</v>
      </c>
      <c r="I198" s="209">
        <v>4275</v>
      </c>
      <c r="J198" s="209">
        <v>4190</v>
      </c>
      <c r="K198" s="209">
        <v>4160</v>
      </c>
      <c r="L198" s="209">
        <v>2700</v>
      </c>
      <c r="M198" s="209">
        <v>3240</v>
      </c>
      <c r="N198" s="211">
        <f t="shared" si="9"/>
        <v>22315</v>
      </c>
    </row>
    <row r="199" spans="1:14" ht="12.75" customHeight="1" thickBot="1" x14ac:dyDescent="0.25">
      <c r="A199" s="199"/>
      <c r="B199" s="210"/>
      <c r="C199" s="210"/>
      <c r="D199" s="210"/>
      <c r="E199" s="210"/>
      <c r="F199" s="210"/>
      <c r="G199" s="210"/>
      <c r="H199" s="210"/>
      <c r="I199" s="210"/>
      <c r="J199" s="210"/>
      <c r="K199" s="210"/>
      <c r="L199" s="210"/>
      <c r="M199" s="210"/>
      <c r="N199" s="212"/>
    </row>
    <row r="200" spans="1:14" ht="12.75" customHeight="1" x14ac:dyDescent="0.2">
      <c r="A200" s="198" t="s">
        <v>88</v>
      </c>
      <c r="B200" s="209">
        <v>1140</v>
      </c>
      <c r="C200" s="209"/>
      <c r="D200" s="209">
        <v>730</v>
      </c>
      <c r="E200" s="209">
        <v>540</v>
      </c>
      <c r="F200" s="209">
        <v>1071</v>
      </c>
      <c r="G200" s="209">
        <v>1580</v>
      </c>
      <c r="H200" s="209">
        <v>7350</v>
      </c>
      <c r="I200" s="209">
        <v>6043</v>
      </c>
      <c r="J200" s="209">
        <v>5343</v>
      </c>
      <c r="K200" s="209">
        <v>4505</v>
      </c>
      <c r="L200" s="209">
        <v>4861</v>
      </c>
      <c r="M200" s="209">
        <v>4353</v>
      </c>
      <c r="N200" s="211">
        <f t="shared" si="9"/>
        <v>36376</v>
      </c>
    </row>
    <row r="201" spans="1:14" ht="12.75" customHeight="1" thickBot="1" x14ac:dyDescent="0.25">
      <c r="A201" s="199"/>
      <c r="B201" s="210"/>
      <c r="C201" s="210"/>
      <c r="D201" s="210"/>
      <c r="E201" s="210"/>
      <c r="F201" s="210"/>
      <c r="G201" s="210"/>
      <c r="H201" s="210"/>
      <c r="I201" s="210"/>
      <c r="J201" s="210"/>
      <c r="K201" s="210"/>
      <c r="L201" s="210"/>
      <c r="M201" s="210"/>
      <c r="N201" s="212"/>
    </row>
    <row r="202" spans="1:14" ht="12.75" customHeight="1" x14ac:dyDescent="0.2">
      <c r="A202" s="198" t="s">
        <v>86</v>
      </c>
      <c r="B202" s="209"/>
      <c r="C202" s="209"/>
      <c r="D202" s="209"/>
      <c r="E202" s="209"/>
      <c r="F202" s="209"/>
      <c r="G202" s="209"/>
      <c r="H202" s="209"/>
      <c r="I202" s="209"/>
      <c r="J202" s="209"/>
      <c r="K202" s="209"/>
      <c r="L202" s="209"/>
      <c r="M202" s="209"/>
      <c r="N202" s="211">
        <f t="shared" si="9"/>
        <v>0</v>
      </c>
    </row>
    <row r="203" spans="1:14" ht="12.75" customHeight="1" thickBot="1" x14ac:dyDescent="0.25">
      <c r="A203" s="199"/>
      <c r="B203" s="210"/>
      <c r="C203" s="210"/>
      <c r="D203" s="210"/>
      <c r="E203" s="210"/>
      <c r="F203" s="210"/>
      <c r="G203" s="210"/>
      <c r="H203" s="210"/>
      <c r="I203" s="210"/>
      <c r="J203" s="210"/>
      <c r="K203" s="210"/>
      <c r="L203" s="210"/>
      <c r="M203" s="210"/>
      <c r="N203" s="212"/>
    </row>
    <row r="204" spans="1:14" ht="12.75" customHeight="1" x14ac:dyDescent="0.2">
      <c r="A204" s="198" t="s">
        <v>69</v>
      </c>
      <c r="B204" s="209">
        <v>0</v>
      </c>
      <c r="C204" s="209">
        <v>0</v>
      </c>
      <c r="D204" s="209">
        <v>199</v>
      </c>
      <c r="E204" s="209"/>
      <c r="F204" s="209"/>
      <c r="G204" s="209">
        <v>437</v>
      </c>
      <c r="H204" s="209">
        <v>35</v>
      </c>
      <c r="I204" s="209">
        <v>1321</v>
      </c>
      <c r="J204" s="209">
        <v>2318</v>
      </c>
      <c r="K204" s="209">
        <v>2750</v>
      </c>
      <c r="L204" s="209">
        <v>262</v>
      </c>
      <c r="M204" s="209">
        <v>628</v>
      </c>
      <c r="N204" s="211">
        <f t="shared" si="9"/>
        <v>7950</v>
      </c>
    </row>
    <row r="205" spans="1:14" ht="12.75" customHeight="1" thickBot="1" x14ac:dyDescent="0.25">
      <c r="A205" s="199"/>
      <c r="B205" s="210"/>
      <c r="C205" s="210"/>
      <c r="D205" s="210"/>
      <c r="E205" s="210"/>
      <c r="F205" s="210"/>
      <c r="G205" s="210"/>
      <c r="H205" s="210"/>
      <c r="I205" s="210"/>
      <c r="J205" s="210"/>
      <c r="K205" s="210"/>
      <c r="L205" s="210"/>
      <c r="M205" s="210"/>
      <c r="N205" s="212"/>
    </row>
    <row r="206" spans="1:14" ht="12.75" customHeight="1" x14ac:dyDescent="0.2">
      <c r="A206" s="198" t="s">
        <v>89</v>
      </c>
      <c r="B206" s="209">
        <v>100</v>
      </c>
      <c r="C206" s="209">
        <v>580</v>
      </c>
      <c r="D206" s="209">
        <v>1315</v>
      </c>
      <c r="E206" s="209">
        <v>1815</v>
      </c>
      <c r="F206" s="209">
        <v>1380</v>
      </c>
      <c r="G206" s="209">
        <v>3038</v>
      </c>
      <c r="H206" s="209">
        <v>1473</v>
      </c>
      <c r="I206" s="209">
        <v>340</v>
      </c>
      <c r="J206" s="209">
        <v>590</v>
      </c>
      <c r="K206" s="209">
        <v>256</v>
      </c>
      <c r="L206" s="209">
        <v>2169</v>
      </c>
      <c r="M206" s="209">
        <v>1275</v>
      </c>
      <c r="N206" s="211">
        <f t="shared" si="9"/>
        <v>14231</v>
      </c>
    </row>
    <row r="207" spans="1:14" ht="12.75" customHeight="1" thickBot="1" x14ac:dyDescent="0.25">
      <c r="A207" s="199"/>
      <c r="B207" s="210"/>
      <c r="C207" s="210"/>
      <c r="D207" s="210"/>
      <c r="E207" s="210"/>
      <c r="F207" s="210"/>
      <c r="G207" s="210"/>
      <c r="H207" s="210"/>
      <c r="I207" s="210"/>
      <c r="J207" s="210"/>
      <c r="K207" s="210"/>
      <c r="L207" s="210"/>
      <c r="M207" s="210"/>
      <c r="N207" s="212"/>
    </row>
    <row r="208" spans="1:14" ht="12.75" customHeight="1" x14ac:dyDescent="0.2">
      <c r="A208" s="205" t="s">
        <v>13</v>
      </c>
      <c r="B208" s="194">
        <f t="shared" ref="B208:M208" si="10">SUM(B188:B206)</f>
        <v>53757</v>
      </c>
      <c r="C208" s="194">
        <f t="shared" si="10"/>
        <v>38279</v>
      </c>
      <c r="D208" s="194">
        <f>SUM(D188:D206)</f>
        <v>43851</v>
      </c>
      <c r="E208" s="194">
        <f t="shared" si="10"/>
        <v>80783</v>
      </c>
      <c r="F208" s="194">
        <f t="shared" si="10"/>
        <v>82801</v>
      </c>
      <c r="G208" s="194">
        <f t="shared" si="10"/>
        <v>80167</v>
      </c>
      <c r="H208" s="194">
        <f t="shared" si="10"/>
        <v>91582</v>
      </c>
      <c r="I208" s="194">
        <f t="shared" si="10"/>
        <v>101542</v>
      </c>
      <c r="J208" s="194">
        <f t="shared" si="10"/>
        <v>100283</v>
      </c>
      <c r="K208" s="194">
        <f t="shared" si="10"/>
        <v>90718</v>
      </c>
      <c r="L208" s="194">
        <f t="shared" si="10"/>
        <v>80866</v>
      </c>
      <c r="M208" s="194">
        <f t="shared" si="10"/>
        <v>71079</v>
      </c>
      <c r="N208" s="194">
        <f>SUM(B208:M208)</f>
        <v>915708</v>
      </c>
    </row>
    <row r="209" spans="1:14" ht="12.75" customHeight="1" thickBot="1" x14ac:dyDescent="0.25">
      <c r="A209" s="206"/>
      <c r="B209" s="195"/>
      <c r="C209" s="195"/>
      <c r="D209" s="195"/>
      <c r="E209" s="195"/>
      <c r="F209" s="195"/>
      <c r="G209" s="195"/>
      <c r="H209" s="195"/>
      <c r="I209" s="195"/>
      <c r="J209" s="195"/>
      <c r="K209" s="195"/>
      <c r="L209" s="195"/>
      <c r="M209" s="195"/>
      <c r="N209" s="195"/>
    </row>
    <row r="213" spans="1:14" s="10" customFormat="1" ht="24.95" customHeight="1" x14ac:dyDescent="0.2">
      <c r="A213" s="204" t="s">
        <v>194</v>
      </c>
      <c r="B213" s="204"/>
      <c r="C213" s="204"/>
      <c r="D213" s="204"/>
      <c r="E213" s="204"/>
      <c r="F213" s="204"/>
      <c r="G213" s="204"/>
      <c r="H213" s="204"/>
      <c r="I213" s="204"/>
      <c r="J213" s="204"/>
      <c r="K213" s="204"/>
      <c r="L213" s="204"/>
      <c r="M213" s="204"/>
      <c r="N213" s="204"/>
    </row>
    <row r="214" spans="1:14" ht="12.75" customHeight="1" thickBot="1" x14ac:dyDescent="0.25"/>
    <row r="215" spans="1:14" ht="12.75" customHeight="1" x14ac:dyDescent="0.2">
      <c r="A215" s="198"/>
      <c r="B215" s="198" t="s">
        <v>1</v>
      </c>
      <c r="C215" s="198" t="s">
        <v>2</v>
      </c>
      <c r="D215" s="198" t="s">
        <v>3</v>
      </c>
      <c r="E215" s="198" t="s">
        <v>4</v>
      </c>
      <c r="F215" s="198" t="s">
        <v>5</v>
      </c>
      <c r="G215" s="198" t="s">
        <v>6</v>
      </c>
      <c r="H215" s="198" t="s">
        <v>7</v>
      </c>
      <c r="I215" s="198" t="s">
        <v>8</v>
      </c>
      <c r="J215" s="198" t="s">
        <v>9</v>
      </c>
      <c r="K215" s="198" t="s">
        <v>10</v>
      </c>
      <c r="L215" s="198" t="s">
        <v>11</v>
      </c>
      <c r="M215" s="198" t="s">
        <v>12</v>
      </c>
      <c r="N215" s="196" t="s">
        <v>13</v>
      </c>
    </row>
    <row r="216" spans="1:14" ht="12.75" customHeight="1" thickBot="1" x14ac:dyDescent="0.25">
      <c r="A216" s="199"/>
      <c r="B216" s="199"/>
      <c r="C216" s="199"/>
      <c r="D216" s="199"/>
      <c r="E216" s="199"/>
      <c r="F216" s="199"/>
      <c r="G216" s="199"/>
      <c r="H216" s="199"/>
      <c r="I216" s="199"/>
      <c r="J216" s="199"/>
      <c r="K216" s="199"/>
      <c r="L216" s="199"/>
      <c r="M216" s="199"/>
      <c r="N216" s="197"/>
    </row>
    <row r="217" spans="1:14" ht="12.75" customHeight="1" x14ac:dyDescent="0.2">
      <c r="A217" s="198" t="s">
        <v>91</v>
      </c>
      <c r="B217" s="209"/>
      <c r="C217" s="209"/>
      <c r="D217" s="209"/>
      <c r="E217" s="209"/>
      <c r="F217" s="209"/>
      <c r="G217" s="209"/>
      <c r="H217" s="209"/>
      <c r="I217" s="209"/>
      <c r="J217" s="209"/>
      <c r="K217" s="209"/>
      <c r="L217" s="209"/>
      <c r="M217" s="209"/>
      <c r="N217" s="211">
        <f>SUM(B217:M217)</f>
        <v>0</v>
      </c>
    </row>
    <row r="218" spans="1:14" ht="12.75" customHeight="1" thickBot="1" x14ac:dyDescent="0.25">
      <c r="A218" s="214"/>
      <c r="B218" s="210"/>
      <c r="C218" s="210"/>
      <c r="D218" s="210"/>
      <c r="E218" s="210"/>
      <c r="F218" s="210"/>
      <c r="G218" s="210"/>
      <c r="H218" s="210"/>
      <c r="I218" s="210"/>
      <c r="J218" s="210"/>
      <c r="K218" s="210"/>
      <c r="L218" s="210"/>
      <c r="M218" s="210"/>
      <c r="N218" s="212"/>
    </row>
    <row r="219" spans="1:14" ht="12.75" customHeight="1" x14ac:dyDescent="0.2">
      <c r="A219" s="198" t="s">
        <v>99</v>
      </c>
      <c r="B219" s="209"/>
      <c r="C219" s="209"/>
      <c r="D219" s="209"/>
      <c r="E219" s="209"/>
      <c r="F219" s="209"/>
      <c r="G219" s="209"/>
      <c r="H219" s="209"/>
      <c r="I219" s="209"/>
      <c r="J219" s="209"/>
      <c r="K219" s="209"/>
      <c r="L219" s="209"/>
      <c r="M219" s="209"/>
      <c r="N219" s="211">
        <f>SUM(B219:M219)</f>
        <v>0</v>
      </c>
    </row>
    <row r="220" spans="1:14" ht="12.75" customHeight="1" thickBot="1" x14ac:dyDescent="0.25">
      <c r="A220" s="199"/>
      <c r="B220" s="210"/>
      <c r="C220" s="210"/>
      <c r="D220" s="210"/>
      <c r="E220" s="210"/>
      <c r="F220" s="210"/>
      <c r="G220" s="210"/>
      <c r="H220" s="210"/>
      <c r="I220" s="210"/>
      <c r="J220" s="210"/>
      <c r="K220" s="210"/>
      <c r="L220" s="210"/>
      <c r="M220" s="210"/>
      <c r="N220" s="212"/>
    </row>
    <row r="221" spans="1:14" ht="12.75" customHeight="1" x14ac:dyDescent="0.2">
      <c r="A221" s="198" t="s">
        <v>86</v>
      </c>
      <c r="B221" s="209"/>
      <c r="C221" s="209"/>
      <c r="D221" s="209"/>
      <c r="E221" s="209"/>
      <c r="F221" s="209"/>
      <c r="G221" s="209"/>
      <c r="H221" s="209"/>
      <c r="I221" s="209"/>
      <c r="J221" s="209"/>
      <c r="K221" s="209"/>
      <c r="L221" s="209"/>
      <c r="M221" s="209"/>
      <c r="N221" s="211">
        <f>SUM(B221:M221)</f>
        <v>0</v>
      </c>
    </row>
    <row r="222" spans="1:14" ht="12.75" customHeight="1" thickBot="1" x14ac:dyDescent="0.25">
      <c r="A222" s="199"/>
      <c r="B222" s="210"/>
      <c r="C222" s="210"/>
      <c r="D222" s="210"/>
      <c r="E222" s="210"/>
      <c r="F222" s="210"/>
      <c r="G222" s="210"/>
      <c r="H222" s="210"/>
      <c r="I222" s="210"/>
      <c r="J222" s="210"/>
      <c r="K222" s="210"/>
      <c r="L222" s="210"/>
      <c r="M222" s="210"/>
      <c r="N222" s="212"/>
    </row>
    <row r="223" spans="1:14" ht="12.75" customHeight="1" x14ac:dyDescent="0.2">
      <c r="A223" s="205" t="s">
        <v>13</v>
      </c>
      <c r="B223" s="205">
        <f t="shared" ref="B223:M223" si="11">SUM(B217:B221)</f>
        <v>0</v>
      </c>
      <c r="C223" s="205">
        <f t="shared" si="11"/>
        <v>0</v>
      </c>
      <c r="D223" s="205">
        <f t="shared" si="11"/>
        <v>0</v>
      </c>
      <c r="E223" s="205">
        <f t="shared" si="11"/>
        <v>0</v>
      </c>
      <c r="F223" s="205">
        <f t="shared" si="11"/>
        <v>0</v>
      </c>
      <c r="G223" s="205">
        <f t="shared" si="11"/>
        <v>0</v>
      </c>
      <c r="H223" s="205">
        <f t="shared" si="11"/>
        <v>0</v>
      </c>
      <c r="I223" s="205">
        <f t="shared" si="11"/>
        <v>0</v>
      </c>
      <c r="J223" s="205">
        <f t="shared" si="11"/>
        <v>0</v>
      </c>
      <c r="K223" s="205">
        <f t="shared" si="11"/>
        <v>0</v>
      </c>
      <c r="L223" s="205">
        <f t="shared" si="11"/>
        <v>0</v>
      </c>
      <c r="M223" s="205">
        <f t="shared" si="11"/>
        <v>0</v>
      </c>
      <c r="N223" s="215" t="s">
        <v>186</v>
      </c>
    </row>
    <row r="224" spans="1:14" ht="12.75" customHeight="1" thickBot="1" x14ac:dyDescent="0.25">
      <c r="A224" s="206"/>
      <c r="B224" s="206"/>
      <c r="C224" s="206"/>
      <c r="D224" s="206"/>
      <c r="E224" s="206"/>
      <c r="F224" s="206"/>
      <c r="G224" s="206"/>
      <c r="H224" s="206"/>
      <c r="I224" s="206"/>
      <c r="J224" s="206"/>
      <c r="K224" s="206"/>
      <c r="L224" s="206"/>
      <c r="M224" s="206"/>
      <c r="N224" s="216"/>
    </row>
  </sheetData>
  <mergeCells count="1275">
    <mergeCell ref="A206:A207"/>
    <mergeCell ref="A10:E10"/>
    <mergeCell ref="A9:E9"/>
    <mergeCell ref="A198:A199"/>
    <mergeCell ref="A200:A201"/>
    <mergeCell ref="A202:A203"/>
    <mergeCell ref="A204:A205"/>
    <mergeCell ref="A190:A191"/>
    <mergeCell ref="A192:A193"/>
    <mergeCell ref="A194:A195"/>
    <mergeCell ref="A136:A137"/>
    <mergeCell ref="A138:A139"/>
    <mergeCell ref="A115:A116"/>
    <mergeCell ref="A117:A118"/>
    <mergeCell ref="A128:A129"/>
    <mergeCell ref="A130:A131"/>
    <mergeCell ref="A126:A127"/>
    <mergeCell ref="A157:A158"/>
    <mergeCell ref="A159:A160"/>
    <mergeCell ref="A161:A162"/>
    <mergeCell ref="A163:A164"/>
    <mergeCell ref="A140:A141"/>
    <mergeCell ref="A142:A143"/>
    <mergeCell ref="A144:A145"/>
    <mergeCell ref="A146:A147"/>
    <mergeCell ref="A196:A197"/>
    <mergeCell ref="A173:A174"/>
    <mergeCell ref="A175:A176"/>
    <mergeCell ref="A177:A178"/>
    <mergeCell ref="A188:A189"/>
    <mergeCell ref="A165:A166"/>
    <mergeCell ref="A167:A168"/>
    <mergeCell ref="A169:A170"/>
    <mergeCell ref="A171:A172"/>
    <mergeCell ref="A97:A98"/>
    <mergeCell ref="A84:A85"/>
    <mergeCell ref="A91:A92"/>
    <mergeCell ref="A78:A79"/>
    <mergeCell ref="A80:A81"/>
    <mergeCell ref="A82:A83"/>
    <mergeCell ref="A93:A94"/>
    <mergeCell ref="A107:A108"/>
    <mergeCell ref="A109:A110"/>
    <mergeCell ref="A111:A112"/>
    <mergeCell ref="A113:A114"/>
    <mergeCell ref="A99:A100"/>
    <mergeCell ref="A101:A102"/>
    <mergeCell ref="A103:A104"/>
    <mergeCell ref="A105:A106"/>
    <mergeCell ref="A132:A133"/>
    <mergeCell ref="A134:A135"/>
    <mergeCell ref="A155:A156"/>
    <mergeCell ref="A54:A55"/>
    <mergeCell ref="A56:A57"/>
    <mergeCell ref="A58:A59"/>
    <mergeCell ref="A60:A61"/>
    <mergeCell ref="A46:A47"/>
    <mergeCell ref="A48:A49"/>
    <mergeCell ref="A50:A51"/>
    <mergeCell ref="A52:A53"/>
    <mergeCell ref="A70:A71"/>
    <mergeCell ref="A72:A73"/>
    <mergeCell ref="A74:A75"/>
    <mergeCell ref="A76:A77"/>
    <mergeCell ref="A62:A63"/>
    <mergeCell ref="A64:A65"/>
    <mergeCell ref="A66:A67"/>
    <mergeCell ref="A68:A69"/>
    <mergeCell ref="A95:A96"/>
    <mergeCell ref="A27:A28"/>
    <mergeCell ref="J27:J28"/>
    <mergeCell ref="K27:K28"/>
    <mergeCell ref="L27:L28"/>
    <mergeCell ref="M27:M28"/>
    <mergeCell ref="F27:F28"/>
    <mergeCell ref="G27:G28"/>
    <mergeCell ref="H27:H28"/>
    <mergeCell ref="I27:I28"/>
    <mergeCell ref="B27:B28"/>
    <mergeCell ref="A38:A39"/>
    <mergeCell ref="A40:A41"/>
    <mergeCell ref="A42:A43"/>
    <mergeCell ref="A44:A45"/>
    <mergeCell ref="N27:N28"/>
    <mergeCell ref="A17:A18"/>
    <mergeCell ref="A19:A20"/>
    <mergeCell ref="A21:A22"/>
    <mergeCell ref="A23:A24"/>
    <mergeCell ref="A25:A26"/>
    <mergeCell ref="N25:N26"/>
    <mergeCell ref="N23:N24"/>
    <mergeCell ref="B25:B26"/>
    <mergeCell ref="C25:C26"/>
    <mergeCell ref="D25:D26"/>
    <mergeCell ref="E25:E26"/>
    <mergeCell ref="F25:F26"/>
    <mergeCell ref="G25:G26"/>
    <mergeCell ref="H25:H26"/>
    <mergeCell ref="I25:I26"/>
    <mergeCell ref="C27:C28"/>
    <mergeCell ref="D27:D28"/>
    <mergeCell ref="N21:N22"/>
    <mergeCell ref="N19:N20"/>
    <mergeCell ref="B21:B22"/>
    <mergeCell ref="C21:C22"/>
    <mergeCell ref="D21:D22"/>
    <mergeCell ref="E27:E28"/>
    <mergeCell ref="K25:K26"/>
    <mergeCell ref="L25:L26"/>
    <mergeCell ref="M25:M26"/>
    <mergeCell ref="J25:J26"/>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M80:M81"/>
    <mergeCell ref="N80:N81"/>
    <mergeCell ref="N78:N79"/>
    <mergeCell ref="M72:M73"/>
    <mergeCell ref="N72:N73"/>
    <mergeCell ref="N70:N71"/>
    <mergeCell ref="M74:M75"/>
    <mergeCell ref="M68:M69"/>
    <mergeCell ref="N68:N69"/>
    <mergeCell ref="N66:N67"/>
    <mergeCell ref="M70:M71"/>
    <mergeCell ref="M64:M65"/>
    <mergeCell ref="N64:N65"/>
    <mergeCell ref="N62:N63"/>
    <mergeCell ref="M66:M67"/>
    <mergeCell ref="M60:M61"/>
    <mergeCell ref="N60:N61"/>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N82:N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F74:F75"/>
    <mergeCell ref="G74:G75"/>
    <mergeCell ref="H74:H75"/>
    <mergeCell ref="I74:I75"/>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F70:F71"/>
    <mergeCell ref="G70:G71"/>
    <mergeCell ref="H70:H71"/>
    <mergeCell ref="I70:I71"/>
    <mergeCell ref="J60:J61"/>
    <mergeCell ref="J62:J63"/>
    <mergeCell ref="K62:K63"/>
    <mergeCell ref="L62:L63"/>
    <mergeCell ref="M62:M63"/>
    <mergeCell ref="F62:F63"/>
    <mergeCell ref="G62:G63"/>
    <mergeCell ref="H62:H63"/>
    <mergeCell ref="I62:I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F66:F67"/>
    <mergeCell ref="G66:G67"/>
    <mergeCell ref="H66:H67"/>
    <mergeCell ref="I66:I67"/>
    <mergeCell ref="M56:M57"/>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N58:N59"/>
    <mergeCell ref="M52:M53"/>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M48:M49"/>
    <mergeCell ref="N48:N49"/>
    <mergeCell ref="N46:N47"/>
    <mergeCell ref="B48:B49"/>
    <mergeCell ref="C48:C49"/>
    <mergeCell ref="D48:D49"/>
    <mergeCell ref="E48:E49"/>
    <mergeCell ref="F48:F49"/>
    <mergeCell ref="G48:G49"/>
    <mergeCell ref="H48:H49"/>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M44:M45"/>
    <mergeCell ref="N44:N45"/>
    <mergeCell ref="N42:N43"/>
    <mergeCell ref="B44:B45"/>
    <mergeCell ref="C44:C45"/>
    <mergeCell ref="D44:D45"/>
    <mergeCell ref="E44:E45"/>
    <mergeCell ref="F44:F45"/>
    <mergeCell ref="G44:G45"/>
    <mergeCell ref="H44:H45"/>
    <mergeCell ref="B46:B47"/>
    <mergeCell ref="C46:C47"/>
    <mergeCell ref="D46:D47"/>
    <mergeCell ref="E46:E47"/>
    <mergeCell ref="K44:K45"/>
    <mergeCell ref="L44:L45"/>
    <mergeCell ref="I44:I45"/>
    <mergeCell ref="J44:J45"/>
    <mergeCell ref="J46:J47"/>
    <mergeCell ref="K46:K47"/>
    <mergeCell ref="L46:L47"/>
    <mergeCell ref="M46:M47"/>
    <mergeCell ref="F46:F47"/>
    <mergeCell ref="G46:G47"/>
    <mergeCell ref="H46:H47"/>
    <mergeCell ref="I46:I47"/>
    <mergeCell ref="M40:M41"/>
    <mergeCell ref="N40:N41"/>
    <mergeCell ref="N38:N39"/>
    <mergeCell ref="B40:B41"/>
    <mergeCell ref="C40:C41"/>
    <mergeCell ref="D40:D41"/>
    <mergeCell ref="E40:E41"/>
    <mergeCell ref="F40:F41"/>
    <mergeCell ref="G40:G41"/>
    <mergeCell ref="H40:H41"/>
    <mergeCell ref="B42:B43"/>
    <mergeCell ref="C42:C43"/>
    <mergeCell ref="D42:D43"/>
    <mergeCell ref="E42:E43"/>
    <mergeCell ref="K40:K41"/>
    <mergeCell ref="L40:L41"/>
    <mergeCell ref="I40:I41"/>
    <mergeCell ref="J40:J41"/>
    <mergeCell ref="J42:J43"/>
    <mergeCell ref="K42:K43"/>
    <mergeCell ref="L42:L43"/>
    <mergeCell ref="M42:M43"/>
    <mergeCell ref="F42:F43"/>
    <mergeCell ref="G42:G43"/>
    <mergeCell ref="H42:H43"/>
    <mergeCell ref="I42:I43"/>
    <mergeCell ref="M117:M118"/>
    <mergeCell ref="B115:B116"/>
    <mergeCell ref="C115:C116"/>
    <mergeCell ref="D115:D116"/>
    <mergeCell ref="E115:E116"/>
    <mergeCell ref="N117:N118"/>
    <mergeCell ref="N115:N116"/>
    <mergeCell ref="B117:B118"/>
    <mergeCell ref="C117:C118"/>
    <mergeCell ref="D117:D118"/>
    <mergeCell ref="E117:E118"/>
    <mergeCell ref="F117:F118"/>
    <mergeCell ref="G117:G118"/>
    <mergeCell ref="H117:H118"/>
    <mergeCell ref="M115:M116"/>
    <mergeCell ref="B38:B39"/>
    <mergeCell ref="C38:C39"/>
    <mergeCell ref="D38:D39"/>
    <mergeCell ref="E38:E39"/>
    <mergeCell ref="K117:K118"/>
    <mergeCell ref="L117:L118"/>
    <mergeCell ref="I117:I118"/>
    <mergeCell ref="J117:J118"/>
    <mergeCell ref="J115:J116"/>
    <mergeCell ref="K115:K116"/>
    <mergeCell ref="J38:J39"/>
    <mergeCell ref="K38:K39"/>
    <mergeCell ref="L38:L39"/>
    <mergeCell ref="M38:M39"/>
    <mergeCell ref="F38:F39"/>
    <mergeCell ref="G38:G39"/>
    <mergeCell ref="H38:H39"/>
    <mergeCell ref="N113:N114"/>
    <mergeCell ref="N111:N112"/>
    <mergeCell ref="B113:B114"/>
    <mergeCell ref="C113:C114"/>
    <mergeCell ref="D113:D114"/>
    <mergeCell ref="E113:E114"/>
    <mergeCell ref="F113:F114"/>
    <mergeCell ref="G113:G114"/>
    <mergeCell ref="H113:H114"/>
    <mergeCell ref="L111:L112"/>
    <mergeCell ref="K113:K114"/>
    <mergeCell ref="L113:L114"/>
    <mergeCell ref="I113:I114"/>
    <mergeCell ref="J113:J114"/>
    <mergeCell ref="L115:L116"/>
    <mergeCell ref="M113:M114"/>
    <mergeCell ref="F115:F116"/>
    <mergeCell ref="G115:G116"/>
    <mergeCell ref="H115:H116"/>
    <mergeCell ref="I115:I116"/>
    <mergeCell ref="M109:M110"/>
    <mergeCell ref="N109:N110"/>
    <mergeCell ref="N107:N108"/>
    <mergeCell ref="B109:B110"/>
    <mergeCell ref="C109:C110"/>
    <mergeCell ref="D109:D110"/>
    <mergeCell ref="E109:E110"/>
    <mergeCell ref="F109:F110"/>
    <mergeCell ref="G109:G110"/>
    <mergeCell ref="H109:H110"/>
    <mergeCell ref="K109:K110"/>
    <mergeCell ref="L109:L110"/>
    <mergeCell ref="I109:I110"/>
    <mergeCell ref="J109:J110"/>
    <mergeCell ref="J111:J112"/>
    <mergeCell ref="K111:K112"/>
    <mergeCell ref="M111:M112"/>
    <mergeCell ref="F111:F112"/>
    <mergeCell ref="G111:G112"/>
    <mergeCell ref="H111:H112"/>
    <mergeCell ref="I111:I112"/>
    <mergeCell ref="B111:B112"/>
    <mergeCell ref="C111:C112"/>
    <mergeCell ref="D111:D112"/>
    <mergeCell ref="E111:E112"/>
    <mergeCell ref="M105:M106"/>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N101:N102"/>
    <mergeCell ref="N99:N100"/>
    <mergeCell ref="B101:B102"/>
    <mergeCell ref="C101:C102"/>
    <mergeCell ref="D101:D102"/>
    <mergeCell ref="E101:E102"/>
    <mergeCell ref="F101:F102"/>
    <mergeCell ref="G101:G102"/>
    <mergeCell ref="H101:H102"/>
    <mergeCell ref="M99:M100"/>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L99:L100"/>
    <mergeCell ref="H97:H98"/>
    <mergeCell ref="B99:B100"/>
    <mergeCell ref="C99:C100"/>
    <mergeCell ref="D99:D100"/>
    <mergeCell ref="E99:E100"/>
    <mergeCell ref="K97:K98"/>
    <mergeCell ref="B97:B98"/>
    <mergeCell ref="C97:C98"/>
    <mergeCell ref="D97:D98"/>
    <mergeCell ref="F99:F100"/>
    <mergeCell ref="G99:G100"/>
    <mergeCell ref="H99:H100"/>
    <mergeCell ref="I99:I100"/>
    <mergeCell ref="D93:D94"/>
    <mergeCell ref="M101:M102"/>
    <mergeCell ref="L97:L98"/>
    <mergeCell ref="I97:I98"/>
    <mergeCell ref="J97:J98"/>
    <mergeCell ref="J99:J100"/>
    <mergeCell ref="K99:K100"/>
    <mergeCell ref="I93:I94"/>
    <mergeCell ref="J93:J94"/>
    <mergeCell ref="K93:K94"/>
    <mergeCell ref="L93:L94"/>
    <mergeCell ref="J95:J96"/>
    <mergeCell ref="K95:K96"/>
    <mergeCell ref="G95:G96"/>
    <mergeCell ref="E97:E98"/>
    <mergeCell ref="F97:F98"/>
    <mergeCell ref="G97:G98"/>
    <mergeCell ref="M95:M96"/>
    <mergeCell ref="M93:M94"/>
    <mergeCell ref="N93:N94"/>
    <mergeCell ref="M97:M98"/>
    <mergeCell ref="N97:N98"/>
    <mergeCell ref="N95:N96"/>
    <mergeCell ref="H95:H96"/>
    <mergeCell ref="L144:L145"/>
    <mergeCell ref="M142:M143"/>
    <mergeCell ref="F144:F145"/>
    <mergeCell ref="G144:G145"/>
    <mergeCell ref="H144:H145"/>
    <mergeCell ref="I144:I145"/>
    <mergeCell ref="M146:M147"/>
    <mergeCell ref="B144:B145"/>
    <mergeCell ref="C144:C145"/>
    <mergeCell ref="D144:D145"/>
    <mergeCell ref="E144:E145"/>
    <mergeCell ref="N146:N147"/>
    <mergeCell ref="N144:N145"/>
    <mergeCell ref="B146:B147"/>
    <mergeCell ref="C146:C147"/>
    <mergeCell ref="D146:D147"/>
    <mergeCell ref="E146:E147"/>
    <mergeCell ref="F146:F147"/>
    <mergeCell ref="G146:G147"/>
    <mergeCell ref="H146:H147"/>
    <mergeCell ref="M144:M145"/>
    <mergeCell ref="K146:K147"/>
    <mergeCell ref="L146:L147"/>
    <mergeCell ref="I146:I147"/>
    <mergeCell ref="J146:J147"/>
    <mergeCell ref="J144:J145"/>
    <mergeCell ref="K144:K145"/>
    <mergeCell ref="J140:J141"/>
    <mergeCell ref="K140:K141"/>
    <mergeCell ref="M140:M141"/>
    <mergeCell ref="F140:F141"/>
    <mergeCell ref="G140:G141"/>
    <mergeCell ref="H140:H141"/>
    <mergeCell ref="I140:I141"/>
    <mergeCell ref="B140:B141"/>
    <mergeCell ref="C140:C141"/>
    <mergeCell ref="D140:D141"/>
    <mergeCell ref="E140:E141"/>
    <mergeCell ref="N142:N143"/>
    <mergeCell ref="N140:N141"/>
    <mergeCell ref="B142:B143"/>
    <mergeCell ref="C142:C143"/>
    <mergeCell ref="D142:D143"/>
    <mergeCell ref="E142:E143"/>
    <mergeCell ref="F142:F143"/>
    <mergeCell ref="G142:G143"/>
    <mergeCell ref="H142:H143"/>
    <mergeCell ref="L140:L141"/>
    <mergeCell ref="K142:K143"/>
    <mergeCell ref="L142:L143"/>
    <mergeCell ref="I142:I143"/>
    <mergeCell ref="J142:J143"/>
    <mergeCell ref="J134:J135"/>
    <mergeCell ref="J136:J137"/>
    <mergeCell ref="K136:K137"/>
    <mergeCell ref="L136:L137"/>
    <mergeCell ref="M136:M137"/>
    <mergeCell ref="F136:F137"/>
    <mergeCell ref="G136:G137"/>
    <mergeCell ref="H136:H137"/>
    <mergeCell ref="I136:I137"/>
    <mergeCell ref="M138:M139"/>
    <mergeCell ref="N138:N139"/>
    <mergeCell ref="N136:N137"/>
    <mergeCell ref="B138:B139"/>
    <mergeCell ref="C138:C139"/>
    <mergeCell ref="D138:D139"/>
    <mergeCell ref="E138:E139"/>
    <mergeCell ref="F138:F139"/>
    <mergeCell ref="G138:G139"/>
    <mergeCell ref="H138:H139"/>
    <mergeCell ref="K138:K139"/>
    <mergeCell ref="L138:L139"/>
    <mergeCell ref="I138:I139"/>
    <mergeCell ref="J138:J139"/>
    <mergeCell ref="M177:M178"/>
    <mergeCell ref="N177:N178"/>
    <mergeCell ref="M175:M176"/>
    <mergeCell ref="N175:N176"/>
    <mergeCell ref="J175:J176"/>
    <mergeCell ref="K175:K176"/>
    <mergeCell ref="M130:M131"/>
    <mergeCell ref="N130:N131"/>
    <mergeCell ref="N128:N129"/>
    <mergeCell ref="C130:C131"/>
    <mergeCell ref="D130:D131"/>
    <mergeCell ref="E130:E131"/>
    <mergeCell ref="F130:F131"/>
    <mergeCell ref="G130:G131"/>
    <mergeCell ref="H130:H131"/>
    <mergeCell ref="K130:K131"/>
    <mergeCell ref="L130:L131"/>
    <mergeCell ref="I130:I131"/>
    <mergeCell ref="J130:J131"/>
    <mergeCell ref="J132:J133"/>
    <mergeCell ref="K132:K133"/>
    <mergeCell ref="F132:F133"/>
    <mergeCell ref="G132:G133"/>
    <mergeCell ref="H132:H133"/>
    <mergeCell ref="I132:I133"/>
    <mergeCell ref="M134:M135"/>
    <mergeCell ref="C132:C133"/>
    <mergeCell ref="D132:D133"/>
    <mergeCell ref="E132:E133"/>
    <mergeCell ref="N134:N135"/>
    <mergeCell ref="N132:N133"/>
    <mergeCell ref="C134:C135"/>
    <mergeCell ref="B177:B178"/>
    <mergeCell ref="C177:C178"/>
    <mergeCell ref="D177:D178"/>
    <mergeCell ref="E177:E178"/>
    <mergeCell ref="F177:F178"/>
    <mergeCell ref="G177:G178"/>
    <mergeCell ref="I128:I129"/>
    <mergeCell ref="I177:I178"/>
    <mergeCell ref="J177:J178"/>
    <mergeCell ref="K177:K178"/>
    <mergeCell ref="L177:L178"/>
    <mergeCell ref="L175:L176"/>
    <mergeCell ref="J128:J129"/>
    <mergeCell ref="K128:K129"/>
    <mergeCell ref="L128:L129"/>
    <mergeCell ref="L132:L133"/>
    <mergeCell ref="H177:H178"/>
    <mergeCell ref="H175:H176"/>
    <mergeCell ref="I175:I176"/>
    <mergeCell ref="B128:B129"/>
    <mergeCell ref="C128:C129"/>
    <mergeCell ref="D128:D129"/>
    <mergeCell ref="E128:E129"/>
    <mergeCell ref="F128:F129"/>
    <mergeCell ref="G128:G129"/>
    <mergeCell ref="B130:B131"/>
    <mergeCell ref="B132:B133"/>
    <mergeCell ref="B134:B135"/>
    <mergeCell ref="D134:D135"/>
    <mergeCell ref="E134:E135"/>
    <mergeCell ref="F134:F135"/>
    <mergeCell ref="G134:G135"/>
    <mergeCell ref="M173:M174"/>
    <mergeCell ref="N173:N174"/>
    <mergeCell ref="N171:N172"/>
    <mergeCell ref="L173:L174"/>
    <mergeCell ref="B173:B174"/>
    <mergeCell ref="C173:C174"/>
    <mergeCell ref="D173:D174"/>
    <mergeCell ref="E173:E174"/>
    <mergeCell ref="F173:F174"/>
    <mergeCell ref="G173:G174"/>
    <mergeCell ref="H173:H174"/>
    <mergeCell ref="D175:D176"/>
    <mergeCell ref="E175:E176"/>
    <mergeCell ref="F175:F176"/>
    <mergeCell ref="G175:G176"/>
    <mergeCell ref="K173:K174"/>
    <mergeCell ref="I173:I174"/>
    <mergeCell ref="J173:J174"/>
    <mergeCell ref="H171:H172"/>
    <mergeCell ref="I171:I172"/>
    <mergeCell ref="E169:E170"/>
    <mergeCell ref="F169:F170"/>
    <mergeCell ref="G169:G170"/>
    <mergeCell ref="H169:H170"/>
    <mergeCell ref="K167:K168"/>
    <mergeCell ref="L167:L168"/>
    <mergeCell ref="I167:I168"/>
    <mergeCell ref="J167:J168"/>
    <mergeCell ref="N169:N170"/>
    <mergeCell ref="H165:H166"/>
    <mergeCell ref="I165:I166"/>
    <mergeCell ref="I169:I170"/>
    <mergeCell ref="J169:J170"/>
    <mergeCell ref="K169:K170"/>
    <mergeCell ref="L169:L170"/>
    <mergeCell ref="J171:J172"/>
    <mergeCell ref="B171:B172"/>
    <mergeCell ref="C171:C172"/>
    <mergeCell ref="D171:D172"/>
    <mergeCell ref="E171:E172"/>
    <mergeCell ref="F171:F172"/>
    <mergeCell ref="G171:G172"/>
    <mergeCell ref="K171:K172"/>
    <mergeCell ref="L171:L172"/>
    <mergeCell ref="M171:M172"/>
    <mergeCell ref="M169:M170"/>
    <mergeCell ref="M167:M168"/>
    <mergeCell ref="N167:N168"/>
    <mergeCell ref="J165:J166"/>
    <mergeCell ref="K165:K166"/>
    <mergeCell ref="L165:L166"/>
    <mergeCell ref="B165:B166"/>
    <mergeCell ref="C165:C166"/>
    <mergeCell ref="D165:D166"/>
    <mergeCell ref="E165:E166"/>
    <mergeCell ref="F165:F166"/>
    <mergeCell ref="G165:G166"/>
    <mergeCell ref="M165:M166"/>
    <mergeCell ref="M163:M164"/>
    <mergeCell ref="M161:M162"/>
    <mergeCell ref="N161:N162"/>
    <mergeCell ref="N165:N166"/>
    <mergeCell ref="B167:B168"/>
    <mergeCell ref="C167:C168"/>
    <mergeCell ref="D167:D168"/>
    <mergeCell ref="E167:E168"/>
    <mergeCell ref="F167:F168"/>
    <mergeCell ref="G167:G168"/>
    <mergeCell ref="H167:H168"/>
    <mergeCell ref="L161:L162"/>
    <mergeCell ref="B161:B162"/>
    <mergeCell ref="C161:C162"/>
    <mergeCell ref="D161:D162"/>
    <mergeCell ref="E161:E162"/>
    <mergeCell ref="F161:F162"/>
    <mergeCell ref="G161:G162"/>
    <mergeCell ref="H161:H162"/>
    <mergeCell ref="E163:E164"/>
    <mergeCell ref="F163:F164"/>
    <mergeCell ref="G163:G164"/>
    <mergeCell ref="H163:H164"/>
    <mergeCell ref="K161:K162"/>
    <mergeCell ref="I161:I162"/>
    <mergeCell ref="J161:J162"/>
    <mergeCell ref="N163:N164"/>
    <mergeCell ref="I163:I164"/>
    <mergeCell ref="J163:J164"/>
    <mergeCell ref="K163:K164"/>
    <mergeCell ref="L163:L164"/>
    <mergeCell ref="D157:D158"/>
    <mergeCell ref="E157:E158"/>
    <mergeCell ref="F157:F158"/>
    <mergeCell ref="G157:G158"/>
    <mergeCell ref="H157:H158"/>
    <mergeCell ref="B159:B160"/>
    <mergeCell ref="C159:C160"/>
    <mergeCell ref="D159:D160"/>
    <mergeCell ref="E159:E160"/>
    <mergeCell ref="F159:F160"/>
    <mergeCell ref="G159:G160"/>
    <mergeCell ref="J159:J160"/>
    <mergeCell ref="K159:K160"/>
    <mergeCell ref="M159:M160"/>
    <mergeCell ref="M157:M158"/>
    <mergeCell ref="N157:N158"/>
    <mergeCell ref="L157:L158"/>
    <mergeCell ref="N159:N160"/>
    <mergeCell ref="N204:N205"/>
    <mergeCell ref="N202:N203"/>
    <mergeCell ref="B204:B205"/>
    <mergeCell ref="C204:C205"/>
    <mergeCell ref="D204:D205"/>
    <mergeCell ref="E204:E205"/>
    <mergeCell ref="F204:F205"/>
    <mergeCell ref="G204:G205"/>
    <mergeCell ref="H204:H205"/>
    <mergeCell ref="I204:I205"/>
    <mergeCell ref="F206:F207"/>
    <mergeCell ref="G206:G207"/>
    <mergeCell ref="H206:H207"/>
    <mergeCell ref="I206:I207"/>
    <mergeCell ref="B206:B207"/>
    <mergeCell ref="C206:C207"/>
    <mergeCell ref="D206:D207"/>
    <mergeCell ref="E206:E207"/>
    <mergeCell ref="J206:J207"/>
    <mergeCell ref="K206:K207"/>
    <mergeCell ref="L206:L207"/>
    <mergeCell ref="M206:M207"/>
    <mergeCell ref="K204:K205"/>
    <mergeCell ref="L204:L205"/>
    <mergeCell ref="M204:M205"/>
    <mergeCell ref="J204:J205"/>
    <mergeCell ref="N206:N207"/>
    <mergeCell ref="M200:M201"/>
    <mergeCell ref="N200:N201"/>
    <mergeCell ref="N198:N199"/>
    <mergeCell ref="B200:B201"/>
    <mergeCell ref="C200:C201"/>
    <mergeCell ref="D200:D201"/>
    <mergeCell ref="E200:E201"/>
    <mergeCell ref="F200:F201"/>
    <mergeCell ref="G200:G201"/>
    <mergeCell ref="H200:H201"/>
    <mergeCell ref="B202:B203"/>
    <mergeCell ref="C202:C203"/>
    <mergeCell ref="D202:D203"/>
    <mergeCell ref="E202:E203"/>
    <mergeCell ref="K200:K201"/>
    <mergeCell ref="L200:L201"/>
    <mergeCell ref="I200:I201"/>
    <mergeCell ref="J200:J201"/>
    <mergeCell ref="J202:J203"/>
    <mergeCell ref="K202:K203"/>
    <mergeCell ref="L202:L203"/>
    <mergeCell ref="M202:M203"/>
    <mergeCell ref="F202:F203"/>
    <mergeCell ref="G202:G203"/>
    <mergeCell ref="H202:H203"/>
    <mergeCell ref="I202:I203"/>
    <mergeCell ref="M196:M197"/>
    <mergeCell ref="L192:L193"/>
    <mergeCell ref="I192:I193"/>
    <mergeCell ref="J192:J193"/>
    <mergeCell ref="J194:J195"/>
    <mergeCell ref="K194:K195"/>
    <mergeCell ref="N196:N197"/>
    <mergeCell ref="N194:N195"/>
    <mergeCell ref="B196:B197"/>
    <mergeCell ref="C196:C197"/>
    <mergeCell ref="D196:D197"/>
    <mergeCell ref="E196:E197"/>
    <mergeCell ref="F196:F197"/>
    <mergeCell ref="G196:G197"/>
    <mergeCell ref="H196:H197"/>
    <mergeCell ref="M194:M195"/>
    <mergeCell ref="B198:B199"/>
    <mergeCell ref="C198:C199"/>
    <mergeCell ref="D198:D199"/>
    <mergeCell ref="E198:E199"/>
    <mergeCell ref="K196:K197"/>
    <mergeCell ref="L196:L197"/>
    <mergeCell ref="I196:I197"/>
    <mergeCell ref="J196:J197"/>
    <mergeCell ref="J198:J199"/>
    <mergeCell ref="K198:K199"/>
    <mergeCell ref="L198:L199"/>
    <mergeCell ref="M198:M199"/>
    <mergeCell ref="F198:F199"/>
    <mergeCell ref="G198:G199"/>
    <mergeCell ref="H198:H199"/>
    <mergeCell ref="I198:I199"/>
    <mergeCell ref="E192:E193"/>
    <mergeCell ref="F192:F193"/>
    <mergeCell ref="G192:G193"/>
    <mergeCell ref="M190:M191"/>
    <mergeCell ref="M188:M189"/>
    <mergeCell ref="N188:N189"/>
    <mergeCell ref="M192:M193"/>
    <mergeCell ref="N192:N193"/>
    <mergeCell ref="N190:N191"/>
    <mergeCell ref="H190:H191"/>
    <mergeCell ref="L194:L195"/>
    <mergeCell ref="H192:H193"/>
    <mergeCell ref="B194:B195"/>
    <mergeCell ref="C194:C195"/>
    <mergeCell ref="D194:D195"/>
    <mergeCell ref="E194:E195"/>
    <mergeCell ref="K192:K193"/>
    <mergeCell ref="B192:B193"/>
    <mergeCell ref="C192:C193"/>
    <mergeCell ref="D192:D193"/>
    <mergeCell ref="F194:F195"/>
    <mergeCell ref="G194:G195"/>
    <mergeCell ref="H194:H195"/>
    <mergeCell ref="I194:I195"/>
    <mergeCell ref="B186:B187"/>
    <mergeCell ref="C186:C187"/>
    <mergeCell ref="D186:D187"/>
    <mergeCell ref="E186:E187"/>
    <mergeCell ref="F186:F187"/>
    <mergeCell ref="G186:G187"/>
    <mergeCell ref="H186:H187"/>
    <mergeCell ref="I157:I158"/>
    <mergeCell ref="E188:E189"/>
    <mergeCell ref="F188:F189"/>
    <mergeCell ref="G188:G189"/>
    <mergeCell ref="H188:H189"/>
    <mergeCell ref="K186:K187"/>
    <mergeCell ref="L186:L187"/>
    <mergeCell ref="I186:I187"/>
    <mergeCell ref="J186:J187"/>
    <mergeCell ref="I190:I191"/>
    <mergeCell ref="I188:I189"/>
    <mergeCell ref="J188:J189"/>
    <mergeCell ref="K188:K189"/>
    <mergeCell ref="L188:L189"/>
    <mergeCell ref="J190:J191"/>
    <mergeCell ref="K190:K191"/>
    <mergeCell ref="L190:L191"/>
    <mergeCell ref="B190:B191"/>
    <mergeCell ref="C190:C191"/>
    <mergeCell ref="D190:D191"/>
    <mergeCell ref="E190:E191"/>
    <mergeCell ref="F190:F191"/>
    <mergeCell ref="G190:G191"/>
    <mergeCell ref="B157:B158"/>
    <mergeCell ref="C157:C158"/>
    <mergeCell ref="M126:M127"/>
    <mergeCell ref="N126:N127"/>
    <mergeCell ref="G126:G127"/>
    <mergeCell ref="H126:H127"/>
    <mergeCell ref="I126:I127"/>
    <mergeCell ref="J126:J127"/>
    <mergeCell ref="B155:B156"/>
    <mergeCell ref="C155:C156"/>
    <mergeCell ref="D155:D156"/>
    <mergeCell ref="E155:E156"/>
    <mergeCell ref="K126:K127"/>
    <mergeCell ref="L126:L127"/>
    <mergeCell ref="J155:J156"/>
    <mergeCell ref="K155:K156"/>
    <mergeCell ref="L155:L156"/>
    <mergeCell ref="H128:H129"/>
    <mergeCell ref="M155:M156"/>
    <mergeCell ref="F155:F156"/>
    <mergeCell ref="G155:G156"/>
    <mergeCell ref="H155:H156"/>
    <mergeCell ref="I155:I156"/>
    <mergeCell ref="N155:N156"/>
    <mergeCell ref="M128:M129"/>
    <mergeCell ref="H134:H135"/>
    <mergeCell ref="M132:M133"/>
    <mergeCell ref="B136:B137"/>
    <mergeCell ref="C136:C137"/>
    <mergeCell ref="D136:D137"/>
    <mergeCell ref="E136:E137"/>
    <mergeCell ref="K134:K135"/>
    <mergeCell ref="L134:L135"/>
    <mergeCell ref="I134:I135"/>
    <mergeCell ref="L15:L16"/>
    <mergeCell ref="M15:M16"/>
    <mergeCell ref="M29:M30"/>
    <mergeCell ref="N29:N30"/>
    <mergeCell ref="B15:B16"/>
    <mergeCell ref="C15:C16"/>
    <mergeCell ref="D15:D16"/>
    <mergeCell ref="E15:E16"/>
    <mergeCell ref="F15:F16"/>
    <mergeCell ref="G15:G16"/>
    <mergeCell ref="J15:J16"/>
    <mergeCell ref="K15:K16"/>
    <mergeCell ref="H15:H16"/>
    <mergeCell ref="I15:I16"/>
    <mergeCell ref="I29:I30"/>
    <mergeCell ref="J29:J30"/>
    <mergeCell ref="K36:K37"/>
    <mergeCell ref="L36:L37"/>
    <mergeCell ref="M36:M37"/>
    <mergeCell ref="N36:N37"/>
    <mergeCell ref="N15:N16"/>
    <mergeCell ref="B36:B37"/>
    <mergeCell ref="C36:C37"/>
    <mergeCell ref="M17:M18"/>
    <mergeCell ref="N17:N18"/>
    <mergeCell ref="B17:B18"/>
    <mergeCell ref="C17:C18"/>
    <mergeCell ref="D17:D18"/>
    <mergeCell ref="E17:E18"/>
    <mergeCell ref="F17:F18"/>
    <mergeCell ref="G17:G18"/>
    <mergeCell ref="H17:H18"/>
    <mergeCell ref="M84:M85"/>
    <mergeCell ref="D36:D37"/>
    <mergeCell ref="E36:E37"/>
    <mergeCell ref="F36:F37"/>
    <mergeCell ref="K91:K92"/>
    <mergeCell ref="L91:L92"/>
    <mergeCell ref="M91:M92"/>
    <mergeCell ref="L95:L96"/>
    <mergeCell ref="B95:B96"/>
    <mergeCell ref="C95:C96"/>
    <mergeCell ref="D95:D96"/>
    <mergeCell ref="E95:E96"/>
    <mergeCell ref="F95:F96"/>
    <mergeCell ref="N84:N85"/>
    <mergeCell ref="A29:A30"/>
    <mergeCell ref="B29:B30"/>
    <mergeCell ref="C29:C30"/>
    <mergeCell ref="D29:D30"/>
    <mergeCell ref="E29:E30"/>
    <mergeCell ref="F29:F30"/>
    <mergeCell ref="G36:G37"/>
    <mergeCell ref="H36:H37"/>
    <mergeCell ref="N91:N92"/>
    <mergeCell ref="G91:G92"/>
    <mergeCell ref="H91:H92"/>
    <mergeCell ref="I91:I92"/>
    <mergeCell ref="J91:J92"/>
    <mergeCell ref="E93:E94"/>
    <mergeCell ref="F93:F94"/>
    <mergeCell ref="G93:G94"/>
    <mergeCell ref="H93:H94"/>
    <mergeCell ref="I95:I96"/>
    <mergeCell ref="E84:E85"/>
    <mergeCell ref="F84:F85"/>
    <mergeCell ref="G84:G85"/>
    <mergeCell ref="H84:H85"/>
    <mergeCell ref="B84:B85"/>
    <mergeCell ref="C84:C85"/>
    <mergeCell ref="D84:D85"/>
    <mergeCell ref="G29:G30"/>
    <mergeCell ref="H29:H30"/>
    <mergeCell ref="I84:I85"/>
    <mergeCell ref="J84:J85"/>
    <mergeCell ref="K84:K85"/>
    <mergeCell ref="L84:L85"/>
    <mergeCell ref="K29:K30"/>
    <mergeCell ref="L29:L30"/>
    <mergeCell ref="I36:I37"/>
    <mergeCell ref="J36:J37"/>
    <mergeCell ref="I38:I3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M208:M209"/>
    <mergeCell ref="N208:N209"/>
    <mergeCell ref="A179:A180"/>
    <mergeCell ref="B179:B180"/>
    <mergeCell ref="C179:C180"/>
    <mergeCell ref="D179:D180"/>
    <mergeCell ref="E179:E180"/>
    <mergeCell ref="F179:F180"/>
    <mergeCell ref="G179:G180"/>
    <mergeCell ref="H179:H180"/>
    <mergeCell ref="M179:M180"/>
    <mergeCell ref="N179:N180"/>
    <mergeCell ref="A148:A149"/>
    <mergeCell ref="B148:B149"/>
    <mergeCell ref="C148:C149"/>
    <mergeCell ref="D148:D149"/>
    <mergeCell ref="E148:E149"/>
    <mergeCell ref="F148:F149"/>
    <mergeCell ref="G148:G149"/>
    <mergeCell ref="H148:H149"/>
    <mergeCell ref="N148:N149"/>
    <mergeCell ref="I148:I149"/>
    <mergeCell ref="M148:M149"/>
    <mergeCell ref="J148:J149"/>
    <mergeCell ref="K148:K149"/>
    <mergeCell ref="L148:L149"/>
    <mergeCell ref="M186:M187"/>
    <mergeCell ref="J157:J158"/>
    <mergeCell ref="H159:H160"/>
    <mergeCell ref="I159:I160"/>
    <mergeCell ref="L159:L160"/>
    <mergeCell ref="N186:N187"/>
    <mergeCell ref="G208:G209"/>
    <mergeCell ref="H208:H209"/>
    <mergeCell ref="I223:I224"/>
    <mergeCell ref="J223:J224"/>
    <mergeCell ref="K223:K224"/>
    <mergeCell ref="L223:L224"/>
    <mergeCell ref="G223:G224"/>
    <mergeCell ref="H223:H224"/>
    <mergeCell ref="I221:I222"/>
    <mergeCell ref="J221:J222"/>
    <mergeCell ref="A208:A209"/>
    <mergeCell ref="B208:B209"/>
    <mergeCell ref="C208:C209"/>
    <mergeCell ref="D208:D209"/>
    <mergeCell ref="E208:E209"/>
    <mergeCell ref="F208:F209"/>
    <mergeCell ref="I208:I209"/>
    <mergeCell ref="J208:J209"/>
    <mergeCell ref="K208:K209"/>
    <mergeCell ref="L208:L209"/>
    <mergeCell ref="K221:K222"/>
    <mergeCell ref="L221:L222"/>
    <mergeCell ref="M217:M218"/>
    <mergeCell ref="N217:N218"/>
    <mergeCell ref="M219:M220"/>
    <mergeCell ref="N219:N220"/>
    <mergeCell ref="A221:A222"/>
    <mergeCell ref="B221:B222"/>
    <mergeCell ref="C221:C222"/>
    <mergeCell ref="D221:D222"/>
    <mergeCell ref="E221:E222"/>
    <mergeCell ref="F221:F222"/>
    <mergeCell ref="G221:G222"/>
    <mergeCell ref="H221:H222"/>
    <mergeCell ref="A223:A224"/>
    <mergeCell ref="B223:B224"/>
    <mergeCell ref="C223:C224"/>
    <mergeCell ref="D223:D224"/>
    <mergeCell ref="E223:E224"/>
    <mergeCell ref="F223:F224"/>
    <mergeCell ref="M223:M224"/>
    <mergeCell ref="N223:N224"/>
    <mergeCell ref="M221:M222"/>
    <mergeCell ref="N221:N222"/>
    <mergeCell ref="M215:M216"/>
    <mergeCell ref="N215:N216"/>
    <mergeCell ref="A213:N213"/>
    <mergeCell ref="B215:B216"/>
    <mergeCell ref="C215:C216"/>
    <mergeCell ref="D215:D216"/>
    <mergeCell ref="E215:E216"/>
    <mergeCell ref="F215:F216"/>
    <mergeCell ref="E217:E218"/>
    <mergeCell ref="F217:F218"/>
    <mergeCell ref="G217:G218"/>
    <mergeCell ref="H217:H218"/>
    <mergeCell ref="A217:A218"/>
    <mergeCell ref="B217:B218"/>
    <mergeCell ref="C217:C218"/>
    <mergeCell ref="D217:D218"/>
    <mergeCell ref="G219:G220"/>
    <mergeCell ref="H219:H220"/>
    <mergeCell ref="I217:I218"/>
    <mergeCell ref="J217:J218"/>
    <mergeCell ref="K217:K218"/>
    <mergeCell ref="L217:L218"/>
    <mergeCell ref="I219:I220"/>
    <mergeCell ref="J219:J220"/>
    <mergeCell ref="K219:K220"/>
    <mergeCell ref="L219:L220"/>
    <mergeCell ref="A219:A220"/>
    <mergeCell ref="B219:B220"/>
    <mergeCell ref="C219:C220"/>
    <mergeCell ref="D219:D220"/>
    <mergeCell ref="E219:E220"/>
    <mergeCell ref="F219:F220"/>
    <mergeCell ref="A36:A37"/>
    <mergeCell ref="C188:C189"/>
    <mergeCell ref="D188:D189"/>
    <mergeCell ref="B163:B164"/>
    <mergeCell ref="C163:C164"/>
    <mergeCell ref="D163:D164"/>
    <mergeCell ref="B169:B170"/>
    <mergeCell ref="C169:C170"/>
    <mergeCell ref="D169:D170"/>
    <mergeCell ref="B175:B176"/>
    <mergeCell ref="N119:N120"/>
    <mergeCell ref="A215:A216"/>
    <mergeCell ref="A2:N2"/>
    <mergeCell ref="B188:B189"/>
    <mergeCell ref="A8:E8"/>
    <mergeCell ref="A7:E7"/>
    <mergeCell ref="A6:E6"/>
    <mergeCell ref="A5:E5"/>
    <mergeCell ref="A4:E4"/>
    <mergeCell ref="A15:A16"/>
    <mergeCell ref="G215:G216"/>
    <mergeCell ref="H215:H216"/>
    <mergeCell ref="I215:I216"/>
    <mergeCell ref="J215:J216"/>
    <mergeCell ref="A13:N13"/>
    <mergeCell ref="A34:N34"/>
    <mergeCell ref="A89:N89"/>
    <mergeCell ref="A124:N124"/>
    <mergeCell ref="I119:I120"/>
    <mergeCell ref="J119:J120"/>
    <mergeCell ref="K215:K216"/>
    <mergeCell ref="L215:L216"/>
    <mergeCell ref="A186:A187"/>
    <mergeCell ref="A153:N153"/>
    <mergeCell ref="A184:N184"/>
    <mergeCell ref="I179:I180"/>
    <mergeCell ref="J179:J180"/>
    <mergeCell ref="K179:K180"/>
    <mergeCell ref="L179:L180"/>
    <mergeCell ref="K157:K158"/>
    <mergeCell ref="C175:C176"/>
    <mergeCell ref="E91:E92"/>
    <mergeCell ref="F91:F92"/>
    <mergeCell ref="B126:B127"/>
    <mergeCell ref="B93:B94"/>
    <mergeCell ref="C93:C94"/>
    <mergeCell ref="C126:C127"/>
    <mergeCell ref="D126:D127"/>
    <mergeCell ref="E126:E127"/>
    <mergeCell ref="F126:F127"/>
    <mergeCell ref="A119:A120"/>
    <mergeCell ref="B119:B120"/>
    <mergeCell ref="C119:C120"/>
    <mergeCell ref="D119:D120"/>
    <mergeCell ref="E119:E120"/>
    <mergeCell ref="F119:F120"/>
    <mergeCell ref="G119:G120"/>
    <mergeCell ref="H119:H120"/>
    <mergeCell ref="B91:B92"/>
    <mergeCell ref="C91:C92"/>
    <mergeCell ref="D91:D92"/>
    <mergeCell ref="K119:K120"/>
    <mergeCell ref="L119:L120"/>
    <mergeCell ref="M119:M120"/>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3'!A31" display="1 - FERROEXPRESO PAMPEANO S.A."/>
    <hyperlink ref="A5:E5" location="'2003'!A65" display="2 - NUEVO CENTRAL ARGENTINO S.A."/>
    <hyperlink ref="A6:E6" location="'2003'!A120" display="3 - FERROSUR ROCA S.A."/>
    <hyperlink ref="A7:E7" location="'2003'!A150" display="4 - AMERICA LATINA LOGISTICA CENTRAL S.A. (EX-BUENOS AIRES AL PACIFICO - SAN MARTIN S.A.)"/>
    <hyperlink ref="A8:E8" location="'2003'!A181" display="5 - AMERICA LATINA LOGISTICA  MESOPOTAMICA S.A. (EX-FERROCARRIL MESOPOTAMICO - GRAL. URQUIZA S.A.)"/>
    <hyperlink ref="A9:E9" location="'2003'!A210" display="6 - BELGRANO CARGAS S.A."/>
    <hyperlink ref="A10:E10" location="'2003'!A22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28"/>
  <sheetViews>
    <sheetView showGridLines="0" showRowColHeaders="0" showRuler="0" view="pageLayout" topLeftCell="H217" zoomScaleNormal="100" workbookViewId="0">
      <selection activeCell="G11" sqref="G11"/>
    </sheetView>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200" t="s">
        <v>202</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1" t="s">
        <v>0</v>
      </c>
      <c r="B4" s="202"/>
      <c r="C4" s="202"/>
      <c r="D4" s="202"/>
      <c r="E4" s="203"/>
      <c r="F4" s="34"/>
      <c r="G4" s="34"/>
      <c r="H4" s="15"/>
      <c r="I4" s="15"/>
      <c r="J4" s="15"/>
      <c r="K4" s="15"/>
      <c r="L4" s="15"/>
      <c r="M4" s="15"/>
      <c r="N4" s="16"/>
    </row>
    <row r="5" spans="1:14" s="10" customFormat="1" ht="24.95" customHeight="1" thickTop="1" thickBot="1" x14ac:dyDescent="0.25">
      <c r="A5" s="201" t="s">
        <v>31</v>
      </c>
      <c r="B5" s="202"/>
      <c r="C5" s="202"/>
      <c r="D5" s="202"/>
      <c r="E5" s="203"/>
      <c r="F5" s="34"/>
      <c r="G5" s="34"/>
      <c r="H5" s="15"/>
      <c r="I5" s="15"/>
      <c r="J5" s="15"/>
      <c r="K5" s="15"/>
      <c r="L5" s="15"/>
      <c r="M5" s="15"/>
      <c r="N5" s="16"/>
    </row>
    <row r="6" spans="1:14" s="10" customFormat="1" ht="24.95" customHeight="1" thickTop="1" thickBot="1" x14ac:dyDescent="0.25">
      <c r="A6" s="201" t="s">
        <v>50</v>
      </c>
      <c r="B6" s="202"/>
      <c r="C6" s="202"/>
      <c r="D6" s="202"/>
      <c r="E6" s="203"/>
      <c r="F6" s="34"/>
      <c r="G6" s="34"/>
      <c r="H6" s="15"/>
      <c r="I6" s="15"/>
      <c r="J6" s="15"/>
      <c r="K6" s="15"/>
      <c r="L6" s="15"/>
      <c r="M6" s="15"/>
      <c r="N6" s="16"/>
    </row>
    <row r="7" spans="1:14" s="10" customFormat="1" ht="24.95" customHeight="1" thickTop="1" thickBot="1" x14ac:dyDescent="0.25">
      <c r="A7" s="201" t="s">
        <v>61</v>
      </c>
      <c r="B7" s="202"/>
      <c r="C7" s="202"/>
      <c r="D7" s="202"/>
      <c r="E7" s="203"/>
      <c r="F7" s="34"/>
      <c r="G7" s="34"/>
      <c r="H7" s="15"/>
      <c r="I7" s="15"/>
      <c r="J7" s="15"/>
      <c r="K7" s="15"/>
      <c r="L7" s="15"/>
      <c r="M7" s="15"/>
      <c r="N7" s="16"/>
    </row>
    <row r="8" spans="1:14" s="10" customFormat="1" ht="24.95" customHeight="1" thickTop="1" thickBot="1" x14ac:dyDescent="0.25">
      <c r="A8" s="201" t="s">
        <v>74</v>
      </c>
      <c r="B8" s="202"/>
      <c r="C8" s="202"/>
      <c r="D8" s="202"/>
      <c r="E8" s="203"/>
      <c r="F8" s="34"/>
      <c r="G8" s="34"/>
      <c r="H8" s="15"/>
      <c r="I8" s="15"/>
      <c r="J8" s="15"/>
      <c r="K8" s="15"/>
      <c r="L8" s="15"/>
      <c r="M8" s="15"/>
      <c r="N8" s="16"/>
    </row>
    <row r="9" spans="1:14" s="10" customFormat="1" ht="24.95" customHeight="1" thickTop="1" thickBot="1" x14ac:dyDescent="0.25">
      <c r="A9" s="201" t="s">
        <v>81</v>
      </c>
      <c r="B9" s="202"/>
      <c r="C9" s="202"/>
      <c r="D9" s="202"/>
      <c r="E9" s="203"/>
      <c r="F9" s="34"/>
      <c r="G9" s="34"/>
      <c r="H9" s="15"/>
      <c r="I9" s="15"/>
      <c r="J9" s="15"/>
      <c r="K9" s="15"/>
      <c r="L9" s="15"/>
      <c r="M9" s="15"/>
      <c r="N9" s="16"/>
    </row>
    <row r="10" spans="1:14" s="10" customFormat="1" ht="24.95" customHeight="1" thickTop="1" thickBot="1" x14ac:dyDescent="0.25">
      <c r="A10" s="201" t="s">
        <v>90</v>
      </c>
      <c r="B10" s="202"/>
      <c r="C10" s="202"/>
      <c r="D10" s="202"/>
      <c r="E10" s="203"/>
      <c r="F10" s="34"/>
      <c r="G10" s="34"/>
      <c r="H10" s="15"/>
      <c r="I10" s="15"/>
      <c r="J10" s="15"/>
      <c r="K10" s="15"/>
      <c r="L10" s="15"/>
      <c r="M10" s="15"/>
      <c r="N10" s="16"/>
    </row>
    <row r="11" spans="1:14" ht="12.75" customHeight="1" thickTop="1" x14ac:dyDescent="0.2"/>
    <row r="12" spans="1:14" ht="12.75" customHeight="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198" t="s">
        <v>43</v>
      </c>
      <c r="B17" s="209">
        <v>65525</v>
      </c>
      <c r="C17" s="209">
        <v>70265</v>
      </c>
      <c r="D17" s="209">
        <v>90987</v>
      </c>
      <c r="E17" s="209">
        <v>67706</v>
      </c>
      <c r="F17" s="209">
        <v>78555</v>
      </c>
      <c r="G17" s="209">
        <v>32864</v>
      </c>
      <c r="H17" s="209">
        <v>59695</v>
      </c>
      <c r="I17" s="209">
        <v>78875</v>
      </c>
      <c r="J17" s="209">
        <v>84885</v>
      </c>
      <c r="K17" s="209">
        <v>110837</v>
      </c>
      <c r="L17" s="209">
        <v>90883</v>
      </c>
      <c r="M17" s="209">
        <v>86386</v>
      </c>
      <c r="N17" s="211">
        <f t="shared" ref="N17:N27" si="0">SUM(B17:M17)</f>
        <v>917463</v>
      </c>
    </row>
    <row r="18" spans="1:14" ht="12.75" customHeight="1" thickBot="1" x14ac:dyDescent="0.25">
      <c r="A18" s="214"/>
      <c r="B18" s="210"/>
      <c r="C18" s="210"/>
      <c r="D18" s="210"/>
      <c r="E18" s="210"/>
      <c r="F18" s="210"/>
      <c r="G18" s="210"/>
      <c r="H18" s="210"/>
      <c r="I18" s="210"/>
      <c r="J18" s="210"/>
      <c r="K18" s="210"/>
      <c r="L18" s="210"/>
      <c r="M18" s="210"/>
      <c r="N18" s="212"/>
    </row>
    <row r="19" spans="1:14" ht="12.75" customHeight="1" x14ac:dyDescent="0.2">
      <c r="A19" s="198" t="s">
        <v>110</v>
      </c>
      <c r="B19" s="209">
        <v>9236</v>
      </c>
      <c r="C19" s="209">
        <v>418</v>
      </c>
      <c r="D19" s="209">
        <v>55614</v>
      </c>
      <c r="E19" s="209">
        <v>165485</v>
      </c>
      <c r="F19" s="209">
        <v>135893</v>
      </c>
      <c r="G19" s="209">
        <v>91505</v>
      </c>
      <c r="H19" s="209">
        <v>97848</v>
      </c>
      <c r="I19" s="209">
        <v>94849</v>
      </c>
      <c r="J19" s="209">
        <v>86231</v>
      </c>
      <c r="K19" s="209">
        <v>94165</v>
      </c>
      <c r="L19" s="209">
        <v>87540</v>
      </c>
      <c r="M19" s="209">
        <v>64780</v>
      </c>
      <c r="N19" s="211">
        <f t="shared" si="0"/>
        <v>983564</v>
      </c>
    </row>
    <row r="20" spans="1:14" ht="12.75" customHeight="1" thickBot="1" x14ac:dyDescent="0.25">
      <c r="A20" s="214"/>
      <c r="B20" s="210"/>
      <c r="C20" s="210"/>
      <c r="D20" s="210"/>
      <c r="E20" s="210"/>
      <c r="F20" s="210"/>
      <c r="G20" s="210"/>
      <c r="H20" s="210"/>
      <c r="I20" s="210"/>
      <c r="J20" s="210"/>
      <c r="K20" s="210"/>
      <c r="L20" s="210"/>
      <c r="M20" s="210"/>
      <c r="N20" s="212"/>
    </row>
    <row r="21" spans="1:14" ht="12.75" customHeight="1" x14ac:dyDescent="0.2">
      <c r="A21" s="198" t="s">
        <v>111</v>
      </c>
      <c r="B21" s="209">
        <v>2427</v>
      </c>
      <c r="C21" s="209">
        <v>3084</v>
      </c>
      <c r="D21" s="209">
        <v>21141</v>
      </c>
      <c r="E21" s="209">
        <v>20218</v>
      </c>
      <c r="F21" s="209">
        <v>26821</v>
      </c>
      <c r="G21" s="209">
        <v>25252</v>
      </c>
      <c r="H21" s="209">
        <v>25869</v>
      </c>
      <c r="I21" s="209">
        <v>19690</v>
      </c>
      <c r="J21" s="209">
        <v>23962</v>
      </c>
      <c r="K21" s="209">
        <v>23468</v>
      </c>
      <c r="L21" s="209">
        <v>19724</v>
      </c>
      <c r="M21" s="209">
        <v>7493</v>
      </c>
      <c r="N21" s="211">
        <f t="shared" si="0"/>
        <v>219149</v>
      </c>
    </row>
    <row r="22" spans="1:14" ht="12.75" customHeight="1" thickBot="1" x14ac:dyDescent="0.25">
      <c r="A22" s="214"/>
      <c r="B22" s="210"/>
      <c r="C22" s="210"/>
      <c r="D22" s="210"/>
      <c r="E22" s="210"/>
      <c r="F22" s="210"/>
      <c r="G22" s="210"/>
      <c r="H22" s="210"/>
      <c r="I22" s="210"/>
      <c r="J22" s="210"/>
      <c r="K22" s="210"/>
      <c r="L22" s="210"/>
      <c r="M22" s="210"/>
      <c r="N22" s="212"/>
    </row>
    <row r="23" spans="1:14" ht="12.75" customHeight="1" x14ac:dyDescent="0.2">
      <c r="A23" s="198" t="s">
        <v>112</v>
      </c>
      <c r="B23" s="209">
        <v>4298</v>
      </c>
      <c r="C23" s="209">
        <v>12697</v>
      </c>
      <c r="D23" s="209">
        <v>34484</v>
      </c>
      <c r="E23" s="209">
        <v>62624</v>
      </c>
      <c r="F23" s="209">
        <v>63942</v>
      </c>
      <c r="G23" s="209">
        <v>62780</v>
      </c>
      <c r="H23" s="209">
        <v>48315</v>
      </c>
      <c r="I23" s="209">
        <v>51625</v>
      </c>
      <c r="J23" s="209">
        <v>55031</v>
      </c>
      <c r="K23" s="209">
        <v>60041</v>
      </c>
      <c r="L23" s="209">
        <v>48671</v>
      </c>
      <c r="M23" s="209">
        <v>22648</v>
      </c>
      <c r="N23" s="211">
        <f t="shared" si="0"/>
        <v>527156</v>
      </c>
    </row>
    <row r="24" spans="1:14" ht="12.75" customHeight="1" thickBot="1" x14ac:dyDescent="0.25">
      <c r="A24" s="214"/>
      <c r="B24" s="210"/>
      <c r="C24" s="210"/>
      <c r="D24" s="210"/>
      <c r="E24" s="210"/>
      <c r="F24" s="210"/>
      <c r="G24" s="210"/>
      <c r="H24" s="210"/>
      <c r="I24" s="210"/>
      <c r="J24" s="210"/>
      <c r="K24" s="210"/>
      <c r="L24" s="210"/>
      <c r="M24" s="210"/>
      <c r="N24" s="212"/>
    </row>
    <row r="25" spans="1:14" ht="12.75" customHeight="1" x14ac:dyDescent="0.2">
      <c r="A25" s="198" t="s">
        <v>40</v>
      </c>
      <c r="B25" s="209">
        <v>8701</v>
      </c>
      <c r="C25" s="209">
        <v>21240</v>
      </c>
      <c r="D25" s="209">
        <v>13558</v>
      </c>
      <c r="E25" s="209">
        <v>16886</v>
      </c>
      <c r="F25" s="209">
        <v>23385</v>
      </c>
      <c r="G25" s="209">
        <v>33825</v>
      </c>
      <c r="H25" s="209">
        <v>38091</v>
      </c>
      <c r="I25" s="209">
        <v>18056</v>
      </c>
      <c r="J25" s="209">
        <v>26987</v>
      </c>
      <c r="K25" s="209">
        <v>6984</v>
      </c>
      <c r="L25" s="209">
        <v>11488</v>
      </c>
      <c r="M25" s="209">
        <v>19715</v>
      </c>
      <c r="N25" s="211">
        <f t="shared" si="0"/>
        <v>238916</v>
      </c>
    </row>
    <row r="26" spans="1:14" ht="12.75" customHeight="1" thickBot="1" x14ac:dyDescent="0.25">
      <c r="A26" s="214"/>
      <c r="B26" s="210"/>
      <c r="C26" s="210"/>
      <c r="D26" s="210"/>
      <c r="E26" s="210"/>
      <c r="F26" s="210"/>
      <c r="G26" s="210"/>
      <c r="H26" s="210"/>
      <c r="I26" s="210"/>
      <c r="J26" s="210"/>
      <c r="K26" s="210"/>
      <c r="L26" s="210"/>
      <c r="M26" s="210"/>
      <c r="N26" s="212"/>
    </row>
    <row r="27" spans="1:14" ht="12.75" customHeight="1" x14ac:dyDescent="0.2">
      <c r="A27" s="198" t="s">
        <v>60</v>
      </c>
      <c r="B27" s="209">
        <v>1084</v>
      </c>
      <c r="C27" s="209">
        <v>1087</v>
      </c>
      <c r="D27" s="209">
        <v>2254</v>
      </c>
      <c r="E27" s="209">
        <v>416</v>
      </c>
      <c r="F27" s="209"/>
      <c r="G27" s="209">
        <v>3284</v>
      </c>
      <c r="H27" s="209">
        <v>2741</v>
      </c>
      <c r="I27" s="209">
        <v>22103</v>
      </c>
      <c r="J27" s="209">
        <v>3401</v>
      </c>
      <c r="K27" s="209">
        <v>851</v>
      </c>
      <c r="L27" s="209">
        <v>3419</v>
      </c>
      <c r="M27" s="209">
        <v>33327</v>
      </c>
      <c r="N27" s="211">
        <f t="shared" si="0"/>
        <v>73967</v>
      </c>
    </row>
    <row r="28" spans="1:14" ht="12.75" customHeight="1" thickBot="1" x14ac:dyDescent="0.25">
      <c r="A28" s="214"/>
      <c r="B28" s="210"/>
      <c r="C28" s="210"/>
      <c r="D28" s="210"/>
      <c r="E28" s="210"/>
      <c r="F28" s="210"/>
      <c r="G28" s="210"/>
      <c r="H28" s="210"/>
      <c r="I28" s="210"/>
      <c r="J28" s="210"/>
      <c r="K28" s="210"/>
      <c r="L28" s="210"/>
      <c r="M28" s="210"/>
      <c r="N28" s="212"/>
    </row>
    <row r="29" spans="1:14" ht="12.75" customHeight="1" x14ac:dyDescent="0.2">
      <c r="A29" s="205" t="s">
        <v>13</v>
      </c>
      <c r="B29" s="194">
        <f>SUM(B17:B27)</f>
        <v>91271</v>
      </c>
      <c r="C29" s="194">
        <f>SUM(C17:C27)</f>
        <v>108791</v>
      </c>
      <c r="D29" s="194">
        <f t="shared" ref="D29:M29" si="1">SUM(D17:D27)</f>
        <v>218038</v>
      </c>
      <c r="E29" s="194">
        <f t="shared" si="1"/>
        <v>333335</v>
      </c>
      <c r="F29" s="194">
        <f t="shared" si="1"/>
        <v>328596</v>
      </c>
      <c r="G29" s="194">
        <f t="shared" si="1"/>
        <v>249510</v>
      </c>
      <c r="H29" s="194">
        <f t="shared" si="1"/>
        <v>272559</v>
      </c>
      <c r="I29" s="194">
        <f t="shared" si="1"/>
        <v>285198</v>
      </c>
      <c r="J29" s="194">
        <f t="shared" si="1"/>
        <v>280497</v>
      </c>
      <c r="K29" s="194">
        <f t="shared" si="1"/>
        <v>296346</v>
      </c>
      <c r="L29" s="194">
        <f t="shared" si="1"/>
        <v>261725</v>
      </c>
      <c r="M29" s="194">
        <f t="shared" si="1"/>
        <v>234349</v>
      </c>
      <c r="N29" s="194">
        <f>SUM(B29:M29)</f>
        <v>2960215</v>
      </c>
    </row>
    <row r="30" spans="1:14" ht="12.75" customHeight="1" thickBot="1" x14ac:dyDescent="0.25">
      <c r="A30" s="206"/>
      <c r="B30" s="195"/>
      <c r="C30" s="195"/>
      <c r="D30" s="195"/>
      <c r="E30" s="195"/>
      <c r="F30" s="195"/>
      <c r="G30" s="195"/>
      <c r="H30" s="195"/>
      <c r="I30" s="195"/>
      <c r="J30" s="195"/>
      <c r="K30" s="195"/>
      <c r="L30" s="195"/>
      <c r="M30" s="195"/>
      <c r="N30" s="195"/>
    </row>
    <row r="31" spans="1:14" ht="12.75" customHeight="1" x14ac:dyDescent="0.2">
      <c r="B31" s="5"/>
      <c r="C31" s="5"/>
      <c r="D31" s="5"/>
      <c r="E31" s="5"/>
      <c r="F31" s="5"/>
      <c r="G31" s="5"/>
      <c r="H31" s="5"/>
      <c r="I31" s="5"/>
      <c r="J31" s="5"/>
      <c r="K31" s="5"/>
      <c r="L31" s="5"/>
      <c r="M31" s="5"/>
      <c r="N31" s="47"/>
    </row>
    <row r="32" spans="1:14" ht="12.75" customHeight="1" x14ac:dyDescent="0.2"/>
    <row r="33" spans="1:14" ht="12.75" customHeight="1" x14ac:dyDescent="0.2"/>
    <row r="34" spans="1:14" s="10" customFormat="1" ht="24.95" customHeight="1" x14ac:dyDescent="0.2">
      <c r="A34" s="204" t="s">
        <v>189</v>
      </c>
      <c r="B34" s="204"/>
      <c r="C34" s="204"/>
      <c r="D34" s="204"/>
      <c r="E34" s="204"/>
      <c r="F34" s="204"/>
      <c r="G34" s="204"/>
      <c r="H34" s="204"/>
      <c r="I34" s="204"/>
      <c r="J34" s="204"/>
      <c r="K34" s="204"/>
      <c r="L34" s="204"/>
      <c r="M34" s="204"/>
      <c r="N34" s="204"/>
    </row>
    <row r="35" spans="1:14" ht="12.75" customHeight="1" thickBot="1" x14ac:dyDescent="0.25">
      <c r="A35" s="20"/>
      <c r="F35" s="4"/>
    </row>
    <row r="36" spans="1:14" ht="12.75" customHeight="1" x14ac:dyDescent="0.2">
      <c r="A36" s="198"/>
      <c r="B36" s="198" t="s">
        <v>1</v>
      </c>
      <c r="C36" s="198" t="s">
        <v>2</v>
      </c>
      <c r="D36" s="198" t="s">
        <v>3</v>
      </c>
      <c r="E36" s="198" t="s">
        <v>4</v>
      </c>
      <c r="F36" s="198" t="s">
        <v>5</v>
      </c>
      <c r="G36" s="198" t="s">
        <v>6</v>
      </c>
      <c r="H36" s="198" t="s">
        <v>7</v>
      </c>
      <c r="I36" s="198" t="s">
        <v>8</v>
      </c>
      <c r="J36" s="198" t="s">
        <v>9</v>
      </c>
      <c r="K36" s="198" t="s">
        <v>10</v>
      </c>
      <c r="L36" s="198" t="s">
        <v>11</v>
      </c>
      <c r="M36" s="198" t="s">
        <v>12</v>
      </c>
      <c r="N36" s="196" t="s">
        <v>13</v>
      </c>
    </row>
    <row r="37" spans="1:14" ht="12.75" customHeight="1" thickBot="1" x14ac:dyDescent="0.25">
      <c r="A37" s="199"/>
      <c r="B37" s="199"/>
      <c r="C37" s="199"/>
      <c r="D37" s="199"/>
      <c r="E37" s="199"/>
      <c r="F37" s="199"/>
      <c r="G37" s="199"/>
      <c r="H37" s="199"/>
      <c r="I37" s="199"/>
      <c r="J37" s="199"/>
      <c r="K37" s="199"/>
      <c r="L37" s="199"/>
      <c r="M37" s="199"/>
      <c r="N37" s="197"/>
    </row>
    <row r="38" spans="1:14" ht="12.75" customHeight="1" x14ac:dyDescent="0.2">
      <c r="A38" s="198" t="s">
        <v>32</v>
      </c>
      <c r="B38" s="209">
        <v>46005</v>
      </c>
      <c r="C38" s="209">
        <v>33473</v>
      </c>
      <c r="D38" s="209">
        <v>40567</v>
      </c>
      <c r="E38" s="209">
        <v>36523</v>
      </c>
      <c r="F38" s="209">
        <v>35380</v>
      </c>
      <c r="G38" s="209">
        <v>45641</v>
      </c>
      <c r="H38" s="209">
        <v>40130</v>
      </c>
      <c r="I38" s="209">
        <v>39590</v>
      </c>
      <c r="J38" s="209">
        <v>38354</v>
      </c>
      <c r="K38" s="209">
        <v>47097</v>
      </c>
      <c r="L38" s="209">
        <v>36931</v>
      </c>
      <c r="M38" s="209">
        <v>38006</v>
      </c>
      <c r="N38" s="211">
        <f>SUM(B38:M38)</f>
        <v>477697</v>
      </c>
    </row>
    <row r="39" spans="1:14" ht="12.75" customHeight="1" thickBot="1" x14ac:dyDescent="0.25">
      <c r="A39" s="214"/>
      <c r="B39" s="210"/>
      <c r="C39" s="210"/>
      <c r="D39" s="210"/>
      <c r="E39" s="210"/>
      <c r="F39" s="210"/>
      <c r="G39" s="210"/>
      <c r="H39" s="210"/>
      <c r="I39" s="210"/>
      <c r="J39" s="210"/>
      <c r="K39" s="210"/>
      <c r="L39" s="210"/>
      <c r="M39" s="210"/>
      <c r="N39" s="212"/>
    </row>
    <row r="40" spans="1:14" ht="12.75" customHeight="1" x14ac:dyDescent="0.2">
      <c r="A40" s="198" t="s">
        <v>100</v>
      </c>
      <c r="B40" s="209"/>
      <c r="C40" s="209"/>
      <c r="D40" s="209"/>
      <c r="E40" s="209"/>
      <c r="F40" s="209"/>
      <c r="G40" s="209"/>
      <c r="H40" s="209"/>
      <c r="I40" s="209"/>
      <c r="J40" s="209"/>
      <c r="K40" s="209"/>
      <c r="L40" s="209"/>
      <c r="M40" s="209"/>
      <c r="N40" s="211">
        <f>SUM(B40:M40)</f>
        <v>0</v>
      </c>
    </row>
    <row r="41" spans="1:14" ht="12.75" customHeight="1" thickBot="1" x14ac:dyDescent="0.25">
      <c r="A41" s="214"/>
      <c r="B41" s="210"/>
      <c r="C41" s="210"/>
      <c r="D41" s="210"/>
      <c r="E41" s="210"/>
      <c r="F41" s="210"/>
      <c r="G41" s="210"/>
      <c r="H41" s="210"/>
      <c r="I41" s="210"/>
      <c r="J41" s="210"/>
      <c r="K41" s="210"/>
      <c r="L41" s="210"/>
      <c r="M41" s="210"/>
      <c r="N41" s="212"/>
    </row>
    <row r="42" spans="1:14" ht="12.75" customHeight="1" x14ac:dyDescent="0.2">
      <c r="A42" s="198" t="s">
        <v>33</v>
      </c>
      <c r="B42" s="209">
        <v>11864</v>
      </c>
      <c r="C42" s="209">
        <v>15855</v>
      </c>
      <c r="D42" s="209">
        <v>12218</v>
      </c>
      <c r="E42" s="209">
        <v>12075</v>
      </c>
      <c r="F42" s="209">
        <v>8342</v>
      </c>
      <c r="G42" s="209">
        <v>14089</v>
      </c>
      <c r="H42" s="209">
        <v>28960</v>
      </c>
      <c r="I42" s="209">
        <v>26441</v>
      </c>
      <c r="J42" s="209">
        <v>34532</v>
      </c>
      <c r="K42" s="209">
        <v>27302</v>
      </c>
      <c r="L42" s="209">
        <v>30462</v>
      </c>
      <c r="M42" s="209">
        <v>7508</v>
      </c>
      <c r="N42" s="211">
        <f>SUM(B42:M42)</f>
        <v>229648</v>
      </c>
    </row>
    <row r="43" spans="1:14" ht="12.75" customHeight="1" thickBot="1" x14ac:dyDescent="0.25">
      <c r="A43" s="214"/>
      <c r="B43" s="210"/>
      <c r="C43" s="210"/>
      <c r="D43" s="210"/>
      <c r="E43" s="210"/>
      <c r="F43" s="210"/>
      <c r="G43" s="210"/>
      <c r="H43" s="210"/>
      <c r="I43" s="210"/>
      <c r="J43" s="210"/>
      <c r="K43" s="210"/>
      <c r="L43" s="210"/>
      <c r="M43" s="210"/>
      <c r="N43" s="212"/>
    </row>
    <row r="44" spans="1:14" ht="12.75" customHeight="1" x14ac:dyDescent="0.2">
      <c r="A44" s="198" t="s">
        <v>34</v>
      </c>
      <c r="B44" s="209">
        <v>39791</v>
      </c>
      <c r="C44" s="209">
        <v>38344</v>
      </c>
      <c r="D44" s="209">
        <v>40331</v>
      </c>
      <c r="E44" s="209">
        <v>37198</v>
      </c>
      <c r="F44" s="209">
        <v>37136</v>
      </c>
      <c r="G44" s="209">
        <v>40285</v>
      </c>
      <c r="H44" s="209">
        <v>40440</v>
      </c>
      <c r="I44" s="209">
        <v>18168</v>
      </c>
      <c r="J44" s="209">
        <v>33100</v>
      </c>
      <c r="K44" s="209">
        <v>43150</v>
      </c>
      <c r="L44" s="209">
        <v>38408</v>
      </c>
      <c r="M44" s="209">
        <v>40185</v>
      </c>
      <c r="N44" s="211">
        <f>SUM(B44:M44)</f>
        <v>446536</v>
      </c>
    </row>
    <row r="45" spans="1:14" ht="12.75" customHeight="1" thickBot="1" x14ac:dyDescent="0.25">
      <c r="A45" s="214"/>
      <c r="B45" s="210"/>
      <c r="C45" s="210"/>
      <c r="D45" s="210"/>
      <c r="E45" s="210"/>
      <c r="F45" s="210"/>
      <c r="G45" s="210"/>
      <c r="H45" s="210"/>
      <c r="I45" s="210"/>
      <c r="J45" s="210"/>
      <c r="K45" s="210"/>
      <c r="L45" s="210"/>
      <c r="M45" s="210"/>
      <c r="N45" s="212"/>
    </row>
    <row r="46" spans="1:14" ht="12.75" customHeight="1" x14ac:dyDescent="0.2">
      <c r="A46" s="198" t="s">
        <v>35</v>
      </c>
      <c r="B46" s="209">
        <v>3608</v>
      </c>
      <c r="C46" s="209">
        <v>3652</v>
      </c>
      <c r="D46" s="209">
        <v>3279</v>
      </c>
      <c r="E46" s="209">
        <v>3543</v>
      </c>
      <c r="F46" s="209">
        <v>2638</v>
      </c>
      <c r="G46" s="209">
        <v>2542</v>
      </c>
      <c r="H46" s="209">
        <v>3157</v>
      </c>
      <c r="I46" s="209">
        <v>2195</v>
      </c>
      <c r="J46" s="209">
        <v>3115</v>
      </c>
      <c r="K46" s="209">
        <v>3490</v>
      </c>
      <c r="L46" s="209">
        <v>2828</v>
      </c>
      <c r="M46" s="209">
        <v>3522</v>
      </c>
      <c r="N46" s="211">
        <f>SUM(B46:M46)</f>
        <v>37569</v>
      </c>
    </row>
    <row r="47" spans="1:14" ht="12.75" customHeight="1" thickBot="1" x14ac:dyDescent="0.25">
      <c r="A47" s="214"/>
      <c r="B47" s="210"/>
      <c r="C47" s="210"/>
      <c r="D47" s="210"/>
      <c r="E47" s="210"/>
      <c r="F47" s="210"/>
      <c r="G47" s="210"/>
      <c r="H47" s="210"/>
      <c r="I47" s="210"/>
      <c r="J47" s="210"/>
      <c r="K47" s="210"/>
      <c r="L47" s="210"/>
      <c r="M47" s="210"/>
      <c r="N47" s="212"/>
    </row>
    <row r="48" spans="1:14" ht="12.75" customHeight="1" x14ac:dyDescent="0.2">
      <c r="A48" s="198" t="s">
        <v>101</v>
      </c>
      <c r="B48" s="209"/>
      <c r="C48" s="209"/>
      <c r="D48" s="209"/>
      <c r="E48" s="209"/>
      <c r="F48" s="209"/>
      <c r="G48" s="209"/>
      <c r="H48" s="209"/>
      <c r="I48" s="209"/>
      <c r="J48" s="209"/>
      <c r="K48" s="209"/>
      <c r="L48" s="209"/>
      <c r="M48" s="209"/>
      <c r="N48" s="211">
        <f>SUM(B48:M48)</f>
        <v>0</v>
      </c>
    </row>
    <row r="49" spans="1:14" ht="12.75" customHeight="1" thickBot="1" x14ac:dyDescent="0.25">
      <c r="A49" s="214"/>
      <c r="B49" s="210"/>
      <c r="C49" s="210"/>
      <c r="D49" s="210"/>
      <c r="E49" s="210"/>
      <c r="F49" s="210"/>
      <c r="G49" s="210"/>
      <c r="H49" s="210"/>
      <c r="I49" s="210"/>
      <c r="J49" s="210"/>
      <c r="K49" s="210"/>
      <c r="L49" s="210"/>
      <c r="M49" s="210"/>
      <c r="N49" s="212"/>
    </row>
    <row r="50" spans="1:14" ht="12.75" customHeight="1" x14ac:dyDescent="0.2">
      <c r="A50" s="198" t="s">
        <v>102</v>
      </c>
      <c r="B50" s="209"/>
      <c r="C50" s="209"/>
      <c r="D50" s="209"/>
      <c r="E50" s="209"/>
      <c r="F50" s="209"/>
      <c r="G50" s="209"/>
      <c r="H50" s="209"/>
      <c r="I50" s="209"/>
      <c r="J50" s="209"/>
      <c r="K50" s="209"/>
      <c r="L50" s="209"/>
      <c r="M50" s="209"/>
      <c r="N50" s="211">
        <f>SUM(B50:M50)</f>
        <v>0</v>
      </c>
    </row>
    <row r="51" spans="1:14" ht="12.75" customHeight="1" thickBot="1" x14ac:dyDescent="0.25">
      <c r="A51" s="214"/>
      <c r="B51" s="210"/>
      <c r="C51" s="210"/>
      <c r="D51" s="210"/>
      <c r="E51" s="210"/>
      <c r="F51" s="210"/>
      <c r="G51" s="210"/>
      <c r="H51" s="210"/>
      <c r="I51" s="210"/>
      <c r="J51" s="210"/>
      <c r="K51" s="210"/>
      <c r="L51" s="210"/>
      <c r="M51" s="210"/>
      <c r="N51" s="212"/>
    </row>
    <row r="52" spans="1:14" ht="12.75" customHeight="1" x14ac:dyDescent="0.2">
      <c r="A52" s="198" t="s">
        <v>113</v>
      </c>
      <c r="B52" s="209">
        <v>1051</v>
      </c>
      <c r="C52" s="209">
        <v>1783</v>
      </c>
      <c r="D52" s="209">
        <v>1980</v>
      </c>
      <c r="E52" s="209">
        <v>2641</v>
      </c>
      <c r="F52" s="209">
        <v>2849</v>
      </c>
      <c r="G52" s="209">
        <v>2080</v>
      </c>
      <c r="H52" s="209">
        <v>2190</v>
      </c>
      <c r="I52" s="209">
        <v>22825</v>
      </c>
      <c r="J52" s="209">
        <v>1458</v>
      </c>
      <c r="K52" s="209">
        <v>2418</v>
      </c>
      <c r="L52" s="209">
        <v>2987</v>
      </c>
      <c r="M52" s="209">
        <v>2932</v>
      </c>
      <c r="N52" s="211">
        <f>SUM(B52:M52)</f>
        <v>47194</v>
      </c>
    </row>
    <row r="53" spans="1:14" ht="12.75" customHeight="1" thickBot="1" x14ac:dyDescent="0.25">
      <c r="A53" s="214"/>
      <c r="B53" s="210"/>
      <c r="C53" s="210"/>
      <c r="D53" s="210"/>
      <c r="E53" s="210"/>
      <c r="F53" s="210"/>
      <c r="G53" s="210"/>
      <c r="H53" s="210"/>
      <c r="I53" s="210"/>
      <c r="J53" s="210"/>
      <c r="K53" s="210"/>
      <c r="L53" s="210"/>
      <c r="M53" s="210"/>
      <c r="N53" s="212"/>
    </row>
    <row r="54" spans="1:14" ht="12.75" customHeight="1" x14ac:dyDescent="0.2">
      <c r="A54" s="198" t="s">
        <v>37</v>
      </c>
      <c r="B54" s="209">
        <v>15744</v>
      </c>
      <c r="C54" s="209">
        <v>18004</v>
      </c>
      <c r="D54" s="209">
        <v>19411</v>
      </c>
      <c r="E54" s="209">
        <v>20900</v>
      </c>
      <c r="F54" s="209">
        <v>27393</v>
      </c>
      <c r="G54" s="209">
        <v>37686</v>
      </c>
      <c r="H54" s="209">
        <v>39134</v>
      </c>
      <c r="I54" s="209">
        <v>36156</v>
      </c>
      <c r="J54" s="209">
        <v>38111</v>
      </c>
      <c r="K54" s="209">
        <v>28484</v>
      </c>
      <c r="L54" s="209">
        <v>35124</v>
      </c>
      <c r="M54" s="209">
        <v>33712</v>
      </c>
      <c r="N54" s="211">
        <f>SUM(B54:M54)</f>
        <v>349859</v>
      </c>
    </row>
    <row r="55" spans="1:14" ht="12.75" customHeight="1" thickBot="1" x14ac:dyDescent="0.25">
      <c r="A55" s="214"/>
      <c r="B55" s="210"/>
      <c r="C55" s="210"/>
      <c r="D55" s="210"/>
      <c r="E55" s="210"/>
      <c r="F55" s="210"/>
      <c r="G55" s="210"/>
      <c r="H55" s="210"/>
      <c r="I55" s="210"/>
      <c r="J55" s="210"/>
      <c r="K55" s="210"/>
      <c r="L55" s="210"/>
      <c r="M55" s="210"/>
      <c r="N55" s="212"/>
    </row>
    <row r="56" spans="1:14" ht="12.75" customHeight="1" x14ac:dyDescent="0.2">
      <c r="A56" s="198" t="s">
        <v>38</v>
      </c>
      <c r="B56" s="209">
        <v>3684</v>
      </c>
      <c r="C56" s="209">
        <v>2849</v>
      </c>
      <c r="D56" s="209">
        <v>3287</v>
      </c>
      <c r="E56" s="209">
        <v>3123</v>
      </c>
      <c r="F56" s="209">
        <v>4647</v>
      </c>
      <c r="G56" s="209">
        <v>5966</v>
      </c>
      <c r="H56" s="209">
        <v>6076</v>
      </c>
      <c r="I56" s="209">
        <v>6408</v>
      </c>
      <c r="J56" s="209">
        <v>6010</v>
      </c>
      <c r="K56" s="209">
        <v>4122</v>
      </c>
      <c r="L56" s="209">
        <v>5867</v>
      </c>
      <c r="M56" s="209">
        <v>5429</v>
      </c>
      <c r="N56" s="211">
        <f>SUM(B56:M56)</f>
        <v>57468</v>
      </c>
    </row>
    <row r="57" spans="1:14" ht="12.75" customHeight="1" thickBot="1" x14ac:dyDescent="0.25">
      <c r="A57" s="214"/>
      <c r="B57" s="210"/>
      <c r="C57" s="210"/>
      <c r="D57" s="210"/>
      <c r="E57" s="210"/>
      <c r="F57" s="210"/>
      <c r="G57" s="210"/>
      <c r="H57" s="210"/>
      <c r="I57" s="210"/>
      <c r="J57" s="210"/>
      <c r="K57" s="210"/>
      <c r="L57" s="210"/>
      <c r="M57" s="210"/>
      <c r="N57" s="212"/>
    </row>
    <row r="58" spans="1:14" ht="12.75" customHeight="1" x14ac:dyDescent="0.2">
      <c r="A58" s="198" t="s">
        <v>39</v>
      </c>
      <c r="B58" s="209">
        <v>31661</v>
      </c>
      <c r="C58" s="209">
        <v>29343</v>
      </c>
      <c r="D58" s="209">
        <v>29015</v>
      </c>
      <c r="E58" s="209">
        <v>31137</v>
      </c>
      <c r="F58" s="209">
        <v>29812</v>
      </c>
      <c r="G58" s="209">
        <v>30582</v>
      </c>
      <c r="H58" s="209">
        <v>29247</v>
      </c>
      <c r="I58" s="209">
        <v>31930</v>
      </c>
      <c r="J58" s="209">
        <v>30478</v>
      </c>
      <c r="K58" s="209">
        <v>38695</v>
      </c>
      <c r="L58" s="209">
        <v>34350</v>
      </c>
      <c r="M58" s="209">
        <v>38100</v>
      </c>
      <c r="N58" s="211">
        <f>SUM(B58:M58)</f>
        <v>384350</v>
      </c>
    </row>
    <row r="59" spans="1:14" ht="12.75" customHeight="1" thickBot="1" x14ac:dyDescent="0.25">
      <c r="A59" s="214"/>
      <c r="B59" s="210"/>
      <c r="C59" s="210"/>
      <c r="D59" s="210"/>
      <c r="E59" s="210"/>
      <c r="F59" s="210"/>
      <c r="G59" s="210"/>
      <c r="H59" s="210"/>
      <c r="I59" s="210"/>
      <c r="J59" s="210"/>
      <c r="K59" s="210"/>
      <c r="L59" s="210"/>
      <c r="M59" s="210"/>
      <c r="N59" s="212"/>
    </row>
    <row r="60" spans="1:14" ht="12.75" customHeight="1" x14ac:dyDescent="0.2">
      <c r="A60" s="198" t="s">
        <v>40</v>
      </c>
      <c r="B60" s="209">
        <v>504</v>
      </c>
      <c r="C60" s="209"/>
      <c r="D60" s="209"/>
      <c r="E60" s="209">
        <v>1494</v>
      </c>
      <c r="F60" s="209">
        <v>2801</v>
      </c>
      <c r="G60" s="209">
        <v>1461</v>
      </c>
      <c r="H60" s="209"/>
      <c r="I60" s="209">
        <v>2454</v>
      </c>
      <c r="J60" s="209">
        <v>6943</v>
      </c>
      <c r="K60" s="209">
        <v>983</v>
      </c>
      <c r="L60" s="209">
        <v>3472</v>
      </c>
      <c r="M60" s="209">
        <v>4979</v>
      </c>
      <c r="N60" s="211">
        <f>SUM(B60:M60)</f>
        <v>25091</v>
      </c>
    </row>
    <row r="61" spans="1:14" ht="12.75" customHeight="1" thickBot="1" x14ac:dyDescent="0.25">
      <c r="A61" s="214"/>
      <c r="B61" s="210"/>
      <c r="C61" s="210"/>
      <c r="D61" s="210"/>
      <c r="E61" s="210"/>
      <c r="F61" s="210"/>
      <c r="G61" s="210"/>
      <c r="H61" s="210"/>
      <c r="I61" s="210"/>
      <c r="J61" s="210"/>
      <c r="K61" s="210"/>
      <c r="L61" s="210"/>
      <c r="M61" s="210"/>
      <c r="N61" s="212"/>
    </row>
    <row r="62" spans="1:14" ht="12.75" customHeight="1" x14ac:dyDescent="0.2">
      <c r="A62" s="198" t="s">
        <v>41</v>
      </c>
      <c r="B62" s="209"/>
      <c r="C62" s="209"/>
      <c r="D62" s="209">
        <v>2778</v>
      </c>
      <c r="E62" s="209">
        <v>11853</v>
      </c>
      <c r="F62" s="209">
        <v>21037</v>
      </c>
      <c r="G62" s="209">
        <v>25828</v>
      </c>
      <c r="H62" s="209">
        <v>24577</v>
      </c>
      <c r="I62" s="209">
        <v>14859</v>
      </c>
      <c r="J62" s="209">
        <v>2943</v>
      </c>
      <c r="K62" s="209">
        <v>1430</v>
      </c>
      <c r="L62" s="209"/>
      <c r="M62" s="209"/>
      <c r="N62" s="211">
        <f>SUM(B62:M62)</f>
        <v>105305</v>
      </c>
    </row>
    <row r="63" spans="1:14" ht="12.75" customHeight="1" thickBot="1" x14ac:dyDescent="0.25">
      <c r="A63" s="214"/>
      <c r="B63" s="210"/>
      <c r="C63" s="210"/>
      <c r="D63" s="210"/>
      <c r="E63" s="210"/>
      <c r="F63" s="210"/>
      <c r="G63" s="210"/>
      <c r="H63" s="210"/>
      <c r="I63" s="210"/>
      <c r="J63" s="210"/>
      <c r="K63" s="210"/>
      <c r="L63" s="210"/>
      <c r="M63" s="210"/>
      <c r="N63" s="212"/>
    </row>
    <row r="64" spans="1:14" ht="12.75" customHeight="1" x14ac:dyDescent="0.2">
      <c r="A64" s="198" t="s">
        <v>42</v>
      </c>
      <c r="B64" s="209"/>
      <c r="C64" s="209"/>
      <c r="D64" s="209"/>
      <c r="E64" s="209"/>
      <c r="F64" s="209">
        <v>7037</v>
      </c>
      <c r="G64" s="209">
        <v>5867</v>
      </c>
      <c r="H64" s="209">
        <v>1168</v>
      </c>
      <c r="I64" s="209"/>
      <c r="J64" s="209"/>
      <c r="K64" s="209">
        <v>2330</v>
      </c>
      <c r="L64" s="209">
        <v>4635</v>
      </c>
      <c r="M64" s="209">
        <v>2347</v>
      </c>
      <c r="N64" s="211">
        <f>SUM(B64:M64)</f>
        <v>23384</v>
      </c>
    </row>
    <row r="65" spans="1:14" ht="12.75" customHeight="1" thickBot="1" x14ac:dyDescent="0.25">
      <c r="A65" s="214"/>
      <c r="B65" s="210"/>
      <c r="C65" s="210"/>
      <c r="D65" s="210"/>
      <c r="E65" s="210"/>
      <c r="F65" s="210"/>
      <c r="G65" s="210"/>
      <c r="H65" s="210"/>
      <c r="I65" s="210"/>
      <c r="J65" s="210"/>
      <c r="K65" s="210"/>
      <c r="L65" s="210"/>
      <c r="M65" s="210"/>
      <c r="N65" s="212"/>
    </row>
    <row r="66" spans="1:14" ht="12.75" customHeight="1" x14ac:dyDescent="0.2">
      <c r="A66" s="198" t="s">
        <v>43</v>
      </c>
      <c r="B66" s="209">
        <v>134867</v>
      </c>
      <c r="C66" s="209">
        <v>69284</v>
      </c>
      <c r="D66" s="209">
        <v>125355</v>
      </c>
      <c r="E66" s="209">
        <v>179291</v>
      </c>
      <c r="F66" s="209">
        <v>222708</v>
      </c>
      <c r="G66" s="209">
        <v>247656</v>
      </c>
      <c r="H66" s="209">
        <v>242136</v>
      </c>
      <c r="I66" s="209">
        <v>180313</v>
      </c>
      <c r="J66" s="209">
        <v>189394</v>
      </c>
      <c r="K66" s="209">
        <v>223636</v>
      </c>
      <c r="L66" s="209">
        <v>207804</v>
      </c>
      <c r="M66" s="209">
        <v>215745</v>
      </c>
      <c r="N66" s="211">
        <f>SUM(B66:M66)</f>
        <v>2238189</v>
      </c>
    </row>
    <row r="67" spans="1:14" ht="12.75" customHeight="1" thickBot="1" x14ac:dyDescent="0.25">
      <c r="A67" s="214"/>
      <c r="B67" s="210"/>
      <c r="C67" s="210"/>
      <c r="D67" s="210"/>
      <c r="E67" s="210"/>
      <c r="F67" s="210"/>
      <c r="G67" s="210"/>
      <c r="H67" s="210"/>
      <c r="I67" s="210"/>
      <c r="J67" s="210"/>
      <c r="K67" s="210"/>
      <c r="L67" s="210"/>
      <c r="M67" s="210"/>
      <c r="N67" s="212"/>
    </row>
    <row r="68" spans="1:14" ht="12.75" customHeight="1" x14ac:dyDescent="0.2">
      <c r="A68" s="198" t="s">
        <v>44</v>
      </c>
      <c r="B68" s="209">
        <v>66930</v>
      </c>
      <c r="C68" s="209">
        <v>64060</v>
      </c>
      <c r="D68" s="209">
        <v>55820</v>
      </c>
      <c r="E68" s="209">
        <v>53661</v>
      </c>
      <c r="F68" s="209">
        <v>49821</v>
      </c>
      <c r="G68" s="209">
        <v>46954</v>
      </c>
      <c r="H68" s="209">
        <v>55897</v>
      </c>
      <c r="I68" s="209">
        <v>52800</v>
      </c>
      <c r="J68" s="209">
        <v>58556</v>
      </c>
      <c r="K68" s="209">
        <v>73700</v>
      </c>
      <c r="L68" s="209">
        <v>67126</v>
      </c>
      <c r="M68" s="209">
        <v>69231</v>
      </c>
      <c r="N68" s="211">
        <f>SUM(B68:M68)</f>
        <v>714556</v>
      </c>
    </row>
    <row r="69" spans="1:14" ht="12.75" customHeight="1" thickBot="1" x14ac:dyDescent="0.25">
      <c r="A69" s="214"/>
      <c r="B69" s="210"/>
      <c r="C69" s="210"/>
      <c r="D69" s="210"/>
      <c r="E69" s="210"/>
      <c r="F69" s="210"/>
      <c r="G69" s="210"/>
      <c r="H69" s="210"/>
      <c r="I69" s="210"/>
      <c r="J69" s="210"/>
      <c r="K69" s="210"/>
      <c r="L69" s="210"/>
      <c r="M69" s="210"/>
      <c r="N69" s="212"/>
    </row>
    <row r="70" spans="1:14" ht="12.75" customHeight="1" x14ac:dyDescent="0.2">
      <c r="A70" s="198" t="s">
        <v>103</v>
      </c>
      <c r="B70" s="209"/>
      <c r="C70" s="209"/>
      <c r="D70" s="209"/>
      <c r="E70" s="209"/>
      <c r="F70" s="209"/>
      <c r="G70" s="209"/>
      <c r="H70" s="209"/>
      <c r="I70" s="209"/>
      <c r="J70" s="209"/>
      <c r="K70" s="209"/>
      <c r="L70" s="209"/>
      <c r="M70" s="209"/>
      <c r="N70" s="211">
        <f>SUM(B70:M70)</f>
        <v>0</v>
      </c>
    </row>
    <row r="71" spans="1:14" ht="12.75" customHeight="1" thickBot="1" x14ac:dyDescent="0.25">
      <c r="A71" s="214"/>
      <c r="B71" s="210"/>
      <c r="C71" s="210"/>
      <c r="D71" s="210"/>
      <c r="E71" s="210"/>
      <c r="F71" s="210"/>
      <c r="G71" s="210"/>
      <c r="H71" s="210"/>
      <c r="I71" s="210"/>
      <c r="J71" s="210"/>
      <c r="K71" s="210"/>
      <c r="L71" s="210"/>
      <c r="M71" s="210"/>
      <c r="N71" s="212"/>
    </row>
    <row r="72" spans="1:14" ht="12.75" customHeight="1" x14ac:dyDescent="0.2">
      <c r="A72" s="198" t="s">
        <v>104</v>
      </c>
      <c r="B72" s="209"/>
      <c r="C72" s="209"/>
      <c r="D72" s="209"/>
      <c r="E72" s="209"/>
      <c r="F72" s="209"/>
      <c r="G72" s="209"/>
      <c r="H72" s="209"/>
      <c r="I72" s="209"/>
      <c r="J72" s="209"/>
      <c r="K72" s="209"/>
      <c r="L72" s="209"/>
      <c r="M72" s="209"/>
      <c r="N72" s="211">
        <f>SUM(B72:M72)</f>
        <v>0</v>
      </c>
    </row>
    <row r="73" spans="1:14" ht="12.75" customHeight="1" thickBot="1" x14ac:dyDescent="0.25">
      <c r="A73" s="214"/>
      <c r="B73" s="210"/>
      <c r="C73" s="210"/>
      <c r="D73" s="210"/>
      <c r="E73" s="210"/>
      <c r="F73" s="210"/>
      <c r="G73" s="210"/>
      <c r="H73" s="210"/>
      <c r="I73" s="210"/>
      <c r="J73" s="210"/>
      <c r="K73" s="210"/>
      <c r="L73" s="210"/>
      <c r="M73" s="210"/>
      <c r="N73" s="212"/>
    </row>
    <row r="74" spans="1:14" ht="12.75" customHeight="1" x14ac:dyDescent="0.2">
      <c r="A74" s="198" t="s">
        <v>45</v>
      </c>
      <c r="B74" s="209">
        <v>244229</v>
      </c>
      <c r="C74" s="209">
        <v>171222</v>
      </c>
      <c r="D74" s="209">
        <v>203499</v>
      </c>
      <c r="E74" s="209">
        <v>214971</v>
      </c>
      <c r="F74" s="209">
        <v>251200</v>
      </c>
      <c r="G74" s="209">
        <v>245919</v>
      </c>
      <c r="H74" s="209">
        <v>235400</v>
      </c>
      <c r="I74" s="209">
        <v>181083</v>
      </c>
      <c r="J74" s="209">
        <v>218386</v>
      </c>
      <c r="K74" s="209">
        <v>214760</v>
      </c>
      <c r="L74" s="209">
        <v>164851</v>
      </c>
      <c r="M74" s="209">
        <v>165009</v>
      </c>
      <c r="N74" s="211">
        <f>SUM(B74:M74)</f>
        <v>2510529</v>
      </c>
    </row>
    <row r="75" spans="1:14" ht="12.75" customHeight="1" thickBot="1" x14ac:dyDescent="0.25">
      <c r="A75" s="214"/>
      <c r="B75" s="210"/>
      <c r="C75" s="210"/>
      <c r="D75" s="210"/>
      <c r="E75" s="210"/>
      <c r="F75" s="210"/>
      <c r="G75" s="210"/>
      <c r="H75" s="210"/>
      <c r="I75" s="210"/>
      <c r="J75" s="210"/>
      <c r="K75" s="210"/>
      <c r="L75" s="210"/>
      <c r="M75" s="210"/>
      <c r="N75" s="212"/>
    </row>
    <row r="76" spans="1:14" ht="12.75" customHeight="1" x14ac:dyDescent="0.2">
      <c r="A76" s="198" t="s">
        <v>46</v>
      </c>
      <c r="B76" s="209">
        <v>41855</v>
      </c>
      <c r="C76" s="209">
        <v>42850</v>
      </c>
      <c r="D76" s="209">
        <v>52869</v>
      </c>
      <c r="E76" s="209">
        <v>44788</v>
      </c>
      <c r="F76" s="209">
        <v>53326</v>
      </c>
      <c r="G76" s="209">
        <v>38372</v>
      </c>
      <c r="H76" s="209">
        <v>48099</v>
      </c>
      <c r="I76" s="209">
        <v>50150</v>
      </c>
      <c r="J76" s="209">
        <v>56523</v>
      </c>
      <c r="K76" s="209">
        <v>45432</v>
      </c>
      <c r="L76" s="209">
        <v>37961</v>
      </c>
      <c r="M76" s="209">
        <v>30500</v>
      </c>
      <c r="N76" s="211">
        <f>SUM(B76:M76)</f>
        <v>542725</v>
      </c>
    </row>
    <row r="77" spans="1:14" ht="12.75" customHeight="1" thickBot="1" x14ac:dyDescent="0.25">
      <c r="A77" s="214"/>
      <c r="B77" s="210"/>
      <c r="C77" s="210"/>
      <c r="D77" s="210"/>
      <c r="E77" s="210"/>
      <c r="F77" s="210"/>
      <c r="G77" s="210"/>
      <c r="H77" s="210"/>
      <c r="I77" s="210"/>
      <c r="J77" s="210"/>
      <c r="K77" s="210"/>
      <c r="L77" s="210"/>
      <c r="M77" s="210"/>
      <c r="N77" s="212"/>
    </row>
    <row r="78" spans="1:14" ht="12.75" customHeight="1" x14ac:dyDescent="0.2">
      <c r="A78" s="198" t="s">
        <v>47</v>
      </c>
      <c r="B78" s="209"/>
      <c r="C78" s="209"/>
      <c r="D78" s="209"/>
      <c r="E78" s="209"/>
      <c r="F78" s="209"/>
      <c r="G78" s="209"/>
      <c r="H78" s="209"/>
      <c r="I78" s="209"/>
      <c r="J78" s="209"/>
      <c r="K78" s="209"/>
      <c r="L78" s="209"/>
      <c r="M78" s="209"/>
      <c r="N78" s="211">
        <f>SUM(B78:M78)</f>
        <v>0</v>
      </c>
    </row>
    <row r="79" spans="1:14" ht="12.75" customHeight="1" thickBot="1" x14ac:dyDescent="0.25">
      <c r="A79" s="214"/>
      <c r="B79" s="210"/>
      <c r="C79" s="210"/>
      <c r="D79" s="210"/>
      <c r="E79" s="210"/>
      <c r="F79" s="210"/>
      <c r="G79" s="210"/>
      <c r="H79" s="210"/>
      <c r="I79" s="210"/>
      <c r="J79" s="210"/>
      <c r="K79" s="210"/>
      <c r="L79" s="210"/>
      <c r="M79" s="210"/>
      <c r="N79" s="212"/>
    </row>
    <row r="80" spans="1:14" ht="12.75" customHeight="1" x14ac:dyDescent="0.2">
      <c r="A80" s="198" t="s">
        <v>48</v>
      </c>
      <c r="B80" s="209">
        <v>10003</v>
      </c>
      <c r="C80" s="209">
        <v>11516</v>
      </c>
      <c r="D80" s="209">
        <v>12737</v>
      </c>
      <c r="E80" s="209">
        <v>10506</v>
      </c>
      <c r="F80" s="209">
        <v>9896</v>
      </c>
      <c r="G80" s="209">
        <v>9705</v>
      </c>
      <c r="H80" s="209">
        <v>11705</v>
      </c>
      <c r="I80" s="209">
        <v>15381</v>
      </c>
      <c r="J80" s="209">
        <v>10194</v>
      </c>
      <c r="K80" s="209">
        <v>13557</v>
      </c>
      <c r="L80" s="209">
        <v>7833</v>
      </c>
      <c r="M80" s="209">
        <v>16135</v>
      </c>
      <c r="N80" s="211">
        <f>SUM(B80:M80)</f>
        <v>139168</v>
      </c>
    </row>
    <row r="81" spans="1:14" ht="12.75" customHeight="1" thickBot="1" x14ac:dyDescent="0.25">
      <c r="A81" s="214"/>
      <c r="B81" s="210"/>
      <c r="C81" s="210"/>
      <c r="D81" s="210"/>
      <c r="E81" s="210"/>
      <c r="F81" s="210"/>
      <c r="G81" s="210"/>
      <c r="H81" s="210"/>
      <c r="I81" s="210"/>
      <c r="J81" s="210"/>
      <c r="K81" s="210"/>
      <c r="L81" s="210"/>
      <c r="M81" s="210"/>
      <c r="N81" s="212"/>
    </row>
    <row r="82" spans="1:14" ht="12.75" customHeight="1" x14ac:dyDescent="0.2">
      <c r="A82" s="198" t="s">
        <v>49</v>
      </c>
      <c r="B82" s="209">
        <v>2401</v>
      </c>
      <c r="C82" s="209">
        <v>2523</v>
      </c>
      <c r="D82" s="209">
        <v>1191</v>
      </c>
      <c r="E82" s="209">
        <v>1278</v>
      </c>
      <c r="F82" s="209">
        <v>757</v>
      </c>
      <c r="G82" s="209">
        <v>456</v>
      </c>
      <c r="H82" s="209">
        <v>964</v>
      </c>
      <c r="I82" s="209">
        <v>1884</v>
      </c>
      <c r="J82" s="209">
        <v>1268</v>
      </c>
      <c r="K82" s="209">
        <v>1063</v>
      </c>
      <c r="L82" s="209">
        <v>1351</v>
      </c>
      <c r="M82" s="209">
        <v>1761</v>
      </c>
      <c r="N82" s="211">
        <f>SUM(B82:M82)</f>
        <v>16897</v>
      </c>
    </row>
    <row r="83" spans="1:14" ht="12.75" customHeight="1" thickBot="1" x14ac:dyDescent="0.25">
      <c r="A83" s="214"/>
      <c r="B83" s="210"/>
      <c r="C83" s="210"/>
      <c r="D83" s="210"/>
      <c r="E83" s="210"/>
      <c r="F83" s="210"/>
      <c r="G83" s="210"/>
      <c r="H83" s="210"/>
      <c r="I83" s="210"/>
      <c r="J83" s="210"/>
      <c r="K83" s="210"/>
      <c r="L83" s="210"/>
      <c r="M83" s="210"/>
      <c r="N83" s="212"/>
    </row>
    <row r="84" spans="1:14" ht="12.75" customHeight="1" x14ac:dyDescent="0.2">
      <c r="A84" s="205" t="s">
        <v>13</v>
      </c>
      <c r="B84" s="194">
        <f t="shared" ref="B84:H84" si="2">SUM(B38:B82)</f>
        <v>654197</v>
      </c>
      <c r="C84" s="194">
        <f t="shared" si="2"/>
        <v>504758</v>
      </c>
      <c r="D84" s="194">
        <f t="shared" si="2"/>
        <v>604337</v>
      </c>
      <c r="E84" s="194">
        <f t="shared" si="2"/>
        <v>664982</v>
      </c>
      <c r="F84" s="194">
        <f t="shared" si="2"/>
        <v>766780</v>
      </c>
      <c r="G84" s="194">
        <f t="shared" si="2"/>
        <v>801089</v>
      </c>
      <c r="H84" s="194">
        <f t="shared" si="2"/>
        <v>809280</v>
      </c>
      <c r="I84" s="194">
        <f>SUM(I38:I82)</f>
        <v>682637</v>
      </c>
      <c r="J84" s="194">
        <f>SUM(J38:J82)</f>
        <v>729365</v>
      </c>
      <c r="K84" s="194">
        <f>SUM(K38:K82)</f>
        <v>771649</v>
      </c>
      <c r="L84" s="194">
        <f>SUM(L38:L82)</f>
        <v>681990</v>
      </c>
      <c r="M84" s="194">
        <f>SUM(M38:M82)</f>
        <v>675101</v>
      </c>
      <c r="N84" s="194">
        <f>SUM(B84:M84)</f>
        <v>8346165</v>
      </c>
    </row>
    <row r="85" spans="1:14" ht="12.75" customHeight="1" thickBot="1" x14ac:dyDescent="0.25">
      <c r="A85" s="206"/>
      <c r="B85" s="195"/>
      <c r="C85" s="195"/>
      <c r="D85" s="195"/>
      <c r="E85" s="195"/>
      <c r="F85" s="195"/>
      <c r="G85" s="195"/>
      <c r="H85" s="195"/>
      <c r="I85" s="195"/>
      <c r="J85" s="195"/>
      <c r="K85" s="195"/>
      <c r="L85" s="195"/>
      <c r="M85" s="195"/>
      <c r="N85" s="195"/>
    </row>
    <row r="86" spans="1:14" ht="12.75" customHeight="1" x14ac:dyDescent="0.2"/>
    <row r="87" spans="1:14" ht="12.75" customHeight="1" x14ac:dyDescent="0.2"/>
    <row r="88" spans="1:14" ht="12.75" customHeight="1" x14ac:dyDescent="0.2"/>
    <row r="89" spans="1:14" s="10" customFormat="1" ht="24.95" customHeight="1" x14ac:dyDescent="0.2">
      <c r="A89" s="204" t="s">
        <v>190</v>
      </c>
      <c r="B89" s="204"/>
      <c r="C89" s="204"/>
      <c r="D89" s="204"/>
      <c r="E89" s="204"/>
      <c r="F89" s="204"/>
      <c r="G89" s="204"/>
      <c r="H89" s="204"/>
      <c r="I89" s="204"/>
      <c r="J89" s="204"/>
      <c r="K89" s="204"/>
      <c r="L89" s="204"/>
      <c r="M89" s="204"/>
      <c r="N89" s="204"/>
    </row>
    <row r="90" spans="1:14" ht="12.75" customHeight="1" thickBot="1" x14ac:dyDescent="0.25"/>
    <row r="91" spans="1:14" ht="12.75" customHeight="1" x14ac:dyDescent="0.2">
      <c r="A91" s="198"/>
      <c r="B91" s="198" t="s">
        <v>1</v>
      </c>
      <c r="C91" s="198" t="s">
        <v>2</v>
      </c>
      <c r="D91" s="198" t="s">
        <v>3</v>
      </c>
      <c r="E91" s="198" t="s">
        <v>4</v>
      </c>
      <c r="F91" s="198" t="s">
        <v>5</v>
      </c>
      <c r="G91" s="198" t="s">
        <v>6</v>
      </c>
      <c r="H91" s="198" t="s">
        <v>7</v>
      </c>
      <c r="I91" s="198" t="s">
        <v>8</v>
      </c>
      <c r="J91" s="198" t="s">
        <v>9</v>
      </c>
      <c r="K91" s="198" t="s">
        <v>10</v>
      </c>
      <c r="L91" s="198" t="s">
        <v>11</v>
      </c>
      <c r="M91" s="198" t="s">
        <v>12</v>
      </c>
      <c r="N91" s="196" t="s">
        <v>13</v>
      </c>
    </row>
    <row r="92" spans="1:14" ht="12.75" customHeight="1" thickBot="1" x14ac:dyDescent="0.25">
      <c r="A92" s="199"/>
      <c r="B92" s="199"/>
      <c r="C92" s="199"/>
      <c r="D92" s="199"/>
      <c r="E92" s="199"/>
      <c r="F92" s="199"/>
      <c r="G92" s="199"/>
      <c r="H92" s="199"/>
      <c r="I92" s="199"/>
      <c r="J92" s="199"/>
      <c r="K92" s="199"/>
      <c r="L92" s="199"/>
      <c r="M92" s="199"/>
      <c r="N92" s="197"/>
    </row>
    <row r="93" spans="1:14" ht="12.75" customHeight="1" x14ac:dyDescent="0.2">
      <c r="A93" s="198" t="s">
        <v>51</v>
      </c>
      <c r="B93" s="209">
        <v>74910</v>
      </c>
      <c r="C93" s="209">
        <v>72060</v>
      </c>
      <c r="D93" s="209">
        <v>79290</v>
      </c>
      <c r="E93" s="209">
        <v>73040</v>
      </c>
      <c r="F93" s="209">
        <v>75600</v>
      </c>
      <c r="G93" s="209">
        <v>75610</v>
      </c>
      <c r="H93" s="209">
        <v>87130</v>
      </c>
      <c r="I93" s="209">
        <v>71480</v>
      </c>
      <c r="J93" s="209">
        <v>86740</v>
      </c>
      <c r="K93" s="209">
        <v>83180</v>
      </c>
      <c r="L93" s="209">
        <v>89200</v>
      </c>
      <c r="M93" s="209">
        <v>84740</v>
      </c>
      <c r="N93" s="211">
        <f>SUM(B93:M93)</f>
        <v>952980</v>
      </c>
    </row>
    <row r="94" spans="1:14" ht="12.75" customHeight="1" thickBot="1" x14ac:dyDescent="0.25">
      <c r="A94" s="214"/>
      <c r="B94" s="210"/>
      <c r="C94" s="210"/>
      <c r="D94" s="210"/>
      <c r="E94" s="210"/>
      <c r="F94" s="210"/>
      <c r="G94" s="210"/>
      <c r="H94" s="210"/>
      <c r="I94" s="210"/>
      <c r="J94" s="210"/>
      <c r="K94" s="210"/>
      <c r="L94" s="210"/>
      <c r="M94" s="210"/>
      <c r="N94" s="212"/>
    </row>
    <row r="95" spans="1:14" ht="12.75" customHeight="1" x14ac:dyDescent="0.2">
      <c r="A95" s="198" t="s">
        <v>52</v>
      </c>
      <c r="B95" s="209">
        <v>130</v>
      </c>
      <c r="C95" s="209">
        <v>170</v>
      </c>
      <c r="D95" s="209">
        <v>1500</v>
      </c>
      <c r="E95" s="209">
        <v>770</v>
      </c>
      <c r="F95" s="209">
        <v>920</v>
      </c>
      <c r="G95" s="209">
        <v>350</v>
      </c>
      <c r="H95" s="209">
        <v>420</v>
      </c>
      <c r="I95" s="209">
        <v>830</v>
      </c>
      <c r="J95" s="209">
        <v>640</v>
      </c>
      <c r="K95" s="209">
        <v>600</v>
      </c>
      <c r="L95" s="209">
        <v>570</v>
      </c>
      <c r="M95" s="209">
        <v>290</v>
      </c>
      <c r="N95" s="211">
        <f t="shared" ref="N95:N115" si="3">SUM(B95:M95)</f>
        <v>7190</v>
      </c>
    </row>
    <row r="96" spans="1:14" ht="12.75" customHeight="1" thickBot="1" x14ac:dyDescent="0.25">
      <c r="A96" s="214"/>
      <c r="B96" s="210"/>
      <c r="C96" s="210"/>
      <c r="D96" s="210"/>
      <c r="E96" s="210"/>
      <c r="F96" s="210"/>
      <c r="G96" s="210"/>
      <c r="H96" s="210"/>
      <c r="I96" s="210"/>
      <c r="J96" s="210"/>
      <c r="K96" s="210"/>
      <c r="L96" s="210"/>
      <c r="M96" s="210"/>
      <c r="N96" s="212"/>
    </row>
    <row r="97" spans="1:14" ht="12.75" customHeight="1" x14ac:dyDescent="0.2">
      <c r="A97" s="198" t="s">
        <v>53</v>
      </c>
      <c r="B97" s="209">
        <v>3450</v>
      </c>
      <c r="C97" s="209">
        <v>5190</v>
      </c>
      <c r="D97" s="209">
        <v>6600</v>
      </c>
      <c r="E97" s="209">
        <v>5810</v>
      </c>
      <c r="F97" s="209">
        <v>6590</v>
      </c>
      <c r="G97" s="209">
        <v>5270</v>
      </c>
      <c r="H97" s="209">
        <v>4210</v>
      </c>
      <c r="I97" s="209">
        <v>8400</v>
      </c>
      <c r="J97" s="209">
        <v>8650</v>
      </c>
      <c r="K97" s="209">
        <v>5980</v>
      </c>
      <c r="L97" s="209">
        <v>11490</v>
      </c>
      <c r="M97" s="209">
        <v>9370</v>
      </c>
      <c r="N97" s="211">
        <f t="shared" si="3"/>
        <v>81010</v>
      </c>
    </row>
    <row r="98" spans="1:14" ht="12.75" customHeight="1" thickBot="1" x14ac:dyDescent="0.25">
      <c r="A98" s="214"/>
      <c r="B98" s="210"/>
      <c r="C98" s="210"/>
      <c r="D98" s="210"/>
      <c r="E98" s="210"/>
      <c r="F98" s="210"/>
      <c r="G98" s="210"/>
      <c r="H98" s="210"/>
      <c r="I98" s="210"/>
      <c r="J98" s="210"/>
      <c r="K98" s="210"/>
      <c r="L98" s="210"/>
      <c r="M98" s="210"/>
      <c r="N98" s="212"/>
    </row>
    <row r="99" spans="1:14" ht="12.75" customHeight="1" x14ac:dyDescent="0.2">
      <c r="A99" s="198" t="s">
        <v>54</v>
      </c>
      <c r="B99" s="209">
        <v>10550</v>
      </c>
      <c r="C99" s="209">
        <v>10030</v>
      </c>
      <c r="D99" s="209">
        <v>10750</v>
      </c>
      <c r="E99" s="209">
        <v>8920</v>
      </c>
      <c r="F99" s="209">
        <v>9440</v>
      </c>
      <c r="G99" s="209">
        <v>9090</v>
      </c>
      <c r="H99" s="209">
        <v>10040</v>
      </c>
      <c r="I99" s="209">
        <v>10610</v>
      </c>
      <c r="J99" s="209">
        <v>6640</v>
      </c>
      <c r="K99" s="209">
        <v>11650</v>
      </c>
      <c r="L99" s="209">
        <v>12420</v>
      </c>
      <c r="M99" s="209">
        <v>12450</v>
      </c>
      <c r="N99" s="211">
        <f t="shared" si="3"/>
        <v>122590</v>
      </c>
    </row>
    <row r="100" spans="1:14" ht="12.75" customHeight="1" thickBot="1" x14ac:dyDescent="0.25">
      <c r="A100" s="214"/>
      <c r="B100" s="210"/>
      <c r="C100" s="210"/>
      <c r="D100" s="210"/>
      <c r="E100" s="210"/>
      <c r="F100" s="210"/>
      <c r="G100" s="210"/>
      <c r="H100" s="210"/>
      <c r="I100" s="210"/>
      <c r="J100" s="210"/>
      <c r="K100" s="210"/>
      <c r="L100" s="210"/>
      <c r="M100" s="210"/>
      <c r="N100" s="212"/>
    </row>
    <row r="101" spans="1:14" ht="12.75" customHeight="1" x14ac:dyDescent="0.2">
      <c r="A101" s="198" t="s">
        <v>39</v>
      </c>
      <c r="B101" s="209">
        <v>7430</v>
      </c>
      <c r="C101" s="209">
        <v>5390</v>
      </c>
      <c r="D101" s="209">
        <v>11230</v>
      </c>
      <c r="E101" s="209">
        <v>11910</v>
      </c>
      <c r="F101" s="209">
        <v>10720</v>
      </c>
      <c r="G101" s="209">
        <v>11880</v>
      </c>
      <c r="H101" s="209">
        <v>7810</v>
      </c>
      <c r="I101" s="209">
        <v>7250</v>
      </c>
      <c r="J101" s="209">
        <v>9240</v>
      </c>
      <c r="K101" s="209">
        <v>13140</v>
      </c>
      <c r="L101" s="209">
        <v>8000</v>
      </c>
      <c r="M101" s="209">
        <v>6800</v>
      </c>
      <c r="N101" s="211">
        <f t="shared" si="3"/>
        <v>110800</v>
      </c>
    </row>
    <row r="102" spans="1:14" ht="12.75" customHeight="1" thickBot="1" x14ac:dyDescent="0.25">
      <c r="A102" s="214"/>
      <c r="B102" s="210"/>
      <c r="C102" s="210"/>
      <c r="D102" s="210"/>
      <c r="E102" s="210"/>
      <c r="F102" s="210"/>
      <c r="G102" s="210"/>
      <c r="H102" s="210"/>
      <c r="I102" s="210"/>
      <c r="J102" s="210"/>
      <c r="K102" s="210"/>
      <c r="L102" s="210"/>
      <c r="M102" s="210"/>
      <c r="N102" s="212"/>
    </row>
    <row r="103" spans="1:14" ht="12.75" customHeight="1" x14ac:dyDescent="0.2">
      <c r="A103" s="198" t="s">
        <v>43</v>
      </c>
      <c r="B103" s="209">
        <v>24930</v>
      </c>
      <c r="C103" s="209">
        <v>12430</v>
      </c>
      <c r="D103" s="209">
        <v>20030</v>
      </c>
      <c r="E103" s="209">
        <v>15840</v>
      </c>
      <c r="F103" s="209">
        <v>23060</v>
      </c>
      <c r="G103" s="209">
        <v>20590</v>
      </c>
      <c r="H103" s="209">
        <v>13160</v>
      </c>
      <c r="I103" s="209">
        <v>22570</v>
      </c>
      <c r="J103" s="209">
        <v>15680</v>
      </c>
      <c r="K103" s="209">
        <v>10600</v>
      </c>
      <c r="L103" s="209">
        <v>17710</v>
      </c>
      <c r="M103" s="209">
        <v>11640</v>
      </c>
      <c r="N103" s="211">
        <f t="shared" si="3"/>
        <v>208240</v>
      </c>
    </row>
    <row r="104" spans="1:14" ht="12.75" customHeight="1" thickBot="1" x14ac:dyDescent="0.25">
      <c r="A104" s="214"/>
      <c r="B104" s="210"/>
      <c r="C104" s="210"/>
      <c r="D104" s="210"/>
      <c r="E104" s="210"/>
      <c r="F104" s="210"/>
      <c r="G104" s="210"/>
      <c r="H104" s="210"/>
      <c r="I104" s="210"/>
      <c r="J104" s="210"/>
      <c r="K104" s="210"/>
      <c r="L104" s="210"/>
      <c r="M104" s="210"/>
      <c r="N104" s="212"/>
    </row>
    <row r="105" spans="1:14" ht="12.75" customHeight="1" x14ac:dyDescent="0.2">
      <c r="A105" s="198" t="s">
        <v>56</v>
      </c>
      <c r="B105" s="209">
        <v>134500</v>
      </c>
      <c r="C105" s="209">
        <v>128710</v>
      </c>
      <c r="D105" s="209">
        <v>164120</v>
      </c>
      <c r="E105" s="209">
        <v>147870</v>
      </c>
      <c r="F105" s="209">
        <v>160130</v>
      </c>
      <c r="G105" s="209">
        <v>171400</v>
      </c>
      <c r="H105" s="209">
        <v>193210</v>
      </c>
      <c r="I105" s="209">
        <v>173740</v>
      </c>
      <c r="J105" s="209">
        <v>185830</v>
      </c>
      <c r="K105" s="209">
        <v>216500</v>
      </c>
      <c r="L105" s="209">
        <v>196820</v>
      </c>
      <c r="M105" s="209">
        <v>203960</v>
      </c>
      <c r="N105" s="211">
        <f t="shared" si="3"/>
        <v>2076790</v>
      </c>
    </row>
    <row r="106" spans="1:14" ht="12.75" customHeight="1" thickBot="1" x14ac:dyDescent="0.25">
      <c r="A106" s="214"/>
      <c r="B106" s="210"/>
      <c r="C106" s="210"/>
      <c r="D106" s="210"/>
      <c r="E106" s="210"/>
      <c r="F106" s="210"/>
      <c r="G106" s="210"/>
      <c r="H106" s="210"/>
      <c r="I106" s="210"/>
      <c r="J106" s="210"/>
      <c r="K106" s="210"/>
      <c r="L106" s="210"/>
      <c r="M106" s="210"/>
      <c r="N106" s="212"/>
    </row>
    <row r="107" spans="1:14" ht="12.75" customHeight="1" x14ac:dyDescent="0.2">
      <c r="A107" s="198" t="s">
        <v>105</v>
      </c>
      <c r="B107" s="209">
        <v>58580</v>
      </c>
      <c r="C107" s="209">
        <v>47320</v>
      </c>
      <c r="D107" s="209">
        <v>47430</v>
      </c>
      <c r="E107" s="209">
        <v>49010</v>
      </c>
      <c r="F107" s="209">
        <v>57410</v>
      </c>
      <c r="G107" s="209">
        <v>49530</v>
      </c>
      <c r="H107" s="209">
        <v>49540</v>
      </c>
      <c r="I107" s="209">
        <v>46490</v>
      </c>
      <c r="J107" s="209">
        <v>46590</v>
      </c>
      <c r="K107" s="209">
        <v>46200</v>
      </c>
      <c r="L107" s="209">
        <v>39240</v>
      </c>
      <c r="M107" s="209">
        <v>40610</v>
      </c>
      <c r="N107" s="211">
        <f t="shared" si="3"/>
        <v>577950</v>
      </c>
    </row>
    <row r="108" spans="1:14" ht="12.75" customHeight="1" thickBot="1" x14ac:dyDescent="0.25">
      <c r="A108" s="214"/>
      <c r="B108" s="210"/>
      <c r="C108" s="210"/>
      <c r="D108" s="210"/>
      <c r="E108" s="210"/>
      <c r="F108" s="210"/>
      <c r="G108" s="210"/>
      <c r="H108" s="210"/>
      <c r="I108" s="210"/>
      <c r="J108" s="210"/>
      <c r="K108" s="210"/>
      <c r="L108" s="210"/>
      <c r="M108" s="210"/>
      <c r="N108" s="212"/>
    </row>
    <row r="109" spans="1:14" ht="12.75" customHeight="1" x14ac:dyDescent="0.2">
      <c r="A109" s="198" t="s">
        <v>58</v>
      </c>
      <c r="B109" s="209">
        <v>12300</v>
      </c>
      <c r="C109" s="209">
        <v>11060</v>
      </c>
      <c r="D109" s="209">
        <v>5610</v>
      </c>
      <c r="E109" s="209">
        <v>22000</v>
      </c>
      <c r="F109" s="209">
        <v>14290</v>
      </c>
      <c r="G109" s="209">
        <v>11930</v>
      </c>
      <c r="H109" s="209">
        <v>14120</v>
      </c>
      <c r="I109" s="209">
        <v>14110</v>
      </c>
      <c r="J109" s="209">
        <v>19390</v>
      </c>
      <c r="K109" s="209">
        <v>9410</v>
      </c>
      <c r="L109" s="209">
        <v>13310</v>
      </c>
      <c r="M109" s="209">
        <v>13040</v>
      </c>
      <c r="N109" s="211">
        <f t="shared" si="3"/>
        <v>160570</v>
      </c>
    </row>
    <row r="110" spans="1:14" ht="12.75" customHeight="1" thickBot="1" x14ac:dyDescent="0.25">
      <c r="A110" s="214"/>
      <c r="B110" s="210"/>
      <c r="C110" s="210"/>
      <c r="D110" s="210"/>
      <c r="E110" s="210"/>
      <c r="F110" s="210"/>
      <c r="G110" s="210"/>
      <c r="H110" s="210"/>
      <c r="I110" s="210"/>
      <c r="J110" s="210"/>
      <c r="K110" s="210"/>
      <c r="L110" s="210"/>
      <c r="M110" s="210"/>
      <c r="N110" s="212"/>
    </row>
    <row r="111" spans="1:14" ht="12.75" customHeight="1" x14ac:dyDescent="0.2">
      <c r="A111" s="198" t="s">
        <v>106</v>
      </c>
      <c r="B111" s="209">
        <v>35240</v>
      </c>
      <c r="C111" s="209">
        <v>29300</v>
      </c>
      <c r="D111" s="209">
        <v>28670</v>
      </c>
      <c r="E111" s="209">
        <v>30620</v>
      </c>
      <c r="F111" s="209">
        <v>26600</v>
      </c>
      <c r="G111" s="209">
        <v>23390</v>
      </c>
      <c r="H111" s="209">
        <v>28910</v>
      </c>
      <c r="I111" s="209">
        <v>10400</v>
      </c>
      <c r="J111" s="209">
        <v>27960</v>
      </c>
      <c r="K111" s="209">
        <v>32610</v>
      </c>
      <c r="L111" s="209">
        <v>29280</v>
      </c>
      <c r="M111" s="209"/>
      <c r="N111" s="211">
        <f t="shared" si="3"/>
        <v>302980</v>
      </c>
    </row>
    <row r="112" spans="1:14" ht="12.75" customHeight="1" thickBot="1" x14ac:dyDescent="0.25">
      <c r="A112" s="214"/>
      <c r="B112" s="210"/>
      <c r="C112" s="210"/>
      <c r="D112" s="210"/>
      <c r="E112" s="210"/>
      <c r="F112" s="210"/>
      <c r="G112" s="210"/>
      <c r="H112" s="210"/>
      <c r="I112" s="210"/>
      <c r="J112" s="210"/>
      <c r="K112" s="210"/>
      <c r="L112" s="210"/>
      <c r="M112" s="210"/>
      <c r="N112" s="212"/>
    </row>
    <row r="113" spans="1:14" ht="12.75" customHeight="1" x14ac:dyDescent="0.2">
      <c r="A113" s="198" t="s">
        <v>86</v>
      </c>
      <c r="B113" s="209">
        <v>3950</v>
      </c>
      <c r="C113" s="209">
        <v>4340</v>
      </c>
      <c r="D113" s="209">
        <v>3950</v>
      </c>
      <c r="E113" s="209">
        <v>2610</v>
      </c>
      <c r="F113" s="209">
        <v>2070</v>
      </c>
      <c r="G113" s="209">
        <v>2270</v>
      </c>
      <c r="H113" s="209">
        <v>1680</v>
      </c>
      <c r="I113" s="209">
        <v>430</v>
      </c>
      <c r="J113" s="209">
        <v>400</v>
      </c>
      <c r="K113" s="209"/>
      <c r="L113" s="209"/>
      <c r="M113" s="209"/>
      <c r="N113" s="211">
        <f t="shared" si="3"/>
        <v>21700</v>
      </c>
    </row>
    <row r="114" spans="1:14" ht="12.75" customHeight="1" thickBot="1" x14ac:dyDescent="0.25">
      <c r="A114" s="214"/>
      <c r="B114" s="210"/>
      <c r="C114" s="210"/>
      <c r="D114" s="210"/>
      <c r="E114" s="210"/>
      <c r="F114" s="210"/>
      <c r="G114" s="210"/>
      <c r="H114" s="210"/>
      <c r="I114" s="210"/>
      <c r="J114" s="210"/>
      <c r="K114" s="210"/>
      <c r="L114" s="210"/>
      <c r="M114" s="210"/>
      <c r="N114" s="212"/>
    </row>
    <row r="115" spans="1:14" ht="12.75" customHeight="1" x14ac:dyDescent="0.2">
      <c r="A115" s="198" t="s">
        <v>59</v>
      </c>
      <c r="B115" s="209">
        <v>8650</v>
      </c>
      <c r="C115" s="209">
        <v>5280</v>
      </c>
      <c r="D115" s="209">
        <v>5130</v>
      </c>
      <c r="E115" s="209">
        <v>4380</v>
      </c>
      <c r="F115" s="209">
        <v>3660</v>
      </c>
      <c r="G115" s="209">
        <v>3850</v>
      </c>
      <c r="H115" s="209">
        <v>4980</v>
      </c>
      <c r="I115" s="209">
        <v>4470</v>
      </c>
      <c r="J115" s="209">
        <v>4770</v>
      </c>
      <c r="K115" s="209">
        <v>5280</v>
      </c>
      <c r="L115" s="209">
        <v>5610</v>
      </c>
      <c r="M115" s="209">
        <v>7830</v>
      </c>
      <c r="N115" s="211">
        <f t="shared" si="3"/>
        <v>63890</v>
      </c>
    </row>
    <row r="116" spans="1:14" ht="12.75" customHeight="1" thickBot="1" x14ac:dyDescent="0.25">
      <c r="A116" s="214"/>
      <c r="B116" s="210"/>
      <c r="C116" s="210"/>
      <c r="D116" s="210"/>
      <c r="E116" s="210"/>
      <c r="F116" s="210"/>
      <c r="G116" s="210"/>
      <c r="H116" s="210"/>
      <c r="I116" s="210"/>
      <c r="J116" s="210"/>
      <c r="K116" s="210"/>
      <c r="L116" s="210"/>
      <c r="M116" s="210"/>
      <c r="N116" s="212"/>
    </row>
    <row r="117" spans="1:14" ht="12.75" customHeight="1" x14ac:dyDescent="0.2">
      <c r="A117" s="198" t="s">
        <v>60</v>
      </c>
      <c r="B117" s="209">
        <v>6880</v>
      </c>
      <c r="C117" s="209">
        <v>10900</v>
      </c>
      <c r="D117" s="209">
        <v>14610</v>
      </c>
      <c r="E117" s="209">
        <v>13210</v>
      </c>
      <c r="F117" s="209">
        <v>12250</v>
      </c>
      <c r="G117" s="209">
        <v>9690</v>
      </c>
      <c r="H117" s="209">
        <v>10440</v>
      </c>
      <c r="I117" s="209">
        <v>9320</v>
      </c>
      <c r="J117" s="209">
        <v>9390</v>
      </c>
      <c r="K117" s="209">
        <v>8520</v>
      </c>
      <c r="L117" s="209">
        <v>10760</v>
      </c>
      <c r="M117" s="209">
        <v>9270</v>
      </c>
      <c r="N117" s="211">
        <f>SUM(B117:M117)</f>
        <v>125240</v>
      </c>
    </row>
    <row r="118" spans="1:14" ht="12.75" customHeight="1" thickBot="1" x14ac:dyDescent="0.25">
      <c r="A118" s="214"/>
      <c r="B118" s="210"/>
      <c r="C118" s="210"/>
      <c r="D118" s="210"/>
      <c r="E118" s="210"/>
      <c r="F118" s="210"/>
      <c r="G118" s="210"/>
      <c r="H118" s="210"/>
      <c r="I118" s="210"/>
      <c r="J118" s="210"/>
      <c r="K118" s="210"/>
      <c r="L118" s="210"/>
      <c r="M118" s="210"/>
      <c r="N118" s="212"/>
    </row>
    <row r="119" spans="1:14" ht="12.75" customHeight="1" x14ac:dyDescent="0.2">
      <c r="A119" s="205" t="s">
        <v>13</v>
      </c>
      <c r="B119" s="194">
        <f t="shared" ref="B119:M119" si="4">SUM(B93:B117)</f>
        <v>381500</v>
      </c>
      <c r="C119" s="194">
        <f t="shared" si="4"/>
        <v>342180</v>
      </c>
      <c r="D119" s="194">
        <f t="shared" si="4"/>
        <v>398920</v>
      </c>
      <c r="E119" s="194">
        <f t="shared" si="4"/>
        <v>385990</v>
      </c>
      <c r="F119" s="194">
        <f t="shared" si="4"/>
        <v>402740</v>
      </c>
      <c r="G119" s="194">
        <f t="shared" si="4"/>
        <v>394850</v>
      </c>
      <c r="H119" s="194">
        <f t="shared" si="4"/>
        <v>425650</v>
      </c>
      <c r="I119" s="194">
        <f t="shared" si="4"/>
        <v>380100</v>
      </c>
      <c r="J119" s="194">
        <f t="shared" si="4"/>
        <v>421920</v>
      </c>
      <c r="K119" s="194">
        <f t="shared" si="4"/>
        <v>443670</v>
      </c>
      <c r="L119" s="194">
        <f t="shared" si="4"/>
        <v>434410</v>
      </c>
      <c r="M119" s="194">
        <f t="shared" si="4"/>
        <v>400000</v>
      </c>
      <c r="N119" s="194">
        <f>SUM(N93:N118)</f>
        <v>4811930</v>
      </c>
    </row>
    <row r="120" spans="1:14" ht="12.75" customHeight="1" thickBot="1" x14ac:dyDescent="0.25">
      <c r="A120" s="206"/>
      <c r="B120" s="195"/>
      <c r="C120" s="195"/>
      <c r="D120" s="195"/>
      <c r="E120" s="195"/>
      <c r="F120" s="195"/>
      <c r="G120" s="195"/>
      <c r="H120" s="195"/>
      <c r="I120" s="195"/>
      <c r="J120" s="195"/>
      <c r="K120" s="195"/>
      <c r="L120" s="195"/>
      <c r="M120" s="195"/>
      <c r="N120" s="195"/>
    </row>
    <row r="121" spans="1:14" ht="12.75" customHeight="1" x14ac:dyDescent="0.2"/>
    <row r="122" spans="1:14" ht="12.75" customHeight="1" x14ac:dyDescent="0.2"/>
    <row r="123" spans="1:14" ht="12.75" customHeight="1" x14ac:dyDescent="0.2"/>
    <row r="124" spans="1:14" s="10" customFormat="1" ht="24.95" customHeight="1" x14ac:dyDescent="0.2">
      <c r="A124" s="204" t="s">
        <v>191</v>
      </c>
      <c r="B124" s="204"/>
      <c r="C124" s="204"/>
      <c r="D124" s="204"/>
      <c r="E124" s="204"/>
      <c r="F124" s="204"/>
      <c r="G124" s="204"/>
      <c r="H124" s="204"/>
      <c r="I124" s="204"/>
      <c r="J124" s="204"/>
      <c r="K124" s="204"/>
      <c r="L124" s="204"/>
      <c r="M124" s="204"/>
      <c r="N124" s="204"/>
    </row>
    <row r="125" spans="1:14" ht="12.75" customHeight="1" thickBot="1" x14ac:dyDescent="0.25">
      <c r="A125" s="20"/>
      <c r="F125" s="4"/>
    </row>
    <row r="126" spans="1:14" ht="12.75" customHeight="1" x14ac:dyDescent="0.2">
      <c r="A126" s="198"/>
      <c r="B126" s="198" t="s">
        <v>1</v>
      </c>
      <c r="C126" s="198" t="s">
        <v>2</v>
      </c>
      <c r="D126" s="198" t="s">
        <v>3</v>
      </c>
      <c r="E126" s="198" t="s">
        <v>4</v>
      </c>
      <c r="F126" s="198" t="s">
        <v>5</v>
      </c>
      <c r="G126" s="198" t="s">
        <v>6</v>
      </c>
      <c r="H126" s="198" t="s">
        <v>7</v>
      </c>
      <c r="I126" s="198" t="s">
        <v>8</v>
      </c>
      <c r="J126" s="198" t="s">
        <v>9</v>
      </c>
      <c r="K126" s="198" t="s">
        <v>10</v>
      </c>
      <c r="L126" s="198" t="s">
        <v>11</v>
      </c>
      <c r="M126" s="198" t="s">
        <v>12</v>
      </c>
      <c r="N126" s="196" t="s">
        <v>13</v>
      </c>
    </row>
    <row r="127" spans="1:14" ht="12.75" customHeight="1" thickBot="1" x14ac:dyDescent="0.25">
      <c r="A127" s="199"/>
      <c r="B127" s="199"/>
      <c r="C127" s="199"/>
      <c r="D127" s="199"/>
      <c r="E127" s="199"/>
      <c r="F127" s="199"/>
      <c r="G127" s="199"/>
      <c r="H127" s="199"/>
      <c r="I127" s="199"/>
      <c r="J127" s="199"/>
      <c r="K127" s="199"/>
      <c r="L127" s="199"/>
      <c r="M127" s="199"/>
      <c r="N127" s="197"/>
    </row>
    <row r="128" spans="1:14" ht="12.75" customHeight="1" x14ac:dyDescent="0.2">
      <c r="A128" s="198" t="s">
        <v>62</v>
      </c>
      <c r="B128" s="209">
        <v>21274</v>
      </c>
      <c r="C128" s="209">
        <v>22423</v>
      </c>
      <c r="D128" s="209">
        <v>48560</v>
      </c>
      <c r="E128" s="209">
        <v>28165</v>
      </c>
      <c r="F128" s="209">
        <v>20116</v>
      </c>
      <c r="G128" s="209">
        <v>22575</v>
      </c>
      <c r="H128" s="209">
        <v>25134</v>
      </c>
      <c r="I128" s="209">
        <v>30283</v>
      </c>
      <c r="J128" s="209">
        <v>33627</v>
      </c>
      <c r="K128" s="209">
        <v>37062</v>
      </c>
      <c r="L128" s="209">
        <v>46561</v>
      </c>
      <c r="M128" s="209">
        <v>29274</v>
      </c>
      <c r="N128" s="211">
        <f t="shared" ref="N128:N146" si="5">SUM(B128:M128)</f>
        <v>365054</v>
      </c>
    </row>
    <row r="129" spans="1:14" ht="12.75" customHeight="1" thickBot="1" x14ac:dyDescent="0.25">
      <c r="A129" s="214"/>
      <c r="B129" s="210"/>
      <c r="C129" s="210"/>
      <c r="D129" s="210"/>
      <c r="E129" s="210"/>
      <c r="F129" s="210"/>
      <c r="G129" s="210"/>
      <c r="H129" s="210"/>
      <c r="I129" s="210"/>
      <c r="J129" s="210"/>
      <c r="K129" s="210"/>
      <c r="L129" s="210"/>
      <c r="M129" s="210"/>
      <c r="N129" s="212"/>
    </row>
    <row r="130" spans="1:14" ht="12.75" customHeight="1" x14ac:dyDescent="0.2">
      <c r="A130" s="207" t="s">
        <v>63</v>
      </c>
      <c r="B130" s="209">
        <v>28034</v>
      </c>
      <c r="C130" s="209">
        <v>27353</v>
      </c>
      <c r="D130" s="209">
        <v>27412</v>
      </c>
      <c r="E130" s="209">
        <v>27661</v>
      </c>
      <c r="F130" s="209">
        <v>27497</v>
      </c>
      <c r="G130" s="209">
        <v>26157</v>
      </c>
      <c r="H130" s="209">
        <v>31671</v>
      </c>
      <c r="I130" s="209">
        <v>21038</v>
      </c>
      <c r="J130" s="209">
        <v>28543</v>
      </c>
      <c r="K130" s="209">
        <v>26517</v>
      </c>
      <c r="L130" s="209">
        <v>18587</v>
      </c>
      <c r="M130" s="209">
        <v>25945</v>
      </c>
      <c r="N130" s="211">
        <f t="shared" si="5"/>
        <v>316415</v>
      </c>
    </row>
    <row r="131" spans="1:14" ht="12.75" customHeight="1" thickBot="1" x14ac:dyDescent="0.25">
      <c r="A131" s="217"/>
      <c r="B131" s="210"/>
      <c r="C131" s="210"/>
      <c r="D131" s="210"/>
      <c r="E131" s="210"/>
      <c r="F131" s="210"/>
      <c r="G131" s="210"/>
      <c r="H131" s="210"/>
      <c r="I131" s="210"/>
      <c r="J131" s="210"/>
      <c r="K131" s="210"/>
      <c r="L131" s="210"/>
      <c r="M131" s="210"/>
      <c r="N131" s="212"/>
    </row>
    <row r="132" spans="1:14" ht="12.75" customHeight="1" x14ac:dyDescent="0.2">
      <c r="A132" s="198" t="s">
        <v>64</v>
      </c>
      <c r="B132" s="209">
        <v>73452</v>
      </c>
      <c r="C132" s="209">
        <v>85362</v>
      </c>
      <c r="D132" s="209">
        <v>61595</v>
      </c>
      <c r="E132" s="209">
        <v>98864</v>
      </c>
      <c r="F132" s="209">
        <v>90670</v>
      </c>
      <c r="G132" s="209">
        <v>81621</v>
      </c>
      <c r="H132" s="209">
        <v>73999</v>
      </c>
      <c r="I132" s="209">
        <v>74216</v>
      </c>
      <c r="J132" s="209">
        <v>98598</v>
      </c>
      <c r="K132" s="209">
        <v>101770</v>
      </c>
      <c r="L132" s="209">
        <v>71319</v>
      </c>
      <c r="M132" s="209">
        <v>87812</v>
      </c>
      <c r="N132" s="211">
        <f t="shared" si="5"/>
        <v>999278</v>
      </c>
    </row>
    <row r="133" spans="1:14" ht="12.75" customHeight="1" thickBot="1" x14ac:dyDescent="0.25">
      <c r="A133" s="214"/>
      <c r="B133" s="210"/>
      <c r="C133" s="210"/>
      <c r="D133" s="210"/>
      <c r="E133" s="210"/>
      <c r="F133" s="210"/>
      <c r="G133" s="210"/>
      <c r="H133" s="210"/>
      <c r="I133" s="210"/>
      <c r="J133" s="210"/>
      <c r="K133" s="210"/>
      <c r="L133" s="210"/>
      <c r="M133" s="210"/>
      <c r="N133" s="212"/>
    </row>
    <row r="134" spans="1:14" ht="12.75" customHeight="1" x14ac:dyDescent="0.2">
      <c r="A134" s="207" t="s">
        <v>65</v>
      </c>
      <c r="B134" s="209"/>
      <c r="C134" s="209"/>
      <c r="D134" s="209"/>
      <c r="E134" s="209"/>
      <c r="F134" s="209"/>
      <c r="G134" s="209"/>
      <c r="H134" s="209"/>
      <c r="I134" s="209"/>
      <c r="J134" s="209"/>
      <c r="K134" s="209"/>
      <c r="L134" s="209"/>
      <c r="M134" s="209"/>
      <c r="N134" s="211">
        <f t="shared" si="5"/>
        <v>0</v>
      </c>
    </row>
    <row r="135" spans="1:14" ht="12.75" customHeight="1" thickBot="1" x14ac:dyDescent="0.25">
      <c r="A135" s="217"/>
      <c r="B135" s="210"/>
      <c r="C135" s="210"/>
      <c r="D135" s="210"/>
      <c r="E135" s="210"/>
      <c r="F135" s="210"/>
      <c r="G135" s="210"/>
      <c r="H135" s="210"/>
      <c r="I135" s="210"/>
      <c r="J135" s="210"/>
      <c r="K135" s="210"/>
      <c r="L135" s="210"/>
      <c r="M135" s="210"/>
      <c r="N135" s="212"/>
    </row>
    <row r="136" spans="1:14" ht="12.75" customHeight="1" x14ac:dyDescent="0.2">
      <c r="A136" s="198" t="s">
        <v>66</v>
      </c>
      <c r="B136" s="209">
        <v>28848</v>
      </c>
      <c r="C136" s="209">
        <v>33852</v>
      </c>
      <c r="D136" s="209">
        <v>35243</v>
      </c>
      <c r="E136" s="209">
        <v>37270</v>
      </c>
      <c r="F136" s="209">
        <v>21272</v>
      </c>
      <c r="G136" s="209">
        <v>21107</v>
      </c>
      <c r="H136" s="209">
        <v>33848</v>
      </c>
      <c r="I136" s="209">
        <v>23263</v>
      </c>
      <c r="J136" s="209">
        <v>26372</v>
      </c>
      <c r="K136" s="209">
        <v>29663</v>
      </c>
      <c r="L136" s="209">
        <v>29050</v>
      </c>
      <c r="M136" s="209">
        <v>30319</v>
      </c>
      <c r="N136" s="211">
        <f t="shared" si="5"/>
        <v>350107</v>
      </c>
    </row>
    <row r="137" spans="1:14" ht="12.75" customHeight="1" thickBot="1" x14ac:dyDescent="0.25">
      <c r="A137" s="214"/>
      <c r="B137" s="210"/>
      <c r="C137" s="210"/>
      <c r="D137" s="210"/>
      <c r="E137" s="210"/>
      <c r="F137" s="210"/>
      <c r="G137" s="210"/>
      <c r="H137" s="210"/>
      <c r="I137" s="210"/>
      <c r="J137" s="210"/>
      <c r="K137" s="210"/>
      <c r="L137" s="210"/>
      <c r="M137" s="210"/>
      <c r="N137" s="212"/>
    </row>
    <row r="138" spans="1:14" ht="12.75" customHeight="1" x14ac:dyDescent="0.2">
      <c r="A138" s="198" t="s">
        <v>53</v>
      </c>
      <c r="B138" s="209">
        <v>9129</v>
      </c>
      <c r="C138" s="209">
        <v>9384</v>
      </c>
      <c r="D138" s="209">
        <v>10086</v>
      </c>
      <c r="E138" s="209">
        <v>10485</v>
      </c>
      <c r="F138" s="209">
        <v>8827</v>
      </c>
      <c r="G138" s="209">
        <v>8145</v>
      </c>
      <c r="H138" s="209">
        <v>9391</v>
      </c>
      <c r="I138" s="209">
        <v>11274</v>
      </c>
      <c r="J138" s="209">
        <v>11341</v>
      </c>
      <c r="K138" s="209">
        <v>9139</v>
      </c>
      <c r="L138" s="209">
        <v>9000</v>
      </c>
      <c r="M138" s="209">
        <v>9273</v>
      </c>
      <c r="N138" s="211">
        <f t="shared" si="5"/>
        <v>115474</v>
      </c>
    </row>
    <row r="139" spans="1:14" ht="12.75" customHeight="1" thickBot="1" x14ac:dyDescent="0.25">
      <c r="A139" s="214"/>
      <c r="B139" s="210"/>
      <c r="C139" s="210"/>
      <c r="D139" s="210"/>
      <c r="E139" s="210"/>
      <c r="F139" s="210"/>
      <c r="G139" s="210"/>
      <c r="H139" s="210"/>
      <c r="I139" s="210"/>
      <c r="J139" s="210"/>
      <c r="K139" s="210"/>
      <c r="L139" s="210"/>
      <c r="M139" s="210"/>
      <c r="N139" s="212"/>
    </row>
    <row r="140" spans="1:14" ht="12.75" customHeight="1" x14ac:dyDescent="0.2">
      <c r="A140" s="207" t="s">
        <v>67</v>
      </c>
      <c r="B140" s="209">
        <v>18203</v>
      </c>
      <c r="C140" s="209">
        <v>18547</v>
      </c>
      <c r="D140" s="209">
        <v>23724</v>
      </c>
      <c r="E140" s="209">
        <v>21019</v>
      </c>
      <c r="F140" s="209">
        <v>18809</v>
      </c>
      <c r="G140" s="209">
        <v>21425</v>
      </c>
      <c r="H140" s="209">
        <v>25135</v>
      </c>
      <c r="I140" s="209">
        <v>21210</v>
      </c>
      <c r="J140" s="209">
        <v>22004</v>
      </c>
      <c r="K140" s="209">
        <v>22449</v>
      </c>
      <c r="L140" s="209">
        <v>24633</v>
      </c>
      <c r="M140" s="209">
        <v>26096</v>
      </c>
      <c r="N140" s="211">
        <f t="shared" si="5"/>
        <v>263254</v>
      </c>
    </row>
    <row r="141" spans="1:14" ht="12.75" customHeight="1" thickBot="1" x14ac:dyDescent="0.25">
      <c r="A141" s="217"/>
      <c r="B141" s="210"/>
      <c r="C141" s="210"/>
      <c r="D141" s="210"/>
      <c r="E141" s="210"/>
      <c r="F141" s="210"/>
      <c r="G141" s="210"/>
      <c r="H141" s="210"/>
      <c r="I141" s="210"/>
      <c r="J141" s="210"/>
      <c r="K141" s="210"/>
      <c r="L141" s="210"/>
      <c r="M141" s="210"/>
      <c r="N141" s="212"/>
    </row>
    <row r="142" spans="1:14" ht="12.75" customHeight="1" x14ac:dyDescent="0.2">
      <c r="A142" s="198" t="s">
        <v>68</v>
      </c>
      <c r="B142" s="209">
        <v>60022</v>
      </c>
      <c r="C142" s="209">
        <v>60362</v>
      </c>
      <c r="D142" s="209">
        <v>64126</v>
      </c>
      <c r="E142" s="209">
        <v>68435</v>
      </c>
      <c r="F142" s="209">
        <v>49318</v>
      </c>
      <c r="G142" s="209">
        <v>69739</v>
      </c>
      <c r="H142" s="209">
        <v>73551</v>
      </c>
      <c r="I142" s="209">
        <v>75378</v>
      </c>
      <c r="J142" s="209">
        <v>68652</v>
      </c>
      <c r="K142" s="209">
        <v>71209</v>
      </c>
      <c r="L142" s="209">
        <v>68727</v>
      </c>
      <c r="M142" s="209">
        <v>54438</v>
      </c>
      <c r="N142" s="211">
        <f t="shared" si="5"/>
        <v>783957</v>
      </c>
    </row>
    <row r="143" spans="1:14" ht="12.75" customHeight="1" thickBot="1" x14ac:dyDescent="0.25">
      <c r="A143" s="214"/>
      <c r="B143" s="210"/>
      <c r="C143" s="210"/>
      <c r="D143" s="210"/>
      <c r="E143" s="210"/>
      <c r="F143" s="210"/>
      <c r="G143" s="210"/>
      <c r="H143" s="210"/>
      <c r="I143" s="210"/>
      <c r="J143" s="210"/>
      <c r="K143" s="210"/>
      <c r="L143" s="210"/>
      <c r="M143" s="210"/>
      <c r="N143" s="212"/>
    </row>
    <row r="144" spans="1:14" ht="12.75" customHeight="1" x14ac:dyDescent="0.2">
      <c r="A144" s="198" t="s">
        <v>69</v>
      </c>
      <c r="B144" s="209">
        <v>3505</v>
      </c>
      <c r="C144" s="209">
        <v>2269</v>
      </c>
      <c r="D144" s="209">
        <v>2666</v>
      </c>
      <c r="E144" s="209">
        <v>2315</v>
      </c>
      <c r="F144" s="209">
        <v>1701</v>
      </c>
      <c r="G144" s="209">
        <v>239</v>
      </c>
      <c r="H144" s="209">
        <v>852</v>
      </c>
      <c r="I144" s="209">
        <v>1271</v>
      </c>
      <c r="J144" s="209">
        <v>1536</v>
      </c>
      <c r="K144" s="209">
        <v>1280</v>
      </c>
      <c r="L144" s="209">
        <v>3097</v>
      </c>
      <c r="M144" s="209">
        <v>4810</v>
      </c>
      <c r="N144" s="211">
        <f t="shared" si="5"/>
        <v>25541</v>
      </c>
    </row>
    <row r="145" spans="1:14" ht="12.75" customHeight="1" thickBot="1" x14ac:dyDescent="0.25">
      <c r="A145" s="214"/>
      <c r="B145" s="210"/>
      <c r="C145" s="210"/>
      <c r="D145" s="210"/>
      <c r="E145" s="210"/>
      <c r="F145" s="210"/>
      <c r="G145" s="210"/>
      <c r="H145" s="210"/>
      <c r="I145" s="210"/>
      <c r="J145" s="210"/>
      <c r="K145" s="210"/>
      <c r="L145" s="210"/>
      <c r="M145" s="210"/>
      <c r="N145" s="212"/>
    </row>
    <row r="146" spans="1:14" ht="12.75" customHeight="1" x14ac:dyDescent="0.2">
      <c r="A146" s="198" t="s">
        <v>60</v>
      </c>
      <c r="B146" s="209">
        <v>18607</v>
      </c>
      <c r="C146" s="209">
        <v>18263</v>
      </c>
      <c r="D146" s="209">
        <v>20242</v>
      </c>
      <c r="E146" s="209">
        <v>16265</v>
      </c>
      <c r="F146" s="209">
        <v>14954</v>
      </c>
      <c r="G146" s="209">
        <v>13941</v>
      </c>
      <c r="H146" s="209">
        <v>15089</v>
      </c>
      <c r="I146" s="209">
        <v>14475</v>
      </c>
      <c r="J146" s="209">
        <v>14124</v>
      </c>
      <c r="K146" s="209">
        <v>12667</v>
      </c>
      <c r="L146" s="209">
        <v>14467</v>
      </c>
      <c r="M146" s="209">
        <v>16886</v>
      </c>
      <c r="N146" s="211">
        <f t="shared" si="5"/>
        <v>189980</v>
      </c>
    </row>
    <row r="147" spans="1:14" ht="12.75" customHeight="1" thickBot="1" x14ac:dyDescent="0.25">
      <c r="A147" s="214"/>
      <c r="B147" s="210"/>
      <c r="C147" s="210"/>
      <c r="D147" s="210"/>
      <c r="E147" s="210"/>
      <c r="F147" s="210"/>
      <c r="G147" s="210"/>
      <c r="H147" s="210"/>
      <c r="I147" s="210"/>
      <c r="J147" s="210"/>
      <c r="K147" s="210"/>
      <c r="L147" s="210"/>
      <c r="M147" s="210"/>
      <c r="N147" s="212"/>
    </row>
    <row r="148" spans="1:14" ht="12.75" customHeight="1" x14ac:dyDescent="0.2">
      <c r="A148" s="205" t="s">
        <v>13</v>
      </c>
      <c r="B148" s="194">
        <f t="shared" ref="B148:L148" si="6">SUM(B128:B146)</f>
        <v>261074</v>
      </c>
      <c r="C148" s="194">
        <f t="shared" si="6"/>
        <v>277815</v>
      </c>
      <c r="D148" s="194">
        <f t="shared" si="6"/>
        <v>293654</v>
      </c>
      <c r="E148" s="194">
        <f t="shared" si="6"/>
        <v>310479</v>
      </c>
      <c r="F148" s="194">
        <f t="shared" si="6"/>
        <v>253164</v>
      </c>
      <c r="G148" s="194">
        <f t="shared" si="6"/>
        <v>264949</v>
      </c>
      <c r="H148" s="194">
        <f t="shared" si="6"/>
        <v>288670</v>
      </c>
      <c r="I148" s="194">
        <f t="shared" si="6"/>
        <v>272408</v>
      </c>
      <c r="J148" s="194">
        <f t="shared" si="6"/>
        <v>304797</v>
      </c>
      <c r="K148" s="194">
        <f t="shared" si="6"/>
        <v>311756</v>
      </c>
      <c r="L148" s="194">
        <f t="shared" si="6"/>
        <v>285441</v>
      </c>
      <c r="M148" s="194">
        <f>SUM(M128:M146)</f>
        <v>284853</v>
      </c>
      <c r="N148" s="194">
        <f>SUM(B148:M148)</f>
        <v>3409060</v>
      </c>
    </row>
    <row r="149" spans="1:14" ht="12.75" customHeight="1" thickBot="1" x14ac:dyDescent="0.25">
      <c r="A149" s="206"/>
      <c r="B149" s="195"/>
      <c r="C149" s="195"/>
      <c r="D149" s="195"/>
      <c r="E149" s="195"/>
      <c r="F149" s="195"/>
      <c r="G149" s="195"/>
      <c r="H149" s="195"/>
      <c r="I149" s="195"/>
      <c r="J149" s="195"/>
      <c r="K149" s="195"/>
      <c r="L149" s="195"/>
      <c r="M149" s="195"/>
      <c r="N149" s="195"/>
    </row>
    <row r="150" spans="1:14" ht="12.75" customHeight="1" x14ac:dyDescent="0.2"/>
    <row r="151" spans="1:14" ht="12.75" customHeight="1" x14ac:dyDescent="0.2"/>
    <row r="152" spans="1:14" ht="12.75" customHeight="1" x14ac:dyDescent="0.2"/>
    <row r="153" spans="1:14" s="10" customFormat="1" ht="24.95" customHeight="1" x14ac:dyDescent="0.2">
      <c r="A153" s="204" t="s">
        <v>192</v>
      </c>
      <c r="B153" s="204"/>
      <c r="C153" s="204"/>
      <c r="D153" s="204"/>
      <c r="E153" s="204"/>
      <c r="F153" s="204"/>
      <c r="G153" s="204"/>
      <c r="H153" s="204"/>
      <c r="I153" s="204"/>
      <c r="J153" s="204"/>
      <c r="K153" s="204"/>
      <c r="L153" s="204"/>
      <c r="M153" s="204"/>
      <c r="N153" s="204"/>
    </row>
    <row r="154" spans="1:14" ht="12.75" customHeight="1" thickBot="1" x14ac:dyDescent="0.25">
      <c r="A154" s="20"/>
      <c r="F154" s="4"/>
    </row>
    <row r="155" spans="1:14" ht="12.75" customHeight="1" x14ac:dyDescent="0.2">
      <c r="A155" s="198"/>
      <c r="B155" s="198" t="s">
        <v>1</v>
      </c>
      <c r="C155" s="198" t="s">
        <v>2</v>
      </c>
      <c r="D155" s="198" t="s">
        <v>3</v>
      </c>
      <c r="E155" s="198" t="s">
        <v>4</v>
      </c>
      <c r="F155" s="198" t="s">
        <v>5</v>
      </c>
      <c r="G155" s="198" t="s">
        <v>6</v>
      </c>
      <c r="H155" s="198" t="s">
        <v>7</v>
      </c>
      <c r="I155" s="198" t="s">
        <v>8</v>
      </c>
      <c r="J155" s="198" t="s">
        <v>9</v>
      </c>
      <c r="K155" s="198" t="s">
        <v>10</v>
      </c>
      <c r="L155" s="198" t="s">
        <v>11</v>
      </c>
      <c r="M155" s="198" t="s">
        <v>12</v>
      </c>
      <c r="N155" s="196" t="s">
        <v>13</v>
      </c>
    </row>
    <row r="156" spans="1:14" ht="12.75" customHeight="1" thickBot="1" x14ac:dyDescent="0.25">
      <c r="A156" s="199"/>
      <c r="B156" s="199"/>
      <c r="C156" s="199"/>
      <c r="D156" s="199"/>
      <c r="E156" s="199"/>
      <c r="F156" s="199"/>
      <c r="G156" s="199"/>
      <c r="H156" s="199"/>
      <c r="I156" s="199"/>
      <c r="J156" s="199"/>
      <c r="K156" s="199"/>
      <c r="L156" s="199"/>
      <c r="M156" s="199"/>
      <c r="N156" s="197"/>
    </row>
    <row r="157" spans="1:14" ht="12.75" customHeight="1" x14ac:dyDescent="0.2">
      <c r="A157" s="198" t="s">
        <v>75</v>
      </c>
      <c r="B157" s="209">
        <v>4279</v>
      </c>
      <c r="C157" s="209">
        <v>12955</v>
      </c>
      <c r="D157" s="209">
        <v>21627</v>
      </c>
      <c r="E157" s="209">
        <v>15067</v>
      </c>
      <c r="F157" s="209">
        <v>13687</v>
      </c>
      <c r="G157" s="209">
        <v>7100</v>
      </c>
      <c r="H157" s="209">
        <v>22469</v>
      </c>
      <c r="I157" s="209">
        <v>25398</v>
      </c>
      <c r="J157" s="209">
        <v>24721</v>
      </c>
      <c r="K157" s="209">
        <v>25483</v>
      </c>
      <c r="L157" s="209">
        <v>7002</v>
      </c>
      <c r="M157" s="209">
        <v>445</v>
      </c>
      <c r="N157" s="211">
        <f t="shared" ref="N157:N177" si="7">SUM(B157:M157)</f>
        <v>180233</v>
      </c>
    </row>
    <row r="158" spans="1:14" ht="12.75" customHeight="1" thickBot="1" x14ac:dyDescent="0.25">
      <c r="A158" s="214"/>
      <c r="B158" s="210"/>
      <c r="C158" s="210"/>
      <c r="D158" s="210"/>
      <c r="E158" s="210"/>
      <c r="F158" s="210"/>
      <c r="G158" s="210"/>
      <c r="H158" s="210"/>
      <c r="I158" s="210"/>
      <c r="J158" s="210"/>
      <c r="K158" s="210"/>
      <c r="L158" s="210"/>
      <c r="M158" s="210"/>
      <c r="N158" s="212"/>
    </row>
    <row r="159" spans="1:14" ht="12.75" customHeight="1" x14ac:dyDescent="0.2">
      <c r="A159" s="198" t="s">
        <v>76</v>
      </c>
      <c r="B159" s="209">
        <v>360</v>
      </c>
      <c r="C159" s="209">
        <v>520</v>
      </c>
      <c r="D159" s="209"/>
      <c r="E159" s="209"/>
      <c r="F159" s="209">
        <v>40</v>
      </c>
      <c r="G159" s="209">
        <v>80</v>
      </c>
      <c r="H159" s="209"/>
      <c r="I159" s="209"/>
      <c r="J159" s="209"/>
      <c r="K159" s="209"/>
      <c r="L159" s="209"/>
      <c r="M159" s="209"/>
      <c r="N159" s="211">
        <f t="shared" si="7"/>
        <v>1000</v>
      </c>
    </row>
    <row r="160" spans="1:14" ht="12.75" customHeight="1" thickBot="1" x14ac:dyDescent="0.25">
      <c r="A160" s="214"/>
      <c r="B160" s="210"/>
      <c r="C160" s="210"/>
      <c r="D160" s="210"/>
      <c r="E160" s="210"/>
      <c r="F160" s="210"/>
      <c r="G160" s="210"/>
      <c r="H160" s="210"/>
      <c r="I160" s="210"/>
      <c r="J160" s="210"/>
      <c r="K160" s="210"/>
      <c r="L160" s="210"/>
      <c r="M160" s="210"/>
      <c r="N160" s="212"/>
    </row>
    <row r="161" spans="1:14" ht="12.75" customHeight="1" x14ac:dyDescent="0.2">
      <c r="A161" s="198" t="s">
        <v>77</v>
      </c>
      <c r="B161" s="209">
        <v>13420</v>
      </c>
      <c r="C161" s="209">
        <v>20450</v>
      </c>
      <c r="D161" s="209">
        <v>6209</v>
      </c>
      <c r="E161" s="209">
        <v>2203</v>
      </c>
      <c r="F161" s="209">
        <v>1350</v>
      </c>
      <c r="G161" s="209">
        <v>3125</v>
      </c>
      <c r="H161" s="209">
        <v>5350</v>
      </c>
      <c r="I161" s="209">
        <v>4908</v>
      </c>
      <c r="J161" s="209">
        <v>6002</v>
      </c>
      <c r="K161" s="209">
        <v>8090</v>
      </c>
      <c r="L161" s="209">
        <v>40571</v>
      </c>
      <c r="M161" s="209">
        <v>13344</v>
      </c>
      <c r="N161" s="211">
        <f t="shared" si="7"/>
        <v>125022</v>
      </c>
    </row>
    <row r="162" spans="1:14" ht="12.75" customHeight="1" thickBot="1" x14ac:dyDescent="0.25">
      <c r="A162" s="214"/>
      <c r="B162" s="210"/>
      <c r="C162" s="210"/>
      <c r="D162" s="210"/>
      <c r="E162" s="210"/>
      <c r="F162" s="210"/>
      <c r="G162" s="210"/>
      <c r="H162" s="210"/>
      <c r="I162" s="210"/>
      <c r="J162" s="210"/>
      <c r="K162" s="210"/>
      <c r="L162" s="210"/>
      <c r="M162" s="210"/>
      <c r="N162" s="212"/>
    </row>
    <row r="163" spans="1:14" ht="12.75" customHeight="1" x14ac:dyDescent="0.2">
      <c r="A163" s="198" t="s">
        <v>78</v>
      </c>
      <c r="B163" s="209">
        <v>7289</v>
      </c>
      <c r="C163" s="209">
        <v>8405</v>
      </c>
      <c r="D163" s="209">
        <v>10928</v>
      </c>
      <c r="E163" s="209">
        <v>9720</v>
      </c>
      <c r="F163" s="209">
        <v>8272</v>
      </c>
      <c r="G163" s="209">
        <v>9626</v>
      </c>
      <c r="H163" s="209">
        <v>7106</v>
      </c>
      <c r="I163" s="209">
        <v>7135</v>
      </c>
      <c r="J163" s="209">
        <v>7357</v>
      </c>
      <c r="K163" s="209">
        <v>6136</v>
      </c>
      <c r="L163" s="209">
        <v>6213</v>
      </c>
      <c r="M163" s="209">
        <v>8946</v>
      </c>
      <c r="N163" s="211">
        <f t="shared" si="7"/>
        <v>97133</v>
      </c>
    </row>
    <row r="164" spans="1:14" ht="12.75" customHeight="1" thickBot="1" x14ac:dyDescent="0.25">
      <c r="A164" s="214"/>
      <c r="B164" s="210"/>
      <c r="C164" s="210"/>
      <c r="D164" s="210"/>
      <c r="E164" s="210"/>
      <c r="F164" s="210"/>
      <c r="G164" s="210"/>
      <c r="H164" s="210"/>
      <c r="I164" s="210"/>
      <c r="J164" s="210"/>
      <c r="K164" s="210"/>
      <c r="L164" s="210"/>
      <c r="M164" s="210"/>
      <c r="N164" s="212"/>
    </row>
    <row r="165" spans="1:14" ht="12.75" customHeight="1" x14ac:dyDescent="0.2">
      <c r="A165" s="198" t="s">
        <v>114</v>
      </c>
      <c r="B165" s="209">
        <v>11324</v>
      </c>
      <c r="C165" s="209">
        <v>13101</v>
      </c>
      <c r="D165" s="209">
        <v>16027</v>
      </c>
      <c r="E165" s="209">
        <v>10890</v>
      </c>
      <c r="F165" s="209">
        <v>11846</v>
      </c>
      <c r="G165" s="209">
        <v>10833</v>
      </c>
      <c r="H165" s="209">
        <v>13415</v>
      </c>
      <c r="I165" s="209">
        <v>15054</v>
      </c>
      <c r="J165" s="209">
        <v>15742</v>
      </c>
      <c r="K165" s="209">
        <v>14822</v>
      </c>
      <c r="L165" s="209">
        <v>11683</v>
      </c>
      <c r="M165" s="209">
        <v>12805</v>
      </c>
      <c r="N165" s="211">
        <f t="shared" si="7"/>
        <v>157542</v>
      </c>
    </row>
    <row r="166" spans="1:14" ht="12.75" customHeight="1" thickBot="1" x14ac:dyDescent="0.25">
      <c r="A166" s="214"/>
      <c r="B166" s="210"/>
      <c r="C166" s="210"/>
      <c r="D166" s="210"/>
      <c r="E166" s="210"/>
      <c r="F166" s="210"/>
      <c r="G166" s="210"/>
      <c r="H166" s="210"/>
      <c r="I166" s="210"/>
      <c r="J166" s="210"/>
      <c r="K166" s="210"/>
      <c r="L166" s="210"/>
      <c r="M166" s="210"/>
      <c r="N166" s="212"/>
    </row>
    <row r="167" spans="1:14" ht="12.75" customHeight="1" x14ac:dyDescent="0.2">
      <c r="A167" s="198" t="s">
        <v>107</v>
      </c>
      <c r="B167" s="209"/>
      <c r="C167" s="209"/>
      <c r="D167" s="209"/>
      <c r="E167" s="209"/>
      <c r="F167" s="209"/>
      <c r="G167" s="209"/>
      <c r="H167" s="209"/>
      <c r="I167" s="209"/>
      <c r="J167" s="209"/>
      <c r="K167" s="209"/>
      <c r="L167" s="209"/>
      <c r="M167" s="209"/>
      <c r="N167" s="211">
        <f t="shared" si="7"/>
        <v>0</v>
      </c>
    </row>
    <row r="168" spans="1:14" ht="12.75" customHeight="1" thickBot="1" x14ac:dyDescent="0.25">
      <c r="A168" s="214"/>
      <c r="B168" s="210"/>
      <c r="C168" s="210"/>
      <c r="D168" s="210"/>
      <c r="E168" s="210"/>
      <c r="F168" s="210"/>
      <c r="G168" s="210"/>
      <c r="H168" s="210"/>
      <c r="I168" s="210"/>
      <c r="J168" s="210"/>
      <c r="K168" s="210"/>
      <c r="L168" s="210"/>
      <c r="M168" s="210"/>
      <c r="N168" s="212"/>
    </row>
    <row r="169" spans="1:14" ht="12.75" customHeight="1" x14ac:dyDescent="0.2">
      <c r="A169" s="198" t="s">
        <v>79</v>
      </c>
      <c r="B169" s="209"/>
      <c r="C169" s="209"/>
      <c r="D169" s="209">
        <v>15001</v>
      </c>
      <c r="E169" s="209">
        <v>15411</v>
      </c>
      <c r="F169" s="209">
        <v>21960</v>
      </c>
      <c r="G169" s="209">
        <v>3537</v>
      </c>
      <c r="H169" s="209">
        <v>16610</v>
      </c>
      <c r="I169" s="209">
        <v>21133</v>
      </c>
      <c r="J169" s="209">
        <v>22730</v>
      </c>
      <c r="K169" s="209">
        <v>17280</v>
      </c>
      <c r="L169" s="209"/>
      <c r="M169" s="209">
        <v>5000</v>
      </c>
      <c r="N169" s="211">
        <f t="shared" si="7"/>
        <v>138662</v>
      </c>
    </row>
    <row r="170" spans="1:14" ht="12.75" customHeight="1" thickBot="1" x14ac:dyDescent="0.25">
      <c r="A170" s="214"/>
      <c r="B170" s="210"/>
      <c r="C170" s="210"/>
      <c r="D170" s="210"/>
      <c r="E170" s="210"/>
      <c r="F170" s="210"/>
      <c r="G170" s="210"/>
      <c r="H170" s="210"/>
      <c r="I170" s="210"/>
      <c r="J170" s="210"/>
      <c r="K170" s="210"/>
      <c r="L170" s="210"/>
      <c r="M170" s="210"/>
      <c r="N170" s="212"/>
    </row>
    <row r="171" spans="1:14" ht="12.75" customHeight="1" x14ac:dyDescent="0.2">
      <c r="A171" s="198" t="s">
        <v>53</v>
      </c>
      <c r="B171" s="209">
        <v>18407</v>
      </c>
      <c r="C171" s="209">
        <v>15336</v>
      </c>
      <c r="D171" s="209">
        <v>16227</v>
      </c>
      <c r="E171" s="209">
        <v>17633</v>
      </c>
      <c r="F171" s="209">
        <v>18950</v>
      </c>
      <c r="G171" s="209">
        <v>21881</v>
      </c>
      <c r="H171" s="209">
        <v>22156</v>
      </c>
      <c r="I171" s="209">
        <v>20656</v>
      </c>
      <c r="J171" s="209">
        <v>22001</v>
      </c>
      <c r="K171" s="209">
        <v>20316</v>
      </c>
      <c r="L171" s="209">
        <v>20009</v>
      </c>
      <c r="M171" s="209">
        <v>22767</v>
      </c>
      <c r="N171" s="211">
        <f t="shared" si="7"/>
        <v>236339</v>
      </c>
    </row>
    <row r="172" spans="1:14" ht="12.75" customHeight="1" thickBot="1" x14ac:dyDescent="0.25">
      <c r="A172" s="214"/>
      <c r="B172" s="210"/>
      <c r="C172" s="210"/>
      <c r="D172" s="210"/>
      <c r="E172" s="210"/>
      <c r="F172" s="210"/>
      <c r="G172" s="210"/>
      <c r="H172" s="210"/>
      <c r="I172" s="210"/>
      <c r="J172" s="210"/>
      <c r="K172" s="210"/>
      <c r="L172" s="210"/>
      <c r="M172" s="210"/>
      <c r="N172" s="212"/>
    </row>
    <row r="173" spans="1:14" ht="12.75" customHeight="1" x14ac:dyDescent="0.2">
      <c r="A173" s="198" t="s">
        <v>60</v>
      </c>
      <c r="B173" s="209">
        <v>3531</v>
      </c>
      <c r="C173" s="209">
        <v>2187</v>
      </c>
      <c r="D173" s="209">
        <v>3759</v>
      </c>
      <c r="E173" s="209">
        <v>4146</v>
      </c>
      <c r="F173" s="209">
        <v>3053</v>
      </c>
      <c r="G173" s="209">
        <v>2367</v>
      </c>
      <c r="H173" s="209">
        <v>4147</v>
      </c>
      <c r="I173" s="209">
        <v>4357</v>
      </c>
      <c r="J173" s="209">
        <v>3295</v>
      </c>
      <c r="K173" s="209">
        <v>2269</v>
      </c>
      <c r="L173" s="209">
        <v>2666</v>
      </c>
      <c r="M173" s="209">
        <v>1517</v>
      </c>
      <c r="N173" s="211">
        <f t="shared" si="7"/>
        <v>37294</v>
      </c>
    </row>
    <row r="174" spans="1:14" ht="12.75" customHeight="1" thickBot="1" x14ac:dyDescent="0.25">
      <c r="A174" s="214"/>
      <c r="B174" s="210"/>
      <c r="C174" s="210"/>
      <c r="D174" s="210"/>
      <c r="E174" s="210"/>
      <c r="F174" s="210"/>
      <c r="G174" s="210"/>
      <c r="H174" s="210"/>
      <c r="I174" s="210"/>
      <c r="J174" s="210"/>
      <c r="K174" s="210"/>
      <c r="L174" s="210"/>
      <c r="M174" s="210"/>
      <c r="N174" s="212"/>
    </row>
    <row r="175" spans="1:14" ht="12.75" customHeight="1" x14ac:dyDescent="0.2">
      <c r="A175" s="198" t="s">
        <v>69</v>
      </c>
      <c r="B175" s="209">
        <v>8442</v>
      </c>
      <c r="C175" s="209">
        <v>5824</v>
      </c>
      <c r="D175" s="209">
        <v>5219</v>
      </c>
      <c r="E175" s="209">
        <v>2165</v>
      </c>
      <c r="F175" s="209">
        <v>4136</v>
      </c>
      <c r="G175" s="209">
        <v>1771</v>
      </c>
      <c r="H175" s="209">
        <v>202</v>
      </c>
      <c r="I175" s="209">
        <v>2179</v>
      </c>
      <c r="J175" s="209">
        <v>1161</v>
      </c>
      <c r="K175" s="209">
        <v>1445</v>
      </c>
      <c r="L175" s="209">
        <v>2664</v>
      </c>
      <c r="M175" s="209">
        <v>2903</v>
      </c>
      <c r="N175" s="211">
        <f t="shared" si="7"/>
        <v>38111</v>
      </c>
    </row>
    <row r="176" spans="1:14" ht="12.75" customHeight="1" thickBot="1" x14ac:dyDescent="0.25">
      <c r="A176" s="214"/>
      <c r="B176" s="210"/>
      <c r="C176" s="210"/>
      <c r="D176" s="210"/>
      <c r="E176" s="210"/>
      <c r="F176" s="210"/>
      <c r="G176" s="210"/>
      <c r="H176" s="210"/>
      <c r="I176" s="210"/>
      <c r="J176" s="210"/>
      <c r="K176" s="210"/>
      <c r="L176" s="210"/>
      <c r="M176" s="210"/>
      <c r="N176" s="212"/>
    </row>
    <row r="177" spans="1:14" ht="12.75" customHeight="1" x14ac:dyDescent="0.2">
      <c r="A177" s="198" t="s">
        <v>80</v>
      </c>
      <c r="B177" s="209">
        <v>30366</v>
      </c>
      <c r="C177" s="209">
        <v>28575</v>
      </c>
      <c r="D177" s="209">
        <v>34460</v>
      </c>
      <c r="E177" s="209">
        <v>27480</v>
      </c>
      <c r="F177" s="209">
        <v>22694</v>
      </c>
      <c r="G177" s="209">
        <v>24442</v>
      </c>
      <c r="H177" s="209">
        <v>34274</v>
      </c>
      <c r="I177" s="209">
        <v>33499</v>
      </c>
      <c r="J177" s="209">
        <v>29957</v>
      </c>
      <c r="K177" s="209">
        <v>31661</v>
      </c>
      <c r="L177" s="209">
        <v>28131</v>
      </c>
      <c r="M177" s="209">
        <v>28933</v>
      </c>
      <c r="N177" s="211">
        <f t="shared" si="7"/>
        <v>354472</v>
      </c>
    </row>
    <row r="178" spans="1:14" ht="12.75" customHeight="1" thickBot="1" x14ac:dyDescent="0.25">
      <c r="A178" s="214"/>
      <c r="B178" s="210"/>
      <c r="C178" s="210"/>
      <c r="D178" s="210"/>
      <c r="E178" s="210"/>
      <c r="F178" s="210"/>
      <c r="G178" s="210"/>
      <c r="H178" s="210"/>
      <c r="I178" s="210"/>
      <c r="J178" s="210"/>
      <c r="K178" s="210"/>
      <c r="L178" s="210"/>
      <c r="M178" s="210"/>
      <c r="N178" s="212"/>
    </row>
    <row r="179" spans="1:14" ht="12.75" customHeight="1" x14ac:dyDescent="0.2">
      <c r="A179" s="205" t="s">
        <v>13</v>
      </c>
      <c r="B179" s="194">
        <f>SUM(B157:B177)</f>
        <v>97418</v>
      </c>
      <c r="C179" s="194">
        <f t="shared" ref="C179:M179" si="8">SUM(C157:C177)</f>
        <v>107353</v>
      </c>
      <c r="D179" s="194">
        <f t="shared" si="8"/>
        <v>129457</v>
      </c>
      <c r="E179" s="194">
        <f t="shared" si="8"/>
        <v>104715</v>
      </c>
      <c r="F179" s="194">
        <f t="shared" si="8"/>
        <v>105988</v>
      </c>
      <c r="G179" s="194">
        <f t="shared" si="8"/>
        <v>84762</v>
      </c>
      <c r="H179" s="194">
        <f t="shared" si="8"/>
        <v>125729</v>
      </c>
      <c r="I179" s="194">
        <f t="shared" si="8"/>
        <v>134319</v>
      </c>
      <c r="J179" s="194">
        <f t="shared" si="8"/>
        <v>132966</v>
      </c>
      <c r="K179" s="194">
        <f t="shared" si="8"/>
        <v>127502</v>
      </c>
      <c r="L179" s="194">
        <f t="shared" si="8"/>
        <v>118939</v>
      </c>
      <c r="M179" s="194">
        <f t="shared" si="8"/>
        <v>96660</v>
      </c>
      <c r="N179" s="194">
        <f>SUM(N157:N177)</f>
        <v>1365808</v>
      </c>
    </row>
    <row r="180" spans="1:14" ht="12.75" customHeight="1" thickBot="1" x14ac:dyDescent="0.25">
      <c r="A180" s="206"/>
      <c r="B180" s="195"/>
      <c r="C180" s="195"/>
      <c r="D180" s="195"/>
      <c r="E180" s="195"/>
      <c r="F180" s="195"/>
      <c r="G180" s="195"/>
      <c r="H180" s="195"/>
      <c r="I180" s="195"/>
      <c r="J180" s="195"/>
      <c r="K180" s="195"/>
      <c r="L180" s="195"/>
      <c r="M180" s="195"/>
      <c r="N180" s="195"/>
    </row>
    <row r="181" spans="1:14" ht="12.75" customHeight="1" x14ac:dyDescent="0.2"/>
    <row r="182" spans="1:14" ht="12.75" customHeight="1" x14ac:dyDescent="0.2">
      <c r="C182" s="5"/>
      <c r="L182" s="48"/>
    </row>
    <row r="183" spans="1:14" ht="12.75" customHeight="1" x14ac:dyDescent="0.2"/>
    <row r="184" spans="1:14" s="10" customFormat="1" ht="24.95" customHeight="1" x14ac:dyDescent="0.2">
      <c r="A184" s="204" t="s">
        <v>193</v>
      </c>
      <c r="B184" s="204"/>
      <c r="C184" s="204"/>
      <c r="D184" s="204"/>
      <c r="E184" s="204"/>
      <c r="F184" s="204"/>
      <c r="G184" s="204"/>
      <c r="H184" s="204"/>
      <c r="I184" s="204"/>
      <c r="J184" s="204"/>
      <c r="K184" s="204"/>
      <c r="L184" s="204"/>
      <c r="M184" s="204"/>
      <c r="N184" s="204"/>
    </row>
    <row r="185" spans="1:14" ht="12.75" customHeight="1" thickBot="1" x14ac:dyDescent="0.25"/>
    <row r="186" spans="1:14" ht="12.75" customHeight="1" x14ac:dyDescent="0.2">
      <c r="A186" s="198"/>
      <c r="B186" s="198" t="s">
        <v>1</v>
      </c>
      <c r="C186" s="198" t="s">
        <v>2</v>
      </c>
      <c r="D186" s="198" t="s">
        <v>3</v>
      </c>
      <c r="E186" s="198" t="s">
        <v>4</v>
      </c>
      <c r="F186" s="198" t="s">
        <v>5</v>
      </c>
      <c r="G186" s="198" t="s">
        <v>6</v>
      </c>
      <c r="H186" s="198" t="s">
        <v>7</v>
      </c>
      <c r="I186" s="198" t="s">
        <v>8</v>
      </c>
      <c r="J186" s="198" t="s">
        <v>9</v>
      </c>
      <c r="K186" s="198" t="s">
        <v>10</v>
      </c>
      <c r="L186" s="198" t="s">
        <v>11</v>
      </c>
      <c r="M186" s="198" t="s">
        <v>12</v>
      </c>
      <c r="N186" s="196" t="s">
        <v>13</v>
      </c>
    </row>
    <row r="187" spans="1:14" ht="12.75" customHeight="1" thickBot="1" x14ac:dyDescent="0.25">
      <c r="A187" s="199"/>
      <c r="B187" s="199"/>
      <c r="C187" s="199"/>
      <c r="D187" s="199"/>
      <c r="E187" s="199"/>
      <c r="F187" s="199"/>
      <c r="G187" s="199"/>
      <c r="H187" s="199"/>
      <c r="I187" s="199"/>
      <c r="J187" s="199"/>
      <c r="K187" s="199"/>
      <c r="L187" s="199"/>
      <c r="M187" s="199"/>
      <c r="N187" s="197"/>
    </row>
    <row r="188" spans="1:14" ht="12.75" customHeight="1" x14ac:dyDescent="0.2">
      <c r="A188" s="198" t="s">
        <v>33</v>
      </c>
      <c r="B188" s="209">
        <v>14224</v>
      </c>
      <c r="C188" s="209">
        <v>11616</v>
      </c>
      <c r="D188" s="209">
        <v>14754</v>
      </c>
      <c r="E188" s="209">
        <v>15377</v>
      </c>
      <c r="F188" s="209">
        <v>16305</v>
      </c>
      <c r="G188" s="209">
        <v>15812</v>
      </c>
      <c r="H188" s="209">
        <v>17976</v>
      </c>
      <c r="I188" s="209">
        <v>16732</v>
      </c>
      <c r="J188" s="209">
        <v>16741</v>
      </c>
      <c r="K188" s="209">
        <v>20428</v>
      </c>
      <c r="L188" s="209">
        <v>16287</v>
      </c>
      <c r="M188" s="209">
        <v>9516</v>
      </c>
      <c r="N188" s="211">
        <f t="shared" ref="N188:N200" si="9">SUM(B188:M188)</f>
        <v>185768</v>
      </c>
    </row>
    <row r="189" spans="1:14" ht="12.75" customHeight="1" thickBot="1" x14ac:dyDescent="0.25">
      <c r="A189" s="214"/>
      <c r="B189" s="210"/>
      <c r="C189" s="210"/>
      <c r="D189" s="210"/>
      <c r="E189" s="210"/>
      <c r="F189" s="210"/>
      <c r="G189" s="210"/>
      <c r="H189" s="210"/>
      <c r="I189" s="210"/>
      <c r="J189" s="210"/>
      <c r="K189" s="210"/>
      <c r="L189" s="210"/>
      <c r="M189" s="210"/>
      <c r="N189" s="212"/>
    </row>
    <row r="190" spans="1:14" ht="12.75" customHeight="1" x14ac:dyDescent="0.2">
      <c r="A190" s="207" t="s">
        <v>82</v>
      </c>
      <c r="B190" s="209">
        <v>36305</v>
      </c>
      <c r="C190" s="209">
        <v>11860</v>
      </c>
      <c r="D190" s="209">
        <v>24307</v>
      </c>
      <c r="E190" s="209">
        <v>44609</v>
      </c>
      <c r="F190" s="209">
        <v>74099</v>
      </c>
      <c r="G190" s="209">
        <v>57913</v>
      </c>
      <c r="H190" s="209">
        <v>52543</v>
      </c>
      <c r="I190" s="209">
        <v>43066</v>
      </c>
      <c r="J190" s="209">
        <v>43750</v>
      </c>
      <c r="K190" s="209">
        <v>42427</v>
      </c>
      <c r="L190" s="209">
        <v>45216</v>
      </c>
      <c r="M190" s="209">
        <v>26547</v>
      </c>
      <c r="N190" s="211">
        <f>SUM(B190:M190)</f>
        <v>502642</v>
      </c>
    </row>
    <row r="191" spans="1:14" ht="12.75" customHeight="1" thickBot="1" x14ac:dyDescent="0.25">
      <c r="A191" s="217"/>
      <c r="B191" s="210"/>
      <c r="C191" s="210"/>
      <c r="D191" s="210"/>
      <c r="E191" s="210"/>
      <c r="F191" s="210"/>
      <c r="G191" s="210"/>
      <c r="H191" s="210"/>
      <c r="I191" s="210"/>
      <c r="J191" s="210"/>
      <c r="K191" s="210"/>
      <c r="L191" s="210"/>
      <c r="M191" s="210"/>
      <c r="N191" s="212"/>
    </row>
    <row r="192" spans="1:14" ht="12.75" customHeight="1" x14ac:dyDescent="0.2">
      <c r="A192" s="207" t="s">
        <v>83</v>
      </c>
      <c r="B192" s="209">
        <v>2160</v>
      </c>
      <c r="C192" s="209">
        <v>3780</v>
      </c>
      <c r="D192" s="209">
        <v>3240</v>
      </c>
      <c r="E192" s="209">
        <v>540</v>
      </c>
      <c r="F192" s="209">
        <v>1080</v>
      </c>
      <c r="G192" s="209">
        <v>1080</v>
      </c>
      <c r="H192" s="209">
        <v>1080</v>
      </c>
      <c r="I192" s="209">
        <v>1620</v>
      </c>
      <c r="J192" s="209"/>
      <c r="K192" s="209">
        <v>540</v>
      </c>
      <c r="L192" s="209">
        <v>2160</v>
      </c>
      <c r="M192" s="209">
        <v>540</v>
      </c>
      <c r="N192" s="211">
        <f t="shared" si="9"/>
        <v>17820</v>
      </c>
    </row>
    <row r="193" spans="1:14" ht="12.75" customHeight="1" thickBot="1" x14ac:dyDescent="0.25">
      <c r="A193" s="217"/>
      <c r="B193" s="210"/>
      <c r="C193" s="210"/>
      <c r="D193" s="210"/>
      <c r="E193" s="210"/>
      <c r="F193" s="210"/>
      <c r="G193" s="210"/>
      <c r="H193" s="210"/>
      <c r="I193" s="210"/>
      <c r="J193" s="210"/>
      <c r="K193" s="210"/>
      <c r="L193" s="210"/>
      <c r="M193" s="210"/>
      <c r="N193" s="212"/>
    </row>
    <row r="194" spans="1:14" ht="12.75" customHeight="1" x14ac:dyDescent="0.2">
      <c r="A194" s="198" t="s">
        <v>44</v>
      </c>
      <c r="B194" s="209">
        <v>400</v>
      </c>
      <c r="C194" s="209">
        <v>685</v>
      </c>
      <c r="D194" s="209">
        <v>650</v>
      </c>
      <c r="E194" s="209">
        <v>840</v>
      </c>
      <c r="F194" s="209">
        <v>320</v>
      </c>
      <c r="G194" s="209"/>
      <c r="H194" s="209">
        <v>380</v>
      </c>
      <c r="I194" s="209">
        <v>70</v>
      </c>
      <c r="J194" s="209">
        <v>334</v>
      </c>
      <c r="K194" s="209">
        <v>630</v>
      </c>
      <c r="L194" s="209">
        <v>1080</v>
      </c>
      <c r="M194" s="209">
        <v>600</v>
      </c>
      <c r="N194" s="211">
        <f t="shared" si="9"/>
        <v>5989</v>
      </c>
    </row>
    <row r="195" spans="1:14" ht="12.75" customHeight="1" thickBot="1" x14ac:dyDescent="0.25">
      <c r="A195" s="214"/>
      <c r="B195" s="210"/>
      <c r="C195" s="210"/>
      <c r="D195" s="210"/>
      <c r="E195" s="210"/>
      <c r="F195" s="210"/>
      <c r="G195" s="210"/>
      <c r="H195" s="210"/>
      <c r="I195" s="210"/>
      <c r="J195" s="210"/>
      <c r="K195" s="210"/>
      <c r="L195" s="210"/>
      <c r="M195" s="210"/>
      <c r="N195" s="212"/>
    </row>
    <row r="196" spans="1:14" ht="12.75" customHeight="1" x14ac:dyDescent="0.2">
      <c r="A196" s="207" t="s">
        <v>84</v>
      </c>
      <c r="B196" s="209">
        <v>2522</v>
      </c>
      <c r="C196" s="209">
        <v>2890</v>
      </c>
      <c r="D196" s="209">
        <v>4058</v>
      </c>
      <c r="E196" s="209">
        <v>2881</v>
      </c>
      <c r="F196" s="209">
        <v>3220</v>
      </c>
      <c r="G196" s="209">
        <v>2839</v>
      </c>
      <c r="H196" s="209">
        <v>4982</v>
      </c>
      <c r="I196" s="209">
        <v>3317</v>
      </c>
      <c r="J196" s="209">
        <v>6301</v>
      </c>
      <c r="K196" s="209">
        <v>3336</v>
      </c>
      <c r="L196" s="209">
        <v>3656</v>
      </c>
      <c r="M196" s="209">
        <v>3010</v>
      </c>
      <c r="N196" s="211">
        <f t="shared" si="9"/>
        <v>43012</v>
      </c>
    </row>
    <row r="197" spans="1:14" ht="12.75" customHeight="1" thickBot="1" x14ac:dyDescent="0.25">
      <c r="A197" s="217"/>
      <c r="B197" s="210"/>
      <c r="C197" s="210"/>
      <c r="D197" s="210"/>
      <c r="E197" s="210"/>
      <c r="F197" s="210"/>
      <c r="G197" s="210"/>
      <c r="H197" s="210"/>
      <c r="I197" s="210"/>
      <c r="J197" s="210"/>
      <c r="K197" s="210"/>
      <c r="L197" s="210"/>
      <c r="M197" s="210"/>
      <c r="N197" s="212"/>
    </row>
    <row r="198" spans="1:14" ht="12.75" customHeight="1" x14ac:dyDescent="0.2">
      <c r="A198" s="198" t="s">
        <v>85</v>
      </c>
      <c r="B198" s="209">
        <v>2160</v>
      </c>
      <c r="C198" s="209">
        <v>1080</v>
      </c>
      <c r="D198" s="209">
        <v>2670</v>
      </c>
      <c r="E198" s="209">
        <v>2700</v>
      </c>
      <c r="F198" s="209">
        <v>3780</v>
      </c>
      <c r="G198" s="209">
        <v>2160</v>
      </c>
      <c r="H198" s="209">
        <v>5900</v>
      </c>
      <c r="I198" s="209">
        <v>4860</v>
      </c>
      <c r="J198" s="209">
        <v>5910</v>
      </c>
      <c r="K198" s="209">
        <v>4860</v>
      </c>
      <c r="L198" s="209">
        <v>5940</v>
      </c>
      <c r="M198" s="209">
        <v>5400</v>
      </c>
      <c r="N198" s="211">
        <f t="shared" si="9"/>
        <v>47420</v>
      </c>
    </row>
    <row r="199" spans="1:14" ht="12.75" customHeight="1" thickBot="1" x14ac:dyDescent="0.25">
      <c r="A199" s="214"/>
      <c r="B199" s="210"/>
      <c r="C199" s="210"/>
      <c r="D199" s="210"/>
      <c r="E199" s="210"/>
      <c r="F199" s="210"/>
      <c r="G199" s="210"/>
      <c r="H199" s="210"/>
      <c r="I199" s="210"/>
      <c r="J199" s="210"/>
      <c r="K199" s="210"/>
      <c r="L199" s="210"/>
      <c r="M199" s="210"/>
      <c r="N199" s="212"/>
    </row>
    <row r="200" spans="1:14" ht="12.75" customHeight="1" x14ac:dyDescent="0.2">
      <c r="A200" s="198" t="s">
        <v>86</v>
      </c>
      <c r="B200" s="209"/>
      <c r="C200" s="209"/>
      <c r="D200" s="209"/>
      <c r="E200" s="209"/>
      <c r="F200" s="209"/>
      <c r="G200" s="209"/>
      <c r="H200" s="209"/>
      <c r="I200" s="209"/>
      <c r="J200" s="209"/>
      <c r="K200" s="209"/>
      <c r="L200" s="209"/>
      <c r="M200" s="209"/>
      <c r="N200" s="211">
        <f t="shared" si="9"/>
        <v>0</v>
      </c>
    </row>
    <row r="201" spans="1:14" ht="12.75" customHeight="1" thickBot="1" x14ac:dyDescent="0.25">
      <c r="A201" s="214"/>
      <c r="B201" s="210"/>
      <c r="C201" s="210"/>
      <c r="D201" s="210"/>
      <c r="E201" s="210"/>
      <c r="F201" s="210"/>
      <c r="G201" s="210"/>
      <c r="H201" s="210"/>
      <c r="I201" s="210"/>
      <c r="J201" s="210"/>
      <c r="K201" s="210"/>
      <c r="L201" s="210"/>
      <c r="M201" s="210"/>
      <c r="N201" s="212"/>
    </row>
    <row r="202" spans="1:14" ht="12.75" customHeight="1" x14ac:dyDescent="0.2">
      <c r="A202" s="207" t="s">
        <v>87</v>
      </c>
      <c r="B202" s="209"/>
      <c r="C202" s="209"/>
      <c r="D202" s="209"/>
      <c r="E202" s="209"/>
      <c r="F202" s="209"/>
      <c r="G202" s="209">
        <v>202</v>
      </c>
      <c r="H202" s="209">
        <v>142</v>
      </c>
      <c r="I202" s="209"/>
      <c r="J202" s="209">
        <v>993</v>
      </c>
      <c r="K202" s="209">
        <v>831</v>
      </c>
      <c r="L202" s="209">
        <v>625</v>
      </c>
      <c r="M202" s="209"/>
      <c r="N202" s="211">
        <f>SUM(B202:M202)</f>
        <v>2793</v>
      </c>
    </row>
    <row r="203" spans="1:14" ht="12.75" customHeight="1" thickBot="1" x14ac:dyDescent="0.25">
      <c r="A203" s="217"/>
      <c r="B203" s="210"/>
      <c r="C203" s="210"/>
      <c r="D203" s="210"/>
      <c r="E203" s="210"/>
      <c r="F203" s="210"/>
      <c r="G203" s="210"/>
      <c r="H203" s="210"/>
      <c r="I203" s="210"/>
      <c r="J203" s="210"/>
      <c r="K203" s="210"/>
      <c r="L203" s="210"/>
      <c r="M203" s="210"/>
      <c r="N203" s="212"/>
    </row>
    <row r="204" spans="1:14" ht="12.75" customHeight="1" x14ac:dyDescent="0.2">
      <c r="A204" s="198" t="s">
        <v>88</v>
      </c>
      <c r="B204" s="209">
        <v>2475</v>
      </c>
      <c r="C204" s="209">
        <v>1440</v>
      </c>
      <c r="D204" s="209">
        <v>132</v>
      </c>
      <c r="E204" s="209">
        <v>284</v>
      </c>
      <c r="F204" s="209">
        <v>600</v>
      </c>
      <c r="G204" s="209"/>
      <c r="H204" s="209">
        <v>573</v>
      </c>
      <c r="I204" s="209">
        <v>715</v>
      </c>
      <c r="J204" s="209">
        <v>715</v>
      </c>
      <c r="K204" s="209">
        <v>630</v>
      </c>
      <c r="L204" s="209">
        <v>932</v>
      </c>
      <c r="M204" s="209">
        <v>1006</v>
      </c>
      <c r="N204" s="211">
        <f>SUM(B204:M204)</f>
        <v>9502</v>
      </c>
    </row>
    <row r="205" spans="1:14" ht="12.75" customHeight="1" thickBot="1" x14ac:dyDescent="0.25">
      <c r="A205" s="214"/>
      <c r="B205" s="210"/>
      <c r="C205" s="210"/>
      <c r="D205" s="210"/>
      <c r="E205" s="210"/>
      <c r="F205" s="210"/>
      <c r="G205" s="210"/>
      <c r="H205" s="210"/>
      <c r="I205" s="210"/>
      <c r="J205" s="210"/>
      <c r="K205" s="210"/>
      <c r="L205" s="210"/>
      <c r="M205" s="210"/>
      <c r="N205" s="212"/>
    </row>
    <row r="206" spans="1:14" ht="12.75" customHeight="1" x14ac:dyDescent="0.2">
      <c r="A206" s="198" t="s">
        <v>89</v>
      </c>
      <c r="B206" s="209">
        <v>132</v>
      </c>
      <c r="C206" s="209">
        <v>1029</v>
      </c>
      <c r="D206" s="209">
        <v>941</v>
      </c>
      <c r="E206" s="209">
        <v>1079</v>
      </c>
      <c r="F206" s="209">
        <v>1113</v>
      </c>
      <c r="G206" s="209">
        <v>600</v>
      </c>
      <c r="H206" s="209">
        <v>800</v>
      </c>
      <c r="I206" s="209">
        <v>1398</v>
      </c>
      <c r="J206" s="209">
        <v>1399</v>
      </c>
      <c r="K206" s="209">
        <v>1487</v>
      </c>
      <c r="L206" s="209">
        <v>1130</v>
      </c>
      <c r="M206" s="209">
        <v>30</v>
      </c>
      <c r="N206" s="211">
        <f>SUM(B206:M206)</f>
        <v>11138</v>
      </c>
    </row>
    <row r="207" spans="1:14" ht="12.75" customHeight="1" thickBot="1" x14ac:dyDescent="0.25">
      <c r="A207" s="214"/>
      <c r="B207" s="210"/>
      <c r="C207" s="210"/>
      <c r="D207" s="210"/>
      <c r="E207" s="210"/>
      <c r="F207" s="210"/>
      <c r="G207" s="210"/>
      <c r="H207" s="210"/>
      <c r="I207" s="210"/>
      <c r="J207" s="210"/>
      <c r="K207" s="210"/>
      <c r="L207" s="210"/>
      <c r="M207" s="210"/>
      <c r="N207" s="212"/>
    </row>
    <row r="208" spans="1:14" ht="12.75" customHeight="1" x14ac:dyDescent="0.2">
      <c r="A208" s="205" t="s">
        <v>13</v>
      </c>
      <c r="B208" s="194">
        <f t="shared" ref="B208:M208" si="10">SUM(B188:B206)</f>
        <v>60378</v>
      </c>
      <c r="C208" s="194">
        <f t="shared" si="10"/>
        <v>34380</v>
      </c>
      <c r="D208" s="194">
        <f t="shared" si="10"/>
        <v>50752</v>
      </c>
      <c r="E208" s="194">
        <f t="shared" si="10"/>
        <v>68310</v>
      </c>
      <c r="F208" s="194">
        <f t="shared" si="10"/>
        <v>100517</v>
      </c>
      <c r="G208" s="194">
        <f t="shared" si="10"/>
        <v>80606</v>
      </c>
      <c r="H208" s="194">
        <f t="shared" si="10"/>
        <v>84376</v>
      </c>
      <c r="I208" s="194">
        <f t="shared" si="10"/>
        <v>71778</v>
      </c>
      <c r="J208" s="194">
        <f t="shared" si="10"/>
        <v>76143</v>
      </c>
      <c r="K208" s="194">
        <f t="shared" si="10"/>
        <v>75169</v>
      </c>
      <c r="L208" s="194">
        <f t="shared" si="10"/>
        <v>77026</v>
      </c>
      <c r="M208" s="194">
        <f t="shared" si="10"/>
        <v>46649</v>
      </c>
      <c r="N208" s="194">
        <f>SUM(B208:M208)</f>
        <v>826084</v>
      </c>
    </row>
    <row r="209" spans="1:14" ht="12.75" customHeight="1" thickBot="1" x14ac:dyDescent="0.25">
      <c r="A209" s="206"/>
      <c r="B209" s="195"/>
      <c r="C209" s="195"/>
      <c r="D209" s="195"/>
      <c r="E209" s="195"/>
      <c r="F209" s="195"/>
      <c r="G209" s="195"/>
      <c r="H209" s="195"/>
      <c r="I209" s="195"/>
      <c r="J209" s="195"/>
      <c r="K209" s="195"/>
      <c r="L209" s="195"/>
      <c r="M209" s="195"/>
      <c r="N209" s="195"/>
    </row>
    <row r="210" spans="1:14" ht="12.75" customHeight="1" x14ac:dyDescent="0.2">
      <c r="N210" s="20" t="s">
        <v>92</v>
      </c>
    </row>
    <row r="211" spans="1:14" ht="12.75" customHeight="1" x14ac:dyDescent="0.2">
      <c r="M211" s="9" t="s">
        <v>92</v>
      </c>
      <c r="N211" s="20" t="s">
        <v>92</v>
      </c>
    </row>
    <row r="212" spans="1:14" ht="12.75" customHeight="1" x14ac:dyDescent="0.2">
      <c r="M212" s="9"/>
    </row>
    <row r="213" spans="1:14" s="10" customFormat="1" ht="24.95" customHeight="1" x14ac:dyDescent="0.2">
      <c r="A213" s="204" t="s">
        <v>194</v>
      </c>
      <c r="B213" s="204"/>
      <c r="C213" s="204"/>
      <c r="D213" s="204"/>
      <c r="E213" s="204"/>
      <c r="F213" s="204"/>
      <c r="G213" s="204"/>
      <c r="H213" s="204"/>
      <c r="I213" s="204"/>
      <c r="J213" s="204"/>
      <c r="K213" s="204"/>
      <c r="L213" s="204"/>
      <c r="M213" s="204"/>
      <c r="N213" s="204"/>
    </row>
    <row r="214" spans="1:14" ht="12.75" customHeight="1" thickBot="1" x14ac:dyDescent="0.25"/>
    <row r="215" spans="1:14" ht="12.75" customHeight="1" x14ac:dyDescent="0.2">
      <c r="A215" s="198"/>
      <c r="B215" s="198" t="s">
        <v>1</v>
      </c>
      <c r="C215" s="198" t="s">
        <v>2</v>
      </c>
      <c r="D215" s="198" t="s">
        <v>3</v>
      </c>
      <c r="E215" s="198" t="s">
        <v>4</v>
      </c>
      <c r="F215" s="198" t="s">
        <v>5</v>
      </c>
      <c r="G215" s="198" t="s">
        <v>6</v>
      </c>
      <c r="H215" s="198" t="s">
        <v>7</v>
      </c>
      <c r="I215" s="198" t="s">
        <v>8</v>
      </c>
      <c r="J215" s="198" t="s">
        <v>9</v>
      </c>
      <c r="K215" s="198" t="s">
        <v>10</v>
      </c>
      <c r="L215" s="198" t="s">
        <v>11</v>
      </c>
      <c r="M215" s="198" t="s">
        <v>12</v>
      </c>
      <c r="N215" s="196" t="s">
        <v>13</v>
      </c>
    </row>
    <row r="216" spans="1:14" ht="12.75" customHeight="1" thickBot="1" x14ac:dyDescent="0.25">
      <c r="A216" s="199"/>
      <c r="B216" s="199"/>
      <c r="C216" s="199"/>
      <c r="D216" s="199"/>
      <c r="E216" s="199"/>
      <c r="F216" s="199"/>
      <c r="G216" s="199"/>
      <c r="H216" s="199"/>
      <c r="I216" s="199"/>
      <c r="J216" s="199"/>
      <c r="K216" s="199"/>
      <c r="L216" s="199"/>
      <c r="M216" s="199"/>
      <c r="N216" s="197"/>
    </row>
    <row r="217" spans="1:14" ht="12.75" customHeight="1" x14ac:dyDescent="0.2">
      <c r="A217" s="198" t="s">
        <v>91</v>
      </c>
      <c r="B217" s="209"/>
      <c r="C217" s="209"/>
      <c r="D217" s="209"/>
      <c r="E217" s="209"/>
      <c r="F217" s="209"/>
      <c r="G217" s="209"/>
      <c r="H217" s="209"/>
      <c r="I217" s="209"/>
      <c r="J217" s="209"/>
      <c r="K217" s="209"/>
      <c r="L217" s="209"/>
      <c r="M217" s="209"/>
      <c r="N217" s="211">
        <f>SUM(B217:M217)</f>
        <v>0</v>
      </c>
    </row>
    <row r="218" spans="1:14" ht="12.75" customHeight="1" thickBot="1" x14ac:dyDescent="0.25">
      <c r="A218" s="214"/>
      <c r="B218" s="210"/>
      <c r="C218" s="210"/>
      <c r="D218" s="210"/>
      <c r="E218" s="210"/>
      <c r="F218" s="210"/>
      <c r="G218" s="210"/>
      <c r="H218" s="210"/>
      <c r="I218" s="210"/>
      <c r="J218" s="210"/>
      <c r="K218" s="210"/>
      <c r="L218" s="210"/>
      <c r="M218" s="210"/>
      <c r="N218" s="212"/>
    </row>
    <row r="219" spans="1:14" ht="12.75" customHeight="1" x14ac:dyDescent="0.2">
      <c r="A219" s="198" t="s">
        <v>99</v>
      </c>
      <c r="B219" s="209"/>
      <c r="C219" s="209"/>
      <c r="D219" s="209"/>
      <c r="E219" s="209"/>
      <c r="F219" s="209"/>
      <c r="G219" s="209"/>
      <c r="H219" s="209"/>
      <c r="I219" s="209"/>
      <c r="J219" s="209"/>
      <c r="K219" s="209"/>
      <c r="L219" s="209"/>
      <c r="M219" s="209"/>
      <c r="N219" s="211">
        <f>SUM(B219:M219)</f>
        <v>0</v>
      </c>
    </row>
    <row r="220" spans="1:14" ht="12.75" customHeight="1" thickBot="1" x14ac:dyDescent="0.25">
      <c r="A220" s="199"/>
      <c r="B220" s="210"/>
      <c r="C220" s="210"/>
      <c r="D220" s="210"/>
      <c r="E220" s="210"/>
      <c r="F220" s="210"/>
      <c r="G220" s="210"/>
      <c r="H220" s="210"/>
      <c r="I220" s="210"/>
      <c r="J220" s="210"/>
      <c r="K220" s="210"/>
      <c r="L220" s="210"/>
      <c r="M220" s="210"/>
      <c r="N220" s="212"/>
    </row>
    <row r="221" spans="1:14" ht="12.75" customHeight="1" x14ac:dyDescent="0.2">
      <c r="A221" s="198" t="s">
        <v>86</v>
      </c>
      <c r="B221" s="209"/>
      <c r="C221" s="209"/>
      <c r="D221" s="209"/>
      <c r="E221" s="209"/>
      <c r="F221" s="209"/>
      <c r="G221" s="209"/>
      <c r="H221" s="209"/>
      <c r="I221" s="209"/>
      <c r="J221" s="209"/>
      <c r="K221" s="209"/>
      <c r="L221" s="209"/>
      <c r="M221" s="209"/>
      <c r="N221" s="211">
        <f>SUM(B221:M221)</f>
        <v>0</v>
      </c>
    </row>
    <row r="222" spans="1:14" ht="12.75" customHeight="1" thickBot="1" x14ac:dyDescent="0.25">
      <c r="A222" s="199"/>
      <c r="B222" s="210"/>
      <c r="C222" s="210"/>
      <c r="D222" s="210"/>
      <c r="E222" s="210"/>
      <c r="F222" s="210"/>
      <c r="G222" s="210"/>
      <c r="H222" s="210"/>
      <c r="I222" s="210"/>
      <c r="J222" s="210"/>
      <c r="K222" s="210"/>
      <c r="L222" s="210"/>
      <c r="M222" s="210"/>
      <c r="N222" s="212"/>
    </row>
    <row r="223" spans="1:14" ht="12.75" customHeight="1" x14ac:dyDescent="0.2">
      <c r="A223" s="205" t="s">
        <v>13</v>
      </c>
      <c r="B223" s="205">
        <f t="shared" ref="B223:M223" si="11">SUM(B217:B221)</f>
        <v>0</v>
      </c>
      <c r="C223" s="205">
        <f t="shared" si="11"/>
        <v>0</v>
      </c>
      <c r="D223" s="205">
        <f t="shared" si="11"/>
        <v>0</v>
      </c>
      <c r="E223" s="205">
        <f t="shared" si="11"/>
        <v>0</v>
      </c>
      <c r="F223" s="205">
        <f t="shared" si="11"/>
        <v>0</v>
      </c>
      <c r="G223" s="205">
        <f t="shared" si="11"/>
        <v>0</v>
      </c>
      <c r="H223" s="205">
        <f t="shared" si="11"/>
        <v>0</v>
      </c>
      <c r="I223" s="205">
        <f t="shared" si="11"/>
        <v>0</v>
      </c>
      <c r="J223" s="205">
        <f t="shared" si="11"/>
        <v>0</v>
      </c>
      <c r="K223" s="205">
        <f t="shared" si="11"/>
        <v>0</v>
      </c>
      <c r="L223" s="205">
        <f t="shared" si="11"/>
        <v>0</v>
      </c>
      <c r="M223" s="205">
        <f t="shared" si="11"/>
        <v>0</v>
      </c>
      <c r="N223" s="215" t="s">
        <v>186</v>
      </c>
    </row>
    <row r="224" spans="1:14" ht="12.75" customHeight="1" thickBot="1" x14ac:dyDescent="0.25">
      <c r="A224" s="206"/>
      <c r="B224" s="206"/>
      <c r="C224" s="206"/>
      <c r="D224" s="206"/>
      <c r="E224" s="206"/>
      <c r="F224" s="206"/>
      <c r="G224" s="206"/>
      <c r="H224" s="206"/>
      <c r="I224" s="206"/>
      <c r="J224" s="206"/>
      <c r="K224" s="206"/>
      <c r="L224" s="206"/>
      <c r="M224" s="206"/>
      <c r="N224" s="216"/>
    </row>
    <row r="225" ht="12.75" customHeight="1" x14ac:dyDescent="0.2"/>
    <row r="226" ht="12.75" customHeight="1" x14ac:dyDescent="0.2"/>
    <row r="227" ht="12.75" customHeight="1" x14ac:dyDescent="0.2"/>
    <row r="228" ht="12.75" customHeight="1" x14ac:dyDescent="0.2"/>
  </sheetData>
  <mergeCells count="1275">
    <mergeCell ref="A10:E10"/>
    <mergeCell ref="A9:E9"/>
    <mergeCell ref="J27:J28"/>
    <mergeCell ref="K27:K28"/>
    <mergeCell ref="L27:L28"/>
    <mergeCell ref="M27:M28"/>
    <mergeCell ref="F27:F28"/>
    <mergeCell ref="G27:G28"/>
    <mergeCell ref="H27:H28"/>
    <mergeCell ref="L25:L26"/>
    <mergeCell ref="M25:M26"/>
    <mergeCell ref="N25:N26"/>
    <mergeCell ref="N23:N24"/>
    <mergeCell ref="B25:B26"/>
    <mergeCell ref="C25:C26"/>
    <mergeCell ref="D25:D26"/>
    <mergeCell ref="E25:E26"/>
    <mergeCell ref="F25:F26"/>
    <mergeCell ref="G25:G26"/>
    <mergeCell ref="I27:I28"/>
    <mergeCell ref="B27:B28"/>
    <mergeCell ref="C27:C28"/>
    <mergeCell ref="D27:D28"/>
    <mergeCell ref="E27:E28"/>
    <mergeCell ref="K25:K26"/>
    <mergeCell ref="H25:H26"/>
    <mergeCell ref="I25:I26"/>
    <mergeCell ref="J25:J26"/>
    <mergeCell ref="N27:N28"/>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17:M18"/>
    <mergeCell ref="N17:N18"/>
    <mergeCell ref="N82:N83"/>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M64:M65"/>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M60:M61"/>
    <mergeCell ref="N60:N61"/>
    <mergeCell ref="N58:N5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M56:M57"/>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M52:M53"/>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M48:M49"/>
    <mergeCell ref="L44:L45"/>
    <mergeCell ref="I44:I45"/>
    <mergeCell ref="J44:J45"/>
    <mergeCell ref="J46:J47"/>
    <mergeCell ref="K46:K47"/>
    <mergeCell ref="N48:N49"/>
    <mergeCell ref="N46:N47"/>
    <mergeCell ref="B48:B49"/>
    <mergeCell ref="C48:C49"/>
    <mergeCell ref="D48:D49"/>
    <mergeCell ref="E48:E49"/>
    <mergeCell ref="F48:F49"/>
    <mergeCell ref="G48:G49"/>
    <mergeCell ref="H48:H49"/>
    <mergeCell ref="M46:M47"/>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M42:M43"/>
    <mergeCell ref="M40:M41"/>
    <mergeCell ref="N40:N41"/>
    <mergeCell ref="M44:M45"/>
    <mergeCell ref="N44:N45"/>
    <mergeCell ref="N42:N43"/>
    <mergeCell ref="H42:H43"/>
    <mergeCell ref="L46:L47"/>
    <mergeCell ref="H44:H45"/>
    <mergeCell ref="B46:B47"/>
    <mergeCell ref="C46:C47"/>
    <mergeCell ref="D46:D47"/>
    <mergeCell ref="E46:E47"/>
    <mergeCell ref="K44:K45"/>
    <mergeCell ref="B44:B45"/>
    <mergeCell ref="C44:C45"/>
    <mergeCell ref="D44:D45"/>
    <mergeCell ref="F46:F47"/>
    <mergeCell ref="G46:G47"/>
    <mergeCell ref="H46:H47"/>
    <mergeCell ref="I46:I47"/>
    <mergeCell ref="H40:H41"/>
    <mergeCell ref="I42:I43"/>
    <mergeCell ref="I40:I41"/>
    <mergeCell ref="J40:J41"/>
    <mergeCell ref="K40:K41"/>
    <mergeCell ref="L40:L41"/>
    <mergeCell ref="J42:J43"/>
    <mergeCell ref="K42:K43"/>
    <mergeCell ref="L42:L43"/>
    <mergeCell ref="B42:B43"/>
    <mergeCell ref="C42:C43"/>
    <mergeCell ref="D42:D43"/>
    <mergeCell ref="E42:E43"/>
    <mergeCell ref="F42:F43"/>
    <mergeCell ref="G42:G43"/>
    <mergeCell ref="E44:E45"/>
    <mergeCell ref="F44:F45"/>
    <mergeCell ref="G44:G45"/>
    <mergeCell ref="G117:G118"/>
    <mergeCell ref="H117:H118"/>
    <mergeCell ref="I117:I118"/>
    <mergeCell ref="J117:J118"/>
    <mergeCell ref="J115:J116"/>
    <mergeCell ref="K117:K118"/>
    <mergeCell ref="L117:L118"/>
    <mergeCell ref="M117:M118"/>
    <mergeCell ref="N117:N118"/>
    <mergeCell ref="N115:N116"/>
    <mergeCell ref="D113:D114"/>
    <mergeCell ref="E113:E114"/>
    <mergeCell ref="F113:F114"/>
    <mergeCell ref="G113:G114"/>
    <mergeCell ref="H113:H114"/>
    <mergeCell ref="M111:M112"/>
    <mergeCell ref="L107:L108"/>
    <mergeCell ref="M107:M108"/>
    <mergeCell ref="F107:F108"/>
    <mergeCell ref="G107:G108"/>
    <mergeCell ref="H107:H108"/>
    <mergeCell ref="I107:I108"/>
    <mergeCell ref="N109:N110"/>
    <mergeCell ref="N107:N108"/>
    <mergeCell ref="M105:M106"/>
    <mergeCell ref="B117:B118"/>
    <mergeCell ref="C117:C118"/>
    <mergeCell ref="D117:D118"/>
    <mergeCell ref="E117:E118"/>
    <mergeCell ref="F117:F118"/>
    <mergeCell ref="H38:H39"/>
    <mergeCell ref="I38:I39"/>
    <mergeCell ref="J38:J39"/>
    <mergeCell ref="K38:K39"/>
    <mergeCell ref="D38:D39"/>
    <mergeCell ref="E38:E39"/>
    <mergeCell ref="F38:F39"/>
    <mergeCell ref="G38:G39"/>
    <mergeCell ref="L38:L39"/>
    <mergeCell ref="M38:M39"/>
    <mergeCell ref="N38:N39"/>
    <mergeCell ref="B40:B41"/>
    <mergeCell ref="C40:C41"/>
    <mergeCell ref="D40:D41"/>
    <mergeCell ref="E40:E41"/>
    <mergeCell ref="F40:F41"/>
    <mergeCell ref="G40:G41"/>
    <mergeCell ref="M113:M114"/>
    <mergeCell ref="K109:K110"/>
    <mergeCell ref="L109:L110"/>
    <mergeCell ref="I109:I110"/>
    <mergeCell ref="J109:J110"/>
    <mergeCell ref="J111:J112"/>
    <mergeCell ref="N113:N114"/>
    <mergeCell ref="N111:N112"/>
    <mergeCell ref="B113:B114"/>
    <mergeCell ref="C113:C114"/>
    <mergeCell ref="B115:B116"/>
    <mergeCell ref="C115:C116"/>
    <mergeCell ref="D115:D116"/>
    <mergeCell ref="E115:E116"/>
    <mergeCell ref="K113:K114"/>
    <mergeCell ref="L113:L114"/>
    <mergeCell ref="I113:I114"/>
    <mergeCell ref="J113:J114"/>
    <mergeCell ref="L115:L116"/>
    <mergeCell ref="K115:K116"/>
    <mergeCell ref="M115:M116"/>
    <mergeCell ref="F115:F116"/>
    <mergeCell ref="G115:G116"/>
    <mergeCell ref="H115:H116"/>
    <mergeCell ref="I115:I116"/>
    <mergeCell ref="G109:G110"/>
    <mergeCell ref="H109:H110"/>
    <mergeCell ref="K111:K112"/>
    <mergeCell ref="L111:L112"/>
    <mergeCell ref="M109:M110"/>
    <mergeCell ref="B109:B110"/>
    <mergeCell ref="C109:C110"/>
    <mergeCell ref="D109:D110"/>
    <mergeCell ref="E109:E110"/>
    <mergeCell ref="F109:F110"/>
    <mergeCell ref="F111:F112"/>
    <mergeCell ref="G111:G112"/>
    <mergeCell ref="H111:H112"/>
    <mergeCell ref="I111:I112"/>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M101:M102"/>
    <mergeCell ref="N101:N102"/>
    <mergeCell ref="N99:N100"/>
    <mergeCell ref="B101:B102"/>
    <mergeCell ref="C101:C102"/>
    <mergeCell ref="D101:D102"/>
    <mergeCell ref="E101:E102"/>
    <mergeCell ref="F101:F102"/>
    <mergeCell ref="G101:G102"/>
    <mergeCell ref="H101:H102"/>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E97:E98"/>
    <mergeCell ref="F97:F98"/>
    <mergeCell ref="G97:G98"/>
    <mergeCell ref="H97:H98"/>
    <mergeCell ref="B99:B100"/>
    <mergeCell ref="C99:C100"/>
    <mergeCell ref="D99:D100"/>
    <mergeCell ref="E99:E100"/>
    <mergeCell ref="K97:K98"/>
    <mergeCell ref="L97:L98"/>
    <mergeCell ref="I97:I98"/>
    <mergeCell ref="J97:J98"/>
    <mergeCell ref="J99:J100"/>
    <mergeCell ref="K99:K100"/>
    <mergeCell ref="L99:L100"/>
    <mergeCell ref="M99:M100"/>
    <mergeCell ref="F99:F100"/>
    <mergeCell ref="G99:G100"/>
    <mergeCell ref="H99:H100"/>
    <mergeCell ref="I99:I100"/>
    <mergeCell ref="M93:M94"/>
    <mergeCell ref="N93:N94"/>
    <mergeCell ref="N146:N147"/>
    <mergeCell ref="B93:B94"/>
    <mergeCell ref="C93:C94"/>
    <mergeCell ref="D93:D94"/>
    <mergeCell ref="E93:E94"/>
    <mergeCell ref="F93:F94"/>
    <mergeCell ref="G93:G94"/>
    <mergeCell ref="H93:H94"/>
    <mergeCell ref="B95:B96"/>
    <mergeCell ref="C95:C96"/>
    <mergeCell ref="D95:D96"/>
    <mergeCell ref="E95:E96"/>
    <mergeCell ref="K93:K94"/>
    <mergeCell ref="L93:L94"/>
    <mergeCell ref="I93:I94"/>
    <mergeCell ref="J93:J94"/>
    <mergeCell ref="J95:J96"/>
    <mergeCell ref="K95:K96"/>
    <mergeCell ref="L95:L96"/>
    <mergeCell ref="M95:M96"/>
    <mergeCell ref="F95:F96"/>
    <mergeCell ref="G95:G96"/>
    <mergeCell ref="H95:H96"/>
    <mergeCell ref="I95:I96"/>
    <mergeCell ref="M97:M98"/>
    <mergeCell ref="N97:N98"/>
    <mergeCell ref="N95:N96"/>
    <mergeCell ref="B97:B98"/>
    <mergeCell ref="C97:C98"/>
    <mergeCell ref="D97:D98"/>
    <mergeCell ref="M144:M145"/>
    <mergeCell ref="N144:N145"/>
    <mergeCell ref="N142:N143"/>
    <mergeCell ref="B144:B145"/>
    <mergeCell ref="C144:C145"/>
    <mergeCell ref="D144:D145"/>
    <mergeCell ref="E144:E145"/>
    <mergeCell ref="F144:F145"/>
    <mergeCell ref="G144:G145"/>
    <mergeCell ref="H144:H145"/>
    <mergeCell ref="B146:B147"/>
    <mergeCell ref="C146:C147"/>
    <mergeCell ref="D146:D147"/>
    <mergeCell ref="E146:E147"/>
    <mergeCell ref="K144:K145"/>
    <mergeCell ref="L144:L145"/>
    <mergeCell ref="I144:I145"/>
    <mergeCell ref="J144:J145"/>
    <mergeCell ref="J146:J147"/>
    <mergeCell ref="K146:K147"/>
    <mergeCell ref="L146:L147"/>
    <mergeCell ref="M146:M147"/>
    <mergeCell ref="F146:F147"/>
    <mergeCell ref="G146:G147"/>
    <mergeCell ref="H146:H147"/>
    <mergeCell ref="I146:I147"/>
    <mergeCell ref="M140:M141"/>
    <mergeCell ref="N140:N141"/>
    <mergeCell ref="N138:N139"/>
    <mergeCell ref="B140:B141"/>
    <mergeCell ref="C140:C141"/>
    <mergeCell ref="D140:D141"/>
    <mergeCell ref="E140:E141"/>
    <mergeCell ref="F140:F141"/>
    <mergeCell ref="G140:G141"/>
    <mergeCell ref="H140:H141"/>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I142:I143"/>
    <mergeCell ref="N136:N137"/>
    <mergeCell ref="N134:N135"/>
    <mergeCell ref="B136:B137"/>
    <mergeCell ref="C136:C137"/>
    <mergeCell ref="D136:D137"/>
    <mergeCell ref="E136:E137"/>
    <mergeCell ref="F136:F137"/>
    <mergeCell ref="G136:G137"/>
    <mergeCell ref="H136:H137"/>
    <mergeCell ref="M134:M135"/>
    <mergeCell ref="B138:B139"/>
    <mergeCell ref="C138:C139"/>
    <mergeCell ref="D138:D139"/>
    <mergeCell ref="E138:E139"/>
    <mergeCell ref="K136:K137"/>
    <mergeCell ref="L136:L137"/>
    <mergeCell ref="I136:I137"/>
    <mergeCell ref="J136:J137"/>
    <mergeCell ref="J138:J139"/>
    <mergeCell ref="K138:K139"/>
    <mergeCell ref="L138:L139"/>
    <mergeCell ref="M138:M139"/>
    <mergeCell ref="F138:F139"/>
    <mergeCell ref="G138:G139"/>
    <mergeCell ref="H138:H139"/>
    <mergeCell ref="I138:I139"/>
    <mergeCell ref="H132:H133"/>
    <mergeCell ref="B134:B135"/>
    <mergeCell ref="C134:C135"/>
    <mergeCell ref="D134:D135"/>
    <mergeCell ref="E134:E135"/>
    <mergeCell ref="K132:K133"/>
    <mergeCell ref="B132:B133"/>
    <mergeCell ref="C132:C133"/>
    <mergeCell ref="D132:D133"/>
    <mergeCell ref="F134:F135"/>
    <mergeCell ref="G134:G135"/>
    <mergeCell ref="H134:H135"/>
    <mergeCell ref="I134:I135"/>
    <mergeCell ref="M136:M137"/>
    <mergeCell ref="L132:L133"/>
    <mergeCell ref="I132:I133"/>
    <mergeCell ref="J132:J133"/>
    <mergeCell ref="J134:J135"/>
    <mergeCell ref="K134:K135"/>
    <mergeCell ref="G177:G178"/>
    <mergeCell ref="H177:H178"/>
    <mergeCell ref="I177:I178"/>
    <mergeCell ref="J177:J178"/>
    <mergeCell ref="J175:J176"/>
    <mergeCell ref="K177:K178"/>
    <mergeCell ref="L177:L178"/>
    <mergeCell ref="M177:M178"/>
    <mergeCell ref="N177:N178"/>
    <mergeCell ref="N175:N176"/>
    <mergeCell ref="B177:B178"/>
    <mergeCell ref="C177:C178"/>
    <mergeCell ref="D177:D178"/>
    <mergeCell ref="E177:E178"/>
    <mergeCell ref="F177:F178"/>
    <mergeCell ref="I130:I131"/>
    <mergeCell ref="I128:I129"/>
    <mergeCell ref="J128:J129"/>
    <mergeCell ref="K128:K129"/>
    <mergeCell ref="L128:L129"/>
    <mergeCell ref="J130:J131"/>
    <mergeCell ref="K130:K131"/>
    <mergeCell ref="L130:L131"/>
    <mergeCell ref="B130:B131"/>
    <mergeCell ref="C130:C131"/>
    <mergeCell ref="D130:D131"/>
    <mergeCell ref="E130:E131"/>
    <mergeCell ref="F130:F131"/>
    <mergeCell ref="G130:G131"/>
    <mergeCell ref="E132:E133"/>
    <mergeCell ref="F132:F133"/>
    <mergeCell ref="G132:G133"/>
    <mergeCell ref="M173:M174"/>
    <mergeCell ref="N173:N174"/>
    <mergeCell ref="N171:N172"/>
    <mergeCell ref="B173:B174"/>
    <mergeCell ref="C173:C174"/>
    <mergeCell ref="D173:D174"/>
    <mergeCell ref="E173:E174"/>
    <mergeCell ref="F173:F174"/>
    <mergeCell ref="G173:G174"/>
    <mergeCell ref="H173:H174"/>
    <mergeCell ref="B175:B176"/>
    <mergeCell ref="C175:C176"/>
    <mergeCell ref="D175:D176"/>
    <mergeCell ref="E175:E176"/>
    <mergeCell ref="K173:K174"/>
    <mergeCell ref="L173:L174"/>
    <mergeCell ref="I173:I174"/>
    <mergeCell ref="J173:J174"/>
    <mergeCell ref="L175:L176"/>
    <mergeCell ref="K175:K176"/>
    <mergeCell ref="M175:M176"/>
    <mergeCell ref="F175:F176"/>
    <mergeCell ref="G175:G176"/>
    <mergeCell ref="H175:H176"/>
    <mergeCell ref="I175:I176"/>
    <mergeCell ref="A119:A120"/>
    <mergeCell ref="A84:A85"/>
    <mergeCell ref="A144:A145"/>
    <mergeCell ref="A146:A147"/>
    <mergeCell ref="M169:M170"/>
    <mergeCell ref="N169:N170"/>
    <mergeCell ref="N167:N168"/>
    <mergeCell ref="B169:B170"/>
    <mergeCell ref="C169:C170"/>
    <mergeCell ref="D169:D170"/>
    <mergeCell ref="E169:E170"/>
    <mergeCell ref="F169:F170"/>
    <mergeCell ref="G169:G170"/>
    <mergeCell ref="H169:H170"/>
    <mergeCell ref="B171:B172"/>
    <mergeCell ref="C171:C172"/>
    <mergeCell ref="D171:D172"/>
    <mergeCell ref="E171:E172"/>
    <mergeCell ref="K169:K170"/>
    <mergeCell ref="L169:L170"/>
    <mergeCell ref="I169:I170"/>
    <mergeCell ref="J169:J170"/>
    <mergeCell ref="J171:J172"/>
    <mergeCell ref="K171:K172"/>
    <mergeCell ref="L171:L172"/>
    <mergeCell ref="M171:M172"/>
    <mergeCell ref="F171:F172"/>
    <mergeCell ref="G171:G172"/>
    <mergeCell ref="H171:H172"/>
    <mergeCell ref="I171:I172"/>
    <mergeCell ref="M130:M131"/>
    <mergeCell ref="M128:M129"/>
    <mergeCell ref="A50:A51"/>
    <mergeCell ref="A52:A53"/>
    <mergeCell ref="B38:B39"/>
    <mergeCell ref="C38:C39"/>
    <mergeCell ref="B208:B209"/>
    <mergeCell ref="C208:C209"/>
    <mergeCell ref="B84:B85"/>
    <mergeCell ref="C84:C85"/>
    <mergeCell ref="B91:B92"/>
    <mergeCell ref="C91:C92"/>
    <mergeCell ref="A54:A55"/>
    <mergeCell ref="A56:A57"/>
    <mergeCell ref="A58:A59"/>
    <mergeCell ref="A60:A61"/>
    <mergeCell ref="A38:A39"/>
    <mergeCell ref="A40:A41"/>
    <mergeCell ref="A42:A43"/>
    <mergeCell ref="A44:A45"/>
    <mergeCell ref="A46:A47"/>
    <mergeCell ref="A48:A49"/>
    <mergeCell ref="A70:A71"/>
    <mergeCell ref="A72:A73"/>
    <mergeCell ref="A74:A75"/>
    <mergeCell ref="A76:A77"/>
    <mergeCell ref="A62:A63"/>
    <mergeCell ref="A64:A65"/>
    <mergeCell ref="A66:A67"/>
    <mergeCell ref="A68:A69"/>
    <mergeCell ref="A78:A79"/>
    <mergeCell ref="A80:A81"/>
    <mergeCell ref="A82:A83"/>
    <mergeCell ref="A208:A209"/>
    <mergeCell ref="N208:N209"/>
    <mergeCell ref="B179:B180"/>
    <mergeCell ref="C179:C180"/>
    <mergeCell ref="D179:D180"/>
    <mergeCell ref="E179:E180"/>
    <mergeCell ref="F179:F180"/>
    <mergeCell ref="G179:G180"/>
    <mergeCell ref="H179:H180"/>
    <mergeCell ref="I179:I180"/>
    <mergeCell ref="J179:J180"/>
    <mergeCell ref="H208:H209"/>
    <mergeCell ref="I208:I209"/>
    <mergeCell ref="J208:J209"/>
    <mergeCell ref="K208:K209"/>
    <mergeCell ref="L208:L209"/>
    <mergeCell ref="M208:M209"/>
    <mergeCell ref="B190:B191"/>
    <mergeCell ref="C190:C191"/>
    <mergeCell ref="D208:D209"/>
    <mergeCell ref="E208:E209"/>
    <mergeCell ref="F208:F209"/>
    <mergeCell ref="G208:G209"/>
    <mergeCell ref="B194:B195"/>
    <mergeCell ref="C194:C195"/>
    <mergeCell ref="D194:D195"/>
    <mergeCell ref="E194:E195"/>
    <mergeCell ref="I186:I187"/>
    <mergeCell ref="J186:J187"/>
    <mergeCell ref="K186:K187"/>
    <mergeCell ref="L186:L187"/>
    <mergeCell ref="M186:M187"/>
    <mergeCell ref="N186:N187"/>
    <mergeCell ref="A29:A30"/>
    <mergeCell ref="B29:B30"/>
    <mergeCell ref="C29:C30"/>
    <mergeCell ref="D29:D30"/>
    <mergeCell ref="E29:E30"/>
    <mergeCell ref="K119:K120"/>
    <mergeCell ref="L119:L120"/>
    <mergeCell ref="M119:M120"/>
    <mergeCell ref="N119:N120"/>
    <mergeCell ref="D84:D85"/>
    <mergeCell ref="E84:E85"/>
    <mergeCell ref="F84:F85"/>
    <mergeCell ref="G84:G85"/>
    <mergeCell ref="H84:H85"/>
    <mergeCell ref="I84:I85"/>
    <mergeCell ref="N148:N149"/>
    <mergeCell ref="B119:B120"/>
    <mergeCell ref="C119:C120"/>
    <mergeCell ref="D119:D120"/>
    <mergeCell ref="E119:E120"/>
    <mergeCell ref="F119:F120"/>
    <mergeCell ref="G119:G120"/>
    <mergeCell ref="H119:H120"/>
    <mergeCell ref="I119:I120"/>
    <mergeCell ref="J119:J120"/>
    <mergeCell ref="H148:H149"/>
    <mergeCell ref="I148:I149"/>
    <mergeCell ref="J148:J149"/>
    <mergeCell ref="K148:K149"/>
    <mergeCell ref="L148:L149"/>
    <mergeCell ref="M148:M149"/>
    <mergeCell ref="B148:B149"/>
    <mergeCell ref="L29:L30"/>
    <mergeCell ref="M29:M30"/>
    <mergeCell ref="N29:N30"/>
    <mergeCell ref="B186:B187"/>
    <mergeCell ref="C186:C187"/>
    <mergeCell ref="D186:D187"/>
    <mergeCell ref="E186:E187"/>
    <mergeCell ref="F186:F187"/>
    <mergeCell ref="G186:G187"/>
    <mergeCell ref="H186:H187"/>
    <mergeCell ref="F29:F30"/>
    <mergeCell ref="G29:G30"/>
    <mergeCell ref="H29:H30"/>
    <mergeCell ref="I29:I30"/>
    <mergeCell ref="J29:J30"/>
    <mergeCell ref="K29:K30"/>
    <mergeCell ref="J84:J85"/>
    <mergeCell ref="K84:K85"/>
    <mergeCell ref="L84:L85"/>
    <mergeCell ref="M84:M85"/>
    <mergeCell ref="N84:N85"/>
    <mergeCell ref="K179:K180"/>
    <mergeCell ref="L179:L180"/>
    <mergeCell ref="M179:M180"/>
    <mergeCell ref="N179:N180"/>
    <mergeCell ref="C148:C149"/>
    <mergeCell ref="C36:C37"/>
    <mergeCell ref="D36:D37"/>
    <mergeCell ref="E36:E37"/>
    <mergeCell ref="F36:F37"/>
    <mergeCell ref="K126:K127"/>
    <mergeCell ref="L126:L127"/>
    <mergeCell ref="M126:M127"/>
    <mergeCell ref="N126:N127"/>
    <mergeCell ref="D91:D92"/>
    <mergeCell ref="E91:E92"/>
    <mergeCell ref="F91:F92"/>
    <mergeCell ref="G91:G92"/>
    <mergeCell ref="H91:H92"/>
    <mergeCell ref="I91:I92"/>
    <mergeCell ref="N155:N156"/>
    <mergeCell ref="B126:B127"/>
    <mergeCell ref="C126:C127"/>
    <mergeCell ref="D126:D127"/>
    <mergeCell ref="E126:E127"/>
    <mergeCell ref="F126:F127"/>
    <mergeCell ref="G126:G127"/>
    <mergeCell ref="H126:H127"/>
    <mergeCell ref="I126:I127"/>
    <mergeCell ref="J126:J127"/>
    <mergeCell ref="H155:H156"/>
    <mergeCell ref="I155:I156"/>
    <mergeCell ref="J155:J156"/>
    <mergeCell ref="K155:K156"/>
    <mergeCell ref="L155:L156"/>
    <mergeCell ref="M155:M156"/>
    <mergeCell ref="B155:B156"/>
    <mergeCell ref="C155:C156"/>
    <mergeCell ref="N128:N129"/>
    <mergeCell ref="M132:M133"/>
    <mergeCell ref="N132:N133"/>
    <mergeCell ref="N130:N131"/>
    <mergeCell ref="H130:H131"/>
    <mergeCell ref="L134:L135"/>
    <mergeCell ref="J15:J16"/>
    <mergeCell ref="K15:K16"/>
    <mergeCell ref="L15:L16"/>
    <mergeCell ref="M15:M16"/>
    <mergeCell ref="N15:N16"/>
    <mergeCell ref="B188:B189"/>
    <mergeCell ref="C188:C189"/>
    <mergeCell ref="D188:D189"/>
    <mergeCell ref="E188:E189"/>
    <mergeCell ref="F188:F189"/>
    <mergeCell ref="M36:M37"/>
    <mergeCell ref="N36:N37"/>
    <mergeCell ref="B15:B16"/>
    <mergeCell ref="C15:C16"/>
    <mergeCell ref="D15:D16"/>
    <mergeCell ref="E15:E16"/>
    <mergeCell ref="F15:F16"/>
    <mergeCell ref="G15:G16"/>
    <mergeCell ref="H15:H16"/>
    <mergeCell ref="I15:I16"/>
    <mergeCell ref="G36:G37"/>
    <mergeCell ref="H36:H37"/>
    <mergeCell ref="I36:I37"/>
    <mergeCell ref="J36:J37"/>
    <mergeCell ref="K36:K37"/>
    <mergeCell ref="L36:L37"/>
    <mergeCell ref="J91:J92"/>
    <mergeCell ref="K91:K92"/>
    <mergeCell ref="L91:L92"/>
    <mergeCell ref="M91:M92"/>
    <mergeCell ref="N91:N92"/>
    <mergeCell ref="B36:B37"/>
    <mergeCell ref="I192:I193"/>
    <mergeCell ref="J192:J193"/>
    <mergeCell ref="K192:K193"/>
    <mergeCell ref="L192:L193"/>
    <mergeCell ref="M192:M193"/>
    <mergeCell ref="N192:N193"/>
    <mergeCell ref="L190:L191"/>
    <mergeCell ref="M190:M191"/>
    <mergeCell ref="N190:N191"/>
    <mergeCell ref="B192:B193"/>
    <mergeCell ref="C192:C193"/>
    <mergeCell ref="D192:D193"/>
    <mergeCell ref="E192:E193"/>
    <mergeCell ref="F192:F193"/>
    <mergeCell ref="G192:G193"/>
    <mergeCell ref="H192:H193"/>
    <mergeCell ref="M188:M189"/>
    <mergeCell ref="N188:N189"/>
    <mergeCell ref="D190:D191"/>
    <mergeCell ref="E190:E191"/>
    <mergeCell ref="F190:F191"/>
    <mergeCell ref="G190:G191"/>
    <mergeCell ref="H190:H191"/>
    <mergeCell ref="I190:I191"/>
    <mergeCell ref="J190:J191"/>
    <mergeCell ref="K190:K191"/>
    <mergeCell ref="G188:G189"/>
    <mergeCell ref="H188:H189"/>
    <mergeCell ref="I188:I189"/>
    <mergeCell ref="J188:J189"/>
    <mergeCell ref="K188:K189"/>
    <mergeCell ref="L188:L189"/>
    <mergeCell ref="I196:I197"/>
    <mergeCell ref="J196:J197"/>
    <mergeCell ref="K196:K197"/>
    <mergeCell ref="L196:L197"/>
    <mergeCell ref="M196:M197"/>
    <mergeCell ref="N196:N197"/>
    <mergeCell ref="L194:L195"/>
    <mergeCell ref="M194:M195"/>
    <mergeCell ref="N194:N195"/>
    <mergeCell ref="B196:B197"/>
    <mergeCell ref="C196:C197"/>
    <mergeCell ref="D196:D197"/>
    <mergeCell ref="E196:E197"/>
    <mergeCell ref="F196:F197"/>
    <mergeCell ref="G196:G197"/>
    <mergeCell ref="H196:H197"/>
    <mergeCell ref="F194:F195"/>
    <mergeCell ref="G194:G195"/>
    <mergeCell ref="H194:H195"/>
    <mergeCell ref="I194:I195"/>
    <mergeCell ref="J194:J195"/>
    <mergeCell ref="K194:K195"/>
    <mergeCell ref="K200:K201"/>
    <mergeCell ref="L200:L201"/>
    <mergeCell ref="M200:M201"/>
    <mergeCell ref="N200:N201"/>
    <mergeCell ref="B202:B203"/>
    <mergeCell ref="C202:C203"/>
    <mergeCell ref="D202:D203"/>
    <mergeCell ref="E202:E203"/>
    <mergeCell ref="F202:F203"/>
    <mergeCell ref="G202:G203"/>
    <mergeCell ref="N198:N199"/>
    <mergeCell ref="B200:B201"/>
    <mergeCell ref="C200:C201"/>
    <mergeCell ref="D200:D201"/>
    <mergeCell ref="E200:E201"/>
    <mergeCell ref="F200:F201"/>
    <mergeCell ref="G200:G201"/>
    <mergeCell ref="H200:H201"/>
    <mergeCell ref="I200:I201"/>
    <mergeCell ref="J200:J201"/>
    <mergeCell ref="H198:H199"/>
    <mergeCell ref="I198:I199"/>
    <mergeCell ref="J198:J199"/>
    <mergeCell ref="K198:K199"/>
    <mergeCell ref="L198:L199"/>
    <mergeCell ref="M198:M199"/>
    <mergeCell ref="B198:B199"/>
    <mergeCell ref="C198:C199"/>
    <mergeCell ref="D198:D199"/>
    <mergeCell ref="E198:E199"/>
    <mergeCell ref="F198:F199"/>
    <mergeCell ref="G198:G199"/>
    <mergeCell ref="D206:D207"/>
    <mergeCell ref="E206:E207"/>
    <mergeCell ref="F206:F207"/>
    <mergeCell ref="G206:G207"/>
    <mergeCell ref="N202:N203"/>
    <mergeCell ref="B204:B205"/>
    <mergeCell ref="C204:C205"/>
    <mergeCell ref="D204:D205"/>
    <mergeCell ref="E204:E205"/>
    <mergeCell ref="F204:F205"/>
    <mergeCell ref="G204:G205"/>
    <mergeCell ref="H204:H205"/>
    <mergeCell ref="I204:I205"/>
    <mergeCell ref="J204:J205"/>
    <mergeCell ref="H202:H203"/>
    <mergeCell ref="I202:I203"/>
    <mergeCell ref="J202:J203"/>
    <mergeCell ref="K202:K203"/>
    <mergeCell ref="L202:L203"/>
    <mergeCell ref="M202:M203"/>
    <mergeCell ref="J157:J158"/>
    <mergeCell ref="K157:K158"/>
    <mergeCell ref="L157:L158"/>
    <mergeCell ref="M157:M158"/>
    <mergeCell ref="A25:A26"/>
    <mergeCell ref="N157:N158"/>
    <mergeCell ref="A91:A92"/>
    <mergeCell ref="A124:N124"/>
    <mergeCell ref="A126:A127"/>
    <mergeCell ref="A128:A129"/>
    <mergeCell ref="A27:A28"/>
    <mergeCell ref="N206:N207"/>
    <mergeCell ref="B157:B158"/>
    <mergeCell ref="C157:C158"/>
    <mergeCell ref="D157:D158"/>
    <mergeCell ref="E157:E158"/>
    <mergeCell ref="F157:F158"/>
    <mergeCell ref="G157:G158"/>
    <mergeCell ref="H157:H158"/>
    <mergeCell ref="I157:I158"/>
    <mergeCell ref="H206:H207"/>
    <mergeCell ref="I206:I207"/>
    <mergeCell ref="J206:J207"/>
    <mergeCell ref="K206:K207"/>
    <mergeCell ref="L206:L207"/>
    <mergeCell ref="M206:M207"/>
    <mergeCell ref="K204:K205"/>
    <mergeCell ref="L204:L205"/>
    <mergeCell ref="M204:M205"/>
    <mergeCell ref="N204:N205"/>
    <mergeCell ref="B206:B207"/>
    <mergeCell ref="C206:C207"/>
    <mergeCell ref="J161:J162"/>
    <mergeCell ref="K161:K162"/>
    <mergeCell ref="L161:L162"/>
    <mergeCell ref="M161:M162"/>
    <mergeCell ref="A21:A22"/>
    <mergeCell ref="N161:N162"/>
    <mergeCell ref="A101:A102"/>
    <mergeCell ref="A103:A104"/>
    <mergeCell ref="A105:A106"/>
    <mergeCell ref="A107:A108"/>
    <mergeCell ref="A23:A24"/>
    <mergeCell ref="N159:N160"/>
    <mergeCell ref="B161:B162"/>
    <mergeCell ref="C161:C162"/>
    <mergeCell ref="D161:D162"/>
    <mergeCell ref="E161:E162"/>
    <mergeCell ref="F161:F162"/>
    <mergeCell ref="G161:G162"/>
    <mergeCell ref="H161:H162"/>
    <mergeCell ref="I161:I162"/>
    <mergeCell ref="H159:H160"/>
    <mergeCell ref="I159:I160"/>
    <mergeCell ref="J159:J160"/>
    <mergeCell ref="K159:K160"/>
    <mergeCell ref="L159:L160"/>
    <mergeCell ref="M159:M160"/>
    <mergeCell ref="B159:B160"/>
    <mergeCell ref="C159:C160"/>
    <mergeCell ref="D159:D160"/>
    <mergeCell ref="E159:E160"/>
    <mergeCell ref="F159:F160"/>
    <mergeCell ref="G159:G160"/>
    <mergeCell ref="A97:A98"/>
    <mergeCell ref="A99:A100"/>
    <mergeCell ref="J165:J166"/>
    <mergeCell ref="K165:K166"/>
    <mergeCell ref="L165:L166"/>
    <mergeCell ref="M165:M166"/>
    <mergeCell ref="N165:N166"/>
    <mergeCell ref="B167:B168"/>
    <mergeCell ref="C167:C168"/>
    <mergeCell ref="D167:D168"/>
    <mergeCell ref="E167:E168"/>
    <mergeCell ref="F167:F168"/>
    <mergeCell ref="A19:A20"/>
    <mergeCell ref="N163:N164"/>
    <mergeCell ref="B165:B166"/>
    <mergeCell ref="C165:C166"/>
    <mergeCell ref="D165:D166"/>
    <mergeCell ref="E165:E166"/>
    <mergeCell ref="F165:F166"/>
    <mergeCell ref="G165:G166"/>
    <mergeCell ref="H165:H166"/>
    <mergeCell ref="I165:I166"/>
    <mergeCell ref="H163:H164"/>
    <mergeCell ref="I163:I164"/>
    <mergeCell ref="J163:J164"/>
    <mergeCell ref="K163:K164"/>
    <mergeCell ref="L163:L164"/>
    <mergeCell ref="M163:M164"/>
    <mergeCell ref="B163:B164"/>
    <mergeCell ref="C163:C164"/>
    <mergeCell ref="D163:D164"/>
    <mergeCell ref="E163:E164"/>
    <mergeCell ref="M217:M218"/>
    <mergeCell ref="N217:N218"/>
    <mergeCell ref="M219:M220"/>
    <mergeCell ref="N219:N220"/>
    <mergeCell ref="A221:A222"/>
    <mergeCell ref="B221:B222"/>
    <mergeCell ref="C221:C222"/>
    <mergeCell ref="D221:D222"/>
    <mergeCell ref="E221:E222"/>
    <mergeCell ref="F221:F222"/>
    <mergeCell ref="I223:I224"/>
    <mergeCell ref="J223:J224"/>
    <mergeCell ref="G221:G222"/>
    <mergeCell ref="H221:H222"/>
    <mergeCell ref="G223:G224"/>
    <mergeCell ref="H223:H224"/>
    <mergeCell ref="I221:I222"/>
    <mergeCell ref="J221:J222"/>
    <mergeCell ref="A223:A224"/>
    <mergeCell ref="B223:B224"/>
    <mergeCell ref="C223:C224"/>
    <mergeCell ref="D223:D224"/>
    <mergeCell ref="E223:E224"/>
    <mergeCell ref="F223:F224"/>
    <mergeCell ref="K223:K224"/>
    <mergeCell ref="L223:L224"/>
    <mergeCell ref="M221:M222"/>
    <mergeCell ref="N221:N222"/>
    <mergeCell ref="M223:M224"/>
    <mergeCell ref="N223:N224"/>
    <mergeCell ref="K221:K222"/>
    <mergeCell ref="L221:L222"/>
    <mergeCell ref="A217:A218"/>
    <mergeCell ref="B217:B218"/>
    <mergeCell ref="C217:C218"/>
    <mergeCell ref="D217:D218"/>
    <mergeCell ref="E217:E218"/>
    <mergeCell ref="F217:F218"/>
    <mergeCell ref="G217:G218"/>
    <mergeCell ref="H217:H218"/>
    <mergeCell ref="G219:G220"/>
    <mergeCell ref="H219:H220"/>
    <mergeCell ref="I217:I218"/>
    <mergeCell ref="J217:J218"/>
    <mergeCell ref="K217:K218"/>
    <mergeCell ref="L217:L218"/>
    <mergeCell ref="I219:I220"/>
    <mergeCell ref="J219:J220"/>
    <mergeCell ref="K219:K220"/>
    <mergeCell ref="L219:L220"/>
    <mergeCell ref="A219:A220"/>
    <mergeCell ref="B219:B220"/>
    <mergeCell ref="C219:C220"/>
    <mergeCell ref="D219:D220"/>
    <mergeCell ref="E219:E220"/>
    <mergeCell ref="F219:F220"/>
    <mergeCell ref="A215:A216"/>
    <mergeCell ref="B215:B216"/>
    <mergeCell ref="C215:C216"/>
    <mergeCell ref="D215:D216"/>
    <mergeCell ref="A13:N13"/>
    <mergeCell ref="A34:N34"/>
    <mergeCell ref="A89:N89"/>
    <mergeCell ref="A184:N184"/>
    <mergeCell ref="A157:A158"/>
    <mergeCell ref="A159:A160"/>
    <mergeCell ref="I215:I216"/>
    <mergeCell ref="J215:J216"/>
    <mergeCell ref="K215:K216"/>
    <mergeCell ref="L215:L216"/>
    <mergeCell ref="E215:E216"/>
    <mergeCell ref="F215:F216"/>
    <mergeCell ref="G215:G216"/>
    <mergeCell ref="H215:H216"/>
    <mergeCell ref="M215:M216"/>
    <mergeCell ref="N215:N216"/>
    <mergeCell ref="A188:A189"/>
    <mergeCell ref="A190:A191"/>
    <mergeCell ref="A192:A193"/>
    <mergeCell ref="A194:A195"/>
    <mergeCell ref="A196:A197"/>
    <mergeCell ref="A198:A199"/>
    <mergeCell ref="A200:A201"/>
    <mergeCell ref="A202:A203"/>
    <mergeCell ref="L167:L168"/>
    <mergeCell ref="M167:M168"/>
    <mergeCell ref="B128:B129"/>
    <mergeCell ref="C128:C129"/>
    <mergeCell ref="A15:A16"/>
    <mergeCell ref="A36:A37"/>
    <mergeCell ref="A213:N213"/>
    <mergeCell ref="A204:A205"/>
    <mergeCell ref="A206:A207"/>
    <mergeCell ref="A169:A170"/>
    <mergeCell ref="A171:A172"/>
    <mergeCell ref="A173:A174"/>
    <mergeCell ref="A175:A176"/>
    <mergeCell ref="A177:A178"/>
    <mergeCell ref="A165:A166"/>
    <mergeCell ref="A167:A168"/>
    <mergeCell ref="A2:N2"/>
    <mergeCell ref="A8:E8"/>
    <mergeCell ref="A7:E7"/>
    <mergeCell ref="A6:E6"/>
    <mergeCell ref="A5:E5"/>
    <mergeCell ref="A4:E4"/>
    <mergeCell ref="A153:N153"/>
    <mergeCell ref="A155:A156"/>
    <mergeCell ref="D128:D129"/>
    <mergeCell ref="E128:E129"/>
    <mergeCell ref="F128:F129"/>
    <mergeCell ref="G128:G129"/>
    <mergeCell ref="G167:G168"/>
    <mergeCell ref="H167:H168"/>
    <mergeCell ref="I167:I168"/>
    <mergeCell ref="J167:J168"/>
    <mergeCell ref="A17:A18"/>
    <mergeCell ref="K167:K168"/>
    <mergeCell ref="A93:A94"/>
    <mergeCell ref="A95:A96"/>
    <mergeCell ref="A186:A187"/>
    <mergeCell ref="A130:A131"/>
    <mergeCell ref="A132:A133"/>
    <mergeCell ref="A134:A135"/>
    <mergeCell ref="A136:A137"/>
    <mergeCell ref="A138:A139"/>
    <mergeCell ref="A140:A141"/>
    <mergeCell ref="A142:A143"/>
    <mergeCell ref="A161:A162"/>
    <mergeCell ref="A163:A164"/>
    <mergeCell ref="A109:A110"/>
    <mergeCell ref="A111:A112"/>
    <mergeCell ref="A113:A114"/>
    <mergeCell ref="A115:A116"/>
    <mergeCell ref="A117:A118"/>
    <mergeCell ref="H128:H129"/>
    <mergeCell ref="B111:B112"/>
    <mergeCell ref="C111:C112"/>
    <mergeCell ref="D111:D112"/>
    <mergeCell ref="E111:E112"/>
    <mergeCell ref="F163:F164"/>
    <mergeCell ref="G163:G164"/>
    <mergeCell ref="D155:D156"/>
    <mergeCell ref="E155:E156"/>
    <mergeCell ref="F155:F156"/>
    <mergeCell ref="G155:G156"/>
    <mergeCell ref="D148:D149"/>
    <mergeCell ref="E148:E149"/>
    <mergeCell ref="F148:F149"/>
    <mergeCell ref="G148:G149"/>
    <mergeCell ref="A179:A180"/>
    <mergeCell ref="A148:A149"/>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4'!A31" display="1 - FERROEXPRESO PAMPEANO S.A."/>
    <hyperlink ref="A5:E5" location="'2004'!A65" display="2 - NUEVO CENTRAL ARGENTINO S.A."/>
    <hyperlink ref="A6:E6" location="'2004'!A120" display="3 - FERROSUR ROCA S.A."/>
    <hyperlink ref="A7:E7" location="'2004'!A150" display="4 - AMERICA LATINA LOGISTICA CENTRAL S.A. (EX-BUENOS AIRES AL PACIFICO - SAN MARTIN S.A.)"/>
    <hyperlink ref="A8:E8" location="'2004'!A181" display="5 - AMERICA LATINA LOGISTICA  MESOPOTAMICA S.A. (EX-FERROCARRIL MESOPOTAMICO - GRAL. URQUIZA S.A.)"/>
    <hyperlink ref="A9:E9" location="'2004'!A210" display="6 - BELGRANO CARGAS S.A."/>
    <hyperlink ref="A10:E10" location="'2004'!A22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5534"/>
  <sheetViews>
    <sheetView showGridLines="0" showRowColHeaders="0" view="pageLayout" topLeftCell="F196" zoomScaleNormal="100" workbookViewId="0">
      <selection activeCell="A156" sqref="A156:N156"/>
    </sheetView>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5" ht="12.75" customHeight="1" x14ac:dyDescent="0.2"/>
    <row r="2" spans="1:15" s="10" customFormat="1" ht="24.95" customHeight="1" x14ac:dyDescent="0.2">
      <c r="A2" s="200" t="s">
        <v>201</v>
      </c>
      <c r="B2" s="200"/>
      <c r="C2" s="200"/>
      <c r="D2" s="200"/>
      <c r="E2" s="200"/>
      <c r="F2" s="200"/>
      <c r="G2" s="200"/>
      <c r="H2" s="200"/>
      <c r="I2" s="200"/>
      <c r="J2" s="200"/>
      <c r="K2" s="200"/>
      <c r="L2" s="200"/>
      <c r="M2" s="200"/>
      <c r="N2" s="200"/>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201" t="s">
        <v>0</v>
      </c>
      <c r="B4" s="202"/>
      <c r="C4" s="202"/>
      <c r="D4" s="202"/>
      <c r="E4" s="203"/>
      <c r="F4" s="53"/>
      <c r="G4" s="54"/>
      <c r="H4" s="15"/>
      <c r="I4" s="15"/>
      <c r="J4" s="15"/>
      <c r="K4" s="15"/>
      <c r="L4" s="15"/>
      <c r="M4" s="15"/>
      <c r="N4" s="16"/>
    </row>
    <row r="5" spans="1:15" s="10" customFormat="1" ht="24.95" customHeight="1" thickTop="1" thickBot="1" x14ac:dyDescent="0.25">
      <c r="A5" s="201" t="s">
        <v>31</v>
      </c>
      <c r="B5" s="202"/>
      <c r="C5" s="202"/>
      <c r="D5" s="202"/>
      <c r="E5" s="203"/>
      <c r="F5" s="53"/>
      <c r="G5" s="54"/>
      <c r="H5" s="15"/>
      <c r="I5" s="15"/>
      <c r="J5" s="15"/>
      <c r="K5" s="15"/>
      <c r="L5" s="15"/>
      <c r="M5" s="15"/>
      <c r="N5" s="16"/>
      <c r="O5" s="52"/>
    </row>
    <row r="6" spans="1:15" s="10" customFormat="1" ht="24.95" customHeight="1" thickTop="1" thickBot="1" x14ac:dyDescent="0.25">
      <c r="A6" s="201" t="s">
        <v>50</v>
      </c>
      <c r="B6" s="202"/>
      <c r="C6" s="202"/>
      <c r="D6" s="202"/>
      <c r="E6" s="203"/>
      <c r="F6" s="53"/>
      <c r="G6" s="54"/>
      <c r="H6" s="15"/>
      <c r="I6" s="15"/>
      <c r="J6" s="15"/>
      <c r="K6" s="15"/>
      <c r="L6" s="15"/>
      <c r="M6" s="15"/>
      <c r="N6" s="16"/>
    </row>
    <row r="7" spans="1:15" s="10" customFormat="1" ht="24.95" customHeight="1" thickTop="1" thickBot="1" x14ac:dyDescent="0.25">
      <c r="A7" s="201" t="s">
        <v>61</v>
      </c>
      <c r="B7" s="202"/>
      <c r="C7" s="202"/>
      <c r="D7" s="202"/>
      <c r="E7" s="203"/>
      <c r="F7" s="53"/>
      <c r="G7" s="54"/>
      <c r="H7" s="15"/>
      <c r="I7" s="15"/>
      <c r="J7" s="15"/>
      <c r="K7" s="15"/>
      <c r="L7" s="15"/>
      <c r="M7" s="15"/>
      <c r="N7" s="16"/>
    </row>
    <row r="8" spans="1:15" s="10" customFormat="1" ht="24.95" customHeight="1" thickTop="1" thickBot="1" x14ac:dyDescent="0.25">
      <c r="A8" s="201" t="s">
        <v>74</v>
      </c>
      <c r="B8" s="202"/>
      <c r="C8" s="202"/>
      <c r="D8" s="202"/>
      <c r="E8" s="203"/>
      <c r="F8" s="53"/>
      <c r="G8" s="54"/>
      <c r="H8" s="15"/>
      <c r="I8" s="15"/>
      <c r="J8" s="15"/>
      <c r="K8" s="15"/>
      <c r="L8" s="15"/>
      <c r="M8" s="15"/>
      <c r="N8" s="16"/>
      <c r="O8" s="21"/>
    </row>
    <row r="9" spans="1:15" s="10" customFormat="1" ht="24.95" customHeight="1" thickTop="1" thickBot="1" x14ac:dyDescent="0.25">
      <c r="A9" s="201" t="s">
        <v>81</v>
      </c>
      <c r="B9" s="202"/>
      <c r="C9" s="202"/>
      <c r="D9" s="202"/>
      <c r="E9" s="203"/>
      <c r="F9" s="53"/>
      <c r="G9" s="54"/>
      <c r="H9" s="15"/>
      <c r="I9" s="15"/>
      <c r="J9" s="15"/>
      <c r="K9" s="15"/>
      <c r="L9" s="15"/>
      <c r="M9" s="15"/>
      <c r="N9" s="16"/>
    </row>
    <row r="10" spans="1:15" s="10" customFormat="1" ht="24.95" customHeight="1" thickTop="1" thickBot="1" x14ac:dyDescent="0.25">
      <c r="A10" s="201" t="s">
        <v>90</v>
      </c>
      <c r="B10" s="202"/>
      <c r="C10" s="202"/>
      <c r="D10" s="202"/>
      <c r="E10" s="203"/>
      <c r="F10" s="53"/>
      <c r="G10" s="54"/>
      <c r="H10" s="15"/>
      <c r="I10" s="15"/>
      <c r="J10" s="15"/>
      <c r="K10" s="15"/>
      <c r="L10" s="15"/>
      <c r="M10" s="15"/>
      <c r="N10" s="16"/>
      <c r="O10" s="23"/>
    </row>
    <row r="11" spans="1:15" ht="12.75" customHeight="1" thickTop="1" x14ac:dyDescent="0.2">
      <c r="O11" s="5"/>
    </row>
    <row r="12" spans="1:15" s="10" customFormat="1" ht="24.95" customHeight="1" x14ac:dyDescent="0.2">
      <c r="A12" s="204" t="s">
        <v>187</v>
      </c>
      <c r="B12" s="204"/>
      <c r="C12" s="204"/>
      <c r="D12" s="204"/>
      <c r="E12" s="204"/>
      <c r="F12" s="204"/>
      <c r="G12" s="204"/>
      <c r="H12" s="204"/>
      <c r="I12" s="204"/>
      <c r="J12" s="204"/>
      <c r="K12" s="204"/>
      <c r="L12" s="204"/>
      <c r="M12" s="204"/>
      <c r="N12" s="204"/>
      <c r="O12" s="23"/>
    </row>
    <row r="13" spans="1:15" ht="12.75" customHeight="1" thickBot="1" x14ac:dyDescent="0.25">
      <c r="A13" s="20"/>
      <c r="F13" s="4"/>
      <c r="O13" s="5"/>
    </row>
    <row r="14" spans="1:15" ht="12.75" customHeight="1" x14ac:dyDescent="0.2">
      <c r="A14" s="198"/>
      <c r="B14" s="198" t="s">
        <v>1</v>
      </c>
      <c r="C14" s="198" t="s">
        <v>2</v>
      </c>
      <c r="D14" s="198" t="s">
        <v>3</v>
      </c>
      <c r="E14" s="198" t="s">
        <v>4</v>
      </c>
      <c r="F14" s="198" t="s">
        <v>5</v>
      </c>
      <c r="G14" s="198" t="s">
        <v>6</v>
      </c>
      <c r="H14" s="198" t="s">
        <v>7</v>
      </c>
      <c r="I14" s="198" t="s">
        <v>8</v>
      </c>
      <c r="J14" s="198" t="s">
        <v>9</v>
      </c>
      <c r="K14" s="198" t="s">
        <v>10</v>
      </c>
      <c r="L14" s="198" t="s">
        <v>11</v>
      </c>
      <c r="M14" s="198" t="s">
        <v>12</v>
      </c>
      <c r="N14" s="196" t="s">
        <v>13</v>
      </c>
      <c r="O14" s="5"/>
    </row>
    <row r="15" spans="1:15" ht="12.75" customHeight="1" thickBot="1" x14ac:dyDescent="0.25">
      <c r="A15" s="199"/>
      <c r="B15" s="199"/>
      <c r="C15" s="199"/>
      <c r="D15" s="199"/>
      <c r="E15" s="199"/>
      <c r="F15" s="199"/>
      <c r="G15" s="199"/>
      <c r="H15" s="199"/>
      <c r="I15" s="199"/>
      <c r="J15" s="199"/>
      <c r="K15" s="199"/>
      <c r="L15" s="199"/>
      <c r="M15" s="199"/>
      <c r="N15" s="197"/>
      <c r="O15" s="5"/>
    </row>
    <row r="16" spans="1:15" ht="12.75" customHeight="1" x14ac:dyDescent="0.2">
      <c r="A16" s="198" t="s">
        <v>43</v>
      </c>
      <c r="B16" s="209">
        <v>163061</v>
      </c>
      <c r="C16" s="209">
        <v>140344</v>
      </c>
      <c r="D16" s="209">
        <v>174825</v>
      </c>
      <c r="E16" s="209">
        <v>120652</v>
      </c>
      <c r="F16" s="209">
        <v>123112</v>
      </c>
      <c r="G16" s="209">
        <v>58017</v>
      </c>
      <c r="H16" s="209">
        <v>75462</v>
      </c>
      <c r="I16" s="209">
        <v>116253</v>
      </c>
      <c r="J16" s="209">
        <v>85045</v>
      </c>
      <c r="K16" s="209">
        <v>98117</v>
      </c>
      <c r="L16" s="209">
        <v>77747</v>
      </c>
      <c r="M16" s="209">
        <v>76844</v>
      </c>
      <c r="N16" s="211">
        <f t="shared" ref="N16:N26" si="0">SUM(B16:M16)</f>
        <v>1309479</v>
      </c>
      <c r="O16" s="5"/>
    </row>
    <row r="17" spans="1:15" ht="12.75" customHeight="1" thickBot="1" x14ac:dyDescent="0.25">
      <c r="A17" s="214"/>
      <c r="B17" s="210"/>
      <c r="C17" s="210"/>
      <c r="D17" s="210"/>
      <c r="E17" s="210"/>
      <c r="F17" s="210"/>
      <c r="G17" s="210"/>
      <c r="H17" s="210"/>
      <c r="I17" s="210"/>
      <c r="J17" s="210"/>
      <c r="K17" s="210"/>
      <c r="L17" s="210"/>
      <c r="M17" s="210"/>
      <c r="N17" s="212"/>
      <c r="O17" s="5"/>
    </row>
    <row r="18" spans="1:15" ht="12.75" customHeight="1" x14ac:dyDescent="0.2">
      <c r="A18" s="198" t="s">
        <v>110</v>
      </c>
      <c r="B18" s="209">
        <v>45714</v>
      </c>
      <c r="C18" s="209">
        <v>36226</v>
      </c>
      <c r="D18" s="209">
        <v>34979</v>
      </c>
      <c r="E18" s="209">
        <v>166089</v>
      </c>
      <c r="F18" s="209">
        <v>161949</v>
      </c>
      <c r="G18" s="209">
        <v>104439</v>
      </c>
      <c r="H18" s="209">
        <v>111464</v>
      </c>
      <c r="I18" s="209">
        <v>132590</v>
      </c>
      <c r="J18" s="209">
        <v>137319</v>
      </c>
      <c r="K18" s="209">
        <v>113775</v>
      </c>
      <c r="L18" s="209">
        <v>135511</v>
      </c>
      <c r="M18" s="209">
        <v>48542</v>
      </c>
      <c r="N18" s="211">
        <f t="shared" si="0"/>
        <v>1228597</v>
      </c>
      <c r="O18" s="5"/>
    </row>
    <row r="19" spans="1:15" ht="12.75" customHeight="1" thickBot="1" x14ac:dyDescent="0.25">
      <c r="A19" s="214"/>
      <c r="B19" s="210"/>
      <c r="C19" s="210"/>
      <c r="D19" s="210"/>
      <c r="E19" s="210"/>
      <c r="F19" s="210"/>
      <c r="G19" s="210"/>
      <c r="H19" s="210"/>
      <c r="I19" s="210"/>
      <c r="J19" s="210"/>
      <c r="K19" s="210"/>
      <c r="L19" s="210"/>
      <c r="M19" s="210"/>
      <c r="N19" s="212"/>
      <c r="O19" s="5"/>
    </row>
    <row r="20" spans="1:15" ht="12.75" customHeight="1" x14ac:dyDescent="0.2">
      <c r="A20" s="198" t="s">
        <v>111</v>
      </c>
      <c r="B20" s="209">
        <v>6980</v>
      </c>
      <c r="C20" s="209">
        <v>7760</v>
      </c>
      <c r="D20" s="209">
        <v>16875</v>
      </c>
      <c r="E20" s="209">
        <v>26005</v>
      </c>
      <c r="F20" s="209">
        <v>20314</v>
      </c>
      <c r="G20" s="209">
        <v>25265</v>
      </c>
      <c r="H20" s="209">
        <v>16222</v>
      </c>
      <c r="I20" s="209">
        <v>22830</v>
      </c>
      <c r="J20" s="209">
        <v>20356</v>
      </c>
      <c r="K20" s="209">
        <v>27615</v>
      </c>
      <c r="L20" s="209">
        <v>18506</v>
      </c>
      <c r="M20" s="209">
        <v>20501</v>
      </c>
      <c r="N20" s="211">
        <f t="shared" si="0"/>
        <v>229229</v>
      </c>
      <c r="O20" s="5"/>
    </row>
    <row r="21" spans="1:15" ht="12.75" customHeight="1" thickBot="1" x14ac:dyDescent="0.25">
      <c r="A21" s="214"/>
      <c r="B21" s="210"/>
      <c r="C21" s="210"/>
      <c r="D21" s="210"/>
      <c r="E21" s="210"/>
      <c r="F21" s="210"/>
      <c r="G21" s="210"/>
      <c r="H21" s="210"/>
      <c r="I21" s="210"/>
      <c r="J21" s="210"/>
      <c r="K21" s="210"/>
      <c r="L21" s="210"/>
      <c r="M21" s="210"/>
      <c r="N21" s="212"/>
      <c r="O21" s="5"/>
    </row>
    <row r="22" spans="1:15" ht="12.75" customHeight="1" x14ac:dyDescent="0.2">
      <c r="A22" s="198" t="s">
        <v>112</v>
      </c>
      <c r="B22" s="209">
        <v>16093</v>
      </c>
      <c r="C22" s="209">
        <v>26892</v>
      </c>
      <c r="D22" s="209">
        <v>31503</v>
      </c>
      <c r="E22" s="209">
        <v>60665</v>
      </c>
      <c r="F22" s="209">
        <v>69454</v>
      </c>
      <c r="G22" s="209">
        <v>43276</v>
      </c>
      <c r="H22" s="209">
        <v>57500</v>
      </c>
      <c r="I22" s="209">
        <v>60847</v>
      </c>
      <c r="J22" s="209">
        <v>51625</v>
      </c>
      <c r="K22" s="209">
        <v>67853</v>
      </c>
      <c r="L22" s="209">
        <v>67019</v>
      </c>
      <c r="M22" s="209">
        <v>51081</v>
      </c>
      <c r="N22" s="211">
        <f t="shared" si="0"/>
        <v>603808</v>
      </c>
      <c r="O22" s="5"/>
    </row>
    <row r="23" spans="1:15" ht="12.75" customHeight="1" thickBot="1" x14ac:dyDescent="0.25">
      <c r="A23" s="214"/>
      <c r="B23" s="210"/>
      <c r="C23" s="210"/>
      <c r="D23" s="210"/>
      <c r="E23" s="210"/>
      <c r="F23" s="210"/>
      <c r="G23" s="210"/>
      <c r="H23" s="210"/>
      <c r="I23" s="210"/>
      <c r="J23" s="210"/>
      <c r="K23" s="210"/>
      <c r="L23" s="210"/>
      <c r="M23" s="210"/>
      <c r="N23" s="212"/>
      <c r="O23" s="5"/>
    </row>
    <row r="24" spans="1:15" ht="12.75" customHeight="1" x14ac:dyDescent="0.2">
      <c r="A24" s="198" t="s">
        <v>40</v>
      </c>
      <c r="B24" s="209">
        <v>13329</v>
      </c>
      <c r="C24" s="209">
        <v>17805</v>
      </c>
      <c r="D24" s="209">
        <v>11398</v>
      </c>
      <c r="E24" s="209">
        <v>4940</v>
      </c>
      <c r="F24" s="209">
        <v>10925</v>
      </c>
      <c r="G24" s="209">
        <v>21683</v>
      </c>
      <c r="H24" s="209">
        <v>14169</v>
      </c>
      <c r="I24" s="209">
        <v>10260</v>
      </c>
      <c r="J24" s="209">
        <v>19624</v>
      </c>
      <c r="K24" s="209">
        <v>18049</v>
      </c>
      <c r="L24" s="209">
        <v>4436</v>
      </c>
      <c r="M24" s="209">
        <v>7869</v>
      </c>
      <c r="N24" s="211">
        <f t="shared" si="0"/>
        <v>154487</v>
      </c>
      <c r="O24" s="5"/>
    </row>
    <row r="25" spans="1:15" ht="12.75" customHeight="1" thickBot="1" x14ac:dyDescent="0.25">
      <c r="A25" s="214"/>
      <c r="B25" s="210"/>
      <c r="C25" s="210"/>
      <c r="D25" s="210"/>
      <c r="E25" s="210"/>
      <c r="F25" s="210"/>
      <c r="G25" s="210"/>
      <c r="H25" s="210"/>
      <c r="I25" s="210"/>
      <c r="J25" s="210"/>
      <c r="K25" s="210"/>
      <c r="L25" s="210"/>
      <c r="M25" s="210"/>
      <c r="N25" s="212"/>
      <c r="O25" s="5"/>
    </row>
    <row r="26" spans="1:15" ht="12.75" customHeight="1" x14ac:dyDescent="0.2">
      <c r="A26" s="198" t="s">
        <v>60</v>
      </c>
      <c r="B26" s="209">
        <v>40131</v>
      </c>
      <c r="C26" s="209">
        <v>3143</v>
      </c>
      <c r="D26" s="209">
        <v>2992</v>
      </c>
      <c r="E26" s="209">
        <v>1394</v>
      </c>
      <c r="F26" s="209">
        <v>2902</v>
      </c>
      <c r="G26" s="209">
        <v>14</v>
      </c>
      <c r="H26" s="209">
        <v>2991</v>
      </c>
      <c r="I26" s="209">
        <v>2945</v>
      </c>
      <c r="J26" s="209">
        <v>1822</v>
      </c>
      <c r="K26" s="209">
        <v>833</v>
      </c>
      <c r="L26" s="209">
        <v>2530</v>
      </c>
      <c r="M26" s="209">
        <v>1040</v>
      </c>
      <c r="N26" s="211">
        <f t="shared" si="0"/>
        <v>62737</v>
      </c>
      <c r="O26" s="5"/>
    </row>
    <row r="27" spans="1:15" ht="12.75" customHeight="1" thickBot="1" x14ac:dyDescent="0.25">
      <c r="A27" s="214"/>
      <c r="B27" s="210"/>
      <c r="C27" s="210"/>
      <c r="D27" s="210"/>
      <c r="E27" s="210"/>
      <c r="F27" s="210"/>
      <c r="G27" s="210"/>
      <c r="H27" s="210"/>
      <c r="I27" s="210"/>
      <c r="J27" s="210"/>
      <c r="K27" s="210"/>
      <c r="L27" s="210"/>
      <c r="M27" s="210"/>
      <c r="N27" s="212"/>
      <c r="O27" s="5"/>
    </row>
    <row r="28" spans="1:15" ht="12.75" customHeight="1" x14ac:dyDescent="0.2">
      <c r="A28" s="205" t="s">
        <v>13</v>
      </c>
      <c r="B28" s="194">
        <f>SUM(B16:B26)</f>
        <v>285308</v>
      </c>
      <c r="C28" s="194">
        <f>SUM(C16:C26)</f>
        <v>232170</v>
      </c>
      <c r="D28" s="194">
        <f t="shared" ref="D28:M28" si="1">SUM(D16:D26)</f>
        <v>272572</v>
      </c>
      <c r="E28" s="194">
        <f t="shared" si="1"/>
        <v>379745</v>
      </c>
      <c r="F28" s="194">
        <f t="shared" si="1"/>
        <v>388656</v>
      </c>
      <c r="G28" s="194">
        <f t="shared" si="1"/>
        <v>252694</v>
      </c>
      <c r="H28" s="194">
        <f t="shared" si="1"/>
        <v>277808</v>
      </c>
      <c r="I28" s="194">
        <f t="shared" si="1"/>
        <v>345725</v>
      </c>
      <c r="J28" s="194">
        <f t="shared" si="1"/>
        <v>315791</v>
      </c>
      <c r="K28" s="194">
        <f t="shared" si="1"/>
        <v>326242</v>
      </c>
      <c r="L28" s="194">
        <f t="shared" si="1"/>
        <v>305749</v>
      </c>
      <c r="M28" s="194">
        <f t="shared" si="1"/>
        <v>205877</v>
      </c>
      <c r="N28" s="194">
        <f>SUM(B28:M28)</f>
        <v>3588337</v>
      </c>
      <c r="O28" s="5"/>
    </row>
    <row r="29" spans="1:15" ht="12.75" customHeight="1" thickBot="1" x14ac:dyDescent="0.25">
      <c r="A29" s="206"/>
      <c r="B29" s="195"/>
      <c r="C29" s="195"/>
      <c r="D29" s="195"/>
      <c r="E29" s="195"/>
      <c r="F29" s="195"/>
      <c r="G29" s="195"/>
      <c r="H29" s="195"/>
      <c r="I29" s="195"/>
      <c r="J29" s="195"/>
      <c r="K29" s="195"/>
      <c r="L29" s="195"/>
      <c r="M29" s="195"/>
      <c r="N29" s="195"/>
      <c r="O29" s="5"/>
    </row>
    <row r="30" spans="1:15" ht="12.75" customHeight="1" x14ac:dyDescent="0.2">
      <c r="B30" s="5"/>
      <c r="C30" s="5"/>
      <c r="D30" s="5"/>
      <c r="E30" s="5"/>
      <c r="F30" s="5"/>
      <c r="G30" s="5"/>
      <c r="H30" s="5"/>
      <c r="I30" s="5"/>
      <c r="J30" s="5"/>
      <c r="K30" s="5"/>
      <c r="L30" s="5"/>
      <c r="M30" s="5"/>
      <c r="N30" s="47"/>
      <c r="O30" s="5"/>
    </row>
    <row r="31" spans="1:15" ht="12.75" customHeight="1" x14ac:dyDescent="0.2">
      <c r="B31" s="5"/>
      <c r="C31" s="5"/>
      <c r="D31" s="5"/>
      <c r="E31" s="5"/>
      <c r="F31" s="5"/>
      <c r="G31" s="5"/>
      <c r="H31" s="5"/>
      <c r="I31" s="5"/>
      <c r="J31" s="5"/>
      <c r="K31" s="5"/>
      <c r="L31" s="5"/>
      <c r="M31" s="5"/>
      <c r="N31" s="47"/>
      <c r="O31" s="5"/>
    </row>
    <row r="32" spans="1:15" ht="12.75" customHeight="1" x14ac:dyDescent="0.2">
      <c r="B32" s="5"/>
      <c r="C32" s="5"/>
      <c r="D32" s="5"/>
      <c r="E32" s="5"/>
      <c r="F32" s="5"/>
      <c r="G32" s="5"/>
      <c r="H32" s="5"/>
      <c r="I32" s="5"/>
      <c r="J32" s="5"/>
      <c r="K32" s="5"/>
      <c r="L32" s="5"/>
      <c r="M32" s="5"/>
      <c r="N32" s="47"/>
      <c r="O32" s="5"/>
    </row>
    <row r="33" spans="1:15" s="10" customFormat="1" ht="24.95" customHeight="1" x14ac:dyDescent="0.2">
      <c r="A33" s="204" t="s">
        <v>189</v>
      </c>
      <c r="B33" s="204"/>
      <c r="C33" s="204"/>
      <c r="D33" s="204"/>
      <c r="E33" s="204"/>
      <c r="F33" s="204"/>
      <c r="G33" s="204"/>
      <c r="H33" s="204"/>
      <c r="I33" s="204"/>
      <c r="J33" s="204"/>
      <c r="K33" s="204"/>
      <c r="L33" s="204"/>
      <c r="M33" s="204"/>
      <c r="N33" s="204"/>
      <c r="O33" s="23"/>
    </row>
    <row r="34" spans="1:15" ht="12.75" customHeight="1" thickBot="1" x14ac:dyDescent="0.25">
      <c r="A34" s="20"/>
      <c r="F34" s="4"/>
      <c r="O34" s="5"/>
    </row>
    <row r="35" spans="1:15" ht="12.75" customHeight="1" x14ac:dyDescent="0.2">
      <c r="A35" s="198"/>
      <c r="B35" s="198" t="s">
        <v>1</v>
      </c>
      <c r="C35" s="198" t="s">
        <v>2</v>
      </c>
      <c r="D35" s="198" t="s">
        <v>3</v>
      </c>
      <c r="E35" s="198" t="s">
        <v>4</v>
      </c>
      <c r="F35" s="198" t="s">
        <v>5</v>
      </c>
      <c r="G35" s="198" t="s">
        <v>6</v>
      </c>
      <c r="H35" s="198" t="s">
        <v>7</v>
      </c>
      <c r="I35" s="198" t="s">
        <v>8</v>
      </c>
      <c r="J35" s="198" t="s">
        <v>9</v>
      </c>
      <c r="K35" s="198" t="s">
        <v>10</v>
      </c>
      <c r="L35" s="198" t="s">
        <v>11</v>
      </c>
      <c r="M35" s="198" t="s">
        <v>12</v>
      </c>
      <c r="N35" s="196" t="s">
        <v>13</v>
      </c>
      <c r="O35" s="5"/>
    </row>
    <row r="36" spans="1:15" ht="12.75" customHeight="1" thickBot="1" x14ac:dyDescent="0.25">
      <c r="A36" s="199"/>
      <c r="B36" s="199"/>
      <c r="C36" s="199"/>
      <c r="D36" s="199"/>
      <c r="E36" s="199"/>
      <c r="F36" s="199"/>
      <c r="G36" s="199"/>
      <c r="H36" s="199"/>
      <c r="I36" s="199"/>
      <c r="J36" s="199"/>
      <c r="K36" s="199"/>
      <c r="L36" s="199"/>
      <c r="M36" s="199"/>
      <c r="N36" s="197"/>
      <c r="O36" s="5"/>
    </row>
    <row r="37" spans="1:15" ht="12.75" customHeight="1" x14ac:dyDescent="0.2">
      <c r="A37" s="198" t="s">
        <v>32</v>
      </c>
      <c r="B37" s="209">
        <v>41816</v>
      </c>
      <c r="C37" s="209">
        <v>25495</v>
      </c>
      <c r="D37" s="209">
        <v>60380</v>
      </c>
      <c r="E37" s="209">
        <v>65075</v>
      </c>
      <c r="F37" s="209">
        <v>42142</v>
      </c>
      <c r="G37" s="209">
        <v>47160</v>
      </c>
      <c r="H37" s="209">
        <v>49467</v>
      </c>
      <c r="I37" s="209">
        <v>50722</v>
      </c>
      <c r="J37" s="209">
        <v>52076</v>
      </c>
      <c r="K37" s="209">
        <v>45680</v>
      </c>
      <c r="L37" s="209">
        <v>34996</v>
      </c>
      <c r="M37" s="209">
        <v>53071</v>
      </c>
      <c r="N37" s="211">
        <f>SUM(B37:M37)</f>
        <v>568080</v>
      </c>
      <c r="O37" s="5"/>
    </row>
    <row r="38" spans="1:15" ht="12.75" customHeight="1" thickBot="1" x14ac:dyDescent="0.25">
      <c r="A38" s="214"/>
      <c r="B38" s="210"/>
      <c r="C38" s="210"/>
      <c r="D38" s="210"/>
      <c r="E38" s="210"/>
      <c r="F38" s="210"/>
      <c r="G38" s="210"/>
      <c r="H38" s="210"/>
      <c r="I38" s="210"/>
      <c r="J38" s="210"/>
      <c r="K38" s="210"/>
      <c r="L38" s="210"/>
      <c r="M38" s="210"/>
      <c r="N38" s="212"/>
      <c r="O38" s="5"/>
    </row>
    <row r="39" spans="1:15" ht="12.75" customHeight="1" x14ac:dyDescent="0.2">
      <c r="A39" s="198" t="s">
        <v>100</v>
      </c>
      <c r="B39" s="209"/>
      <c r="C39" s="209"/>
      <c r="D39" s="209"/>
      <c r="E39" s="209"/>
      <c r="F39" s="209"/>
      <c r="G39" s="209"/>
      <c r="H39" s="209"/>
      <c r="I39" s="209"/>
      <c r="J39" s="209"/>
      <c r="K39" s="209"/>
      <c r="L39" s="209"/>
      <c r="M39" s="209"/>
      <c r="N39" s="211">
        <f>SUM(B39:M39)</f>
        <v>0</v>
      </c>
      <c r="O39" s="5"/>
    </row>
    <row r="40" spans="1:15" ht="12.75" customHeight="1" thickBot="1" x14ac:dyDescent="0.25">
      <c r="A40" s="214"/>
      <c r="B40" s="210"/>
      <c r="C40" s="210"/>
      <c r="D40" s="210"/>
      <c r="E40" s="210"/>
      <c r="F40" s="210"/>
      <c r="G40" s="210"/>
      <c r="H40" s="210"/>
      <c r="I40" s="210"/>
      <c r="J40" s="210"/>
      <c r="K40" s="210"/>
      <c r="L40" s="210"/>
      <c r="M40" s="210"/>
      <c r="N40" s="212"/>
      <c r="O40" s="5"/>
    </row>
    <row r="41" spans="1:15" ht="12.75" customHeight="1" x14ac:dyDescent="0.2">
      <c r="A41" s="198" t="s">
        <v>33</v>
      </c>
      <c r="B41" s="209">
        <v>4292</v>
      </c>
      <c r="C41" s="209">
        <v>14125</v>
      </c>
      <c r="D41" s="209">
        <v>19178</v>
      </c>
      <c r="E41" s="209">
        <v>14821</v>
      </c>
      <c r="F41" s="209">
        <v>10655</v>
      </c>
      <c r="G41" s="209">
        <v>16386</v>
      </c>
      <c r="H41" s="209">
        <v>31241</v>
      </c>
      <c r="I41" s="209">
        <v>33159</v>
      </c>
      <c r="J41" s="209">
        <v>41388</v>
      </c>
      <c r="K41" s="209">
        <v>39243</v>
      </c>
      <c r="L41" s="209">
        <v>20624</v>
      </c>
      <c r="M41" s="209">
        <v>18820</v>
      </c>
      <c r="N41" s="211">
        <f>SUM(B41:M41)</f>
        <v>263932</v>
      </c>
      <c r="O41" s="5"/>
    </row>
    <row r="42" spans="1:15" ht="12.75" customHeight="1" thickBot="1" x14ac:dyDescent="0.25">
      <c r="A42" s="214"/>
      <c r="B42" s="210"/>
      <c r="C42" s="210"/>
      <c r="D42" s="210"/>
      <c r="E42" s="210"/>
      <c r="F42" s="210"/>
      <c r="G42" s="210"/>
      <c r="H42" s="210"/>
      <c r="I42" s="210"/>
      <c r="J42" s="210"/>
      <c r="K42" s="210"/>
      <c r="L42" s="210"/>
      <c r="M42" s="210"/>
      <c r="N42" s="212"/>
      <c r="O42" s="5"/>
    </row>
    <row r="43" spans="1:15" ht="12.75" customHeight="1" x14ac:dyDescent="0.2">
      <c r="A43" s="198" t="s">
        <v>34</v>
      </c>
      <c r="B43" s="209">
        <v>41095</v>
      </c>
      <c r="C43" s="209">
        <v>36072</v>
      </c>
      <c r="D43" s="209">
        <v>39572</v>
      </c>
      <c r="E43" s="209">
        <v>41068</v>
      </c>
      <c r="F43" s="209">
        <v>39656</v>
      </c>
      <c r="G43" s="209">
        <v>35164</v>
      </c>
      <c r="H43" s="209">
        <v>28970</v>
      </c>
      <c r="I43" s="209">
        <v>29463</v>
      </c>
      <c r="J43" s="209">
        <v>16907</v>
      </c>
      <c r="K43" s="209">
        <v>33181</v>
      </c>
      <c r="L43" s="209">
        <v>28396</v>
      </c>
      <c r="M43" s="209">
        <v>27833</v>
      </c>
      <c r="N43" s="211">
        <f>SUM(B43:M43)</f>
        <v>397377</v>
      </c>
      <c r="O43" s="5"/>
    </row>
    <row r="44" spans="1:15" ht="12.75" customHeight="1" thickBot="1" x14ac:dyDescent="0.25">
      <c r="A44" s="214"/>
      <c r="B44" s="210"/>
      <c r="C44" s="210"/>
      <c r="D44" s="210"/>
      <c r="E44" s="210"/>
      <c r="F44" s="210"/>
      <c r="G44" s="210"/>
      <c r="H44" s="210"/>
      <c r="I44" s="210"/>
      <c r="J44" s="210"/>
      <c r="K44" s="210"/>
      <c r="L44" s="210"/>
      <c r="M44" s="210"/>
      <c r="N44" s="212"/>
      <c r="O44" s="5"/>
    </row>
    <row r="45" spans="1:15" ht="12.75" customHeight="1" x14ac:dyDescent="0.2">
      <c r="A45" s="198" t="s">
        <v>35</v>
      </c>
      <c r="B45" s="209">
        <v>4533</v>
      </c>
      <c r="C45" s="209">
        <v>3112</v>
      </c>
      <c r="D45" s="209">
        <v>4579</v>
      </c>
      <c r="E45" s="209">
        <v>4262</v>
      </c>
      <c r="F45" s="209">
        <v>4024</v>
      </c>
      <c r="G45" s="209">
        <v>4203</v>
      </c>
      <c r="H45" s="209">
        <v>4284</v>
      </c>
      <c r="I45" s="209">
        <v>4846</v>
      </c>
      <c r="J45" s="209">
        <v>10087</v>
      </c>
      <c r="K45" s="209">
        <v>9682</v>
      </c>
      <c r="L45" s="209">
        <v>8211</v>
      </c>
      <c r="M45" s="209">
        <v>9812</v>
      </c>
      <c r="N45" s="211">
        <f>SUM(B45:M45)</f>
        <v>71635</v>
      </c>
      <c r="O45" s="5"/>
    </row>
    <row r="46" spans="1:15" ht="12.75" customHeight="1" thickBot="1" x14ac:dyDescent="0.25">
      <c r="A46" s="214"/>
      <c r="B46" s="210"/>
      <c r="C46" s="210"/>
      <c r="D46" s="210"/>
      <c r="E46" s="210"/>
      <c r="F46" s="210"/>
      <c r="G46" s="210"/>
      <c r="H46" s="210"/>
      <c r="I46" s="210"/>
      <c r="J46" s="210"/>
      <c r="K46" s="210"/>
      <c r="L46" s="210"/>
      <c r="M46" s="210"/>
      <c r="N46" s="212"/>
      <c r="O46" s="5"/>
    </row>
    <row r="47" spans="1:15" ht="12.75" customHeight="1" x14ac:dyDescent="0.2">
      <c r="A47" s="198" t="s">
        <v>101</v>
      </c>
      <c r="B47" s="209"/>
      <c r="C47" s="209"/>
      <c r="D47" s="209"/>
      <c r="E47" s="209"/>
      <c r="F47" s="209"/>
      <c r="G47" s="209"/>
      <c r="H47" s="209"/>
      <c r="I47" s="209"/>
      <c r="J47" s="209"/>
      <c r="K47" s="209"/>
      <c r="L47" s="209"/>
      <c r="M47" s="209"/>
      <c r="N47" s="211">
        <f>SUM(B47:M47)</f>
        <v>0</v>
      </c>
      <c r="O47" s="5"/>
    </row>
    <row r="48" spans="1:15" ht="12.75" customHeight="1" thickBot="1" x14ac:dyDescent="0.25">
      <c r="A48" s="214"/>
      <c r="B48" s="210"/>
      <c r="C48" s="210"/>
      <c r="D48" s="210"/>
      <c r="E48" s="210"/>
      <c r="F48" s="210"/>
      <c r="G48" s="210"/>
      <c r="H48" s="210"/>
      <c r="I48" s="210"/>
      <c r="J48" s="210"/>
      <c r="K48" s="210"/>
      <c r="L48" s="210"/>
      <c r="M48" s="210"/>
      <c r="N48" s="212"/>
      <c r="O48" s="5"/>
    </row>
    <row r="49" spans="1:15" ht="12.75" customHeight="1" x14ac:dyDescent="0.2">
      <c r="A49" s="198" t="s">
        <v>102</v>
      </c>
      <c r="B49" s="209"/>
      <c r="C49" s="209"/>
      <c r="D49" s="209"/>
      <c r="E49" s="209"/>
      <c r="F49" s="209"/>
      <c r="G49" s="209"/>
      <c r="H49" s="209"/>
      <c r="I49" s="209"/>
      <c r="J49" s="209"/>
      <c r="K49" s="209"/>
      <c r="L49" s="209"/>
      <c r="M49" s="209"/>
      <c r="N49" s="211">
        <f>SUM(B49:M49)</f>
        <v>0</v>
      </c>
      <c r="O49" s="5"/>
    </row>
    <row r="50" spans="1:15" ht="12.75" customHeight="1" thickBot="1" x14ac:dyDescent="0.25">
      <c r="A50" s="214"/>
      <c r="B50" s="210"/>
      <c r="C50" s="210"/>
      <c r="D50" s="210"/>
      <c r="E50" s="210"/>
      <c r="F50" s="210"/>
      <c r="G50" s="210"/>
      <c r="H50" s="210"/>
      <c r="I50" s="210"/>
      <c r="J50" s="210"/>
      <c r="K50" s="210"/>
      <c r="L50" s="210"/>
      <c r="M50" s="210"/>
      <c r="N50" s="212"/>
      <c r="O50" s="5"/>
    </row>
    <row r="51" spans="1:15" ht="12.75" customHeight="1" x14ac:dyDescent="0.2">
      <c r="A51" s="198" t="s">
        <v>36</v>
      </c>
      <c r="B51" s="209">
        <v>2202</v>
      </c>
      <c r="C51" s="209">
        <v>1173</v>
      </c>
      <c r="D51" s="209">
        <v>2167</v>
      </c>
      <c r="E51" s="209">
        <v>2598</v>
      </c>
      <c r="F51" s="209">
        <v>2469</v>
      </c>
      <c r="G51" s="209">
        <v>3127</v>
      </c>
      <c r="H51" s="209">
        <v>3419</v>
      </c>
      <c r="I51" s="209">
        <v>2654</v>
      </c>
      <c r="J51" s="209">
        <v>3109</v>
      </c>
      <c r="K51" s="209">
        <v>3718</v>
      </c>
      <c r="L51" s="209">
        <v>3582</v>
      </c>
      <c r="M51" s="209">
        <v>1733</v>
      </c>
      <c r="N51" s="211">
        <f>SUM(B51:M51)</f>
        <v>31951</v>
      </c>
      <c r="O51" s="5"/>
    </row>
    <row r="52" spans="1:15" ht="12.75" customHeight="1" thickBot="1" x14ac:dyDescent="0.25">
      <c r="A52" s="214"/>
      <c r="B52" s="210"/>
      <c r="C52" s="210"/>
      <c r="D52" s="210"/>
      <c r="E52" s="210"/>
      <c r="F52" s="210"/>
      <c r="G52" s="210"/>
      <c r="H52" s="210"/>
      <c r="I52" s="210"/>
      <c r="J52" s="210"/>
      <c r="K52" s="210"/>
      <c r="L52" s="210"/>
      <c r="M52" s="210"/>
      <c r="N52" s="212"/>
      <c r="O52" s="5"/>
    </row>
    <row r="53" spans="1:15" ht="12.75" customHeight="1" x14ac:dyDescent="0.2">
      <c r="A53" s="198" t="s">
        <v>37</v>
      </c>
      <c r="B53" s="209">
        <v>20163</v>
      </c>
      <c r="C53" s="209">
        <v>22092</v>
      </c>
      <c r="D53" s="209">
        <v>26780</v>
      </c>
      <c r="E53" s="209">
        <v>26600</v>
      </c>
      <c r="F53" s="209">
        <v>27462</v>
      </c>
      <c r="G53" s="209">
        <v>37535</v>
      </c>
      <c r="H53" s="209">
        <v>45203</v>
      </c>
      <c r="I53" s="209">
        <v>47162</v>
      </c>
      <c r="J53" s="209">
        <v>46429</v>
      </c>
      <c r="K53" s="209">
        <v>44554</v>
      </c>
      <c r="L53" s="209">
        <v>43769</v>
      </c>
      <c r="M53" s="209">
        <v>42613</v>
      </c>
      <c r="N53" s="211">
        <f>SUM(B53:M53)</f>
        <v>430362</v>
      </c>
      <c r="O53" s="5"/>
    </row>
    <row r="54" spans="1:15" ht="12.75" customHeight="1" thickBot="1" x14ac:dyDescent="0.25">
      <c r="A54" s="214"/>
      <c r="B54" s="210"/>
      <c r="C54" s="210"/>
      <c r="D54" s="210"/>
      <c r="E54" s="210"/>
      <c r="F54" s="210"/>
      <c r="G54" s="210"/>
      <c r="H54" s="210"/>
      <c r="I54" s="210"/>
      <c r="J54" s="210"/>
      <c r="K54" s="210"/>
      <c r="L54" s="210"/>
      <c r="M54" s="210"/>
      <c r="N54" s="212"/>
      <c r="O54" s="5"/>
    </row>
    <row r="55" spans="1:15" ht="12.75" customHeight="1" x14ac:dyDescent="0.2">
      <c r="A55" s="198" t="s">
        <v>38</v>
      </c>
      <c r="B55" s="209">
        <v>3800</v>
      </c>
      <c r="C55" s="209">
        <v>3483</v>
      </c>
      <c r="D55" s="209">
        <v>4991</v>
      </c>
      <c r="E55" s="209">
        <v>4297</v>
      </c>
      <c r="F55" s="209">
        <v>5309</v>
      </c>
      <c r="G55" s="209">
        <v>6214</v>
      </c>
      <c r="H55" s="209">
        <v>7241</v>
      </c>
      <c r="I55" s="209">
        <v>7267</v>
      </c>
      <c r="J55" s="209">
        <v>7102</v>
      </c>
      <c r="K55" s="209">
        <v>6892</v>
      </c>
      <c r="L55" s="209">
        <v>7004</v>
      </c>
      <c r="M55" s="209">
        <v>7000</v>
      </c>
      <c r="N55" s="211">
        <f>SUM(B55:M55)</f>
        <v>70600</v>
      </c>
      <c r="O55" s="5"/>
    </row>
    <row r="56" spans="1:15" ht="12.75" customHeight="1" thickBot="1" x14ac:dyDescent="0.25">
      <c r="A56" s="214"/>
      <c r="B56" s="210"/>
      <c r="C56" s="210"/>
      <c r="D56" s="210"/>
      <c r="E56" s="210"/>
      <c r="F56" s="210"/>
      <c r="G56" s="210"/>
      <c r="H56" s="210"/>
      <c r="I56" s="210"/>
      <c r="J56" s="210"/>
      <c r="K56" s="210"/>
      <c r="L56" s="210"/>
      <c r="M56" s="210"/>
      <c r="N56" s="212"/>
      <c r="O56" s="5"/>
    </row>
    <row r="57" spans="1:15" ht="12.75" customHeight="1" x14ac:dyDescent="0.2">
      <c r="A57" s="198" t="s">
        <v>39</v>
      </c>
      <c r="B57" s="209">
        <f>32617+9916</f>
        <v>42533</v>
      </c>
      <c r="C57" s="209">
        <f>26083+12997</f>
        <v>39080</v>
      </c>
      <c r="D57" s="209">
        <f>28983+9959</f>
        <v>38942</v>
      </c>
      <c r="E57" s="209">
        <f>27042+14075</f>
        <v>41117</v>
      </c>
      <c r="F57" s="209">
        <f>30388+14598</f>
        <v>44986</v>
      </c>
      <c r="G57" s="209">
        <f>26183+10535</f>
        <v>36718</v>
      </c>
      <c r="H57" s="209">
        <f>23570+8647</f>
        <v>32217</v>
      </c>
      <c r="I57" s="209">
        <f>22204+6147</f>
        <v>28351</v>
      </c>
      <c r="J57" s="209">
        <f>34527+3502</f>
        <v>38029</v>
      </c>
      <c r="K57" s="209">
        <f>34601+13459</f>
        <v>48060</v>
      </c>
      <c r="L57" s="209">
        <f>37245+12486</f>
        <v>49731</v>
      </c>
      <c r="M57" s="209">
        <f>31106+14061</f>
        <v>45167</v>
      </c>
      <c r="N57" s="211">
        <f>SUM(B57:M57)</f>
        <v>484931</v>
      </c>
      <c r="O57" s="5"/>
    </row>
    <row r="58" spans="1:15" ht="12.75" customHeight="1" thickBot="1" x14ac:dyDescent="0.25">
      <c r="A58" s="214"/>
      <c r="B58" s="210"/>
      <c r="C58" s="210"/>
      <c r="D58" s="210"/>
      <c r="E58" s="210"/>
      <c r="F58" s="210"/>
      <c r="G58" s="210"/>
      <c r="H58" s="210"/>
      <c r="I58" s="210"/>
      <c r="J58" s="210"/>
      <c r="K58" s="210"/>
      <c r="L58" s="210"/>
      <c r="M58" s="210"/>
      <c r="N58" s="212"/>
      <c r="O58" s="5"/>
    </row>
    <row r="59" spans="1:15" ht="12.75" customHeight="1" x14ac:dyDescent="0.2">
      <c r="A59" s="198" t="s">
        <v>40</v>
      </c>
      <c r="B59" s="209"/>
      <c r="C59" s="209"/>
      <c r="D59" s="209"/>
      <c r="E59" s="209">
        <v>1492</v>
      </c>
      <c r="F59" s="209"/>
      <c r="G59" s="209"/>
      <c r="H59" s="209"/>
      <c r="I59" s="209"/>
      <c r="J59" s="209"/>
      <c r="K59" s="209"/>
      <c r="L59" s="209">
        <v>1517</v>
      </c>
      <c r="M59" s="209"/>
      <c r="N59" s="211">
        <f>SUM(B59:M59)</f>
        <v>3009</v>
      </c>
      <c r="O59" s="5"/>
    </row>
    <row r="60" spans="1:15" ht="12.75" customHeight="1" thickBot="1" x14ac:dyDescent="0.25">
      <c r="A60" s="214"/>
      <c r="B60" s="210"/>
      <c r="C60" s="210"/>
      <c r="D60" s="210"/>
      <c r="E60" s="210"/>
      <c r="F60" s="210"/>
      <c r="G60" s="210"/>
      <c r="H60" s="210"/>
      <c r="I60" s="210"/>
      <c r="J60" s="210"/>
      <c r="K60" s="210"/>
      <c r="L60" s="210"/>
      <c r="M60" s="210"/>
      <c r="N60" s="212"/>
      <c r="O60" s="5"/>
    </row>
    <row r="61" spans="1:15" ht="12.75" customHeight="1" x14ac:dyDescent="0.2">
      <c r="A61" s="198" t="s">
        <v>41</v>
      </c>
      <c r="B61" s="209"/>
      <c r="C61" s="209"/>
      <c r="D61" s="209">
        <v>2943</v>
      </c>
      <c r="E61" s="209">
        <v>15868</v>
      </c>
      <c r="F61" s="209">
        <v>18780</v>
      </c>
      <c r="G61" s="209">
        <v>16046</v>
      </c>
      <c r="H61" s="209">
        <v>19846</v>
      </c>
      <c r="I61" s="209">
        <v>18807</v>
      </c>
      <c r="J61" s="209">
        <v>2970</v>
      </c>
      <c r="K61" s="209"/>
      <c r="L61" s="209"/>
      <c r="M61" s="209"/>
      <c r="N61" s="211">
        <f>SUM(B61:M61)</f>
        <v>95260</v>
      </c>
      <c r="O61" s="5"/>
    </row>
    <row r="62" spans="1:15" ht="12.75" customHeight="1" thickBot="1" x14ac:dyDescent="0.25">
      <c r="A62" s="214"/>
      <c r="B62" s="210"/>
      <c r="C62" s="210"/>
      <c r="D62" s="210"/>
      <c r="E62" s="210"/>
      <c r="F62" s="210"/>
      <c r="G62" s="210"/>
      <c r="H62" s="210"/>
      <c r="I62" s="210"/>
      <c r="J62" s="210"/>
      <c r="K62" s="210"/>
      <c r="L62" s="210"/>
      <c r="M62" s="210"/>
      <c r="N62" s="212"/>
      <c r="O62" s="5"/>
    </row>
    <row r="63" spans="1:15" ht="12.75" customHeight="1" x14ac:dyDescent="0.2">
      <c r="A63" s="198" t="s">
        <v>42</v>
      </c>
      <c r="B63" s="209">
        <v>4554</v>
      </c>
      <c r="C63" s="209"/>
      <c r="D63" s="209"/>
      <c r="E63" s="209"/>
      <c r="F63" s="209">
        <v>3461</v>
      </c>
      <c r="G63" s="209">
        <v>5697</v>
      </c>
      <c r="H63" s="209">
        <v>5718</v>
      </c>
      <c r="I63" s="209">
        <v>5855</v>
      </c>
      <c r="J63" s="209">
        <v>4663</v>
      </c>
      <c r="K63" s="209">
        <v>5788</v>
      </c>
      <c r="L63" s="209">
        <v>6974</v>
      </c>
      <c r="M63" s="209">
        <v>6710</v>
      </c>
      <c r="N63" s="211">
        <f>SUM(B63:M63)</f>
        <v>49420</v>
      </c>
      <c r="O63" s="5"/>
    </row>
    <row r="64" spans="1:15" ht="12.75" customHeight="1" thickBot="1" x14ac:dyDescent="0.25">
      <c r="A64" s="214"/>
      <c r="B64" s="210"/>
      <c r="C64" s="210"/>
      <c r="D64" s="210"/>
      <c r="E64" s="210"/>
      <c r="F64" s="210"/>
      <c r="G64" s="210"/>
      <c r="H64" s="210"/>
      <c r="I64" s="210"/>
      <c r="J64" s="210"/>
      <c r="K64" s="210"/>
      <c r="L64" s="210"/>
      <c r="M64" s="210"/>
      <c r="N64" s="212"/>
      <c r="O64" s="5"/>
    </row>
    <row r="65" spans="1:15" ht="12.75" customHeight="1" x14ac:dyDescent="0.2">
      <c r="A65" s="198" t="s">
        <v>43</v>
      </c>
      <c r="B65" s="209">
        <v>226673</v>
      </c>
      <c r="C65" s="209">
        <v>224340</v>
      </c>
      <c r="D65" s="209">
        <v>206613</v>
      </c>
      <c r="E65" s="209">
        <v>236235</v>
      </c>
      <c r="F65" s="209">
        <v>276016</v>
      </c>
      <c r="G65" s="209">
        <v>254662</v>
      </c>
      <c r="H65" s="209">
        <v>205907</v>
      </c>
      <c r="I65" s="209">
        <v>193469</v>
      </c>
      <c r="J65" s="209">
        <v>235837</v>
      </c>
      <c r="K65" s="209">
        <v>171552</v>
      </c>
      <c r="L65" s="209">
        <v>142612</v>
      </c>
      <c r="M65" s="209">
        <v>120376</v>
      </c>
      <c r="N65" s="211">
        <f>SUM(B65:M65)</f>
        <v>2494292</v>
      </c>
      <c r="O65" s="5"/>
    </row>
    <row r="66" spans="1:15" ht="12.75" customHeight="1" thickBot="1" x14ac:dyDescent="0.25">
      <c r="A66" s="214"/>
      <c r="B66" s="210"/>
      <c r="C66" s="210"/>
      <c r="D66" s="210"/>
      <c r="E66" s="210"/>
      <c r="F66" s="210"/>
      <c r="G66" s="210"/>
      <c r="H66" s="210"/>
      <c r="I66" s="210"/>
      <c r="J66" s="210"/>
      <c r="K66" s="210"/>
      <c r="L66" s="210"/>
      <c r="M66" s="210"/>
      <c r="N66" s="212"/>
      <c r="O66" s="5"/>
    </row>
    <row r="67" spans="1:15" ht="12.75" customHeight="1" x14ac:dyDescent="0.2">
      <c r="A67" s="198" t="s">
        <v>44</v>
      </c>
      <c r="B67" s="209">
        <v>60055</v>
      </c>
      <c r="C67" s="209">
        <v>44129</v>
      </c>
      <c r="D67" s="209">
        <v>55882</v>
      </c>
      <c r="E67" s="209">
        <v>55421</v>
      </c>
      <c r="F67" s="209">
        <v>62839</v>
      </c>
      <c r="G67" s="209">
        <v>63195</v>
      </c>
      <c r="H67" s="209">
        <v>56208</v>
      </c>
      <c r="I67" s="209">
        <v>59198</v>
      </c>
      <c r="J67" s="209">
        <v>63154</v>
      </c>
      <c r="K67" s="209">
        <v>74643</v>
      </c>
      <c r="L67" s="209">
        <v>75448</v>
      </c>
      <c r="M67" s="209">
        <v>79949</v>
      </c>
      <c r="N67" s="211">
        <f>SUM(B67:M67)</f>
        <v>750121</v>
      </c>
      <c r="O67" s="5"/>
    </row>
    <row r="68" spans="1:15" ht="12.75" customHeight="1" thickBot="1" x14ac:dyDescent="0.25">
      <c r="A68" s="214"/>
      <c r="B68" s="210"/>
      <c r="C68" s="210"/>
      <c r="D68" s="210"/>
      <c r="E68" s="210"/>
      <c r="F68" s="210"/>
      <c r="G68" s="210"/>
      <c r="H68" s="210"/>
      <c r="I68" s="210"/>
      <c r="J68" s="210"/>
      <c r="K68" s="210"/>
      <c r="L68" s="210"/>
      <c r="M68" s="210"/>
      <c r="N68" s="212"/>
      <c r="O68" s="5"/>
    </row>
    <row r="69" spans="1:15" ht="12.75" customHeight="1" x14ac:dyDescent="0.2">
      <c r="A69" s="198" t="s">
        <v>103</v>
      </c>
      <c r="B69" s="209"/>
      <c r="C69" s="209"/>
      <c r="D69" s="209"/>
      <c r="E69" s="209"/>
      <c r="F69" s="209"/>
      <c r="G69" s="209"/>
      <c r="H69" s="209"/>
      <c r="I69" s="209"/>
      <c r="J69" s="209"/>
      <c r="K69" s="209"/>
      <c r="L69" s="209"/>
      <c r="M69" s="209"/>
      <c r="N69" s="211">
        <f>SUM(B69:M69)</f>
        <v>0</v>
      </c>
      <c r="O69" s="5"/>
    </row>
    <row r="70" spans="1:15" ht="12.75" customHeight="1" thickBot="1" x14ac:dyDescent="0.25">
      <c r="A70" s="214"/>
      <c r="B70" s="210"/>
      <c r="C70" s="210"/>
      <c r="D70" s="210"/>
      <c r="E70" s="210"/>
      <c r="F70" s="210"/>
      <c r="G70" s="210"/>
      <c r="H70" s="210"/>
      <c r="I70" s="210"/>
      <c r="J70" s="210"/>
      <c r="K70" s="210"/>
      <c r="L70" s="210"/>
      <c r="M70" s="210"/>
      <c r="N70" s="212"/>
      <c r="O70" s="5"/>
    </row>
    <row r="71" spans="1:15" ht="12.75" customHeight="1" x14ac:dyDescent="0.2">
      <c r="A71" s="198" t="s">
        <v>104</v>
      </c>
      <c r="B71" s="209"/>
      <c r="C71" s="209"/>
      <c r="D71" s="209"/>
      <c r="E71" s="209"/>
      <c r="F71" s="209"/>
      <c r="G71" s="209"/>
      <c r="H71" s="209"/>
      <c r="I71" s="209"/>
      <c r="J71" s="209"/>
      <c r="K71" s="209"/>
      <c r="L71" s="209"/>
      <c r="M71" s="209"/>
      <c r="N71" s="211">
        <f>SUM(B71:M71)</f>
        <v>0</v>
      </c>
      <c r="O71" s="5"/>
    </row>
    <row r="72" spans="1:15" ht="12.75" customHeight="1" thickBot="1" x14ac:dyDescent="0.25">
      <c r="A72" s="214"/>
      <c r="B72" s="210"/>
      <c r="C72" s="210"/>
      <c r="D72" s="210"/>
      <c r="E72" s="210"/>
      <c r="F72" s="210"/>
      <c r="G72" s="210"/>
      <c r="H72" s="210"/>
      <c r="I72" s="210"/>
      <c r="J72" s="210"/>
      <c r="K72" s="210"/>
      <c r="L72" s="210"/>
      <c r="M72" s="210"/>
      <c r="N72" s="212"/>
      <c r="O72" s="5"/>
    </row>
    <row r="73" spans="1:15" ht="12.75" customHeight="1" x14ac:dyDescent="0.2">
      <c r="A73" s="198" t="s">
        <v>45</v>
      </c>
      <c r="B73" s="209">
        <v>195357</v>
      </c>
      <c r="C73" s="209">
        <v>151923</v>
      </c>
      <c r="D73" s="209">
        <v>233798</v>
      </c>
      <c r="E73" s="209">
        <v>269343</v>
      </c>
      <c r="F73" s="209">
        <v>279004</v>
      </c>
      <c r="G73" s="209">
        <v>280068</v>
      </c>
      <c r="H73" s="209">
        <v>272409</v>
      </c>
      <c r="I73" s="209">
        <v>269571</v>
      </c>
      <c r="J73" s="209">
        <v>254985</v>
      </c>
      <c r="K73" s="209">
        <v>206439</v>
      </c>
      <c r="L73" s="209">
        <v>188524</v>
      </c>
      <c r="M73" s="209">
        <v>283474</v>
      </c>
      <c r="N73" s="211">
        <f>SUM(B73:M73)</f>
        <v>2884895</v>
      </c>
      <c r="O73" s="5"/>
    </row>
    <row r="74" spans="1:15" ht="12.75" customHeight="1" thickBot="1" x14ac:dyDescent="0.25">
      <c r="A74" s="214"/>
      <c r="B74" s="210"/>
      <c r="C74" s="210"/>
      <c r="D74" s="210"/>
      <c r="E74" s="210"/>
      <c r="F74" s="210"/>
      <c r="G74" s="210"/>
      <c r="H74" s="210"/>
      <c r="I74" s="210"/>
      <c r="J74" s="210"/>
      <c r="K74" s="210"/>
      <c r="L74" s="210"/>
      <c r="M74" s="210"/>
      <c r="N74" s="212"/>
      <c r="O74" s="5"/>
    </row>
    <row r="75" spans="1:15" ht="12.75" customHeight="1" x14ac:dyDescent="0.2">
      <c r="A75" s="198" t="s">
        <v>46</v>
      </c>
      <c r="B75" s="209">
        <v>23669</v>
      </c>
      <c r="C75" s="209">
        <v>29314</v>
      </c>
      <c r="D75" s="209">
        <v>30012</v>
      </c>
      <c r="E75" s="209">
        <v>28128</v>
      </c>
      <c r="F75" s="209">
        <v>33707</v>
      </c>
      <c r="G75" s="209">
        <v>31323</v>
      </c>
      <c r="H75" s="209">
        <v>20462</v>
      </c>
      <c r="I75" s="209">
        <v>26098</v>
      </c>
      <c r="J75" s="209">
        <v>19210</v>
      </c>
      <c r="K75" s="209">
        <v>20685</v>
      </c>
      <c r="L75" s="209">
        <v>18368</v>
      </c>
      <c r="M75" s="209">
        <v>19280</v>
      </c>
      <c r="N75" s="211">
        <f>SUM(B75:M75)</f>
        <v>300256</v>
      </c>
      <c r="O75" s="5"/>
    </row>
    <row r="76" spans="1:15" ht="12.75" customHeight="1" thickBot="1" x14ac:dyDescent="0.25">
      <c r="A76" s="214"/>
      <c r="B76" s="210"/>
      <c r="C76" s="210"/>
      <c r="D76" s="210"/>
      <c r="E76" s="210"/>
      <c r="F76" s="210"/>
      <c r="G76" s="210"/>
      <c r="H76" s="210"/>
      <c r="I76" s="210"/>
      <c r="J76" s="210"/>
      <c r="K76" s="210"/>
      <c r="L76" s="210"/>
      <c r="M76" s="210"/>
      <c r="N76" s="212"/>
      <c r="O76" s="5"/>
    </row>
    <row r="77" spans="1:15" ht="12.75" customHeight="1" x14ac:dyDescent="0.2">
      <c r="A77" s="198" t="s">
        <v>47</v>
      </c>
      <c r="B77" s="209"/>
      <c r="C77" s="209"/>
      <c r="D77" s="209"/>
      <c r="E77" s="209"/>
      <c r="F77" s="209"/>
      <c r="G77" s="209"/>
      <c r="H77" s="209"/>
      <c r="I77" s="209"/>
      <c r="J77" s="209"/>
      <c r="K77" s="209"/>
      <c r="L77" s="209"/>
      <c r="M77" s="209"/>
      <c r="N77" s="211">
        <f>SUM(B77:M77)</f>
        <v>0</v>
      </c>
      <c r="O77" s="5"/>
    </row>
    <row r="78" spans="1:15" ht="12.75" customHeight="1" thickBot="1" x14ac:dyDescent="0.25">
      <c r="A78" s="214"/>
      <c r="B78" s="210"/>
      <c r="C78" s="210"/>
      <c r="D78" s="210"/>
      <c r="E78" s="210"/>
      <c r="F78" s="210"/>
      <c r="G78" s="210"/>
      <c r="H78" s="210"/>
      <c r="I78" s="210"/>
      <c r="J78" s="210"/>
      <c r="K78" s="210"/>
      <c r="L78" s="210"/>
      <c r="M78" s="210"/>
      <c r="N78" s="212"/>
      <c r="O78" s="5"/>
    </row>
    <row r="79" spans="1:15" ht="12.75" customHeight="1" x14ac:dyDescent="0.2">
      <c r="A79" s="198" t="s">
        <v>48</v>
      </c>
      <c r="B79" s="209">
        <v>12712</v>
      </c>
      <c r="C79" s="209">
        <v>12303</v>
      </c>
      <c r="D79" s="209">
        <v>10388</v>
      </c>
      <c r="E79" s="209">
        <v>6476</v>
      </c>
      <c r="F79" s="209">
        <v>13281</v>
      </c>
      <c r="G79" s="209">
        <v>11868</v>
      </c>
      <c r="H79" s="209">
        <v>9540</v>
      </c>
      <c r="I79" s="209">
        <v>11713</v>
      </c>
      <c r="J79" s="209">
        <v>12022</v>
      </c>
      <c r="K79" s="209">
        <v>11632</v>
      </c>
      <c r="L79" s="209">
        <v>11756</v>
      </c>
      <c r="M79" s="209">
        <v>9935</v>
      </c>
      <c r="N79" s="211">
        <f>SUM(B79:M79)</f>
        <v>133626</v>
      </c>
      <c r="O79" s="5"/>
    </row>
    <row r="80" spans="1:15" ht="12.75" customHeight="1" thickBot="1" x14ac:dyDescent="0.25">
      <c r="A80" s="214"/>
      <c r="B80" s="210"/>
      <c r="C80" s="210"/>
      <c r="D80" s="210"/>
      <c r="E80" s="210"/>
      <c r="F80" s="210"/>
      <c r="G80" s="210"/>
      <c r="H80" s="210"/>
      <c r="I80" s="210"/>
      <c r="J80" s="210"/>
      <c r="K80" s="210"/>
      <c r="L80" s="210"/>
      <c r="M80" s="210"/>
      <c r="N80" s="212"/>
      <c r="O80" s="5"/>
    </row>
    <row r="81" spans="1:15" ht="12.75" customHeight="1" x14ac:dyDescent="0.2">
      <c r="A81" s="198" t="s">
        <v>49</v>
      </c>
      <c r="B81" s="209">
        <v>1764</v>
      </c>
      <c r="C81" s="209">
        <v>1383</v>
      </c>
      <c r="D81" s="209">
        <v>2572</v>
      </c>
      <c r="E81" s="209">
        <v>1545</v>
      </c>
      <c r="F81" s="209">
        <v>1356</v>
      </c>
      <c r="G81" s="209">
        <v>1412</v>
      </c>
      <c r="H81" s="209">
        <v>665</v>
      </c>
      <c r="I81" s="209">
        <v>484</v>
      </c>
      <c r="J81" s="209">
        <v>599</v>
      </c>
      <c r="K81" s="209">
        <v>1046</v>
      </c>
      <c r="L81" s="209">
        <v>929</v>
      </c>
      <c r="M81" s="209">
        <v>545</v>
      </c>
      <c r="N81" s="211">
        <f>SUM(B81:M81)</f>
        <v>14300</v>
      </c>
      <c r="O81" s="5"/>
    </row>
    <row r="82" spans="1:15" ht="12.75" customHeight="1" thickBot="1" x14ac:dyDescent="0.25">
      <c r="A82" s="214"/>
      <c r="B82" s="210"/>
      <c r="C82" s="210"/>
      <c r="D82" s="210"/>
      <c r="E82" s="210"/>
      <c r="F82" s="210"/>
      <c r="G82" s="210"/>
      <c r="H82" s="210"/>
      <c r="I82" s="210"/>
      <c r="J82" s="210"/>
      <c r="K82" s="210"/>
      <c r="L82" s="210"/>
      <c r="M82" s="210"/>
      <c r="N82" s="212"/>
      <c r="O82" s="5"/>
    </row>
    <row r="83" spans="1:15" ht="12.75" customHeight="1" x14ac:dyDescent="0.2">
      <c r="A83" s="205" t="s">
        <v>13</v>
      </c>
      <c r="B83" s="194">
        <f t="shared" ref="B83:H83" si="2">SUM(B37:B81)</f>
        <v>685218</v>
      </c>
      <c r="C83" s="194">
        <f t="shared" si="2"/>
        <v>608024</v>
      </c>
      <c r="D83" s="194">
        <f t="shared" si="2"/>
        <v>738797</v>
      </c>
      <c r="E83" s="194">
        <f t="shared" si="2"/>
        <v>814346</v>
      </c>
      <c r="F83" s="194">
        <f t="shared" si="2"/>
        <v>865147</v>
      </c>
      <c r="G83" s="194">
        <f t="shared" si="2"/>
        <v>850778</v>
      </c>
      <c r="H83" s="194">
        <f t="shared" si="2"/>
        <v>792797</v>
      </c>
      <c r="I83" s="194">
        <f>SUM(I37:I81)</f>
        <v>788819</v>
      </c>
      <c r="J83" s="194">
        <f>SUM(J37:J81)</f>
        <v>808567</v>
      </c>
      <c r="K83" s="194">
        <f>SUM(K37:K81)</f>
        <v>722795</v>
      </c>
      <c r="L83" s="194">
        <f>SUM(L37:L81)</f>
        <v>642441</v>
      </c>
      <c r="M83" s="194">
        <f>SUM(M37:M81)</f>
        <v>726318</v>
      </c>
      <c r="N83" s="194">
        <f>SUM(B83:M83)</f>
        <v>9044047</v>
      </c>
      <c r="O83" s="5"/>
    </row>
    <row r="84" spans="1:15" ht="12.75" customHeight="1" thickBot="1" x14ac:dyDescent="0.25">
      <c r="A84" s="206"/>
      <c r="B84" s="195"/>
      <c r="C84" s="195"/>
      <c r="D84" s="195"/>
      <c r="E84" s="195"/>
      <c r="F84" s="195"/>
      <c r="G84" s="195"/>
      <c r="H84" s="195"/>
      <c r="I84" s="195"/>
      <c r="J84" s="195"/>
      <c r="K84" s="195"/>
      <c r="L84" s="195"/>
      <c r="M84" s="195"/>
      <c r="N84" s="195"/>
      <c r="O84" s="5"/>
    </row>
    <row r="85" spans="1:15" ht="12.75" customHeight="1" x14ac:dyDescent="0.2">
      <c r="O85" s="5"/>
    </row>
    <row r="86" spans="1:15" ht="12.75" customHeight="1" x14ac:dyDescent="0.2">
      <c r="O86" s="5"/>
    </row>
    <row r="87" spans="1:15" s="10" customFormat="1" ht="24.95" customHeight="1" x14ac:dyDescent="0.2">
      <c r="A87" s="204" t="s">
        <v>190</v>
      </c>
      <c r="B87" s="204"/>
      <c r="C87" s="204"/>
      <c r="D87" s="204"/>
      <c r="E87" s="204"/>
      <c r="F87" s="204"/>
      <c r="G87" s="204"/>
      <c r="H87" s="204"/>
      <c r="I87" s="204"/>
      <c r="J87" s="204"/>
      <c r="K87" s="204"/>
      <c r="L87" s="204"/>
      <c r="M87" s="204"/>
      <c r="N87" s="204"/>
      <c r="O87" s="23"/>
    </row>
    <row r="88" spans="1:15" ht="12.75" customHeight="1" thickBot="1" x14ac:dyDescent="0.25">
      <c r="O88" s="5"/>
    </row>
    <row r="89" spans="1:15" ht="12.75" customHeight="1" x14ac:dyDescent="0.2">
      <c r="A89" s="198"/>
      <c r="B89" s="198" t="s">
        <v>1</v>
      </c>
      <c r="C89" s="198" t="s">
        <v>2</v>
      </c>
      <c r="D89" s="198" t="s">
        <v>3</v>
      </c>
      <c r="E89" s="198" t="s">
        <v>4</v>
      </c>
      <c r="F89" s="198" t="s">
        <v>5</v>
      </c>
      <c r="G89" s="198" t="s">
        <v>6</v>
      </c>
      <c r="H89" s="198" t="s">
        <v>7</v>
      </c>
      <c r="I89" s="198" t="s">
        <v>8</v>
      </c>
      <c r="J89" s="198" t="s">
        <v>9</v>
      </c>
      <c r="K89" s="198" t="s">
        <v>10</v>
      </c>
      <c r="L89" s="198" t="s">
        <v>11</v>
      </c>
      <c r="M89" s="198" t="s">
        <v>12</v>
      </c>
      <c r="N89" s="196" t="s">
        <v>13</v>
      </c>
      <c r="O89" s="5"/>
    </row>
    <row r="90" spans="1:15" ht="12.75" customHeight="1" thickBot="1" x14ac:dyDescent="0.25">
      <c r="A90" s="199"/>
      <c r="B90" s="199"/>
      <c r="C90" s="199"/>
      <c r="D90" s="199"/>
      <c r="E90" s="199"/>
      <c r="F90" s="199"/>
      <c r="G90" s="199"/>
      <c r="H90" s="199"/>
      <c r="I90" s="199"/>
      <c r="J90" s="199"/>
      <c r="K90" s="199"/>
      <c r="L90" s="199"/>
      <c r="M90" s="199"/>
      <c r="N90" s="197"/>
      <c r="O90" s="5"/>
    </row>
    <row r="91" spans="1:15" ht="12.75" customHeight="1" x14ac:dyDescent="0.2">
      <c r="A91" s="198" t="s">
        <v>51</v>
      </c>
      <c r="B91" s="209">
        <v>89690</v>
      </c>
      <c r="C91" s="209">
        <v>79100</v>
      </c>
      <c r="D91" s="209">
        <v>91820</v>
      </c>
      <c r="E91" s="209">
        <v>88940</v>
      </c>
      <c r="F91" s="209">
        <v>90940</v>
      </c>
      <c r="G91" s="209">
        <v>79520</v>
      </c>
      <c r="H91" s="209">
        <v>89540</v>
      </c>
      <c r="I91" s="209">
        <v>114440</v>
      </c>
      <c r="J91" s="209">
        <v>115610</v>
      </c>
      <c r="K91" s="209">
        <v>131399.53899999999</v>
      </c>
      <c r="L91" s="209">
        <v>138150</v>
      </c>
      <c r="M91" s="209">
        <v>130560</v>
      </c>
      <c r="N91" s="211">
        <f>SUM(B91:M91)</f>
        <v>1239709.5389999999</v>
      </c>
      <c r="O91" s="5"/>
    </row>
    <row r="92" spans="1:15" ht="12.75" customHeight="1" thickBot="1" x14ac:dyDescent="0.25">
      <c r="A92" s="214"/>
      <c r="B92" s="210"/>
      <c r="C92" s="210"/>
      <c r="D92" s="210"/>
      <c r="E92" s="210"/>
      <c r="F92" s="210"/>
      <c r="G92" s="210"/>
      <c r="H92" s="210"/>
      <c r="I92" s="210"/>
      <c r="J92" s="210"/>
      <c r="K92" s="210"/>
      <c r="L92" s="210"/>
      <c r="M92" s="210"/>
      <c r="N92" s="212"/>
      <c r="O92" s="5"/>
    </row>
    <row r="93" spans="1:15" ht="12.75" customHeight="1" x14ac:dyDescent="0.2">
      <c r="A93" s="198" t="s">
        <v>52</v>
      </c>
      <c r="B93" s="209">
        <v>260</v>
      </c>
      <c r="C93" s="209">
        <v>360</v>
      </c>
      <c r="D93" s="209">
        <v>250</v>
      </c>
      <c r="E93" s="209">
        <v>450</v>
      </c>
      <c r="F93" s="209">
        <v>770</v>
      </c>
      <c r="G93" s="209">
        <v>630</v>
      </c>
      <c r="H93" s="209">
        <v>730</v>
      </c>
      <c r="I93" s="209">
        <v>410</v>
      </c>
      <c r="J93" s="209">
        <v>670</v>
      </c>
      <c r="K93" s="209">
        <v>370</v>
      </c>
      <c r="L93" s="209">
        <v>480</v>
      </c>
      <c r="M93" s="209">
        <v>360</v>
      </c>
      <c r="N93" s="211">
        <f t="shared" ref="N93:N113" si="3">SUM(B93:M93)</f>
        <v>5740</v>
      </c>
      <c r="O93" s="5"/>
    </row>
    <row r="94" spans="1:15" ht="12.75" customHeight="1" thickBot="1" x14ac:dyDescent="0.25">
      <c r="A94" s="214"/>
      <c r="B94" s="210"/>
      <c r="C94" s="210"/>
      <c r="D94" s="210"/>
      <c r="E94" s="210"/>
      <c r="F94" s="210"/>
      <c r="G94" s="210"/>
      <c r="H94" s="210"/>
      <c r="I94" s="210"/>
      <c r="J94" s="210"/>
      <c r="K94" s="210"/>
      <c r="L94" s="210"/>
      <c r="M94" s="210"/>
      <c r="N94" s="212"/>
      <c r="O94" s="5"/>
    </row>
    <row r="95" spans="1:15" ht="12.75" customHeight="1" x14ac:dyDescent="0.2">
      <c r="A95" s="198" t="s">
        <v>53</v>
      </c>
      <c r="B95" s="209">
        <v>8020</v>
      </c>
      <c r="C95" s="209">
        <v>11590</v>
      </c>
      <c r="D95" s="209">
        <v>12340</v>
      </c>
      <c r="E95" s="209">
        <v>10650</v>
      </c>
      <c r="F95" s="209">
        <v>12750</v>
      </c>
      <c r="G95" s="209">
        <v>10580</v>
      </c>
      <c r="H95" s="209">
        <v>8010</v>
      </c>
      <c r="I95" s="209">
        <v>6850</v>
      </c>
      <c r="J95" s="209">
        <v>6730</v>
      </c>
      <c r="K95" s="209">
        <v>7090</v>
      </c>
      <c r="L95" s="209">
        <v>3490</v>
      </c>
      <c r="M95" s="209">
        <v>6340</v>
      </c>
      <c r="N95" s="211">
        <f t="shared" si="3"/>
        <v>104440</v>
      </c>
      <c r="O95" s="5"/>
    </row>
    <row r="96" spans="1:15" ht="12.75" customHeight="1" thickBot="1" x14ac:dyDescent="0.25">
      <c r="A96" s="214"/>
      <c r="B96" s="210"/>
      <c r="C96" s="210"/>
      <c r="D96" s="210"/>
      <c r="E96" s="210"/>
      <c r="F96" s="210"/>
      <c r="G96" s="210"/>
      <c r="H96" s="210"/>
      <c r="I96" s="210"/>
      <c r="J96" s="210"/>
      <c r="K96" s="210"/>
      <c r="L96" s="210"/>
      <c r="M96" s="210"/>
      <c r="N96" s="212"/>
      <c r="O96" s="5"/>
    </row>
    <row r="97" spans="1:15" ht="12.75" customHeight="1" x14ac:dyDescent="0.2">
      <c r="A97" s="198" t="s">
        <v>54</v>
      </c>
      <c r="B97" s="209">
        <v>11190</v>
      </c>
      <c r="C97" s="209">
        <v>10090</v>
      </c>
      <c r="D97" s="209">
        <v>10650</v>
      </c>
      <c r="E97" s="209">
        <v>13480</v>
      </c>
      <c r="F97" s="209">
        <v>11940</v>
      </c>
      <c r="G97" s="209">
        <v>9960</v>
      </c>
      <c r="H97" s="209">
        <v>11380</v>
      </c>
      <c r="I97" s="209">
        <v>12820</v>
      </c>
      <c r="J97" s="209">
        <v>12500</v>
      </c>
      <c r="K97" s="209">
        <v>11940</v>
      </c>
      <c r="L97" s="209">
        <v>10880</v>
      </c>
      <c r="M97" s="209">
        <v>5290</v>
      </c>
      <c r="N97" s="211">
        <f t="shared" si="3"/>
        <v>132120</v>
      </c>
      <c r="O97" s="5"/>
    </row>
    <row r="98" spans="1:15" ht="12.75" customHeight="1" thickBot="1" x14ac:dyDescent="0.25">
      <c r="A98" s="214"/>
      <c r="B98" s="210"/>
      <c r="C98" s="210"/>
      <c r="D98" s="210"/>
      <c r="E98" s="210"/>
      <c r="F98" s="210"/>
      <c r="G98" s="210"/>
      <c r="H98" s="210"/>
      <c r="I98" s="210"/>
      <c r="J98" s="210"/>
      <c r="K98" s="210"/>
      <c r="L98" s="210"/>
      <c r="M98" s="210"/>
      <c r="N98" s="212"/>
      <c r="O98" s="5"/>
    </row>
    <row r="99" spans="1:15" ht="12.75" customHeight="1" x14ac:dyDescent="0.2">
      <c r="A99" s="198" t="s">
        <v>39</v>
      </c>
      <c r="B99" s="209">
        <v>5830</v>
      </c>
      <c r="C99" s="209">
        <v>4900</v>
      </c>
      <c r="D99" s="209">
        <v>4810</v>
      </c>
      <c r="E99" s="209">
        <v>5800</v>
      </c>
      <c r="F99" s="209">
        <v>5220</v>
      </c>
      <c r="G99" s="209">
        <v>4690</v>
      </c>
      <c r="H99" s="209">
        <v>3290</v>
      </c>
      <c r="I99" s="209">
        <v>1050</v>
      </c>
      <c r="J99" s="209">
        <v>2220</v>
      </c>
      <c r="K99" s="209">
        <v>4260</v>
      </c>
      <c r="L99" s="209">
        <v>4330</v>
      </c>
      <c r="M99" s="209">
        <v>5560</v>
      </c>
      <c r="N99" s="211">
        <f t="shared" si="3"/>
        <v>51960</v>
      </c>
      <c r="O99" s="5"/>
    </row>
    <row r="100" spans="1:15" ht="12.75" customHeight="1" thickBot="1" x14ac:dyDescent="0.25">
      <c r="A100" s="214"/>
      <c r="B100" s="210"/>
      <c r="C100" s="210"/>
      <c r="D100" s="210"/>
      <c r="E100" s="210"/>
      <c r="F100" s="210"/>
      <c r="G100" s="210"/>
      <c r="H100" s="210"/>
      <c r="I100" s="210"/>
      <c r="J100" s="210"/>
      <c r="K100" s="210"/>
      <c r="L100" s="210"/>
      <c r="M100" s="210"/>
      <c r="N100" s="212"/>
      <c r="O100" s="5"/>
    </row>
    <row r="101" spans="1:15" ht="12.75" customHeight="1" x14ac:dyDescent="0.2">
      <c r="A101" s="198" t="s">
        <v>43</v>
      </c>
      <c r="B101" s="209">
        <v>19860</v>
      </c>
      <c r="C101" s="209">
        <v>18870</v>
      </c>
      <c r="D101" s="209">
        <v>9960</v>
      </c>
      <c r="E101" s="209">
        <v>19440</v>
      </c>
      <c r="F101" s="209">
        <v>25320</v>
      </c>
      <c r="G101" s="209">
        <v>21500</v>
      </c>
      <c r="H101" s="209">
        <v>10560</v>
      </c>
      <c r="I101" s="209">
        <v>17580</v>
      </c>
      <c r="J101" s="209">
        <v>12810</v>
      </c>
      <c r="K101" s="209">
        <v>8830</v>
      </c>
      <c r="L101" s="209">
        <v>7110</v>
      </c>
      <c r="M101" s="209">
        <v>7290</v>
      </c>
      <c r="N101" s="211">
        <f t="shared" si="3"/>
        <v>179130</v>
      </c>
      <c r="O101" s="5"/>
    </row>
    <row r="102" spans="1:15" ht="12.75" customHeight="1" thickBot="1" x14ac:dyDescent="0.25">
      <c r="A102" s="214"/>
      <c r="B102" s="210"/>
      <c r="C102" s="210"/>
      <c r="D102" s="210"/>
      <c r="E102" s="210"/>
      <c r="F102" s="210"/>
      <c r="G102" s="210"/>
      <c r="H102" s="210"/>
      <c r="I102" s="210"/>
      <c r="J102" s="210"/>
      <c r="K102" s="210"/>
      <c r="L102" s="210"/>
      <c r="M102" s="210"/>
      <c r="N102" s="212"/>
      <c r="O102" s="5"/>
    </row>
    <row r="103" spans="1:15" ht="12.75" customHeight="1" x14ac:dyDescent="0.2">
      <c r="A103" s="198" t="s">
        <v>56</v>
      </c>
      <c r="B103" s="209">
        <v>191680</v>
      </c>
      <c r="C103" s="209">
        <v>186510</v>
      </c>
      <c r="D103" s="209">
        <v>188870</v>
      </c>
      <c r="E103" s="209">
        <v>196380</v>
      </c>
      <c r="F103" s="209">
        <v>224180</v>
      </c>
      <c r="G103" s="209">
        <v>218420</v>
      </c>
      <c r="H103" s="209">
        <v>210370</v>
      </c>
      <c r="I103" s="209">
        <v>218510</v>
      </c>
      <c r="J103" s="209">
        <v>214400</v>
      </c>
      <c r="K103" s="209">
        <v>238720</v>
      </c>
      <c r="L103" s="209">
        <v>227890</v>
      </c>
      <c r="M103" s="209">
        <v>216810</v>
      </c>
      <c r="N103" s="211">
        <f t="shared" si="3"/>
        <v>2532740</v>
      </c>
      <c r="O103" s="5"/>
    </row>
    <row r="104" spans="1:15" ht="12.75" customHeight="1" thickBot="1" x14ac:dyDescent="0.25">
      <c r="A104" s="214"/>
      <c r="B104" s="210"/>
      <c r="C104" s="210"/>
      <c r="D104" s="210"/>
      <c r="E104" s="210"/>
      <c r="F104" s="210"/>
      <c r="G104" s="210"/>
      <c r="H104" s="210"/>
      <c r="I104" s="210"/>
      <c r="J104" s="210"/>
      <c r="K104" s="210"/>
      <c r="L104" s="210"/>
      <c r="M104" s="210"/>
      <c r="N104" s="212"/>
      <c r="O104" s="5"/>
    </row>
    <row r="105" spans="1:15" ht="12.75" customHeight="1" x14ac:dyDescent="0.2">
      <c r="A105" s="198" t="s">
        <v>105</v>
      </c>
      <c r="B105" s="209">
        <v>43960</v>
      </c>
      <c r="C105" s="209">
        <v>42440</v>
      </c>
      <c r="D105" s="209">
        <v>44260</v>
      </c>
      <c r="E105" s="209">
        <v>39140</v>
      </c>
      <c r="F105" s="209">
        <v>46080</v>
      </c>
      <c r="G105" s="209">
        <v>47020</v>
      </c>
      <c r="H105" s="209">
        <v>45500</v>
      </c>
      <c r="I105" s="209">
        <v>46970</v>
      </c>
      <c r="J105" s="209">
        <v>43770</v>
      </c>
      <c r="K105" s="209">
        <v>42800</v>
      </c>
      <c r="L105" s="209">
        <v>42580</v>
      </c>
      <c r="M105" s="209">
        <v>36370</v>
      </c>
      <c r="N105" s="211">
        <f t="shared" si="3"/>
        <v>520890</v>
      </c>
      <c r="O105" s="5"/>
    </row>
    <row r="106" spans="1:15" ht="12.75" customHeight="1" thickBot="1" x14ac:dyDescent="0.25">
      <c r="A106" s="214"/>
      <c r="B106" s="210"/>
      <c r="C106" s="210"/>
      <c r="D106" s="210"/>
      <c r="E106" s="210"/>
      <c r="F106" s="210"/>
      <c r="G106" s="210"/>
      <c r="H106" s="210"/>
      <c r="I106" s="210"/>
      <c r="J106" s="210"/>
      <c r="K106" s="210"/>
      <c r="L106" s="210"/>
      <c r="M106" s="210"/>
      <c r="N106" s="212"/>
      <c r="O106" s="5"/>
    </row>
    <row r="107" spans="1:15" ht="12.75" customHeight="1" x14ac:dyDescent="0.2">
      <c r="A107" s="198" t="s">
        <v>58</v>
      </c>
      <c r="B107" s="209">
        <v>10830</v>
      </c>
      <c r="C107" s="209">
        <v>9880</v>
      </c>
      <c r="D107" s="209">
        <v>15620</v>
      </c>
      <c r="E107" s="209">
        <v>15200</v>
      </c>
      <c r="F107" s="209">
        <v>17440</v>
      </c>
      <c r="G107" s="209">
        <v>11610</v>
      </c>
      <c r="H107" s="209">
        <v>19910</v>
      </c>
      <c r="I107" s="209">
        <v>12130</v>
      </c>
      <c r="J107" s="209">
        <v>15810</v>
      </c>
      <c r="K107" s="209">
        <v>14400</v>
      </c>
      <c r="L107" s="209">
        <v>12880</v>
      </c>
      <c r="M107" s="209">
        <v>14680</v>
      </c>
      <c r="N107" s="211">
        <f t="shared" si="3"/>
        <v>170390</v>
      </c>
      <c r="O107" s="5"/>
    </row>
    <row r="108" spans="1:15" ht="12.75" customHeight="1" thickBot="1" x14ac:dyDescent="0.25">
      <c r="A108" s="214"/>
      <c r="B108" s="210"/>
      <c r="C108" s="210"/>
      <c r="D108" s="210"/>
      <c r="E108" s="210"/>
      <c r="F108" s="210"/>
      <c r="G108" s="210"/>
      <c r="H108" s="210"/>
      <c r="I108" s="210"/>
      <c r="J108" s="210"/>
      <c r="K108" s="210"/>
      <c r="L108" s="210"/>
      <c r="M108" s="210"/>
      <c r="N108" s="212"/>
      <c r="O108" s="5"/>
    </row>
    <row r="109" spans="1:15" ht="12.75" customHeight="1" x14ac:dyDescent="0.2">
      <c r="A109" s="198" t="s">
        <v>106</v>
      </c>
      <c r="B109" s="209"/>
      <c r="C109" s="209"/>
      <c r="D109" s="209"/>
      <c r="E109" s="209"/>
      <c r="F109" s="209"/>
      <c r="G109" s="209"/>
      <c r="H109" s="209"/>
      <c r="I109" s="209"/>
      <c r="J109" s="209"/>
      <c r="K109" s="209"/>
      <c r="L109" s="209"/>
      <c r="M109" s="209"/>
      <c r="N109" s="211">
        <f t="shared" si="3"/>
        <v>0</v>
      </c>
      <c r="O109" s="5"/>
    </row>
    <row r="110" spans="1:15" ht="12.75" customHeight="1" thickBot="1" x14ac:dyDescent="0.25">
      <c r="A110" s="214"/>
      <c r="B110" s="210"/>
      <c r="C110" s="210"/>
      <c r="D110" s="210"/>
      <c r="E110" s="210"/>
      <c r="F110" s="210"/>
      <c r="G110" s="210"/>
      <c r="H110" s="210"/>
      <c r="I110" s="210"/>
      <c r="J110" s="210"/>
      <c r="K110" s="210"/>
      <c r="L110" s="210"/>
      <c r="M110" s="210"/>
      <c r="N110" s="212"/>
      <c r="O110" s="5"/>
    </row>
    <row r="111" spans="1:15" ht="12.75" customHeight="1" x14ac:dyDescent="0.2">
      <c r="A111" s="198" t="s">
        <v>86</v>
      </c>
      <c r="B111" s="209"/>
      <c r="C111" s="209"/>
      <c r="D111" s="209"/>
      <c r="E111" s="209"/>
      <c r="F111" s="209"/>
      <c r="G111" s="209"/>
      <c r="H111" s="209"/>
      <c r="I111" s="209"/>
      <c r="J111" s="209"/>
      <c r="K111" s="209"/>
      <c r="L111" s="209"/>
      <c r="M111" s="209"/>
      <c r="N111" s="211">
        <f t="shared" si="3"/>
        <v>0</v>
      </c>
      <c r="O111" s="5"/>
    </row>
    <row r="112" spans="1:15" ht="12.75" customHeight="1" thickBot="1" x14ac:dyDescent="0.25">
      <c r="A112" s="214"/>
      <c r="B112" s="210"/>
      <c r="C112" s="210"/>
      <c r="D112" s="210"/>
      <c r="E112" s="210"/>
      <c r="F112" s="210"/>
      <c r="G112" s="210"/>
      <c r="H112" s="210"/>
      <c r="I112" s="210"/>
      <c r="J112" s="210"/>
      <c r="K112" s="210"/>
      <c r="L112" s="210"/>
      <c r="M112" s="210"/>
      <c r="N112" s="212"/>
      <c r="O112" s="5"/>
    </row>
    <row r="113" spans="1:15" ht="12.75" customHeight="1" x14ac:dyDescent="0.2">
      <c r="A113" s="198" t="s">
        <v>59</v>
      </c>
      <c r="B113" s="209">
        <v>6450</v>
      </c>
      <c r="C113" s="209">
        <v>5820</v>
      </c>
      <c r="D113" s="209">
        <v>5430</v>
      </c>
      <c r="E113" s="209">
        <v>5040</v>
      </c>
      <c r="F113" s="209">
        <v>4260</v>
      </c>
      <c r="G113" s="209">
        <v>4590</v>
      </c>
      <c r="H113" s="209">
        <v>4740</v>
      </c>
      <c r="I113" s="209">
        <v>4290</v>
      </c>
      <c r="J113" s="209">
        <v>4620</v>
      </c>
      <c r="K113" s="209">
        <v>7230</v>
      </c>
      <c r="L113" s="209">
        <v>6870</v>
      </c>
      <c r="M113" s="209">
        <v>8670</v>
      </c>
      <c r="N113" s="211">
        <f t="shared" si="3"/>
        <v>68010</v>
      </c>
      <c r="O113" s="5"/>
    </row>
    <row r="114" spans="1:15" ht="12.75" customHeight="1" thickBot="1" x14ac:dyDescent="0.25">
      <c r="A114" s="214"/>
      <c r="B114" s="210"/>
      <c r="C114" s="210"/>
      <c r="D114" s="210"/>
      <c r="E114" s="210"/>
      <c r="F114" s="210"/>
      <c r="G114" s="210"/>
      <c r="H114" s="210"/>
      <c r="I114" s="210"/>
      <c r="J114" s="210"/>
      <c r="K114" s="210"/>
      <c r="L114" s="210"/>
      <c r="M114" s="210"/>
      <c r="N114" s="212"/>
      <c r="O114" s="5"/>
    </row>
    <row r="115" spans="1:15" ht="12.75" customHeight="1" x14ac:dyDescent="0.2">
      <c r="A115" s="198" t="s">
        <v>60</v>
      </c>
      <c r="B115" s="209">
        <v>10640</v>
      </c>
      <c r="C115" s="209">
        <v>9040</v>
      </c>
      <c r="D115" s="209">
        <v>8690</v>
      </c>
      <c r="E115" s="209">
        <v>8870</v>
      </c>
      <c r="F115" s="209">
        <v>10270</v>
      </c>
      <c r="G115" s="209">
        <v>8300</v>
      </c>
      <c r="H115" s="209">
        <v>9770</v>
      </c>
      <c r="I115" s="209">
        <v>9080</v>
      </c>
      <c r="J115" s="209">
        <v>6880</v>
      </c>
      <c r="K115" s="209">
        <v>8790</v>
      </c>
      <c r="L115" s="209">
        <v>8690</v>
      </c>
      <c r="M115" s="209">
        <v>7830</v>
      </c>
      <c r="N115" s="211">
        <f>SUM(B115:M115)</f>
        <v>106850</v>
      </c>
      <c r="O115" s="5"/>
    </row>
    <row r="116" spans="1:15" ht="12.75" customHeight="1" thickBot="1" x14ac:dyDescent="0.25">
      <c r="A116" s="214"/>
      <c r="B116" s="210"/>
      <c r="C116" s="210"/>
      <c r="D116" s="210"/>
      <c r="E116" s="210"/>
      <c r="F116" s="210"/>
      <c r="G116" s="210"/>
      <c r="H116" s="210"/>
      <c r="I116" s="210"/>
      <c r="J116" s="210"/>
      <c r="K116" s="210"/>
      <c r="L116" s="210"/>
      <c r="M116" s="210"/>
      <c r="N116" s="212"/>
      <c r="O116" s="5"/>
    </row>
    <row r="117" spans="1:15" ht="12.75" customHeight="1" x14ac:dyDescent="0.2">
      <c r="A117" s="205" t="s">
        <v>13</v>
      </c>
      <c r="B117" s="194">
        <f t="shared" ref="B117:M117" si="4">SUM(B91:B115)</f>
        <v>398410</v>
      </c>
      <c r="C117" s="194">
        <f t="shared" si="4"/>
        <v>378600</v>
      </c>
      <c r="D117" s="194">
        <f t="shared" si="4"/>
        <v>392700</v>
      </c>
      <c r="E117" s="194">
        <f t="shared" si="4"/>
        <v>403390</v>
      </c>
      <c r="F117" s="194">
        <f t="shared" si="4"/>
        <v>449170</v>
      </c>
      <c r="G117" s="194">
        <f t="shared" si="4"/>
        <v>416820</v>
      </c>
      <c r="H117" s="194">
        <f t="shared" si="4"/>
        <v>413800</v>
      </c>
      <c r="I117" s="194">
        <f t="shared" si="4"/>
        <v>444130</v>
      </c>
      <c r="J117" s="194">
        <f t="shared" si="4"/>
        <v>436020</v>
      </c>
      <c r="K117" s="194">
        <f t="shared" si="4"/>
        <v>475829.53899999999</v>
      </c>
      <c r="L117" s="194">
        <f t="shared" si="4"/>
        <v>463350</v>
      </c>
      <c r="M117" s="194">
        <f t="shared" si="4"/>
        <v>439760</v>
      </c>
      <c r="N117" s="194">
        <f>SUM(N91:N116)</f>
        <v>5111979.5389999999</v>
      </c>
      <c r="O117" s="5"/>
    </row>
    <row r="118" spans="1:15" ht="12.75" customHeight="1" thickBot="1" x14ac:dyDescent="0.25">
      <c r="A118" s="206"/>
      <c r="B118" s="195"/>
      <c r="C118" s="195"/>
      <c r="D118" s="195"/>
      <c r="E118" s="195"/>
      <c r="F118" s="195"/>
      <c r="G118" s="195"/>
      <c r="H118" s="195"/>
      <c r="I118" s="195"/>
      <c r="J118" s="195"/>
      <c r="K118" s="195"/>
      <c r="L118" s="195"/>
      <c r="M118" s="195"/>
      <c r="N118" s="195"/>
      <c r="O118" s="5"/>
    </row>
    <row r="119" spans="1:15" ht="12.75" customHeight="1" x14ac:dyDescent="0.2">
      <c r="O119" s="5"/>
    </row>
    <row r="120" spans="1:15" ht="12.75" customHeight="1" x14ac:dyDescent="0.2">
      <c r="O120" s="5"/>
    </row>
    <row r="121" spans="1:15" ht="12.75" customHeight="1" x14ac:dyDescent="0.2">
      <c r="O121" s="5"/>
    </row>
    <row r="122" spans="1:15" s="10" customFormat="1" ht="24.95" customHeight="1" x14ac:dyDescent="0.2">
      <c r="A122" s="204" t="s">
        <v>191</v>
      </c>
      <c r="B122" s="204"/>
      <c r="C122" s="204"/>
      <c r="D122" s="204"/>
      <c r="E122" s="204"/>
      <c r="F122" s="204"/>
      <c r="G122" s="204"/>
      <c r="H122" s="204"/>
      <c r="I122" s="204"/>
      <c r="J122" s="204"/>
      <c r="K122" s="204"/>
      <c r="L122" s="204"/>
      <c r="M122" s="204"/>
      <c r="N122" s="204"/>
      <c r="O122" s="23"/>
    </row>
    <row r="123" spans="1:15" ht="12.75" customHeight="1" thickBot="1" x14ac:dyDescent="0.25">
      <c r="A123" s="20"/>
      <c r="F123" s="4"/>
      <c r="O123" s="5"/>
    </row>
    <row r="124" spans="1:15" ht="12.75" customHeight="1" x14ac:dyDescent="0.2">
      <c r="A124" s="198"/>
      <c r="B124" s="198" t="s">
        <v>1</v>
      </c>
      <c r="C124" s="198" t="s">
        <v>2</v>
      </c>
      <c r="D124" s="198" t="s">
        <v>3</v>
      </c>
      <c r="E124" s="198" t="s">
        <v>4</v>
      </c>
      <c r="F124" s="198" t="s">
        <v>5</v>
      </c>
      <c r="G124" s="198" t="s">
        <v>6</v>
      </c>
      <c r="H124" s="198" t="s">
        <v>7</v>
      </c>
      <c r="I124" s="198" t="s">
        <v>8</v>
      </c>
      <c r="J124" s="198" t="s">
        <v>9</v>
      </c>
      <c r="K124" s="198" t="s">
        <v>10</v>
      </c>
      <c r="L124" s="198" t="s">
        <v>11</v>
      </c>
      <c r="M124" s="198" t="s">
        <v>12</v>
      </c>
      <c r="N124" s="196" t="s">
        <v>13</v>
      </c>
      <c r="O124" s="5"/>
    </row>
    <row r="125" spans="1:15" ht="12.75" customHeight="1" thickBot="1" x14ac:dyDescent="0.25">
      <c r="A125" s="199"/>
      <c r="B125" s="199"/>
      <c r="C125" s="199"/>
      <c r="D125" s="199"/>
      <c r="E125" s="199"/>
      <c r="F125" s="199"/>
      <c r="G125" s="199"/>
      <c r="H125" s="199"/>
      <c r="I125" s="199"/>
      <c r="J125" s="199"/>
      <c r="K125" s="199"/>
      <c r="L125" s="199"/>
      <c r="M125" s="199"/>
      <c r="N125" s="197"/>
      <c r="O125" s="5"/>
    </row>
    <row r="126" spans="1:15" ht="12.75" customHeight="1" x14ac:dyDescent="0.2">
      <c r="A126" s="198" t="s">
        <v>62</v>
      </c>
      <c r="B126" s="209">
        <v>21100</v>
      </c>
      <c r="C126" s="209">
        <v>18161</v>
      </c>
      <c r="D126" s="209">
        <v>41520</v>
      </c>
      <c r="E126" s="209">
        <v>24751</v>
      </c>
      <c r="F126" s="209">
        <v>26153</v>
      </c>
      <c r="G126" s="209">
        <v>48277</v>
      </c>
      <c r="H126" s="209">
        <v>31346</v>
      </c>
      <c r="I126" s="209">
        <v>39468</v>
      </c>
      <c r="J126" s="209">
        <v>32097</v>
      </c>
      <c r="K126" s="209">
        <v>42084</v>
      </c>
      <c r="L126" s="209">
        <v>28095</v>
      </c>
      <c r="M126" s="209">
        <v>25863</v>
      </c>
      <c r="N126" s="211">
        <f t="shared" ref="N126:N148" si="5">SUM(B126:M126)</f>
        <v>378915</v>
      </c>
      <c r="O126" s="5"/>
    </row>
    <row r="127" spans="1:15" ht="12.75" customHeight="1" thickBot="1" x14ac:dyDescent="0.25">
      <c r="A127" s="214"/>
      <c r="B127" s="210"/>
      <c r="C127" s="210"/>
      <c r="D127" s="210"/>
      <c r="E127" s="210"/>
      <c r="F127" s="210"/>
      <c r="G127" s="210"/>
      <c r="H127" s="210"/>
      <c r="I127" s="210"/>
      <c r="J127" s="210"/>
      <c r="K127" s="210"/>
      <c r="L127" s="210"/>
      <c r="M127" s="210"/>
      <c r="N127" s="212"/>
      <c r="O127" s="5"/>
    </row>
    <row r="128" spans="1:15" ht="12.75" customHeight="1" x14ac:dyDescent="0.2">
      <c r="A128" s="198" t="s">
        <v>63</v>
      </c>
      <c r="B128" s="209">
        <v>26496</v>
      </c>
      <c r="C128" s="209">
        <v>26900</v>
      </c>
      <c r="D128" s="209">
        <v>26594</v>
      </c>
      <c r="E128" s="209">
        <v>22624</v>
      </c>
      <c r="F128" s="209">
        <v>22655</v>
      </c>
      <c r="G128" s="209">
        <v>24219</v>
      </c>
      <c r="H128" s="209">
        <v>21757</v>
      </c>
      <c r="I128" s="209">
        <v>24534</v>
      </c>
      <c r="J128" s="209">
        <v>22924</v>
      </c>
      <c r="K128" s="209">
        <v>27166</v>
      </c>
      <c r="L128" s="209">
        <v>22934</v>
      </c>
      <c r="M128" s="209">
        <v>30710</v>
      </c>
      <c r="N128" s="211">
        <f t="shared" si="5"/>
        <v>299513</v>
      </c>
      <c r="O128" s="5"/>
    </row>
    <row r="129" spans="1:15" ht="12.75" customHeight="1" thickBot="1" x14ac:dyDescent="0.25">
      <c r="A129" s="214"/>
      <c r="B129" s="210"/>
      <c r="C129" s="210"/>
      <c r="D129" s="210"/>
      <c r="E129" s="210"/>
      <c r="F129" s="210"/>
      <c r="G129" s="210"/>
      <c r="H129" s="210"/>
      <c r="I129" s="210"/>
      <c r="J129" s="210"/>
      <c r="K129" s="210"/>
      <c r="L129" s="210"/>
      <c r="M129" s="210"/>
      <c r="N129" s="212"/>
      <c r="O129" s="5"/>
    </row>
    <row r="130" spans="1:15" ht="12.75" customHeight="1" x14ac:dyDescent="0.2">
      <c r="A130" s="198" t="s">
        <v>64</v>
      </c>
      <c r="B130" s="209">
        <v>101862</v>
      </c>
      <c r="C130" s="209">
        <v>71213</v>
      </c>
      <c r="D130" s="209">
        <v>104139</v>
      </c>
      <c r="E130" s="209">
        <v>101448</v>
      </c>
      <c r="F130" s="209">
        <v>116542</v>
      </c>
      <c r="G130" s="209">
        <v>98783</v>
      </c>
      <c r="H130" s="209">
        <v>95395</v>
      </c>
      <c r="I130" s="209">
        <v>93304</v>
      </c>
      <c r="J130" s="209">
        <v>104848</v>
      </c>
      <c r="K130" s="209">
        <v>80343</v>
      </c>
      <c r="L130" s="209">
        <v>100399</v>
      </c>
      <c r="M130" s="209">
        <v>95754</v>
      </c>
      <c r="N130" s="211">
        <f t="shared" si="5"/>
        <v>1164030</v>
      </c>
      <c r="O130" s="5"/>
    </row>
    <row r="131" spans="1:15" ht="12.75" customHeight="1" thickBot="1" x14ac:dyDescent="0.25">
      <c r="A131" s="214"/>
      <c r="B131" s="210"/>
      <c r="C131" s="210"/>
      <c r="D131" s="210"/>
      <c r="E131" s="210"/>
      <c r="F131" s="210"/>
      <c r="G131" s="210"/>
      <c r="H131" s="210"/>
      <c r="I131" s="210"/>
      <c r="J131" s="210"/>
      <c r="K131" s="210"/>
      <c r="L131" s="210"/>
      <c r="M131" s="210"/>
      <c r="N131" s="212"/>
      <c r="O131" s="5"/>
    </row>
    <row r="132" spans="1:15" ht="12.75" customHeight="1" x14ac:dyDescent="0.2">
      <c r="A132" s="198" t="s">
        <v>65</v>
      </c>
      <c r="B132" s="209"/>
      <c r="C132" s="209"/>
      <c r="D132" s="209"/>
      <c r="E132" s="209"/>
      <c r="F132" s="209"/>
      <c r="G132" s="209"/>
      <c r="H132" s="209"/>
      <c r="I132" s="209"/>
      <c r="J132" s="209"/>
      <c r="K132" s="209"/>
      <c r="L132" s="209"/>
      <c r="M132" s="209"/>
      <c r="N132" s="211">
        <f t="shared" si="5"/>
        <v>0</v>
      </c>
      <c r="O132" s="5"/>
    </row>
    <row r="133" spans="1:15" ht="12.75" customHeight="1" thickBot="1" x14ac:dyDescent="0.25">
      <c r="A133" s="214"/>
      <c r="B133" s="210"/>
      <c r="C133" s="210"/>
      <c r="D133" s="210"/>
      <c r="E133" s="210"/>
      <c r="F133" s="210"/>
      <c r="G133" s="210"/>
      <c r="H133" s="210"/>
      <c r="I133" s="210"/>
      <c r="J133" s="210"/>
      <c r="K133" s="210"/>
      <c r="L133" s="210"/>
      <c r="M133" s="210"/>
      <c r="N133" s="212"/>
      <c r="O133" s="5"/>
    </row>
    <row r="134" spans="1:15" ht="12.75" customHeight="1" x14ac:dyDescent="0.2">
      <c r="A134" s="198" t="s">
        <v>66</v>
      </c>
      <c r="B134" s="209">
        <v>20636</v>
      </c>
      <c r="C134" s="209">
        <v>19322</v>
      </c>
      <c r="D134" s="209">
        <v>27764</v>
      </c>
      <c r="E134" s="209">
        <v>18005</v>
      </c>
      <c r="F134" s="209">
        <v>25351</v>
      </c>
      <c r="G134" s="209">
        <v>24736</v>
      </c>
      <c r="H134" s="209">
        <v>26266</v>
      </c>
      <c r="I134" s="209">
        <v>26985</v>
      </c>
      <c r="J134" s="209">
        <v>32543</v>
      </c>
      <c r="K134" s="209">
        <v>24476</v>
      </c>
      <c r="L134" s="209">
        <v>25907</v>
      </c>
      <c r="M134" s="209">
        <v>34711</v>
      </c>
      <c r="N134" s="211">
        <f t="shared" si="5"/>
        <v>306702</v>
      </c>
      <c r="O134" s="5"/>
    </row>
    <row r="135" spans="1:15" ht="12.75" customHeight="1" thickBot="1" x14ac:dyDescent="0.25">
      <c r="A135" s="214"/>
      <c r="B135" s="210"/>
      <c r="C135" s="210"/>
      <c r="D135" s="210"/>
      <c r="E135" s="210"/>
      <c r="F135" s="210"/>
      <c r="G135" s="210"/>
      <c r="H135" s="210"/>
      <c r="I135" s="210"/>
      <c r="J135" s="210"/>
      <c r="K135" s="210"/>
      <c r="L135" s="210"/>
      <c r="M135" s="210"/>
      <c r="N135" s="212"/>
      <c r="O135" s="5"/>
    </row>
    <row r="136" spans="1:15" ht="12.75" customHeight="1" x14ac:dyDescent="0.2">
      <c r="A136" s="198" t="s">
        <v>53</v>
      </c>
      <c r="B136" s="209">
        <v>9175</v>
      </c>
      <c r="C136" s="209">
        <v>8923</v>
      </c>
      <c r="D136" s="209">
        <v>12518</v>
      </c>
      <c r="E136" s="209">
        <v>9645</v>
      </c>
      <c r="F136" s="209">
        <v>9287</v>
      </c>
      <c r="G136" s="209">
        <v>9095</v>
      </c>
      <c r="H136" s="209">
        <v>7968</v>
      </c>
      <c r="I136" s="209">
        <v>6934</v>
      </c>
      <c r="J136" s="209">
        <v>6968</v>
      </c>
      <c r="K136" s="209">
        <v>7263</v>
      </c>
      <c r="L136" s="209">
        <v>7095</v>
      </c>
      <c r="M136" s="209">
        <v>6671</v>
      </c>
      <c r="N136" s="211">
        <f t="shared" si="5"/>
        <v>101542</v>
      </c>
      <c r="O136" s="5"/>
    </row>
    <row r="137" spans="1:15" ht="12.75" customHeight="1" thickBot="1" x14ac:dyDescent="0.25">
      <c r="A137" s="214"/>
      <c r="B137" s="210"/>
      <c r="C137" s="210"/>
      <c r="D137" s="210"/>
      <c r="E137" s="210"/>
      <c r="F137" s="210"/>
      <c r="G137" s="210"/>
      <c r="H137" s="210"/>
      <c r="I137" s="210"/>
      <c r="J137" s="210"/>
      <c r="K137" s="210"/>
      <c r="L137" s="210"/>
      <c r="M137" s="210"/>
      <c r="N137" s="212"/>
      <c r="O137" s="5"/>
    </row>
    <row r="138" spans="1:15" ht="12.75" customHeight="1" x14ac:dyDescent="0.2">
      <c r="A138" s="198" t="s">
        <v>67</v>
      </c>
      <c r="B138" s="209">
        <v>19407</v>
      </c>
      <c r="C138" s="209">
        <v>17286</v>
      </c>
      <c r="D138" s="209">
        <v>22323</v>
      </c>
      <c r="E138" s="209">
        <v>19028</v>
      </c>
      <c r="F138" s="209">
        <v>18093</v>
      </c>
      <c r="G138" s="209">
        <v>21255</v>
      </c>
      <c r="H138" s="209">
        <v>21969</v>
      </c>
      <c r="I138" s="209">
        <v>21055</v>
      </c>
      <c r="J138" s="209">
        <v>16726</v>
      </c>
      <c r="K138" s="209">
        <v>17340</v>
      </c>
      <c r="L138" s="209">
        <v>22341</v>
      </c>
      <c r="M138" s="209">
        <v>18273</v>
      </c>
      <c r="N138" s="211">
        <f t="shared" si="5"/>
        <v>235096</v>
      </c>
      <c r="O138" s="5"/>
    </row>
    <row r="139" spans="1:15" ht="12.75" customHeight="1" thickBot="1" x14ac:dyDescent="0.25">
      <c r="A139" s="214"/>
      <c r="B139" s="210"/>
      <c r="C139" s="210"/>
      <c r="D139" s="210"/>
      <c r="E139" s="210"/>
      <c r="F139" s="210"/>
      <c r="G139" s="210"/>
      <c r="H139" s="210"/>
      <c r="I139" s="210"/>
      <c r="J139" s="210"/>
      <c r="K139" s="210"/>
      <c r="L139" s="210"/>
      <c r="M139" s="210"/>
      <c r="N139" s="212"/>
      <c r="O139" s="5"/>
    </row>
    <row r="140" spans="1:15" ht="12.75" customHeight="1" x14ac:dyDescent="0.2">
      <c r="A140" s="198" t="s">
        <v>68</v>
      </c>
      <c r="B140" s="209">
        <v>52880</v>
      </c>
      <c r="C140" s="209">
        <v>58848</v>
      </c>
      <c r="D140" s="209">
        <v>63011</v>
      </c>
      <c r="E140" s="209">
        <v>64302</v>
      </c>
      <c r="F140" s="209">
        <v>71235</v>
      </c>
      <c r="G140" s="209">
        <v>74235</v>
      </c>
      <c r="H140" s="209">
        <v>67548</v>
      </c>
      <c r="I140" s="209">
        <v>72234</v>
      </c>
      <c r="J140" s="209">
        <v>65068</v>
      </c>
      <c r="K140" s="209">
        <v>68746</v>
      </c>
      <c r="L140" s="209">
        <v>69845</v>
      </c>
      <c r="M140" s="209">
        <v>72987</v>
      </c>
      <c r="N140" s="211">
        <f t="shared" si="5"/>
        <v>800939</v>
      </c>
      <c r="O140" s="5"/>
    </row>
    <row r="141" spans="1:15" ht="12.75" customHeight="1" thickBot="1" x14ac:dyDescent="0.25">
      <c r="A141" s="214"/>
      <c r="B141" s="210"/>
      <c r="C141" s="210"/>
      <c r="D141" s="210"/>
      <c r="E141" s="210"/>
      <c r="F141" s="210"/>
      <c r="G141" s="210"/>
      <c r="H141" s="210"/>
      <c r="I141" s="210"/>
      <c r="J141" s="210"/>
      <c r="K141" s="210"/>
      <c r="L141" s="210"/>
      <c r="M141" s="210"/>
      <c r="N141" s="212"/>
      <c r="O141" s="5"/>
    </row>
    <row r="142" spans="1:15" ht="12.75" customHeight="1" x14ac:dyDescent="0.2">
      <c r="A142" s="198" t="s">
        <v>69</v>
      </c>
      <c r="B142" s="209">
        <v>4804</v>
      </c>
      <c r="C142" s="209">
        <v>4646</v>
      </c>
      <c r="D142" s="209">
        <v>4295</v>
      </c>
      <c r="E142" s="209">
        <v>3910</v>
      </c>
      <c r="F142" s="209">
        <v>6087</v>
      </c>
      <c r="G142" s="209">
        <v>4688</v>
      </c>
      <c r="H142" s="209">
        <v>4028</v>
      </c>
      <c r="I142" s="209">
        <v>5712</v>
      </c>
      <c r="J142" s="209">
        <v>3777</v>
      </c>
      <c r="K142" s="209">
        <v>5233</v>
      </c>
      <c r="L142" s="209">
        <v>5529</v>
      </c>
      <c r="M142" s="209">
        <v>4429</v>
      </c>
      <c r="N142" s="211">
        <f t="shared" si="5"/>
        <v>57138</v>
      </c>
      <c r="O142" s="5"/>
    </row>
    <row r="143" spans="1:15" ht="12.75" customHeight="1" thickBot="1" x14ac:dyDescent="0.25">
      <c r="A143" s="214"/>
      <c r="B143" s="210"/>
      <c r="C143" s="210"/>
      <c r="D143" s="210"/>
      <c r="E143" s="210"/>
      <c r="F143" s="210"/>
      <c r="G143" s="210"/>
      <c r="H143" s="210"/>
      <c r="I143" s="210"/>
      <c r="J143" s="210"/>
      <c r="K143" s="210"/>
      <c r="L143" s="210"/>
      <c r="M143" s="210"/>
      <c r="N143" s="212"/>
      <c r="O143" s="5"/>
    </row>
    <row r="144" spans="1:15" ht="12.75" customHeight="1" x14ac:dyDescent="0.2">
      <c r="A144" s="198" t="s">
        <v>60</v>
      </c>
      <c r="B144" s="209">
        <v>7709</v>
      </c>
      <c r="C144" s="209">
        <v>4846</v>
      </c>
      <c r="D144" s="209">
        <v>6161</v>
      </c>
      <c r="E144" s="209">
        <v>3912</v>
      </c>
      <c r="F144" s="209">
        <v>3891</v>
      </c>
      <c r="G144" s="209">
        <v>3926</v>
      </c>
      <c r="H144" s="209">
        <v>3352</v>
      </c>
      <c r="I144" s="209">
        <v>2217</v>
      </c>
      <c r="J144" s="209">
        <v>3756</v>
      </c>
      <c r="K144" s="209">
        <v>3350</v>
      </c>
      <c r="L144" s="209">
        <v>2067</v>
      </c>
      <c r="M144" s="209">
        <v>346</v>
      </c>
      <c r="N144" s="211">
        <f t="shared" si="5"/>
        <v>45533</v>
      </c>
      <c r="O144" s="5"/>
    </row>
    <row r="145" spans="1:15" ht="12.75" customHeight="1" thickBot="1" x14ac:dyDescent="0.25">
      <c r="A145" s="214"/>
      <c r="B145" s="210"/>
      <c r="C145" s="210"/>
      <c r="D145" s="210"/>
      <c r="E145" s="210"/>
      <c r="F145" s="210"/>
      <c r="G145" s="210"/>
      <c r="H145" s="210"/>
      <c r="I145" s="210"/>
      <c r="J145" s="210"/>
      <c r="K145" s="210"/>
      <c r="L145" s="210"/>
      <c r="M145" s="210"/>
      <c r="N145" s="212"/>
      <c r="O145" s="5"/>
    </row>
    <row r="146" spans="1:15" ht="12.75" customHeight="1" x14ac:dyDescent="0.2">
      <c r="A146" s="198" t="s">
        <v>71</v>
      </c>
      <c r="B146" s="209">
        <v>5857</v>
      </c>
      <c r="C146" s="209">
        <v>5079</v>
      </c>
      <c r="D146" s="209">
        <v>7211</v>
      </c>
      <c r="E146" s="209">
        <v>7198</v>
      </c>
      <c r="F146" s="209">
        <v>7895</v>
      </c>
      <c r="G146" s="209">
        <v>7387</v>
      </c>
      <c r="H146" s="209">
        <v>6535</v>
      </c>
      <c r="I146" s="209">
        <v>6758</v>
      </c>
      <c r="J146" s="209">
        <v>5945</v>
      </c>
      <c r="K146" s="209">
        <v>5668</v>
      </c>
      <c r="L146" s="209">
        <v>4168</v>
      </c>
      <c r="M146" s="209">
        <v>3848</v>
      </c>
      <c r="N146" s="211">
        <f t="shared" si="5"/>
        <v>73549</v>
      </c>
      <c r="O146" s="5"/>
    </row>
    <row r="147" spans="1:15" ht="12.75" customHeight="1" thickBot="1" x14ac:dyDescent="0.25">
      <c r="A147" s="214"/>
      <c r="B147" s="210"/>
      <c r="C147" s="210"/>
      <c r="D147" s="210"/>
      <c r="E147" s="210"/>
      <c r="F147" s="210"/>
      <c r="G147" s="210"/>
      <c r="H147" s="210"/>
      <c r="I147" s="210"/>
      <c r="J147" s="210"/>
      <c r="K147" s="210"/>
      <c r="L147" s="210"/>
      <c r="M147" s="210"/>
      <c r="N147" s="212"/>
      <c r="O147" s="5"/>
    </row>
    <row r="148" spans="1:15" ht="12.75" customHeight="1" x14ac:dyDescent="0.2">
      <c r="A148" s="198" t="s">
        <v>72</v>
      </c>
      <c r="B148" s="209">
        <v>7187</v>
      </c>
      <c r="C148" s="209">
        <v>9112</v>
      </c>
      <c r="D148" s="209">
        <v>10032</v>
      </c>
      <c r="E148" s="209">
        <v>12458</v>
      </c>
      <c r="F148" s="209">
        <v>6549</v>
      </c>
      <c r="G148" s="209">
        <v>4754</v>
      </c>
      <c r="H148" s="209">
        <v>5531</v>
      </c>
      <c r="I148" s="209">
        <v>4251</v>
      </c>
      <c r="J148" s="209">
        <v>4443</v>
      </c>
      <c r="K148" s="209">
        <v>3987</v>
      </c>
      <c r="L148" s="209">
        <v>3721</v>
      </c>
      <c r="M148" s="209">
        <v>1577</v>
      </c>
      <c r="N148" s="211">
        <f t="shared" si="5"/>
        <v>73602</v>
      </c>
      <c r="O148" s="5"/>
    </row>
    <row r="149" spans="1:15" ht="12.75" customHeight="1" thickBot="1" x14ac:dyDescent="0.25">
      <c r="A149" s="214"/>
      <c r="B149" s="210"/>
      <c r="C149" s="210"/>
      <c r="D149" s="210"/>
      <c r="E149" s="210"/>
      <c r="F149" s="210"/>
      <c r="G149" s="210"/>
      <c r="H149" s="210"/>
      <c r="I149" s="210"/>
      <c r="J149" s="210"/>
      <c r="K149" s="210"/>
      <c r="L149" s="210"/>
      <c r="M149" s="210"/>
      <c r="N149" s="212"/>
      <c r="O149" s="5"/>
    </row>
    <row r="150" spans="1:15" ht="12.75" customHeight="1" x14ac:dyDescent="0.2">
      <c r="A150" s="205" t="s">
        <v>13</v>
      </c>
      <c r="B150" s="194">
        <f t="shared" ref="B150:G150" si="6">SUM(B126:B148)</f>
        <v>277113</v>
      </c>
      <c r="C150" s="194">
        <f t="shared" si="6"/>
        <v>244336</v>
      </c>
      <c r="D150" s="194">
        <f t="shared" si="6"/>
        <v>325568</v>
      </c>
      <c r="E150" s="194">
        <f t="shared" si="6"/>
        <v>287281</v>
      </c>
      <c r="F150" s="194">
        <f t="shared" si="6"/>
        <v>313738</v>
      </c>
      <c r="G150" s="194">
        <f t="shared" si="6"/>
        <v>321355</v>
      </c>
      <c r="H150" s="194">
        <f t="shared" ref="H150:M150" si="7">SUM(H126:H148)</f>
        <v>291695</v>
      </c>
      <c r="I150" s="194">
        <f t="shared" si="7"/>
        <v>303452</v>
      </c>
      <c r="J150" s="194">
        <f t="shared" si="7"/>
        <v>299095</v>
      </c>
      <c r="K150" s="194">
        <f t="shared" si="7"/>
        <v>285656</v>
      </c>
      <c r="L150" s="194">
        <f t="shared" si="7"/>
        <v>292101</v>
      </c>
      <c r="M150" s="194">
        <f t="shared" si="7"/>
        <v>295169</v>
      </c>
      <c r="N150" s="194">
        <f>SUM(B150:M150)</f>
        <v>3536559</v>
      </c>
      <c r="O150" s="5"/>
    </row>
    <row r="151" spans="1:15" ht="12.75" customHeight="1" thickBot="1" x14ac:dyDescent="0.25">
      <c r="A151" s="206"/>
      <c r="B151" s="195"/>
      <c r="C151" s="195"/>
      <c r="D151" s="195"/>
      <c r="E151" s="195"/>
      <c r="F151" s="195"/>
      <c r="G151" s="195"/>
      <c r="H151" s="195"/>
      <c r="I151" s="195"/>
      <c r="J151" s="195"/>
      <c r="K151" s="195"/>
      <c r="L151" s="195"/>
      <c r="M151" s="195"/>
      <c r="N151" s="195"/>
      <c r="O151" s="5"/>
    </row>
    <row r="152" spans="1:15" ht="12.75" customHeight="1" x14ac:dyDescent="0.2">
      <c r="O152" s="5"/>
    </row>
    <row r="153" spans="1:15" ht="12.75" customHeight="1" x14ac:dyDescent="0.2">
      <c r="O153" s="5"/>
    </row>
    <row r="154" spans="1:15" ht="12.75" customHeight="1" x14ac:dyDescent="0.2">
      <c r="O154" s="5"/>
    </row>
    <row r="155" spans="1:15" ht="12.75" customHeight="1" x14ac:dyDescent="0.2">
      <c r="O155" s="5"/>
    </row>
    <row r="156" spans="1:15" s="10" customFormat="1" ht="24.95" customHeight="1" x14ac:dyDescent="0.2">
      <c r="A156" s="204" t="s">
        <v>192</v>
      </c>
      <c r="B156" s="204"/>
      <c r="C156" s="204"/>
      <c r="D156" s="204"/>
      <c r="E156" s="204"/>
      <c r="F156" s="204"/>
      <c r="G156" s="204"/>
      <c r="H156" s="204"/>
      <c r="I156" s="204"/>
      <c r="J156" s="204"/>
      <c r="K156" s="204"/>
      <c r="L156" s="204"/>
      <c r="M156" s="204"/>
      <c r="N156" s="204"/>
      <c r="O156" s="23"/>
    </row>
    <row r="157" spans="1:15" ht="12.75" customHeight="1" thickBot="1" x14ac:dyDescent="0.25">
      <c r="A157" s="20"/>
      <c r="F157" s="4"/>
      <c r="O157" s="5"/>
    </row>
    <row r="158" spans="1:15" ht="12.75" customHeight="1" x14ac:dyDescent="0.2">
      <c r="A158" s="198"/>
      <c r="B158" s="198" t="s">
        <v>1</v>
      </c>
      <c r="C158" s="198" t="s">
        <v>2</v>
      </c>
      <c r="D158" s="198" t="s">
        <v>3</v>
      </c>
      <c r="E158" s="198" t="s">
        <v>4</v>
      </c>
      <c r="F158" s="198" t="s">
        <v>5</v>
      </c>
      <c r="G158" s="198" t="s">
        <v>6</v>
      </c>
      <c r="H158" s="198" t="s">
        <v>7</v>
      </c>
      <c r="I158" s="198" t="s">
        <v>8</v>
      </c>
      <c r="J158" s="198" t="s">
        <v>9</v>
      </c>
      <c r="K158" s="198" t="s">
        <v>10</v>
      </c>
      <c r="L158" s="198" t="s">
        <v>11</v>
      </c>
      <c r="M158" s="198" t="s">
        <v>12</v>
      </c>
      <c r="N158" s="196" t="s">
        <v>13</v>
      </c>
      <c r="O158" s="5"/>
    </row>
    <row r="159" spans="1:15" ht="12.75" customHeight="1" thickBot="1" x14ac:dyDescent="0.25">
      <c r="A159" s="199"/>
      <c r="B159" s="199"/>
      <c r="C159" s="199"/>
      <c r="D159" s="199"/>
      <c r="E159" s="199"/>
      <c r="F159" s="199"/>
      <c r="G159" s="199"/>
      <c r="H159" s="199"/>
      <c r="I159" s="199"/>
      <c r="J159" s="199"/>
      <c r="K159" s="199"/>
      <c r="L159" s="199"/>
      <c r="M159" s="199"/>
      <c r="N159" s="197"/>
      <c r="O159" s="5"/>
    </row>
    <row r="160" spans="1:15" ht="12.75" customHeight="1" x14ac:dyDescent="0.2">
      <c r="A160" s="198" t="s">
        <v>75</v>
      </c>
      <c r="B160" s="209">
        <v>9152</v>
      </c>
      <c r="C160" s="209">
        <v>16409</v>
      </c>
      <c r="D160" s="209">
        <v>15984</v>
      </c>
      <c r="E160" s="209">
        <v>15272</v>
      </c>
      <c r="F160" s="209">
        <v>20881</v>
      </c>
      <c r="G160" s="209">
        <v>21248</v>
      </c>
      <c r="H160" s="209">
        <v>17817</v>
      </c>
      <c r="I160" s="209">
        <v>20892</v>
      </c>
      <c r="J160" s="209">
        <v>20052</v>
      </c>
      <c r="K160" s="209">
        <v>18647</v>
      </c>
      <c r="L160" s="209">
        <v>3300</v>
      </c>
      <c r="M160" s="209">
        <v>4746</v>
      </c>
      <c r="N160" s="211">
        <f t="shared" ref="N160:N180" si="8">SUM(B160:M160)</f>
        <v>184400</v>
      </c>
      <c r="O160" s="5"/>
    </row>
    <row r="161" spans="1:15" ht="12.75" customHeight="1" thickBot="1" x14ac:dyDescent="0.25">
      <c r="A161" s="214"/>
      <c r="B161" s="210"/>
      <c r="C161" s="210"/>
      <c r="D161" s="210"/>
      <c r="E161" s="210"/>
      <c r="F161" s="210"/>
      <c r="G161" s="210"/>
      <c r="H161" s="210"/>
      <c r="I161" s="210"/>
      <c r="J161" s="210"/>
      <c r="K161" s="210"/>
      <c r="L161" s="210"/>
      <c r="M161" s="210"/>
      <c r="N161" s="212"/>
      <c r="O161" s="5"/>
    </row>
    <row r="162" spans="1:15" ht="12.75" customHeight="1" x14ac:dyDescent="0.2">
      <c r="A162" s="198" t="s">
        <v>76</v>
      </c>
      <c r="B162" s="209"/>
      <c r="C162" s="209"/>
      <c r="D162" s="209"/>
      <c r="E162" s="209"/>
      <c r="F162" s="209"/>
      <c r="G162" s="209"/>
      <c r="H162" s="209"/>
      <c r="I162" s="209"/>
      <c r="J162" s="209"/>
      <c r="K162" s="209"/>
      <c r="L162" s="209"/>
      <c r="M162" s="209"/>
      <c r="N162" s="211">
        <f t="shared" si="8"/>
        <v>0</v>
      </c>
      <c r="O162" s="5"/>
    </row>
    <row r="163" spans="1:15" ht="12.75" customHeight="1" thickBot="1" x14ac:dyDescent="0.25">
      <c r="A163" s="214"/>
      <c r="B163" s="210"/>
      <c r="C163" s="210"/>
      <c r="D163" s="210"/>
      <c r="E163" s="210"/>
      <c r="F163" s="210"/>
      <c r="G163" s="210"/>
      <c r="H163" s="210"/>
      <c r="I163" s="210"/>
      <c r="J163" s="210"/>
      <c r="K163" s="210"/>
      <c r="L163" s="210"/>
      <c r="M163" s="210"/>
      <c r="N163" s="212"/>
      <c r="O163" s="5"/>
    </row>
    <row r="164" spans="1:15" ht="12.75" customHeight="1" x14ac:dyDescent="0.2">
      <c r="A164" s="198" t="s">
        <v>77</v>
      </c>
      <c r="B164" s="209">
        <v>11379</v>
      </c>
      <c r="C164" s="209">
        <v>17548</v>
      </c>
      <c r="D164" s="209">
        <v>26526</v>
      </c>
      <c r="E164" s="209">
        <v>9611</v>
      </c>
      <c r="F164" s="209">
        <v>5732</v>
      </c>
      <c r="G164" s="209">
        <v>7477</v>
      </c>
      <c r="H164" s="209">
        <v>14338</v>
      </c>
      <c r="I164" s="209">
        <v>11155</v>
      </c>
      <c r="J164" s="209">
        <v>15398</v>
      </c>
      <c r="K164" s="209">
        <v>17306</v>
      </c>
      <c r="L164" s="209">
        <v>13347</v>
      </c>
      <c r="M164" s="209">
        <v>18360</v>
      </c>
      <c r="N164" s="211">
        <f t="shared" si="8"/>
        <v>168177</v>
      </c>
      <c r="O164" s="5"/>
    </row>
    <row r="165" spans="1:15" ht="12.75" customHeight="1" thickBot="1" x14ac:dyDescent="0.25">
      <c r="A165" s="214"/>
      <c r="B165" s="210"/>
      <c r="C165" s="210"/>
      <c r="D165" s="210"/>
      <c r="E165" s="210"/>
      <c r="F165" s="210"/>
      <c r="G165" s="210"/>
      <c r="H165" s="210"/>
      <c r="I165" s="210"/>
      <c r="J165" s="210"/>
      <c r="K165" s="210"/>
      <c r="L165" s="210"/>
      <c r="M165" s="210"/>
      <c r="N165" s="212"/>
      <c r="O165" s="5"/>
    </row>
    <row r="166" spans="1:15" ht="12.75" customHeight="1" x14ac:dyDescent="0.2">
      <c r="A166" s="198" t="s">
        <v>78</v>
      </c>
      <c r="B166" s="209">
        <v>8185</v>
      </c>
      <c r="C166" s="209">
        <v>7537</v>
      </c>
      <c r="D166" s="209">
        <v>10315</v>
      </c>
      <c r="E166" s="209">
        <v>10124</v>
      </c>
      <c r="F166" s="209">
        <v>7583</v>
      </c>
      <c r="G166" s="209">
        <v>6977</v>
      </c>
      <c r="H166" s="209">
        <v>6041</v>
      </c>
      <c r="I166" s="209">
        <v>6951</v>
      </c>
      <c r="J166" s="209">
        <v>7928</v>
      </c>
      <c r="K166" s="209">
        <v>3819</v>
      </c>
      <c r="L166" s="209"/>
      <c r="M166" s="209">
        <v>6834</v>
      </c>
      <c r="N166" s="211">
        <f t="shared" si="8"/>
        <v>82294</v>
      </c>
      <c r="O166" s="5"/>
    </row>
    <row r="167" spans="1:15" ht="12.75" customHeight="1" thickBot="1" x14ac:dyDescent="0.25">
      <c r="A167" s="214"/>
      <c r="B167" s="210"/>
      <c r="C167" s="210"/>
      <c r="D167" s="210"/>
      <c r="E167" s="210"/>
      <c r="F167" s="210"/>
      <c r="G167" s="210"/>
      <c r="H167" s="210"/>
      <c r="I167" s="210"/>
      <c r="J167" s="210"/>
      <c r="K167" s="210"/>
      <c r="L167" s="210"/>
      <c r="M167" s="210"/>
      <c r="N167" s="212"/>
      <c r="O167" s="5"/>
    </row>
    <row r="168" spans="1:15" ht="12.75" customHeight="1" x14ac:dyDescent="0.2">
      <c r="A168" s="198" t="s">
        <v>96</v>
      </c>
      <c r="B168" s="209">
        <v>11404</v>
      </c>
      <c r="C168" s="209">
        <v>15994</v>
      </c>
      <c r="D168" s="209">
        <v>18277</v>
      </c>
      <c r="E168" s="209">
        <v>18935</v>
      </c>
      <c r="F168" s="209">
        <v>18871</v>
      </c>
      <c r="G168" s="209">
        <v>12704</v>
      </c>
      <c r="H168" s="209">
        <v>19813</v>
      </c>
      <c r="I168" s="209">
        <v>15491</v>
      </c>
      <c r="J168" s="209">
        <v>15558</v>
      </c>
      <c r="K168" s="209">
        <v>17111</v>
      </c>
      <c r="L168" s="209">
        <v>15104</v>
      </c>
      <c r="M168" s="209">
        <v>19690</v>
      </c>
      <c r="N168" s="211">
        <f t="shared" si="8"/>
        <v>198952</v>
      </c>
      <c r="O168" s="5"/>
    </row>
    <row r="169" spans="1:15" ht="12.75" customHeight="1" thickBot="1" x14ac:dyDescent="0.25">
      <c r="A169" s="214"/>
      <c r="B169" s="210"/>
      <c r="C169" s="210"/>
      <c r="D169" s="210"/>
      <c r="E169" s="210"/>
      <c r="F169" s="210"/>
      <c r="G169" s="210"/>
      <c r="H169" s="210"/>
      <c r="I169" s="210"/>
      <c r="J169" s="210"/>
      <c r="K169" s="210"/>
      <c r="L169" s="210"/>
      <c r="M169" s="210"/>
      <c r="N169" s="212"/>
      <c r="O169" s="5"/>
    </row>
    <row r="170" spans="1:15" ht="12.75" customHeight="1" x14ac:dyDescent="0.2">
      <c r="A170" s="198" t="s">
        <v>107</v>
      </c>
      <c r="B170" s="209" t="s">
        <v>92</v>
      </c>
      <c r="C170" s="209"/>
      <c r="D170" s="209"/>
      <c r="E170" s="209"/>
      <c r="F170" s="209"/>
      <c r="G170" s="209" t="s">
        <v>92</v>
      </c>
      <c r="H170" s="209"/>
      <c r="I170" s="209"/>
      <c r="J170" s="209"/>
      <c r="K170" s="209"/>
      <c r="L170" s="209"/>
      <c r="M170" s="209"/>
      <c r="N170" s="211">
        <f t="shared" si="8"/>
        <v>0</v>
      </c>
      <c r="O170" s="5"/>
    </row>
    <row r="171" spans="1:15" ht="12.75" customHeight="1" thickBot="1" x14ac:dyDescent="0.25">
      <c r="A171" s="214"/>
      <c r="B171" s="210"/>
      <c r="C171" s="210"/>
      <c r="D171" s="210"/>
      <c r="E171" s="210"/>
      <c r="F171" s="210"/>
      <c r="G171" s="210"/>
      <c r="H171" s="210"/>
      <c r="I171" s="210"/>
      <c r="J171" s="210"/>
      <c r="K171" s="210"/>
      <c r="L171" s="210"/>
      <c r="M171" s="210"/>
      <c r="N171" s="212"/>
      <c r="O171" s="5"/>
    </row>
    <row r="172" spans="1:15" ht="12.75" customHeight="1" x14ac:dyDescent="0.2">
      <c r="A172" s="198" t="s">
        <v>79</v>
      </c>
      <c r="B172" s="209">
        <v>10700</v>
      </c>
      <c r="C172" s="209"/>
      <c r="D172" s="209"/>
      <c r="E172" s="209">
        <v>11815</v>
      </c>
      <c r="F172" s="209">
        <v>7367</v>
      </c>
      <c r="G172" s="209">
        <v>863</v>
      </c>
      <c r="H172" s="209"/>
      <c r="I172" s="209"/>
      <c r="J172" s="209"/>
      <c r="K172" s="209"/>
      <c r="L172" s="209"/>
      <c r="M172" s="209"/>
      <c r="N172" s="211">
        <f t="shared" si="8"/>
        <v>30745</v>
      </c>
      <c r="O172" s="5"/>
    </row>
    <row r="173" spans="1:15" ht="12.75" customHeight="1" thickBot="1" x14ac:dyDescent="0.25">
      <c r="A173" s="214"/>
      <c r="B173" s="210"/>
      <c r="C173" s="210"/>
      <c r="D173" s="210"/>
      <c r="E173" s="210"/>
      <c r="F173" s="210"/>
      <c r="G173" s="210"/>
      <c r="H173" s="210"/>
      <c r="I173" s="210"/>
      <c r="J173" s="210"/>
      <c r="K173" s="210"/>
      <c r="L173" s="210"/>
      <c r="M173" s="210"/>
      <c r="N173" s="212"/>
      <c r="O173" s="5"/>
    </row>
    <row r="174" spans="1:15" ht="12.75" customHeight="1" x14ac:dyDescent="0.2">
      <c r="A174" s="198" t="s">
        <v>53</v>
      </c>
      <c r="B174" s="209">
        <v>21912</v>
      </c>
      <c r="C174" s="209">
        <v>21933</v>
      </c>
      <c r="D174" s="209">
        <v>23935</v>
      </c>
      <c r="E174" s="209">
        <v>24594</v>
      </c>
      <c r="F174" s="209">
        <v>27746</v>
      </c>
      <c r="G174" s="209">
        <v>28168</v>
      </c>
      <c r="H174" s="209">
        <v>26471</v>
      </c>
      <c r="I174" s="209">
        <v>26371</v>
      </c>
      <c r="J174" s="209">
        <v>22875</v>
      </c>
      <c r="K174" s="209">
        <v>25337</v>
      </c>
      <c r="L174" s="209">
        <v>23125</v>
      </c>
      <c r="M174" s="209">
        <v>21504</v>
      </c>
      <c r="N174" s="211">
        <f t="shared" si="8"/>
        <v>293971</v>
      </c>
      <c r="O174" s="5"/>
    </row>
    <row r="175" spans="1:15" ht="12.75" customHeight="1" thickBot="1" x14ac:dyDescent="0.25">
      <c r="A175" s="214"/>
      <c r="B175" s="210"/>
      <c r="C175" s="210"/>
      <c r="D175" s="210"/>
      <c r="E175" s="210"/>
      <c r="F175" s="210"/>
      <c r="G175" s="210"/>
      <c r="H175" s="210"/>
      <c r="I175" s="210"/>
      <c r="J175" s="210"/>
      <c r="K175" s="210"/>
      <c r="L175" s="210"/>
      <c r="M175" s="210"/>
      <c r="N175" s="212"/>
      <c r="O175" s="5"/>
    </row>
    <row r="176" spans="1:15" ht="12.75" customHeight="1" x14ac:dyDescent="0.2">
      <c r="A176" s="198" t="s">
        <v>60</v>
      </c>
      <c r="B176" s="209">
        <v>1576</v>
      </c>
      <c r="C176" s="209">
        <v>1414</v>
      </c>
      <c r="D176" s="209">
        <v>728</v>
      </c>
      <c r="E176" s="209">
        <v>593</v>
      </c>
      <c r="F176" s="209">
        <v>1268</v>
      </c>
      <c r="G176" s="209">
        <v>1109</v>
      </c>
      <c r="H176" s="209">
        <v>204</v>
      </c>
      <c r="I176" s="209">
        <v>676</v>
      </c>
      <c r="J176" s="209">
        <v>684</v>
      </c>
      <c r="K176" s="209">
        <v>1761</v>
      </c>
      <c r="L176" s="209">
        <v>1061</v>
      </c>
      <c r="M176" s="209">
        <v>810</v>
      </c>
      <c r="N176" s="211">
        <f t="shared" si="8"/>
        <v>11884</v>
      </c>
      <c r="O176" s="5"/>
    </row>
    <row r="177" spans="1:15" ht="12.75" customHeight="1" thickBot="1" x14ac:dyDescent="0.25">
      <c r="A177" s="214"/>
      <c r="B177" s="210"/>
      <c r="C177" s="210"/>
      <c r="D177" s="210"/>
      <c r="E177" s="210"/>
      <c r="F177" s="210"/>
      <c r="G177" s="210"/>
      <c r="H177" s="210"/>
      <c r="I177" s="210"/>
      <c r="J177" s="210"/>
      <c r="K177" s="210"/>
      <c r="L177" s="210"/>
      <c r="M177" s="210"/>
      <c r="N177" s="212"/>
      <c r="O177" s="5"/>
    </row>
    <row r="178" spans="1:15" ht="12.75" customHeight="1" x14ac:dyDescent="0.2">
      <c r="A178" s="198" t="s">
        <v>69</v>
      </c>
      <c r="B178" s="209">
        <v>5904</v>
      </c>
      <c r="C178" s="209">
        <v>5761</v>
      </c>
      <c r="D178" s="209">
        <v>3608</v>
      </c>
      <c r="E178" s="209">
        <v>3355</v>
      </c>
      <c r="F178" s="209">
        <v>8577</v>
      </c>
      <c r="G178" s="209">
        <v>7595</v>
      </c>
      <c r="H178" s="209">
        <v>9800</v>
      </c>
      <c r="I178" s="209">
        <v>4889</v>
      </c>
      <c r="J178" s="209">
        <v>8368</v>
      </c>
      <c r="K178" s="209">
        <v>6012</v>
      </c>
      <c r="L178" s="209">
        <v>12151</v>
      </c>
      <c r="M178" s="209">
        <v>14594</v>
      </c>
      <c r="N178" s="211">
        <f t="shared" si="8"/>
        <v>90614</v>
      </c>
      <c r="O178" s="5"/>
    </row>
    <row r="179" spans="1:15" ht="12.75" customHeight="1" thickBot="1" x14ac:dyDescent="0.25">
      <c r="A179" s="214"/>
      <c r="B179" s="210"/>
      <c r="C179" s="210"/>
      <c r="D179" s="210"/>
      <c r="E179" s="210"/>
      <c r="F179" s="210"/>
      <c r="G179" s="210"/>
      <c r="H179" s="210"/>
      <c r="I179" s="210"/>
      <c r="J179" s="210"/>
      <c r="K179" s="210"/>
      <c r="L179" s="210"/>
      <c r="M179" s="210"/>
      <c r="N179" s="212"/>
      <c r="O179" s="5"/>
    </row>
    <row r="180" spans="1:15" ht="12.75" customHeight="1" x14ac:dyDescent="0.2">
      <c r="A180" s="198" t="s">
        <v>80</v>
      </c>
      <c r="B180" s="209">
        <v>26217</v>
      </c>
      <c r="C180" s="209">
        <v>26294</v>
      </c>
      <c r="D180" s="209">
        <v>24576</v>
      </c>
      <c r="E180" s="209">
        <v>23964</v>
      </c>
      <c r="F180" s="209">
        <v>25014</v>
      </c>
      <c r="G180" s="209">
        <v>21927</v>
      </c>
      <c r="H180" s="209">
        <v>25739</v>
      </c>
      <c r="I180" s="209">
        <v>28594</v>
      </c>
      <c r="J180" s="209">
        <v>32237</v>
      </c>
      <c r="K180" s="209">
        <v>31022</v>
      </c>
      <c r="L180" s="209">
        <v>31797</v>
      </c>
      <c r="M180" s="209">
        <v>28938</v>
      </c>
      <c r="N180" s="211">
        <f t="shared" si="8"/>
        <v>326319</v>
      </c>
      <c r="O180" s="5"/>
    </row>
    <row r="181" spans="1:15" ht="12.75" customHeight="1" thickBot="1" x14ac:dyDescent="0.25">
      <c r="A181" s="214"/>
      <c r="B181" s="210"/>
      <c r="C181" s="210"/>
      <c r="D181" s="210"/>
      <c r="E181" s="210"/>
      <c r="F181" s="210"/>
      <c r="G181" s="210"/>
      <c r="H181" s="210"/>
      <c r="I181" s="210"/>
      <c r="J181" s="210"/>
      <c r="K181" s="210"/>
      <c r="L181" s="210"/>
      <c r="M181" s="210"/>
      <c r="N181" s="212"/>
      <c r="O181" s="5"/>
    </row>
    <row r="182" spans="1:15" ht="12.75" customHeight="1" x14ac:dyDescent="0.2">
      <c r="A182" s="205" t="s">
        <v>13</v>
      </c>
      <c r="B182" s="194">
        <f>SUM(B160:B180)</f>
        <v>106429</v>
      </c>
      <c r="C182" s="194">
        <f t="shared" ref="C182:M182" si="9">SUM(C160:C180)</f>
        <v>112890</v>
      </c>
      <c r="D182" s="194">
        <f t="shared" si="9"/>
        <v>123949</v>
      </c>
      <c r="E182" s="194">
        <f t="shared" si="9"/>
        <v>118263</v>
      </c>
      <c r="F182" s="194">
        <f t="shared" si="9"/>
        <v>123039</v>
      </c>
      <c r="G182" s="194">
        <f t="shared" si="9"/>
        <v>108068</v>
      </c>
      <c r="H182" s="194">
        <f t="shared" si="9"/>
        <v>120223</v>
      </c>
      <c r="I182" s="194">
        <f t="shared" si="9"/>
        <v>115019</v>
      </c>
      <c r="J182" s="194">
        <f t="shared" si="9"/>
        <v>123100</v>
      </c>
      <c r="K182" s="194">
        <f t="shared" si="9"/>
        <v>121015</v>
      </c>
      <c r="L182" s="194">
        <f t="shared" si="9"/>
        <v>99885</v>
      </c>
      <c r="M182" s="194">
        <f t="shared" si="9"/>
        <v>115476</v>
      </c>
      <c r="N182" s="194">
        <f>SUM(N160:N180)</f>
        <v>1387356</v>
      </c>
      <c r="O182" s="5"/>
    </row>
    <row r="183" spans="1:15" ht="12.75" customHeight="1" thickBot="1" x14ac:dyDescent="0.25">
      <c r="A183" s="206"/>
      <c r="B183" s="195"/>
      <c r="C183" s="195"/>
      <c r="D183" s="195"/>
      <c r="E183" s="195"/>
      <c r="F183" s="195"/>
      <c r="G183" s="195"/>
      <c r="H183" s="195"/>
      <c r="I183" s="195"/>
      <c r="J183" s="195"/>
      <c r="K183" s="195"/>
      <c r="L183" s="195"/>
      <c r="M183" s="195"/>
      <c r="N183" s="195"/>
      <c r="O183" s="5"/>
    </row>
    <row r="184" spans="1:15" ht="12.75" customHeight="1" x14ac:dyDescent="0.2"/>
    <row r="185" spans="1:15" ht="12.75" customHeight="1" x14ac:dyDescent="0.2"/>
    <row r="186" spans="1:15" ht="12.75" customHeight="1" x14ac:dyDescent="0.2"/>
    <row r="187" spans="1:15" s="10" customFormat="1" ht="24.95" customHeight="1" x14ac:dyDescent="0.2">
      <c r="A187" s="204" t="s">
        <v>193</v>
      </c>
      <c r="B187" s="204"/>
      <c r="C187" s="204"/>
      <c r="D187" s="204"/>
      <c r="E187" s="204"/>
      <c r="F187" s="204"/>
      <c r="G187" s="204"/>
      <c r="H187" s="204"/>
      <c r="I187" s="204"/>
      <c r="J187" s="204"/>
      <c r="K187" s="204"/>
      <c r="L187" s="204"/>
      <c r="M187" s="204"/>
      <c r="N187" s="204"/>
    </row>
    <row r="188" spans="1:15" ht="12.75" customHeight="1" thickBot="1" x14ac:dyDescent="0.25"/>
    <row r="189" spans="1:15" ht="12.75" customHeight="1" x14ac:dyDescent="0.2">
      <c r="A189" s="198"/>
      <c r="B189" s="198" t="s">
        <v>1</v>
      </c>
      <c r="C189" s="198" t="s">
        <v>2</v>
      </c>
      <c r="D189" s="198" t="s">
        <v>3</v>
      </c>
      <c r="E189" s="198" t="s">
        <v>4</v>
      </c>
      <c r="F189" s="198" t="s">
        <v>5</v>
      </c>
      <c r="G189" s="198" t="s">
        <v>6</v>
      </c>
      <c r="H189" s="198" t="s">
        <v>7</v>
      </c>
      <c r="I189" s="198" t="s">
        <v>8</v>
      </c>
      <c r="J189" s="198" t="s">
        <v>9</v>
      </c>
      <c r="K189" s="198" t="s">
        <v>10</v>
      </c>
      <c r="L189" s="198" t="s">
        <v>11</v>
      </c>
      <c r="M189" s="198" t="s">
        <v>12</v>
      </c>
      <c r="N189" s="196" t="s">
        <v>13</v>
      </c>
    </row>
    <row r="190" spans="1:15" ht="12.75" customHeight="1" thickBot="1" x14ac:dyDescent="0.25">
      <c r="A190" s="199"/>
      <c r="B190" s="199"/>
      <c r="C190" s="199"/>
      <c r="D190" s="199"/>
      <c r="E190" s="199"/>
      <c r="F190" s="199"/>
      <c r="G190" s="199"/>
      <c r="H190" s="199"/>
      <c r="I190" s="199"/>
      <c r="J190" s="199"/>
      <c r="K190" s="199"/>
      <c r="L190" s="199"/>
      <c r="M190" s="199"/>
      <c r="N190" s="197"/>
    </row>
    <row r="191" spans="1:15" ht="12.75" customHeight="1" x14ac:dyDescent="0.2">
      <c r="A191" s="198" t="s">
        <v>33</v>
      </c>
      <c r="B191" s="209">
        <v>15803</v>
      </c>
      <c r="C191" s="209">
        <v>13684</v>
      </c>
      <c r="D191" s="209">
        <v>16184</v>
      </c>
      <c r="E191" s="209">
        <v>13569</v>
      </c>
      <c r="F191" s="209">
        <v>11530</v>
      </c>
      <c r="G191" s="209">
        <v>14660</v>
      </c>
      <c r="H191" s="209">
        <v>14396</v>
      </c>
      <c r="I191" s="209">
        <v>19407</v>
      </c>
      <c r="J191" s="209">
        <v>16871</v>
      </c>
      <c r="K191" s="209">
        <v>15978</v>
      </c>
      <c r="L191" s="209">
        <v>14920</v>
      </c>
      <c r="M191" s="209">
        <v>13930</v>
      </c>
      <c r="N191" s="211">
        <f t="shared" ref="N191:N203" si="10">SUM(B191:M191)</f>
        <v>180932</v>
      </c>
    </row>
    <row r="192" spans="1:15" ht="12.75" customHeight="1" thickBot="1" x14ac:dyDescent="0.25">
      <c r="A192" s="214"/>
      <c r="B192" s="210"/>
      <c r="C192" s="210"/>
      <c r="D192" s="210"/>
      <c r="E192" s="210"/>
      <c r="F192" s="210"/>
      <c r="G192" s="210"/>
      <c r="H192" s="210"/>
      <c r="I192" s="210"/>
      <c r="J192" s="210"/>
      <c r="K192" s="210"/>
      <c r="L192" s="210"/>
      <c r="M192" s="210"/>
      <c r="N192" s="212"/>
    </row>
    <row r="193" spans="1:14" ht="12.75" customHeight="1" x14ac:dyDescent="0.2">
      <c r="A193" s="198" t="s">
        <v>82</v>
      </c>
      <c r="B193" s="209">
        <v>30758</v>
      </c>
      <c r="C193" s="209">
        <v>13020</v>
      </c>
      <c r="D193" s="209">
        <v>11619</v>
      </c>
      <c r="E193" s="209">
        <v>55206</v>
      </c>
      <c r="F193" s="209">
        <v>63947</v>
      </c>
      <c r="G193" s="209">
        <v>53744</v>
      </c>
      <c r="H193" s="209">
        <v>51185</v>
      </c>
      <c r="I193" s="209">
        <v>44755</v>
      </c>
      <c r="J193" s="209">
        <v>58407</v>
      </c>
      <c r="K193" s="209">
        <v>32671</v>
      </c>
      <c r="L193" s="209">
        <v>35113</v>
      </c>
      <c r="M193" s="209">
        <v>33793</v>
      </c>
      <c r="N193" s="211">
        <f>SUM(B193:M193)</f>
        <v>484218</v>
      </c>
    </row>
    <row r="194" spans="1:14" ht="12.75" customHeight="1" thickBot="1" x14ac:dyDescent="0.25">
      <c r="A194" s="214"/>
      <c r="B194" s="210"/>
      <c r="C194" s="210"/>
      <c r="D194" s="210"/>
      <c r="E194" s="210"/>
      <c r="F194" s="210"/>
      <c r="G194" s="210"/>
      <c r="H194" s="210"/>
      <c r="I194" s="210"/>
      <c r="J194" s="210"/>
      <c r="K194" s="210"/>
      <c r="L194" s="210"/>
      <c r="M194" s="210"/>
      <c r="N194" s="212"/>
    </row>
    <row r="195" spans="1:14" ht="12.75" customHeight="1" x14ac:dyDescent="0.2">
      <c r="A195" s="198" t="s">
        <v>83</v>
      </c>
      <c r="B195" s="209">
        <v>1620</v>
      </c>
      <c r="C195" s="209">
        <v>2700</v>
      </c>
      <c r="D195" s="209">
        <v>1620</v>
      </c>
      <c r="E195" s="209"/>
      <c r="F195" s="209"/>
      <c r="G195" s="209"/>
      <c r="H195" s="209"/>
      <c r="I195" s="209"/>
      <c r="J195" s="209"/>
      <c r="K195" s="209"/>
      <c r="L195" s="209"/>
      <c r="M195" s="209"/>
      <c r="N195" s="211">
        <f t="shared" si="10"/>
        <v>5940</v>
      </c>
    </row>
    <row r="196" spans="1:14" ht="12.75" customHeight="1" thickBot="1" x14ac:dyDescent="0.25">
      <c r="A196" s="214"/>
      <c r="B196" s="210"/>
      <c r="C196" s="210"/>
      <c r="D196" s="210"/>
      <c r="E196" s="210"/>
      <c r="F196" s="210"/>
      <c r="G196" s="210"/>
      <c r="H196" s="210"/>
      <c r="I196" s="210"/>
      <c r="J196" s="210"/>
      <c r="K196" s="210"/>
      <c r="L196" s="210"/>
      <c r="M196" s="210"/>
      <c r="N196" s="212"/>
    </row>
    <row r="197" spans="1:14" ht="12.75" customHeight="1" x14ac:dyDescent="0.2">
      <c r="A197" s="198" t="s">
        <v>44</v>
      </c>
      <c r="B197" s="209" t="s">
        <v>92</v>
      </c>
      <c r="C197" s="209">
        <v>1104</v>
      </c>
      <c r="D197" s="209">
        <v>4360</v>
      </c>
      <c r="E197" s="209">
        <v>3400</v>
      </c>
      <c r="F197" s="209">
        <v>310</v>
      </c>
      <c r="G197" s="209">
        <v>390</v>
      </c>
      <c r="H197" s="209"/>
      <c r="I197" s="209">
        <v>340</v>
      </c>
      <c r="J197" s="209">
        <v>270</v>
      </c>
      <c r="K197" s="209">
        <v>715</v>
      </c>
      <c r="L197" s="209">
        <v>425</v>
      </c>
      <c r="M197" s="209">
        <v>972</v>
      </c>
      <c r="N197" s="211">
        <f t="shared" si="10"/>
        <v>12286</v>
      </c>
    </row>
    <row r="198" spans="1:14" ht="12.75" customHeight="1" thickBot="1" x14ac:dyDescent="0.25">
      <c r="A198" s="214"/>
      <c r="B198" s="210"/>
      <c r="C198" s="210"/>
      <c r="D198" s="210"/>
      <c r="E198" s="210"/>
      <c r="F198" s="210"/>
      <c r="G198" s="210"/>
      <c r="H198" s="210"/>
      <c r="I198" s="210"/>
      <c r="J198" s="210"/>
      <c r="K198" s="210"/>
      <c r="L198" s="210"/>
      <c r="M198" s="210"/>
      <c r="N198" s="212"/>
    </row>
    <row r="199" spans="1:14" ht="12.75" customHeight="1" x14ac:dyDescent="0.2">
      <c r="A199" s="198" t="s">
        <v>84</v>
      </c>
      <c r="B199" s="209">
        <v>2109</v>
      </c>
      <c r="C199" s="209"/>
      <c r="D199" s="209">
        <v>921</v>
      </c>
      <c r="E199" s="209">
        <v>1147</v>
      </c>
      <c r="F199" s="209">
        <v>1326</v>
      </c>
      <c r="G199" s="209">
        <v>2115</v>
      </c>
      <c r="H199" s="209">
        <v>1800</v>
      </c>
      <c r="I199" s="209">
        <v>2787</v>
      </c>
      <c r="J199" s="209">
        <v>2064</v>
      </c>
      <c r="K199" s="209">
        <v>1878</v>
      </c>
      <c r="L199" s="209">
        <v>1399</v>
      </c>
      <c r="M199" s="209">
        <v>2108</v>
      </c>
      <c r="N199" s="211">
        <f t="shared" si="10"/>
        <v>19654</v>
      </c>
    </row>
    <row r="200" spans="1:14" ht="12.75" customHeight="1" thickBot="1" x14ac:dyDescent="0.25">
      <c r="A200" s="214"/>
      <c r="B200" s="210"/>
      <c r="C200" s="210"/>
      <c r="D200" s="210"/>
      <c r="E200" s="210"/>
      <c r="F200" s="210"/>
      <c r="G200" s="210"/>
      <c r="H200" s="210"/>
      <c r="I200" s="210"/>
      <c r="J200" s="210"/>
      <c r="K200" s="210"/>
      <c r="L200" s="210"/>
      <c r="M200" s="210"/>
      <c r="N200" s="212"/>
    </row>
    <row r="201" spans="1:14" ht="12.75" customHeight="1" x14ac:dyDescent="0.2">
      <c r="A201" s="198" t="s">
        <v>85</v>
      </c>
      <c r="B201" s="209">
        <v>5940</v>
      </c>
      <c r="C201" s="209">
        <v>5400</v>
      </c>
      <c r="D201" s="209">
        <v>5940</v>
      </c>
      <c r="E201" s="209">
        <v>5908</v>
      </c>
      <c r="F201" s="209">
        <v>4290</v>
      </c>
      <c r="G201" s="209">
        <v>2130</v>
      </c>
      <c r="H201" s="209"/>
      <c r="I201" s="209"/>
      <c r="J201" s="209"/>
      <c r="K201" s="209"/>
      <c r="L201" s="209"/>
      <c r="M201" s="209"/>
      <c r="N201" s="211">
        <f t="shared" si="10"/>
        <v>29608</v>
      </c>
    </row>
    <row r="202" spans="1:14" ht="12.75" customHeight="1" thickBot="1" x14ac:dyDescent="0.25">
      <c r="A202" s="214"/>
      <c r="B202" s="210"/>
      <c r="C202" s="210"/>
      <c r="D202" s="210"/>
      <c r="E202" s="210"/>
      <c r="F202" s="210"/>
      <c r="G202" s="210"/>
      <c r="H202" s="210"/>
      <c r="I202" s="210"/>
      <c r="J202" s="210"/>
      <c r="K202" s="210"/>
      <c r="L202" s="210"/>
      <c r="M202" s="210"/>
      <c r="N202" s="212"/>
    </row>
    <row r="203" spans="1:14" ht="12.75" customHeight="1" x14ac:dyDescent="0.2">
      <c r="A203" s="198" t="s">
        <v>86</v>
      </c>
      <c r="B203" s="209"/>
      <c r="C203" s="209"/>
      <c r="D203" s="209"/>
      <c r="E203" s="209"/>
      <c r="F203" s="209"/>
      <c r="G203" s="209"/>
      <c r="H203" s="209"/>
      <c r="I203" s="209"/>
      <c r="J203" s="209"/>
      <c r="K203" s="209"/>
      <c r="L203" s="209"/>
      <c r="M203" s="209"/>
      <c r="N203" s="211">
        <f t="shared" si="10"/>
        <v>0</v>
      </c>
    </row>
    <row r="204" spans="1:14" ht="12.75" customHeight="1" thickBot="1" x14ac:dyDescent="0.25">
      <c r="A204" s="214"/>
      <c r="B204" s="210"/>
      <c r="C204" s="210"/>
      <c r="D204" s="210"/>
      <c r="E204" s="210"/>
      <c r="F204" s="210"/>
      <c r="G204" s="210"/>
      <c r="H204" s="210"/>
      <c r="I204" s="210"/>
      <c r="J204" s="210"/>
      <c r="K204" s="210"/>
      <c r="L204" s="210"/>
      <c r="M204" s="210"/>
      <c r="N204" s="212"/>
    </row>
    <row r="205" spans="1:14" ht="12.75" customHeight="1" x14ac:dyDescent="0.2">
      <c r="A205" s="198" t="s">
        <v>87</v>
      </c>
      <c r="B205" s="209"/>
      <c r="C205" s="209">
        <v>420</v>
      </c>
      <c r="D205" s="209">
        <v>748</v>
      </c>
      <c r="E205" s="209">
        <v>310</v>
      </c>
      <c r="F205" s="209"/>
      <c r="G205" s="209"/>
      <c r="H205" s="209">
        <v>540</v>
      </c>
      <c r="I205" s="209">
        <v>895</v>
      </c>
      <c r="J205" s="209">
        <v>954</v>
      </c>
      <c r="K205" s="209">
        <v>398</v>
      </c>
      <c r="L205" s="209">
        <v>5560</v>
      </c>
      <c r="M205" s="209">
        <v>116</v>
      </c>
      <c r="N205" s="211">
        <f>SUM(B205:M205)</f>
        <v>9941</v>
      </c>
    </row>
    <row r="206" spans="1:14" ht="12.75" customHeight="1" thickBot="1" x14ac:dyDescent="0.25">
      <c r="A206" s="214"/>
      <c r="B206" s="210"/>
      <c r="C206" s="210"/>
      <c r="D206" s="210"/>
      <c r="E206" s="210"/>
      <c r="F206" s="210"/>
      <c r="G206" s="210"/>
      <c r="H206" s="210"/>
      <c r="I206" s="210"/>
      <c r="J206" s="210"/>
      <c r="K206" s="210"/>
      <c r="L206" s="210"/>
      <c r="M206" s="210"/>
      <c r="N206" s="212"/>
    </row>
    <row r="207" spans="1:14" ht="12.75" customHeight="1" x14ac:dyDescent="0.2">
      <c r="A207" s="198" t="s">
        <v>88</v>
      </c>
      <c r="B207" s="209">
        <v>980</v>
      </c>
      <c r="C207" s="209">
        <v>460</v>
      </c>
      <c r="D207" s="209">
        <v>866</v>
      </c>
      <c r="E207" s="209">
        <v>500</v>
      </c>
      <c r="F207" s="209">
        <v>1560</v>
      </c>
      <c r="G207" s="209">
        <v>360</v>
      </c>
      <c r="H207" s="209">
        <v>1305</v>
      </c>
      <c r="I207" s="209">
        <v>1302</v>
      </c>
      <c r="J207" s="209">
        <v>585</v>
      </c>
      <c r="K207" s="209">
        <v>1625</v>
      </c>
      <c r="L207" s="209"/>
      <c r="M207" s="209">
        <v>956</v>
      </c>
      <c r="N207" s="211">
        <f>SUM(B207:M207)</f>
        <v>10499</v>
      </c>
    </row>
    <row r="208" spans="1:14" ht="12.75" customHeight="1" thickBot="1" x14ac:dyDescent="0.25">
      <c r="A208" s="214"/>
      <c r="B208" s="210"/>
      <c r="C208" s="210"/>
      <c r="D208" s="210"/>
      <c r="E208" s="210"/>
      <c r="F208" s="210"/>
      <c r="G208" s="210"/>
      <c r="H208" s="210"/>
      <c r="I208" s="210"/>
      <c r="J208" s="210"/>
      <c r="K208" s="210"/>
      <c r="L208" s="210"/>
      <c r="M208" s="210"/>
      <c r="N208" s="212"/>
    </row>
    <row r="209" spans="1:14" ht="12.75" customHeight="1" x14ac:dyDescent="0.2">
      <c r="A209" s="198" t="s">
        <v>89</v>
      </c>
      <c r="B209" s="209">
        <v>100</v>
      </c>
      <c r="C209" s="209">
        <v>641</v>
      </c>
      <c r="D209" s="209">
        <v>1080</v>
      </c>
      <c r="E209" s="209">
        <v>1299</v>
      </c>
      <c r="F209" s="209">
        <v>1575</v>
      </c>
      <c r="G209" s="209">
        <v>3642</v>
      </c>
      <c r="H209" s="209">
        <v>1408</v>
      </c>
      <c r="I209" s="209">
        <v>580</v>
      </c>
      <c r="J209" s="209">
        <v>1271</v>
      </c>
      <c r="K209" s="209">
        <v>3788</v>
      </c>
      <c r="L209" s="209">
        <v>3133</v>
      </c>
      <c r="M209" s="209">
        <v>842</v>
      </c>
      <c r="N209" s="211">
        <f>SUM(B209:M209)</f>
        <v>19359</v>
      </c>
    </row>
    <row r="210" spans="1:14" ht="12.75" customHeight="1" thickBot="1" x14ac:dyDescent="0.25">
      <c r="A210" s="214"/>
      <c r="B210" s="210"/>
      <c r="C210" s="210"/>
      <c r="D210" s="210"/>
      <c r="E210" s="210"/>
      <c r="F210" s="210"/>
      <c r="G210" s="210"/>
      <c r="H210" s="210"/>
      <c r="I210" s="210"/>
      <c r="J210" s="210"/>
      <c r="K210" s="210"/>
      <c r="L210" s="210"/>
      <c r="M210" s="210"/>
      <c r="N210" s="212"/>
    </row>
    <row r="211" spans="1:14" ht="12.75" customHeight="1" x14ac:dyDescent="0.2">
      <c r="A211" s="205" t="s">
        <v>13</v>
      </c>
      <c r="B211" s="194">
        <f t="shared" ref="B211:M211" si="11">SUM(B191:B209)</f>
        <v>57310</v>
      </c>
      <c r="C211" s="194">
        <f t="shared" si="11"/>
        <v>37429</v>
      </c>
      <c r="D211" s="194">
        <f t="shared" si="11"/>
        <v>43338</v>
      </c>
      <c r="E211" s="194">
        <f t="shared" si="11"/>
        <v>81339</v>
      </c>
      <c r="F211" s="194">
        <f t="shared" si="11"/>
        <v>84538</v>
      </c>
      <c r="G211" s="194">
        <f t="shared" si="11"/>
        <v>77041</v>
      </c>
      <c r="H211" s="194">
        <f t="shared" si="11"/>
        <v>70634</v>
      </c>
      <c r="I211" s="194">
        <f t="shared" si="11"/>
        <v>70066</v>
      </c>
      <c r="J211" s="194">
        <f t="shared" si="11"/>
        <v>80422</v>
      </c>
      <c r="K211" s="194">
        <f t="shared" si="11"/>
        <v>57053</v>
      </c>
      <c r="L211" s="194">
        <f t="shared" si="11"/>
        <v>60550</v>
      </c>
      <c r="M211" s="194">
        <f t="shared" si="11"/>
        <v>52717</v>
      </c>
      <c r="N211" s="194">
        <f>SUM(B211:M211)</f>
        <v>772437</v>
      </c>
    </row>
    <row r="212" spans="1:14" ht="12.75" customHeight="1" thickBot="1" x14ac:dyDescent="0.25">
      <c r="A212" s="206"/>
      <c r="B212" s="195"/>
      <c r="C212" s="195"/>
      <c r="D212" s="195"/>
      <c r="E212" s="195"/>
      <c r="F212" s="195"/>
      <c r="G212" s="195"/>
      <c r="H212" s="195"/>
      <c r="I212" s="195"/>
      <c r="J212" s="195"/>
      <c r="K212" s="195"/>
      <c r="L212" s="195"/>
      <c r="M212" s="195"/>
      <c r="N212" s="195"/>
    </row>
    <row r="213" spans="1:14" ht="12.75" customHeight="1" x14ac:dyDescent="0.2">
      <c r="N213" s="20" t="s">
        <v>92</v>
      </c>
    </row>
    <row r="214" spans="1:14" ht="12.75" customHeight="1" x14ac:dyDescent="0.2"/>
    <row r="215" spans="1:14" ht="12.75" customHeight="1" x14ac:dyDescent="0.2"/>
    <row r="216" spans="1:14" s="10" customFormat="1" ht="24.95" customHeight="1" x14ac:dyDescent="0.2">
      <c r="A216" s="204" t="s">
        <v>194</v>
      </c>
      <c r="B216" s="204"/>
      <c r="C216" s="204"/>
      <c r="D216" s="204"/>
      <c r="E216" s="204"/>
      <c r="F216" s="204"/>
      <c r="G216" s="204"/>
      <c r="H216" s="204"/>
      <c r="I216" s="204"/>
      <c r="J216" s="204"/>
      <c r="K216" s="204"/>
      <c r="L216" s="204"/>
      <c r="M216" s="204"/>
      <c r="N216" s="204"/>
    </row>
    <row r="217" spans="1:14" ht="12.75" customHeight="1" thickBot="1" x14ac:dyDescent="0.25"/>
    <row r="218" spans="1:14" ht="12.75" customHeight="1" x14ac:dyDescent="0.2">
      <c r="A218" s="198"/>
      <c r="B218" s="198" t="s">
        <v>1</v>
      </c>
      <c r="C218" s="198" t="s">
        <v>2</v>
      </c>
      <c r="D218" s="198" t="s">
        <v>3</v>
      </c>
      <c r="E218" s="198" t="s">
        <v>4</v>
      </c>
      <c r="F218" s="198" t="s">
        <v>5</v>
      </c>
      <c r="G218" s="198" t="s">
        <v>6</v>
      </c>
      <c r="H218" s="198" t="s">
        <v>7</v>
      </c>
      <c r="I218" s="198" t="s">
        <v>8</v>
      </c>
      <c r="J218" s="198" t="s">
        <v>9</v>
      </c>
      <c r="K218" s="198" t="s">
        <v>10</v>
      </c>
      <c r="L218" s="198" t="s">
        <v>11</v>
      </c>
      <c r="M218" s="198" t="s">
        <v>12</v>
      </c>
      <c r="N218" s="196" t="s">
        <v>13</v>
      </c>
    </row>
    <row r="219" spans="1:14" ht="12.75" customHeight="1" thickBot="1" x14ac:dyDescent="0.25">
      <c r="A219" s="199"/>
      <c r="B219" s="199"/>
      <c r="C219" s="199"/>
      <c r="D219" s="199"/>
      <c r="E219" s="199"/>
      <c r="F219" s="199"/>
      <c r="G219" s="199"/>
      <c r="H219" s="199"/>
      <c r="I219" s="199"/>
      <c r="J219" s="199"/>
      <c r="K219" s="199"/>
      <c r="L219" s="199"/>
      <c r="M219" s="199"/>
      <c r="N219" s="197"/>
    </row>
    <row r="220" spans="1:14" ht="12.75" customHeight="1" x14ac:dyDescent="0.2">
      <c r="A220" s="198" t="s">
        <v>91</v>
      </c>
      <c r="B220" s="209"/>
      <c r="C220" s="209"/>
      <c r="D220" s="209"/>
      <c r="E220" s="209"/>
      <c r="F220" s="209"/>
      <c r="G220" s="209"/>
      <c r="H220" s="209"/>
      <c r="I220" s="209"/>
      <c r="J220" s="209"/>
      <c r="K220" s="209"/>
      <c r="L220" s="209"/>
      <c r="M220" s="209"/>
      <c r="N220" s="211">
        <f>SUM(B220:M220)</f>
        <v>0</v>
      </c>
    </row>
    <row r="221" spans="1:14" ht="12.75" customHeight="1" thickBot="1" x14ac:dyDescent="0.25">
      <c r="A221" s="214"/>
      <c r="B221" s="210"/>
      <c r="C221" s="210"/>
      <c r="D221" s="210"/>
      <c r="E221" s="210"/>
      <c r="F221" s="210"/>
      <c r="G221" s="210"/>
      <c r="H221" s="210"/>
      <c r="I221" s="210"/>
      <c r="J221" s="210"/>
      <c r="K221" s="210"/>
      <c r="L221" s="210"/>
      <c r="M221" s="210"/>
      <c r="N221" s="212"/>
    </row>
    <row r="222" spans="1:14" ht="12.75" customHeight="1" x14ac:dyDescent="0.2">
      <c r="A222" s="198" t="s">
        <v>99</v>
      </c>
      <c r="B222" s="209"/>
      <c r="C222" s="209"/>
      <c r="D222" s="209"/>
      <c r="E222" s="209"/>
      <c r="F222" s="209"/>
      <c r="G222" s="209"/>
      <c r="H222" s="209"/>
      <c r="I222" s="209"/>
      <c r="J222" s="209"/>
      <c r="K222" s="209"/>
      <c r="L222" s="209"/>
      <c r="M222" s="209"/>
      <c r="N222" s="211">
        <f>SUM(B222:M222)</f>
        <v>0</v>
      </c>
    </row>
    <row r="223" spans="1:14" ht="12.75" customHeight="1" thickBot="1" x14ac:dyDescent="0.25">
      <c r="A223" s="199"/>
      <c r="B223" s="210"/>
      <c r="C223" s="210"/>
      <c r="D223" s="210"/>
      <c r="E223" s="210"/>
      <c r="F223" s="210"/>
      <c r="G223" s="210"/>
      <c r="H223" s="210"/>
      <c r="I223" s="210"/>
      <c r="J223" s="210"/>
      <c r="K223" s="210"/>
      <c r="L223" s="210"/>
      <c r="M223" s="210"/>
      <c r="N223" s="212"/>
    </row>
    <row r="224" spans="1:14" ht="12.75" customHeight="1" x14ac:dyDescent="0.2">
      <c r="A224" s="198" t="s">
        <v>86</v>
      </c>
      <c r="B224" s="209"/>
      <c r="C224" s="209"/>
      <c r="D224" s="209"/>
      <c r="E224" s="209"/>
      <c r="F224" s="209"/>
      <c r="G224" s="209"/>
      <c r="H224" s="209"/>
      <c r="I224" s="209"/>
      <c r="J224" s="209"/>
      <c r="K224" s="209"/>
      <c r="L224" s="209"/>
      <c r="M224" s="209"/>
      <c r="N224" s="211">
        <f>SUM(B224:M224)</f>
        <v>0</v>
      </c>
    </row>
    <row r="225" spans="1:14" ht="12.75" customHeight="1" thickBot="1" x14ac:dyDescent="0.25">
      <c r="A225" s="199"/>
      <c r="B225" s="210"/>
      <c r="C225" s="210"/>
      <c r="D225" s="210"/>
      <c r="E225" s="210"/>
      <c r="F225" s="210"/>
      <c r="G225" s="210"/>
      <c r="H225" s="210"/>
      <c r="I225" s="210"/>
      <c r="J225" s="210"/>
      <c r="K225" s="210"/>
      <c r="L225" s="210"/>
      <c r="M225" s="210"/>
      <c r="N225" s="212"/>
    </row>
    <row r="226" spans="1:14" ht="12.75" customHeight="1" x14ac:dyDescent="0.2">
      <c r="A226" s="205" t="s">
        <v>13</v>
      </c>
      <c r="B226" s="205">
        <f t="shared" ref="B226:M226" si="12">SUM(B220:B224)</f>
        <v>0</v>
      </c>
      <c r="C226" s="205">
        <f t="shared" si="12"/>
        <v>0</v>
      </c>
      <c r="D226" s="205">
        <f t="shared" si="12"/>
        <v>0</v>
      </c>
      <c r="E226" s="205">
        <f t="shared" si="12"/>
        <v>0</v>
      </c>
      <c r="F226" s="205">
        <f t="shared" si="12"/>
        <v>0</v>
      </c>
      <c r="G226" s="205">
        <f t="shared" si="12"/>
        <v>0</v>
      </c>
      <c r="H226" s="205">
        <f t="shared" si="12"/>
        <v>0</v>
      </c>
      <c r="I226" s="205">
        <f t="shared" si="12"/>
        <v>0</v>
      </c>
      <c r="J226" s="205">
        <f t="shared" si="12"/>
        <v>0</v>
      </c>
      <c r="K226" s="205">
        <f t="shared" si="12"/>
        <v>0</v>
      </c>
      <c r="L226" s="205">
        <f t="shared" si="12"/>
        <v>0</v>
      </c>
      <c r="M226" s="205">
        <f t="shared" si="12"/>
        <v>0</v>
      </c>
      <c r="N226" s="215" t="s">
        <v>186</v>
      </c>
    </row>
    <row r="227" spans="1:14" ht="12.75" customHeight="1" thickBot="1" x14ac:dyDescent="0.25">
      <c r="A227" s="206"/>
      <c r="B227" s="206"/>
      <c r="C227" s="206"/>
      <c r="D227" s="206"/>
      <c r="E227" s="206"/>
      <c r="F227" s="206"/>
      <c r="G227" s="206"/>
      <c r="H227" s="206"/>
      <c r="I227" s="206"/>
      <c r="J227" s="206"/>
      <c r="K227" s="206"/>
      <c r="L227" s="206"/>
      <c r="M227" s="206"/>
      <c r="N227" s="216"/>
    </row>
    <row r="228" spans="1:14" ht="12.75" customHeight="1" x14ac:dyDescent="0.2"/>
    <row r="229" spans="1:14" ht="12.75" customHeight="1" x14ac:dyDescent="0.2"/>
    <row r="230" spans="1:14" ht="12.75" customHeight="1" x14ac:dyDescent="0.2"/>
    <row r="231" spans="1:14" ht="12.75" customHeight="1" x14ac:dyDescent="0.2"/>
    <row r="232" spans="1:14" ht="12.75" customHeight="1" x14ac:dyDescent="0.2"/>
    <row r="233" spans="1:14" ht="12.75" customHeight="1" x14ac:dyDescent="0.2"/>
    <row r="234" spans="1:14" ht="12.75" customHeight="1" x14ac:dyDescent="0.2"/>
    <row r="235" spans="1:14" ht="12.75" customHeight="1" x14ac:dyDescent="0.2"/>
    <row r="236" spans="1:14" ht="12.75" customHeight="1" x14ac:dyDescent="0.2"/>
    <row r="237" spans="1:14" ht="12.75" customHeight="1" x14ac:dyDescent="0.2"/>
    <row r="238" spans="1:14" ht="12.75" customHeight="1" x14ac:dyDescent="0.2"/>
    <row r="239" spans="1:14" ht="12.75" customHeight="1" x14ac:dyDescent="0.2"/>
    <row r="240" spans="1:14"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row r="2595" ht="12.75" customHeight="1" x14ac:dyDescent="0.2"/>
    <row r="2596" ht="12.75" customHeight="1" x14ac:dyDescent="0.2"/>
    <row r="2597" ht="12.75" customHeight="1" x14ac:dyDescent="0.2"/>
    <row r="2598" ht="12.75" customHeight="1" x14ac:dyDescent="0.2"/>
    <row r="2599" ht="12.75" customHeight="1" x14ac:dyDescent="0.2"/>
    <row r="2600" ht="12.75" customHeight="1" x14ac:dyDescent="0.2"/>
    <row r="2601" ht="12.75" customHeight="1" x14ac:dyDescent="0.2"/>
    <row r="2602" ht="12.75" customHeight="1" x14ac:dyDescent="0.2"/>
    <row r="2603" ht="12.75" customHeight="1" x14ac:dyDescent="0.2"/>
    <row r="2604" ht="12.75" customHeight="1" x14ac:dyDescent="0.2"/>
    <row r="2605" ht="12.75" customHeight="1" x14ac:dyDescent="0.2"/>
    <row r="2606" ht="12.75" customHeight="1" x14ac:dyDescent="0.2"/>
    <row r="2607" ht="12.75" customHeight="1" x14ac:dyDescent="0.2"/>
    <row r="2608" ht="12.75" customHeight="1" x14ac:dyDescent="0.2"/>
    <row r="2609" ht="12.75" customHeight="1" x14ac:dyDescent="0.2"/>
    <row r="2610" ht="12.75" customHeight="1" x14ac:dyDescent="0.2"/>
    <row r="2611" ht="12.75" customHeight="1" x14ac:dyDescent="0.2"/>
    <row r="2612" ht="12.75" customHeight="1" x14ac:dyDescent="0.2"/>
    <row r="2613" ht="12.75" customHeight="1" x14ac:dyDescent="0.2"/>
    <row r="2614" ht="12.75" customHeight="1" x14ac:dyDescent="0.2"/>
    <row r="2615" ht="12.75" customHeight="1" x14ac:dyDescent="0.2"/>
    <row r="2616" ht="12.75" customHeight="1" x14ac:dyDescent="0.2"/>
    <row r="2617" ht="12.75" customHeight="1" x14ac:dyDescent="0.2"/>
    <row r="2618" ht="12.75" customHeight="1" x14ac:dyDescent="0.2"/>
    <row r="2619" ht="12.75" customHeight="1" x14ac:dyDescent="0.2"/>
    <row r="2620" ht="12.75" customHeight="1" x14ac:dyDescent="0.2"/>
    <row r="2621" ht="12.75" customHeight="1" x14ac:dyDescent="0.2"/>
    <row r="2622" ht="12.75" customHeight="1" x14ac:dyDescent="0.2"/>
    <row r="2623" ht="12.75" customHeight="1" x14ac:dyDescent="0.2"/>
    <row r="2624" ht="12.75" customHeight="1" x14ac:dyDescent="0.2"/>
    <row r="2625" ht="12.75" customHeight="1" x14ac:dyDescent="0.2"/>
    <row r="2626" ht="12.75" customHeight="1" x14ac:dyDescent="0.2"/>
    <row r="2627" ht="12.75" customHeight="1" x14ac:dyDescent="0.2"/>
    <row r="2628" ht="12.75" customHeight="1" x14ac:dyDescent="0.2"/>
    <row r="2629" ht="12.75" customHeight="1" x14ac:dyDescent="0.2"/>
    <row r="2630" ht="12.75" customHeight="1" x14ac:dyDescent="0.2"/>
    <row r="2631" ht="12.75" customHeight="1" x14ac:dyDescent="0.2"/>
    <row r="2632" ht="12.75" customHeight="1" x14ac:dyDescent="0.2"/>
    <row r="2633" ht="12.75" customHeight="1" x14ac:dyDescent="0.2"/>
    <row r="2634" ht="12.75" customHeight="1" x14ac:dyDescent="0.2"/>
    <row r="2635" ht="12.75" customHeight="1" x14ac:dyDescent="0.2"/>
    <row r="2636" ht="12.75" customHeight="1" x14ac:dyDescent="0.2"/>
    <row r="2637" ht="12.75" customHeight="1" x14ac:dyDescent="0.2"/>
    <row r="2638" ht="12.75" customHeight="1" x14ac:dyDescent="0.2"/>
    <row r="2639" ht="12.75" customHeight="1" x14ac:dyDescent="0.2"/>
    <row r="2640" ht="12.75" customHeight="1" x14ac:dyDescent="0.2"/>
    <row r="2641" ht="12.75" customHeight="1" x14ac:dyDescent="0.2"/>
    <row r="2642" ht="12.75" customHeight="1" x14ac:dyDescent="0.2"/>
    <row r="2643" ht="12.75" customHeight="1" x14ac:dyDescent="0.2"/>
    <row r="2644" ht="12.75" customHeight="1" x14ac:dyDescent="0.2"/>
    <row r="2645" ht="12.75" customHeight="1" x14ac:dyDescent="0.2"/>
    <row r="2646" ht="12.75" customHeight="1" x14ac:dyDescent="0.2"/>
    <row r="2647" ht="12.75" customHeight="1" x14ac:dyDescent="0.2"/>
    <row r="2648" ht="12.75" customHeight="1" x14ac:dyDescent="0.2"/>
    <row r="2649" ht="12.75" customHeight="1" x14ac:dyDescent="0.2"/>
    <row r="2650" ht="12.75" customHeight="1" x14ac:dyDescent="0.2"/>
    <row r="2651" ht="12.75" customHeight="1" x14ac:dyDescent="0.2"/>
    <row r="2652" ht="12.75" customHeight="1" x14ac:dyDescent="0.2"/>
    <row r="2653" ht="12.75" customHeight="1" x14ac:dyDescent="0.2"/>
    <row r="2654" ht="12.75" customHeight="1" x14ac:dyDescent="0.2"/>
    <row r="2655" ht="12.75" customHeight="1" x14ac:dyDescent="0.2"/>
    <row r="2656" ht="12.75" customHeight="1" x14ac:dyDescent="0.2"/>
    <row r="2657" ht="12.75" customHeight="1" x14ac:dyDescent="0.2"/>
    <row r="2658" ht="12.75" customHeight="1" x14ac:dyDescent="0.2"/>
    <row r="2659" ht="12.75" customHeight="1" x14ac:dyDescent="0.2"/>
    <row r="2660" ht="12.75" customHeight="1" x14ac:dyDescent="0.2"/>
    <row r="2661" ht="12.75" customHeight="1" x14ac:dyDescent="0.2"/>
    <row r="2662" ht="12.75" customHeight="1" x14ac:dyDescent="0.2"/>
    <row r="2663" ht="12.75" customHeight="1" x14ac:dyDescent="0.2"/>
    <row r="2664" ht="12.75" customHeight="1" x14ac:dyDescent="0.2"/>
    <row r="2665" ht="12.75" customHeight="1" x14ac:dyDescent="0.2"/>
    <row r="2666" ht="12.75" customHeight="1" x14ac:dyDescent="0.2"/>
    <row r="2667" ht="12.75" customHeight="1" x14ac:dyDescent="0.2"/>
    <row r="2668" ht="12.75" customHeight="1" x14ac:dyDescent="0.2"/>
    <row r="2669" ht="12.75" customHeight="1" x14ac:dyDescent="0.2"/>
    <row r="2670" ht="12.75" customHeight="1" x14ac:dyDescent="0.2"/>
    <row r="2671" ht="12.75" customHeight="1" x14ac:dyDescent="0.2"/>
    <row r="2672" ht="12.75" customHeight="1" x14ac:dyDescent="0.2"/>
    <row r="2673" ht="12.75" customHeight="1" x14ac:dyDescent="0.2"/>
    <row r="2674" ht="12.75" customHeight="1" x14ac:dyDescent="0.2"/>
    <row r="2675" ht="12.75" customHeight="1" x14ac:dyDescent="0.2"/>
    <row r="2676" ht="12.75" customHeight="1" x14ac:dyDescent="0.2"/>
    <row r="2677" ht="12.75" customHeight="1" x14ac:dyDescent="0.2"/>
    <row r="2678" ht="12.75" customHeight="1" x14ac:dyDescent="0.2"/>
    <row r="2679" ht="12.75" customHeight="1" x14ac:dyDescent="0.2"/>
    <row r="2680" ht="12.75" customHeight="1" x14ac:dyDescent="0.2"/>
    <row r="2681" ht="12.75" customHeight="1" x14ac:dyDescent="0.2"/>
    <row r="2682" ht="12.75" customHeight="1" x14ac:dyDescent="0.2"/>
    <row r="2683" ht="12.75" customHeight="1" x14ac:dyDescent="0.2"/>
    <row r="2684" ht="12.75" customHeight="1" x14ac:dyDescent="0.2"/>
    <row r="2685" ht="12.75" customHeight="1" x14ac:dyDescent="0.2"/>
    <row r="2686" ht="12.75" customHeight="1" x14ac:dyDescent="0.2"/>
    <row r="2687" ht="12.75" customHeight="1" x14ac:dyDescent="0.2"/>
    <row r="2688" ht="12.75" customHeight="1" x14ac:dyDescent="0.2"/>
    <row r="2689" ht="12.75" customHeight="1" x14ac:dyDescent="0.2"/>
    <row r="2690" ht="12.75" customHeight="1" x14ac:dyDescent="0.2"/>
    <row r="2691" ht="12.75" customHeight="1" x14ac:dyDescent="0.2"/>
    <row r="2692" ht="12.75" customHeight="1" x14ac:dyDescent="0.2"/>
    <row r="2693" ht="12.75" customHeight="1" x14ac:dyDescent="0.2"/>
    <row r="2694" ht="12.75" customHeight="1" x14ac:dyDescent="0.2"/>
    <row r="2695" ht="12.75" customHeight="1" x14ac:dyDescent="0.2"/>
    <row r="2696" ht="12.75" customHeight="1" x14ac:dyDescent="0.2"/>
    <row r="2697" ht="12.75" customHeight="1" x14ac:dyDescent="0.2"/>
    <row r="2698" ht="12.75" customHeight="1" x14ac:dyDescent="0.2"/>
    <row r="2699" ht="12.75" customHeight="1" x14ac:dyDescent="0.2"/>
    <row r="2700" ht="12.75" customHeight="1" x14ac:dyDescent="0.2"/>
    <row r="2701" ht="12.75" customHeight="1" x14ac:dyDescent="0.2"/>
    <row r="2702" ht="12.75" customHeight="1" x14ac:dyDescent="0.2"/>
    <row r="2703" ht="12.75" customHeight="1" x14ac:dyDescent="0.2"/>
    <row r="2704" ht="12.75" customHeight="1" x14ac:dyDescent="0.2"/>
    <row r="2705" ht="12.75" customHeight="1" x14ac:dyDescent="0.2"/>
    <row r="2706" ht="12.75" customHeight="1" x14ac:dyDescent="0.2"/>
    <row r="2707" ht="12.75" customHeight="1" x14ac:dyDescent="0.2"/>
    <row r="2708" ht="12.75" customHeight="1" x14ac:dyDescent="0.2"/>
    <row r="2709" ht="12.75" customHeight="1" x14ac:dyDescent="0.2"/>
    <row r="2710" ht="12.75" customHeight="1" x14ac:dyDescent="0.2"/>
    <row r="2711" ht="12.75" customHeight="1" x14ac:dyDescent="0.2"/>
    <row r="2712" ht="12.75" customHeight="1" x14ac:dyDescent="0.2"/>
    <row r="2713" ht="12.75" customHeight="1" x14ac:dyDescent="0.2"/>
    <row r="2714" ht="12.75" customHeight="1" x14ac:dyDescent="0.2"/>
    <row r="2715" ht="12.75" customHeight="1" x14ac:dyDescent="0.2"/>
    <row r="2716" ht="12.75" customHeight="1" x14ac:dyDescent="0.2"/>
    <row r="2717" ht="12.75" customHeight="1" x14ac:dyDescent="0.2"/>
    <row r="2718" ht="12.75" customHeight="1" x14ac:dyDescent="0.2"/>
    <row r="2719" ht="12.75" customHeight="1" x14ac:dyDescent="0.2"/>
    <row r="2720" ht="12.75" customHeight="1" x14ac:dyDescent="0.2"/>
    <row r="2721" ht="12.75" customHeight="1" x14ac:dyDescent="0.2"/>
    <row r="2722" ht="12.75" customHeight="1" x14ac:dyDescent="0.2"/>
    <row r="2723" ht="12.75" customHeight="1" x14ac:dyDescent="0.2"/>
    <row r="2724" ht="12.75" customHeight="1" x14ac:dyDescent="0.2"/>
    <row r="2725" ht="12.75" customHeight="1" x14ac:dyDescent="0.2"/>
    <row r="2726" ht="12.75" customHeight="1" x14ac:dyDescent="0.2"/>
    <row r="2727" ht="12.75" customHeight="1" x14ac:dyDescent="0.2"/>
    <row r="2728" ht="12.75" customHeight="1" x14ac:dyDescent="0.2"/>
    <row r="2729" ht="12.75" customHeight="1" x14ac:dyDescent="0.2"/>
    <row r="2730" ht="12.75" customHeight="1" x14ac:dyDescent="0.2"/>
    <row r="2731" ht="12.75" customHeight="1" x14ac:dyDescent="0.2"/>
    <row r="2732" ht="12.75" customHeight="1" x14ac:dyDescent="0.2"/>
    <row r="2733" ht="12.75" customHeight="1" x14ac:dyDescent="0.2"/>
    <row r="2734" ht="12.75" customHeight="1" x14ac:dyDescent="0.2"/>
    <row r="2735" ht="12.75" customHeight="1" x14ac:dyDescent="0.2"/>
    <row r="2736" ht="12.75" customHeight="1" x14ac:dyDescent="0.2"/>
    <row r="2737" ht="12.75" customHeight="1" x14ac:dyDescent="0.2"/>
    <row r="2738" ht="12.75" customHeight="1" x14ac:dyDescent="0.2"/>
    <row r="2739" ht="12.75" customHeight="1" x14ac:dyDescent="0.2"/>
    <row r="2740" ht="12.75" customHeight="1" x14ac:dyDescent="0.2"/>
    <row r="2741" ht="12.75" customHeight="1" x14ac:dyDescent="0.2"/>
    <row r="2742" ht="12.75" customHeight="1" x14ac:dyDescent="0.2"/>
    <row r="2743" ht="12.75" customHeight="1" x14ac:dyDescent="0.2"/>
    <row r="2744" ht="12.75" customHeight="1" x14ac:dyDescent="0.2"/>
    <row r="2745" ht="12.75" customHeight="1" x14ac:dyDescent="0.2"/>
    <row r="2746" ht="12.75" customHeight="1" x14ac:dyDescent="0.2"/>
    <row r="2747" ht="12.75" customHeight="1" x14ac:dyDescent="0.2"/>
    <row r="2748" ht="12.75" customHeight="1" x14ac:dyDescent="0.2"/>
    <row r="2749" ht="12.75" customHeight="1" x14ac:dyDescent="0.2"/>
    <row r="2750" ht="12.75" customHeight="1" x14ac:dyDescent="0.2"/>
    <row r="2751" ht="12.75" customHeight="1" x14ac:dyDescent="0.2"/>
    <row r="2752" ht="12.75" customHeight="1" x14ac:dyDescent="0.2"/>
    <row r="2753" ht="12.75" customHeight="1" x14ac:dyDescent="0.2"/>
    <row r="2754" ht="12.75" customHeight="1" x14ac:dyDescent="0.2"/>
    <row r="2755" ht="12.75" customHeight="1" x14ac:dyDescent="0.2"/>
    <row r="2756" ht="12.75" customHeight="1" x14ac:dyDescent="0.2"/>
    <row r="2757" ht="12.75" customHeight="1" x14ac:dyDescent="0.2"/>
    <row r="2758" ht="12.75" customHeight="1" x14ac:dyDescent="0.2"/>
    <row r="2759" ht="12.75" customHeight="1" x14ac:dyDescent="0.2"/>
    <row r="2760" ht="12.75" customHeight="1" x14ac:dyDescent="0.2"/>
    <row r="2761" ht="12.75" customHeight="1" x14ac:dyDescent="0.2"/>
    <row r="2762" ht="12.75" customHeight="1" x14ac:dyDescent="0.2"/>
    <row r="2763" ht="12.75" customHeight="1" x14ac:dyDescent="0.2"/>
    <row r="2764" ht="12.75" customHeight="1" x14ac:dyDescent="0.2"/>
    <row r="2765" ht="12.75" customHeight="1" x14ac:dyDescent="0.2"/>
    <row r="2766" ht="12.75" customHeight="1" x14ac:dyDescent="0.2"/>
    <row r="2767" ht="12.75" customHeight="1" x14ac:dyDescent="0.2"/>
    <row r="2768" ht="12.75" customHeight="1" x14ac:dyDescent="0.2"/>
    <row r="2769" ht="12.75" customHeight="1" x14ac:dyDescent="0.2"/>
    <row r="2770" ht="12.75" customHeight="1" x14ac:dyDescent="0.2"/>
    <row r="2771" ht="12.75" customHeight="1" x14ac:dyDescent="0.2"/>
    <row r="2772" ht="12.75" customHeight="1" x14ac:dyDescent="0.2"/>
    <row r="2773" ht="12.75" customHeight="1" x14ac:dyDescent="0.2"/>
    <row r="2774" ht="12.75" customHeight="1" x14ac:dyDescent="0.2"/>
    <row r="2775" ht="12.75" customHeight="1" x14ac:dyDescent="0.2"/>
    <row r="2776" ht="12.75" customHeight="1" x14ac:dyDescent="0.2"/>
    <row r="2777" ht="12.75" customHeight="1" x14ac:dyDescent="0.2"/>
    <row r="2778" ht="12.75" customHeight="1" x14ac:dyDescent="0.2"/>
    <row r="2779" ht="12.75" customHeight="1" x14ac:dyDescent="0.2"/>
    <row r="2780" ht="12.75" customHeight="1" x14ac:dyDescent="0.2"/>
    <row r="2781" ht="12.75" customHeight="1" x14ac:dyDescent="0.2"/>
    <row r="2782" ht="12.75" customHeight="1" x14ac:dyDescent="0.2"/>
    <row r="2783" ht="12.75" customHeight="1" x14ac:dyDescent="0.2"/>
    <row r="2784" ht="12.75" customHeight="1" x14ac:dyDescent="0.2"/>
    <row r="2785" ht="12.75" customHeight="1" x14ac:dyDescent="0.2"/>
    <row r="2786" ht="12.75" customHeight="1" x14ac:dyDescent="0.2"/>
    <row r="2787" ht="12.75" customHeight="1" x14ac:dyDescent="0.2"/>
    <row r="2788" ht="12.75" customHeight="1" x14ac:dyDescent="0.2"/>
    <row r="2789" ht="12.75" customHeight="1" x14ac:dyDescent="0.2"/>
    <row r="2790" ht="12.75" customHeight="1" x14ac:dyDescent="0.2"/>
    <row r="2791" ht="12.75" customHeight="1" x14ac:dyDescent="0.2"/>
    <row r="2792" ht="12.75" customHeight="1" x14ac:dyDescent="0.2"/>
    <row r="2793" ht="12.75" customHeight="1" x14ac:dyDescent="0.2"/>
    <row r="2794" ht="12.75" customHeight="1" x14ac:dyDescent="0.2"/>
    <row r="2795" ht="12.75" customHeight="1" x14ac:dyDescent="0.2"/>
    <row r="2796" ht="12.75" customHeight="1" x14ac:dyDescent="0.2"/>
    <row r="2797" ht="12.75" customHeight="1" x14ac:dyDescent="0.2"/>
    <row r="2798" ht="12.75" customHeight="1" x14ac:dyDescent="0.2"/>
    <row r="2799" ht="12.75" customHeight="1" x14ac:dyDescent="0.2"/>
    <row r="2800" ht="12.75" customHeight="1" x14ac:dyDescent="0.2"/>
    <row r="2801" ht="12.75" customHeight="1" x14ac:dyDescent="0.2"/>
    <row r="2802" ht="12.75" customHeight="1" x14ac:dyDescent="0.2"/>
    <row r="2803" ht="12.75" customHeight="1" x14ac:dyDescent="0.2"/>
    <row r="2804" ht="12.75" customHeight="1" x14ac:dyDescent="0.2"/>
    <row r="2805" ht="12.75" customHeight="1" x14ac:dyDescent="0.2"/>
    <row r="2806" ht="12.75" customHeight="1" x14ac:dyDescent="0.2"/>
    <row r="2807" ht="12.75" customHeight="1" x14ac:dyDescent="0.2"/>
    <row r="2808" ht="12.75" customHeight="1" x14ac:dyDescent="0.2"/>
    <row r="2809" ht="12.75" customHeight="1" x14ac:dyDescent="0.2"/>
    <row r="2810" ht="12.75" customHeight="1" x14ac:dyDescent="0.2"/>
    <row r="2811" ht="12.75" customHeight="1" x14ac:dyDescent="0.2"/>
    <row r="2812" ht="12.75" customHeight="1" x14ac:dyDescent="0.2"/>
    <row r="2813" ht="12.75" customHeight="1" x14ac:dyDescent="0.2"/>
    <row r="2814" ht="12.75" customHeight="1" x14ac:dyDescent="0.2"/>
    <row r="2815" ht="12.75" customHeight="1" x14ac:dyDescent="0.2"/>
    <row r="2816" ht="12.75" customHeight="1" x14ac:dyDescent="0.2"/>
    <row r="2817" ht="12.75" customHeight="1" x14ac:dyDescent="0.2"/>
    <row r="2818" ht="12.75" customHeight="1" x14ac:dyDescent="0.2"/>
    <row r="2819" ht="12.75" customHeight="1" x14ac:dyDescent="0.2"/>
    <row r="2820" ht="12.75" customHeight="1" x14ac:dyDescent="0.2"/>
    <row r="2821" ht="12.75" customHeight="1" x14ac:dyDescent="0.2"/>
    <row r="2822" ht="12.75" customHeight="1" x14ac:dyDescent="0.2"/>
    <row r="2823" ht="12.75" customHeight="1" x14ac:dyDescent="0.2"/>
    <row r="2824" ht="12.75" customHeight="1" x14ac:dyDescent="0.2"/>
    <row r="2825" ht="12.75" customHeight="1" x14ac:dyDescent="0.2"/>
    <row r="2826" ht="12.75" customHeight="1" x14ac:dyDescent="0.2"/>
    <row r="2827" ht="12.75" customHeight="1" x14ac:dyDescent="0.2"/>
    <row r="2828" ht="12.75" customHeight="1" x14ac:dyDescent="0.2"/>
    <row r="2829" ht="12.75" customHeight="1" x14ac:dyDescent="0.2"/>
    <row r="2830" ht="12.75" customHeight="1" x14ac:dyDescent="0.2"/>
    <row r="2831" ht="12.75" customHeight="1" x14ac:dyDescent="0.2"/>
    <row r="2832" ht="12.75" customHeight="1" x14ac:dyDescent="0.2"/>
    <row r="2833" ht="12.75" customHeight="1" x14ac:dyDescent="0.2"/>
    <row r="2834" ht="12.75" customHeight="1" x14ac:dyDescent="0.2"/>
    <row r="2835" ht="12.75" customHeight="1" x14ac:dyDescent="0.2"/>
    <row r="2836" ht="12.75" customHeight="1" x14ac:dyDescent="0.2"/>
    <row r="2837" ht="12.75" customHeight="1" x14ac:dyDescent="0.2"/>
    <row r="2838" ht="12.75" customHeight="1" x14ac:dyDescent="0.2"/>
    <row r="2839" ht="12.75" customHeight="1" x14ac:dyDescent="0.2"/>
    <row r="2840" ht="12.75" customHeight="1" x14ac:dyDescent="0.2"/>
    <row r="2841" ht="12.75" customHeight="1" x14ac:dyDescent="0.2"/>
    <row r="2842" ht="12.75" customHeight="1" x14ac:dyDescent="0.2"/>
    <row r="2843" ht="12.75" customHeight="1" x14ac:dyDescent="0.2"/>
    <row r="2844" ht="12.75" customHeight="1" x14ac:dyDescent="0.2"/>
    <row r="2845" ht="12.75" customHeight="1" x14ac:dyDescent="0.2"/>
    <row r="2846" ht="12.75" customHeight="1" x14ac:dyDescent="0.2"/>
    <row r="2847" ht="12.75" customHeight="1" x14ac:dyDescent="0.2"/>
    <row r="2848" ht="12.75" customHeight="1" x14ac:dyDescent="0.2"/>
    <row r="2849" ht="12.75" customHeight="1" x14ac:dyDescent="0.2"/>
    <row r="2850" ht="12.75" customHeight="1" x14ac:dyDescent="0.2"/>
    <row r="2851" ht="12.75" customHeight="1" x14ac:dyDescent="0.2"/>
    <row r="2852" ht="12.75" customHeight="1" x14ac:dyDescent="0.2"/>
    <row r="2853" ht="12.75" customHeight="1" x14ac:dyDescent="0.2"/>
    <row r="2854" ht="12.75" customHeight="1" x14ac:dyDescent="0.2"/>
    <row r="2855" ht="12.75" customHeight="1" x14ac:dyDescent="0.2"/>
    <row r="2856" ht="12.75" customHeight="1" x14ac:dyDescent="0.2"/>
    <row r="2857" ht="12.75" customHeight="1" x14ac:dyDescent="0.2"/>
    <row r="2858" ht="12.75" customHeight="1" x14ac:dyDescent="0.2"/>
    <row r="2859" ht="12.75" customHeight="1" x14ac:dyDescent="0.2"/>
    <row r="2860" ht="12.75" customHeight="1" x14ac:dyDescent="0.2"/>
    <row r="2861" ht="12.75" customHeight="1" x14ac:dyDescent="0.2"/>
    <row r="2862" ht="12.75" customHeight="1" x14ac:dyDescent="0.2"/>
    <row r="2863" ht="12.75" customHeight="1" x14ac:dyDescent="0.2"/>
    <row r="2864" ht="12.75" customHeight="1" x14ac:dyDescent="0.2"/>
    <row r="2865" ht="12.75" customHeight="1" x14ac:dyDescent="0.2"/>
    <row r="2866" ht="12.75" customHeight="1" x14ac:dyDescent="0.2"/>
    <row r="2867" ht="12.75" customHeight="1" x14ac:dyDescent="0.2"/>
    <row r="2868" ht="12.75" customHeight="1" x14ac:dyDescent="0.2"/>
    <row r="2869" ht="12.75" customHeight="1" x14ac:dyDescent="0.2"/>
    <row r="2870" ht="12.75" customHeight="1" x14ac:dyDescent="0.2"/>
    <row r="2871" ht="12.75" customHeight="1" x14ac:dyDescent="0.2"/>
    <row r="2872" ht="12.75" customHeight="1" x14ac:dyDescent="0.2"/>
    <row r="2873" ht="12.75" customHeight="1" x14ac:dyDescent="0.2"/>
    <row r="2874" ht="12.75" customHeight="1" x14ac:dyDescent="0.2"/>
    <row r="2875" ht="12.75" customHeight="1" x14ac:dyDescent="0.2"/>
    <row r="2876" ht="12.75" customHeight="1" x14ac:dyDescent="0.2"/>
    <row r="2877" ht="12.75" customHeight="1" x14ac:dyDescent="0.2"/>
    <row r="2878" ht="12.75" customHeight="1" x14ac:dyDescent="0.2"/>
    <row r="2879" ht="12.75" customHeight="1" x14ac:dyDescent="0.2"/>
    <row r="2880" ht="12.75" customHeight="1" x14ac:dyDescent="0.2"/>
    <row r="2881" ht="12.75" customHeight="1" x14ac:dyDescent="0.2"/>
    <row r="2882" ht="12.75" customHeight="1" x14ac:dyDescent="0.2"/>
    <row r="2883" ht="12.75" customHeight="1" x14ac:dyDescent="0.2"/>
    <row r="2884" ht="12.75" customHeight="1" x14ac:dyDescent="0.2"/>
    <row r="2885" ht="12.75" customHeight="1" x14ac:dyDescent="0.2"/>
    <row r="2886" ht="12.75" customHeight="1" x14ac:dyDescent="0.2"/>
    <row r="2887" ht="12.75" customHeight="1" x14ac:dyDescent="0.2"/>
    <row r="2888" ht="12.75" customHeight="1" x14ac:dyDescent="0.2"/>
    <row r="2889" ht="12.75" customHeight="1" x14ac:dyDescent="0.2"/>
    <row r="2890" ht="12.75" customHeight="1" x14ac:dyDescent="0.2"/>
    <row r="2891" ht="12.75" customHeight="1" x14ac:dyDescent="0.2"/>
    <row r="2892" ht="12.75" customHeight="1" x14ac:dyDescent="0.2"/>
    <row r="2893" ht="12.75" customHeight="1" x14ac:dyDescent="0.2"/>
    <row r="2894" ht="12.75" customHeight="1" x14ac:dyDescent="0.2"/>
    <row r="2895" ht="12.75" customHeight="1" x14ac:dyDescent="0.2"/>
    <row r="2896" ht="12.75" customHeight="1" x14ac:dyDescent="0.2"/>
    <row r="2897" ht="12.75" customHeight="1" x14ac:dyDescent="0.2"/>
    <row r="2898" ht="12.75" customHeight="1" x14ac:dyDescent="0.2"/>
    <row r="2899" ht="12.75" customHeight="1" x14ac:dyDescent="0.2"/>
    <row r="2900" ht="12.75" customHeight="1" x14ac:dyDescent="0.2"/>
    <row r="2901" ht="12.75" customHeight="1" x14ac:dyDescent="0.2"/>
    <row r="2902" ht="12.75" customHeight="1" x14ac:dyDescent="0.2"/>
    <row r="2903" ht="12.75" customHeight="1" x14ac:dyDescent="0.2"/>
    <row r="2904" ht="12.75" customHeight="1" x14ac:dyDescent="0.2"/>
    <row r="2905" ht="12.75" customHeight="1" x14ac:dyDescent="0.2"/>
    <row r="2906" ht="12.75" customHeight="1" x14ac:dyDescent="0.2"/>
    <row r="2907" ht="12.75" customHeight="1" x14ac:dyDescent="0.2"/>
    <row r="2908" ht="12.75" customHeight="1" x14ac:dyDescent="0.2"/>
    <row r="2909" ht="12.75" customHeight="1" x14ac:dyDescent="0.2"/>
    <row r="2910" ht="12.75" customHeight="1" x14ac:dyDescent="0.2"/>
    <row r="2911" ht="12.75" customHeight="1" x14ac:dyDescent="0.2"/>
    <row r="2912" ht="12.75" customHeight="1" x14ac:dyDescent="0.2"/>
    <row r="2913" ht="12.75" customHeight="1" x14ac:dyDescent="0.2"/>
    <row r="2914" ht="12.75" customHeight="1" x14ac:dyDescent="0.2"/>
    <row r="2915" ht="12.75" customHeight="1" x14ac:dyDescent="0.2"/>
    <row r="2916" ht="12.75" customHeight="1" x14ac:dyDescent="0.2"/>
    <row r="2917" ht="12.75" customHeight="1" x14ac:dyDescent="0.2"/>
    <row r="2918" ht="12.75" customHeight="1" x14ac:dyDescent="0.2"/>
    <row r="2919" ht="12.75" customHeight="1" x14ac:dyDescent="0.2"/>
    <row r="2920" ht="12.75" customHeight="1" x14ac:dyDescent="0.2"/>
    <row r="2921" ht="12.75" customHeight="1" x14ac:dyDescent="0.2"/>
    <row r="2922" ht="12.75" customHeight="1" x14ac:dyDescent="0.2"/>
    <row r="2923" ht="12.75" customHeight="1" x14ac:dyDescent="0.2"/>
    <row r="2924" ht="12.75" customHeight="1" x14ac:dyDescent="0.2"/>
    <row r="2925" ht="12.75" customHeight="1" x14ac:dyDescent="0.2"/>
    <row r="2926" ht="12.75" customHeight="1" x14ac:dyDescent="0.2"/>
    <row r="2927" ht="12.75" customHeight="1" x14ac:dyDescent="0.2"/>
    <row r="2928" ht="12.75" customHeight="1" x14ac:dyDescent="0.2"/>
    <row r="2929" ht="12.75" customHeight="1" x14ac:dyDescent="0.2"/>
    <row r="2930" ht="12.75" customHeight="1" x14ac:dyDescent="0.2"/>
    <row r="2931" ht="12.75" customHeight="1" x14ac:dyDescent="0.2"/>
    <row r="2932" ht="12.75" customHeight="1" x14ac:dyDescent="0.2"/>
    <row r="2933" ht="12.75" customHeight="1" x14ac:dyDescent="0.2"/>
    <row r="2934" ht="12.75" customHeight="1" x14ac:dyDescent="0.2"/>
    <row r="2935" ht="12.75" customHeight="1" x14ac:dyDescent="0.2"/>
    <row r="2936" ht="12.75" customHeight="1" x14ac:dyDescent="0.2"/>
    <row r="2937" ht="12.75" customHeight="1" x14ac:dyDescent="0.2"/>
    <row r="2938" ht="12.75" customHeight="1" x14ac:dyDescent="0.2"/>
    <row r="2939" ht="12.75" customHeight="1" x14ac:dyDescent="0.2"/>
    <row r="2940" ht="12.75" customHeight="1" x14ac:dyDescent="0.2"/>
    <row r="2941" ht="12.75" customHeight="1" x14ac:dyDescent="0.2"/>
    <row r="2942" ht="12.75" customHeight="1" x14ac:dyDescent="0.2"/>
    <row r="2943" ht="12.75" customHeight="1" x14ac:dyDescent="0.2"/>
    <row r="2944" ht="12.75" customHeight="1" x14ac:dyDescent="0.2"/>
    <row r="2945" ht="12.75" customHeight="1" x14ac:dyDescent="0.2"/>
    <row r="2946" ht="12.75" customHeight="1" x14ac:dyDescent="0.2"/>
    <row r="2947" ht="12.75" customHeight="1" x14ac:dyDescent="0.2"/>
    <row r="2948" ht="12.75" customHeight="1" x14ac:dyDescent="0.2"/>
    <row r="2949" ht="12.75" customHeight="1" x14ac:dyDescent="0.2"/>
    <row r="2950" ht="12.75" customHeight="1" x14ac:dyDescent="0.2"/>
    <row r="2951" ht="12.75" customHeight="1" x14ac:dyDescent="0.2"/>
    <row r="2952" ht="12.75" customHeight="1" x14ac:dyDescent="0.2"/>
    <row r="2953" ht="12.75" customHeight="1" x14ac:dyDescent="0.2"/>
    <row r="2954" ht="12.75" customHeight="1" x14ac:dyDescent="0.2"/>
    <row r="2955" ht="12.75" customHeight="1" x14ac:dyDescent="0.2"/>
    <row r="2956" ht="12.75" customHeight="1" x14ac:dyDescent="0.2"/>
    <row r="2957" ht="12.75" customHeight="1" x14ac:dyDescent="0.2"/>
    <row r="2958" ht="12.75" customHeight="1" x14ac:dyDescent="0.2"/>
    <row r="2959" ht="12.75" customHeight="1" x14ac:dyDescent="0.2"/>
    <row r="2960" ht="12.75" customHeight="1" x14ac:dyDescent="0.2"/>
    <row r="2961" ht="12.75" customHeight="1" x14ac:dyDescent="0.2"/>
    <row r="2962" ht="12.75" customHeight="1" x14ac:dyDescent="0.2"/>
    <row r="2963" ht="12.75" customHeight="1" x14ac:dyDescent="0.2"/>
    <row r="2964" ht="12.75" customHeight="1" x14ac:dyDescent="0.2"/>
    <row r="2965" ht="12.75" customHeight="1" x14ac:dyDescent="0.2"/>
    <row r="2966" ht="12.75" customHeight="1" x14ac:dyDescent="0.2"/>
    <row r="2967" ht="12.75" customHeight="1" x14ac:dyDescent="0.2"/>
    <row r="2968" ht="12.75" customHeight="1" x14ac:dyDescent="0.2"/>
    <row r="2969" ht="12.75" customHeight="1" x14ac:dyDescent="0.2"/>
    <row r="2970" ht="12.75" customHeight="1" x14ac:dyDescent="0.2"/>
    <row r="2971" ht="12.75" customHeight="1" x14ac:dyDescent="0.2"/>
    <row r="2972" ht="12.75" customHeight="1" x14ac:dyDescent="0.2"/>
    <row r="2973" ht="12.75" customHeight="1" x14ac:dyDescent="0.2"/>
    <row r="2974" ht="12.75" customHeight="1" x14ac:dyDescent="0.2"/>
    <row r="2975" ht="12.75" customHeight="1" x14ac:dyDescent="0.2"/>
    <row r="2976" ht="12.75" customHeight="1" x14ac:dyDescent="0.2"/>
    <row r="2977" ht="12.75" customHeight="1" x14ac:dyDescent="0.2"/>
    <row r="2978" ht="12.75" customHeight="1" x14ac:dyDescent="0.2"/>
    <row r="2979" ht="12.75" customHeight="1" x14ac:dyDescent="0.2"/>
    <row r="2980" ht="12.75" customHeight="1" x14ac:dyDescent="0.2"/>
    <row r="2981" ht="12.75" customHeight="1" x14ac:dyDescent="0.2"/>
    <row r="2982" ht="12.75" customHeight="1" x14ac:dyDescent="0.2"/>
    <row r="2983" ht="12.75" customHeight="1" x14ac:dyDescent="0.2"/>
    <row r="2984" ht="12.75" customHeight="1" x14ac:dyDescent="0.2"/>
    <row r="2985" ht="12.75" customHeight="1" x14ac:dyDescent="0.2"/>
    <row r="2986" ht="12.75" customHeight="1" x14ac:dyDescent="0.2"/>
    <row r="2987" ht="12.75" customHeight="1" x14ac:dyDescent="0.2"/>
    <row r="2988" ht="12.75" customHeight="1" x14ac:dyDescent="0.2"/>
    <row r="2989" ht="12.75" customHeight="1" x14ac:dyDescent="0.2"/>
    <row r="2990" ht="12.75" customHeight="1" x14ac:dyDescent="0.2"/>
    <row r="2991" ht="12.75" customHeight="1" x14ac:dyDescent="0.2"/>
    <row r="2992" ht="12.75" customHeight="1" x14ac:dyDescent="0.2"/>
    <row r="2993" ht="12.75" customHeight="1" x14ac:dyDescent="0.2"/>
    <row r="2994" ht="12.75" customHeight="1" x14ac:dyDescent="0.2"/>
    <row r="2995" ht="12.75" customHeight="1" x14ac:dyDescent="0.2"/>
    <row r="2996" ht="12.75" customHeight="1" x14ac:dyDescent="0.2"/>
    <row r="2997" ht="12.75" customHeight="1" x14ac:dyDescent="0.2"/>
    <row r="2998" ht="12.75" customHeight="1" x14ac:dyDescent="0.2"/>
    <row r="2999" ht="12.75" customHeight="1" x14ac:dyDescent="0.2"/>
    <row r="3000" ht="12.75" customHeight="1" x14ac:dyDescent="0.2"/>
    <row r="3001" ht="12.75" customHeight="1" x14ac:dyDescent="0.2"/>
    <row r="3002" ht="12.75" customHeight="1" x14ac:dyDescent="0.2"/>
    <row r="3003" ht="12.75" customHeight="1" x14ac:dyDescent="0.2"/>
    <row r="3004" ht="12.75" customHeight="1" x14ac:dyDescent="0.2"/>
    <row r="3005" ht="12.75" customHeight="1" x14ac:dyDescent="0.2"/>
    <row r="3006" ht="12.75" customHeight="1" x14ac:dyDescent="0.2"/>
    <row r="3007" ht="12.75" customHeight="1" x14ac:dyDescent="0.2"/>
    <row r="3008" ht="12.75" customHeight="1" x14ac:dyDescent="0.2"/>
    <row r="3009" ht="12.75" customHeight="1" x14ac:dyDescent="0.2"/>
    <row r="3010" ht="12.75" customHeight="1" x14ac:dyDescent="0.2"/>
    <row r="3011" ht="12.75" customHeight="1" x14ac:dyDescent="0.2"/>
    <row r="3012" ht="12.75" customHeight="1" x14ac:dyDescent="0.2"/>
    <row r="3013" ht="12.75" customHeight="1" x14ac:dyDescent="0.2"/>
    <row r="3014" ht="12.75" customHeight="1" x14ac:dyDescent="0.2"/>
    <row r="3015" ht="12.75" customHeight="1" x14ac:dyDescent="0.2"/>
    <row r="3016" ht="12.75" customHeight="1" x14ac:dyDescent="0.2"/>
    <row r="3017" ht="12.75" customHeight="1" x14ac:dyDescent="0.2"/>
    <row r="3018" ht="12.75" customHeight="1" x14ac:dyDescent="0.2"/>
    <row r="3019" ht="12.75" customHeight="1" x14ac:dyDescent="0.2"/>
    <row r="3020" ht="12.75" customHeight="1" x14ac:dyDescent="0.2"/>
    <row r="3021" ht="12.75" customHeight="1" x14ac:dyDescent="0.2"/>
    <row r="3022" ht="12.75" customHeight="1" x14ac:dyDescent="0.2"/>
    <row r="3023" ht="12.75" customHeight="1" x14ac:dyDescent="0.2"/>
    <row r="3024" ht="12.75" customHeight="1" x14ac:dyDescent="0.2"/>
    <row r="3025" ht="12.75" customHeight="1" x14ac:dyDescent="0.2"/>
    <row r="3026" ht="12.75" customHeight="1" x14ac:dyDescent="0.2"/>
    <row r="3027" ht="12.75" customHeight="1" x14ac:dyDescent="0.2"/>
    <row r="3028" ht="12.75" customHeight="1" x14ac:dyDescent="0.2"/>
    <row r="3029" ht="12.75" customHeight="1" x14ac:dyDescent="0.2"/>
    <row r="3030" ht="12.75" customHeight="1" x14ac:dyDescent="0.2"/>
    <row r="3031" ht="12.75" customHeight="1" x14ac:dyDescent="0.2"/>
    <row r="3032" ht="12.75" customHeight="1" x14ac:dyDescent="0.2"/>
    <row r="3033" ht="12.75" customHeight="1" x14ac:dyDescent="0.2"/>
    <row r="3034" ht="12.75" customHeight="1" x14ac:dyDescent="0.2"/>
    <row r="3035" ht="12.75" customHeight="1" x14ac:dyDescent="0.2"/>
    <row r="3036" ht="12.75" customHeight="1" x14ac:dyDescent="0.2"/>
    <row r="3037" ht="12.75" customHeight="1" x14ac:dyDescent="0.2"/>
    <row r="3038" ht="12.75" customHeight="1" x14ac:dyDescent="0.2"/>
    <row r="3039" ht="12.75" customHeight="1" x14ac:dyDescent="0.2"/>
    <row r="3040" ht="12.75" customHeight="1" x14ac:dyDescent="0.2"/>
    <row r="3041" ht="12.75" customHeight="1" x14ac:dyDescent="0.2"/>
    <row r="3042" ht="12.75" customHeight="1" x14ac:dyDescent="0.2"/>
    <row r="3043" ht="12.75" customHeight="1" x14ac:dyDescent="0.2"/>
    <row r="3044" ht="12.75" customHeight="1" x14ac:dyDescent="0.2"/>
    <row r="3045" ht="12.75" customHeight="1" x14ac:dyDescent="0.2"/>
    <row r="3046" ht="12.75" customHeight="1" x14ac:dyDescent="0.2"/>
    <row r="3047" ht="12.75" customHeight="1" x14ac:dyDescent="0.2"/>
    <row r="3048" ht="12.75" customHeight="1" x14ac:dyDescent="0.2"/>
    <row r="3049" ht="12.75" customHeight="1" x14ac:dyDescent="0.2"/>
    <row r="3050" ht="12.75" customHeight="1" x14ac:dyDescent="0.2"/>
    <row r="3051" ht="12.75" customHeight="1" x14ac:dyDescent="0.2"/>
    <row r="3052" ht="12.75" customHeight="1" x14ac:dyDescent="0.2"/>
    <row r="3053" ht="12.75" customHeight="1" x14ac:dyDescent="0.2"/>
    <row r="3054" ht="12.75" customHeight="1" x14ac:dyDescent="0.2"/>
    <row r="3055" ht="12.75" customHeight="1" x14ac:dyDescent="0.2"/>
    <row r="3056" ht="12.75" customHeight="1" x14ac:dyDescent="0.2"/>
    <row r="3057" ht="12.75" customHeight="1" x14ac:dyDescent="0.2"/>
    <row r="3058" ht="12.75" customHeight="1" x14ac:dyDescent="0.2"/>
    <row r="3059" ht="12.75" customHeight="1" x14ac:dyDescent="0.2"/>
    <row r="3060" ht="12.75" customHeight="1" x14ac:dyDescent="0.2"/>
    <row r="3061" ht="12.75" customHeight="1" x14ac:dyDescent="0.2"/>
    <row r="3062" ht="12.75" customHeight="1" x14ac:dyDescent="0.2"/>
    <row r="3063" ht="12.75" customHeight="1" x14ac:dyDescent="0.2"/>
    <row r="3064" ht="12.75" customHeight="1" x14ac:dyDescent="0.2"/>
    <row r="3065" ht="12.75" customHeight="1" x14ac:dyDescent="0.2"/>
    <row r="3066" ht="12.75" customHeight="1" x14ac:dyDescent="0.2"/>
    <row r="3067" ht="12.75" customHeight="1" x14ac:dyDescent="0.2"/>
    <row r="3068" ht="12.75" customHeight="1" x14ac:dyDescent="0.2"/>
    <row r="3069" ht="12.75" customHeight="1" x14ac:dyDescent="0.2"/>
    <row r="3070" ht="12.75" customHeight="1" x14ac:dyDescent="0.2"/>
    <row r="3071" ht="12.75" customHeight="1" x14ac:dyDescent="0.2"/>
    <row r="3072" ht="12.75" customHeight="1" x14ac:dyDescent="0.2"/>
    <row r="3073" ht="12.75" customHeight="1" x14ac:dyDescent="0.2"/>
    <row r="3074" ht="12.75" customHeight="1" x14ac:dyDescent="0.2"/>
    <row r="3075" ht="12.75" customHeight="1" x14ac:dyDescent="0.2"/>
    <row r="3076" ht="12.75" customHeight="1" x14ac:dyDescent="0.2"/>
    <row r="3077" ht="12.75" customHeight="1" x14ac:dyDescent="0.2"/>
    <row r="3078" ht="12.75" customHeight="1" x14ac:dyDescent="0.2"/>
    <row r="3079" ht="12.75" customHeight="1" x14ac:dyDescent="0.2"/>
    <row r="3080" ht="12.75" customHeight="1" x14ac:dyDescent="0.2"/>
    <row r="3081" ht="12.75" customHeight="1" x14ac:dyDescent="0.2"/>
    <row r="3082" ht="12.75" customHeight="1" x14ac:dyDescent="0.2"/>
    <row r="3083" ht="12.75" customHeight="1" x14ac:dyDescent="0.2"/>
    <row r="3084" ht="12.75" customHeight="1" x14ac:dyDescent="0.2"/>
    <row r="3085" ht="12.75" customHeight="1" x14ac:dyDescent="0.2"/>
    <row r="3086" ht="12.75" customHeight="1" x14ac:dyDescent="0.2"/>
    <row r="3087" ht="12.75" customHeight="1" x14ac:dyDescent="0.2"/>
    <row r="3088" ht="12.75" customHeight="1" x14ac:dyDescent="0.2"/>
    <row r="3089" ht="12.75" customHeight="1" x14ac:dyDescent="0.2"/>
    <row r="3090" ht="12.75" customHeight="1" x14ac:dyDescent="0.2"/>
    <row r="3091" ht="12.75" customHeight="1" x14ac:dyDescent="0.2"/>
    <row r="3092" ht="12.75" customHeight="1" x14ac:dyDescent="0.2"/>
    <row r="3093" ht="12.75" customHeight="1" x14ac:dyDescent="0.2"/>
    <row r="3094" ht="12.75" customHeight="1" x14ac:dyDescent="0.2"/>
    <row r="3095" ht="12.75" customHeight="1" x14ac:dyDescent="0.2"/>
    <row r="3096" ht="12.75" customHeight="1" x14ac:dyDescent="0.2"/>
    <row r="3097" ht="12.75" customHeight="1" x14ac:dyDescent="0.2"/>
    <row r="3098" ht="12.75" customHeight="1" x14ac:dyDescent="0.2"/>
    <row r="3099" ht="12.75" customHeight="1" x14ac:dyDescent="0.2"/>
    <row r="3100" ht="12.75" customHeight="1" x14ac:dyDescent="0.2"/>
    <row r="3101" ht="12.75" customHeight="1" x14ac:dyDescent="0.2"/>
    <row r="3102" ht="12.75" customHeight="1" x14ac:dyDescent="0.2"/>
    <row r="3103" ht="12.75" customHeight="1" x14ac:dyDescent="0.2"/>
    <row r="3104" ht="12.75" customHeight="1" x14ac:dyDescent="0.2"/>
    <row r="3105" ht="12.75" customHeight="1" x14ac:dyDescent="0.2"/>
    <row r="3106" ht="12.75" customHeight="1" x14ac:dyDescent="0.2"/>
    <row r="3107" ht="12.75" customHeight="1" x14ac:dyDescent="0.2"/>
    <row r="3108" ht="12.75" customHeight="1" x14ac:dyDescent="0.2"/>
    <row r="3109" ht="12.75" customHeight="1" x14ac:dyDescent="0.2"/>
    <row r="3110" ht="12.75" customHeight="1" x14ac:dyDescent="0.2"/>
    <row r="3111" ht="12.75" customHeight="1" x14ac:dyDescent="0.2"/>
    <row r="3112" ht="12.75" customHeight="1" x14ac:dyDescent="0.2"/>
    <row r="3113" ht="12.75" customHeight="1" x14ac:dyDescent="0.2"/>
    <row r="3114" ht="12.75" customHeight="1" x14ac:dyDescent="0.2"/>
    <row r="3115" ht="12.75" customHeight="1" x14ac:dyDescent="0.2"/>
    <row r="3116" ht="12.75" customHeight="1" x14ac:dyDescent="0.2"/>
    <row r="3117" ht="12.75" customHeight="1" x14ac:dyDescent="0.2"/>
    <row r="3118" ht="12.75" customHeight="1" x14ac:dyDescent="0.2"/>
    <row r="3119" ht="12.75" customHeight="1" x14ac:dyDescent="0.2"/>
    <row r="3120" ht="12.75" customHeight="1" x14ac:dyDescent="0.2"/>
    <row r="3121" ht="12.75" customHeight="1" x14ac:dyDescent="0.2"/>
    <row r="3122" ht="12.75" customHeight="1" x14ac:dyDescent="0.2"/>
    <row r="3123" ht="12.75" customHeight="1" x14ac:dyDescent="0.2"/>
    <row r="3124" ht="12.75" customHeight="1" x14ac:dyDescent="0.2"/>
    <row r="3125" ht="12.75" customHeight="1" x14ac:dyDescent="0.2"/>
    <row r="3126" ht="12.75" customHeight="1" x14ac:dyDescent="0.2"/>
    <row r="3127" ht="12.75" customHeight="1" x14ac:dyDescent="0.2"/>
    <row r="3128" ht="12.75" customHeight="1" x14ac:dyDescent="0.2"/>
    <row r="3129" ht="12.75" customHeight="1" x14ac:dyDescent="0.2"/>
    <row r="3130" ht="12.75" customHeight="1" x14ac:dyDescent="0.2"/>
    <row r="3131" ht="12.75" customHeight="1" x14ac:dyDescent="0.2"/>
    <row r="3132" ht="12.75" customHeight="1" x14ac:dyDescent="0.2"/>
    <row r="3133" ht="12.75" customHeight="1" x14ac:dyDescent="0.2"/>
    <row r="3134" ht="12.75" customHeight="1" x14ac:dyDescent="0.2"/>
    <row r="3135" ht="12.75" customHeight="1" x14ac:dyDescent="0.2"/>
    <row r="3136" ht="12.75" customHeight="1" x14ac:dyDescent="0.2"/>
    <row r="3137" ht="12.75" customHeight="1" x14ac:dyDescent="0.2"/>
    <row r="3138" ht="12.75" customHeight="1" x14ac:dyDescent="0.2"/>
    <row r="3139" ht="12.75" customHeight="1" x14ac:dyDescent="0.2"/>
    <row r="3140" ht="12.75" customHeight="1" x14ac:dyDescent="0.2"/>
    <row r="3141" ht="12.75" customHeight="1" x14ac:dyDescent="0.2"/>
    <row r="3142" ht="12.75" customHeight="1" x14ac:dyDescent="0.2"/>
    <row r="3143" ht="12.75" customHeight="1" x14ac:dyDescent="0.2"/>
    <row r="3144" ht="12.75" customHeight="1" x14ac:dyDescent="0.2"/>
    <row r="3145" ht="12.75" customHeight="1" x14ac:dyDescent="0.2"/>
    <row r="3146" ht="12.75" customHeight="1" x14ac:dyDescent="0.2"/>
    <row r="3147" ht="12.75" customHeight="1" x14ac:dyDescent="0.2"/>
    <row r="3148" ht="12.75" customHeight="1" x14ac:dyDescent="0.2"/>
    <row r="3149" ht="12.75" customHeight="1" x14ac:dyDescent="0.2"/>
    <row r="3150" ht="12.75" customHeight="1" x14ac:dyDescent="0.2"/>
    <row r="3151" ht="12.75" customHeight="1" x14ac:dyDescent="0.2"/>
    <row r="3152" ht="12.75" customHeight="1" x14ac:dyDescent="0.2"/>
    <row r="3153" ht="12.75" customHeight="1" x14ac:dyDescent="0.2"/>
    <row r="3154" ht="12.75" customHeight="1" x14ac:dyDescent="0.2"/>
    <row r="3155" ht="12.75" customHeight="1" x14ac:dyDescent="0.2"/>
    <row r="3156" ht="12.75" customHeight="1" x14ac:dyDescent="0.2"/>
    <row r="3157" ht="12.75" customHeight="1" x14ac:dyDescent="0.2"/>
    <row r="3158" ht="12.75" customHeight="1" x14ac:dyDescent="0.2"/>
    <row r="3159" ht="12.75" customHeight="1" x14ac:dyDescent="0.2"/>
    <row r="3160" ht="12.75" customHeight="1" x14ac:dyDescent="0.2"/>
    <row r="3161" ht="12.75" customHeight="1" x14ac:dyDescent="0.2"/>
    <row r="3162" ht="12.75" customHeight="1" x14ac:dyDescent="0.2"/>
    <row r="3163" ht="12.75" customHeight="1" x14ac:dyDescent="0.2"/>
    <row r="3164" ht="12.75" customHeight="1" x14ac:dyDescent="0.2"/>
    <row r="3165" ht="12.75" customHeight="1" x14ac:dyDescent="0.2"/>
    <row r="3166" ht="12.75" customHeight="1" x14ac:dyDescent="0.2"/>
    <row r="3167" ht="12.75" customHeight="1" x14ac:dyDescent="0.2"/>
    <row r="3168" ht="12.75" customHeight="1" x14ac:dyDescent="0.2"/>
    <row r="3169" ht="12.75" customHeight="1" x14ac:dyDescent="0.2"/>
    <row r="3170" ht="12.75" customHeight="1" x14ac:dyDescent="0.2"/>
    <row r="3171" ht="12.75" customHeight="1" x14ac:dyDescent="0.2"/>
    <row r="3172" ht="12.75" customHeight="1" x14ac:dyDescent="0.2"/>
    <row r="3173" ht="12.75" customHeight="1" x14ac:dyDescent="0.2"/>
    <row r="3174" ht="12.75" customHeight="1" x14ac:dyDescent="0.2"/>
    <row r="3175" ht="12.75" customHeight="1" x14ac:dyDescent="0.2"/>
    <row r="3176" ht="12.75" customHeight="1" x14ac:dyDescent="0.2"/>
    <row r="3177" ht="12.75" customHeight="1" x14ac:dyDescent="0.2"/>
    <row r="3178" ht="12.75" customHeight="1" x14ac:dyDescent="0.2"/>
    <row r="3179" ht="12.75" customHeight="1" x14ac:dyDescent="0.2"/>
    <row r="3180" ht="12.75" customHeight="1" x14ac:dyDescent="0.2"/>
    <row r="3181" ht="12.75" customHeight="1" x14ac:dyDescent="0.2"/>
    <row r="3182" ht="12.75" customHeight="1" x14ac:dyDescent="0.2"/>
    <row r="3183" ht="12.75" customHeight="1" x14ac:dyDescent="0.2"/>
    <row r="3184" ht="12.75" customHeight="1" x14ac:dyDescent="0.2"/>
    <row r="3185" ht="12.75" customHeight="1" x14ac:dyDescent="0.2"/>
    <row r="3186" ht="12.75" customHeight="1" x14ac:dyDescent="0.2"/>
    <row r="3187" ht="12.75" customHeight="1" x14ac:dyDescent="0.2"/>
    <row r="3188" ht="12.75" customHeight="1" x14ac:dyDescent="0.2"/>
    <row r="3189" ht="12.75" customHeight="1" x14ac:dyDescent="0.2"/>
    <row r="3190" ht="12.75" customHeight="1" x14ac:dyDescent="0.2"/>
    <row r="3191" ht="12.75" customHeight="1" x14ac:dyDescent="0.2"/>
    <row r="3192" ht="12.75" customHeight="1" x14ac:dyDescent="0.2"/>
    <row r="3193" ht="12.75" customHeight="1" x14ac:dyDescent="0.2"/>
    <row r="3194" ht="12.75" customHeight="1" x14ac:dyDescent="0.2"/>
    <row r="3195" ht="12.75" customHeight="1" x14ac:dyDescent="0.2"/>
    <row r="3196" ht="12.75" customHeight="1" x14ac:dyDescent="0.2"/>
    <row r="3197" ht="12.75" customHeight="1" x14ac:dyDescent="0.2"/>
    <row r="3198" ht="12.75" customHeight="1" x14ac:dyDescent="0.2"/>
    <row r="3199" ht="12.75" customHeight="1" x14ac:dyDescent="0.2"/>
    <row r="3200" ht="12.75" customHeight="1" x14ac:dyDescent="0.2"/>
    <row r="3201" ht="12.75" customHeight="1" x14ac:dyDescent="0.2"/>
    <row r="3202" ht="12.75" customHeight="1" x14ac:dyDescent="0.2"/>
    <row r="3203" ht="12.75" customHeight="1" x14ac:dyDescent="0.2"/>
    <row r="3204" ht="12.75" customHeight="1" x14ac:dyDescent="0.2"/>
    <row r="3205" ht="12.75" customHeight="1" x14ac:dyDescent="0.2"/>
    <row r="3206" ht="12.75" customHeight="1" x14ac:dyDescent="0.2"/>
    <row r="3207" ht="12.75" customHeight="1" x14ac:dyDescent="0.2"/>
    <row r="3208" ht="12.75" customHeight="1" x14ac:dyDescent="0.2"/>
    <row r="3209" ht="12.75" customHeight="1" x14ac:dyDescent="0.2"/>
    <row r="3210" ht="12.75" customHeight="1" x14ac:dyDescent="0.2"/>
    <row r="3211" ht="12.75" customHeight="1" x14ac:dyDescent="0.2"/>
    <row r="3212" ht="12.75" customHeight="1" x14ac:dyDescent="0.2"/>
    <row r="3213" ht="12.75" customHeight="1" x14ac:dyDescent="0.2"/>
    <row r="3214" ht="12.75" customHeight="1" x14ac:dyDescent="0.2"/>
    <row r="3215" ht="12.75" customHeight="1" x14ac:dyDescent="0.2"/>
    <row r="3216" ht="12.75" customHeight="1" x14ac:dyDescent="0.2"/>
    <row r="3217" ht="12.75" customHeight="1" x14ac:dyDescent="0.2"/>
    <row r="3218" ht="12.75" customHeight="1" x14ac:dyDescent="0.2"/>
    <row r="3219" ht="12.75" customHeight="1" x14ac:dyDescent="0.2"/>
    <row r="3220" ht="12.75" customHeight="1" x14ac:dyDescent="0.2"/>
    <row r="3221" ht="12.75" customHeight="1" x14ac:dyDescent="0.2"/>
    <row r="3222" ht="12.75" customHeight="1" x14ac:dyDescent="0.2"/>
    <row r="3223" ht="12.75" customHeight="1" x14ac:dyDescent="0.2"/>
    <row r="3224" ht="12.75" customHeight="1" x14ac:dyDescent="0.2"/>
    <row r="3225" ht="12.75" customHeight="1" x14ac:dyDescent="0.2"/>
    <row r="3226" ht="12.75" customHeight="1" x14ac:dyDescent="0.2"/>
    <row r="3227" ht="12.75" customHeight="1" x14ac:dyDescent="0.2"/>
    <row r="3228" ht="12.75" customHeight="1" x14ac:dyDescent="0.2"/>
    <row r="3229" ht="12.75" customHeight="1" x14ac:dyDescent="0.2"/>
    <row r="3230" ht="12.75" customHeight="1" x14ac:dyDescent="0.2"/>
    <row r="3231" ht="12.75" customHeight="1" x14ac:dyDescent="0.2"/>
    <row r="3232" ht="12.75" customHeight="1" x14ac:dyDescent="0.2"/>
    <row r="3233" ht="12.75" customHeight="1" x14ac:dyDescent="0.2"/>
    <row r="3234" ht="12.75" customHeight="1" x14ac:dyDescent="0.2"/>
    <row r="3235" ht="12.75" customHeight="1" x14ac:dyDescent="0.2"/>
    <row r="3236" ht="12.75" customHeight="1" x14ac:dyDescent="0.2"/>
    <row r="3237" ht="12.75" customHeight="1" x14ac:dyDescent="0.2"/>
    <row r="3238" ht="12.75" customHeight="1" x14ac:dyDescent="0.2"/>
    <row r="3239" ht="12.75" customHeight="1" x14ac:dyDescent="0.2"/>
    <row r="3240" ht="12.75" customHeight="1" x14ac:dyDescent="0.2"/>
    <row r="3241" ht="12.75" customHeight="1" x14ac:dyDescent="0.2"/>
    <row r="3242" ht="12.75" customHeight="1" x14ac:dyDescent="0.2"/>
    <row r="3243" ht="12.75" customHeight="1" x14ac:dyDescent="0.2"/>
    <row r="3244" ht="12.75" customHeight="1" x14ac:dyDescent="0.2"/>
    <row r="3245" ht="12.75" customHeight="1" x14ac:dyDescent="0.2"/>
    <row r="3246" ht="12.75" customHeight="1" x14ac:dyDescent="0.2"/>
    <row r="3247" ht="12.75" customHeight="1" x14ac:dyDescent="0.2"/>
    <row r="3248" ht="12.75" customHeight="1" x14ac:dyDescent="0.2"/>
    <row r="3249" ht="12.75" customHeight="1" x14ac:dyDescent="0.2"/>
    <row r="3250" ht="12.75" customHeight="1" x14ac:dyDescent="0.2"/>
    <row r="3251" ht="12.75" customHeight="1" x14ac:dyDescent="0.2"/>
    <row r="3252" ht="12.75" customHeight="1" x14ac:dyDescent="0.2"/>
    <row r="3253" ht="12.75" customHeight="1" x14ac:dyDescent="0.2"/>
    <row r="3254" ht="12.75" customHeight="1" x14ac:dyDescent="0.2"/>
    <row r="3255" ht="12.75" customHeight="1" x14ac:dyDescent="0.2"/>
    <row r="3256" ht="12.75" customHeight="1" x14ac:dyDescent="0.2"/>
    <row r="3257" ht="12.75" customHeight="1" x14ac:dyDescent="0.2"/>
    <row r="3258" ht="12.75" customHeight="1" x14ac:dyDescent="0.2"/>
    <row r="3259" ht="12.75" customHeight="1" x14ac:dyDescent="0.2"/>
    <row r="3260" ht="12.75" customHeight="1" x14ac:dyDescent="0.2"/>
    <row r="3261" ht="12.75" customHeight="1" x14ac:dyDescent="0.2"/>
    <row r="3262" ht="12.75" customHeight="1" x14ac:dyDescent="0.2"/>
    <row r="3263" ht="12.75" customHeight="1" x14ac:dyDescent="0.2"/>
    <row r="3264" ht="12.75" customHeight="1" x14ac:dyDescent="0.2"/>
    <row r="3265" ht="12.75" customHeight="1" x14ac:dyDescent="0.2"/>
    <row r="3266" ht="12.75" customHeight="1" x14ac:dyDescent="0.2"/>
    <row r="3267" ht="12.75" customHeight="1" x14ac:dyDescent="0.2"/>
    <row r="3268" ht="12.75" customHeight="1" x14ac:dyDescent="0.2"/>
    <row r="3269" ht="12.75" customHeight="1" x14ac:dyDescent="0.2"/>
    <row r="3270" ht="12.75" customHeight="1" x14ac:dyDescent="0.2"/>
    <row r="3271" ht="12.75" customHeight="1" x14ac:dyDescent="0.2"/>
    <row r="3272" ht="12.75" customHeight="1" x14ac:dyDescent="0.2"/>
    <row r="3273" ht="12.75" customHeight="1" x14ac:dyDescent="0.2"/>
    <row r="3274" ht="12.75" customHeight="1" x14ac:dyDescent="0.2"/>
    <row r="3275" ht="12.75" customHeight="1" x14ac:dyDescent="0.2"/>
    <row r="3276" ht="12.75" customHeight="1" x14ac:dyDescent="0.2"/>
    <row r="3277" ht="12.75" customHeight="1" x14ac:dyDescent="0.2"/>
    <row r="3278" ht="12.75" customHeight="1" x14ac:dyDescent="0.2"/>
    <row r="3279" ht="12.75" customHeight="1" x14ac:dyDescent="0.2"/>
    <row r="3280" ht="12.75" customHeight="1" x14ac:dyDescent="0.2"/>
    <row r="3281" ht="12.75" customHeight="1" x14ac:dyDescent="0.2"/>
    <row r="3282" ht="12.75" customHeight="1" x14ac:dyDescent="0.2"/>
    <row r="3283" ht="12.75" customHeight="1" x14ac:dyDescent="0.2"/>
    <row r="3284" ht="12.75" customHeight="1" x14ac:dyDescent="0.2"/>
    <row r="3285" ht="12.75" customHeight="1" x14ac:dyDescent="0.2"/>
    <row r="3286" ht="12.75" customHeight="1" x14ac:dyDescent="0.2"/>
    <row r="3287" ht="12.75" customHeight="1" x14ac:dyDescent="0.2"/>
    <row r="3288" ht="12.75" customHeight="1" x14ac:dyDescent="0.2"/>
    <row r="3289" ht="12.75" customHeight="1" x14ac:dyDescent="0.2"/>
    <row r="3290" ht="12.75" customHeight="1" x14ac:dyDescent="0.2"/>
    <row r="3291" ht="12.75" customHeight="1" x14ac:dyDescent="0.2"/>
    <row r="3292" ht="12.75" customHeight="1" x14ac:dyDescent="0.2"/>
    <row r="3293" ht="12.75" customHeight="1" x14ac:dyDescent="0.2"/>
    <row r="3294" ht="12.75" customHeight="1" x14ac:dyDescent="0.2"/>
    <row r="3295" ht="12.75" customHeight="1" x14ac:dyDescent="0.2"/>
    <row r="3296" ht="12.75" customHeight="1" x14ac:dyDescent="0.2"/>
    <row r="3297" ht="12.75" customHeight="1" x14ac:dyDescent="0.2"/>
    <row r="3298" ht="12.75" customHeight="1" x14ac:dyDescent="0.2"/>
    <row r="3299" ht="12.75" customHeight="1" x14ac:dyDescent="0.2"/>
    <row r="3300" ht="12.75" customHeight="1" x14ac:dyDescent="0.2"/>
    <row r="3301" ht="12.75" customHeight="1" x14ac:dyDescent="0.2"/>
    <row r="3302" ht="12.75" customHeight="1" x14ac:dyDescent="0.2"/>
    <row r="3303" ht="12.75" customHeight="1" x14ac:dyDescent="0.2"/>
    <row r="3304" ht="12.75" customHeight="1" x14ac:dyDescent="0.2"/>
    <row r="3305" ht="12.75" customHeight="1" x14ac:dyDescent="0.2"/>
    <row r="3306" ht="12.75" customHeight="1" x14ac:dyDescent="0.2"/>
    <row r="3307" ht="12.75" customHeight="1" x14ac:dyDescent="0.2"/>
    <row r="3308" ht="12.75" customHeight="1" x14ac:dyDescent="0.2"/>
    <row r="3309" ht="12.75" customHeight="1" x14ac:dyDescent="0.2"/>
    <row r="3310" ht="12.75" customHeight="1" x14ac:dyDescent="0.2"/>
    <row r="3311" ht="12.75" customHeight="1" x14ac:dyDescent="0.2"/>
    <row r="3312" ht="12.75" customHeight="1" x14ac:dyDescent="0.2"/>
    <row r="3313" ht="12.75" customHeight="1" x14ac:dyDescent="0.2"/>
    <row r="3314" ht="12.75" customHeight="1" x14ac:dyDescent="0.2"/>
    <row r="3315" ht="12.75" customHeight="1" x14ac:dyDescent="0.2"/>
    <row r="3316" ht="12.75" customHeight="1" x14ac:dyDescent="0.2"/>
    <row r="3317" ht="12.75" customHeight="1" x14ac:dyDescent="0.2"/>
    <row r="3318" ht="12.75" customHeight="1" x14ac:dyDescent="0.2"/>
    <row r="3319" ht="12.75" customHeight="1" x14ac:dyDescent="0.2"/>
    <row r="3320" ht="12.75" customHeight="1" x14ac:dyDescent="0.2"/>
    <row r="3321" ht="12.75" customHeight="1" x14ac:dyDescent="0.2"/>
    <row r="3322" ht="12.75" customHeight="1" x14ac:dyDescent="0.2"/>
    <row r="3323" ht="12.75" customHeight="1" x14ac:dyDescent="0.2"/>
    <row r="3324" ht="12.75" customHeight="1" x14ac:dyDescent="0.2"/>
    <row r="3325" ht="12.75" customHeight="1" x14ac:dyDescent="0.2"/>
    <row r="3326" ht="12.75" customHeight="1" x14ac:dyDescent="0.2"/>
    <row r="3327" ht="12.75" customHeight="1" x14ac:dyDescent="0.2"/>
    <row r="3328" ht="12.75" customHeight="1" x14ac:dyDescent="0.2"/>
    <row r="3329" ht="12.75" customHeight="1" x14ac:dyDescent="0.2"/>
    <row r="3330" ht="12.75" customHeight="1" x14ac:dyDescent="0.2"/>
    <row r="3331" ht="12.75" customHeight="1" x14ac:dyDescent="0.2"/>
    <row r="3332" ht="12.75" customHeight="1" x14ac:dyDescent="0.2"/>
    <row r="3333" ht="12.75" customHeight="1" x14ac:dyDescent="0.2"/>
    <row r="3334" ht="12.75" customHeight="1" x14ac:dyDescent="0.2"/>
    <row r="3335" ht="12.75" customHeight="1" x14ac:dyDescent="0.2"/>
    <row r="3336" ht="12.75" customHeight="1" x14ac:dyDescent="0.2"/>
    <row r="3337" ht="12.75" customHeight="1" x14ac:dyDescent="0.2"/>
    <row r="3338" ht="12.75" customHeight="1" x14ac:dyDescent="0.2"/>
    <row r="3339" ht="12.75" customHeight="1" x14ac:dyDescent="0.2"/>
    <row r="3340" ht="12.75" customHeight="1" x14ac:dyDescent="0.2"/>
    <row r="3341" ht="12.75" customHeight="1" x14ac:dyDescent="0.2"/>
    <row r="3342" ht="12.75" customHeight="1" x14ac:dyDescent="0.2"/>
    <row r="3343" ht="12.75" customHeight="1" x14ac:dyDescent="0.2"/>
    <row r="3344" ht="12.75" customHeight="1" x14ac:dyDescent="0.2"/>
    <row r="3345" ht="12.75" customHeight="1" x14ac:dyDescent="0.2"/>
    <row r="3346" ht="12.75" customHeight="1" x14ac:dyDescent="0.2"/>
    <row r="3347" ht="12.75" customHeight="1" x14ac:dyDescent="0.2"/>
    <row r="3348" ht="12.75" customHeight="1" x14ac:dyDescent="0.2"/>
    <row r="3349" ht="12.75" customHeight="1" x14ac:dyDescent="0.2"/>
    <row r="3350" ht="12.75" customHeight="1" x14ac:dyDescent="0.2"/>
    <row r="3351" ht="12.75" customHeight="1" x14ac:dyDescent="0.2"/>
    <row r="3352" ht="12.75" customHeight="1" x14ac:dyDescent="0.2"/>
    <row r="3353" ht="12.75" customHeight="1" x14ac:dyDescent="0.2"/>
    <row r="3354" ht="12.75" customHeight="1" x14ac:dyDescent="0.2"/>
    <row r="3355" ht="12.75" customHeight="1" x14ac:dyDescent="0.2"/>
    <row r="3356" ht="12.75" customHeight="1" x14ac:dyDescent="0.2"/>
    <row r="3357" ht="12.75" customHeight="1" x14ac:dyDescent="0.2"/>
    <row r="3358" ht="12.75" customHeight="1" x14ac:dyDescent="0.2"/>
    <row r="3359" ht="12.75" customHeight="1" x14ac:dyDescent="0.2"/>
    <row r="3360" ht="12.75" customHeight="1" x14ac:dyDescent="0.2"/>
    <row r="3361" ht="12.75" customHeight="1" x14ac:dyDescent="0.2"/>
    <row r="3362" ht="12.75" customHeight="1" x14ac:dyDescent="0.2"/>
    <row r="3363" ht="12.75" customHeight="1" x14ac:dyDescent="0.2"/>
    <row r="3364" ht="12.75" customHeight="1" x14ac:dyDescent="0.2"/>
    <row r="3365" ht="12.75" customHeight="1" x14ac:dyDescent="0.2"/>
    <row r="3366" ht="12.75" customHeight="1" x14ac:dyDescent="0.2"/>
    <row r="3367" ht="12.75" customHeight="1" x14ac:dyDescent="0.2"/>
    <row r="3368" ht="12.75" customHeight="1" x14ac:dyDescent="0.2"/>
    <row r="3369" ht="12.75" customHeight="1" x14ac:dyDescent="0.2"/>
    <row r="3370" ht="12.75" customHeight="1" x14ac:dyDescent="0.2"/>
    <row r="3371" ht="12.75" customHeight="1" x14ac:dyDescent="0.2"/>
    <row r="3372" ht="12.75" customHeight="1" x14ac:dyDescent="0.2"/>
    <row r="3373" ht="12.75" customHeight="1" x14ac:dyDescent="0.2"/>
    <row r="3374" ht="12.75" customHeight="1" x14ac:dyDescent="0.2"/>
    <row r="3375" ht="12.75" customHeight="1" x14ac:dyDescent="0.2"/>
    <row r="3376" ht="12.75" customHeight="1" x14ac:dyDescent="0.2"/>
    <row r="3377" ht="12.75" customHeight="1" x14ac:dyDescent="0.2"/>
    <row r="3378" ht="12.75" customHeight="1" x14ac:dyDescent="0.2"/>
    <row r="3379" ht="12.75" customHeight="1" x14ac:dyDescent="0.2"/>
    <row r="3380" ht="12.75" customHeight="1" x14ac:dyDescent="0.2"/>
    <row r="3381" ht="12.75" customHeight="1" x14ac:dyDescent="0.2"/>
    <row r="3382" ht="12.75" customHeight="1" x14ac:dyDescent="0.2"/>
    <row r="3383" ht="12.75" customHeight="1" x14ac:dyDescent="0.2"/>
    <row r="3384" ht="12.75" customHeight="1" x14ac:dyDescent="0.2"/>
    <row r="3385" ht="12.75" customHeight="1" x14ac:dyDescent="0.2"/>
    <row r="3386" ht="12.75" customHeight="1" x14ac:dyDescent="0.2"/>
    <row r="3387" ht="12.75" customHeight="1" x14ac:dyDescent="0.2"/>
    <row r="3388" ht="12.75" customHeight="1" x14ac:dyDescent="0.2"/>
    <row r="3389" ht="12.75" customHeight="1" x14ac:dyDescent="0.2"/>
    <row r="3390" ht="12.75" customHeight="1" x14ac:dyDescent="0.2"/>
    <row r="3391" ht="12.75" customHeight="1" x14ac:dyDescent="0.2"/>
    <row r="3392" ht="12.75" customHeight="1" x14ac:dyDescent="0.2"/>
    <row r="3393" ht="12.75" customHeight="1" x14ac:dyDescent="0.2"/>
    <row r="3394" ht="12.75" customHeight="1" x14ac:dyDescent="0.2"/>
    <row r="3395" ht="12.75" customHeight="1" x14ac:dyDescent="0.2"/>
    <row r="3396" ht="12.75" customHeight="1" x14ac:dyDescent="0.2"/>
    <row r="3397" ht="12.75" customHeight="1" x14ac:dyDescent="0.2"/>
    <row r="3398" ht="12.75" customHeight="1" x14ac:dyDescent="0.2"/>
    <row r="3399" ht="12.75" customHeight="1" x14ac:dyDescent="0.2"/>
    <row r="3400" ht="12.75" customHeight="1" x14ac:dyDescent="0.2"/>
    <row r="3401" ht="12.75" customHeight="1" x14ac:dyDescent="0.2"/>
    <row r="3402" ht="12.75" customHeight="1" x14ac:dyDescent="0.2"/>
    <row r="3403" ht="12.75" customHeight="1" x14ac:dyDescent="0.2"/>
    <row r="3404" ht="12.75" customHeight="1" x14ac:dyDescent="0.2"/>
    <row r="3405" ht="12.75" customHeight="1" x14ac:dyDescent="0.2"/>
    <row r="3406" ht="12.75" customHeight="1" x14ac:dyDescent="0.2"/>
    <row r="3407" ht="12.75" customHeight="1" x14ac:dyDescent="0.2"/>
    <row r="3408" ht="12.75" customHeight="1" x14ac:dyDescent="0.2"/>
    <row r="3409" ht="12.75" customHeight="1" x14ac:dyDescent="0.2"/>
    <row r="3410" ht="12.75" customHeight="1" x14ac:dyDescent="0.2"/>
    <row r="3411" ht="12.75" customHeight="1" x14ac:dyDescent="0.2"/>
    <row r="3412" ht="12.75" customHeight="1" x14ac:dyDescent="0.2"/>
    <row r="3413" ht="12.75" customHeight="1" x14ac:dyDescent="0.2"/>
    <row r="3414" ht="12.75" customHeight="1" x14ac:dyDescent="0.2"/>
    <row r="3415" ht="12.75" customHeight="1" x14ac:dyDescent="0.2"/>
    <row r="3416" ht="12.75" customHeight="1" x14ac:dyDescent="0.2"/>
    <row r="3417" ht="12.75" customHeight="1" x14ac:dyDescent="0.2"/>
    <row r="3418" ht="12.75" customHeight="1" x14ac:dyDescent="0.2"/>
    <row r="3419" ht="12.75" customHeight="1" x14ac:dyDescent="0.2"/>
    <row r="3420" ht="12.75" customHeight="1" x14ac:dyDescent="0.2"/>
    <row r="3421" ht="12.75" customHeight="1" x14ac:dyDescent="0.2"/>
    <row r="3422" ht="12.75" customHeight="1" x14ac:dyDescent="0.2"/>
    <row r="3423" ht="12.75" customHeight="1" x14ac:dyDescent="0.2"/>
    <row r="3424" ht="12.75" customHeight="1" x14ac:dyDescent="0.2"/>
    <row r="3425" ht="12.75" customHeight="1" x14ac:dyDescent="0.2"/>
    <row r="3426" ht="12.75" customHeight="1" x14ac:dyDescent="0.2"/>
    <row r="3427" ht="12.75" customHeight="1" x14ac:dyDescent="0.2"/>
    <row r="3428" ht="12.75" customHeight="1" x14ac:dyDescent="0.2"/>
    <row r="3429" ht="12.75" customHeight="1" x14ac:dyDescent="0.2"/>
    <row r="3430" ht="12.75" customHeight="1" x14ac:dyDescent="0.2"/>
    <row r="3431" ht="12.75" customHeight="1" x14ac:dyDescent="0.2"/>
    <row r="3432" ht="12.75" customHeight="1" x14ac:dyDescent="0.2"/>
    <row r="3433" ht="12.75" customHeight="1" x14ac:dyDescent="0.2"/>
    <row r="3434" ht="12.75" customHeight="1" x14ac:dyDescent="0.2"/>
    <row r="3435" ht="12.75" customHeight="1" x14ac:dyDescent="0.2"/>
    <row r="3436" ht="12.75" customHeight="1" x14ac:dyDescent="0.2"/>
    <row r="3437" ht="12.75" customHeight="1" x14ac:dyDescent="0.2"/>
    <row r="3438" ht="12.75" customHeight="1" x14ac:dyDescent="0.2"/>
    <row r="3439" ht="12.75" customHeight="1" x14ac:dyDescent="0.2"/>
    <row r="3440" ht="12.75" customHeight="1" x14ac:dyDescent="0.2"/>
    <row r="3441" ht="12.75" customHeight="1" x14ac:dyDescent="0.2"/>
    <row r="3442" ht="12.75" customHeight="1" x14ac:dyDescent="0.2"/>
    <row r="3443" ht="12.75" customHeight="1" x14ac:dyDescent="0.2"/>
    <row r="3444" ht="12.75" customHeight="1" x14ac:dyDescent="0.2"/>
    <row r="3445" ht="12.75" customHeight="1" x14ac:dyDescent="0.2"/>
    <row r="3446" ht="12.75" customHeight="1" x14ac:dyDescent="0.2"/>
    <row r="3447" ht="12.75" customHeight="1" x14ac:dyDescent="0.2"/>
    <row r="3448" ht="12.75" customHeight="1" x14ac:dyDescent="0.2"/>
    <row r="3449" ht="12.75" customHeight="1" x14ac:dyDescent="0.2"/>
    <row r="3450" ht="12.75" customHeight="1" x14ac:dyDescent="0.2"/>
    <row r="3451" ht="12.75" customHeight="1" x14ac:dyDescent="0.2"/>
    <row r="3452" ht="12.75" customHeight="1" x14ac:dyDescent="0.2"/>
    <row r="3453" ht="12.75" customHeight="1" x14ac:dyDescent="0.2"/>
    <row r="3454" ht="12.75" customHeight="1" x14ac:dyDescent="0.2"/>
    <row r="3455" ht="12.75" customHeight="1" x14ac:dyDescent="0.2"/>
    <row r="3456" ht="12.75" customHeight="1" x14ac:dyDescent="0.2"/>
    <row r="3457" ht="12.75" customHeight="1" x14ac:dyDescent="0.2"/>
    <row r="3458" ht="12.75" customHeight="1" x14ac:dyDescent="0.2"/>
    <row r="3459" ht="12.75" customHeight="1" x14ac:dyDescent="0.2"/>
    <row r="3460" ht="12.75" customHeight="1" x14ac:dyDescent="0.2"/>
    <row r="3461" ht="12.75" customHeight="1" x14ac:dyDescent="0.2"/>
    <row r="3462" ht="12.75" customHeight="1" x14ac:dyDescent="0.2"/>
    <row r="3463" ht="12.75" customHeight="1" x14ac:dyDescent="0.2"/>
    <row r="3464" ht="12.75" customHeight="1" x14ac:dyDescent="0.2"/>
    <row r="3465" ht="12.75" customHeight="1" x14ac:dyDescent="0.2"/>
    <row r="3466" ht="12.75" customHeight="1" x14ac:dyDescent="0.2"/>
    <row r="3467" ht="12.75" customHeight="1" x14ac:dyDescent="0.2"/>
    <row r="3468" ht="12.75" customHeight="1" x14ac:dyDescent="0.2"/>
    <row r="3469" ht="12.75" customHeight="1" x14ac:dyDescent="0.2"/>
    <row r="3470" ht="12.75" customHeight="1" x14ac:dyDescent="0.2"/>
    <row r="3471" ht="12.75" customHeight="1" x14ac:dyDescent="0.2"/>
    <row r="3472" ht="12.75" customHeight="1" x14ac:dyDescent="0.2"/>
    <row r="3473" ht="12.75" customHeight="1" x14ac:dyDescent="0.2"/>
    <row r="3474" ht="12.75" customHeight="1" x14ac:dyDescent="0.2"/>
    <row r="3475" ht="12.75" customHeight="1" x14ac:dyDescent="0.2"/>
    <row r="3476" ht="12.75" customHeight="1" x14ac:dyDescent="0.2"/>
    <row r="3477" ht="12.75" customHeight="1" x14ac:dyDescent="0.2"/>
    <row r="3478" ht="12.75" customHeight="1" x14ac:dyDescent="0.2"/>
    <row r="3479" ht="12.75" customHeight="1" x14ac:dyDescent="0.2"/>
    <row r="3480" ht="12.75" customHeight="1" x14ac:dyDescent="0.2"/>
    <row r="3481" ht="12.75" customHeight="1" x14ac:dyDescent="0.2"/>
    <row r="3482" ht="12.75" customHeight="1" x14ac:dyDescent="0.2"/>
    <row r="3483" ht="12.75" customHeight="1" x14ac:dyDescent="0.2"/>
    <row r="3484" ht="12.75" customHeight="1" x14ac:dyDescent="0.2"/>
    <row r="3485" ht="12.75" customHeight="1" x14ac:dyDescent="0.2"/>
    <row r="3486" ht="12.75" customHeight="1" x14ac:dyDescent="0.2"/>
    <row r="3487" ht="12.75" customHeight="1" x14ac:dyDescent="0.2"/>
    <row r="3488" ht="12.75" customHeight="1" x14ac:dyDescent="0.2"/>
    <row r="3489" ht="12.75" customHeight="1" x14ac:dyDescent="0.2"/>
    <row r="3490" ht="12.75" customHeight="1" x14ac:dyDescent="0.2"/>
    <row r="3491" ht="12.75" customHeight="1" x14ac:dyDescent="0.2"/>
    <row r="3492" ht="12.75" customHeight="1" x14ac:dyDescent="0.2"/>
    <row r="3493" ht="12.75" customHeight="1" x14ac:dyDescent="0.2"/>
    <row r="3494" ht="12.75" customHeight="1" x14ac:dyDescent="0.2"/>
    <row r="3495" ht="12.75" customHeight="1" x14ac:dyDescent="0.2"/>
    <row r="3496" ht="12.75" customHeight="1" x14ac:dyDescent="0.2"/>
    <row r="3497" ht="12.75" customHeight="1" x14ac:dyDescent="0.2"/>
    <row r="3498" ht="12.75" customHeight="1" x14ac:dyDescent="0.2"/>
    <row r="3499" ht="12.75" customHeight="1" x14ac:dyDescent="0.2"/>
    <row r="3500" ht="12.75" customHeight="1" x14ac:dyDescent="0.2"/>
    <row r="3501" ht="12.75" customHeight="1" x14ac:dyDescent="0.2"/>
    <row r="3502" ht="12.75" customHeight="1" x14ac:dyDescent="0.2"/>
    <row r="3503" ht="12.75" customHeight="1" x14ac:dyDescent="0.2"/>
    <row r="3504" ht="12.75" customHeight="1" x14ac:dyDescent="0.2"/>
    <row r="3505" ht="12.75" customHeight="1" x14ac:dyDescent="0.2"/>
    <row r="3506" ht="12.75" customHeight="1" x14ac:dyDescent="0.2"/>
    <row r="3507" ht="12.75" customHeight="1" x14ac:dyDescent="0.2"/>
    <row r="3508" ht="12.75" customHeight="1" x14ac:dyDescent="0.2"/>
    <row r="3509" ht="12.75" customHeight="1" x14ac:dyDescent="0.2"/>
    <row r="3510" ht="12.75" customHeight="1" x14ac:dyDescent="0.2"/>
    <row r="3511" ht="12.75" customHeight="1" x14ac:dyDescent="0.2"/>
    <row r="3512" ht="12.75" customHeight="1" x14ac:dyDescent="0.2"/>
    <row r="3513" ht="12.75" customHeight="1" x14ac:dyDescent="0.2"/>
    <row r="3514" ht="12.75" customHeight="1" x14ac:dyDescent="0.2"/>
    <row r="3515" ht="12.75" customHeight="1" x14ac:dyDescent="0.2"/>
    <row r="3516" ht="12.75" customHeight="1" x14ac:dyDescent="0.2"/>
    <row r="3517" ht="12.75" customHeight="1" x14ac:dyDescent="0.2"/>
    <row r="3518" ht="12.75" customHeight="1" x14ac:dyDescent="0.2"/>
    <row r="3519" ht="12.75" customHeight="1" x14ac:dyDescent="0.2"/>
    <row r="3520" ht="12.75" customHeight="1" x14ac:dyDescent="0.2"/>
    <row r="3521" ht="12.75" customHeight="1" x14ac:dyDescent="0.2"/>
    <row r="3522" ht="12.75" customHeight="1" x14ac:dyDescent="0.2"/>
    <row r="3523" ht="12.75" customHeight="1" x14ac:dyDescent="0.2"/>
    <row r="3524" ht="12.75" customHeight="1" x14ac:dyDescent="0.2"/>
    <row r="3525" ht="12.75" customHeight="1" x14ac:dyDescent="0.2"/>
    <row r="3526" ht="12.75" customHeight="1" x14ac:dyDescent="0.2"/>
    <row r="3527" ht="12.75" customHeight="1" x14ac:dyDescent="0.2"/>
    <row r="3528" ht="12.75" customHeight="1" x14ac:dyDescent="0.2"/>
    <row r="3529" ht="12.75" customHeight="1" x14ac:dyDescent="0.2"/>
    <row r="3530" ht="12.75" customHeight="1" x14ac:dyDescent="0.2"/>
    <row r="3531" ht="12.75" customHeight="1" x14ac:dyDescent="0.2"/>
    <row r="3532" ht="12.75" customHeight="1" x14ac:dyDescent="0.2"/>
    <row r="3533" ht="12.75" customHeight="1" x14ac:dyDescent="0.2"/>
    <row r="3534" ht="12.75" customHeight="1" x14ac:dyDescent="0.2"/>
    <row r="3535" ht="12.75" customHeight="1" x14ac:dyDescent="0.2"/>
    <row r="3536" ht="12.75" customHeight="1" x14ac:dyDescent="0.2"/>
    <row r="3537" ht="12.75" customHeight="1" x14ac:dyDescent="0.2"/>
    <row r="3538" ht="12.75" customHeight="1" x14ac:dyDescent="0.2"/>
    <row r="3539" ht="12.75" customHeight="1" x14ac:dyDescent="0.2"/>
    <row r="3540" ht="12.75" customHeight="1" x14ac:dyDescent="0.2"/>
    <row r="3541" ht="12.75" customHeight="1" x14ac:dyDescent="0.2"/>
    <row r="3542" ht="12.75" customHeight="1" x14ac:dyDescent="0.2"/>
    <row r="3543" ht="12.75" customHeight="1" x14ac:dyDescent="0.2"/>
    <row r="3544" ht="12.75" customHeight="1" x14ac:dyDescent="0.2"/>
    <row r="3545" ht="12.75" customHeight="1" x14ac:dyDescent="0.2"/>
    <row r="3546" ht="12.75" customHeight="1" x14ac:dyDescent="0.2"/>
    <row r="3547" ht="12.75" customHeight="1" x14ac:dyDescent="0.2"/>
    <row r="3548" ht="12.75" customHeight="1" x14ac:dyDescent="0.2"/>
    <row r="3549" ht="12.75" customHeight="1" x14ac:dyDescent="0.2"/>
    <row r="3550" ht="12.75" customHeight="1" x14ac:dyDescent="0.2"/>
    <row r="3551" ht="12.75" customHeight="1" x14ac:dyDescent="0.2"/>
    <row r="3552" ht="12.75" customHeight="1" x14ac:dyDescent="0.2"/>
    <row r="3553" ht="12.75" customHeight="1" x14ac:dyDescent="0.2"/>
    <row r="3554" ht="12.75" customHeight="1" x14ac:dyDescent="0.2"/>
    <row r="3555" ht="12.75" customHeight="1" x14ac:dyDescent="0.2"/>
    <row r="3556" ht="12.75" customHeight="1" x14ac:dyDescent="0.2"/>
    <row r="3557" ht="12.75" customHeight="1" x14ac:dyDescent="0.2"/>
    <row r="3558" ht="12.75" customHeight="1" x14ac:dyDescent="0.2"/>
    <row r="3559" ht="12.75" customHeight="1" x14ac:dyDescent="0.2"/>
    <row r="3560" ht="12.75" customHeight="1" x14ac:dyDescent="0.2"/>
    <row r="3561" ht="12.75" customHeight="1" x14ac:dyDescent="0.2"/>
    <row r="3562" ht="12.75" customHeight="1" x14ac:dyDescent="0.2"/>
    <row r="3563" ht="12.75" customHeight="1" x14ac:dyDescent="0.2"/>
    <row r="3564" ht="12.75" customHeight="1" x14ac:dyDescent="0.2"/>
    <row r="3565" ht="12.75" customHeight="1" x14ac:dyDescent="0.2"/>
    <row r="3566" ht="12.75" customHeight="1" x14ac:dyDescent="0.2"/>
    <row r="3567" ht="12.75" customHeight="1" x14ac:dyDescent="0.2"/>
    <row r="3568" ht="12.75" customHeight="1" x14ac:dyDescent="0.2"/>
    <row r="3569" ht="12.75" customHeight="1" x14ac:dyDescent="0.2"/>
    <row r="3570" ht="12.75" customHeight="1" x14ac:dyDescent="0.2"/>
    <row r="3571" ht="12.75" customHeight="1" x14ac:dyDescent="0.2"/>
    <row r="3572" ht="12.75" customHeight="1" x14ac:dyDescent="0.2"/>
    <row r="3573" ht="12.75" customHeight="1" x14ac:dyDescent="0.2"/>
    <row r="3574" ht="12.75" customHeight="1" x14ac:dyDescent="0.2"/>
    <row r="3575" ht="12.75" customHeight="1" x14ac:dyDescent="0.2"/>
    <row r="3576" ht="12.75" customHeight="1" x14ac:dyDescent="0.2"/>
    <row r="3577" ht="12.75" customHeight="1" x14ac:dyDescent="0.2"/>
    <row r="3578" ht="12.75" customHeight="1" x14ac:dyDescent="0.2"/>
    <row r="3579" ht="12.75" customHeight="1" x14ac:dyDescent="0.2"/>
    <row r="3580" ht="12.75" customHeight="1" x14ac:dyDescent="0.2"/>
    <row r="3581" ht="12.75" customHeight="1" x14ac:dyDescent="0.2"/>
    <row r="3582" ht="12.75" customHeight="1" x14ac:dyDescent="0.2"/>
    <row r="3583" ht="12.75" customHeight="1" x14ac:dyDescent="0.2"/>
    <row r="3584" ht="12.75" customHeight="1" x14ac:dyDescent="0.2"/>
    <row r="3585" ht="12.75" customHeight="1" x14ac:dyDescent="0.2"/>
    <row r="3586" ht="12.75" customHeight="1" x14ac:dyDescent="0.2"/>
    <row r="3587" ht="12.75" customHeight="1" x14ac:dyDescent="0.2"/>
    <row r="3588" ht="12.75" customHeight="1" x14ac:dyDescent="0.2"/>
    <row r="3589" ht="12.75" customHeight="1" x14ac:dyDescent="0.2"/>
    <row r="3590" ht="12.75" customHeight="1" x14ac:dyDescent="0.2"/>
    <row r="3591" ht="12.75" customHeight="1" x14ac:dyDescent="0.2"/>
    <row r="3592" ht="12.75" customHeight="1" x14ac:dyDescent="0.2"/>
    <row r="3593" ht="12.75" customHeight="1" x14ac:dyDescent="0.2"/>
    <row r="3594" ht="12.75" customHeight="1" x14ac:dyDescent="0.2"/>
    <row r="3595" ht="12.75" customHeight="1" x14ac:dyDescent="0.2"/>
    <row r="3596" ht="12.75" customHeight="1" x14ac:dyDescent="0.2"/>
    <row r="3597" ht="12.75" customHeight="1" x14ac:dyDescent="0.2"/>
    <row r="3598" ht="12.75" customHeight="1" x14ac:dyDescent="0.2"/>
    <row r="3599" ht="12.75" customHeight="1" x14ac:dyDescent="0.2"/>
    <row r="3600" ht="12.75" customHeight="1" x14ac:dyDescent="0.2"/>
    <row r="3601" ht="12.75" customHeight="1" x14ac:dyDescent="0.2"/>
    <row r="3602" ht="12.75" customHeight="1" x14ac:dyDescent="0.2"/>
    <row r="3603" ht="12.75" customHeight="1" x14ac:dyDescent="0.2"/>
    <row r="3604" ht="12.75" customHeight="1" x14ac:dyDescent="0.2"/>
    <row r="3605" ht="12.75" customHeight="1" x14ac:dyDescent="0.2"/>
    <row r="3606" ht="12.75" customHeight="1" x14ac:dyDescent="0.2"/>
    <row r="3607" ht="12.75" customHeight="1" x14ac:dyDescent="0.2"/>
    <row r="3608" ht="12.75" customHeight="1" x14ac:dyDescent="0.2"/>
    <row r="3609" ht="12.75" customHeight="1" x14ac:dyDescent="0.2"/>
    <row r="3610" ht="12.75" customHeight="1" x14ac:dyDescent="0.2"/>
    <row r="3611" ht="12.75" customHeight="1" x14ac:dyDescent="0.2"/>
    <row r="3612" ht="12.75" customHeight="1" x14ac:dyDescent="0.2"/>
    <row r="3613" ht="12.75" customHeight="1" x14ac:dyDescent="0.2"/>
    <row r="3614" ht="12.75" customHeight="1" x14ac:dyDescent="0.2"/>
    <row r="3615" ht="12.75" customHeight="1" x14ac:dyDescent="0.2"/>
    <row r="3616" ht="12.75" customHeight="1" x14ac:dyDescent="0.2"/>
    <row r="3617" ht="12.75" customHeight="1" x14ac:dyDescent="0.2"/>
    <row r="3618" ht="12.75" customHeight="1" x14ac:dyDescent="0.2"/>
    <row r="3619" ht="12.75" customHeight="1" x14ac:dyDescent="0.2"/>
    <row r="3620" ht="12.75" customHeight="1" x14ac:dyDescent="0.2"/>
    <row r="3621" ht="12.75" customHeight="1" x14ac:dyDescent="0.2"/>
    <row r="3622" ht="12.75" customHeight="1" x14ac:dyDescent="0.2"/>
    <row r="3623" ht="12.75" customHeight="1" x14ac:dyDescent="0.2"/>
    <row r="3624" ht="12.75" customHeight="1" x14ac:dyDescent="0.2"/>
    <row r="3625" ht="12.75" customHeight="1" x14ac:dyDescent="0.2"/>
    <row r="3626" ht="12.75" customHeight="1" x14ac:dyDescent="0.2"/>
    <row r="3627" ht="12.75" customHeight="1" x14ac:dyDescent="0.2"/>
    <row r="3628" ht="12.75" customHeight="1" x14ac:dyDescent="0.2"/>
    <row r="3629" ht="12.75" customHeight="1" x14ac:dyDescent="0.2"/>
    <row r="3630" ht="12.75" customHeight="1" x14ac:dyDescent="0.2"/>
    <row r="3631" ht="12.75" customHeight="1" x14ac:dyDescent="0.2"/>
    <row r="3632" ht="12.75" customHeight="1" x14ac:dyDescent="0.2"/>
    <row r="3633" ht="12.75" customHeight="1" x14ac:dyDescent="0.2"/>
    <row r="3634" ht="12.75" customHeight="1" x14ac:dyDescent="0.2"/>
    <row r="3635" ht="12.75" customHeight="1" x14ac:dyDescent="0.2"/>
    <row r="3636" ht="12.75" customHeight="1" x14ac:dyDescent="0.2"/>
    <row r="3637" ht="12.75" customHeight="1" x14ac:dyDescent="0.2"/>
    <row r="3638" ht="12.75" customHeight="1" x14ac:dyDescent="0.2"/>
    <row r="3639" ht="12.75" customHeight="1" x14ac:dyDescent="0.2"/>
    <row r="3640" ht="12.75" customHeight="1" x14ac:dyDescent="0.2"/>
    <row r="3641" ht="12.75" customHeight="1" x14ac:dyDescent="0.2"/>
    <row r="3642" ht="12.75" customHeight="1" x14ac:dyDescent="0.2"/>
    <row r="3643" ht="12.75" customHeight="1" x14ac:dyDescent="0.2"/>
    <row r="3644" ht="12.75" customHeight="1" x14ac:dyDescent="0.2"/>
    <row r="3645" ht="12.75" customHeight="1" x14ac:dyDescent="0.2"/>
    <row r="3646" ht="12.75" customHeight="1" x14ac:dyDescent="0.2"/>
    <row r="3647" ht="12.75" customHeight="1" x14ac:dyDescent="0.2"/>
    <row r="3648" ht="12.75" customHeight="1" x14ac:dyDescent="0.2"/>
    <row r="3649" ht="12.75" customHeight="1" x14ac:dyDescent="0.2"/>
    <row r="3650" ht="12.75" customHeight="1" x14ac:dyDescent="0.2"/>
    <row r="3651" ht="12.75" customHeight="1" x14ac:dyDescent="0.2"/>
    <row r="3652" ht="12.75" customHeight="1" x14ac:dyDescent="0.2"/>
    <row r="3653" ht="12.75" customHeight="1" x14ac:dyDescent="0.2"/>
    <row r="3654" ht="12.75" customHeight="1" x14ac:dyDescent="0.2"/>
    <row r="3655" ht="12.75" customHeight="1" x14ac:dyDescent="0.2"/>
    <row r="3656" ht="12.75" customHeight="1" x14ac:dyDescent="0.2"/>
    <row r="3657" ht="12.75" customHeight="1" x14ac:dyDescent="0.2"/>
    <row r="3658" ht="12.75" customHeight="1" x14ac:dyDescent="0.2"/>
    <row r="3659" ht="12.75" customHeight="1" x14ac:dyDescent="0.2"/>
    <row r="3660" ht="12.75" customHeight="1" x14ac:dyDescent="0.2"/>
    <row r="3661" ht="12.75" customHeight="1" x14ac:dyDescent="0.2"/>
    <row r="3662" ht="12.75" customHeight="1" x14ac:dyDescent="0.2"/>
    <row r="3663" ht="12.75" customHeight="1" x14ac:dyDescent="0.2"/>
    <row r="3664" ht="12.75" customHeight="1" x14ac:dyDescent="0.2"/>
    <row r="3665" ht="12.75" customHeight="1" x14ac:dyDescent="0.2"/>
    <row r="3666" ht="12.75" customHeight="1" x14ac:dyDescent="0.2"/>
    <row r="3667" ht="12.75" customHeight="1" x14ac:dyDescent="0.2"/>
    <row r="3668" ht="12.75" customHeight="1" x14ac:dyDescent="0.2"/>
    <row r="3669" ht="12.75" customHeight="1" x14ac:dyDescent="0.2"/>
    <row r="3670" ht="12.75" customHeight="1" x14ac:dyDescent="0.2"/>
    <row r="3671" ht="12.75" customHeight="1" x14ac:dyDescent="0.2"/>
    <row r="3672" ht="12.75" customHeight="1" x14ac:dyDescent="0.2"/>
    <row r="3673" ht="12.75" customHeight="1" x14ac:dyDescent="0.2"/>
    <row r="3674" ht="12.75" customHeight="1" x14ac:dyDescent="0.2"/>
    <row r="3675" ht="12.75" customHeight="1" x14ac:dyDescent="0.2"/>
    <row r="3676" ht="12.75" customHeight="1" x14ac:dyDescent="0.2"/>
    <row r="3677" ht="12.75" customHeight="1" x14ac:dyDescent="0.2"/>
    <row r="3678" ht="12.75" customHeight="1" x14ac:dyDescent="0.2"/>
    <row r="3679" ht="12.75" customHeight="1" x14ac:dyDescent="0.2"/>
    <row r="3680" ht="12.75" customHeight="1" x14ac:dyDescent="0.2"/>
    <row r="3681" ht="12.75" customHeight="1" x14ac:dyDescent="0.2"/>
    <row r="3682" ht="12.75" customHeight="1" x14ac:dyDescent="0.2"/>
    <row r="3683" ht="12.75" customHeight="1" x14ac:dyDescent="0.2"/>
    <row r="3684" ht="12.75" customHeight="1" x14ac:dyDescent="0.2"/>
    <row r="3685" ht="12.75" customHeight="1" x14ac:dyDescent="0.2"/>
    <row r="3686" ht="12.75" customHeight="1" x14ac:dyDescent="0.2"/>
    <row r="3687" ht="12.75" customHeight="1" x14ac:dyDescent="0.2"/>
    <row r="3688" ht="12.75" customHeight="1" x14ac:dyDescent="0.2"/>
    <row r="3689" ht="12.75" customHeight="1" x14ac:dyDescent="0.2"/>
    <row r="3690" ht="12.75" customHeight="1" x14ac:dyDescent="0.2"/>
    <row r="3691" ht="12.75" customHeight="1" x14ac:dyDescent="0.2"/>
    <row r="3692" ht="12.75" customHeight="1" x14ac:dyDescent="0.2"/>
    <row r="3693" ht="12.75" customHeight="1" x14ac:dyDescent="0.2"/>
    <row r="3694" ht="12.75" customHeight="1" x14ac:dyDescent="0.2"/>
    <row r="3695" ht="12.75" customHeight="1" x14ac:dyDescent="0.2"/>
    <row r="3696" ht="12.75" customHeight="1" x14ac:dyDescent="0.2"/>
    <row r="3697" ht="12.75" customHeight="1" x14ac:dyDescent="0.2"/>
    <row r="3698" ht="12.75" customHeight="1" x14ac:dyDescent="0.2"/>
    <row r="3699" ht="12.75" customHeight="1" x14ac:dyDescent="0.2"/>
    <row r="3700" ht="12.75" customHeight="1" x14ac:dyDescent="0.2"/>
    <row r="3701" ht="12.75" customHeight="1" x14ac:dyDescent="0.2"/>
    <row r="3702" ht="12.75" customHeight="1" x14ac:dyDescent="0.2"/>
    <row r="3703" ht="12.75" customHeight="1" x14ac:dyDescent="0.2"/>
    <row r="3704" ht="12.75" customHeight="1" x14ac:dyDescent="0.2"/>
    <row r="3705" ht="12.75" customHeight="1" x14ac:dyDescent="0.2"/>
    <row r="3706" ht="12.75" customHeight="1" x14ac:dyDescent="0.2"/>
    <row r="3707" ht="12.75" customHeight="1" x14ac:dyDescent="0.2"/>
    <row r="3708" ht="12.75" customHeight="1" x14ac:dyDescent="0.2"/>
    <row r="3709" ht="12.75" customHeight="1" x14ac:dyDescent="0.2"/>
    <row r="3710" ht="12.75" customHeight="1" x14ac:dyDescent="0.2"/>
    <row r="3711" ht="12.75" customHeight="1" x14ac:dyDescent="0.2"/>
    <row r="3712" ht="12.75" customHeight="1" x14ac:dyDescent="0.2"/>
    <row r="3713" ht="12.75" customHeight="1" x14ac:dyDescent="0.2"/>
    <row r="3714" ht="12.75" customHeight="1" x14ac:dyDescent="0.2"/>
    <row r="3715" ht="12.75" customHeight="1" x14ac:dyDescent="0.2"/>
    <row r="3716" ht="12.75" customHeight="1" x14ac:dyDescent="0.2"/>
    <row r="3717" ht="12.75" customHeight="1" x14ac:dyDescent="0.2"/>
    <row r="3718" ht="12.75" customHeight="1" x14ac:dyDescent="0.2"/>
    <row r="3719" ht="12.75" customHeight="1" x14ac:dyDescent="0.2"/>
    <row r="3720" ht="12.75" customHeight="1" x14ac:dyDescent="0.2"/>
    <row r="3721" ht="12.75" customHeight="1" x14ac:dyDescent="0.2"/>
    <row r="3722" ht="12.75" customHeight="1" x14ac:dyDescent="0.2"/>
    <row r="3723" ht="12.75" customHeight="1" x14ac:dyDescent="0.2"/>
    <row r="3724" ht="12.75" customHeight="1" x14ac:dyDescent="0.2"/>
    <row r="3725" ht="12.75" customHeight="1" x14ac:dyDescent="0.2"/>
    <row r="3726" ht="12.75" customHeight="1" x14ac:dyDescent="0.2"/>
    <row r="3727" ht="12.75" customHeight="1" x14ac:dyDescent="0.2"/>
    <row r="3728" ht="12.75" customHeight="1" x14ac:dyDescent="0.2"/>
    <row r="3729" ht="12.75" customHeight="1" x14ac:dyDescent="0.2"/>
    <row r="3730" ht="12.75" customHeight="1" x14ac:dyDescent="0.2"/>
    <row r="3731" ht="12.75" customHeight="1" x14ac:dyDescent="0.2"/>
    <row r="3732" ht="12.75" customHeight="1" x14ac:dyDescent="0.2"/>
    <row r="3733" ht="12.75" customHeight="1" x14ac:dyDescent="0.2"/>
    <row r="3734" ht="12.75" customHeight="1" x14ac:dyDescent="0.2"/>
    <row r="3735" ht="12.75" customHeight="1" x14ac:dyDescent="0.2"/>
    <row r="3736" ht="12.75" customHeight="1" x14ac:dyDescent="0.2"/>
    <row r="3737" ht="12.75" customHeight="1" x14ac:dyDescent="0.2"/>
    <row r="3738" ht="12.75" customHeight="1" x14ac:dyDescent="0.2"/>
    <row r="3739" ht="12.75" customHeight="1" x14ac:dyDescent="0.2"/>
    <row r="3740" ht="12.75" customHeight="1" x14ac:dyDescent="0.2"/>
    <row r="3741" ht="12.75" customHeight="1" x14ac:dyDescent="0.2"/>
    <row r="3742" ht="12.75" customHeight="1" x14ac:dyDescent="0.2"/>
    <row r="3743" ht="12.75" customHeight="1" x14ac:dyDescent="0.2"/>
    <row r="3744" ht="12.75" customHeight="1" x14ac:dyDescent="0.2"/>
    <row r="3745" ht="12.75" customHeight="1" x14ac:dyDescent="0.2"/>
    <row r="3746" ht="12.75" customHeight="1" x14ac:dyDescent="0.2"/>
    <row r="3747" ht="12.75" customHeight="1" x14ac:dyDescent="0.2"/>
    <row r="3748" ht="12.75" customHeight="1" x14ac:dyDescent="0.2"/>
    <row r="3749" ht="12.75" customHeight="1" x14ac:dyDescent="0.2"/>
    <row r="3750" ht="12.75" customHeight="1" x14ac:dyDescent="0.2"/>
    <row r="3751" ht="12.75" customHeight="1" x14ac:dyDescent="0.2"/>
    <row r="3752" ht="12.75" customHeight="1" x14ac:dyDescent="0.2"/>
    <row r="3753" ht="12.75" customHeight="1" x14ac:dyDescent="0.2"/>
    <row r="3754" ht="12.75" customHeight="1" x14ac:dyDescent="0.2"/>
    <row r="3755" ht="12.75" customHeight="1" x14ac:dyDescent="0.2"/>
    <row r="3756" ht="12.75" customHeight="1" x14ac:dyDescent="0.2"/>
    <row r="3757" ht="12.75" customHeight="1" x14ac:dyDescent="0.2"/>
    <row r="3758" ht="12.75" customHeight="1" x14ac:dyDescent="0.2"/>
    <row r="3759" ht="12.75" customHeight="1" x14ac:dyDescent="0.2"/>
    <row r="3760" ht="12.75" customHeight="1" x14ac:dyDescent="0.2"/>
    <row r="3761" ht="12.75" customHeight="1" x14ac:dyDescent="0.2"/>
    <row r="3762" ht="12.75" customHeight="1" x14ac:dyDescent="0.2"/>
    <row r="3763" ht="12.75" customHeight="1" x14ac:dyDescent="0.2"/>
    <row r="3764" ht="12.75" customHeight="1" x14ac:dyDescent="0.2"/>
    <row r="3765" ht="12.75" customHeight="1" x14ac:dyDescent="0.2"/>
    <row r="3766" ht="12.75" customHeight="1" x14ac:dyDescent="0.2"/>
    <row r="3767" ht="12.75" customHeight="1" x14ac:dyDescent="0.2"/>
    <row r="3768" ht="12.75" customHeight="1" x14ac:dyDescent="0.2"/>
    <row r="3769" ht="12.75" customHeight="1" x14ac:dyDescent="0.2"/>
    <row r="3770" ht="12.75" customHeight="1" x14ac:dyDescent="0.2"/>
    <row r="3771" ht="12.75" customHeight="1" x14ac:dyDescent="0.2"/>
    <row r="3772" ht="12.75" customHeight="1" x14ac:dyDescent="0.2"/>
    <row r="3773" ht="12.75" customHeight="1" x14ac:dyDescent="0.2"/>
    <row r="3774" ht="12.75" customHeight="1" x14ac:dyDescent="0.2"/>
    <row r="3775" ht="12.75" customHeight="1" x14ac:dyDescent="0.2"/>
    <row r="3776" ht="12.75" customHeight="1" x14ac:dyDescent="0.2"/>
    <row r="3777" ht="12.75" customHeight="1" x14ac:dyDescent="0.2"/>
    <row r="3778" ht="12.75" customHeight="1" x14ac:dyDescent="0.2"/>
    <row r="3779" ht="12.75" customHeight="1" x14ac:dyDescent="0.2"/>
    <row r="3780" ht="12.75" customHeight="1" x14ac:dyDescent="0.2"/>
    <row r="3781" ht="12.75" customHeight="1" x14ac:dyDescent="0.2"/>
    <row r="3782" ht="12.75" customHeight="1" x14ac:dyDescent="0.2"/>
    <row r="3783" ht="12.75" customHeight="1" x14ac:dyDescent="0.2"/>
    <row r="3784" ht="12.75" customHeight="1" x14ac:dyDescent="0.2"/>
    <row r="3785" ht="12.75" customHeight="1" x14ac:dyDescent="0.2"/>
    <row r="3786" ht="12.75" customHeight="1" x14ac:dyDescent="0.2"/>
    <row r="3787" ht="12.75" customHeight="1" x14ac:dyDescent="0.2"/>
    <row r="3788" ht="12.75" customHeight="1" x14ac:dyDescent="0.2"/>
    <row r="3789" ht="12.75" customHeight="1" x14ac:dyDescent="0.2"/>
    <row r="3790" ht="12.75" customHeight="1" x14ac:dyDescent="0.2"/>
    <row r="3791" ht="12.75" customHeight="1" x14ac:dyDescent="0.2"/>
    <row r="3792" ht="12.75" customHeight="1" x14ac:dyDescent="0.2"/>
    <row r="3793" ht="12.75" customHeight="1" x14ac:dyDescent="0.2"/>
    <row r="3794" ht="12.75" customHeight="1" x14ac:dyDescent="0.2"/>
    <row r="3795" ht="12.75" customHeight="1" x14ac:dyDescent="0.2"/>
    <row r="3796" ht="12.75" customHeight="1" x14ac:dyDescent="0.2"/>
    <row r="3797" ht="12.75" customHeight="1" x14ac:dyDescent="0.2"/>
    <row r="3798" ht="12.75" customHeight="1" x14ac:dyDescent="0.2"/>
    <row r="3799" ht="12.75" customHeight="1" x14ac:dyDescent="0.2"/>
    <row r="3800" ht="12.75" customHeight="1" x14ac:dyDescent="0.2"/>
    <row r="3801" ht="12.75" customHeight="1" x14ac:dyDescent="0.2"/>
    <row r="3802" ht="12.75" customHeight="1" x14ac:dyDescent="0.2"/>
    <row r="3803" ht="12.75" customHeight="1" x14ac:dyDescent="0.2"/>
    <row r="3804" ht="12.75" customHeight="1" x14ac:dyDescent="0.2"/>
    <row r="3805" ht="12.75" customHeight="1" x14ac:dyDescent="0.2"/>
    <row r="3806" ht="12.75" customHeight="1" x14ac:dyDescent="0.2"/>
    <row r="3807" ht="12.75" customHeight="1" x14ac:dyDescent="0.2"/>
    <row r="3808" ht="12.75" customHeight="1" x14ac:dyDescent="0.2"/>
    <row r="3809" ht="12.75" customHeight="1" x14ac:dyDescent="0.2"/>
    <row r="3810" ht="12.75" customHeight="1" x14ac:dyDescent="0.2"/>
    <row r="3811" ht="12.75" customHeight="1" x14ac:dyDescent="0.2"/>
    <row r="3812" ht="12.75" customHeight="1" x14ac:dyDescent="0.2"/>
    <row r="3813" ht="12.75" customHeight="1" x14ac:dyDescent="0.2"/>
    <row r="3814" ht="12.75" customHeight="1" x14ac:dyDescent="0.2"/>
    <row r="3815" ht="12.75" customHeight="1" x14ac:dyDescent="0.2"/>
    <row r="3816" ht="12.75" customHeight="1" x14ac:dyDescent="0.2"/>
    <row r="3817" ht="12.75" customHeight="1" x14ac:dyDescent="0.2"/>
    <row r="3818" ht="12.75" customHeight="1" x14ac:dyDescent="0.2"/>
    <row r="3819" ht="12.75" customHeight="1" x14ac:dyDescent="0.2"/>
    <row r="3820" ht="12.75" customHeight="1" x14ac:dyDescent="0.2"/>
    <row r="3821" ht="12.75" customHeight="1" x14ac:dyDescent="0.2"/>
    <row r="3822" ht="12.75" customHeight="1" x14ac:dyDescent="0.2"/>
    <row r="3823" ht="12.75" customHeight="1" x14ac:dyDescent="0.2"/>
    <row r="3824" ht="12.75" customHeight="1" x14ac:dyDescent="0.2"/>
    <row r="3825" ht="12.75" customHeight="1" x14ac:dyDescent="0.2"/>
    <row r="3826" ht="12.75" customHeight="1" x14ac:dyDescent="0.2"/>
    <row r="3827" ht="12.75" customHeight="1" x14ac:dyDescent="0.2"/>
    <row r="3828" ht="12.75" customHeight="1" x14ac:dyDescent="0.2"/>
    <row r="3829" ht="12.75" customHeight="1" x14ac:dyDescent="0.2"/>
    <row r="3830" ht="12.75" customHeight="1" x14ac:dyDescent="0.2"/>
    <row r="3831" ht="12.75" customHeight="1" x14ac:dyDescent="0.2"/>
    <row r="3832" ht="12.75" customHeight="1" x14ac:dyDescent="0.2"/>
    <row r="3833" ht="12.75" customHeight="1" x14ac:dyDescent="0.2"/>
    <row r="3834" ht="12.75" customHeight="1" x14ac:dyDescent="0.2"/>
    <row r="3835" ht="12.75" customHeight="1" x14ac:dyDescent="0.2"/>
    <row r="3836" ht="12.75" customHeight="1" x14ac:dyDescent="0.2"/>
    <row r="3837" ht="12.75" customHeight="1" x14ac:dyDescent="0.2"/>
    <row r="3838" ht="12.75" customHeight="1" x14ac:dyDescent="0.2"/>
    <row r="3839" ht="12.75" customHeight="1" x14ac:dyDescent="0.2"/>
    <row r="3840" ht="12.75" customHeight="1" x14ac:dyDescent="0.2"/>
    <row r="3841" ht="12.75" customHeight="1" x14ac:dyDescent="0.2"/>
    <row r="3842" ht="12.75" customHeight="1" x14ac:dyDescent="0.2"/>
    <row r="3843" ht="12.75" customHeight="1" x14ac:dyDescent="0.2"/>
    <row r="3844" ht="12.75" customHeight="1" x14ac:dyDescent="0.2"/>
    <row r="3845" ht="12.75" customHeight="1" x14ac:dyDescent="0.2"/>
    <row r="3846" ht="12.75" customHeight="1" x14ac:dyDescent="0.2"/>
    <row r="3847" ht="12.75" customHeight="1" x14ac:dyDescent="0.2"/>
    <row r="3848" ht="12.75" customHeight="1" x14ac:dyDescent="0.2"/>
    <row r="3849" ht="12.75" customHeight="1" x14ac:dyDescent="0.2"/>
    <row r="3850" ht="12.75" customHeight="1" x14ac:dyDescent="0.2"/>
    <row r="3851" ht="12.75" customHeight="1" x14ac:dyDescent="0.2"/>
    <row r="3852" ht="12.75" customHeight="1" x14ac:dyDescent="0.2"/>
    <row r="3853" ht="12.75" customHeight="1" x14ac:dyDescent="0.2"/>
    <row r="3854" ht="12.75" customHeight="1" x14ac:dyDescent="0.2"/>
    <row r="3855" ht="12.75" customHeight="1" x14ac:dyDescent="0.2"/>
    <row r="3856" ht="12.75" customHeight="1" x14ac:dyDescent="0.2"/>
    <row r="3857" ht="12.75" customHeight="1" x14ac:dyDescent="0.2"/>
    <row r="3858" ht="12.75" customHeight="1" x14ac:dyDescent="0.2"/>
    <row r="3859" ht="12.75" customHeight="1" x14ac:dyDescent="0.2"/>
    <row r="3860" ht="12.75" customHeight="1" x14ac:dyDescent="0.2"/>
    <row r="3861" ht="12.75" customHeight="1" x14ac:dyDescent="0.2"/>
    <row r="3862" ht="12.75" customHeight="1" x14ac:dyDescent="0.2"/>
    <row r="3863" ht="12.75" customHeight="1" x14ac:dyDescent="0.2"/>
    <row r="3864" ht="12.75" customHeight="1" x14ac:dyDescent="0.2"/>
    <row r="3865" ht="12.75" customHeight="1" x14ac:dyDescent="0.2"/>
    <row r="3866" ht="12.75" customHeight="1" x14ac:dyDescent="0.2"/>
    <row r="3867" ht="12.75" customHeight="1" x14ac:dyDescent="0.2"/>
    <row r="3868" ht="12.75" customHeight="1" x14ac:dyDescent="0.2"/>
    <row r="3869" ht="12.75" customHeight="1" x14ac:dyDescent="0.2"/>
    <row r="3870" ht="12.75" customHeight="1" x14ac:dyDescent="0.2"/>
    <row r="3871" ht="12.75" customHeight="1" x14ac:dyDescent="0.2"/>
    <row r="3872" ht="12.75" customHeight="1" x14ac:dyDescent="0.2"/>
    <row r="3873" ht="12.75" customHeight="1" x14ac:dyDescent="0.2"/>
    <row r="3874" ht="12.75" customHeight="1" x14ac:dyDescent="0.2"/>
    <row r="3875" ht="12.75" customHeight="1" x14ac:dyDescent="0.2"/>
    <row r="3876" ht="12.75" customHeight="1" x14ac:dyDescent="0.2"/>
    <row r="3877" ht="12.75" customHeight="1" x14ac:dyDescent="0.2"/>
    <row r="3878" ht="12.75" customHeight="1" x14ac:dyDescent="0.2"/>
    <row r="3879" ht="12.75" customHeight="1" x14ac:dyDescent="0.2"/>
    <row r="3880" ht="12.75" customHeight="1" x14ac:dyDescent="0.2"/>
    <row r="3881" ht="12.75" customHeight="1" x14ac:dyDescent="0.2"/>
    <row r="3882" ht="12.75" customHeight="1" x14ac:dyDescent="0.2"/>
    <row r="3883" ht="12.75" customHeight="1" x14ac:dyDescent="0.2"/>
    <row r="3884" ht="12.75" customHeight="1" x14ac:dyDescent="0.2"/>
    <row r="3885" ht="12.75" customHeight="1" x14ac:dyDescent="0.2"/>
    <row r="3886" ht="12.75" customHeight="1" x14ac:dyDescent="0.2"/>
    <row r="3887" ht="12.75" customHeight="1" x14ac:dyDescent="0.2"/>
    <row r="3888" ht="12.75" customHeight="1" x14ac:dyDescent="0.2"/>
    <row r="3889" ht="12.75" customHeight="1" x14ac:dyDescent="0.2"/>
    <row r="3890" ht="12.75" customHeight="1" x14ac:dyDescent="0.2"/>
    <row r="3891" ht="12.75" customHeight="1" x14ac:dyDescent="0.2"/>
    <row r="3892" ht="12.75" customHeight="1" x14ac:dyDescent="0.2"/>
    <row r="3893" ht="12.75" customHeight="1" x14ac:dyDescent="0.2"/>
    <row r="3894" ht="12.75" customHeight="1" x14ac:dyDescent="0.2"/>
    <row r="3895" ht="12.75" customHeight="1" x14ac:dyDescent="0.2"/>
    <row r="3896" ht="12.75" customHeight="1" x14ac:dyDescent="0.2"/>
    <row r="3897" ht="12.75" customHeight="1" x14ac:dyDescent="0.2"/>
    <row r="3898" ht="12.75" customHeight="1" x14ac:dyDescent="0.2"/>
    <row r="3899" ht="12.75" customHeight="1" x14ac:dyDescent="0.2"/>
    <row r="3900" ht="12.75" customHeight="1" x14ac:dyDescent="0.2"/>
    <row r="3901" ht="12.75" customHeight="1" x14ac:dyDescent="0.2"/>
    <row r="3902" ht="12.75" customHeight="1" x14ac:dyDescent="0.2"/>
    <row r="3903" ht="12.75" customHeight="1" x14ac:dyDescent="0.2"/>
    <row r="3904" ht="12.75" customHeight="1" x14ac:dyDescent="0.2"/>
    <row r="3905" ht="12.75" customHeight="1" x14ac:dyDescent="0.2"/>
    <row r="3906" ht="12.75" customHeight="1" x14ac:dyDescent="0.2"/>
    <row r="3907" ht="12.75" customHeight="1" x14ac:dyDescent="0.2"/>
    <row r="3908" ht="12.75" customHeight="1" x14ac:dyDescent="0.2"/>
    <row r="3909" ht="12.75" customHeight="1" x14ac:dyDescent="0.2"/>
    <row r="3910" ht="12.75" customHeight="1" x14ac:dyDescent="0.2"/>
    <row r="3911" ht="12.75" customHeight="1" x14ac:dyDescent="0.2"/>
    <row r="3912" ht="12.75" customHeight="1" x14ac:dyDescent="0.2"/>
    <row r="3913" ht="12.75" customHeight="1" x14ac:dyDescent="0.2"/>
    <row r="3914" ht="12.75" customHeight="1" x14ac:dyDescent="0.2"/>
    <row r="3915" ht="12.75" customHeight="1" x14ac:dyDescent="0.2"/>
    <row r="3916" ht="12.75" customHeight="1" x14ac:dyDescent="0.2"/>
    <row r="3917" ht="12.75" customHeight="1" x14ac:dyDescent="0.2"/>
    <row r="3918" ht="12.75" customHeight="1" x14ac:dyDescent="0.2"/>
    <row r="3919" ht="12.75" customHeight="1" x14ac:dyDescent="0.2"/>
    <row r="3920" ht="12.75" customHeight="1" x14ac:dyDescent="0.2"/>
    <row r="3921" ht="12.75" customHeight="1" x14ac:dyDescent="0.2"/>
    <row r="3922" ht="12.75" customHeight="1" x14ac:dyDescent="0.2"/>
    <row r="3923" ht="12.75" customHeight="1" x14ac:dyDescent="0.2"/>
    <row r="3924" ht="12.75" customHeight="1" x14ac:dyDescent="0.2"/>
    <row r="3925" ht="12.75" customHeight="1" x14ac:dyDescent="0.2"/>
    <row r="3926" ht="12.75" customHeight="1" x14ac:dyDescent="0.2"/>
    <row r="3927" ht="12.75" customHeight="1" x14ac:dyDescent="0.2"/>
    <row r="3928" ht="12.75" customHeight="1" x14ac:dyDescent="0.2"/>
    <row r="3929" ht="12.75" customHeight="1" x14ac:dyDescent="0.2"/>
    <row r="3930" ht="12.75" customHeight="1" x14ac:dyDescent="0.2"/>
    <row r="3931" ht="12.75" customHeight="1" x14ac:dyDescent="0.2"/>
    <row r="3932" ht="12.75" customHeight="1" x14ac:dyDescent="0.2"/>
    <row r="3933" ht="12.75" customHeight="1" x14ac:dyDescent="0.2"/>
    <row r="3934" ht="12.75" customHeight="1" x14ac:dyDescent="0.2"/>
    <row r="3935" ht="12.75" customHeight="1" x14ac:dyDescent="0.2"/>
    <row r="3936" ht="12.75" customHeight="1" x14ac:dyDescent="0.2"/>
    <row r="3937" ht="12.75" customHeight="1" x14ac:dyDescent="0.2"/>
    <row r="3938" ht="12.75" customHeight="1" x14ac:dyDescent="0.2"/>
    <row r="3939" ht="12.75" customHeight="1" x14ac:dyDescent="0.2"/>
    <row r="3940" ht="12.75" customHeight="1" x14ac:dyDescent="0.2"/>
    <row r="3941" ht="12.75" customHeight="1" x14ac:dyDescent="0.2"/>
    <row r="3942" ht="12.75" customHeight="1" x14ac:dyDescent="0.2"/>
    <row r="3943" ht="12.75" customHeight="1" x14ac:dyDescent="0.2"/>
    <row r="3944" ht="12.75" customHeight="1" x14ac:dyDescent="0.2"/>
    <row r="3945" ht="12.75" customHeight="1" x14ac:dyDescent="0.2"/>
    <row r="3946" ht="12.75" customHeight="1" x14ac:dyDescent="0.2"/>
    <row r="3947" ht="12.75" customHeight="1" x14ac:dyDescent="0.2"/>
    <row r="3948" ht="12.75" customHeight="1" x14ac:dyDescent="0.2"/>
    <row r="3949" ht="12.75" customHeight="1" x14ac:dyDescent="0.2"/>
    <row r="3950" ht="12.75" customHeight="1" x14ac:dyDescent="0.2"/>
    <row r="3951" ht="12.75" customHeight="1" x14ac:dyDescent="0.2"/>
    <row r="3952" ht="12.75" customHeight="1" x14ac:dyDescent="0.2"/>
    <row r="3953" ht="12.75" customHeight="1" x14ac:dyDescent="0.2"/>
    <row r="3954" ht="12.75" customHeight="1" x14ac:dyDescent="0.2"/>
    <row r="3955" ht="12.75" customHeight="1" x14ac:dyDescent="0.2"/>
    <row r="3956" ht="12.75" customHeight="1" x14ac:dyDescent="0.2"/>
    <row r="3957" ht="12.75" customHeight="1" x14ac:dyDescent="0.2"/>
    <row r="3958" ht="12.75" customHeight="1" x14ac:dyDescent="0.2"/>
    <row r="3959" ht="12.75" customHeight="1" x14ac:dyDescent="0.2"/>
    <row r="3960" ht="12.75" customHeight="1" x14ac:dyDescent="0.2"/>
    <row r="3961" ht="12.75" customHeight="1" x14ac:dyDescent="0.2"/>
    <row r="3962" ht="12.75" customHeight="1" x14ac:dyDescent="0.2"/>
    <row r="3963" ht="12.75" customHeight="1" x14ac:dyDescent="0.2"/>
    <row r="3964" ht="12.75" customHeight="1" x14ac:dyDescent="0.2"/>
    <row r="3965" ht="12.75" customHeight="1" x14ac:dyDescent="0.2"/>
    <row r="3966" ht="12.75" customHeight="1" x14ac:dyDescent="0.2"/>
    <row r="3967" ht="12.75" customHeight="1" x14ac:dyDescent="0.2"/>
    <row r="3968" ht="12.75" customHeight="1" x14ac:dyDescent="0.2"/>
    <row r="3969" ht="12.75" customHeight="1" x14ac:dyDescent="0.2"/>
    <row r="3970" ht="12.75" customHeight="1" x14ac:dyDescent="0.2"/>
    <row r="3971" ht="12.75" customHeight="1" x14ac:dyDescent="0.2"/>
    <row r="3972" ht="12.75" customHeight="1" x14ac:dyDescent="0.2"/>
    <row r="3973" ht="12.75" customHeight="1" x14ac:dyDescent="0.2"/>
    <row r="3974" ht="12.75" customHeight="1" x14ac:dyDescent="0.2"/>
    <row r="3975" ht="12.75" customHeight="1" x14ac:dyDescent="0.2"/>
    <row r="3976" ht="12.75" customHeight="1" x14ac:dyDescent="0.2"/>
    <row r="3977" ht="12.75" customHeight="1" x14ac:dyDescent="0.2"/>
    <row r="3978" ht="12.75" customHeight="1" x14ac:dyDescent="0.2"/>
    <row r="3979" ht="12.75" customHeight="1" x14ac:dyDescent="0.2"/>
    <row r="3980" ht="12.75" customHeight="1" x14ac:dyDescent="0.2"/>
    <row r="3981" ht="12.75" customHeight="1" x14ac:dyDescent="0.2"/>
    <row r="3982" ht="12.75" customHeight="1" x14ac:dyDescent="0.2"/>
    <row r="3983" ht="12.75" customHeight="1" x14ac:dyDescent="0.2"/>
    <row r="3984" ht="12.75" customHeight="1" x14ac:dyDescent="0.2"/>
    <row r="3985" ht="12.75" customHeight="1" x14ac:dyDescent="0.2"/>
    <row r="3986" ht="12.75" customHeight="1" x14ac:dyDescent="0.2"/>
    <row r="3987" ht="12.75" customHeight="1" x14ac:dyDescent="0.2"/>
    <row r="3988" ht="12.75" customHeight="1" x14ac:dyDescent="0.2"/>
    <row r="3989" ht="12.75" customHeight="1" x14ac:dyDescent="0.2"/>
    <row r="3990" ht="12.75" customHeight="1" x14ac:dyDescent="0.2"/>
    <row r="3991" ht="12.75" customHeight="1" x14ac:dyDescent="0.2"/>
    <row r="3992" ht="12.75" customHeight="1" x14ac:dyDescent="0.2"/>
    <row r="3993" ht="12.75" customHeight="1" x14ac:dyDescent="0.2"/>
    <row r="3994" ht="12.75" customHeight="1" x14ac:dyDescent="0.2"/>
    <row r="3995" ht="12.75" customHeight="1" x14ac:dyDescent="0.2"/>
    <row r="3996" ht="12.75" customHeight="1" x14ac:dyDescent="0.2"/>
    <row r="3997" ht="12.75" customHeight="1" x14ac:dyDescent="0.2"/>
    <row r="3998" ht="12.75" customHeight="1" x14ac:dyDescent="0.2"/>
    <row r="3999" ht="12.75" customHeight="1" x14ac:dyDescent="0.2"/>
    <row r="4000" ht="12.75" customHeight="1" x14ac:dyDescent="0.2"/>
    <row r="4001" ht="12.75" customHeight="1" x14ac:dyDescent="0.2"/>
    <row r="4002" ht="12.75" customHeight="1" x14ac:dyDescent="0.2"/>
    <row r="4003" ht="12.75" customHeight="1" x14ac:dyDescent="0.2"/>
    <row r="4004" ht="12.75" customHeight="1" x14ac:dyDescent="0.2"/>
    <row r="4005" ht="12.75" customHeight="1" x14ac:dyDescent="0.2"/>
    <row r="4006" ht="12.75" customHeight="1" x14ac:dyDescent="0.2"/>
    <row r="4007" ht="12.75" customHeight="1" x14ac:dyDescent="0.2"/>
    <row r="4008" ht="12.75" customHeight="1" x14ac:dyDescent="0.2"/>
    <row r="4009" ht="12.75" customHeight="1" x14ac:dyDescent="0.2"/>
    <row r="4010" ht="12.75" customHeight="1" x14ac:dyDescent="0.2"/>
    <row r="4011" ht="12.75" customHeight="1" x14ac:dyDescent="0.2"/>
    <row r="4012" ht="12.75" customHeight="1" x14ac:dyDescent="0.2"/>
    <row r="4013" ht="12.75" customHeight="1" x14ac:dyDescent="0.2"/>
    <row r="4014" ht="12.75" customHeight="1" x14ac:dyDescent="0.2"/>
    <row r="4015" ht="12.75" customHeight="1" x14ac:dyDescent="0.2"/>
    <row r="4016" ht="12.75" customHeight="1" x14ac:dyDescent="0.2"/>
    <row r="4017" ht="12.75" customHeight="1" x14ac:dyDescent="0.2"/>
    <row r="4018" ht="12.75" customHeight="1" x14ac:dyDescent="0.2"/>
    <row r="4019" ht="12.75" customHeight="1" x14ac:dyDescent="0.2"/>
    <row r="4020" ht="12.75" customHeight="1" x14ac:dyDescent="0.2"/>
    <row r="4021" ht="12.75" customHeight="1" x14ac:dyDescent="0.2"/>
    <row r="4022" ht="12.75" customHeight="1" x14ac:dyDescent="0.2"/>
    <row r="4023" ht="12.75" customHeight="1" x14ac:dyDescent="0.2"/>
    <row r="4024" ht="12.75" customHeight="1" x14ac:dyDescent="0.2"/>
    <row r="4025" ht="12.75" customHeight="1" x14ac:dyDescent="0.2"/>
    <row r="4026" ht="12.75" customHeight="1" x14ac:dyDescent="0.2"/>
    <row r="4027" ht="12.75" customHeight="1" x14ac:dyDescent="0.2"/>
    <row r="4028" ht="12.75" customHeight="1" x14ac:dyDescent="0.2"/>
    <row r="4029" ht="12.75" customHeight="1" x14ac:dyDescent="0.2"/>
    <row r="4030" ht="12.75" customHeight="1" x14ac:dyDescent="0.2"/>
    <row r="4031" ht="12.75" customHeight="1" x14ac:dyDescent="0.2"/>
    <row r="4032" ht="12.75" customHeight="1" x14ac:dyDescent="0.2"/>
    <row r="4033" ht="12.75" customHeight="1" x14ac:dyDescent="0.2"/>
    <row r="4034" ht="12.75" customHeight="1" x14ac:dyDescent="0.2"/>
    <row r="4035" ht="12.75" customHeight="1" x14ac:dyDescent="0.2"/>
    <row r="4036" ht="12.75" customHeight="1" x14ac:dyDescent="0.2"/>
    <row r="4037" ht="12.75" customHeight="1" x14ac:dyDescent="0.2"/>
    <row r="4038" ht="12.75" customHeight="1" x14ac:dyDescent="0.2"/>
    <row r="4039" ht="12.75" customHeight="1" x14ac:dyDescent="0.2"/>
    <row r="4040" ht="12.75" customHeight="1" x14ac:dyDescent="0.2"/>
    <row r="4041" ht="12.75" customHeight="1" x14ac:dyDescent="0.2"/>
    <row r="4042" ht="12.75" customHeight="1" x14ac:dyDescent="0.2"/>
    <row r="4043" ht="12.75" customHeight="1" x14ac:dyDescent="0.2"/>
    <row r="4044" ht="12.75" customHeight="1" x14ac:dyDescent="0.2"/>
    <row r="4045" ht="12.75" customHeight="1" x14ac:dyDescent="0.2"/>
    <row r="4046" ht="12.75" customHeight="1" x14ac:dyDescent="0.2"/>
    <row r="4047" ht="12.75" customHeight="1" x14ac:dyDescent="0.2"/>
    <row r="4048" ht="12.75" customHeight="1" x14ac:dyDescent="0.2"/>
    <row r="4049" ht="12.75" customHeight="1" x14ac:dyDescent="0.2"/>
    <row r="4050" ht="12.75" customHeight="1" x14ac:dyDescent="0.2"/>
    <row r="4051" ht="12.75" customHeight="1" x14ac:dyDescent="0.2"/>
    <row r="4052" ht="12.75" customHeight="1" x14ac:dyDescent="0.2"/>
    <row r="4053" ht="12.75" customHeight="1" x14ac:dyDescent="0.2"/>
    <row r="4054" ht="12.75" customHeight="1" x14ac:dyDescent="0.2"/>
    <row r="4055" ht="12.75" customHeight="1" x14ac:dyDescent="0.2"/>
    <row r="4056" ht="12.75" customHeight="1" x14ac:dyDescent="0.2"/>
    <row r="4057" ht="12.75" customHeight="1" x14ac:dyDescent="0.2"/>
    <row r="4058" ht="12.75" customHeight="1" x14ac:dyDescent="0.2"/>
    <row r="4059" ht="12.75" customHeight="1" x14ac:dyDescent="0.2"/>
    <row r="4060" ht="12.75" customHeight="1" x14ac:dyDescent="0.2"/>
    <row r="4061" ht="12.75" customHeight="1" x14ac:dyDescent="0.2"/>
    <row r="4062" ht="12.75" customHeight="1" x14ac:dyDescent="0.2"/>
    <row r="4063" ht="12.75" customHeight="1" x14ac:dyDescent="0.2"/>
    <row r="4064" ht="12.75" customHeight="1" x14ac:dyDescent="0.2"/>
    <row r="4065" ht="12.75" customHeight="1" x14ac:dyDescent="0.2"/>
    <row r="4066" ht="12.75" customHeight="1" x14ac:dyDescent="0.2"/>
    <row r="4067" ht="12.75" customHeight="1" x14ac:dyDescent="0.2"/>
    <row r="4068" ht="12.75" customHeight="1" x14ac:dyDescent="0.2"/>
    <row r="4069" ht="12.75" customHeight="1" x14ac:dyDescent="0.2"/>
    <row r="4070" ht="12.75" customHeight="1" x14ac:dyDescent="0.2"/>
    <row r="4071" ht="12.75" customHeight="1" x14ac:dyDescent="0.2"/>
    <row r="4072" ht="12.75" customHeight="1" x14ac:dyDescent="0.2"/>
    <row r="4073" ht="12.75" customHeight="1" x14ac:dyDescent="0.2"/>
    <row r="4074" ht="12.75" customHeight="1" x14ac:dyDescent="0.2"/>
    <row r="4075" ht="12.75" customHeight="1" x14ac:dyDescent="0.2"/>
    <row r="4076" ht="12.75" customHeight="1" x14ac:dyDescent="0.2"/>
    <row r="4077" ht="12.75" customHeight="1" x14ac:dyDescent="0.2"/>
    <row r="4078" ht="12.75" customHeight="1" x14ac:dyDescent="0.2"/>
    <row r="4079" ht="12.75" customHeight="1" x14ac:dyDescent="0.2"/>
    <row r="4080" ht="12.75" customHeight="1" x14ac:dyDescent="0.2"/>
    <row r="4081" ht="12.75" customHeight="1" x14ac:dyDescent="0.2"/>
    <row r="4082" ht="12.75" customHeight="1" x14ac:dyDescent="0.2"/>
    <row r="4083" ht="12.75" customHeight="1" x14ac:dyDescent="0.2"/>
    <row r="4084" ht="12.75" customHeight="1" x14ac:dyDescent="0.2"/>
    <row r="4085" ht="12.75" customHeight="1" x14ac:dyDescent="0.2"/>
    <row r="4086" ht="12.75" customHeight="1" x14ac:dyDescent="0.2"/>
    <row r="4087" ht="12.75" customHeight="1" x14ac:dyDescent="0.2"/>
    <row r="4088" ht="12.75" customHeight="1" x14ac:dyDescent="0.2"/>
    <row r="4089" ht="12.75" customHeight="1" x14ac:dyDescent="0.2"/>
    <row r="4090" ht="12.75" customHeight="1" x14ac:dyDescent="0.2"/>
    <row r="4091" ht="12.75" customHeight="1" x14ac:dyDescent="0.2"/>
    <row r="4092" ht="12.75" customHeight="1" x14ac:dyDescent="0.2"/>
    <row r="4093" ht="12.75" customHeight="1" x14ac:dyDescent="0.2"/>
    <row r="4094" ht="12.75" customHeight="1" x14ac:dyDescent="0.2"/>
    <row r="4095" ht="12.75" customHeight="1" x14ac:dyDescent="0.2"/>
    <row r="4096" ht="12.75" customHeight="1" x14ac:dyDescent="0.2"/>
    <row r="4097" ht="12.75" customHeight="1" x14ac:dyDescent="0.2"/>
    <row r="4098" ht="12.75" customHeight="1" x14ac:dyDescent="0.2"/>
    <row r="4099" ht="12.75" customHeight="1" x14ac:dyDescent="0.2"/>
    <row r="4100" ht="12.75" customHeight="1" x14ac:dyDescent="0.2"/>
    <row r="4101" ht="12.75" customHeight="1" x14ac:dyDescent="0.2"/>
    <row r="4102" ht="12.75" customHeight="1" x14ac:dyDescent="0.2"/>
    <row r="4103" ht="12.75" customHeight="1" x14ac:dyDescent="0.2"/>
    <row r="4104" ht="12.75" customHeight="1" x14ac:dyDescent="0.2"/>
    <row r="4105" ht="12.75" customHeight="1" x14ac:dyDescent="0.2"/>
    <row r="4106" ht="12.75" customHeight="1" x14ac:dyDescent="0.2"/>
    <row r="4107" ht="12.75" customHeight="1" x14ac:dyDescent="0.2"/>
    <row r="4108" ht="12.75" customHeight="1" x14ac:dyDescent="0.2"/>
    <row r="4109" ht="12.75" customHeight="1" x14ac:dyDescent="0.2"/>
    <row r="4110" ht="12.75" customHeight="1" x14ac:dyDescent="0.2"/>
    <row r="4111" ht="12.75" customHeight="1" x14ac:dyDescent="0.2"/>
    <row r="4112" ht="12.75" customHeight="1" x14ac:dyDescent="0.2"/>
    <row r="4113" ht="12.75" customHeight="1" x14ac:dyDescent="0.2"/>
    <row r="4114" ht="12.75" customHeight="1" x14ac:dyDescent="0.2"/>
    <row r="4115" ht="12.75" customHeight="1" x14ac:dyDescent="0.2"/>
    <row r="4116" ht="12.75" customHeight="1" x14ac:dyDescent="0.2"/>
    <row r="4117" ht="12.75" customHeight="1" x14ac:dyDescent="0.2"/>
    <row r="4118" ht="12.75" customHeight="1" x14ac:dyDescent="0.2"/>
    <row r="4119" ht="12.75" customHeight="1" x14ac:dyDescent="0.2"/>
    <row r="4120" ht="12.75" customHeight="1" x14ac:dyDescent="0.2"/>
    <row r="4121" ht="12.75" customHeight="1" x14ac:dyDescent="0.2"/>
    <row r="4122" ht="12.75" customHeight="1" x14ac:dyDescent="0.2"/>
    <row r="4123" ht="12.75" customHeight="1" x14ac:dyDescent="0.2"/>
    <row r="4124" ht="12.75" customHeight="1" x14ac:dyDescent="0.2"/>
    <row r="4125" ht="12.75" customHeight="1" x14ac:dyDescent="0.2"/>
    <row r="4126" ht="12.75" customHeight="1" x14ac:dyDescent="0.2"/>
    <row r="4127" ht="12.75" customHeight="1" x14ac:dyDescent="0.2"/>
    <row r="4128" ht="12.75" customHeight="1" x14ac:dyDescent="0.2"/>
    <row r="4129" ht="12.75" customHeight="1" x14ac:dyDescent="0.2"/>
    <row r="4130" ht="12.75" customHeight="1" x14ac:dyDescent="0.2"/>
    <row r="4131" ht="12.75" customHeight="1" x14ac:dyDescent="0.2"/>
    <row r="4132" ht="12.75" customHeight="1" x14ac:dyDescent="0.2"/>
    <row r="4133" ht="12.75" customHeight="1" x14ac:dyDescent="0.2"/>
    <row r="4134" ht="12.75" customHeight="1" x14ac:dyDescent="0.2"/>
    <row r="4135" ht="12.75" customHeight="1" x14ac:dyDescent="0.2"/>
    <row r="4136" ht="12.75" customHeight="1" x14ac:dyDescent="0.2"/>
    <row r="4137" ht="12.75" customHeight="1" x14ac:dyDescent="0.2"/>
    <row r="4138" ht="12.75" customHeight="1" x14ac:dyDescent="0.2"/>
    <row r="4139" ht="12.75" customHeight="1" x14ac:dyDescent="0.2"/>
    <row r="4140" ht="12.75" customHeight="1" x14ac:dyDescent="0.2"/>
    <row r="4141" ht="12.75" customHeight="1" x14ac:dyDescent="0.2"/>
    <row r="4142" ht="12.75" customHeight="1" x14ac:dyDescent="0.2"/>
    <row r="4143" ht="12.75" customHeight="1" x14ac:dyDescent="0.2"/>
    <row r="4144" ht="12.75" customHeight="1" x14ac:dyDescent="0.2"/>
    <row r="4145" ht="12.75" customHeight="1" x14ac:dyDescent="0.2"/>
    <row r="4146" ht="12.75" customHeight="1" x14ac:dyDescent="0.2"/>
    <row r="4147" ht="12.75" customHeight="1" x14ac:dyDescent="0.2"/>
    <row r="4148" ht="12.75" customHeight="1" x14ac:dyDescent="0.2"/>
    <row r="4149" ht="12.75" customHeight="1" x14ac:dyDescent="0.2"/>
    <row r="4150" ht="12.75" customHeight="1" x14ac:dyDescent="0.2"/>
    <row r="4151" ht="12.75" customHeight="1" x14ac:dyDescent="0.2"/>
    <row r="4152" ht="12.75" customHeight="1" x14ac:dyDescent="0.2"/>
    <row r="4153" ht="12.75" customHeight="1" x14ac:dyDescent="0.2"/>
    <row r="4154" ht="12.75" customHeight="1" x14ac:dyDescent="0.2"/>
    <row r="4155" ht="12.75" customHeight="1" x14ac:dyDescent="0.2"/>
    <row r="4156" ht="12.75" customHeight="1" x14ac:dyDescent="0.2"/>
    <row r="4157" ht="12.75" customHeight="1" x14ac:dyDescent="0.2"/>
    <row r="4158" ht="12.75" customHeight="1" x14ac:dyDescent="0.2"/>
    <row r="4159" ht="12.75" customHeight="1" x14ac:dyDescent="0.2"/>
    <row r="4160" ht="12.75" customHeight="1" x14ac:dyDescent="0.2"/>
    <row r="4161" ht="12.75" customHeight="1" x14ac:dyDescent="0.2"/>
    <row r="4162" ht="12.75" customHeight="1" x14ac:dyDescent="0.2"/>
    <row r="4163" ht="12.75" customHeight="1" x14ac:dyDescent="0.2"/>
    <row r="4164" ht="12.75" customHeight="1" x14ac:dyDescent="0.2"/>
    <row r="4165" ht="12.75" customHeight="1" x14ac:dyDescent="0.2"/>
    <row r="4166" ht="12.75" customHeight="1" x14ac:dyDescent="0.2"/>
    <row r="4167" ht="12.75" customHeight="1" x14ac:dyDescent="0.2"/>
    <row r="4168" ht="12.75" customHeight="1" x14ac:dyDescent="0.2"/>
    <row r="4169" ht="12.75" customHeight="1" x14ac:dyDescent="0.2"/>
    <row r="4170" ht="12.75" customHeight="1" x14ac:dyDescent="0.2"/>
    <row r="4171" ht="12.75" customHeight="1" x14ac:dyDescent="0.2"/>
    <row r="4172" ht="12.75" customHeight="1" x14ac:dyDescent="0.2"/>
    <row r="4173" ht="12.75" customHeight="1" x14ac:dyDescent="0.2"/>
    <row r="4174" ht="12.75" customHeight="1" x14ac:dyDescent="0.2"/>
    <row r="4175" ht="12.75" customHeight="1" x14ac:dyDescent="0.2"/>
    <row r="4176" ht="12.75" customHeight="1" x14ac:dyDescent="0.2"/>
    <row r="4177" ht="12.75" customHeight="1" x14ac:dyDescent="0.2"/>
    <row r="4178" ht="12.75" customHeight="1" x14ac:dyDescent="0.2"/>
    <row r="4179" ht="12.75" customHeight="1" x14ac:dyDescent="0.2"/>
    <row r="4180" ht="12.75" customHeight="1" x14ac:dyDescent="0.2"/>
    <row r="4181" ht="12.75" customHeight="1" x14ac:dyDescent="0.2"/>
    <row r="4182" ht="12.75" customHeight="1" x14ac:dyDescent="0.2"/>
    <row r="4183" ht="12.75" customHeight="1" x14ac:dyDescent="0.2"/>
    <row r="4184" ht="12.75" customHeight="1" x14ac:dyDescent="0.2"/>
    <row r="4185" ht="12.75" customHeight="1" x14ac:dyDescent="0.2"/>
    <row r="4186" ht="12.75" customHeight="1" x14ac:dyDescent="0.2"/>
    <row r="4187" ht="12.75" customHeight="1" x14ac:dyDescent="0.2"/>
    <row r="4188" ht="12.75" customHeight="1" x14ac:dyDescent="0.2"/>
    <row r="4189" ht="12.75" customHeight="1" x14ac:dyDescent="0.2"/>
    <row r="4190" ht="12.75" customHeight="1" x14ac:dyDescent="0.2"/>
    <row r="4191" ht="12.75" customHeight="1" x14ac:dyDescent="0.2"/>
    <row r="4192" ht="12.75" customHeight="1" x14ac:dyDescent="0.2"/>
    <row r="4193" ht="12.75" customHeight="1" x14ac:dyDescent="0.2"/>
    <row r="4194" ht="12.75" customHeight="1" x14ac:dyDescent="0.2"/>
    <row r="4195" ht="12.75" customHeight="1" x14ac:dyDescent="0.2"/>
    <row r="4196" ht="12.75" customHeight="1" x14ac:dyDescent="0.2"/>
    <row r="4197" ht="12.75" customHeight="1" x14ac:dyDescent="0.2"/>
    <row r="4198" ht="12.75" customHeight="1" x14ac:dyDescent="0.2"/>
    <row r="4199" ht="12.75" customHeight="1" x14ac:dyDescent="0.2"/>
    <row r="4200" ht="12.75" customHeight="1" x14ac:dyDescent="0.2"/>
    <row r="4201" ht="12.75" customHeight="1" x14ac:dyDescent="0.2"/>
    <row r="4202" ht="12.75" customHeight="1" x14ac:dyDescent="0.2"/>
    <row r="4203" ht="12.75" customHeight="1" x14ac:dyDescent="0.2"/>
    <row r="4204" ht="12.75" customHeight="1" x14ac:dyDescent="0.2"/>
    <row r="4205" ht="12.75" customHeight="1" x14ac:dyDescent="0.2"/>
    <row r="4206" ht="12.75" customHeight="1" x14ac:dyDescent="0.2"/>
    <row r="4207" ht="12.75" customHeight="1" x14ac:dyDescent="0.2"/>
    <row r="4208" ht="12.75" customHeight="1" x14ac:dyDescent="0.2"/>
    <row r="4209" ht="12.75" customHeight="1" x14ac:dyDescent="0.2"/>
    <row r="4210" ht="12.75" customHeight="1" x14ac:dyDescent="0.2"/>
    <row r="4211" ht="12.75" customHeight="1" x14ac:dyDescent="0.2"/>
    <row r="4212" ht="12.75" customHeight="1" x14ac:dyDescent="0.2"/>
    <row r="4213" ht="12.75" customHeight="1" x14ac:dyDescent="0.2"/>
    <row r="4214" ht="12.75" customHeight="1" x14ac:dyDescent="0.2"/>
    <row r="4215" ht="12.75" customHeight="1" x14ac:dyDescent="0.2"/>
    <row r="4216" ht="12.75" customHeight="1" x14ac:dyDescent="0.2"/>
    <row r="4217" ht="12.75" customHeight="1" x14ac:dyDescent="0.2"/>
    <row r="4218" ht="12.75" customHeight="1" x14ac:dyDescent="0.2"/>
    <row r="4219" ht="12.75" customHeight="1" x14ac:dyDescent="0.2"/>
    <row r="4220" ht="12.75" customHeight="1" x14ac:dyDescent="0.2"/>
    <row r="4221" ht="12.75" customHeight="1" x14ac:dyDescent="0.2"/>
    <row r="4222" ht="12.75" customHeight="1" x14ac:dyDescent="0.2"/>
    <row r="4223" ht="12.75" customHeight="1" x14ac:dyDescent="0.2"/>
    <row r="4224" ht="12.75" customHeight="1" x14ac:dyDescent="0.2"/>
    <row r="4225" ht="12.75" customHeight="1" x14ac:dyDescent="0.2"/>
    <row r="4226" ht="12.75" customHeight="1" x14ac:dyDescent="0.2"/>
    <row r="4227" ht="12.75" customHeight="1" x14ac:dyDescent="0.2"/>
    <row r="4228" ht="12.75" customHeight="1" x14ac:dyDescent="0.2"/>
    <row r="4229" ht="12.75" customHeight="1" x14ac:dyDescent="0.2"/>
    <row r="4230" ht="12.75" customHeight="1" x14ac:dyDescent="0.2"/>
    <row r="4231" ht="12.75" customHeight="1" x14ac:dyDescent="0.2"/>
    <row r="4232" ht="12.75" customHeight="1" x14ac:dyDescent="0.2"/>
    <row r="4233" ht="12.75" customHeight="1" x14ac:dyDescent="0.2"/>
    <row r="4234" ht="12.75" customHeight="1" x14ac:dyDescent="0.2"/>
    <row r="4235" ht="12.75" customHeight="1" x14ac:dyDescent="0.2"/>
    <row r="4236" ht="12.75" customHeight="1" x14ac:dyDescent="0.2"/>
    <row r="4237" ht="12.75" customHeight="1" x14ac:dyDescent="0.2"/>
    <row r="4238" ht="12.75" customHeight="1" x14ac:dyDescent="0.2"/>
    <row r="4239" ht="12.75" customHeight="1" x14ac:dyDescent="0.2"/>
    <row r="4240" ht="12.75" customHeight="1" x14ac:dyDescent="0.2"/>
    <row r="4241" ht="12.75" customHeight="1" x14ac:dyDescent="0.2"/>
    <row r="4242" ht="12.75" customHeight="1" x14ac:dyDescent="0.2"/>
    <row r="4243" ht="12.75" customHeight="1" x14ac:dyDescent="0.2"/>
    <row r="4244" ht="12.75" customHeight="1" x14ac:dyDescent="0.2"/>
    <row r="4245" ht="12.75" customHeight="1" x14ac:dyDescent="0.2"/>
    <row r="4246" ht="12.75" customHeight="1" x14ac:dyDescent="0.2"/>
    <row r="4247" ht="12.75" customHeight="1" x14ac:dyDescent="0.2"/>
    <row r="4248" ht="12.75" customHeight="1" x14ac:dyDescent="0.2"/>
    <row r="4249" ht="12.75" customHeight="1" x14ac:dyDescent="0.2"/>
    <row r="4250" ht="12.75" customHeight="1" x14ac:dyDescent="0.2"/>
    <row r="4251" ht="12.75" customHeight="1" x14ac:dyDescent="0.2"/>
    <row r="4252" ht="12.75" customHeight="1" x14ac:dyDescent="0.2"/>
    <row r="4253" ht="12.75" customHeight="1" x14ac:dyDescent="0.2"/>
    <row r="4254" ht="12.75" customHeight="1" x14ac:dyDescent="0.2"/>
    <row r="4255" ht="12.75" customHeight="1" x14ac:dyDescent="0.2"/>
    <row r="4256" ht="12.75" customHeight="1" x14ac:dyDescent="0.2"/>
    <row r="4257" ht="12.75" customHeight="1" x14ac:dyDescent="0.2"/>
    <row r="4258" ht="12.75" customHeight="1" x14ac:dyDescent="0.2"/>
    <row r="4259" ht="12.75" customHeight="1" x14ac:dyDescent="0.2"/>
    <row r="4260" ht="12.75" customHeight="1" x14ac:dyDescent="0.2"/>
    <row r="4261" ht="12.75" customHeight="1" x14ac:dyDescent="0.2"/>
    <row r="4262" ht="12.75" customHeight="1" x14ac:dyDescent="0.2"/>
    <row r="4263" ht="12.75" customHeight="1" x14ac:dyDescent="0.2"/>
    <row r="4264" ht="12.75" customHeight="1" x14ac:dyDescent="0.2"/>
    <row r="4265" ht="12.75" customHeight="1" x14ac:dyDescent="0.2"/>
    <row r="4266" ht="12.75" customHeight="1" x14ac:dyDescent="0.2"/>
    <row r="4267" ht="12.75" customHeight="1" x14ac:dyDescent="0.2"/>
    <row r="4268" ht="12.75" customHeight="1" x14ac:dyDescent="0.2"/>
    <row r="4269" ht="12.75" customHeight="1" x14ac:dyDescent="0.2"/>
    <row r="4270" ht="12.75" customHeight="1" x14ac:dyDescent="0.2"/>
    <row r="4271" ht="12.75" customHeight="1" x14ac:dyDescent="0.2"/>
    <row r="4272" ht="12.75" customHeight="1" x14ac:dyDescent="0.2"/>
    <row r="4273" ht="12.75" customHeight="1" x14ac:dyDescent="0.2"/>
    <row r="4274" ht="12.75" customHeight="1" x14ac:dyDescent="0.2"/>
    <row r="4275" ht="12.75" customHeight="1" x14ac:dyDescent="0.2"/>
    <row r="4276" ht="12.75" customHeight="1" x14ac:dyDescent="0.2"/>
    <row r="4277" ht="12.75" customHeight="1" x14ac:dyDescent="0.2"/>
    <row r="4278" ht="12.75" customHeight="1" x14ac:dyDescent="0.2"/>
    <row r="4279" ht="12.75" customHeight="1" x14ac:dyDescent="0.2"/>
    <row r="4280" ht="12.75" customHeight="1" x14ac:dyDescent="0.2"/>
    <row r="4281" ht="12.75" customHeight="1" x14ac:dyDescent="0.2"/>
    <row r="4282" ht="12.75" customHeight="1" x14ac:dyDescent="0.2"/>
    <row r="4283" ht="12.75" customHeight="1" x14ac:dyDescent="0.2"/>
    <row r="4284" ht="12.75" customHeight="1" x14ac:dyDescent="0.2"/>
    <row r="4285" ht="12.75" customHeight="1" x14ac:dyDescent="0.2"/>
    <row r="4286" ht="12.75" customHeight="1" x14ac:dyDescent="0.2"/>
    <row r="4287" ht="12.75" customHeight="1" x14ac:dyDescent="0.2"/>
    <row r="4288" ht="12.75" customHeight="1" x14ac:dyDescent="0.2"/>
    <row r="4289" ht="12.75" customHeight="1" x14ac:dyDescent="0.2"/>
    <row r="4290" ht="12.75" customHeight="1" x14ac:dyDescent="0.2"/>
    <row r="4291" ht="12.75" customHeight="1" x14ac:dyDescent="0.2"/>
    <row r="4292" ht="12.75" customHeight="1" x14ac:dyDescent="0.2"/>
    <row r="4293" ht="12.75" customHeight="1" x14ac:dyDescent="0.2"/>
    <row r="4294" ht="12.75" customHeight="1" x14ac:dyDescent="0.2"/>
    <row r="4295" ht="12.75" customHeight="1" x14ac:dyDescent="0.2"/>
    <row r="4296" ht="12.75" customHeight="1" x14ac:dyDescent="0.2"/>
    <row r="4297" ht="12.75" customHeight="1" x14ac:dyDescent="0.2"/>
    <row r="4298" ht="12.75" customHeight="1" x14ac:dyDescent="0.2"/>
    <row r="4299" ht="12.75" customHeight="1" x14ac:dyDescent="0.2"/>
    <row r="4300" ht="12.75" customHeight="1" x14ac:dyDescent="0.2"/>
    <row r="4301" ht="12.75" customHeight="1" x14ac:dyDescent="0.2"/>
    <row r="4302" ht="12.75" customHeight="1" x14ac:dyDescent="0.2"/>
    <row r="4303" ht="12.75" customHeight="1" x14ac:dyDescent="0.2"/>
    <row r="4304" ht="12.75" customHeight="1" x14ac:dyDescent="0.2"/>
    <row r="4305" ht="12.75" customHeight="1" x14ac:dyDescent="0.2"/>
    <row r="4306" ht="12.75" customHeight="1" x14ac:dyDescent="0.2"/>
    <row r="4307" ht="12.75" customHeight="1" x14ac:dyDescent="0.2"/>
    <row r="4308" ht="12.75" customHeight="1" x14ac:dyDescent="0.2"/>
    <row r="4309" ht="12.75" customHeight="1" x14ac:dyDescent="0.2"/>
    <row r="4310" ht="12.75" customHeight="1" x14ac:dyDescent="0.2"/>
    <row r="4311" ht="12.75" customHeight="1" x14ac:dyDescent="0.2"/>
    <row r="4312" ht="12.75" customHeight="1" x14ac:dyDescent="0.2"/>
    <row r="4313" ht="12.75" customHeight="1" x14ac:dyDescent="0.2"/>
    <row r="4314" ht="12.75" customHeight="1" x14ac:dyDescent="0.2"/>
    <row r="4315" ht="12.75" customHeight="1" x14ac:dyDescent="0.2"/>
    <row r="4316" ht="12.75" customHeight="1" x14ac:dyDescent="0.2"/>
    <row r="4317" ht="12.75" customHeight="1" x14ac:dyDescent="0.2"/>
    <row r="4318" ht="12.75" customHeight="1" x14ac:dyDescent="0.2"/>
    <row r="4319" ht="12.75" customHeight="1" x14ac:dyDescent="0.2"/>
    <row r="4320" ht="12.75" customHeight="1" x14ac:dyDescent="0.2"/>
    <row r="4321" ht="12.75" customHeight="1" x14ac:dyDescent="0.2"/>
    <row r="4322" ht="12.75" customHeight="1" x14ac:dyDescent="0.2"/>
    <row r="4323" ht="12.75" customHeight="1" x14ac:dyDescent="0.2"/>
    <row r="4324" ht="12.75" customHeight="1" x14ac:dyDescent="0.2"/>
    <row r="4325" ht="12.75" customHeight="1" x14ac:dyDescent="0.2"/>
    <row r="4326" ht="12.75" customHeight="1" x14ac:dyDescent="0.2"/>
    <row r="4327" ht="12.75" customHeight="1" x14ac:dyDescent="0.2"/>
    <row r="4328" ht="12.75" customHeight="1" x14ac:dyDescent="0.2"/>
    <row r="4329" ht="12.75" customHeight="1" x14ac:dyDescent="0.2"/>
    <row r="4330" ht="12.75" customHeight="1" x14ac:dyDescent="0.2"/>
    <row r="4331" ht="12.75" customHeight="1" x14ac:dyDescent="0.2"/>
    <row r="4332" ht="12.75" customHeight="1" x14ac:dyDescent="0.2"/>
    <row r="4333" ht="12.75" customHeight="1" x14ac:dyDescent="0.2"/>
    <row r="4334" ht="12.75" customHeight="1" x14ac:dyDescent="0.2"/>
    <row r="4335" ht="12.75" customHeight="1" x14ac:dyDescent="0.2"/>
    <row r="4336" ht="12.75" customHeight="1" x14ac:dyDescent="0.2"/>
    <row r="4337" ht="12.75" customHeight="1" x14ac:dyDescent="0.2"/>
    <row r="4338" ht="12.75" customHeight="1" x14ac:dyDescent="0.2"/>
    <row r="4339" ht="12.75" customHeight="1" x14ac:dyDescent="0.2"/>
    <row r="4340" ht="12.75" customHeight="1" x14ac:dyDescent="0.2"/>
    <row r="4341" ht="12.75" customHeight="1" x14ac:dyDescent="0.2"/>
    <row r="4342" ht="12.75" customHeight="1" x14ac:dyDescent="0.2"/>
    <row r="4343" ht="12.75" customHeight="1" x14ac:dyDescent="0.2"/>
    <row r="4344" ht="12.75" customHeight="1" x14ac:dyDescent="0.2"/>
    <row r="4345" ht="12.75" customHeight="1" x14ac:dyDescent="0.2"/>
    <row r="4346" ht="12.75" customHeight="1" x14ac:dyDescent="0.2"/>
    <row r="4347" ht="12.75" customHeight="1" x14ac:dyDescent="0.2"/>
    <row r="4348" ht="12.75" customHeight="1" x14ac:dyDescent="0.2"/>
    <row r="4349" ht="12.75" customHeight="1" x14ac:dyDescent="0.2"/>
    <row r="4350" ht="12.75" customHeight="1" x14ac:dyDescent="0.2"/>
    <row r="4351" ht="12.75" customHeight="1" x14ac:dyDescent="0.2"/>
    <row r="4352" ht="12.75" customHeight="1" x14ac:dyDescent="0.2"/>
    <row r="4353" ht="12.75" customHeight="1" x14ac:dyDescent="0.2"/>
    <row r="4354" ht="12.75" customHeight="1" x14ac:dyDescent="0.2"/>
    <row r="4355" ht="12.75" customHeight="1" x14ac:dyDescent="0.2"/>
    <row r="4356" ht="12.75" customHeight="1" x14ac:dyDescent="0.2"/>
    <row r="4357" ht="12.75" customHeight="1" x14ac:dyDescent="0.2"/>
    <row r="4358" ht="12.75" customHeight="1" x14ac:dyDescent="0.2"/>
    <row r="4359" ht="12.75" customHeight="1" x14ac:dyDescent="0.2"/>
    <row r="4360" ht="12.75" customHeight="1" x14ac:dyDescent="0.2"/>
    <row r="4361" ht="12.75" customHeight="1" x14ac:dyDescent="0.2"/>
    <row r="4362" ht="12.75" customHeight="1" x14ac:dyDescent="0.2"/>
    <row r="4363" ht="12.75" customHeight="1" x14ac:dyDescent="0.2"/>
    <row r="4364" ht="12.75" customHeight="1" x14ac:dyDescent="0.2"/>
    <row r="4365" ht="12.75" customHeight="1" x14ac:dyDescent="0.2"/>
    <row r="4366" ht="12.75" customHeight="1" x14ac:dyDescent="0.2"/>
    <row r="4367" ht="12.75" customHeight="1" x14ac:dyDescent="0.2"/>
    <row r="4368" ht="12.75" customHeight="1" x14ac:dyDescent="0.2"/>
    <row r="4369" ht="12.75" customHeight="1" x14ac:dyDescent="0.2"/>
    <row r="4370" ht="12.75" customHeight="1" x14ac:dyDescent="0.2"/>
    <row r="4371" ht="12.75" customHeight="1" x14ac:dyDescent="0.2"/>
    <row r="4372" ht="12.75" customHeight="1" x14ac:dyDescent="0.2"/>
    <row r="4373" ht="12.75" customHeight="1" x14ac:dyDescent="0.2"/>
    <row r="4374" ht="12.75" customHeight="1" x14ac:dyDescent="0.2"/>
    <row r="4375" ht="12.75" customHeight="1" x14ac:dyDescent="0.2"/>
    <row r="4376" ht="12.75" customHeight="1" x14ac:dyDescent="0.2"/>
    <row r="4377" ht="12.75" customHeight="1" x14ac:dyDescent="0.2"/>
    <row r="4378" ht="12.75" customHeight="1" x14ac:dyDescent="0.2"/>
    <row r="4379" ht="12.75" customHeight="1" x14ac:dyDescent="0.2"/>
    <row r="4380" ht="12.75" customHeight="1" x14ac:dyDescent="0.2"/>
    <row r="4381" ht="12.75" customHeight="1" x14ac:dyDescent="0.2"/>
    <row r="4382" ht="12.75" customHeight="1" x14ac:dyDescent="0.2"/>
    <row r="4383" ht="12.75" customHeight="1" x14ac:dyDescent="0.2"/>
    <row r="4384" ht="12.75" customHeight="1" x14ac:dyDescent="0.2"/>
    <row r="4385" ht="12.75" customHeight="1" x14ac:dyDescent="0.2"/>
    <row r="4386" ht="12.75" customHeight="1" x14ac:dyDescent="0.2"/>
    <row r="4387" ht="12.75" customHeight="1" x14ac:dyDescent="0.2"/>
    <row r="4388" ht="12.75" customHeight="1" x14ac:dyDescent="0.2"/>
    <row r="4389" ht="12.75" customHeight="1" x14ac:dyDescent="0.2"/>
    <row r="4390" ht="12.75" customHeight="1" x14ac:dyDescent="0.2"/>
    <row r="4391" ht="12.75" customHeight="1" x14ac:dyDescent="0.2"/>
    <row r="4392" ht="12.75" customHeight="1" x14ac:dyDescent="0.2"/>
    <row r="4393" ht="12.75" customHeight="1" x14ac:dyDescent="0.2"/>
    <row r="4394" ht="12.75" customHeight="1" x14ac:dyDescent="0.2"/>
    <row r="4395" ht="12.75" customHeight="1" x14ac:dyDescent="0.2"/>
    <row r="4396" ht="12.75" customHeight="1" x14ac:dyDescent="0.2"/>
    <row r="4397" ht="12.75" customHeight="1" x14ac:dyDescent="0.2"/>
    <row r="4398" ht="12.75" customHeight="1" x14ac:dyDescent="0.2"/>
    <row r="4399" ht="12.75" customHeight="1" x14ac:dyDescent="0.2"/>
    <row r="4400" ht="12.75" customHeight="1" x14ac:dyDescent="0.2"/>
    <row r="4401" ht="12.75" customHeight="1" x14ac:dyDescent="0.2"/>
    <row r="4402" ht="12.75" customHeight="1" x14ac:dyDescent="0.2"/>
    <row r="4403" ht="12.75" customHeight="1" x14ac:dyDescent="0.2"/>
    <row r="4404" ht="12.75" customHeight="1" x14ac:dyDescent="0.2"/>
    <row r="4405" ht="12.75" customHeight="1" x14ac:dyDescent="0.2"/>
    <row r="4406" ht="12.75" customHeight="1" x14ac:dyDescent="0.2"/>
    <row r="4407" ht="12.75" customHeight="1" x14ac:dyDescent="0.2"/>
    <row r="4408" ht="12.75" customHeight="1" x14ac:dyDescent="0.2"/>
    <row r="4409" ht="12.75" customHeight="1" x14ac:dyDescent="0.2"/>
    <row r="4410" ht="12.75" customHeight="1" x14ac:dyDescent="0.2"/>
    <row r="4411" ht="12.75" customHeight="1" x14ac:dyDescent="0.2"/>
    <row r="4412" ht="12.75" customHeight="1" x14ac:dyDescent="0.2"/>
    <row r="4413" ht="12.75" customHeight="1" x14ac:dyDescent="0.2"/>
    <row r="4414" ht="12.75" customHeight="1" x14ac:dyDescent="0.2"/>
    <row r="4415" ht="12.75" customHeight="1" x14ac:dyDescent="0.2"/>
    <row r="4416" ht="12.75" customHeight="1" x14ac:dyDescent="0.2"/>
    <row r="4417" ht="12.75" customHeight="1" x14ac:dyDescent="0.2"/>
    <row r="4418" ht="12.75" customHeight="1" x14ac:dyDescent="0.2"/>
    <row r="4419" ht="12.75" customHeight="1" x14ac:dyDescent="0.2"/>
    <row r="4420" ht="12.75" customHeight="1" x14ac:dyDescent="0.2"/>
    <row r="4421" ht="12.75" customHeight="1" x14ac:dyDescent="0.2"/>
    <row r="4422" ht="12.75" customHeight="1" x14ac:dyDescent="0.2"/>
    <row r="4423" ht="12.75" customHeight="1" x14ac:dyDescent="0.2"/>
    <row r="4424" ht="12.75" customHeight="1" x14ac:dyDescent="0.2"/>
    <row r="4425" ht="12.75" customHeight="1" x14ac:dyDescent="0.2"/>
    <row r="4426" ht="12.75" customHeight="1" x14ac:dyDescent="0.2"/>
    <row r="4427" ht="12.75" customHeight="1" x14ac:dyDescent="0.2"/>
    <row r="4428" ht="12.75" customHeight="1" x14ac:dyDescent="0.2"/>
    <row r="4429" ht="12.75" customHeight="1" x14ac:dyDescent="0.2"/>
    <row r="4430" ht="12.75" customHeight="1" x14ac:dyDescent="0.2"/>
    <row r="4431" ht="12.75" customHeight="1" x14ac:dyDescent="0.2"/>
    <row r="4432" ht="12.75" customHeight="1" x14ac:dyDescent="0.2"/>
    <row r="4433" ht="12.75" customHeight="1" x14ac:dyDescent="0.2"/>
    <row r="4434" ht="12.75" customHeight="1" x14ac:dyDescent="0.2"/>
    <row r="4435" ht="12.75" customHeight="1" x14ac:dyDescent="0.2"/>
    <row r="4436" ht="12.75" customHeight="1" x14ac:dyDescent="0.2"/>
    <row r="4437" ht="12.75" customHeight="1" x14ac:dyDescent="0.2"/>
    <row r="4438" ht="12.75" customHeight="1" x14ac:dyDescent="0.2"/>
    <row r="4439" ht="12.75" customHeight="1" x14ac:dyDescent="0.2"/>
    <row r="4440" ht="12.75" customHeight="1" x14ac:dyDescent="0.2"/>
    <row r="4441" ht="12.75" customHeight="1" x14ac:dyDescent="0.2"/>
    <row r="4442" ht="12.75" customHeight="1" x14ac:dyDescent="0.2"/>
    <row r="4443" ht="12.75" customHeight="1" x14ac:dyDescent="0.2"/>
    <row r="4444" ht="12.75" customHeight="1" x14ac:dyDescent="0.2"/>
    <row r="4445" ht="12.75" customHeight="1" x14ac:dyDescent="0.2"/>
    <row r="4446" ht="12.75" customHeight="1" x14ac:dyDescent="0.2"/>
    <row r="4447" ht="12.75" customHeight="1" x14ac:dyDescent="0.2"/>
    <row r="4448" ht="12.75" customHeight="1" x14ac:dyDescent="0.2"/>
    <row r="4449" ht="12.75" customHeight="1" x14ac:dyDescent="0.2"/>
    <row r="4450" ht="12.75" customHeight="1" x14ac:dyDescent="0.2"/>
    <row r="4451" ht="12.75" customHeight="1" x14ac:dyDescent="0.2"/>
    <row r="4452" ht="12.75" customHeight="1" x14ac:dyDescent="0.2"/>
    <row r="4453" ht="12.75" customHeight="1" x14ac:dyDescent="0.2"/>
    <row r="4454" ht="12.75" customHeight="1" x14ac:dyDescent="0.2"/>
    <row r="4455" ht="12.75" customHeight="1" x14ac:dyDescent="0.2"/>
    <row r="4456" ht="12.75" customHeight="1" x14ac:dyDescent="0.2"/>
    <row r="4457" ht="12.75" customHeight="1" x14ac:dyDescent="0.2"/>
    <row r="4458" ht="12.75" customHeight="1" x14ac:dyDescent="0.2"/>
    <row r="4459" ht="12.75" customHeight="1" x14ac:dyDescent="0.2"/>
    <row r="4460" ht="12.75" customHeight="1" x14ac:dyDescent="0.2"/>
    <row r="4461" ht="12.75" customHeight="1" x14ac:dyDescent="0.2"/>
    <row r="4462" ht="12.75" customHeight="1" x14ac:dyDescent="0.2"/>
    <row r="4463" ht="12.75" customHeight="1" x14ac:dyDescent="0.2"/>
    <row r="4464" ht="12.75" customHeight="1" x14ac:dyDescent="0.2"/>
    <row r="4465" ht="12.75" customHeight="1" x14ac:dyDescent="0.2"/>
    <row r="4466" ht="12.75" customHeight="1" x14ac:dyDescent="0.2"/>
    <row r="4467" ht="12.75" customHeight="1" x14ac:dyDescent="0.2"/>
    <row r="4468" ht="12.75" customHeight="1" x14ac:dyDescent="0.2"/>
    <row r="4469" ht="12.75" customHeight="1" x14ac:dyDescent="0.2"/>
    <row r="4470" ht="12.75" customHeight="1" x14ac:dyDescent="0.2"/>
    <row r="4471" ht="12.75" customHeight="1" x14ac:dyDescent="0.2"/>
    <row r="4472" ht="12.75" customHeight="1" x14ac:dyDescent="0.2"/>
    <row r="4473" ht="12.75" customHeight="1" x14ac:dyDescent="0.2"/>
    <row r="4474" ht="12.75" customHeight="1" x14ac:dyDescent="0.2"/>
    <row r="4475" ht="12.75" customHeight="1" x14ac:dyDescent="0.2"/>
    <row r="4476" ht="12.75" customHeight="1" x14ac:dyDescent="0.2"/>
    <row r="4477" ht="12.75" customHeight="1" x14ac:dyDescent="0.2"/>
    <row r="4478" ht="12.75" customHeight="1" x14ac:dyDescent="0.2"/>
    <row r="4479" ht="12.75" customHeight="1" x14ac:dyDescent="0.2"/>
    <row r="4480" ht="12.75" customHeight="1" x14ac:dyDescent="0.2"/>
    <row r="4481" ht="12.75" customHeight="1" x14ac:dyDescent="0.2"/>
    <row r="4482" ht="12.75" customHeight="1" x14ac:dyDescent="0.2"/>
    <row r="4483" ht="12.75" customHeight="1" x14ac:dyDescent="0.2"/>
    <row r="4484" ht="12.75" customHeight="1" x14ac:dyDescent="0.2"/>
    <row r="4485" ht="12.75" customHeight="1" x14ac:dyDescent="0.2"/>
    <row r="4486" ht="12.75" customHeight="1" x14ac:dyDescent="0.2"/>
    <row r="4487" ht="12.75" customHeight="1" x14ac:dyDescent="0.2"/>
    <row r="4488" ht="12.75" customHeight="1" x14ac:dyDescent="0.2"/>
    <row r="4489" ht="12.75" customHeight="1" x14ac:dyDescent="0.2"/>
    <row r="4490" ht="12.75" customHeight="1" x14ac:dyDescent="0.2"/>
    <row r="4491" ht="12.75" customHeight="1" x14ac:dyDescent="0.2"/>
    <row r="4492" ht="12.75" customHeight="1" x14ac:dyDescent="0.2"/>
    <row r="4493" ht="12.75" customHeight="1" x14ac:dyDescent="0.2"/>
    <row r="4494" ht="12.75" customHeight="1" x14ac:dyDescent="0.2"/>
    <row r="4495" ht="12.75" customHeight="1" x14ac:dyDescent="0.2"/>
    <row r="4496" ht="12.75" customHeight="1" x14ac:dyDescent="0.2"/>
    <row r="4497" ht="12.75" customHeight="1" x14ac:dyDescent="0.2"/>
    <row r="4498" ht="12.75" customHeight="1" x14ac:dyDescent="0.2"/>
    <row r="4499" ht="12.75" customHeight="1" x14ac:dyDescent="0.2"/>
    <row r="4500" ht="12.75" customHeight="1" x14ac:dyDescent="0.2"/>
    <row r="4501" ht="12.75" customHeight="1" x14ac:dyDescent="0.2"/>
    <row r="4502" ht="12.75" customHeight="1" x14ac:dyDescent="0.2"/>
    <row r="4503" ht="12.75" customHeight="1" x14ac:dyDescent="0.2"/>
    <row r="4504" ht="12.75" customHeight="1" x14ac:dyDescent="0.2"/>
    <row r="4505" ht="12.75" customHeight="1" x14ac:dyDescent="0.2"/>
    <row r="4506" ht="12.75" customHeight="1" x14ac:dyDescent="0.2"/>
    <row r="4507" ht="12.75" customHeight="1" x14ac:dyDescent="0.2"/>
    <row r="4508" ht="12.75" customHeight="1" x14ac:dyDescent="0.2"/>
    <row r="4509" ht="12.75" customHeight="1" x14ac:dyDescent="0.2"/>
    <row r="4510" ht="12.75" customHeight="1" x14ac:dyDescent="0.2"/>
    <row r="4511" ht="12.75" customHeight="1" x14ac:dyDescent="0.2"/>
    <row r="4512" ht="12.75" customHeight="1" x14ac:dyDescent="0.2"/>
    <row r="4513" ht="12.75" customHeight="1" x14ac:dyDescent="0.2"/>
    <row r="4514" ht="12.75" customHeight="1" x14ac:dyDescent="0.2"/>
    <row r="4515" ht="12.75" customHeight="1" x14ac:dyDescent="0.2"/>
    <row r="4516" ht="12.75" customHeight="1" x14ac:dyDescent="0.2"/>
    <row r="4517" ht="12.75" customHeight="1" x14ac:dyDescent="0.2"/>
    <row r="4518" ht="12.75" customHeight="1" x14ac:dyDescent="0.2"/>
    <row r="4519" ht="12.75" customHeight="1" x14ac:dyDescent="0.2"/>
    <row r="4520" ht="12.75" customHeight="1" x14ac:dyDescent="0.2"/>
    <row r="4521" ht="12.75" customHeight="1" x14ac:dyDescent="0.2"/>
    <row r="4522" ht="12.75" customHeight="1" x14ac:dyDescent="0.2"/>
    <row r="4523" ht="12.75" customHeight="1" x14ac:dyDescent="0.2"/>
    <row r="4524" ht="12.75" customHeight="1" x14ac:dyDescent="0.2"/>
    <row r="4525" ht="12.75" customHeight="1" x14ac:dyDescent="0.2"/>
    <row r="4526" ht="12.75" customHeight="1" x14ac:dyDescent="0.2"/>
    <row r="4527" ht="12.75" customHeight="1" x14ac:dyDescent="0.2"/>
    <row r="4528" ht="12.75" customHeight="1" x14ac:dyDescent="0.2"/>
    <row r="4529" ht="12.75" customHeight="1" x14ac:dyDescent="0.2"/>
    <row r="4530" ht="12.75" customHeight="1" x14ac:dyDescent="0.2"/>
    <row r="4531" ht="12.75" customHeight="1" x14ac:dyDescent="0.2"/>
    <row r="4532" ht="12.75" customHeight="1" x14ac:dyDescent="0.2"/>
    <row r="4533" ht="12.75" customHeight="1" x14ac:dyDescent="0.2"/>
    <row r="4534" ht="12.75" customHeight="1" x14ac:dyDescent="0.2"/>
    <row r="4535" ht="12.75" customHeight="1" x14ac:dyDescent="0.2"/>
    <row r="4536" ht="12.75" customHeight="1" x14ac:dyDescent="0.2"/>
    <row r="4537" ht="12.75" customHeight="1" x14ac:dyDescent="0.2"/>
    <row r="4538" ht="12.75" customHeight="1" x14ac:dyDescent="0.2"/>
    <row r="4539" ht="12.75" customHeight="1" x14ac:dyDescent="0.2"/>
    <row r="4540" ht="12.75" customHeight="1" x14ac:dyDescent="0.2"/>
    <row r="4541" ht="12.75" customHeight="1" x14ac:dyDescent="0.2"/>
    <row r="4542" ht="12.75" customHeight="1" x14ac:dyDescent="0.2"/>
    <row r="4543" ht="12.75" customHeight="1" x14ac:dyDescent="0.2"/>
    <row r="4544" ht="12.75" customHeight="1" x14ac:dyDescent="0.2"/>
    <row r="4545" ht="12.75" customHeight="1" x14ac:dyDescent="0.2"/>
    <row r="4546" ht="12.75" customHeight="1" x14ac:dyDescent="0.2"/>
    <row r="4547" ht="12.75" customHeight="1" x14ac:dyDescent="0.2"/>
    <row r="4548" ht="12.75" customHeight="1" x14ac:dyDescent="0.2"/>
    <row r="4549" ht="12.75" customHeight="1" x14ac:dyDescent="0.2"/>
    <row r="4550" ht="12.75" customHeight="1" x14ac:dyDescent="0.2"/>
    <row r="4551" ht="12.75" customHeight="1" x14ac:dyDescent="0.2"/>
    <row r="4552" ht="12.75" customHeight="1" x14ac:dyDescent="0.2"/>
    <row r="4553" ht="12.75" customHeight="1" x14ac:dyDescent="0.2"/>
    <row r="4554" ht="12.75" customHeight="1" x14ac:dyDescent="0.2"/>
    <row r="4555" ht="12.75" customHeight="1" x14ac:dyDescent="0.2"/>
    <row r="4556" ht="12.75" customHeight="1" x14ac:dyDescent="0.2"/>
    <row r="4557" ht="12.75" customHeight="1" x14ac:dyDescent="0.2"/>
    <row r="4558" ht="12.75" customHeight="1" x14ac:dyDescent="0.2"/>
    <row r="4559" ht="12.75" customHeight="1" x14ac:dyDescent="0.2"/>
    <row r="4560" ht="12.75" customHeight="1" x14ac:dyDescent="0.2"/>
    <row r="4561" ht="12.75" customHeight="1" x14ac:dyDescent="0.2"/>
    <row r="4562" ht="12.75" customHeight="1" x14ac:dyDescent="0.2"/>
    <row r="4563" ht="12.75" customHeight="1" x14ac:dyDescent="0.2"/>
    <row r="4564" ht="12.75" customHeight="1" x14ac:dyDescent="0.2"/>
    <row r="4565" ht="12.75" customHeight="1" x14ac:dyDescent="0.2"/>
    <row r="4566" ht="12.75" customHeight="1" x14ac:dyDescent="0.2"/>
    <row r="4567" ht="12.75" customHeight="1" x14ac:dyDescent="0.2"/>
    <row r="4568" ht="12.75" customHeight="1" x14ac:dyDescent="0.2"/>
    <row r="4569" ht="12.75" customHeight="1" x14ac:dyDescent="0.2"/>
    <row r="4570" ht="12.75" customHeight="1" x14ac:dyDescent="0.2"/>
    <row r="4571" ht="12.75" customHeight="1" x14ac:dyDescent="0.2"/>
    <row r="4572" ht="12.75" customHeight="1" x14ac:dyDescent="0.2"/>
    <row r="4573" ht="12.75" customHeight="1" x14ac:dyDescent="0.2"/>
    <row r="4574" ht="12.75" customHeight="1" x14ac:dyDescent="0.2"/>
    <row r="4575" ht="12.75" customHeight="1" x14ac:dyDescent="0.2"/>
    <row r="4576" ht="12.75" customHeight="1" x14ac:dyDescent="0.2"/>
    <row r="4577" ht="12.75" customHeight="1" x14ac:dyDescent="0.2"/>
    <row r="4578" ht="12.75" customHeight="1" x14ac:dyDescent="0.2"/>
    <row r="4579" ht="12.75" customHeight="1" x14ac:dyDescent="0.2"/>
    <row r="4580" ht="12.75" customHeight="1" x14ac:dyDescent="0.2"/>
    <row r="4581" ht="12.75" customHeight="1" x14ac:dyDescent="0.2"/>
    <row r="4582" ht="12.75" customHeight="1" x14ac:dyDescent="0.2"/>
    <row r="4583" ht="12.75" customHeight="1" x14ac:dyDescent="0.2"/>
    <row r="4584" ht="12.75" customHeight="1" x14ac:dyDescent="0.2"/>
    <row r="4585" ht="12.75" customHeight="1" x14ac:dyDescent="0.2"/>
    <row r="4586" ht="12.75" customHeight="1" x14ac:dyDescent="0.2"/>
    <row r="4587" ht="12.75" customHeight="1" x14ac:dyDescent="0.2"/>
    <row r="4588" ht="12.75" customHeight="1" x14ac:dyDescent="0.2"/>
    <row r="4589" ht="12.75" customHeight="1" x14ac:dyDescent="0.2"/>
    <row r="4590" ht="12.75" customHeight="1" x14ac:dyDescent="0.2"/>
    <row r="4591" ht="12.75" customHeight="1" x14ac:dyDescent="0.2"/>
    <row r="4592" ht="12.75" customHeight="1" x14ac:dyDescent="0.2"/>
    <row r="4593" ht="12.75" customHeight="1" x14ac:dyDescent="0.2"/>
    <row r="4594" ht="12.75" customHeight="1" x14ac:dyDescent="0.2"/>
    <row r="4595" ht="12.75" customHeight="1" x14ac:dyDescent="0.2"/>
    <row r="4596" ht="12.75" customHeight="1" x14ac:dyDescent="0.2"/>
    <row r="4597" ht="12.75" customHeight="1" x14ac:dyDescent="0.2"/>
    <row r="4598" ht="12.75" customHeight="1" x14ac:dyDescent="0.2"/>
    <row r="4599" ht="12.75" customHeight="1" x14ac:dyDescent="0.2"/>
    <row r="4600" ht="12.75" customHeight="1" x14ac:dyDescent="0.2"/>
    <row r="4601" ht="12.75" customHeight="1" x14ac:dyDescent="0.2"/>
    <row r="4602" ht="12.75" customHeight="1" x14ac:dyDescent="0.2"/>
    <row r="4603" ht="12.75" customHeight="1" x14ac:dyDescent="0.2"/>
    <row r="4604" ht="12.75" customHeight="1" x14ac:dyDescent="0.2"/>
    <row r="4605" ht="12.75" customHeight="1" x14ac:dyDescent="0.2"/>
    <row r="4606" ht="12.75" customHeight="1" x14ac:dyDescent="0.2"/>
    <row r="4607" ht="12.75" customHeight="1" x14ac:dyDescent="0.2"/>
    <row r="4608" ht="12.75" customHeight="1" x14ac:dyDescent="0.2"/>
    <row r="4609" ht="12.75" customHeight="1" x14ac:dyDescent="0.2"/>
    <row r="4610" ht="12.75" customHeight="1" x14ac:dyDescent="0.2"/>
    <row r="4611" ht="12.75" customHeight="1" x14ac:dyDescent="0.2"/>
    <row r="4612" ht="12.75" customHeight="1" x14ac:dyDescent="0.2"/>
    <row r="4613" ht="12.75" customHeight="1" x14ac:dyDescent="0.2"/>
    <row r="4614" ht="12.75" customHeight="1" x14ac:dyDescent="0.2"/>
    <row r="4615" ht="12.75" customHeight="1" x14ac:dyDescent="0.2"/>
    <row r="4616" ht="12.75" customHeight="1" x14ac:dyDescent="0.2"/>
    <row r="4617" ht="12.75" customHeight="1" x14ac:dyDescent="0.2"/>
    <row r="4618" ht="12.75" customHeight="1" x14ac:dyDescent="0.2"/>
    <row r="4619" ht="12.75" customHeight="1" x14ac:dyDescent="0.2"/>
    <row r="4620" ht="12.75" customHeight="1" x14ac:dyDescent="0.2"/>
    <row r="4621" ht="12.75" customHeight="1" x14ac:dyDescent="0.2"/>
    <row r="4622" ht="12.75" customHeight="1" x14ac:dyDescent="0.2"/>
    <row r="4623" ht="12.75" customHeight="1" x14ac:dyDescent="0.2"/>
    <row r="4624" ht="12.75" customHeight="1" x14ac:dyDescent="0.2"/>
    <row r="4625" ht="12.75" customHeight="1" x14ac:dyDescent="0.2"/>
    <row r="4626" ht="12.75" customHeight="1" x14ac:dyDescent="0.2"/>
    <row r="4627" ht="12.75" customHeight="1" x14ac:dyDescent="0.2"/>
    <row r="4628" ht="12.75" customHeight="1" x14ac:dyDescent="0.2"/>
    <row r="4629" ht="12.75" customHeight="1" x14ac:dyDescent="0.2"/>
    <row r="4630" ht="12.75" customHeight="1" x14ac:dyDescent="0.2"/>
    <row r="4631" ht="12.75" customHeight="1" x14ac:dyDescent="0.2"/>
    <row r="4632" ht="12.75" customHeight="1" x14ac:dyDescent="0.2"/>
    <row r="4633" ht="12.75" customHeight="1" x14ac:dyDescent="0.2"/>
    <row r="4634" ht="12.75" customHeight="1" x14ac:dyDescent="0.2"/>
    <row r="4635" ht="12.75" customHeight="1" x14ac:dyDescent="0.2"/>
    <row r="4636" ht="12.75" customHeight="1" x14ac:dyDescent="0.2"/>
    <row r="4637" ht="12.75" customHeight="1" x14ac:dyDescent="0.2"/>
    <row r="4638" ht="12.75" customHeight="1" x14ac:dyDescent="0.2"/>
    <row r="4639" ht="12.75" customHeight="1" x14ac:dyDescent="0.2"/>
    <row r="4640" ht="12.75" customHeight="1" x14ac:dyDescent="0.2"/>
    <row r="4641" ht="12.75" customHeight="1" x14ac:dyDescent="0.2"/>
    <row r="4642" ht="12.75" customHeight="1" x14ac:dyDescent="0.2"/>
    <row r="4643" ht="12.75" customHeight="1" x14ac:dyDescent="0.2"/>
    <row r="4644" ht="12.75" customHeight="1" x14ac:dyDescent="0.2"/>
    <row r="4645" ht="12.75" customHeight="1" x14ac:dyDescent="0.2"/>
    <row r="4646" ht="12.75" customHeight="1" x14ac:dyDescent="0.2"/>
    <row r="4647" ht="12.75" customHeight="1" x14ac:dyDescent="0.2"/>
    <row r="4648" ht="12.75" customHeight="1" x14ac:dyDescent="0.2"/>
    <row r="4649" ht="12.75" customHeight="1" x14ac:dyDescent="0.2"/>
    <row r="4650" ht="12.75" customHeight="1" x14ac:dyDescent="0.2"/>
    <row r="4651" ht="12.75" customHeight="1" x14ac:dyDescent="0.2"/>
    <row r="4652" ht="12.75" customHeight="1" x14ac:dyDescent="0.2"/>
    <row r="4653" ht="12.75" customHeight="1" x14ac:dyDescent="0.2"/>
    <row r="4654" ht="12.75" customHeight="1" x14ac:dyDescent="0.2"/>
    <row r="4655" ht="12.75" customHeight="1" x14ac:dyDescent="0.2"/>
    <row r="4656" ht="12.75" customHeight="1" x14ac:dyDescent="0.2"/>
    <row r="4657" ht="12.75" customHeight="1" x14ac:dyDescent="0.2"/>
    <row r="4658" ht="12.75" customHeight="1" x14ac:dyDescent="0.2"/>
    <row r="4659" ht="12.75" customHeight="1" x14ac:dyDescent="0.2"/>
    <row r="4660" ht="12.75" customHeight="1" x14ac:dyDescent="0.2"/>
    <row r="4661" ht="12.75" customHeight="1" x14ac:dyDescent="0.2"/>
    <row r="4662" ht="12.75" customHeight="1" x14ac:dyDescent="0.2"/>
    <row r="4663" ht="12.75" customHeight="1" x14ac:dyDescent="0.2"/>
    <row r="4664" ht="12.75" customHeight="1" x14ac:dyDescent="0.2"/>
    <row r="4665" ht="12.75" customHeight="1" x14ac:dyDescent="0.2"/>
    <row r="4666" ht="12.75" customHeight="1" x14ac:dyDescent="0.2"/>
    <row r="4667" ht="12.75" customHeight="1" x14ac:dyDescent="0.2"/>
    <row r="4668" ht="12.75" customHeight="1" x14ac:dyDescent="0.2"/>
    <row r="4669" ht="12.75" customHeight="1" x14ac:dyDescent="0.2"/>
    <row r="4670" ht="12.75" customHeight="1" x14ac:dyDescent="0.2"/>
    <row r="4671" ht="12.75" customHeight="1" x14ac:dyDescent="0.2"/>
    <row r="4672" ht="12.75" customHeight="1" x14ac:dyDescent="0.2"/>
    <row r="4673" ht="12.75" customHeight="1" x14ac:dyDescent="0.2"/>
    <row r="4674" ht="12.75" customHeight="1" x14ac:dyDescent="0.2"/>
    <row r="4675" ht="12.75" customHeight="1" x14ac:dyDescent="0.2"/>
    <row r="4676" ht="12.75" customHeight="1" x14ac:dyDescent="0.2"/>
    <row r="4677" ht="12.75" customHeight="1" x14ac:dyDescent="0.2"/>
    <row r="4678" ht="12.75" customHeight="1" x14ac:dyDescent="0.2"/>
    <row r="4679" ht="12.75" customHeight="1" x14ac:dyDescent="0.2"/>
    <row r="4680" ht="12.75" customHeight="1" x14ac:dyDescent="0.2"/>
    <row r="4681" ht="12.75" customHeight="1" x14ac:dyDescent="0.2"/>
    <row r="4682" ht="12.75" customHeight="1" x14ac:dyDescent="0.2"/>
    <row r="4683" ht="12.75" customHeight="1" x14ac:dyDescent="0.2"/>
    <row r="4684" ht="12.75" customHeight="1" x14ac:dyDescent="0.2"/>
    <row r="4685" ht="12.75" customHeight="1" x14ac:dyDescent="0.2"/>
    <row r="4686" ht="12.75" customHeight="1" x14ac:dyDescent="0.2"/>
    <row r="4687" ht="12.75" customHeight="1" x14ac:dyDescent="0.2"/>
    <row r="4688" ht="12.75" customHeight="1" x14ac:dyDescent="0.2"/>
    <row r="4689" ht="12.75" customHeight="1" x14ac:dyDescent="0.2"/>
    <row r="4690" ht="12.75" customHeight="1" x14ac:dyDescent="0.2"/>
    <row r="4691" ht="12.75" customHeight="1" x14ac:dyDescent="0.2"/>
    <row r="4692" ht="12.75" customHeight="1" x14ac:dyDescent="0.2"/>
    <row r="4693" ht="12.75" customHeight="1" x14ac:dyDescent="0.2"/>
    <row r="4694" ht="12.75" customHeight="1" x14ac:dyDescent="0.2"/>
    <row r="4695" ht="12.75" customHeight="1" x14ac:dyDescent="0.2"/>
    <row r="4696" ht="12.75" customHeight="1" x14ac:dyDescent="0.2"/>
    <row r="4697" ht="12.75" customHeight="1" x14ac:dyDescent="0.2"/>
    <row r="4698" ht="12.75" customHeight="1" x14ac:dyDescent="0.2"/>
    <row r="4699" ht="12.75" customHeight="1" x14ac:dyDescent="0.2"/>
    <row r="4700" ht="12.75" customHeight="1" x14ac:dyDescent="0.2"/>
    <row r="4701" ht="12.75" customHeight="1" x14ac:dyDescent="0.2"/>
    <row r="4702" ht="12.75" customHeight="1" x14ac:dyDescent="0.2"/>
    <row r="4703" ht="12.75" customHeight="1" x14ac:dyDescent="0.2"/>
    <row r="4704" ht="12.75" customHeight="1" x14ac:dyDescent="0.2"/>
    <row r="4705" ht="12.75" customHeight="1" x14ac:dyDescent="0.2"/>
    <row r="4706" ht="12.75" customHeight="1" x14ac:dyDescent="0.2"/>
    <row r="4707" ht="12.75" customHeight="1" x14ac:dyDescent="0.2"/>
    <row r="4708" ht="12.75" customHeight="1" x14ac:dyDescent="0.2"/>
    <row r="4709" ht="12.75" customHeight="1" x14ac:dyDescent="0.2"/>
    <row r="4710" ht="12.75" customHeight="1" x14ac:dyDescent="0.2"/>
    <row r="4711" ht="12.75" customHeight="1" x14ac:dyDescent="0.2"/>
    <row r="4712" ht="12.75" customHeight="1" x14ac:dyDescent="0.2"/>
    <row r="4713" ht="12.75" customHeight="1" x14ac:dyDescent="0.2"/>
    <row r="4714" ht="12.75" customHeight="1" x14ac:dyDescent="0.2"/>
    <row r="4715" ht="12.75" customHeight="1" x14ac:dyDescent="0.2"/>
    <row r="4716" ht="12.75" customHeight="1" x14ac:dyDescent="0.2"/>
    <row r="4717" ht="12.75" customHeight="1" x14ac:dyDescent="0.2"/>
    <row r="4718" ht="12.75" customHeight="1" x14ac:dyDescent="0.2"/>
    <row r="4719" ht="12.75" customHeight="1" x14ac:dyDescent="0.2"/>
    <row r="4720" ht="12.75" customHeight="1" x14ac:dyDescent="0.2"/>
    <row r="4721" ht="12.75" customHeight="1" x14ac:dyDescent="0.2"/>
    <row r="4722" ht="12.75" customHeight="1" x14ac:dyDescent="0.2"/>
    <row r="4723" ht="12.75" customHeight="1" x14ac:dyDescent="0.2"/>
    <row r="4724" ht="12.75" customHeight="1" x14ac:dyDescent="0.2"/>
    <row r="4725" ht="12.75" customHeight="1" x14ac:dyDescent="0.2"/>
    <row r="4726" ht="12.75" customHeight="1" x14ac:dyDescent="0.2"/>
    <row r="4727" ht="12.75" customHeight="1" x14ac:dyDescent="0.2"/>
    <row r="4728" ht="12.75" customHeight="1" x14ac:dyDescent="0.2"/>
    <row r="4729" ht="12.75" customHeight="1" x14ac:dyDescent="0.2"/>
    <row r="4730" ht="12.75" customHeight="1" x14ac:dyDescent="0.2"/>
    <row r="4731" ht="12.75" customHeight="1" x14ac:dyDescent="0.2"/>
    <row r="4732" ht="12.75" customHeight="1" x14ac:dyDescent="0.2"/>
    <row r="4733" ht="12.75" customHeight="1" x14ac:dyDescent="0.2"/>
    <row r="4734" ht="12.75" customHeight="1" x14ac:dyDescent="0.2"/>
    <row r="4735" ht="12.75" customHeight="1" x14ac:dyDescent="0.2"/>
    <row r="4736" ht="12.75" customHeight="1" x14ac:dyDescent="0.2"/>
    <row r="4737" ht="12.75" customHeight="1" x14ac:dyDescent="0.2"/>
    <row r="4738" ht="12.75" customHeight="1" x14ac:dyDescent="0.2"/>
    <row r="4739" ht="12.75" customHeight="1" x14ac:dyDescent="0.2"/>
    <row r="4740" ht="12.75" customHeight="1" x14ac:dyDescent="0.2"/>
    <row r="4741" ht="12.75" customHeight="1" x14ac:dyDescent="0.2"/>
    <row r="4742" ht="12.75" customHeight="1" x14ac:dyDescent="0.2"/>
    <row r="4743" ht="12.75" customHeight="1" x14ac:dyDescent="0.2"/>
    <row r="4744" ht="12.75" customHeight="1" x14ac:dyDescent="0.2"/>
    <row r="4745" ht="12.75" customHeight="1" x14ac:dyDescent="0.2"/>
    <row r="4746" ht="12.75" customHeight="1" x14ac:dyDescent="0.2"/>
    <row r="4747" ht="12.75" customHeight="1" x14ac:dyDescent="0.2"/>
    <row r="4748" ht="12.75" customHeight="1" x14ac:dyDescent="0.2"/>
    <row r="4749" ht="12.75" customHeight="1" x14ac:dyDescent="0.2"/>
    <row r="4750" ht="12.75" customHeight="1" x14ac:dyDescent="0.2"/>
    <row r="4751" ht="12.75" customHeight="1" x14ac:dyDescent="0.2"/>
    <row r="4752" ht="12.75" customHeight="1" x14ac:dyDescent="0.2"/>
    <row r="4753" ht="12.75" customHeight="1" x14ac:dyDescent="0.2"/>
    <row r="4754" ht="12.75" customHeight="1" x14ac:dyDescent="0.2"/>
    <row r="4755" ht="12.75" customHeight="1" x14ac:dyDescent="0.2"/>
    <row r="4756" ht="12.75" customHeight="1" x14ac:dyDescent="0.2"/>
    <row r="4757" ht="12.75" customHeight="1" x14ac:dyDescent="0.2"/>
    <row r="4758" ht="12.75" customHeight="1" x14ac:dyDescent="0.2"/>
    <row r="4759" ht="12.75" customHeight="1" x14ac:dyDescent="0.2"/>
    <row r="4760" ht="12.75" customHeight="1" x14ac:dyDescent="0.2"/>
    <row r="4761" ht="12.75" customHeight="1" x14ac:dyDescent="0.2"/>
    <row r="4762" ht="12.75" customHeight="1" x14ac:dyDescent="0.2"/>
    <row r="4763" ht="12.75" customHeight="1" x14ac:dyDescent="0.2"/>
    <row r="4764" ht="12.75" customHeight="1" x14ac:dyDescent="0.2"/>
    <row r="4765" ht="12.75" customHeight="1" x14ac:dyDescent="0.2"/>
    <row r="4766" ht="12.75" customHeight="1" x14ac:dyDescent="0.2"/>
    <row r="4767" ht="12.75" customHeight="1" x14ac:dyDescent="0.2"/>
    <row r="4768" ht="12.75" customHeight="1" x14ac:dyDescent="0.2"/>
    <row r="4769" ht="12.75" customHeight="1" x14ac:dyDescent="0.2"/>
    <row r="4770" ht="12.75" customHeight="1" x14ac:dyDescent="0.2"/>
    <row r="4771" ht="12.75" customHeight="1" x14ac:dyDescent="0.2"/>
    <row r="4772" ht="12.75" customHeight="1" x14ac:dyDescent="0.2"/>
    <row r="4773" ht="12.75" customHeight="1" x14ac:dyDescent="0.2"/>
    <row r="4774" ht="12.75" customHeight="1" x14ac:dyDescent="0.2"/>
    <row r="4775" ht="12.75" customHeight="1" x14ac:dyDescent="0.2"/>
    <row r="4776" ht="12.75" customHeight="1" x14ac:dyDescent="0.2"/>
    <row r="4777" ht="12.75" customHeight="1" x14ac:dyDescent="0.2"/>
    <row r="4778" ht="12.75" customHeight="1" x14ac:dyDescent="0.2"/>
    <row r="4779" ht="12.75" customHeight="1" x14ac:dyDescent="0.2"/>
    <row r="4780" ht="12.75" customHeight="1" x14ac:dyDescent="0.2"/>
    <row r="4781" ht="12.75" customHeight="1" x14ac:dyDescent="0.2"/>
    <row r="4782" ht="12.75" customHeight="1" x14ac:dyDescent="0.2"/>
    <row r="4783" ht="12.75" customHeight="1" x14ac:dyDescent="0.2"/>
    <row r="4784" ht="12.75" customHeight="1" x14ac:dyDescent="0.2"/>
    <row r="4785" ht="12.75" customHeight="1" x14ac:dyDescent="0.2"/>
    <row r="4786" ht="12.75" customHeight="1" x14ac:dyDescent="0.2"/>
    <row r="4787" ht="12.75" customHeight="1" x14ac:dyDescent="0.2"/>
    <row r="4788" ht="12.75" customHeight="1" x14ac:dyDescent="0.2"/>
    <row r="4789" ht="12.75" customHeight="1" x14ac:dyDescent="0.2"/>
    <row r="4790" ht="12.75" customHeight="1" x14ac:dyDescent="0.2"/>
    <row r="4791" ht="12.75" customHeight="1" x14ac:dyDescent="0.2"/>
    <row r="4792" ht="12.75" customHeight="1" x14ac:dyDescent="0.2"/>
    <row r="4793" ht="12.75" customHeight="1" x14ac:dyDescent="0.2"/>
    <row r="4794" ht="12.75" customHeight="1" x14ac:dyDescent="0.2"/>
    <row r="4795" ht="12.75" customHeight="1" x14ac:dyDescent="0.2"/>
    <row r="4796" ht="12.75" customHeight="1" x14ac:dyDescent="0.2"/>
    <row r="4797" ht="12.75" customHeight="1" x14ac:dyDescent="0.2"/>
    <row r="4798" ht="12.75" customHeight="1" x14ac:dyDescent="0.2"/>
    <row r="4799" ht="12.75" customHeight="1" x14ac:dyDescent="0.2"/>
    <row r="4800" ht="12.75" customHeight="1" x14ac:dyDescent="0.2"/>
    <row r="4801" ht="12.75" customHeight="1" x14ac:dyDescent="0.2"/>
    <row r="4802" ht="12.75" customHeight="1" x14ac:dyDescent="0.2"/>
    <row r="4803" ht="12.75" customHeight="1" x14ac:dyDescent="0.2"/>
    <row r="4804" ht="12.75" customHeight="1" x14ac:dyDescent="0.2"/>
    <row r="4805" ht="12.75" customHeight="1" x14ac:dyDescent="0.2"/>
    <row r="4806" ht="12.75" customHeight="1" x14ac:dyDescent="0.2"/>
    <row r="4807" ht="12.75" customHeight="1" x14ac:dyDescent="0.2"/>
    <row r="4808" ht="12.75" customHeight="1" x14ac:dyDescent="0.2"/>
    <row r="4809" ht="12.75" customHeight="1" x14ac:dyDescent="0.2"/>
    <row r="4810" ht="12.75" customHeight="1" x14ac:dyDescent="0.2"/>
    <row r="4811" ht="12.75" customHeight="1" x14ac:dyDescent="0.2"/>
    <row r="4812" ht="12.75" customHeight="1" x14ac:dyDescent="0.2"/>
    <row r="4813" ht="12.75" customHeight="1" x14ac:dyDescent="0.2"/>
    <row r="4814" ht="12.75" customHeight="1" x14ac:dyDescent="0.2"/>
    <row r="4815" ht="12.75" customHeight="1" x14ac:dyDescent="0.2"/>
    <row r="4816" ht="12.75" customHeight="1" x14ac:dyDescent="0.2"/>
    <row r="4817" ht="12.75" customHeight="1" x14ac:dyDescent="0.2"/>
    <row r="4818" ht="12.75" customHeight="1" x14ac:dyDescent="0.2"/>
    <row r="4819" ht="12.75" customHeight="1" x14ac:dyDescent="0.2"/>
    <row r="4820" ht="12.75" customHeight="1" x14ac:dyDescent="0.2"/>
    <row r="4821" ht="12.75" customHeight="1" x14ac:dyDescent="0.2"/>
    <row r="4822" ht="12.75" customHeight="1" x14ac:dyDescent="0.2"/>
    <row r="4823" ht="12.75" customHeight="1" x14ac:dyDescent="0.2"/>
    <row r="4824" ht="12.75" customHeight="1" x14ac:dyDescent="0.2"/>
    <row r="4825" ht="12.75" customHeight="1" x14ac:dyDescent="0.2"/>
    <row r="4826" ht="12.75" customHeight="1" x14ac:dyDescent="0.2"/>
    <row r="4827" ht="12.75" customHeight="1" x14ac:dyDescent="0.2"/>
    <row r="4828" ht="12.75" customHeight="1" x14ac:dyDescent="0.2"/>
    <row r="4829" ht="12.75" customHeight="1" x14ac:dyDescent="0.2"/>
    <row r="4830" ht="12.75" customHeight="1" x14ac:dyDescent="0.2"/>
    <row r="4831" ht="12.75" customHeight="1" x14ac:dyDescent="0.2"/>
    <row r="4832" ht="12.75" customHeight="1" x14ac:dyDescent="0.2"/>
    <row r="4833" ht="12.75" customHeight="1" x14ac:dyDescent="0.2"/>
    <row r="4834" ht="12.75" customHeight="1" x14ac:dyDescent="0.2"/>
    <row r="4835" ht="12.75" customHeight="1" x14ac:dyDescent="0.2"/>
    <row r="4836" ht="12.75" customHeight="1" x14ac:dyDescent="0.2"/>
    <row r="4837" ht="12.75" customHeight="1" x14ac:dyDescent="0.2"/>
    <row r="4838" ht="12.75" customHeight="1" x14ac:dyDescent="0.2"/>
    <row r="4839" ht="12.75" customHeight="1" x14ac:dyDescent="0.2"/>
    <row r="4840" ht="12.75" customHeight="1" x14ac:dyDescent="0.2"/>
    <row r="4841" ht="12.75" customHeight="1" x14ac:dyDescent="0.2"/>
    <row r="4842" ht="12.75" customHeight="1" x14ac:dyDescent="0.2"/>
    <row r="4843" ht="12.75" customHeight="1" x14ac:dyDescent="0.2"/>
    <row r="4844" ht="12.75" customHeight="1" x14ac:dyDescent="0.2"/>
    <row r="4845" ht="12.75" customHeight="1" x14ac:dyDescent="0.2"/>
    <row r="4846" ht="12.75" customHeight="1" x14ac:dyDescent="0.2"/>
    <row r="4847" ht="12.75" customHeight="1" x14ac:dyDescent="0.2"/>
    <row r="4848" ht="12.75" customHeight="1" x14ac:dyDescent="0.2"/>
    <row r="4849" ht="12.75" customHeight="1" x14ac:dyDescent="0.2"/>
    <row r="4850" ht="12.75" customHeight="1" x14ac:dyDescent="0.2"/>
    <row r="4851" ht="12.75" customHeight="1" x14ac:dyDescent="0.2"/>
    <row r="4852" ht="12.75" customHeight="1" x14ac:dyDescent="0.2"/>
    <row r="4853" ht="12.75" customHeight="1" x14ac:dyDescent="0.2"/>
    <row r="4854" ht="12.75" customHeight="1" x14ac:dyDescent="0.2"/>
    <row r="4855" ht="12.75" customHeight="1" x14ac:dyDescent="0.2"/>
    <row r="4856" ht="12.75" customHeight="1" x14ac:dyDescent="0.2"/>
    <row r="4857" ht="12.75" customHeight="1" x14ac:dyDescent="0.2"/>
    <row r="4858" ht="12.75" customHeight="1" x14ac:dyDescent="0.2"/>
    <row r="4859" ht="12.75" customHeight="1" x14ac:dyDescent="0.2"/>
    <row r="4860" ht="12.75" customHeight="1" x14ac:dyDescent="0.2"/>
    <row r="4861" ht="12.75" customHeight="1" x14ac:dyDescent="0.2"/>
    <row r="4862" ht="12.75" customHeight="1" x14ac:dyDescent="0.2"/>
    <row r="4863" ht="12.75" customHeight="1" x14ac:dyDescent="0.2"/>
    <row r="4864" ht="12.75" customHeight="1" x14ac:dyDescent="0.2"/>
    <row r="4865" ht="12.75" customHeight="1" x14ac:dyDescent="0.2"/>
    <row r="4866" ht="12.75" customHeight="1" x14ac:dyDescent="0.2"/>
    <row r="4867" ht="12.75" customHeight="1" x14ac:dyDescent="0.2"/>
    <row r="4868" ht="12.75" customHeight="1" x14ac:dyDescent="0.2"/>
    <row r="4869" ht="12.75" customHeight="1" x14ac:dyDescent="0.2"/>
    <row r="4870" ht="12.75" customHeight="1" x14ac:dyDescent="0.2"/>
    <row r="4871" ht="12.75" customHeight="1" x14ac:dyDescent="0.2"/>
    <row r="4872" ht="12.75" customHeight="1" x14ac:dyDescent="0.2"/>
    <row r="4873" ht="12.75" customHeight="1" x14ac:dyDescent="0.2"/>
    <row r="4874" ht="12.75" customHeight="1" x14ac:dyDescent="0.2"/>
    <row r="4875" ht="12.75" customHeight="1" x14ac:dyDescent="0.2"/>
    <row r="4876" ht="12.75" customHeight="1" x14ac:dyDescent="0.2"/>
    <row r="4877" ht="12.75" customHeight="1" x14ac:dyDescent="0.2"/>
    <row r="4878" ht="12.75" customHeight="1" x14ac:dyDescent="0.2"/>
    <row r="4879" ht="12.75" customHeight="1" x14ac:dyDescent="0.2"/>
    <row r="4880" ht="12.75" customHeight="1" x14ac:dyDescent="0.2"/>
    <row r="4881" ht="12.75" customHeight="1" x14ac:dyDescent="0.2"/>
    <row r="4882" ht="12.75" customHeight="1" x14ac:dyDescent="0.2"/>
    <row r="4883" ht="12.75" customHeight="1" x14ac:dyDescent="0.2"/>
    <row r="4884" ht="12.75" customHeight="1" x14ac:dyDescent="0.2"/>
    <row r="4885" ht="12.75" customHeight="1" x14ac:dyDescent="0.2"/>
    <row r="4886" ht="12.75" customHeight="1" x14ac:dyDescent="0.2"/>
    <row r="4887" ht="12.75" customHeight="1" x14ac:dyDescent="0.2"/>
    <row r="4888" ht="12.75" customHeight="1" x14ac:dyDescent="0.2"/>
    <row r="4889" ht="12.75" customHeight="1" x14ac:dyDescent="0.2"/>
    <row r="4890" ht="12.75" customHeight="1" x14ac:dyDescent="0.2"/>
    <row r="4891" ht="12.75" customHeight="1" x14ac:dyDescent="0.2"/>
    <row r="4892" ht="12.75" customHeight="1" x14ac:dyDescent="0.2"/>
    <row r="4893" ht="12.75" customHeight="1" x14ac:dyDescent="0.2"/>
    <row r="4894" ht="12.75" customHeight="1" x14ac:dyDescent="0.2"/>
    <row r="4895" ht="12.75" customHeight="1" x14ac:dyDescent="0.2"/>
    <row r="4896" ht="12.75" customHeight="1" x14ac:dyDescent="0.2"/>
    <row r="4897" ht="12.75" customHeight="1" x14ac:dyDescent="0.2"/>
    <row r="4898" ht="12.75" customHeight="1" x14ac:dyDescent="0.2"/>
    <row r="4899" ht="12.75" customHeight="1" x14ac:dyDescent="0.2"/>
    <row r="4900" ht="12.75" customHeight="1" x14ac:dyDescent="0.2"/>
    <row r="4901" ht="12.75" customHeight="1" x14ac:dyDescent="0.2"/>
    <row r="4902" ht="12.75" customHeight="1" x14ac:dyDescent="0.2"/>
    <row r="4903" ht="12.75" customHeight="1" x14ac:dyDescent="0.2"/>
    <row r="4904" ht="12.75" customHeight="1" x14ac:dyDescent="0.2"/>
    <row r="4905" ht="12.75" customHeight="1" x14ac:dyDescent="0.2"/>
    <row r="4906" ht="12.75" customHeight="1" x14ac:dyDescent="0.2"/>
    <row r="4907" ht="12.75" customHeight="1" x14ac:dyDescent="0.2"/>
    <row r="4908" ht="12.75" customHeight="1" x14ac:dyDescent="0.2"/>
    <row r="4909" ht="12.75" customHeight="1" x14ac:dyDescent="0.2"/>
    <row r="4910" ht="12.75" customHeight="1" x14ac:dyDescent="0.2"/>
    <row r="4911" ht="12.75" customHeight="1" x14ac:dyDescent="0.2"/>
    <row r="4912" ht="12.75" customHeight="1" x14ac:dyDescent="0.2"/>
    <row r="4913" ht="12.75" customHeight="1" x14ac:dyDescent="0.2"/>
    <row r="4914" ht="12.75" customHeight="1" x14ac:dyDescent="0.2"/>
    <row r="4915" ht="12.75" customHeight="1" x14ac:dyDescent="0.2"/>
    <row r="4916" ht="12.75" customHeight="1" x14ac:dyDescent="0.2"/>
    <row r="4917" ht="12.75" customHeight="1" x14ac:dyDescent="0.2"/>
    <row r="4918" ht="12.75" customHeight="1" x14ac:dyDescent="0.2"/>
    <row r="4919" ht="12.75" customHeight="1" x14ac:dyDescent="0.2"/>
    <row r="4920" ht="12.75" customHeight="1" x14ac:dyDescent="0.2"/>
    <row r="4921" ht="12.75" customHeight="1" x14ac:dyDescent="0.2"/>
    <row r="4922" ht="12.75" customHeight="1" x14ac:dyDescent="0.2"/>
    <row r="4923" ht="12.75" customHeight="1" x14ac:dyDescent="0.2"/>
    <row r="4924" ht="12.75" customHeight="1" x14ac:dyDescent="0.2"/>
    <row r="4925" ht="12.75" customHeight="1" x14ac:dyDescent="0.2"/>
    <row r="4926" ht="12.75" customHeight="1" x14ac:dyDescent="0.2"/>
    <row r="4927" ht="12.75" customHeight="1" x14ac:dyDescent="0.2"/>
    <row r="4928" ht="12.75" customHeight="1" x14ac:dyDescent="0.2"/>
    <row r="4929" ht="12.75" customHeight="1" x14ac:dyDescent="0.2"/>
    <row r="4930" ht="12.75" customHeight="1" x14ac:dyDescent="0.2"/>
    <row r="4931" ht="12.75" customHeight="1" x14ac:dyDescent="0.2"/>
    <row r="4932" ht="12.75" customHeight="1" x14ac:dyDescent="0.2"/>
    <row r="4933" ht="12.75" customHeight="1" x14ac:dyDescent="0.2"/>
    <row r="4934" ht="12.75" customHeight="1" x14ac:dyDescent="0.2"/>
    <row r="4935" ht="12.75" customHeight="1" x14ac:dyDescent="0.2"/>
    <row r="4936" ht="12.75" customHeight="1" x14ac:dyDescent="0.2"/>
    <row r="4937" ht="12.75" customHeight="1" x14ac:dyDescent="0.2"/>
    <row r="4938" ht="12.75" customHeight="1" x14ac:dyDescent="0.2"/>
    <row r="4939" ht="12.75" customHeight="1" x14ac:dyDescent="0.2"/>
    <row r="4940" ht="12.75" customHeight="1" x14ac:dyDescent="0.2"/>
    <row r="4941" ht="12.75" customHeight="1" x14ac:dyDescent="0.2"/>
    <row r="4942" ht="12.75" customHeight="1" x14ac:dyDescent="0.2"/>
    <row r="4943" ht="12.75" customHeight="1" x14ac:dyDescent="0.2"/>
    <row r="4944" ht="12.75" customHeight="1" x14ac:dyDescent="0.2"/>
    <row r="4945" ht="12.75" customHeight="1" x14ac:dyDescent="0.2"/>
    <row r="4946" ht="12.75" customHeight="1" x14ac:dyDescent="0.2"/>
    <row r="4947" ht="12.75" customHeight="1" x14ac:dyDescent="0.2"/>
    <row r="4948" ht="12.75" customHeight="1" x14ac:dyDescent="0.2"/>
    <row r="4949" ht="12.75" customHeight="1" x14ac:dyDescent="0.2"/>
    <row r="4950" ht="12.75" customHeight="1" x14ac:dyDescent="0.2"/>
    <row r="4951" ht="12.75" customHeight="1" x14ac:dyDescent="0.2"/>
    <row r="4952" ht="12.75" customHeight="1" x14ac:dyDescent="0.2"/>
    <row r="4953" ht="12.75" customHeight="1" x14ac:dyDescent="0.2"/>
    <row r="4954" ht="12.75" customHeight="1" x14ac:dyDescent="0.2"/>
    <row r="4955" ht="12.75" customHeight="1" x14ac:dyDescent="0.2"/>
    <row r="4956" ht="12.75" customHeight="1" x14ac:dyDescent="0.2"/>
    <row r="4957" ht="12.75" customHeight="1" x14ac:dyDescent="0.2"/>
    <row r="4958" ht="12.75" customHeight="1" x14ac:dyDescent="0.2"/>
    <row r="4959" ht="12.75" customHeight="1" x14ac:dyDescent="0.2"/>
    <row r="4960" ht="12.75" customHeight="1" x14ac:dyDescent="0.2"/>
    <row r="4961" ht="12.75" customHeight="1" x14ac:dyDescent="0.2"/>
    <row r="4962" ht="12.75" customHeight="1" x14ac:dyDescent="0.2"/>
    <row r="4963" ht="12.75" customHeight="1" x14ac:dyDescent="0.2"/>
    <row r="4964" ht="12.75" customHeight="1" x14ac:dyDescent="0.2"/>
    <row r="4965" ht="12.75" customHeight="1" x14ac:dyDescent="0.2"/>
    <row r="4966" ht="12.75" customHeight="1" x14ac:dyDescent="0.2"/>
    <row r="4967" ht="12.75" customHeight="1" x14ac:dyDescent="0.2"/>
    <row r="4968" ht="12.75" customHeight="1" x14ac:dyDescent="0.2"/>
    <row r="4969" ht="12.75" customHeight="1" x14ac:dyDescent="0.2"/>
    <row r="4970" ht="12.75" customHeight="1" x14ac:dyDescent="0.2"/>
    <row r="4971" ht="12.75" customHeight="1" x14ac:dyDescent="0.2"/>
    <row r="4972" ht="12.75" customHeight="1" x14ac:dyDescent="0.2"/>
    <row r="4973" ht="12.75" customHeight="1" x14ac:dyDescent="0.2"/>
    <row r="4974" ht="12.75" customHeight="1" x14ac:dyDescent="0.2"/>
    <row r="4975" ht="12.75" customHeight="1" x14ac:dyDescent="0.2"/>
    <row r="4976" ht="12.75" customHeight="1" x14ac:dyDescent="0.2"/>
    <row r="4977" ht="12.75" customHeight="1" x14ac:dyDescent="0.2"/>
    <row r="4978" ht="12.75" customHeight="1" x14ac:dyDescent="0.2"/>
    <row r="4979" ht="12.75" customHeight="1" x14ac:dyDescent="0.2"/>
    <row r="4980" ht="12.75" customHeight="1" x14ac:dyDescent="0.2"/>
    <row r="4981" ht="12.75" customHeight="1" x14ac:dyDescent="0.2"/>
    <row r="4982" ht="12.75" customHeight="1" x14ac:dyDescent="0.2"/>
    <row r="4983" ht="12.75" customHeight="1" x14ac:dyDescent="0.2"/>
    <row r="4984" ht="12.75" customHeight="1" x14ac:dyDescent="0.2"/>
    <row r="4985" ht="12.75" customHeight="1" x14ac:dyDescent="0.2"/>
    <row r="4986" ht="12.75" customHeight="1" x14ac:dyDescent="0.2"/>
    <row r="4987" ht="12.75" customHeight="1" x14ac:dyDescent="0.2"/>
    <row r="4988" ht="12.75" customHeight="1" x14ac:dyDescent="0.2"/>
    <row r="4989" ht="12.75" customHeight="1" x14ac:dyDescent="0.2"/>
    <row r="4990" ht="12.75" customHeight="1" x14ac:dyDescent="0.2"/>
    <row r="4991" ht="12.75" customHeight="1" x14ac:dyDescent="0.2"/>
    <row r="4992" ht="12.75" customHeight="1" x14ac:dyDescent="0.2"/>
    <row r="4993" ht="12.75" customHeight="1" x14ac:dyDescent="0.2"/>
    <row r="4994" ht="12.75" customHeight="1" x14ac:dyDescent="0.2"/>
    <row r="4995" ht="12.75" customHeight="1" x14ac:dyDescent="0.2"/>
    <row r="4996" ht="12.75" customHeight="1" x14ac:dyDescent="0.2"/>
    <row r="4997" ht="12.75" customHeight="1" x14ac:dyDescent="0.2"/>
    <row r="4998" ht="12.75" customHeight="1" x14ac:dyDescent="0.2"/>
    <row r="4999" ht="12.75" customHeight="1" x14ac:dyDescent="0.2"/>
    <row r="5000" ht="12.75" customHeight="1" x14ac:dyDescent="0.2"/>
    <row r="5001" ht="12.75" customHeight="1" x14ac:dyDescent="0.2"/>
    <row r="5002" ht="12.75" customHeight="1" x14ac:dyDescent="0.2"/>
    <row r="5003" ht="12.75" customHeight="1" x14ac:dyDescent="0.2"/>
    <row r="5004" ht="12.75" customHeight="1" x14ac:dyDescent="0.2"/>
    <row r="5005" ht="12.75" customHeight="1" x14ac:dyDescent="0.2"/>
    <row r="5006" ht="12.75" customHeight="1" x14ac:dyDescent="0.2"/>
    <row r="5007" ht="12.75" customHeight="1" x14ac:dyDescent="0.2"/>
    <row r="5008" ht="12.75" customHeight="1" x14ac:dyDescent="0.2"/>
    <row r="5009" ht="12.75" customHeight="1" x14ac:dyDescent="0.2"/>
    <row r="5010" ht="12.75" customHeight="1" x14ac:dyDescent="0.2"/>
    <row r="5011" ht="12.75" customHeight="1" x14ac:dyDescent="0.2"/>
    <row r="5012" ht="12.75" customHeight="1" x14ac:dyDescent="0.2"/>
    <row r="5013" ht="12.75" customHeight="1" x14ac:dyDescent="0.2"/>
    <row r="5014" ht="12.75" customHeight="1" x14ac:dyDescent="0.2"/>
    <row r="5015" ht="12.75" customHeight="1" x14ac:dyDescent="0.2"/>
    <row r="5016" ht="12.75" customHeight="1" x14ac:dyDescent="0.2"/>
    <row r="5017" ht="12.75" customHeight="1" x14ac:dyDescent="0.2"/>
    <row r="5018" ht="12.75" customHeight="1" x14ac:dyDescent="0.2"/>
    <row r="5019" ht="12.75" customHeight="1" x14ac:dyDescent="0.2"/>
    <row r="5020" ht="12.75" customHeight="1" x14ac:dyDescent="0.2"/>
    <row r="5021" ht="12.75" customHeight="1" x14ac:dyDescent="0.2"/>
    <row r="5022" ht="12.75" customHeight="1" x14ac:dyDescent="0.2"/>
    <row r="5023" ht="12.75" customHeight="1" x14ac:dyDescent="0.2"/>
    <row r="5024" ht="12.75" customHeight="1" x14ac:dyDescent="0.2"/>
    <row r="5025" ht="12.75" customHeight="1" x14ac:dyDescent="0.2"/>
    <row r="5026" ht="12.75" customHeight="1" x14ac:dyDescent="0.2"/>
    <row r="5027" ht="12.75" customHeight="1" x14ac:dyDescent="0.2"/>
    <row r="5028" ht="12.75" customHeight="1" x14ac:dyDescent="0.2"/>
    <row r="5029" ht="12.75" customHeight="1" x14ac:dyDescent="0.2"/>
    <row r="5030" ht="12.75" customHeight="1" x14ac:dyDescent="0.2"/>
    <row r="5031" ht="12.75" customHeight="1" x14ac:dyDescent="0.2"/>
    <row r="5032" ht="12.75" customHeight="1" x14ac:dyDescent="0.2"/>
    <row r="5033" ht="12.75" customHeight="1" x14ac:dyDescent="0.2"/>
    <row r="5034" ht="12.75" customHeight="1" x14ac:dyDescent="0.2"/>
    <row r="5035" ht="12.75" customHeight="1" x14ac:dyDescent="0.2"/>
    <row r="5036" ht="12.75" customHeight="1" x14ac:dyDescent="0.2"/>
    <row r="5037" ht="12.75" customHeight="1" x14ac:dyDescent="0.2"/>
    <row r="5038" ht="12.75" customHeight="1" x14ac:dyDescent="0.2"/>
    <row r="5039" ht="12.75" customHeight="1" x14ac:dyDescent="0.2"/>
    <row r="5040" ht="12.75" customHeight="1" x14ac:dyDescent="0.2"/>
    <row r="5041" ht="12.75" customHeight="1" x14ac:dyDescent="0.2"/>
    <row r="5042" ht="12.75" customHeight="1" x14ac:dyDescent="0.2"/>
    <row r="5043" ht="12.75" customHeight="1" x14ac:dyDescent="0.2"/>
    <row r="5044" ht="12.75" customHeight="1" x14ac:dyDescent="0.2"/>
    <row r="5045" ht="12.75" customHeight="1" x14ac:dyDescent="0.2"/>
    <row r="5046" ht="12.75" customHeight="1" x14ac:dyDescent="0.2"/>
    <row r="5047" ht="12.75" customHeight="1" x14ac:dyDescent="0.2"/>
    <row r="5048" ht="12.75" customHeight="1" x14ac:dyDescent="0.2"/>
    <row r="5049" ht="12.75" customHeight="1" x14ac:dyDescent="0.2"/>
    <row r="5050" ht="12.75" customHeight="1" x14ac:dyDescent="0.2"/>
    <row r="5051" ht="12.75" customHeight="1" x14ac:dyDescent="0.2"/>
    <row r="5052" ht="12.75" customHeight="1" x14ac:dyDescent="0.2"/>
    <row r="5053" ht="12.75" customHeight="1" x14ac:dyDescent="0.2"/>
    <row r="5054" ht="12.75" customHeight="1" x14ac:dyDescent="0.2"/>
    <row r="5055" ht="12.75" customHeight="1" x14ac:dyDescent="0.2"/>
    <row r="5056" ht="12.75" customHeight="1" x14ac:dyDescent="0.2"/>
    <row r="5057" ht="12.75" customHeight="1" x14ac:dyDescent="0.2"/>
    <row r="5058" ht="12.75" customHeight="1" x14ac:dyDescent="0.2"/>
    <row r="5059" ht="12.75" customHeight="1" x14ac:dyDescent="0.2"/>
    <row r="5060" ht="12.75" customHeight="1" x14ac:dyDescent="0.2"/>
    <row r="5061" ht="12.75" customHeight="1" x14ac:dyDescent="0.2"/>
    <row r="5062" ht="12.75" customHeight="1" x14ac:dyDescent="0.2"/>
    <row r="5063" ht="12.75" customHeight="1" x14ac:dyDescent="0.2"/>
    <row r="5064" ht="12.75" customHeight="1" x14ac:dyDescent="0.2"/>
    <row r="5065" ht="12.75" customHeight="1" x14ac:dyDescent="0.2"/>
    <row r="5066" ht="12.75" customHeight="1" x14ac:dyDescent="0.2"/>
    <row r="5067" ht="12.75" customHeight="1" x14ac:dyDescent="0.2"/>
    <row r="5068" ht="12.75" customHeight="1" x14ac:dyDescent="0.2"/>
    <row r="5069" ht="12.75" customHeight="1" x14ac:dyDescent="0.2"/>
    <row r="5070" ht="12.75" customHeight="1" x14ac:dyDescent="0.2"/>
    <row r="5071" ht="12.75" customHeight="1" x14ac:dyDescent="0.2"/>
    <row r="5072" ht="12.75" customHeight="1" x14ac:dyDescent="0.2"/>
    <row r="5073" ht="12.75" customHeight="1" x14ac:dyDescent="0.2"/>
    <row r="5074" ht="12.75" customHeight="1" x14ac:dyDescent="0.2"/>
    <row r="5075" ht="12.75" customHeight="1" x14ac:dyDescent="0.2"/>
    <row r="5076" ht="12.75" customHeight="1" x14ac:dyDescent="0.2"/>
    <row r="5077" ht="12.75" customHeight="1" x14ac:dyDescent="0.2"/>
    <row r="5078" ht="12.75" customHeight="1" x14ac:dyDescent="0.2"/>
    <row r="5079" ht="12.75" customHeight="1" x14ac:dyDescent="0.2"/>
    <row r="5080" ht="12.75" customHeight="1" x14ac:dyDescent="0.2"/>
    <row r="5081" ht="12.75" customHeight="1" x14ac:dyDescent="0.2"/>
    <row r="5082" ht="12.75" customHeight="1" x14ac:dyDescent="0.2"/>
    <row r="5083" ht="12.75" customHeight="1" x14ac:dyDescent="0.2"/>
    <row r="5084" ht="12.75" customHeight="1" x14ac:dyDescent="0.2"/>
    <row r="5085" ht="12.75" customHeight="1" x14ac:dyDescent="0.2"/>
    <row r="5086" ht="12.75" customHeight="1" x14ac:dyDescent="0.2"/>
    <row r="5087" ht="12.75" customHeight="1" x14ac:dyDescent="0.2"/>
    <row r="5088" ht="12.75" customHeight="1" x14ac:dyDescent="0.2"/>
    <row r="5089" ht="12.75" customHeight="1" x14ac:dyDescent="0.2"/>
    <row r="5090" ht="12.75" customHeight="1" x14ac:dyDescent="0.2"/>
    <row r="5091" ht="12.75" customHeight="1" x14ac:dyDescent="0.2"/>
    <row r="5092" ht="12.75" customHeight="1" x14ac:dyDescent="0.2"/>
    <row r="5093" ht="12.75" customHeight="1" x14ac:dyDescent="0.2"/>
    <row r="5094" ht="12.75" customHeight="1" x14ac:dyDescent="0.2"/>
    <row r="5095" ht="12.75" customHeight="1" x14ac:dyDescent="0.2"/>
    <row r="5096" ht="12.75" customHeight="1" x14ac:dyDescent="0.2"/>
    <row r="5097" ht="12.75" customHeight="1" x14ac:dyDescent="0.2"/>
    <row r="5098" ht="12.75" customHeight="1" x14ac:dyDescent="0.2"/>
    <row r="5099" ht="12.75" customHeight="1" x14ac:dyDescent="0.2"/>
    <row r="5100" ht="12.75" customHeight="1" x14ac:dyDescent="0.2"/>
    <row r="5101" ht="12.75" customHeight="1" x14ac:dyDescent="0.2"/>
    <row r="5102" ht="12.75" customHeight="1" x14ac:dyDescent="0.2"/>
    <row r="5103" ht="12.75" customHeight="1" x14ac:dyDescent="0.2"/>
    <row r="5104" ht="12.75" customHeight="1" x14ac:dyDescent="0.2"/>
    <row r="5105" ht="12.75" customHeight="1" x14ac:dyDescent="0.2"/>
    <row r="5106" ht="12.75" customHeight="1" x14ac:dyDescent="0.2"/>
    <row r="5107" ht="12.75" customHeight="1" x14ac:dyDescent="0.2"/>
    <row r="5108" ht="12.75" customHeight="1" x14ac:dyDescent="0.2"/>
    <row r="5109" ht="12.75" customHeight="1" x14ac:dyDescent="0.2"/>
    <row r="5110" ht="12.75" customHeight="1" x14ac:dyDescent="0.2"/>
    <row r="5111" ht="12.75" customHeight="1" x14ac:dyDescent="0.2"/>
    <row r="5112" ht="12.75" customHeight="1" x14ac:dyDescent="0.2"/>
    <row r="5113" ht="12.75" customHeight="1" x14ac:dyDescent="0.2"/>
    <row r="5114" ht="12.75" customHeight="1" x14ac:dyDescent="0.2"/>
    <row r="5115" ht="12.75" customHeight="1" x14ac:dyDescent="0.2"/>
    <row r="5116" ht="12.75" customHeight="1" x14ac:dyDescent="0.2"/>
    <row r="5117" ht="12.75" customHeight="1" x14ac:dyDescent="0.2"/>
    <row r="5118" ht="12.75" customHeight="1" x14ac:dyDescent="0.2"/>
    <row r="5119" ht="12.75" customHeight="1" x14ac:dyDescent="0.2"/>
    <row r="5120" ht="12.75" customHeight="1" x14ac:dyDescent="0.2"/>
    <row r="5121" ht="12.75" customHeight="1" x14ac:dyDescent="0.2"/>
    <row r="5122" ht="12.75" customHeight="1" x14ac:dyDescent="0.2"/>
    <row r="5123" ht="12.75" customHeight="1" x14ac:dyDescent="0.2"/>
    <row r="5124" ht="12.75" customHeight="1" x14ac:dyDescent="0.2"/>
    <row r="5125" ht="12.75" customHeight="1" x14ac:dyDescent="0.2"/>
    <row r="5126" ht="12.75" customHeight="1" x14ac:dyDescent="0.2"/>
    <row r="5127" ht="12.75" customHeight="1" x14ac:dyDescent="0.2"/>
    <row r="5128" ht="12.75" customHeight="1" x14ac:dyDescent="0.2"/>
    <row r="5129" ht="12.75" customHeight="1" x14ac:dyDescent="0.2"/>
    <row r="5130" ht="12.75" customHeight="1" x14ac:dyDescent="0.2"/>
    <row r="5131" ht="12.75" customHeight="1" x14ac:dyDescent="0.2"/>
    <row r="5132" ht="12.75" customHeight="1" x14ac:dyDescent="0.2"/>
    <row r="5133" ht="12.75" customHeight="1" x14ac:dyDescent="0.2"/>
    <row r="5134" ht="12.75" customHeight="1" x14ac:dyDescent="0.2"/>
    <row r="5135" ht="12.75" customHeight="1" x14ac:dyDescent="0.2"/>
    <row r="5136" ht="12.75" customHeight="1" x14ac:dyDescent="0.2"/>
    <row r="5137" ht="12.75" customHeight="1" x14ac:dyDescent="0.2"/>
    <row r="5138" ht="12.75" customHeight="1" x14ac:dyDescent="0.2"/>
    <row r="5139" ht="12.75" customHeight="1" x14ac:dyDescent="0.2"/>
    <row r="5140" ht="12.75" customHeight="1" x14ac:dyDescent="0.2"/>
    <row r="5141" ht="12.75" customHeight="1" x14ac:dyDescent="0.2"/>
    <row r="5142" ht="12.75" customHeight="1" x14ac:dyDescent="0.2"/>
    <row r="5143" ht="12.75" customHeight="1" x14ac:dyDescent="0.2"/>
    <row r="5144" ht="12.75" customHeight="1" x14ac:dyDescent="0.2"/>
    <row r="5145" ht="12.75" customHeight="1" x14ac:dyDescent="0.2"/>
    <row r="5146" ht="12.75" customHeight="1" x14ac:dyDescent="0.2"/>
    <row r="5147" ht="12.75" customHeight="1" x14ac:dyDescent="0.2"/>
    <row r="5148" ht="12.75" customHeight="1" x14ac:dyDescent="0.2"/>
    <row r="5149" ht="12.75" customHeight="1" x14ac:dyDescent="0.2"/>
    <row r="5150" ht="12.75" customHeight="1" x14ac:dyDescent="0.2"/>
    <row r="5151" ht="12.75" customHeight="1" x14ac:dyDescent="0.2"/>
    <row r="5152" ht="12.75" customHeight="1" x14ac:dyDescent="0.2"/>
    <row r="5153" ht="12.75" customHeight="1" x14ac:dyDescent="0.2"/>
    <row r="5154" ht="12.75" customHeight="1" x14ac:dyDescent="0.2"/>
    <row r="5155" ht="12.75" customHeight="1" x14ac:dyDescent="0.2"/>
    <row r="5156" ht="12.75" customHeight="1" x14ac:dyDescent="0.2"/>
    <row r="5157" ht="12.75" customHeight="1" x14ac:dyDescent="0.2"/>
    <row r="5158" ht="12.75" customHeight="1" x14ac:dyDescent="0.2"/>
    <row r="5159" ht="12.75" customHeight="1" x14ac:dyDescent="0.2"/>
    <row r="5160" ht="12.75" customHeight="1" x14ac:dyDescent="0.2"/>
    <row r="5161" ht="12.75" customHeight="1" x14ac:dyDescent="0.2"/>
    <row r="5162" ht="12.75" customHeight="1" x14ac:dyDescent="0.2"/>
    <row r="5163" ht="12.75" customHeight="1" x14ac:dyDescent="0.2"/>
    <row r="5164" ht="12.75" customHeight="1" x14ac:dyDescent="0.2"/>
    <row r="5165" ht="12.75" customHeight="1" x14ac:dyDescent="0.2"/>
    <row r="5166" ht="12.75" customHeight="1" x14ac:dyDescent="0.2"/>
    <row r="5167" ht="12.75" customHeight="1" x14ac:dyDescent="0.2"/>
    <row r="5168" ht="12.75" customHeight="1" x14ac:dyDescent="0.2"/>
    <row r="5169" ht="12.75" customHeight="1" x14ac:dyDescent="0.2"/>
    <row r="5170" ht="12.75" customHeight="1" x14ac:dyDescent="0.2"/>
    <row r="5171" ht="12.75" customHeight="1" x14ac:dyDescent="0.2"/>
    <row r="5172" ht="12.75" customHeight="1" x14ac:dyDescent="0.2"/>
    <row r="5173" ht="12.75" customHeight="1" x14ac:dyDescent="0.2"/>
    <row r="5174" ht="12.75" customHeight="1" x14ac:dyDescent="0.2"/>
    <row r="5175" ht="12.75" customHeight="1" x14ac:dyDescent="0.2"/>
    <row r="5176" ht="12.75" customHeight="1" x14ac:dyDescent="0.2"/>
    <row r="5177" ht="12.75" customHeight="1" x14ac:dyDescent="0.2"/>
    <row r="5178" ht="12.75" customHeight="1" x14ac:dyDescent="0.2"/>
    <row r="5179" ht="12.75" customHeight="1" x14ac:dyDescent="0.2"/>
    <row r="5180" ht="12.75" customHeight="1" x14ac:dyDescent="0.2"/>
    <row r="5181" ht="12.75" customHeight="1" x14ac:dyDescent="0.2"/>
    <row r="5182" ht="12.75" customHeight="1" x14ac:dyDescent="0.2"/>
    <row r="5183" ht="12.75" customHeight="1" x14ac:dyDescent="0.2"/>
    <row r="5184" ht="12.75" customHeight="1" x14ac:dyDescent="0.2"/>
    <row r="5185" ht="12.75" customHeight="1" x14ac:dyDescent="0.2"/>
    <row r="5186" ht="12.75" customHeight="1" x14ac:dyDescent="0.2"/>
    <row r="5187" ht="12.75" customHeight="1" x14ac:dyDescent="0.2"/>
    <row r="5188" ht="12.75" customHeight="1" x14ac:dyDescent="0.2"/>
    <row r="5189" ht="12.75" customHeight="1" x14ac:dyDescent="0.2"/>
    <row r="5190" ht="12.75" customHeight="1" x14ac:dyDescent="0.2"/>
    <row r="5191" ht="12.75" customHeight="1" x14ac:dyDescent="0.2"/>
    <row r="5192" ht="12.75" customHeight="1" x14ac:dyDescent="0.2"/>
    <row r="5193" ht="12.75" customHeight="1" x14ac:dyDescent="0.2"/>
    <row r="5194" ht="12.75" customHeight="1" x14ac:dyDescent="0.2"/>
    <row r="5195" ht="12.75" customHeight="1" x14ac:dyDescent="0.2"/>
    <row r="5196" ht="12.75" customHeight="1" x14ac:dyDescent="0.2"/>
    <row r="5197" ht="12.75" customHeight="1" x14ac:dyDescent="0.2"/>
    <row r="5198" ht="12.75" customHeight="1" x14ac:dyDescent="0.2"/>
    <row r="5199" ht="12.75" customHeight="1" x14ac:dyDescent="0.2"/>
    <row r="5200" ht="12.75" customHeight="1" x14ac:dyDescent="0.2"/>
    <row r="5201" ht="12.75" customHeight="1" x14ac:dyDescent="0.2"/>
    <row r="5202" ht="12.75" customHeight="1" x14ac:dyDescent="0.2"/>
    <row r="5203" ht="12.75" customHeight="1" x14ac:dyDescent="0.2"/>
    <row r="5204" ht="12.75" customHeight="1" x14ac:dyDescent="0.2"/>
    <row r="5205" ht="12.75" customHeight="1" x14ac:dyDescent="0.2"/>
    <row r="5206" ht="12.75" customHeight="1" x14ac:dyDescent="0.2"/>
    <row r="5207" ht="12.75" customHeight="1" x14ac:dyDescent="0.2"/>
    <row r="5208" ht="12.75" customHeight="1" x14ac:dyDescent="0.2"/>
    <row r="5209" ht="12.75" customHeight="1" x14ac:dyDescent="0.2"/>
    <row r="5210" ht="12.75" customHeight="1" x14ac:dyDescent="0.2"/>
    <row r="5211" ht="12.75" customHeight="1" x14ac:dyDescent="0.2"/>
    <row r="5212" ht="12.75" customHeight="1" x14ac:dyDescent="0.2"/>
    <row r="5213" ht="12.75" customHeight="1" x14ac:dyDescent="0.2"/>
    <row r="5214" ht="12.75" customHeight="1" x14ac:dyDescent="0.2"/>
    <row r="5215" ht="12.75" customHeight="1" x14ac:dyDescent="0.2"/>
    <row r="5216" ht="12.75" customHeight="1" x14ac:dyDescent="0.2"/>
    <row r="5217" ht="12.75" customHeight="1" x14ac:dyDescent="0.2"/>
    <row r="5218" ht="12.75" customHeight="1" x14ac:dyDescent="0.2"/>
    <row r="5219" ht="12.75" customHeight="1" x14ac:dyDescent="0.2"/>
    <row r="5220" ht="12.75" customHeight="1" x14ac:dyDescent="0.2"/>
    <row r="5221" ht="12.75" customHeight="1" x14ac:dyDescent="0.2"/>
    <row r="5222" ht="12.75" customHeight="1" x14ac:dyDescent="0.2"/>
    <row r="5223" ht="12.75" customHeight="1" x14ac:dyDescent="0.2"/>
    <row r="5224" ht="12.75" customHeight="1" x14ac:dyDescent="0.2"/>
    <row r="5225" ht="12.75" customHeight="1" x14ac:dyDescent="0.2"/>
    <row r="5226" ht="12.75" customHeight="1" x14ac:dyDescent="0.2"/>
    <row r="5227" ht="12.75" customHeight="1" x14ac:dyDescent="0.2"/>
    <row r="5228" ht="12.75" customHeight="1" x14ac:dyDescent="0.2"/>
    <row r="5229" ht="12.75" customHeight="1" x14ac:dyDescent="0.2"/>
    <row r="5230" ht="12.75" customHeight="1" x14ac:dyDescent="0.2"/>
    <row r="5231" ht="12.75" customHeight="1" x14ac:dyDescent="0.2"/>
    <row r="5232" ht="12.75" customHeight="1" x14ac:dyDescent="0.2"/>
    <row r="5233" ht="12.75" customHeight="1" x14ac:dyDescent="0.2"/>
    <row r="5234" ht="12.75" customHeight="1" x14ac:dyDescent="0.2"/>
    <row r="5235" ht="12.75" customHeight="1" x14ac:dyDescent="0.2"/>
    <row r="5236" ht="12.75" customHeight="1" x14ac:dyDescent="0.2"/>
    <row r="5237" ht="12.75" customHeight="1" x14ac:dyDescent="0.2"/>
    <row r="5238" ht="12.75" customHeight="1" x14ac:dyDescent="0.2"/>
    <row r="5239" ht="12.75" customHeight="1" x14ac:dyDescent="0.2"/>
    <row r="5240" ht="12.75" customHeight="1" x14ac:dyDescent="0.2"/>
    <row r="5241" ht="12.75" customHeight="1" x14ac:dyDescent="0.2"/>
    <row r="5242" ht="12.75" customHeight="1" x14ac:dyDescent="0.2"/>
    <row r="5243" ht="12.75" customHeight="1" x14ac:dyDescent="0.2"/>
    <row r="5244" ht="12.75" customHeight="1" x14ac:dyDescent="0.2"/>
    <row r="5245" ht="12.75" customHeight="1" x14ac:dyDescent="0.2"/>
    <row r="5246" ht="12.75" customHeight="1" x14ac:dyDescent="0.2"/>
    <row r="5247" ht="12.75" customHeight="1" x14ac:dyDescent="0.2"/>
    <row r="5248" ht="12.75" customHeight="1" x14ac:dyDescent="0.2"/>
    <row r="5249" ht="12.75" customHeight="1" x14ac:dyDescent="0.2"/>
    <row r="5250" ht="12.75" customHeight="1" x14ac:dyDescent="0.2"/>
    <row r="5251" ht="12.75" customHeight="1" x14ac:dyDescent="0.2"/>
    <row r="5252" ht="12.75" customHeight="1" x14ac:dyDescent="0.2"/>
    <row r="5253" ht="12.75" customHeight="1" x14ac:dyDescent="0.2"/>
    <row r="5254" ht="12.75" customHeight="1" x14ac:dyDescent="0.2"/>
    <row r="5255" ht="12.75" customHeight="1" x14ac:dyDescent="0.2"/>
    <row r="5256" ht="12.75" customHeight="1" x14ac:dyDescent="0.2"/>
    <row r="5257" ht="12.75" customHeight="1" x14ac:dyDescent="0.2"/>
    <row r="5258" ht="12.75" customHeight="1" x14ac:dyDescent="0.2"/>
    <row r="5259" ht="12.75" customHeight="1" x14ac:dyDescent="0.2"/>
    <row r="5260" ht="12.75" customHeight="1" x14ac:dyDescent="0.2"/>
    <row r="5261" ht="12.75" customHeight="1" x14ac:dyDescent="0.2"/>
    <row r="5262" ht="12.75" customHeight="1" x14ac:dyDescent="0.2"/>
    <row r="5263" ht="12.75" customHeight="1" x14ac:dyDescent="0.2"/>
    <row r="5264" ht="12.75" customHeight="1" x14ac:dyDescent="0.2"/>
    <row r="5265" ht="12.75" customHeight="1" x14ac:dyDescent="0.2"/>
    <row r="5266" ht="12.75" customHeight="1" x14ac:dyDescent="0.2"/>
    <row r="5267" ht="12.75" customHeight="1" x14ac:dyDescent="0.2"/>
    <row r="5268" ht="12.75" customHeight="1" x14ac:dyDescent="0.2"/>
    <row r="5269" ht="12.75" customHeight="1" x14ac:dyDescent="0.2"/>
    <row r="5270" ht="12.75" customHeight="1" x14ac:dyDescent="0.2"/>
    <row r="5271" ht="12.75" customHeight="1" x14ac:dyDescent="0.2"/>
    <row r="5272" ht="12.75" customHeight="1" x14ac:dyDescent="0.2"/>
    <row r="5273" ht="12.75" customHeight="1" x14ac:dyDescent="0.2"/>
    <row r="5274" ht="12.75" customHeight="1" x14ac:dyDescent="0.2"/>
    <row r="5275" ht="12.75" customHeight="1" x14ac:dyDescent="0.2"/>
    <row r="5276" ht="12.75" customHeight="1" x14ac:dyDescent="0.2"/>
    <row r="5277" ht="12.75" customHeight="1" x14ac:dyDescent="0.2"/>
    <row r="5278" ht="12.75" customHeight="1" x14ac:dyDescent="0.2"/>
    <row r="5279" ht="12.75" customHeight="1" x14ac:dyDescent="0.2"/>
    <row r="5280" ht="12.75" customHeight="1" x14ac:dyDescent="0.2"/>
    <row r="5281" ht="12.75" customHeight="1" x14ac:dyDescent="0.2"/>
    <row r="5282" ht="12.75" customHeight="1" x14ac:dyDescent="0.2"/>
    <row r="5283" ht="12.75" customHeight="1" x14ac:dyDescent="0.2"/>
    <row r="5284" ht="12.75" customHeight="1" x14ac:dyDescent="0.2"/>
    <row r="5285" ht="12.75" customHeight="1" x14ac:dyDescent="0.2"/>
    <row r="5286" ht="12.75" customHeight="1" x14ac:dyDescent="0.2"/>
    <row r="5287" ht="12.75" customHeight="1" x14ac:dyDescent="0.2"/>
    <row r="5288" ht="12.75" customHeight="1" x14ac:dyDescent="0.2"/>
    <row r="5289" ht="12.75" customHeight="1" x14ac:dyDescent="0.2"/>
    <row r="5290" ht="12.75" customHeight="1" x14ac:dyDescent="0.2"/>
    <row r="5291" ht="12.75" customHeight="1" x14ac:dyDescent="0.2"/>
    <row r="5292" ht="12.75" customHeight="1" x14ac:dyDescent="0.2"/>
    <row r="5293" ht="12.75" customHeight="1" x14ac:dyDescent="0.2"/>
    <row r="5294" ht="12.75" customHeight="1" x14ac:dyDescent="0.2"/>
    <row r="5295" ht="12.75" customHeight="1" x14ac:dyDescent="0.2"/>
    <row r="5296" ht="12.75" customHeight="1" x14ac:dyDescent="0.2"/>
    <row r="5297" ht="12.75" customHeight="1" x14ac:dyDescent="0.2"/>
    <row r="5298" ht="12.75" customHeight="1" x14ac:dyDescent="0.2"/>
    <row r="5299" ht="12.75" customHeight="1" x14ac:dyDescent="0.2"/>
    <row r="5300" ht="12.75" customHeight="1" x14ac:dyDescent="0.2"/>
    <row r="5301" ht="12.75" customHeight="1" x14ac:dyDescent="0.2"/>
    <row r="5302" ht="12.75" customHeight="1" x14ac:dyDescent="0.2"/>
    <row r="5303" ht="12.75" customHeight="1" x14ac:dyDescent="0.2"/>
    <row r="5304" ht="12.75" customHeight="1" x14ac:dyDescent="0.2"/>
    <row r="5305" ht="12.75" customHeight="1" x14ac:dyDescent="0.2"/>
    <row r="5306" ht="12.75" customHeight="1" x14ac:dyDescent="0.2"/>
    <row r="5307" ht="12.75" customHeight="1" x14ac:dyDescent="0.2"/>
    <row r="5308" ht="12.75" customHeight="1" x14ac:dyDescent="0.2"/>
    <row r="5309" ht="12.75" customHeight="1" x14ac:dyDescent="0.2"/>
    <row r="5310" ht="12.75" customHeight="1" x14ac:dyDescent="0.2"/>
    <row r="5311" ht="12.75" customHeight="1" x14ac:dyDescent="0.2"/>
    <row r="5312" ht="12.75" customHeight="1" x14ac:dyDescent="0.2"/>
    <row r="5313" ht="12.75" customHeight="1" x14ac:dyDescent="0.2"/>
    <row r="5314" ht="12.75" customHeight="1" x14ac:dyDescent="0.2"/>
    <row r="5315" ht="12.75" customHeight="1" x14ac:dyDescent="0.2"/>
    <row r="5316" ht="12.75" customHeight="1" x14ac:dyDescent="0.2"/>
    <row r="5317" ht="12.75" customHeight="1" x14ac:dyDescent="0.2"/>
    <row r="5318" ht="12.75" customHeight="1" x14ac:dyDescent="0.2"/>
    <row r="5319" ht="12.75" customHeight="1" x14ac:dyDescent="0.2"/>
    <row r="5320" ht="12.75" customHeight="1" x14ac:dyDescent="0.2"/>
    <row r="5321" ht="12.75" customHeight="1" x14ac:dyDescent="0.2"/>
    <row r="5322" ht="12.75" customHeight="1" x14ac:dyDescent="0.2"/>
    <row r="5323" ht="12.75" customHeight="1" x14ac:dyDescent="0.2"/>
    <row r="5324" ht="12.75" customHeight="1" x14ac:dyDescent="0.2"/>
    <row r="5325" ht="12.75" customHeight="1" x14ac:dyDescent="0.2"/>
    <row r="5326" ht="12.75" customHeight="1" x14ac:dyDescent="0.2"/>
    <row r="5327" ht="12.75" customHeight="1" x14ac:dyDescent="0.2"/>
    <row r="5328" ht="12.75" customHeight="1" x14ac:dyDescent="0.2"/>
    <row r="5329" ht="12.75" customHeight="1" x14ac:dyDescent="0.2"/>
    <row r="5330" ht="12.75" customHeight="1" x14ac:dyDescent="0.2"/>
    <row r="5331" ht="12.75" customHeight="1" x14ac:dyDescent="0.2"/>
    <row r="5332" ht="12.75" customHeight="1" x14ac:dyDescent="0.2"/>
    <row r="5333" ht="12.75" customHeight="1" x14ac:dyDescent="0.2"/>
    <row r="5334" ht="12.75" customHeight="1" x14ac:dyDescent="0.2"/>
    <row r="5335" ht="12.75" customHeight="1" x14ac:dyDescent="0.2"/>
    <row r="5336" ht="12.75" customHeight="1" x14ac:dyDescent="0.2"/>
    <row r="5337" ht="12.75" customHeight="1" x14ac:dyDescent="0.2"/>
    <row r="5338" ht="12.75" customHeight="1" x14ac:dyDescent="0.2"/>
    <row r="5339" ht="12.75" customHeight="1" x14ac:dyDescent="0.2"/>
    <row r="5340" ht="12.75" customHeight="1" x14ac:dyDescent="0.2"/>
    <row r="5341" ht="12.75" customHeight="1" x14ac:dyDescent="0.2"/>
    <row r="5342" ht="12.75" customHeight="1" x14ac:dyDescent="0.2"/>
    <row r="5343" ht="12.75" customHeight="1" x14ac:dyDescent="0.2"/>
    <row r="5344" ht="12.75" customHeight="1" x14ac:dyDescent="0.2"/>
    <row r="5345" ht="12.75" customHeight="1" x14ac:dyDescent="0.2"/>
    <row r="5346" ht="12.75" customHeight="1" x14ac:dyDescent="0.2"/>
    <row r="5347" ht="12.75" customHeight="1" x14ac:dyDescent="0.2"/>
    <row r="5348" ht="12.75" customHeight="1" x14ac:dyDescent="0.2"/>
    <row r="5349" ht="12.75" customHeight="1" x14ac:dyDescent="0.2"/>
    <row r="5350" ht="12.75" customHeight="1" x14ac:dyDescent="0.2"/>
    <row r="5351" ht="12.75" customHeight="1" x14ac:dyDescent="0.2"/>
    <row r="5352" ht="12.75" customHeight="1" x14ac:dyDescent="0.2"/>
    <row r="5353" ht="12.75" customHeight="1" x14ac:dyDescent="0.2"/>
    <row r="5354" ht="12.75" customHeight="1" x14ac:dyDescent="0.2"/>
    <row r="5355" ht="12.75" customHeight="1" x14ac:dyDescent="0.2"/>
    <row r="5356" ht="12.75" customHeight="1" x14ac:dyDescent="0.2"/>
    <row r="5357" ht="12.75" customHeight="1" x14ac:dyDescent="0.2"/>
    <row r="5358" ht="12.75" customHeight="1" x14ac:dyDescent="0.2"/>
    <row r="5359" ht="12.75" customHeight="1" x14ac:dyDescent="0.2"/>
    <row r="5360" ht="12.75" customHeight="1" x14ac:dyDescent="0.2"/>
    <row r="5361" ht="12.75" customHeight="1" x14ac:dyDescent="0.2"/>
    <row r="5362" ht="12.75" customHeight="1" x14ac:dyDescent="0.2"/>
    <row r="5363" ht="12.75" customHeight="1" x14ac:dyDescent="0.2"/>
    <row r="5364" ht="12.75" customHeight="1" x14ac:dyDescent="0.2"/>
    <row r="5365" ht="12.75" customHeight="1" x14ac:dyDescent="0.2"/>
    <row r="5366" ht="12.75" customHeight="1" x14ac:dyDescent="0.2"/>
    <row r="5367" ht="12.75" customHeight="1" x14ac:dyDescent="0.2"/>
    <row r="5368" ht="12.75" customHeight="1" x14ac:dyDescent="0.2"/>
    <row r="5369" ht="12.75" customHeight="1" x14ac:dyDescent="0.2"/>
    <row r="5370" ht="12.75" customHeight="1" x14ac:dyDescent="0.2"/>
    <row r="5371" ht="12.75" customHeight="1" x14ac:dyDescent="0.2"/>
    <row r="5372" ht="12.75" customHeight="1" x14ac:dyDescent="0.2"/>
    <row r="5373" ht="12.75" customHeight="1" x14ac:dyDescent="0.2"/>
    <row r="5374" ht="12.75" customHeight="1" x14ac:dyDescent="0.2"/>
    <row r="5375" ht="12.75" customHeight="1" x14ac:dyDescent="0.2"/>
    <row r="5376" ht="12.75" customHeight="1" x14ac:dyDescent="0.2"/>
    <row r="5377" ht="12.75" customHeight="1" x14ac:dyDescent="0.2"/>
    <row r="5378" ht="12.75" customHeight="1" x14ac:dyDescent="0.2"/>
    <row r="5379" ht="12.75" customHeight="1" x14ac:dyDescent="0.2"/>
    <row r="5380" ht="12.75" customHeight="1" x14ac:dyDescent="0.2"/>
    <row r="5381" ht="12.75" customHeight="1" x14ac:dyDescent="0.2"/>
    <row r="5382" ht="12.75" customHeight="1" x14ac:dyDescent="0.2"/>
    <row r="5383" ht="12.75" customHeight="1" x14ac:dyDescent="0.2"/>
    <row r="5384" ht="12.75" customHeight="1" x14ac:dyDescent="0.2"/>
    <row r="5385" ht="12.75" customHeight="1" x14ac:dyDescent="0.2"/>
    <row r="5386" ht="12.75" customHeight="1" x14ac:dyDescent="0.2"/>
    <row r="5387" ht="12.75" customHeight="1" x14ac:dyDescent="0.2"/>
    <row r="5388" ht="12.75" customHeight="1" x14ac:dyDescent="0.2"/>
    <row r="5389" ht="12.75" customHeight="1" x14ac:dyDescent="0.2"/>
    <row r="5390" ht="12.75" customHeight="1" x14ac:dyDescent="0.2"/>
    <row r="5391" ht="12.75" customHeight="1" x14ac:dyDescent="0.2"/>
    <row r="5392" ht="12.75" customHeight="1" x14ac:dyDescent="0.2"/>
    <row r="5393" ht="12.75" customHeight="1" x14ac:dyDescent="0.2"/>
    <row r="5394" ht="12.75" customHeight="1" x14ac:dyDescent="0.2"/>
    <row r="5395" ht="12.75" customHeight="1" x14ac:dyDescent="0.2"/>
    <row r="5396" ht="12.75" customHeight="1" x14ac:dyDescent="0.2"/>
    <row r="5397" ht="12.75" customHeight="1" x14ac:dyDescent="0.2"/>
    <row r="5398" ht="12.75" customHeight="1" x14ac:dyDescent="0.2"/>
    <row r="5399" ht="12.75" customHeight="1" x14ac:dyDescent="0.2"/>
    <row r="5400" ht="12.75" customHeight="1" x14ac:dyDescent="0.2"/>
    <row r="5401" ht="12.75" customHeight="1" x14ac:dyDescent="0.2"/>
    <row r="5402" ht="12.75" customHeight="1" x14ac:dyDescent="0.2"/>
    <row r="5403" ht="12.75" customHeight="1" x14ac:dyDescent="0.2"/>
    <row r="5404" ht="12.75" customHeight="1" x14ac:dyDescent="0.2"/>
    <row r="5405" ht="12.75" customHeight="1" x14ac:dyDescent="0.2"/>
    <row r="5406" ht="12.75" customHeight="1" x14ac:dyDescent="0.2"/>
    <row r="5407" ht="12.75" customHeight="1" x14ac:dyDescent="0.2"/>
    <row r="5408" ht="12.75" customHeight="1" x14ac:dyDescent="0.2"/>
    <row r="5409" ht="12.75" customHeight="1" x14ac:dyDescent="0.2"/>
    <row r="5410" ht="12.75" customHeight="1" x14ac:dyDescent="0.2"/>
    <row r="5411" ht="12.75" customHeight="1" x14ac:dyDescent="0.2"/>
    <row r="5412" ht="12.75" customHeight="1" x14ac:dyDescent="0.2"/>
    <row r="5413" ht="12.75" customHeight="1" x14ac:dyDescent="0.2"/>
    <row r="5414" ht="12.75" customHeight="1" x14ac:dyDescent="0.2"/>
    <row r="5415" ht="12.75" customHeight="1" x14ac:dyDescent="0.2"/>
    <row r="5416" ht="12.75" customHeight="1" x14ac:dyDescent="0.2"/>
    <row r="5417" ht="12.75" customHeight="1" x14ac:dyDescent="0.2"/>
    <row r="5418" ht="12.75" customHeight="1" x14ac:dyDescent="0.2"/>
    <row r="5419" ht="12.75" customHeight="1" x14ac:dyDescent="0.2"/>
    <row r="5420" ht="12.75" customHeight="1" x14ac:dyDescent="0.2"/>
    <row r="5421" ht="12.75" customHeight="1" x14ac:dyDescent="0.2"/>
    <row r="5422" ht="12.75" customHeight="1" x14ac:dyDescent="0.2"/>
    <row r="5423" ht="12.75" customHeight="1" x14ac:dyDescent="0.2"/>
    <row r="5424" ht="12.75" customHeight="1" x14ac:dyDescent="0.2"/>
    <row r="5425" ht="12.75" customHeight="1" x14ac:dyDescent="0.2"/>
    <row r="5426" ht="12.75" customHeight="1" x14ac:dyDescent="0.2"/>
    <row r="5427" ht="12.75" customHeight="1" x14ac:dyDescent="0.2"/>
    <row r="5428" ht="12.75" customHeight="1" x14ac:dyDescent="0.2"/>
    <row r="5429" ht="12.75" customHeight="1" x14ac:dyDescent="0.2"/>
    <row r="5430" ht="12.75" customHeight="1" x14ac:dyDescent="0.2"/>
    <row r="5431" ht="12.75" customHeight="1" x14ac:dyDescent="0.2"/>
    <row r="5432" ht="12.75" customHeight="1" x14ac:dyDescent="0.2"/>
    <row r="5433" ht="12.75" customHeight="1" x14ac:dyDescent="0.2"/>
    <row r="5434" ht="12.75" customHeight="1" x14ac:dyDescent="0.2"/>
    <row r="5435" ht="12.75" customHeight="1" x14ac:dyDescent="0.2"/>
    <row r="5436" ht="12.75" customHeight="1" x14ac:dyDescent="0.2"/>
    <row r="5437" ht="12.75" customHeight="1" x14ac:dyDescent="0.2"/>
    <row r="5438" ht="12.75" customHeight="1" x14ac:dyDescent="0.2"/>
    <row r="5439" ht="12.75" customHeight="1" x14ac:dyDescent="0.2"/>
    <row r="5440" ht="12.75" customHeight="1" x14ac:dyDescent="0.2"/>
    <row r="5441" ht="12.75" customHeight="1" x14ac:dyDescent="0.2"/>
    <row r="5442" ht="12.75" customHeight="1" x14ac:dyDescent="0.2"/>
    <row r="5443" ht="12.75" customHeight="1" x14ac:dyDescent="0.2"/>
    <row r="5444" ht="12.75" customHeight="1" x14ac:dyDescent="0.2"/>
    <row r="5445" ht="12.75" customHeight="1" x14ac:dyDescent="0.2"/>
    <row r="5446" ht="12.75" customHeight="1" x14ac:dyDescent="0.2"/>
    <row r="5447" ht="12.75" customHeight="1" x14ac:dyDescent="0.2"/>
    <row r="5448" ht="12.75" customHeight="1" x14ac:dyDescent="0.2"/>
    <row r="5449" ht="12.75" customHeight="1" x14ac:dyDescent="0.2"/>
    <row r="5450" ht="12.75" customHeight="1" x14ac:dyDescent="0.2"/>
    <row r="5451" ht="12.75" customHeight="1" x14ac:dyDescent="0.2"/>
    <row r="5452" ht="12.75" customHeight="1" x14ac:dyDescent="0.2"/>
    <row r="5453" ht="12.75" customHeight="1" x14ac:dyDescent="0.2"/>
    <row r="5454" ht="12.75" customHeight="1" x14ac:dyDescent="0.2"/>
    <row r="5455" ht="12.75" customHeight="1" x14ac:dyDescent="0.2"/>
    <row r="5456" ht="12.75" customHeight="1" x14ac:dyDescent="0.2"/>
    <row r="5457" ht="12.75" customHeight="1" x14ac:dyDescent="0.2"/>
    <row r="5458" ht="12.75" customHeight="1" x14ac:dyDescent="0.2"/>
    <row r="5459" ht="12.75" customHeight="1" x14ac:dyDescent="0.2"/>
    <row r="5460" ht="12.75" customHeight="1" x14ac:dyDescent="0.2"/>
    <row r="5461" ht="12.75" customHeight="1" x14ac:dyDescent="0.2"/>
    <row r="5462" ht="12.75" customHeight="1" x14ac:dyDescent="0.2"/>
    <row r="5463" ht="12.75" customHeight="1" x14ac:dyDescent="0.2"/>
    <row r="5464" ht="12.75" customHeight="1" x14ac:dyDescent="0.2"/>
    <row r="5465" ht="12.75" customHeight="1" x14ac:dyDescent="0.2"/>
    <row r="5466" ht="12.75" customHeight="1" x14ac:dyDescent="0.2"/>
    <row r="5467" ht="12.75" customHeight="1" x14ac:dyDescent="0.2"/>
    <row r="5468" ht="12.75" customHeight="1" x14ac:dyDescent="0.2"/>
    <row r="5469" ht="12.75" customHeight="1" x14ac:dyDescent="0.2"/>
    <row r="5470" ht="12.75" customHeight="1" x14ac:dyDescent="0.2"/>
    <row r="5471" ht="12.75" customHeight="1" x14ac:dyDescent="0.2"/>
    <row r="5472" ht="12.75" customHeight="1" x14ac:dyDescent="0.2"/>
    <row r="5473" ht="12.75" customHeight="1" x14ac:dyDescent="0.2"/>
    <row r="5474" ht="12.75" customHeight="1" x14ac:dyDescent="0.2"/>
    <row r="5475" ht="12.75" customHeight="1" x14ac:dyDescent="0.2"/>
    <row r="5476" ht="12.75" customHeight="1" x14ac:dyDescent="0.2"/>
    <row r="5477" ht="12.75" customHeight="1" x14ac:dyDescent="0.2"/>
    <row r="5478" ht="12.75" customHeight="1" x14ac:dyDescent="0.2"/>
    <row r="5479" ht="12.75" customHeight="1" x14ac:dyDescent="0.2"/>
    <row r="5480" ht="12.75" customHeight="1" x14ac:dyDescent="0.2"/>
    <row r="5481" ht="12.75" customHeight="1" x14ac:dyDescent="0.2"/>
    <row r="5482" ht="12.75" customHeight="1" x14ac:dyDescent="0.2"/>
    <row r="5483" ht="12.75" customHeight="1" x14ac:dyDescent="0.2"/>
    <row r="5484" ht="12.75" customHeight="1" x14ac:dyDescent="0.2"/>
    <row r="5485" ht="12.75" customHeight="1" x14ac:dyDescent="0.2"/>
    <row r="5486" ht="12.75" customHeight="1" x14ac:dyDescent="0.2"/>
    <row r="5487" ht="12.75" customHeight="1" x14ac:dyDescent="0.2"/>
    <row r="5488" ht="12.75" customHeight="1" x14ac:dyDescent="0.2"/>
    <row r="5489" ht="12.75" customHeight="1" x14ac:dyDescent="0.2"/>
    <row r="5490" ht="12.75" customHeight="1" x14ac:dyDescent="0.2"/>
    <row r="5491" ht="12.75" customHeight="1" x14ac:dyDescent="0.2"/>
    <row r="5492" ht="12.75" customHeight="1" x14ac:dyDescent="0.2"/>
    <row r="5493" ht="12.75" customHeight="1" x14ac:dyDescent="0.2"/>
    <row r="5494" ht="12.75" customHeight="1" x14ac:dyDescent="0.2"/>
    <row r="5495" ht="12.75" customHeight="1" x14ac:dyDescent="0.2"/>
    <row r="5496" ht="12.75" customHeight="1" x14ac:dyDescent="0.2"/>
    <row r="5497" ht="12.75" customHeight="1" x14ac:dyDescent="0.2"/>
    <row r="5498" ht="12.75" customHeight="1" x14ac:dyDescent="0.2"/>
    <row r="5499" ht="12.75" customHeight="1" x14ac:dyDescent="0.2"/>
    <row r="5500" ht="12.75" customHeight="1" x14ac:dyDescent="0.2"/>
    <row r="5501" ht="12.75" customHeight="1" x14ac:dyDescent="0.2"/>
    <row r="5502" ht="12.75" customHeight="1" x14ac:dyDescent="0.2"/>
    <row r="5503" ht="12.75" customHeight="1" x14ac:dyDescent="0.2"/>
    <row r="5504" ht="12.75" customHeight="1" x14ac:dyDescent="0.2"/>
    <row r="5505" ht="12.75" customHeight="1" x14ac:dyDescent="0.2"/>
    <row r="5506" ht="12.75" customHeight="1" x14ac:dyDescent="0.2"/>
    <row r="5507" ht="12.75" customHeight="1" x14ac:dyDescent="0.2"/>
    <row r="5508" ht="12.75" customHeight="1" x14ac:dyDescent="0.2"/>
    <row r="5509" ht="12.75" customHeight="1" x14ac:dyDescent="0.2"/>
    <row r="5510" ht="12.75" customHeight="1" x14ac:dyDescent="0.2"/>
    <row r="5511" ht="12.75" customHeight="1" x14ac:dyDescent="0.2"/>
    <row r="5512" ht="12.75" customHeight="1" x14ac:dyDescent="0.2"/>
    <row r="5513" ht="12.75" customHeight="1" x14ac:dyDescent="0.2"/>
    <row r="5514" ht="12.75" customHeight="1" x14ac:dyDescent="0.2"/>
    <row r="5515" ht="12.75" customHeight="1" x14ac:dyDescent="0.2"/>
    <row r="5516" ht="12.75" customHeight="1" x14ac:dyDescent="0.2"/>
    <row r="5517" ht="12.75" customHeight="1" x14ac:dyDescent="0.2"/>
    <row r="5518" ht="12.75" customHeight="1" x14ac:dyDescent="0.2"/>
    <row r="5519" ht="12.75" customHeight="1" x14ac:dyDescent="0.2"/>
    <row r="5520" ht="12.75" customHeight="1" x14ac:dyDescent="0.2"/>
    <row r="5521" ht="12.75" customHeight="1" x14ac:dyDescent="0.2"/>
    <row r="5522" ht="12.75" customHeight="1" x14ac:dyDescent="0.2"/>
    <row r="5523" ht="12.75" customHeight="1" x14ac:dyDescent="0.2"/>
    <row r="5524" ht="12.75" customHeight="1" x14ac:dyDescent="0.2"/>
    <row r="5525" ht="12.75" customHeight="1" x14ac:dyDescent="0.2"/>
    <row r="5526" ht="12.75" customHeight="1" x14ac:dyDescent="0.2"/>
    <row r="5527" ht="12.75" customHeight="1" x14ac:dyDescent="0.2"/>
    <row r="5528" ht="12.75" customHeight="1" x14ac:dyDescent="0.2"/>
    <row r="5529" ht="12.75" customHeight="1" x14ac:dyDescent="0.2"/>
    <row r="5530" ht="12.75" customHeight="1" x14ac:dyDescent="0.2"/>
    <row r="5531" ht="12.75" customHeight="1" x14ac:dyDescent="0.2"/>
    <row r="5532" ht="12.75" customHeight="1" x14ac:dyDescent="0.2"/>
    <row r="5533" ht="12.75" customHeight="1" x14ac:dyDescent="0.2"/>
    <row r="5534" ht="12.75" customHeight="1" x14ac:dyDescent="0.2"/>
    <row r="5535" ht="12.75" customHeight="1" x14ac:dyDescent="0.2"/>
    <row r="5536" ht="12.75" customHeight="1" x14ac:dyDescent="0.2"/>
    <row r="5537" ht="12.75" customHeight="1" x14ac:dyDescent="0.2"/>
    <row r="5538" ht="12.75" customHeight="1" x14ac:dyDescent="0.2"/>
    <row r="5539" ht="12.75" customHeight="1" x14ac:dyDescent="0.2"/>
    <row r="5540" ht="12.75" customHeight="1" x14ac:dyDescent="0.2"/>
    <row r="5541" ht="12.75" customHeight="1" x14ac:dyDescent="0.2"/>
    <row r="5542" ht="12.75" customHeight="1" x14ac:dyDescent="0.2"/>
    <row r="5543" ht="12.75" customHeight="1" x14ac:dyDescent="0.2"/>
    <row r="5544" ht="12.75" customHeight="1" x14ac:dyDescent="0.2"/>
    <row r="5545" ht="12.75" customHeight="1" x14ac:dyDescent="0.2"/>
    <row r="5546" ht="12.75" customHeight="1" x14ac:dyDescent="0.2"/>
    <row r="5547" ht="12.75" customHeight="1" x14ac:dyDescent="0.2"/>
    <row r="5548" ht="12.75" customHeight="1" x14ac:dyDescent="0.2"/>
    <row r="5549" ht="12.75" customHeight="1" x14ac:dyDescent="0.2"/>
    <row r="5550" ht="12.75" customHeight="1" x14ac:dyDescent="0.2"/>
    <row r="5551" ht="12.75" customHeight="1" x14ac:dyDescent="0.2"/>
    <row r="5552" ht="12.75" customHeight="1" x14ac:dyDescent="0.2"/>
    <row r="5553" ht="12.75" customHeight="1" x14ac:dyDescent="0.2"/>
    <row r="5554" ht="12.75" customHeight="1" x14ac:dyDescent="0.2"/>
    <row r="5555" ht="12.75" customHeight="1" x14ac:dyDescent="0.2"/>
    <row r="5556" ht="12.75" customHeight="1" x14ac:dyDescent="0.2"/>
    <row r="5557" ht="12.75" customHeight="1" x14ac:dyDescent="0.2"/>
    <row r="5558" ht="12.75" customHeight="1" x14ac:dyDescent="0.2"/>
    <row r="5559" ht="12.75" customHeight="1" x14ac:dyDescent="0.2"/>
    <row r="5560" ht="12.75" customHeight="1" x14ac:dyDescent="0.2"/>
    <row r="5561" ht="12.75" customHeight="1" x14ac:dyDescent="0.2"/>
    <row r="5562" ht="12.75" customHeight="1" x14ac:dyDescent="0.2"/>
    <row r="5563" ht="12.75" customHeight="1" x14ac:dyDescent="0.2"/>
    <row r="5564" ht="12.75" customHeight="1" x14ac:dyDescent="0.2"/>
    <row r="5565" ht="12.75" customHeight="1" x14ac:dyDescent="0.2"/>
    <row r="5566" ht="12.75" customHeight="1" x14ac:dyDescent="0.2"/>
    <row r="5567" ht="12.75" customHeight="1" x14ac:dyDescent="0.2"/>
    <row r="5568" ht="12.75" customHeight="1" x14ac:dyDescent="0.2"/>
    <row r="5569" ht="12.75" customHeight="1" x14ac:dyDescent="0.2"/>
    <row r="5570" ht="12.75" customHeight="1" x14ac:dyDescent="0.2"/>
    <row r="5571" ht="12.75" customHeight="1" x14ac:dyDescent="0.2"/>
    <row r="5572" ht="12.75" customHeight="1" x14ac:dyDescent="0.2"/>
    <row r="5573" ht="12.75" customHeight="1" x14ac:dyDescent="0.2"/>
    <row r="5574" ht="12.75" customHeight="1" x14ac:dyDescent="0.2"/>
    <row r="5575" ht="12.75" customHeight="1" x14ac:dyDescent="0.2"/>
    <row r="5576" ht="12.75" customHeight="1" x14ac:dyDescent="0.2"/>
    <row r="5577" ht="12.75" customHeight="1" x14ac:dyDescent="0.2"/>
    <row r="5578" ht="12.75" customHeight="1" x14ac:dyDescent="0.2"/>
    <row r="5579" ht="12.75" customHeight="1" x14ac:dyDescent="0.2"/>
    <row r="5580" ht="12.75" customHeight="1" x14ac:dyDescent="0.2"/>
    <row r="5581" ht="12.75" customHeight="1" x14ac:dyDescent="0.2"/>
    <row r="5582" ht="12.75" customHeight="1" x14ac:dyDescent="0.2"/>
    <row r="5583" ht="12.75" customHeight="1" x14ac:dyDescent="0.2"/>
    <row r="5584" ht="12.75" customHeight="1" x14ac:dyDescent="0.2"/>
    <row r="5585" ht="12.75" customHeight="1" x14ac:dyDescent="0.2"/>
    <row r="5586" ht="12.75" customHeight="1" x14ac:dyDescent="0.2"/>
    <row r="5587" ht="12.75" customHeight="1" x14ac:dyDescent="0.2"/>
    <row r="5588" ht="12.75" customHeight="1" x14ac:dyDescent="0.2"/>
    <row r="5589" ht="12.75" customHeight="1" x14ac:dyDescent="0.2"/>
    <row r="5590" ht="12.75" customHeight="1" x14ac:dyDescent="0.2"/>
    <row r="5591" ht="12.75" customHeight="1" x14ac:dyDescent="0.2"/>
    <row r="5592" ht="12.75" customHeight="1" x14ac:dyDescent="0.2"/>
    <row r="5593" ht="12.75" customHeight="1" x14ac:dyDescent="0.2"/>
    <row r="5594" ht="12.75" customHeight="1" x14ac:dyDescent="0.2"/>
    <row r="5595" ht="12.75" customHeight="1" x14ac:dyDescent="0.2"/>
    <row r="5596" ht="12.75" customHeight="1" x14ac:dyDescent="0.2"/>
    <row r="5597" ht="12.75" customHeight="1" x14ac:dyDescent="0.2"/>
    <row r="5598" ht="12.75" customHeight="1" x14ac:dyDescent="0.2"/>
    <row r="5599" ht="12.75" customHeight="1" x14ac:dyDescent="0.2"/>
    <row r="5600" ht="12.75" customHeight="1" x14ac:dyDescent="0.2"/>
    <row r="5601" ht="12.75" customHeight="1" x14ac:dyDescent="0.2"/>
    <row r="5602" ht="12.75" customHeight="1" x14ac:dyDescent="0.2"/>
    <row r="5603" ht="12.75" customHeight="1" x14ac:dyDescent="0.2"/>
    <row r="5604" ht="12.75" customHeight="1" x14ac:dyDescent="0.2"/>
    <row r="5605" ht="12.75" customHeight="1" x14ac:dyDescent="0.2"/>
    <row r="5606" ht="12.75" customHeight="1" x14ac:dyDescent="0.2"/>
    <row r="5607" ht="12.75" customHeight="1" x14ac:dyDescent="0.2"/>
    <row r="5608" ht="12.75" customHeight="1" x14ac:dyDescent="0.2"/>
    <row r="5609" ht="12.75" customHeight="1" x14ac:dyDescent="0.2"/>
    <row r="5610" ht="12.75" customHeight="1" x14ac:dyDescent="0.2"/>
    <row r="5611" ht="12.75" customHeight="1" x14ac:dyDescent="0.2"/>
    <row r="5612" ht="12.75" customHeight="1" x14ac:dyDescent="0.2"/>
    <row r="5613" ht="12.75" customHeight="1" x14ac:dyDescent="0.2"/>
    <row r="5614" ht="12.75" customHeight="1" x14ac:dyDescent="0.2"/>
    <row r="5615" ht="12.75" customHeight="1" x14ac:dyDescent="0.2"/>
    <row r="5616" ht="12.75" customHeight="1" x14ac:dyDescent="0.2"/>
    <row r="5617" ht="12.75" customHeight="1" x14ac:dyDescent="0.2"/>
    <row r="5618" ht="12.75" customHeight="1" x14ac:dyDescent="0.2"/>
    <row r="5619" ht="12.75" customHeight="1" x14ac:dyDescent="0.2"/>
    <row r="5620" ht="12.75" customHeight="1" x14ac:dyDescent="0.2"/>
    <row r="5621" ht="12.75" customHeight="1" x14ac:dyDescent="0.2"/>
    <row r="5622" ht="12.75" customHeight="1" x14ac:dyDescent="0.2"/>
    <row r="5623" ht="12.75" customHeight="1" x14ac:dyDescent="0.2"/>
    <row r="5624" ht="12.75" customHeight="1" x14ac:dyDescent="0.2"/>
    <row r="5625" ht="12.75" customHeight="1" x14ac:dyDescent="0.2"/>
    <row r="5626" ht="12.75" customHeight="1" x14ac:dyDescent="0.2"/>
    <row r="5627" ht="12.75" customHeight="1" x14ac:dyDescent="0.2"/>
    <row r="5628" ht="12.75" customHeight="1" x14ac:dyDescent="0.2"/>
    <row r="5629" ht="12.75" customHeight="1" x14ac:dyDescent="0.2"/>
    <row r="5630" ht="12.75" customHeight="1" x14ac:dyDescent="0.2"/>
    <row r="5631" ht="12.75" customHeight="1" x14ac:dyDescent="0.2"/>
    <row r="5632" ht="12.75" customHeight="1" x14ac:dyDescent="0.2"/>
    <row r="5633" ht="12.75" customHeight="1" x14ac:dyDescent="0.2"/>
    <row r="5634" ht="12.75" customHeight="1" x14ac:dyDescent="0.2"/>
    <row r="5635" ht="12.75" customHeight="1" x14ac:dyDescent="0.2"/>
    <row r="5636" ht="12.75" customHeight="1" x14ac:dyDescent="0.2"/>
    <row r="5637" ht="12.75" customHeight="1" x14ac:dyDescent="0.2"/>
    <row r="5638" ht="12.75" customHeight="1" x14ac:dyDescent="0.2"/>
    <row r="5639" ht="12.75" customHeight="1" x14ac:dyDescent="0.2"/>
    <row r="5640" ht="12.75" customHeight="1" x14ac:dyDescent="0.2"/>
    <row r="5641" ht="12.75" customHeight="1" x14ac:dyDescent="0.2"/>
    <row r="5642" ht="12.75" customHeight="1" x14ac:dyDescent="0.2"/>
    <row r="5643" ht="12.75" customHeight="1" x14ac:dyDescent="0.2"/>
    <row r="5644" ht="12.75" customHeight="1" x14ac:dyDescent="0.2"/>
    <row r="5645" ht="12.75" customHeight="1" x14ac:dyDescent="0.2"/>
    <row r="5646" ht="12.75" customHeight="1" x14ac:dyDescent="0.2"/>
    <row r="5647" ht="12.75" customHeight="1" x14ac:dyDescent="0.2"/>
    <row r="5648" ht="12.75" customHeight="1" x14ac:dyDescent="0.2"/>
    <row r="5649" ht="12.75" customHeight="1" x14ac:dyDescent="0.2"/>
    <row r="5650" ht="12.75" customHeight="1" x14ac:dyDescent="0.2"/>
    <row r="5651" ht="12.75" customHeight="1" x14ac:dyDescent="0.2"/>
    <row r="5652" ht="12.75" customHeight="1" x14ac:dyDescent="0.2"/>
    <row r="5653" ht="12.75" customHeight="1" x14ac:dyDescent="0.2"/>
    <row r="5654" ht="12.75" customHeight="1" x14ac:dyDescent="0.2"/>
    <row r="5655" ht="12.75" customHeight="1" x14ac:dyDescent="0.2"/>
    <row r="5656" ht="12.75" customHeight="1" x14ac:dyDescent="0.2"/>
    <row r="5657" ht="12.75" customHeight="1" x14ac:dyDescent="0.2"/>
    <row r="5658" ht="12.75" customHeight="1" x14ac:dyDescent="0.2"/>
    <row r="5659" ht="12.75" customHeight="1" x14ac:dyDescent="0.2"/>
    <row r="5660" ht="12.75" customHeight="1" x14ac:dyDescent="0.2"/>
    <row r="5661" ht="12.75" customHeight="1" x14ac:dyDescent="0.2"/>
    <row r="5662" ht="12.75" customHeight="1" x14ac:dyDescent="0.2"/>
    <row r="5663" ht="12.75" customHeight="1" x14ac:dyDescent="0.2"/>
    <row r="5664" ht="12.75" customHeight="1" x14ac:dyDescent="0.2"/>
    <row r="5665" ht="12.75" customHeight="1" x14ac:dyDescent="0.2"/>
    <row r="5666" ht="12.75" customHeight="1" x14ac:dyDescent="0.2"/>
    <row r="5667" ht="12.75" customHeight="1" x14ac:dyDescent="0.2"/>
    <row r="5668" ht="12.75" customHeight="1" x14ac:dyDescent="0.2"/>
    <row r="5669" ht="12.75" customHeight="1" x14ac:dyDescent="0.2"/>
    <row r="5670" ht="12.75" customHeight="1" x14ac:dyDescent="0.2"/>
    <row r="5671" ht="12.75" customHeight="1" x14ac:dyDescent="0.2"/>
    <row r="5672" ht="12.75" customHeight="1" x14ac:dyDescent="0.2"/>
    <row r="5673" ht="12.75" customHeight="1" x14ac:dyDescent="0.2"/>
    <row r="5674" ht="12.75" customHeight="1" x14ac:dyDescent="0.2"/>
    <row r="5675" ht="12.75" customHeight="1" x14ac:dyDescent="0.2"/>
    <row r="5676" ht="12.75" customHeight="1" x14ac:dyDescent="0.2"/>
    <row r="5677" ht="12.75" customHeight="1" x14ac:dyDescent="0.2"/>
    <row r="5678" ht="12.75" customHeight="1" x14ac:dyDescent="0.2"/>
    <row r="5679" ht="12.75" customHeight="1" x14ac:dyDescent="0.2"/>
    <row r="5680" ht="12.75" customHeight="1" x14ac:dyDescent="0.2"/>
    <row r="5681" ht="12.75" customHeight="1" x14ac:dyDescent="0.2"/>
    <row r="5682" ht="12.75" customHeight="1" x14ac:dyDescent="0.2"/>
    <row r="5683" ht="12.75" customHeight="1" x14ac:dyDescent="0.2"/>
    <row r="5684" ht="12.75" customHeight="1" x14ac:dyDescent="0.2"/>
    <row r="5685" ht="12.75" customHeight="1" x14ac:dyDescent="0.2"/>
    <row r="5686" ht="12.75" customHeight="1" x14ac:dyDescent="0.2"/>
    <row r="5687" ht="12.75" customHeight="1" x14ac:dyDescent="0.2"/>
    <row r="5688" ht="12.75" customHeight="1" x14ac:dyDescent="0.2"/>
    <row r="5689" ht="12.75" customHeight="1" x14ac:dyDescent="0.2"/>
    <row r="5690" ht="12.75" customHeight="1" x14ac:dyDescent="0.2"/>
    <row r="5691" ht="12.75" customHeight="1" x14ac:dyDescent="0.2"/>
    <row r="5692" ht="12.75" customHeight="1" x14ac:dyDescent="0.2"/>
    <row r="5693" ht="12.75" customHeight="1" x14ac:dyDescent="0.2"/>
    <row r="5694" ht="12.75" customHeight="1" x14ac:dyDescent="0.2"/>
    <row r="5695" ht="12.75" customHeight="1" x14ac:dyDescent="0.2"/>
    <row r="5696" ht="12.75" customHeight="1" x14ac:dyDescent="0.2"/>
    <row r="5697" ht="12.75" customHeight="1" x14ac:dyDescent="0.2"/>
    <row r="5698" ht="12.75" customHeight="1" x14ac:dyDescent="0.2"/>
    <row r="5699" ht="12.75" customHeight="1" x14ac:dyDescent="0.2"/>
    <row r="5700" ht="12.75" customHeight="1" x14ac:dyDescent="0.2"/>
    <row r="5701" ht="12.75" customHeight="1" x14ac:dyDescent="0.2"/>
    <row r="5702" ht="12.75" customHeight="1" x14ac:dyDescent="0.2"/>
    <row r="5703" ht="12.75" customHeight="1" x14ac:dyDescent="0.2"/>
    <row r="5704" ht="12.75" customHeight="1" x14ac:dyDescent="0.2"/>
    <row r="5705" ht="12.75" customHeight="1" x14ac:dyDescent="0.2"/>
    <row r="5706" ht="12.75" customHeight="1" x14ac:dyDescent="0.2"/>
    <row r="5707" ht="12.75" customHeight="1" x14ac:dyDescent="0.2"/>
    <row r="5708" ht="12.75" customHeight="1" x14ac:dyDescent="0.2"/>
    <row r="5709" ht="12.75" customHeight="1" x14ac:dyDescent="0.2"/>
    <row r="5710" ht="12.75" customHeight="1" x14ac:dyDescent="0.2"/>
    <row r="5711" ht="12.75" customHeight="1" x14ac:dyDescent="0.2"/>
    <row r="5712" ht="12.75" customHeight="1" x14ac:dyDescent="0.2"/>
    <row r="5713" ht="12.75" customHeight="1" x14ac:dyDescent="0.2"/>
    <row r="5714" ht="12.75" customHeight="1" x14ac:dyDescent="0.2"/>
    <row r="5715" ht="12.75" customHeight="1" x14ac:dyDescent="0.2"/>
    <row r="5716" ht="12.75" customHeight="1" x14ac:dyDescent="0.2"/>
    <row r="5717" ht="12.75" customHeight="1" x14ac:dyDescent="0.2"/>
    <row r="5718" ht="12.75" customHeight="1" x14ac:dyDescent="0.2"/>
    <row r="5719" ht="12.75" customHeight="1" x14ac:dyDescent="0.2"/>
    <row r="5720" ht="12.75" customHeight="1" x14ac:dyDescent="0.2"/>
    <row r="5721" ht="12.75" customHeight="1" x14ac:dyDescent="0.2"/>
    <row r="5722" ht="12.75" customHeight="1" x14ac:dyDescent="0.2"/>
    <row r="5723" ht="12.75" customHeight="1" x14ac:dyDescent="0.2"/>
    <row r="5724" ht="12.75" customHeight="1" x14ac:dyDescent="0.2"/>
    <row r="5725" ht="12.75" customHeight="1" x14ac:dyDescent="0.2"/>
    <row r="5726" ht="12.75" customHeight="1" x14ac:dyDescent="0.2"/>
    <row r="5727" ht="12.75" customHeight="1" x14ac:dyDescent="0.2"/>
    <row r="5728" ht="12.75" customHeight="1" x14ac:dyDescent="0.2"/>
    <row r="5729" ht="12.75" customHeight="1" x14ac:dyDescent="0.2"/>
    <row r="5730" ht="12.75" customHeight="1" x14ac:dyDescent="0.2"/>
    <row r="5731" ht="12.75" customHeight="1" x14ac:dyDescent="0.2"/>
    <row r="5732" ht="12.75" customHeight="1" x14ac:dyDescent="0.2"/>
    <row r="5733" ht="12.75" customHeight="1" x14ac:dyDescent="0.2"/>
    <row r="5734" ht="12.75" customHeight="1" x14ac:dyDescent="0.2"/>
    <row r="5735" ht="12.75" customHeight="1" x14ac:dyDescent="0.2"/>
    <row r="5736" ht="12.75" customHeight="1" x14ac:dyDescent="0.2"/>
    <row r="5737" ht="12.75" customHeight="1" x14ac:dyDescent="0.2"/>
    <row r="5738" ht="12.75" customHeight="1" x14ac:dyDescent="0.2"/>
    <row r="5739" ht="12.75" customHeight="1" x14ac:dyDescent="0.2"/>
    <row r="5740" ht="12.75" customHeight="1" x14ac:dyDescent="0.2"/>
    <row r="5741" ht="12.75" customHeight="1" x14ac:dyDescent="0.2"/>
    <row r="5742" ht="12.75" customHeight="1" x14ac:dyDescent="0.2"/>
    <row r="5743" ht="12.75" customHeight="1" x14ac:dyDescent="0.2"/>
    <row r="5744" ht="12.75" customHeight="1" x14ac:dyDescent="0.2"/>
    <row r="5745" ht="12.75" customHeight="1" x14ac:dyDescent="0.2"/>
    <row r="5746" ht="12.75" customHeight="1" x14ac:dyDescent="0.2"/>
    <row r="5747" ht="12.75" customHeight="1" x14ac:dyDescent="0.2"/>
    <row r="5748" ht="12.75" customHeight="1" x14ac:dyDescent="0.2"/>
    <row r="5749" ht="12.75" customHeight="1" x14ac:dyDescent="0.2"/>
    <row r="5750" ht="12.75" customHeight="1" x14ac:dyDescent="0.2"/>
    <row r="5751" ht="12.75" customHeight="1" x14ac:dyDescent="0.2"/>
    <row r="5752" ht="12.75" customHeight="1" x14ac:dyDescent="0.2"/>
    <row r="5753" ht="12.75" customHeight="1" x14ac:dyDescent="0.2"/>
    <row r="5754" ht="12.75" customHeight="1" x14ac:dyDescent="0.2"/>
    <row r="5755" ht="12.75" customHeight="1" x14ac:dyDescent="0.2"/>
    <row r="5756" ht="12.75" customHeight="1" x14ac:dyDescent="0.2"/>
    <row r="5757" ht="12.75" customHeight="1" x14ac:dyDescent="0.2"/>
    <row r="5758" ht="12.75" customHeight="1" x14ac:dyDescent="0.2"/>
    <row r="5759" ht="12.75" customHeight="1" x14ac:dyDescent="0.2"/>
    <row r="5760" ht="12.75" customHeight="1" x14ac:dyDescent="0.2"/>
    <row r="5761" ht="12.75" customHeight="1" x14ac:dyDescent="0.2"/>
    <row r="5762" ht="12.75" customHeight="1" x14ac:dyDescent="0.2"/>
    <row r="5763" ht="12.75" customHeight="1" x14ac:dyDescent="0.2"/>
    <row r="5764" ht="12.75" customHeight="1" x14ac:dyDescent="0.2"/>
    <row r="5765" ht="12.75" customHeight="1" x14ac:dyDescent="0.2"/>
    <row r="5766" ht="12.75" customHeight="1" x14ac:dyDescent="0.2"/>
    <row r="5767" ht="12.75" customHeight="1" x14ac:dyDescent="0.2"/>
    <row r="5768" ht="12.75" customHeight="1" x14ac:dyDescent="0.2"/>
    <row r="5769" ht="12.75" customHeight="1" x14ac:dyDescent="0.2"/>
    <row r="5770" ht="12.75" customHeight="1" x14ac:dyDescent="0.2"/>
    <row r="5771" ht="12.75" customHeight="1" x14ac:dyDescent="0.2"/>
    <row r="5772" ht="12.75" customHeight="1" x14ac:dyDescent="0.2"/>
    <row r="5773" ht="12.75" customHeight="1" x14ac:dyDescent="0.2"/>
    <row r="5774" ht="12.75" customHeight="1" x14ac:dyDescent="0.2"/>
    <row r="5775" ht="12.75" customHeight="1" x14ac:dyDescent="0.2"/>
    <row r="5776" ht="12.75" customHeight="1" x14ac:dyDescent="0.2"/>
    <row r="5777" ht="12.75" customHeight="1" x14ac:dyDescent="0.2"/>
    <row r="5778" ht="12.75" customHeight="1" x14ac:dyDescent="0.2"/>
    <row r="5779" ht="12.75" customHeight="1" x14ac:dyDescent="0.2"/>
    <row r="5780" ht="12.75" customHeight="1" x14ac:dyDescent="0.2"/>
    <row r="5781" ht="12.75" customHeight="1" x14ac:dyDescent="0.2"/>
    <row r="5782" ht="12.75" customHeight="1" x14ac:dyDescent="0.2"/>
    <row r="5783" ht="12.75" customHeight="1" x14ac:dyDescent="0.2"/>
    <row r="5784" ht="12.75" customHeight="1" x14ac:dyDescent="0.2"/>
    <row r="5785" ht="12.75" customHeight="1" x14ac:dyDescent="0.2"/>
    <row r="5786" ht="12.75" customHeight="1" x14ac:dyDescent="0.2"/>
    <row r="5787" ht="12.75" customHeight="1" x14ac:dyDescent="0.2"/>
    <row r="5788" ht="12.75" customHeight="1" x14ac:dyDescent="0.2"/>
    <row r="5789" ht="12.75" customHeight="1" x14ac:dyDescent="0.2"/>
    <row r="5790" ht="12.75" customHeight="1" x14ac:dyDescent="0.2"/>
    <row r="5791" ht="12.75" customHeight="1" x14ac:dyDescent="0.2"/>
    <row r="5792" ht="12.75" customHeight="1" x14ac:dyDescent="0.2"/>
    <row r="5793" ht="12.75" customHeight="1" x14ac:dyDescent="0.2"/>
    <row r="5794" ht="12.75" customHeight="1" x14ac:dyDescent="0.2"/>
    <row r="5795" ht="12.75" customHeight="1" x14ac:dyDescent="0.2"/>
    <row r="5796" ht="12.75" customHeight="1" x14ac:dyDescent="0.2"/>
    <row r="5797" ht="12.75" customHeight="1" x14ac:dyDescent="0.2"/>
    <row r="5798" ht="12.75" customHeight="1" x14ac:dyDescent="0.2"/>
    <row r="5799" ht="12.75" customHeight="1" x14ac:dyDescent="0.2"/>
    <row r="5800" ht="12.75" customHeight="1" x14ac:dyDescent="0.2"/>
    <row r="5801" ht="12.75" customHeight="1" x14ac:dyDescent="0.2"/>
    <row r="5802" ht="12.75" customHeight="1" x14ac:dyDescent="0.2"/>
    <row r="5803" ht="12.75" customHeight="1" x14ac:dyDescent="0.2"/>
    <row r="5804" ht="12.75" customHeight="1" x14ac:dyDescent="0.2"/>
    <row r="5805" ht="12.75" customHeight="1" x14ac:dyDescent="0.2"/>
    <row r="5806" ht="12.75" customHeight="1" x14ac:dyDescent="0.2"/>
    <row r="5807" ht="12.75" customHeight="1" x14ac:dyDescent="0.2"/>
    <row r="5808" ht="12.75" customHeight="1" x14ac:dyDescent="0.2"/>
    <row r="5809" ht="12.75" customHeight="1" x14ac:dyDescent="0.2"/>
    <row r="5810" ht="12.75" customHeight="1" x14ac:dyDescent="0.2"/>
    <row r="5811" ht="12.75" customHeight="1" x14ac:dyDescent="0.2"/>
    <row r="5812" ht="12.75" customHeight="1" x14ac:dyDescent="0.2"/>
    <row r="5813" ht="12.75" customHeight="1" x14ac:dyDescent="0.2"/>
    <row r="5814" ht="12.75" customHeight="1" x14ac:dyDescent="0.2"/>
    <row r="5815" ht="12.75" customHeight="1" x14ac:dyDescent="0.2"/>
    <row r="5816" ht="12.75" customHeight="1" x14ac:dyDescent="0.2"/>
    <row r="5817" ht="12.75" customHeight="1" x14ac:dyDescent="0.2"/>
    <row r="5818" ht="12.75" customHeight="1" x14ac:dyDescent="0.2"/>
    <row r="5819" ht="12.75" customHeight="1" x14ac:dyDescent="0.2"/>
    <row r="5820" ht="12.75" customHeight="1" x14ac:dyDescent="0.2"/>
    <row r="5821" ht="12.75" customHeight="1" x14ac:dyDescent="0.2"/>
    <row r="5822" ht="12.75" customHeight="1" x14ac:dyDescent="0.2"/>
    <row r="5823" ht="12.75" customHeight="1" x14ac:dyDescent="0.2"/>
    <row r="5824" ht="12.75" customHeight="1" x14ac:dyDescent="0.2"/>
    <row r="5825" ht="12.75" customHeight="1" x14ac:dyDescent="0.2"/>
    <row r="5826" ht="12.75" customHeight="1" x14ac:dyDescent="0.2"/>
    <row r="5827" ht="12.75" customHeight="1" x14ac:dyDescent="0.2"/>
    <row r="5828" ht="12.75" customHeight="1" x14ac:dyDescent="0.2"/>
    <row r="5829" ht="12.75" customHeight="1" x14ac:dyDescent="0.2"/>
    <row r="5830" ht="12.75" customHeight="1" x14ac:dyDescent="0.2"/>
    <row r="5831" ht="12.75" customHeight="1" x14ac:dyDescent="0.2"/>
    <row r="5832" ht="12.75" customHeight="1" x14ac:dyDescent="0.2"/>
    <row r="5833" ht="12.75" customHeight="1" x14ac:dyDescent="0.2"/>
    <row r="5834" ht="12.75" customHeight="1" x14ac:dyDescent="0.2"/>
    <row r="5835" ht="12.75" customHeight="1" x14ac:dyDescent="0.2"/>
    <row r="5836" ht="12.75" customHeight="1" x14ac:dyDescent="0.2"/>
    <row r="5837" ht="12.75" customHeight="1" x14ac:dyDescent="0.2"/>
    <row r="5838" ht="12.75" customHeight="1" x14ac:dyDescent="0.2"/>
    <row r="5839" ht="12.75" customHeight="1" x14ac:dyDescent="0.2"/>
    <row r="5840" ht="12.75" customHeight="1" x14ac:dyDescent="0.2"/>
    <row r="5841" ht="12.75" customHeight="1" x14ac:dyDescent="0.2"/>
    <row r="5842" ht="12.75" customHeight="1" x14ac:dyDescent="0.2"/>
    <row r="5843" ht="12.75" customHeight="1" x14ac:dyDescent="0.2"/>
    <row r="5844" ht="12.75" customHeight="1" x14ac:dyDescent="0.2"/>
    <row r="5845" ht="12.75" customHeight="1" x14ac:dyDescent="0.2"/>
    <row r="5846" ht="12.75" customHeight="1" x14ac:dyDescent="0.2"/>
    <row r="5847" ht="12.75" customHeight="1" x14ac:dyDescent="0.2"/>
    <row r="5848" ht="12.75" customHeight="1" x14ac:dyDescent="0.2"/>
    <row r="5849" ht="12.75" customHeight="1" x14ac:dyDescent="0.2"/>
    <row r="5850" ht="12.75" customHeight="1" x14ac:dyDescent="0.2"/>
    <row r="5851" ht="12.75" customHeight="1" x14ac:dyDescent="0.2"/>
    <row r="5852" ht="12.75" customHeight="1" x14ac:dyDescent="0.2"/>
    <row r="5853" ht="12.75" customHeight="1" x14ac:dyDescent="0.2"/>
    <row r="5854" ht="12.75" customHeight="1" x14ac:dyDescent="0.2"/>
    <row r="5855" ht="12.75" customHeight="1" x14ac:dyDescent="0.2"/>
    <row r="5856" ht="12.75" customHeight="1" x14ac:dyDescent="0.2"/>
    <row r="5857" ht="12.75" customHeight="1" x14ac:dyDescent="0.2"/>
    <row r="5858" ht="12.75" customHeight="1" x14ac:dyDescent="0.2"/>
    <row r="5859" ht="12.75" customHeight="1" x14ac:dyDescent="0.2"/>
    <row r="5860" ht="12.75" customHeight="1" x14ac:dyDescent="0.2"/>
    <row r="5861" ht="12.75" customHeight="1" x14ac:dyDescent="0.2"/>
    <row r="5862" ht="12.75" customHeight="1" x14ac:dyDescent="0.2"/>
    <row r="5863" ht="12.75" customHeight="1" x14ac:dyDescent="0.2"/>
    <row r="5864" ht="12.75" customHeight="1" x14ac:dyDescent="0.2"/>
    <row r="5865" ht="12.75" customHeight="1" x14ac:dyDescent="0.2"/>
    <row r="5866" ht="12.75" customHeight="1" x14ac:dyDescent="0.2"/>
    <row r="5867" ht="12.75" customHeight="1" x14ac:dyDescent="0.2"/>
    <row r="5868" ht="12.75" customHeight="1" x14ac:dyDescent="0.2"/>
    <row r="5869" ht="12.75" customHeight="1" x14ac:dyDescent="0.2"/>
    <row r="5870" ht="12.75" customHeight="1" x14ac:dyDescent="0.2"/>
    <row r="5871" ht="12.75" customHeight="1" x14ac:dyDescent="0.2"/>
    <row r="5872" ht="12.75" customHeight="1" x14ac:dyDescent="0.2"/>
    <row r="5873" ht="12.75" customHeight="1" x14ac:dyDescent="0.2"/>
    <row r="5874" ht="12.75" customHeight="1" x14ac:dyDescent="0.2"/>
    <row r="5875" ht="12.75" customHeight="1" x14ac:dyDescent="0.2"/>
    <row r="5876" ht="12.75" customHeight="1" x14ac:dyDescent="0.2"/>
    <row r="5877" ht="12.75" customHeight="1" x14ac:dyDescent="0.2"/>
    <row r="5878" ht="12.75" customHeight="1" x14ac:dyDescent="0.2"/>
    <row r="5879" ht="12.75" customHeight="1" x14ac:dyDescent="0.2"/>
    <row r="5880" ht="12.75" customHeight="1" x14ac:dyDescent="0.2"/>
    <row r="5881" ht="12.75" customHeight="1" x14ac:dyDescent="0.2"/>
    <row r="5882" ht="12.75" customHeight="1" x14ac:dyDescent="0.2"/>
    <row r="5883" ht="12.75" customHeight="1" x14ac:dyDescent="0.2"/>
    <row r="5884" ht="12.75" customHeight="1" x14ac:dyDescent="0.2"/>
    <row r="5885" ht="12.75" customHeight="1" x14ac:dyDescent="0.2"/>
    <row r="5886" ht="12.75" customHeight="1" x14ac:dyDescent="0.2"/>
    <row r="5887" ht="12.75" customHeight="1" x14ac:dyDescent="0.2"/>
    <row r="5888" ht="12.75" customHeight="1" x14ac:dyDescent="0.2"/>
    <row r="5889" ht="12.75" customHeight="1" x14ac:dyDescent="0.2"/>
    <row r="5890" ht="12.75" customHeight="1" x14ac:dyDescent="0.2"/>
    <row r="5891" ht="12.75" customHeight="1" x14ac:dyDescent="0.2"/>
    <row r="5892" ht="12.75" customHeight="1" x14ac:dyDescent="0.2"/>
    <row r="5893" ht="12.75" customHeight="1" x14ac:dyDescent="0.2"/>
    <row r="5894" ht="12.75" customHeight="1" x14ac:dyDescent="0.2"/>
    <row r="5895" ht="12.75" customHeight="1" x14ac:dyDescent="0.2"/>
    <row r="5896" ht="12.75" customHeight="1" x14ac:dyDescent="0.2"/>
    <row r="5897" ht="12.75" customHeight="1" x14ac:dyDescent="0.2"/>
    <row r="5898" ht="12.75" customHeight="1" x14ac:dyDescent="0.2"/>
    <row r="5899" ht="12.75" customHeight="1" x14ac:dyDescent="0.2"/>
    <row r="5900" ht="12.75" customHeight="1" x14ac:dyDescent="0.2"/>
    <row r="5901" ht="12.75" customHeight="1" x14ac:dyDescent="0.2"/>
    <row r="5902" ht="12.75" customHeight="1" x14ac:dyDescent="0.2"/>
    <row r="5903" ht="12.75" customHeight="1" x14ac:dyDescent="0.2"/>
    <row r="5904" ht="12.75" customHeight="1" x14ac:dyDescent="0.2"/>
    <row r="5905" ht="12.75" customHeight="1" x14ac:dyDescent="0.2"/>
    <row r="5906" ht="12.75" customHeight="1" x14ac:dyDescent="0.2"/>
    <row r="5907" ht="12.75" customHeight="1" x14ac:dyDescent="0.2"/>
    <row r="5908" ht="12.75" customHeight="1" x14ac:dyDescent="0.2"/>
    <row r="5909" ht="12.75" customHeight="1" x14ac:dyDescent="0.2"/>
    <row r="5910" ht="12.75" customHeight="1" x14ac:dyDescent="0.2"/>
    <row r="5911" ht="12.75" customHeight="1" x14ac:dyDescent="0.2"/>
    <row r="5912" ht="12.75" customHeight="1" x14ac:dyDescent="0.2"/>
    <row r="5913" ht="12.75" customHeight="1" x14ac:dyDescent="0.2"/>
    <row r="5914" ht="12.75" customHeight="1" x14ac:dyDescent="0.2"/>
    <row r="5915" ht="12.75" customHeight="1" x14ac:dyDescent="0.2"/>
    <row r="5916" ht="12.75" customHeight="1" x14ac:dyDescent="0.2"/>
    <row r="5917" ht="12.75" customHeight="1" x14ac:dyDescent="0.2"/>
    <row r="5918" ht="12.75" customHeight="1" x14ac:dyDescent="0.2"/>
    <row r="5919" ht="12.75" customHeight="1" x14ac:dyDescent="0.2"/>
    <row r="5920" ht="12.75" customHeight="1" x14ac:dyDescent="0.2"/>
    <row r="5921" ht="12.75" customHeight="1" x14ac:dyDescent="0.2"/>
    <row r="5922" ht="12.75" customHeight="1" x14ac:dyDescent="0.2"/>
    <row r="5923" ht="12.75" customHeight="1" x14ac:dyDescent="0.2"/>
    <row r="5924" ht="12.75" customHeight="1" x14ac:dyDescent="0.2"/>
    <row r="5925" ht="12.75" customHeight="1" x14ac:dyDescent="0.2"/>
    <row r="5926" ht="12.75" customHeight="1" x14ac:dyDescent="0.2"/>
    <row r="5927" ht="12.75" customHeight="1" x14ac:dyDescent="0.2"/>
    <row r="5928" ht="12.75" customHeight="1" x14ac:dyDescent="0.2"/>
    <row r="5929" ht="12.75" customHeight="1" x14ac:dyDescent="0.2"/>
    <row r="5930" ht="12.75" customHeight="1" x14ac:dyDescent="0.2"/>
    <row r="5931" ht="12.75" customHeight="1" x14ac:dyDescent="0.2"/>
    <row r="5932" ht="12.75" customHeight="1" x14ac:dyDescent="0.2"/>
    <row r="5933" ht="12.75" customHeight="1" x14ac:dyDescent="0.2"/>
    <row r="5934" ht="12.75" customHeight="1" x14ac:dyDescent="0.2"/>
    <row r="5935" ht="12.75" customHeight="1" x14ac:dyDescent="0.2"/>
    <row r="5936" ht="12.75" customHeight="1" x14ac:dyDescent="0.2"/>
    <row r="5937" ht="12.75" customHeight="1" x14ac:dyDescent="0.2"/>
    <row r="5938" ht="12.75" customHeight="1" x14ac:dyDescent="0.2"/>
    <row r="5939" ht="12.75" customHeight="1" x14ac:dyDescent="0.2"/>
    <row r="5940" ht="12.75" customHeight="1" x14ac:dyDescent="0.2"/>
    <row r="5941" ht="12.75" customHeight="1" x14ac:dyDescent="0.2"/>
    <row r="5942" ht="12.75" customHeight="1" x14ac:dyDescent="0.2"/>
    <row r="5943" ht="12.75" customHeight="1" x14ac:dyDescent="0.2"/>
    <row r="5944" ht="12.75" customHeight="1" x14ac:dyDescent="0.2"/>
    <row r="5945" ht="12.75" customHeight="1" x14ac:dyDescent="0.2"/>
    <row r="5946" ht="12.75" customHeight="1" x14ac:dyDescent="0.2"/>
    <row r="5947" ht="12.75" customHeight="1" x14ac:dyDescent="0.2"/>
    <row r="5948" ht="12.75" customHeight="1" x14ac:dyDescent="0.2"/>
    <row r="5949" ht="12.75" customHeight="1" x14ac:dyDescent="0.2"/>
    <row r="5950" ht="12.75" customHeight="1" x14ac:dyDescent="0.2"/>
    <row r="5951" ht="12.75" customHeight="1" x14ac:dyDescent="0.2"/>
    <row r="5952" ht="12.75" customHeight="1" x14ac:dyDescent="0.2"/>
    <row r="5953" ht="12.75" customHeight="1" x14ac:dyDescent="0.2"/>
    <row r="5954" ht="12.75" customHeight="1" x14ac:dyDescent="0.2"/>
    <row r="5955" ht="12.75" customHeight="1" x14ac:dyDescent="0.2"/>
    <row r="5956" ht="12.75" customHeight="1" x14ac:dyDescent="0.2"/>
    <row r="5957" ht="12.75" customHeight="1" x14ac:dyDescent="0.2"/>
    <row r="5958" ht="12.75" customHeight="1" x14ac:dyDescent="0.2"/>
    <row r="5959" ht="12.75" customHeight="1" x14ac:dyDescent="0.2"/>
    <row r="5960" ht="12.75" customHeight="1" x14ac:dyDescent="0.2"/>
    <row r="5961" ht="12.75" customHeight="1" x14ac:dyDescent="0.2"/>
    <row r="5962" ht="12.75" customHeight="1" x14ac:dyDescent="0.2"/>
    <row r="5963" ht="12.75" customHeight="1" x14ac:dyDescent="0.2"/>
    <row r="5964" ht="12.75" customHeight="1" x14ac:dyDescent="0.2"/>
    <row r="5965" ht="12.75" customHeight="1" x14ac:dyDescent="0.2"/>
    <row r="5966" ht="12.75" customHeight="1" x14ac:dyDescent="0.2"/>
    <row r="5967" ht="12.75" customHeight="1" x14ac:dyDescent="0.2"/>
    <row r="5968" ht="12.75" customHeight="1" x14ac:dyDescent="0.2"/>
    <row r="5969" ht="12.75" customHeight="1" x14ac:dyDescent="0.2"/>
    <row r="5970" ht="12.75" customHeight="1" x14ac:dyDescent="0.2"/>
    <row r="5971" ht="12.75" customHeight="1" x14ac:dyDescent="0.2"/>
    <row r="5972" ht="12.75" customHeight="1" x14ac:dyDescent="0.2"/>
    <row r="5973" ht="12.75" customHeight="1" x14ac:dyDescent="0.2"/>
    <row r="5974" ht="12.75" customHeight="1" x14ac:dyDescent="0.2"/>
    <row r="5975" ht="12.75" customHeight="1" x14ac:dyDescent="0.2"/>
    <row r="5976" ht="12.75" customHeight="1" x14ac:dyDescent="0.2"/>
    <row r="5977" ht="12.75" customHeight="1" x14ac:dyDescent="0.2"/>
    <row r="5978" ht="12.75" customHeight="1" x14ac:dyDescent="0.2"/>
    <row r="5979" ht="12.75" customHeight="1" x14ac:dyDescent="0.2"/>
    <row r="5980" ht="12.75" customHeight="1" x14ac:dyDescent="0.2"/>
    <row r="5981" ht="12.75" customHeight="1" x14ac:dyDescent="0.2"/>
    <row r="5982" ht="12.75" customHeight="1" x14ac:dyDescent="0.2"/>
    <row r="5983" ht="12.75" customHeight="1" x14ac:dyDescent="0.2"/>
    <row r="5984" ht="12.75" customHeight="1" x14ac:dyDescent="0.2"/>
    <row r="5985" ht="12.75" customHeight="1" x14ac:dyDescent="0.2"/>
    <row r="5986" ht="12.75" customHeight="1" x14ac:dyDescent="0.2"/>
    <row r="5987" ht="12.75" customHeight="1" x14ac:dyDescent="0.2"/>
    <row r="5988" ht="12.75" customHeight="1" x14ac:dyDescent="0.2"/>
    <row r="5989" ht="12.75" customHeight="1" x14ac:dyDescent="0.2"/>
    <row r="5990" ht="12.75" customHeight="1" x14ac:dyDescent="0.2"/>
    <row r="5991" ht="12.75" customHeight="1" x14ac:dyDescent="0.2"/>
    <row r="5992" ht="12.75" customHeight="1" x14ac:dyDescent="0.2"/>
    <row r="5993" ht="12.75" customHeight="1" x14ac:dyDescent="0.2"/>
    <row r="5994" ht="12.75" customHeight="1" x14ac:dyDescent="0.2"/>
    <row r="5995" ht="12.75" customHeight="1" x14ac:dyDescent="0.2"/>
    <row r="5996" ht="12.75" customHeight="1" x14ac:dyDescent="0.2"/>
    <row r="5997" ht="12.75" customHeight="1" x14ac:dyDescent="0.2"/>
    <row r="5998" ht="12.75" customHeight="1" x14ac:dyDescent="0.2"/>
    <row r="5999" ht="12.75" customHeight="1" x14ac:dyDescent="0.2"/>
    <row r="6000" ht="12.75" customHeight="1" x14ac:dyDescent="0.2"/>
    <row r="6001" ht="12.75" customHeight="1" x14ac:dyDescent="0.2"/>
    <row r="6002" ht="12.75" customHeight="1" x14ac:dyDescent="0.2"/>
    <row r="6003" ht="12.75" customHeight="1" x14ac:dyDescent="0.2"/>
    <row r="6004" ht="12.75" customHeight="1" x14ac:dyDescent="0.2"/>
    <row r="6005" ht="12.75" customHeight="1" x14ac:dyDescent="0.2"/>
    <row r="6006" ht="12.75" customHeight="1" x14ac:dyDescent="0.2"/>
    <row r="6007" ht="12.75" customHeight="1" x14ac:dyDescent="0.2"/>
    <row r="6008" ht="12.75" customHeight="1" x14ac:dyDescent="0.2"/>
    <row r="6009" ht="12.75" customHeight="1" x14ac:dyDescent="0.2"/>
    <row r="6010" ht="12.75" customHeight="1" x14ac:dyDescent="0.2"/>
    <row r="6011" ht="12.75" customHeight="1" x14ac:dyDescent="0.2"/>
    <row r="6012" ht="12.75" customHeight="1" x14ac:dyDescent="0.2"/>
    <row r="6013" ht="12.75" customHeight="1" x14ac:dyDescent="0.2"/>
    <row r="6014" ht="12.75" customHeight="1" x14ac:dyDescent="0.2"/>
    <row r="6015" ht="12.75" customHeight="1" x14ac:dyDescent="0.2"/>
    <row r="6016" ht="12.75" customHeight="1" x14ac:dyDescent="0.2"/>
    <row r="6017" ht="12.75" customHeight="1" x14ac:dyDescent="0.2"/>
    <row r="6018" ht="12.75" customHeight="1" x14ac:dyDescent="0.2"/>
    <row r="6019" ht="12.75" customHeight="1" x14ac:dyDescent="0.2"/>
    <row r="6020" ht="12.75" customHeight="1" x14ac:dyDescent="0.2"/>
    <row r="6021" ht="12.75" customHeight="1" x14ac:dyDescent="0.2"/>
    <row r="6022" ht="12.75" customHeight="1" x14ac:dyDescent="0.2"/>
    <row r="6023" ht="12.75" customHeight="1" x14ac:dyDescent="0.2"/>
    <row r="6024" ht="12.75" customHeight="1" x14ac:dyDescent="0.2"/>
    <row r="6025" ht="12.75" customHeight="1" x14ac:dyDescent="0.2"/>
    <row r="6026" ht="12.75" customHeight="1" x14ac:dyDescent="0.2"/>
    <row r="6027" ht="12.75" customHeight="1" x14ac:dyDescent="0.2"/>
    <row r="6028" ht="12.75" customHeight="1" x14ac:dyDescent="0.2"/>
    <row r="6029" ht="12.75" customHeight="1" x14ac:dyDescent="0.2"/>
    <row r="6030" ht="12.75" customHeight="1" x14ac:dyDescent="0.2"/>
    <row r="6031" ht="12.75" customHeight="1" x14ac:dyDescent="0.2"/>
    <row r="6032" ht="12.75" customHeight="1" x14ac:dyDescent="0.2"/>
    <row r="6033" ht="12.75" customHeight="1" x14ac:dyDescent="0.2"/>
    <row r="6034" ht="12.75" customHeight="1" x14ac:dyDescent="0.2"/>
    <row r="6035" ht="12.75" customHeight="1" x14ac:dyDescent="0.2"/>
    <row r="6036" ht="12.75" customHeight="1" x14ac:dyDescent="0.2"/>
    <row r="6037" ht="12.75" customHeight="1" x14ac:dyDescent="0.2"/>
    <row r="6038" ht="12.75" customHeight="1" x14ac:dyDescent="0.2"/>
    <row r="6039" ht="12.75" customHeight="1" x14ac:dyDescent="0.2"/>
    <row r="6040" ht="12.75" customHeight="1" x14ac:dyDescent="0.2"/>
    <row r="6041" ht="12.75" customHeight="1" x14ac:dyDescent="0.2"/>
    <row r="6042" ht="12.75" customHeight="1" x14ac:dyDescent="0.2"/>
    <row r="6043" ht="12.75" customHeight="1" x14ac:dyDescent="0.2"/>
    <row r="6044" ht="12.75" customHeight="1" x14ac:dyDescent="0.2"/>
    <row r="6045" ht="12.75" customHeight="1" x14ac:dyDescent="0.2"/>
    <row r="6046" ht="12.75" customHeight="1" x14ac:dyDescent="0.2"/>
    <row r="6047" ht="12.75" customHeight="1" x14ac:dyDescent="0.2"/>
    <row r="6048" ht="12.75" customHeight="1" x14ac:dyDescent="0.2"/>
    <row r="6049" ht="12.75" customHeight="1" x14ac:dyDescent="0.2"/>
    <row r="6050" ht="12.75" customHeight="1" x14ac:dyDescent="0.2"/>
    <row r="6051" ht="12.75" customHeight="1" x14ac:dyDescent="0.2"/>
    <row r="6052" ht="12.75" customHeight="1" x14ac:dyDescent="0.2"/>
    <row r="6053" ht="12.75" customHeight="1" x14ac:dyDescent="0.2"/>
    <row r="6054" ht="12.75" customHeight="1" x14ac:dyDescent="0.2"/>
    <row r="6055" ht="12.75" customHeight="1" x14ac:dyDescent="0.2"/>
    <row r="6056" ht="12.75" customHeight="1" x14ac:dyDescent="0.2"/>
    <row r="6057" ht="12.75" customHeight="1" x14ac:dyDescent="0.2"/>
    <row r="6058" ht="12.75" customHeight="1" x14ac:dyDescent="0.2"/>
    <row r="6059" ht="12.75" customHeight="1" x14ac:dyDescent="0.2"/>
    <row r="6060" ht="12.75" customHeight="1" x14ac:dyDescent="0.2"/>
    <row r="6061" ht="12.75" customHeight="1" x14ac:dyDescent="0.2"/>
    <row r="6062" ht="12.75" customHeight="1" x14ac:dyDescent="0.2"/>
    <row r="6063" ht="12.75" customHeight="1" x14ac:dyDescent="0.2"/>
    <row r="6064" ht="12.75" customHeight="1" x14ac:dyDescent="0.2"/>
    <row r="6065" ht="12.75" customHeight="1" x14ac:dyDescent="0.2"/>
    <row r="6066" ht="12.75" customHeight="1" x14ac:dyDescent="0.2"/>
    <row r="6067" ht="12.75" customHeight="1" x14ac:dyDescent="0.2"/>
    <row r="6068" ht="12.75" customHeight="1" x14ac:dyDescent="0.2"/>
    <row r="6069" ht="12.75" customHeight="1" x14ac:dyDescent="0.2"/>
    <row r="6070" ht="12.75" customHeight="1" x14ac:dyDescent="0.2"/>
    <row r="6071" ht="12.75" customHeight="1" x14ac:dyDescent="0.2"/>
    <row r="6072" ht="12.75" customHeight="1" x14ac:dyDescent="0.2"/>
    <row r="6073" ht="12.75" customHeight="1" x14ac:dyDescent="0.2"/>
    <row r="6074" ht="12.75" customHeight="1" x14ac:dyDescent="0.2"/>
    <row r="6075" ht="12.75" customHeight="1" x14ac:dyDescent="0.2"/>
    <row r="6076" ht="12.75" customHeight="1" x14ac:dyDescent="0.2"/>
    <row r="6077" ht="12.75" customHeight="1" x14ac:dyDescent="0.2"/>
    <row r="6078" ht="12.75" customHeight="1" x14ac:dyDescent="0.2"/>
    <row r="6079" ht="12.75" customHeight="1" x14ac:dyDescent="0.2"/>
    <row r="6080" ht="12.75" customHeight="1" x14ac:dyDescent="0.2"/>
    <row r="6081" ht="12.75" customHeight="1" x14ac:dyDescent="0.2"/>
    <row r="6082" ht="12.75" customHeight="1" x14ac:dyDescent="0.2"/>
    <row r="6083" ht="12.75" customHeight="1" x14ac:dyDescent="0.2"/>
    <row r="6084" ht="12.75" customHeight="1" x14ac:dyDescent="0.2"/>
    <row r="6085" ht="12.75" customHeight="1" x14ac:dyDescent="0.2"/>
    <row r="6086" ht="12.75" customHeight="1" x14ac:dyDescent="0.2"/>
    <row r="6087" ht="12.75" customHeight="1" x14ac:dyDescent="0.2"/>
    <row r="6088" ht="12.75" customHeight="1" x14ac:dyDescent="0.2"/>
    <row r="6089" ht="12.75" customHeight="1" x14ac:dyDescent="0.2"/>
    <row r="6090" ht="12.75" customHeight="1" x14ac:dyDescent="0.2"/>
    <row r="6091" ht="12.75" customHeight="1" x14ac:dyDescent="0.2"/>
    <row r="6092" ht="12.75" customHeight="1" x14ac:dyDescent="0.2"/>
    <row r="6093" ht="12.75" customHeight="1" x14ac:dyDescent="0.2"/>
    <row r="6094" ht="12.75" customHeight="1" x14ac:dyDescent="0.2"/>
    <row r="6095" ht="12.75" customHeight="1" x14ac:dyDescent="0.2"/>
    <row r="6096" ht="12.75" customHeight="1" x14ac:dyDescent="0.2"/>
    <row r="6097" ht="12.75" customHeight="1" x14ac:dyDescent="0.2"/>
    <row r="6098" ht="12.75" customHeight="1" x14ac:dyDescent="0.2"/>
    <row r="6099" ht="12.75" customHeight="1" x14ac:dyDescent="0.2"/>
    <row r="6100" ht="12.75" customHeight="1" x14ac:dyDescent="0.2"/>
    <row r="6101" ht="12.75" customHeight="1" x14ac:dyDescent="0.2"/>
    <row r="6102" ht="12.75" customHeight="1" x14ac:dyDescent="0.2"/>
    <row r="6103" ht="12.75" customHeight="1" x14ac:dyDescent="0.2"/>
    <row r="6104" ht="12.75" customHeight="1" x14ac:dyDescent="0.2"/>
    <row r="6105" ht="12.75" customHeight="1" x14ac:dyDescent="0.2"/>
    <row r="6106" ht="12.75" customHeight="1" x14ac:dyDescent="0.2"/>
    <row r="6107" ht="12.75" customHeight="1" x14ac:dyDescent="0.2"/>
    <row r="6108" ht="12.75" customHeight="1" x14ac:dyDescent="0.2"/>
    <row r="6109" ht="12.75" customHeight="1" x14ac:dyDescent="0.2"/>
    <row r="6110" ht="12.75" customHeight="1" x14ac:dyDescent="0.2"/>
    <row r="6111" ht="12.75" customHeight="1" x14ac:dyDescent="0.2"/>
    <row r="6112" ht="12.75" customHeight="1" x14ac:dyDescent="0.2"/>
    <row r="6113" ht="12.75" customHeight="1" x14ac:dyDescent="0.2"/>
    <row r="6114" ht="12.75" customHeight="1" x14ac:dyDescent="0.2"/>
    <row r="6115" ht="12.75" customHeight="1" x14ac:dyDescent="0.2"/>
    <row r="6116" ht="12.75" customHeight="1" x14ac:dyDescent="0.2"/>
    <row r="6117" ht="12.75" customHeight="1" x14ac:dyDescent="0.2"/>
    <row r="6118" ht="12.75" customHeight="1" x14ac:dyDescent="0.2"/>
    <row r="6119" ht="12.75" customHeight="1" x14ac:dyDescent="0.2"/>
    <row r="6120" ht="12.75" customHeight="1" x14ac:dyDescent="0.2"/>
    <row r="6121" ht="12.75" customHeight="1" x14ac:dyDescent="0.2"/>
    <row r="6122" ht="12.75" customHeight="1" x14ac:dyDescent="0.2"/>
    <row r="6123" ht="12.75" customHeight="1" x14ac:dyDescent="0.2"/>
    <row r="6124" ht="12.75" customHeight="1" x14ac:dyDescent="0.2"/>
    <row r="6125" ht="12.75" customHeight="1" x14ac:dyDescent="0.2"/>
    <row r="6126" ht="12.75" customHeight="1" x14ac:dyDescent="0.2"/>
    <row r="6127" ht="12.75" customHeight="1" x14ac:dyDescent="0.2"/>
    <row r="6128" ht="12.75" customHeight="1" x14ac:dyDescent="0.2"/>
    <row r="6129" ht="12.75" customHeight="1" x14ac:dyDescent="0.2"/>
    <row r="6130" ht="12.75" customHeight="1" x14ac:dyDescent="0.2"/>
    <row r="6131" ht="12.75" customHeight="1" x14ac:dyDescent="0.2"/>
    <row r="6132" ht="12.75" customHeight="1" x14ac:dyDescent="0.2"/>
    <row r="6133" ht="12.75" customHeight="1" x14ac:dyDescent="0.2"/>
    <row r="6134" ht="12.75" customHeight="1" x14ac:dyDescent="0.2"/>
    <row r="6135" ht="12.75" customHeight="1" x14ac:dyDescent="0.2"/>
    <row r="6136" ht="12.75" customHeight="1" x14ac:dyDescent="0.2"/>
    <row r="6137" ht="12.75" customHeight="1" x14ac:dyDescent="0.2"/>
    <row r="6138" ht="12.75" customHeight="1" x14ac:dyDescent="0.2"/>
    <row r="6139" ht="12.75" customHeight="1" x14ac:dyDescent="0.2"/>
    <row r="6140" ht="12.75" customHeight="1" x14ac:dyDescent="0.2"/>
    <row r="6141" ht="12.75" customHeight="1" x14ac:dyDescent="0.2"/>
    <row r="6142" ht="12.75" customHeight="1" x14ac:dyDescent="0.2"/>
    <row r="6143" ht="12.75" customHeight="1" x14ac:dyDescent="0.2"/>
    <row r="6144" ht="12.75" customHeight="1" x14ac:dyDescent="0.2"/>
    <row r="6145" ht="12.75" customHeight="1" x14ac:dyDescent="0.2"/>
    <row r="6146" ht="12.75" customHeight="1" x14ac:dyDescent="0.2"/>
    <row r="6147" ht="12.75" customHeight="1" x14ac:dyDescent="0.2"/>
    <row r="6148" ht="12.75" customHeight="1" x14ac:dyDescent="0.2"/>
    <row r="6149" ht="12.75" customHeight="1" x14ac:dyDescent="0.2"/>
    <row r="6150" ht="12.75" customHeight="1" x14ac:dyDescent="0.2"/>
    <row r="6151" ht="12.75" customHeight="1" x14ac:dyDescent="0.2"/>
    <row r="6152" ht="12.75" customHeight="1" x14ac:dyDescent="0.2"/>
    <row r="6153" ht="12.75" customHeight="1" x14ac:dyDescent="0.2"/>
    <row r="6154" ht="12.75" customHeight="1" x14ac:dyDescent="0.2"/>
    <row r="6155" ht="12.75" customHeight="1" x14ac:dyDescent="0.2"/>
    <row r="6156" ht="12.75" customHeight="1" x14ac:dyDescent="0.2"/>
    <row r="6157" ht="12.75" customHeight="1" x14ac:dyDescent="0.2"/>
    <row r="6158" ht="12.75" customHeight="1" x14ac:dyDescent="0.2"/>
    <row r="6159" ht="12.75" customHeight="1" x14ac:dyDescent="0.2"/>
    <row r="6160" ht="12.75" customHeight="1" x14ac:dyDescent="0.2"/>
    <row r="6161" ht="12.75" customHeight="1" x14ac:dyDescent="0.2"/>
    <row r="6162" ht="12.75" customHeight="1" x14ac:dyDescent="0.2"/>
    <row r="6163" ht="12.75" customHeight="1" x14ac:dyDescent="0.2"/>
    <row r="6164" ht="12.75" customHeight="1" x14ac:dyDescent="0.2"/>
    <row r="6165" ht="12.75" customHeight="1" x14ac:dyDescent="0.2"/>
    <row r="6166" ht="12.75" customHeight="1" x14ac:dyDescent="0.2"/>
    <row r="6167" ht="12.75" customHeight="1" x14ac:dyDescent="0.2"/>
    <row r="6168" ht="12.75" customHeight="1" x14ac:dyDescent="0.2"/>
    <row r="6169" ht="12.75" customHeight="1" x14ac:dyDescent="0.2"/>
    <row r="6170" ht="12.75" customHeight="1" x14ac:dyDescent="0.2"/>
    <row r="6171" ht="12.75" customHeight="1" x14ac:dyDescent="0.2"/>
    <row r="6172" ht="12.75" customHeight="1" x14ac:dyDescent="0.2"/>
    <row r="6173" ht="12.75" customHeight="1" x14ac:dyDescent="0.2"/>
    <row r="6174" ht="12.75" customHeight="1" x14ac:dyDescent="0.2"/>
    <row r="6175" ht="12.75" customHeight="1" x14ac:dyDescent="0.2"/>
    <row r="6176" ht="12.75" customHeight="1" x14ac:dyDescent="0.2"/>
    <row r="6177" ht="12.75" customHeight="1" x14ac:dyDescent="0.2"/>
    <row r="6178" ht="12.75" customHeight="1" x14ac:dyDescent="0.2"/>
    <row r="6179" ht="12.75" customHeight="1" x14ac:dyDescent="0.2"/>
    <row r="6180" ht="12.75" customHeight="1" x14ac:dyDescent="0.2"/>
    <row r="6181" ht="12.75" customHeight="1" x14ac:dyDescent="0.2"/>
    <row r="6182" ht="12.75" customHeight="1" x14ac:dyDescent="0.2"/>
    <row r="6183" ht="12.75" customHeight="1" x14ac:dyDescent="0.2"/>
    <row r="6184" ht="12.75" customHeight="1" x14ac:dyDescent="0.2"/>
    <row r="6185" ht="12.75" customHeight="1" x14ac:dyDescent="0.2"/>
    <row r="6186" ht="12.75" customHeight="1" x14ac:dyDescent="0.2"/>
    <row r="6187" ht="12.75" customHeight="1" x14ac:dyDescent="0.2"/>
    <row r="6188" ht="12.75" customHeight="1" x14ac:dyDescent="0.2"/>
    <row r="6189" ht="12.75" customHeight="1" x14ac:dyDescent="0.2"/>
    <row r="6190" ht="12.75" customHeight="1" x14ac:dyDescent="0.2"/>
    <row r="6191" ht="12.75" customHeight="1" x14ac:dyDescent="0.2"/>
    <row r="6192" ht="12.75" customHeight="1" x14ac:dyDescent="0.2"/>
    <row r="6193" ht="12.75" customHeight="1" x14ac:dyDescent="0.2"/>
    <row r="6194" ht="12.75" customHeight="1" x14ac:dyDescent="0.2"/>
    <row r="6195" ht="12.75" customHeight="1" x14ac:dyDescent="0.2"/>
    <row r="6196" ht="12.75" customHeight="1" x14ac:dyDescent="0.2"/>
    <row r="6197" ht="12.75" customHeight="1" x14ac:dyDescent="0.2"/>
    <row r="6198" ht="12.75" customHeight="1" x14ac:dyDescent="0.2"/>
    <row r="6199" ht="12.75" customHeight="1" x14ac:dyDescent="0.2"/>
    <row r="6200" ht="12.75" customHeight="1" x14ac:dyDescent="0.2"/>
    <row r="6201" ht="12.75" customHeight="1" x14ac:dyDescent="0.2"/>
    <row r="6202" ht="12.75" customHeight="1" x14ac:dyDescent="0.2"/>
    <row r="6203" ht="12.75" customHeight="1" x14ac:dyDescent="0.2"/>
    <row r="6204" ht="12.75" customHeight="1" x14ac:dyDescent="0.2"/>
    <row r="6205" ht="12.75" customHeight="1" x14ac:dyDescent="0.2"/>
    <row r="6206" ht="12.75" customHeight="1" x14ac:dyDescent="0.2"/>
    <row r="6207" ht="12.75" customHeight="1" x14ac:dyDescent="0.2"/>
    <row r="6208" ht="12.75" customHeight="1" x14ac:dyDescent="0.2"/>
    <row r="6209" ht="12.75" customHeight="1" x14ac:dyDescent="0.2"/>
    <row r="6210" ht="12.75" customHeight="1" x14ac:dyDescent="0.2"/>
    <row r="6211" ht="12.75" customHeight="1" x14ac:dyDescent="0.2"/>
    <row r="6212" ht="12.75" customHeight="1" x14ac:dyDescent="0.2"/>
    <row r="6213" ht="12.75" customHeight="1" x14ac:dyDescent="0.2"/>
    <row r="6214" ht="12.75" customHeight="1" x14ac:dyDescent="0.2"/>
    <row r="6215" ht="12.75" customHeight="1" x14ac:dyDescent="0.2"/>
    <row r="6216" ht="12.75" customHeight="1" x14ac:dyDescent="0.2"/>
    <row r="6217" ht="12.75" customHeight="1" x14ac:dyDescent="0.2"/>
    <row r="6218" ht="12.75" customHeight="1" x14ac:dyDescent="0.2"/>
    <row r="6219" ht="12.75" customHeight="1" x14ac:dyDescent="0.2"/>
    <row r="6220" ht="12.75" customHeight="1" x14ac:dyDescent="0.2"/>
    <row r="6221" ht="12.75" customHeight="1" x14ac:dyDescent="0.2"/>
    <row r="6222" ht="12.75" customHeight="1" x14ac:dyDescent="0.2"/>
    <row r="6223" ht="12.75" customHeight="1" x14ac:dyDescent="0.2"/>
    <row r="6224" ht="12.75" customHeight="1" x14ac:dyDescent="0.2"/>
    <row r="6225" ht="12.75" customHeight="1" x14ac:dyDescent="0.2"/>
    <row r="6226" ht="12.75" customHeight="1" x14ac:dyDescent="0.2"/>
    <row r="6227" ht="12.75" customHeight="1" x14ac:dyDescent="0.2"/>
    <row r="6228" ht="12.75" customHeight="1" x14ac:dyDescent="0.2"/>
    <row r="6229" ht="12.75" customHeight="1" x14ac:dyDescent="0.2"/>
    <row r="6230" ht="12.75" customHeight="1" x14ac:dyDescent="0.2"/>
    <row r="6231" ht="12.75" customHeight="1" x14ac:dyDescent="0.2"/>
    <row r="6232" ht="12.75" customHeight="1" x14ac:dyDescent="0.2"/>
    <row r="6233" ht="12.75" customHeight="1" x14ac:dyDescent="0.2"/>
    <row r="6234" ht="12.75" customHeight="1" x14ac:dyDescent="0.2"/>
    <row r="6235" ht="12.75" customHeight="1" x14ac:dyDescent="0.2"/>
    <row r="6236" ht="12.75" customHeight="1" x14ac:dyDescent="0.2"/>
    <row r="6237" ht="12.75" customHeight="1" x14ac:dyDescent="0.2"/>
    <row r="6238" ht="12.75" customHeight="1" x14ac:dyDescent="0.2"/>
    <row r="6239" ht="12.75" customHeight="1" x14ac:dyDescent="0.2"/>
    <row r="6240" ht="12.75" customHeight="1" x14ac:dyDescent="0.2"/>
    <row r="6241" ht="12.75" customHeight="1" x14ac:dyDescent="0.2"/>
    <row r="6242" ht="12.75" customHeight="1" x14ac:dyDescent="0.2"/>
    <row r="6243" ht="12.75" customHeight="1" x14ac:dyDescent="0.2"/>
    <row r="6244" ht="12.75" customHeight="1" x14ac:dyDescent="0.2"/>
    <row r="6245" ht="12.75" customHeight="1" x14ac:dyDescent="0.2"/>
    <row r="6246" ht="12.75" customHeight="1" x14ac:dyDescent="0.2"/>
    <row r="6247" ht="12.75" customHeight="1" x14ac:dyDescent="0.2"/>
    <row r="6248" ht="12.75" customHeight="1" x14ac:dyDescent="0.2"/>
    <row r="6249" ht="12.75" customHeight="1" x14ac:dyDescent="0.2"/>
    <row r="6250" ht="12.75" customHeight="1" x14ac:dyDescent="0.2"/>
    <row r="6251" ht="12.75" customHeight="1" x14ac:dyDescent="0.2"/>
    <row r="6252" ht="12.75" customHeight="1" x14ac:dyDescent="0.2"/>
    <row r="6253" ht="12.75" customHeight="1" x14ac:dyDescent="0.2"/>
    <row r="6254" ht="12.75" customHeight="1" x14ac:dyDescent="0.2"/>
    <row r="6255" ht="12.75" customHeight="1" x14ac:dyDescent="0.2"/>
    <row r="6256" ht="12.75" customHeight="1" x14ac:dyDescent="0.2"/>
    <row r="6257" ht="12.75" customHeight="1" x14ac:dyDescent="0.2"/>
    <row r="6258" ht="12.75" customHeight="1" x14ac:dyDescent="0.2"/>
    <row r="6259" ht="12.75" customHeight="1" x14ac:dyDescent="0.2"/>
    <row r="6260" ht="12.75" customHeight="1" x14ac:dyDescent="0.2"/>
    <row r="6261" ht="12.75" customHeight="1" x14ac:dyDescent="0.2"/>
    <row r="6262" ht="12.75" customHeight="1" x14ac:dyDescent="0.2"/>
    <row r="6263" ht="12.75" customHeight="1" x14ac:dyDescent="0.2"/>
    <row r="6264" ht="12.75" customHeight="1" x14ac:dyDescent="0.2"/>
    <row r="6265" ht="12.75" customHeight="1" x14ac:dyDescent="0.2"/>
    <row r="6266" ht="12.75" customHeight="1" x14ac:dyDescent="0.2"/>
    <row r="6267" ht="12.75" customHeight="1" x14ac:dyDescent="0.2"/>
    <row r="6268" ht="12.75" customHeight="1" x14ac:dyDescent="0.2"/>
    <row r="6269" ht="12.75" customHeight="1" x14ac:dyDescent="0.2"/>
    <row r="6270" ht="12.75" customHeight="1" x14ac:dyDescent="0.2"/>
    <row r="6271" ht="12.75" customHeight="1" x14ac:dyDescent="0.2"/>
    <row r="6272" ht="12.75" customHeight="1" x14ac:dyDescent="0.2"/>
    <row r="6273" ht="12.75" customHeight="1" x14ac:dyDescent="0.2"/>
    <row r="6274" ht="12.75" customHeight="1" x14ac:dyDescent="0.2"/>
    <row r="6275" ht="12.75" customHeight="1" x14ac:dyDescent="0.2"/>
    <row r="6276" ht="12.75" customHeight="1" x14ac:dyDescent="0.2"/>
    <row r="6277" ht="12.75" customHeight="1" x14ac:dyDescent="0.2"/>
    <row r="6278" ht="12.75" customHeight="1" x14ac:dyDescent="0.2"/>
    <row r="6279" ht="12.75" customHeight="1" x14ac:dyDescent="0.2"/>
    <row r="6280" ht="12.75" customHeight="1" x14ac:dyDescent="0.2"/>
    <row r="6281" ht="12.75" customHeight="1" x14ac:dyDescent="0.2"/>
    <row r="6282" ht="12.75" customHeight="1" x14ac:dyDescent="0.2"/>
    <row r="6283" ht="12.75" customHeight="1" x14ac:dyDescent="0.2"/>
    <row r="6284" ht="12.75" customHeight="1" x14ac:dyDescent="0.2"/>
    <row r="6285" ht="12.75" customHeight="1" x14ac:dyDescent="0.2"/>
    <row r="6286" ht="12.75" customHeight="1" x14ac:dyDescent="0.2"/>
    <row r="6287" ht="12.75" customHeight="1" x14ac:dyDescent="0.2"/>
    <row r="6288" ht="12.75" customHeight="1" x14ac:dyDescent="0.2"/>
    <row r="6289" ht="12.75" customHeight="1" x14ac:dyDescent="0.2"/>
    <row r="6290" ht="12.75" customHeight="1" x14ac:dyDescent="0.2"/>
    <row r="6291" ht="12.75" customHeight="1" x14ac:dyDescent="0.2"/>
    <row r="6292" ht="12.75" customHeight="1" x14ac:dyDescent="0.2"/>
    <row r="6293" ht="12.75" customHeight="1" x14ac:dyDescent="0.2"/>
    <row r="6294" ht="12.75" customHeight="1" x14ac:dyDescent="0.2"/>
    <row r="6295" ht="12.75" customHeight="1" x14ac:dyDescent="0.2"/>
    <row r="6296" ht="12.75" customHeight="1" x14ac:dyDescent="0.2"/>
    <row r="6297" ht="12.75" customHeight="1" x14ac:dyDescent="0.2"/>
    <row r="6298" ht="12.75" customHeight="1" x14ac:dyDescent="0.2"/>
    <row r="6299" ht="12.75" customHeight="1" x14ac:dyDescent="0.2"/>
    <row r="6300" ht="12.75" customHeight="1" x14ac:dyDescent="0.2"/>
    <row r="6301" ht="12.75" customHeight="1" x14ac:dyDescent="0.2"/>
    <row r="6302" ht="12.75" customHeight="1" x14ac:dyDescent="0.2"/>
    <row r="6303" ht="12.75" customHeight="1" x14ac:dyDescent="0.2"/>
    <row r="6304" ht="12.75" customHeight="1" x14ac:dyDescent="0.2"/>
    <row r="6305" ht="12.75" customHeight="1" x14ac:dyDescent="0.2"/>
    <row r="6306" ht="12.75" customHeight="1" x14ac:dyDescent="0.2"/>
    <row r="6307" ht="12.75" customHeight="1" x14ac:dyDescent="0.2"/>
    <row r="6308" ht="12.75" customHeight="1" x14ac:dyDescent="0.2"/>
    <row r="6309" ht="12.75" customHeight="1" x14ac:dyDescent="0.2"/>
    <row r="6310" ht="12.75" customHeight="1" x14ac:dyDescent="0.2"/>
    <row r="6311" ht="12.75" customHeight="1" x14ac:dyDescent="0.2"/>
    <row r="6312" ht="12.75" customHeight="1" x14ac:dyDescent="0.2"/>
    <row r="6313" ht="12.75" customHeight="1" x14ac:dyDescent="0.2"/>
    <row r="6314" ht="12.75" customHeight="1" x14ac:dyDescent="0.2"/>
    <row r="6315" ht="12.75" customHeight="1" x14ac:dyDescent="0.2"/>
    <row r="6316" ht="12.75" customHeight="1" x14ac:dyDescent="0.2"/>
    <row r="6317" ht="12.75" customHeight="1" x14ac:dyDescent="0.2"/>
    <row r="6318" ht="12.75" customHeight="1" x14ac:dyDescent="0.2"/>
    <row r="6319" ht="12.75" customHeight="1" x14ac:dyDescent="0.2"/>
    <row r="6320" ht="12.75" customHeight="1" x14ac:dyDescent="0.2"/>
    <row r="6321" ht="12.75" customHeight="1" x14ac:dyDescent="0.2"/>
    <row r="6322" ht="12.75" customHeight="1" x14ac:dyDescent="0.2"/>
    <row r="6323" ht="12.75" customHeight="1" x14ac:dyDescent="0.2"/>
    <row r="6324" ht="12.75" customHeight="1" x14ac:dyDescent="0.2"/>
    <row r="6325" ht="12.75" customHeight="1" x14ac:dyDescent="0.2"/>
    <row r="6326" ht="12.75" customHeight="1" x14ac:dyDescent="0.2"/>
    <row r="6327" ht="12.75" customHeight="1" x14ac:dyDescent="0.2"/>
    <row r="6328" ht="12.75" customHeight="1" x14ac:dyDescent="0.2"/>
    <row r="6329" ht="12.75" customHeight="1" x14ac:dyDescent="0.2"/>
    <row r="6330" ht="12.75" customHeight="1" x14ac:dyDescent="0.2"/>
    <row r="6331" ht="12.75" customHeight="1" x14ac:dyDescent="0.2"/>
    <row r="6332" ht="12.75" customHeight="1" x14ac:dyDescent="0.2"/>
    <row r="6333" ht="12.75" customHeight="1" x14ac:dyDescent="0.2"/>
    <row r="6334" ht="12.75" customHeight="1" x14ac:dyDescent="0.2"/>
    <row r="6335" ht="12.75" customHeight="1" x14ac:dyDescent="0.2"/>
    <row r="6336" ht="12.75" customHeight="1" x14ac:dyDescent="0.2"/>
    <row r="6337" ht="12.75" customHeight="1" x14ac:dyDescent="0.2"/>
    <row r="6338" ht="12.75" customHeight="1" x14ac:dyDescent="0.2"/>
    <row r="6339" ht="12.75" customHeight="1" x14ac:dyDescent="0.2"/>
    <row r="6340" ht="12.75" customHeight="1" x14ac:dyDescent="0.2"/>
    <row r="6341" ht="12.75" customHeight="1" x14ac:dyDescent="0.2"/>
    <row r="6342" ht="12.75" customHeight="1" x14ac:dyDescent="0.2"/>
    <row r="6343" ht="12.75" customHeight="1" x14ac:dyDescent="0.2"/>
    <row r="6344" ht="12.75" customHeight="1" x14ac:dyDescent="0.2"/>
    <row r="6345" ht="12.75" customHeight="1" x14ac:dyDescent="0.2"/>
    <row r="6346" ht="12.75" customHeight="1" x14ac:dyDescent="0.2"/>
    <row r="6347" ht="12.75" customHeight="1" x14ac:dyDescent="0.2"/>
    <row r="6348" ht="12.75" customHeight="1" x14ac:dyDescent="0.2"/>
    <row r="6349" ht="12.75" customHeight="1" x14ac:dyDescent="0.2"/>
    <row r="6350" ht="12.75" customHeight="1" x14ac:dyDescent="0.2"/>
    <row r="6351" ht="12.75" customHeight="1" x14ac:dyDescent="0.2"/>
    <row r="6352" ht="12.75" customHeight="1" x14ac:dyDescent="0.2"/>
    <row r="6353" ht="12.75" customHeight="1" x14ac:dyDescent="0.2"/>
    <row r="6354" ht="12.75" customHeight="1" x14ac:dyDescent="0.2"/>
    <row r="6355" ht="12.75" customHeight="1" x14ac:dyDescent="0.2"/>
    <row r="6356" ht="12.75" customHeight="1" x14ac:dyDescent="0.2"/>
    <row r="6357" ht="12.75" customHeight="1" x14ac:dyDescent="0.2"/>
    <row r="6358" ht="12.75" customHeight="1" x14ac:dyDescent="0.2"/>
    <row r="6359" ht="12.75" customHeight="1" x14ac:dyDescent="0.2"/>
    <row r="6360" ht="12.75" customHeight="1" x14ac:dyDescent="0.2"/>
    <row r="6361" ht="12.75" customHeight="1" x14ac:dyDescent="0.2"/>
    <row r="6362" ht="12.75" customHeight="1" x14ac:dyDescent="0.2"/>
    <row r="6363" ht="12.75" customHeight="1" x14ac:dyDescent="0.2"/>
    <row r="6364" ht="12.75" customHeight="1" x14ac:dyDescent="0.2"/>
    <row r="6365" ht="12.75" customHeight="1" x14ac:dyDescent="0.2"/>
    <row r="6366" ht="12.75" customHeight="1" x14ac:dyDescent="0.2"/>
    <row r="6367" ht="12.75" customHeight="1" x14ac:dyDescent="0.2"/>
    <row r="6368" ht="12.75" customHeight="1" x14ac:dyDescent="0.2"/>
    <row r="6369" ht="12.75" customHeight="1" x14ac:dyDescent="0.2"/>
    <row r="6370" ht="12.75" customHeight="1" x14ac:dyDescent="0.2"/>
    <row r="6371" ht="12.75" customHeight="1" x14ac:dyDescent="0.2"/>
    <row r="6372" ht="12.75" customHeight="1" x14ac:dyDescent="0.2"/>
    <row r="6373" ht="12.75" customHeight="1" x14ac:dyDescent="0.2"/>
    <row r="6374" ht="12.75" customHeight="1" x14ac:dyDescent="0.2"/>
    <row r="6375" ht="12.75" customHeight="1" x14ac:dyDescent="0.2"/>
    <row r="6376" ht="12.75" customHeight="1" x14ac:dyDescent="0.2"/>
    <row r="6377" ht="12.75" customHeight="1" x14ac:dyDescent="0.2"/>
    <row r="6378" ht="12.75" customHeight="1" x14ac:dyDescent="0.2"/>
    <row r="6379" ht="12.75" customHeight="1" x14ac:dyDescent="0.2"/>
    <row r="6380" ht="12.75" customHeight="1" x14ac:dyDescent="0.2"/>
    <row r="6381" ht="12.75" customHeight="1" x14ac:dyDescent="0.2"/>
    <row r="6382" ht="12.75" customHeight="1" x14ac:dyDescent="0.2"/>
    <row r="6383" ht="12.75" customHeight="1" x14ac:dyDescent="0.2"/>
    <row r="6384" ht="12.75" customHeight="1" x14ac:dyDescent="0.2"/>
    <row r="6385" ht="12.75" customHeight="1" x14ac:dyDescent="0.2"/>
    <row r="6386" ht="12.75" customHeight="1" x14ac:dyDescent="0.2"/>
    <row r="6387" ht="12.75" customHeight="1" x14ac:dyDescent="0.2"/>
    <row r="6388" ht="12.75" customHeight="1" x14ac:dyDescent="0.2"/>
    <row r="6389" ht="12.75" customHeight="1" x14ac:dyDescent="0.2"/>
    <row r="6390" ht="12.75" customHeight="1" x14ac:dyDescent="0.2"/>
    <row r="6391" ht="12.75" customHeight="1" x14ac:dyDescent="0.2"/>
    <row r="6392" ht="12.75" customHeight="1" x14ac:dyDescent="0.2"/>
    <row r="6393" ht="12.75" customHeight="1" x14ac:dyDescent="0.2"/>
    <row r="6394" ht="12.75" customHeight="1" x14ac:dyDescent="0.2"/>
    <row r="6395" ht="12.75" customHeight="1" x14ac:dyDescent="0.2"/>
    <row r="6396" ht="12.75" customHeight="1" x14ac:dyDescent="0.2"/>
    <row r="6397" ht="12.75" customHeight="1" x14ac:dyDescent="0.2"/>
    <row r="6398" ht="12.75" customHeight="1" x14ac:dyDescent="0.2"/>
    <row r="6399" ht="12.75" customHeight="1" x14ac:dyDescent="0.2"/>
    <row r="6400" ht="12.75" customHeight="1" x14ac:dyDescent="0.2"/>
    <row r="6401" ht="12.75" customHeight="1" x14ac:dyDescent="0.2"/>
    <row r="6402" ht="12.75" customHeight="1" x14ac:dyDescent="0.2"/>
    <row r="6403" ht="12.75" customHeight="1" x14ac:dyDescent="0.2"/>
    <row r="6404" ht="12.75" customHeight="1" x14ac:dyDescent="0.2"/>
    <row r="6405" ht="12.75" customHeight="1" x14ac:dyDescent="0.2"/>
    <row r="6406" ht="12.75" customHeight="1" x14ac:dyDescent="0.2"/>
    <row r="6407" ht="12.75" customHeight="1" x14ac:dyDescent="0.2"/>
    <row r="6408" ht="12.75" customHeight="1" x14ac:dyDescent="0.2"/>
    <row r="6409" ht="12.75" customHeight="1" x14ac:dyDescent="0.2"/>
    <row r="6410" ht="12.75" customHeight="1" x14ac:dyDescent="0.2"/>
    <row r="6411" ht="12.75" customHeight="1" x14ac:dyDescent="0.2"/>
    <row r="6412" ht="12.75" customHeight="1" x14ac:dyDescent="0.2"/>
    <row r="6413" ht="12.75" customHeight="1" x14ac:dyDescent="0.2"/>
    <row r="6414" ht="12.75" customHeight="1" x14ac:dyDescent="0.2"/>
    <row r="6415" ht="12.75" customHeight="1" x14ac:dyDescent="0.2"/>
    <row r="6416" ht="12.75" customHeight="1" x14ac:dyDescent="0.2"/>
    <row r="6417" ht="12.75" customHeight="1" x14ac:dyDescent="0.2"/>
    <row r="6418" ht="12.75" customHeight="1" x14ac:dyDescent="0.2"/>
    <row r="6419" ht="12.75" customHeight="1" x14ac:dyDescent="0.2"/>
    <row r="6420" ht="12.75" customHeight="1" x14ac:dyDescent="0.2"/>
    <row r="6421" ht="12.75" customHeight="1" x14ac:dyDescent="0.2"/>
    <row r="6422" ht="12.75" customHeight="1" x14ac:dyDescent="0.2"/>
    <row r="6423" ht="12.75" customHeight="1" x14ac:dyDescent="0.2"/>
    <row r="6424" ht="12.75" customHeight="1" x14ac:dyDescent="0.2"/>
    <row r="6425" ht="12.75" customHeight="1" x14ac:dyDescent="0.2"/>
    <row r="6426" ht="12.75" customHeight="1" x14ac:dyDescent="0.2"/>
    <row r="6427" ht="12.75" customHeight="1" x14ac:dyDescent="0.2"/>
    <row r="6428" ht="12.75" customHeight="1" x14ac:dyDescent="0.2"/>
    <row r="6429" ht="12.75" customHeight="1" x14ac:dyDescent="0.2"/>
    <row r="6430" ht="12.75" customHeight="1" x14ac:dyDescent="0.2"/>
    <row r="6431" ht="12.75" customHeight="1" x14ac:dyDescent="0.2"/>
    <row r="6432" ht="12.75" customHeight="1" x14ac:dyDescent="0.2"/>
    <row r="6433" ht="12.75" customHeight="1" x14ac:dyDescent="0.2"/>
    <row r="6434" ht="12.75" customHeight="1" x14ac:dyDescent="0.2"/>
    <row r="6435" ht="12.75" customHeight="1" x14ac:dyDescent="0.2"/>
    <row r="6436" ht="12.75" customHeight="1" x14ac:dyDescent="0.2"/>
    <row r="6437" ht="12.75" customHeight="1" x14ac:dyDescent="0.2"/>
    <row r="6438" ht="12.75" customHeight="1" x14ac:dyDescent="0.2"/>
    <row r="6439" ht="12.75" customHeight="1" x14ac:dyDescent="0.2"/>
    <row r="6440" ht="12.75" customHeight="1" x14ac:dyDescent="0.2"/>
    <row r="6441" ht="12.75" customHeight="1" x14ac:dyDescent="0.2"/>
    <row r="6442" ht="12.75" customHeight="1" x14ac:dyDescent="0.2"/>
    <row r="6443" ht="12.75" customHeight="1" x14ac:dyDescent="0.2"/>
    <row r="6444" ht="12.75" customHeight="1" x14ac:dyDescent="0.2"/>
    <row r="6445" ht="12.75" customHeight="1" x14ac:dyDescent="0.2"/>
    <row r="6446" ht="12.75" customHeight="1" x14ac:dyDescent="0.2"/>
    <row r="6447" ht="12.75" customHeight="1" x14ac:dyDescent="0.2"/>
    <row r="6448" ht="12.75" customHeight="1" x14ac:dyDescent="0.2"/>
    <row r="6449" ht="12.75" customHeight="1" x14ac:dyDescent="0.2"/>
    <row r="6450" ht="12.75" customHeight="1" x14ac:dyDescent="0.2"/>
    <row r="6451" ht="12.75" customHeight="1" x14ac:dyDescent="0.2"/>
    <row r="6452" ht="12.75" customHeight="1" x14ac:dyDescent="0.2"/>
    <row r="6453" ht="12.75" customHeight="1" x14ac:dyDescent="0.2"/>
    <row r="6454" ht="12.75" customHeight="1" x14ac:dyDescent="0.2"/>
    <row r="6455" ht="12.75" customHeight="1" x14ac:dyDescent="0.2"/>
    <row r="6456" ht="12.75" customHeight="1" x14ac:dyDescent="0.2"/>
    <row r="6457" ht="12.75" customHeight="1" x14ac:dyDescent="0.2"/>
    <row r="6458" ht="12.75" customHeight="1" x14ac:dyDescent="0.2"/>
    <row r="6459" ht="12.75" customHeight="1" x14ac:dyDescent="0.2"/>
    <row r="6460" ht="12.75" customHeight="1" x14ac:dyDescent="0.2"/>
    <row r="6461" ht="12.75" customHeight="1" x14ac:dyDescent="0.2"/>
    <row r="6462" ht="12.75" customHeight="1" x14ac:dyDescent="0.2"/>
    <row r="6463" ht="12.75" customHeight="1" x14ac:dyDescent="0.2"/>
    <row r="6464" ht="12.75" customHeight="1" x14ac:dyDescent="0.2"/>
    <row r="6465" ht="12.75" customHeight="1" x14ac:dyDescent="0.2"/>
    <row r="6466" ht="12.75" customHeight="1" x14ac:dyDescent="0.2"/>
    <row r="6467" ht="12.75" customHeight="1" x14ac:dyDescent="0.2"/>
    <row r="6468" ht="12.75" customHeight="1" x14ac:dyDescent="0.2"/>
    <row r="6469" ht="12.75" customHeight="1" x14ac:dyDescent="0.2"/>
    <row r="6470" ht="12.75" customHeight="1" x14ac:dyDescent="0.2"/>
    <row r="6471" ht="12.75" customHeight="1" x14ac:dyDescent="0.2"/>
    <row r="6472" ht="12.75" customHeight="1" x14ac:dyDescent="0.2"/>
    <row r="6473" ht="12.75" customHeight="1" x14ac:dyDescent="0.2"/>
    <row r="6474" ht="12.75" customHeight="1" x14ac:dyDescent="0.2"/>
    <row r="6475" ht="12.75" customHeight="1" x14ac:dyDescent="0.2"/>
    <row r="6476" ht="12.75" customHeight="1" x14ac:dyDescent="0.2"/>
    <row r="6477" ht="12.75" customHeight="1" x14ac:dyDescent="0.2"/>
    <row r="6478" ht="12.75" customHeight="1" x14ac:dyDescent="0.2"/>
    <row r="6479" ht="12.75" customHeight="1" x14ac:dyDescent="0.2"/>
    <row r="6480" ht="12.75" customHeight="1" x14ac:dyDescent="0.2"/>
    <row r="6481" ht="12.75" customHeight="1" x14ac:dyDescent="0.2"/>
    <row r="6482" ht="12.75" customHeight="1" x14ac:dyDescent="0.2"/>
    <row r="6483" ht="12.75" customHeight="1" x14ac:dyDescent="0.2"/>
    <row r="6484" ht="12.75" customHeight="1" x14ac:dyDescent="0.2"/>
    <row r="6485" ht="12.75" customHeight="1" x14ac:dyDescent="0.2"/>
    <row r="6486" ht="12.75" customHeight="1" x14ac:dyDescent="0.2"/>
    <row r="6487" ht="12.75" customHeight="1" x14ac:dyDescent="0.2"/>
    <row r="6488" ht="12.75" customHeight="1" x14ac:dyDescent="0.2"/>
    <row r="6489" ht="12.75" customHeight="1" x14ac:dyDescent="0.2"/>
    <row r="6490" ht="12.75" customHeight="1" x14ac:dyDescent="0.2"/>
    <row r="6491" ht="12.75" customHeight="1" x14ac:dyDescent="0.2"/>
    <row r="6492" ht="12.75" customHeight="1" x14ac:dyDescent="0.2"/>
    <row r="6493" ht="12.75" customHeight="1" x14ac:dyDescent="0.2"/>
    <row r="6494" ht="12.75" customHeight="1" x14ac:dyDescent="0.2"/>
    <row r="6495" ht="12.75" customHeight="1" x14ac:dyDescent="0.2"/>
    <row r="6496" ht="12.75" customHeight="1" x14ac:dyDescent="0.2"/>
    <row r="6497" ht="12.75" customHeight="1" x14ac:dyDescent="0.2"/>
    <row r="6498" ht="12.75" customHeight="1" x14ac:dyDescent="0.2"/>
    <row r="6499" ht="12.75" customHeight="1" x14ac:dyDescent="0.2"/>
    <row r="6500" ht="12.75" customHeight="1" x14ac:dyDescent="0.2"/>
    <row r="6501" ht="12.75" customHeight="1" x14ac:dyDescent="0.2"/>
    <row r="6502" ht="12.75" customHeight="1" x14ac:dyDescent="0.2"/>
    <row r="6503" ht="12.75" customHeight="1" x14ac:dyDescent="0.2"/>
    <row r="6504" ht="12.75" customHeight="1" x14ac:dyDescent="0.2"/>
    <row r="6505" ht="12.75" customHeight="1" x14ac:dyDescent="0.2"/>
    <row r="6506" ht="12.75" customHeight="1" x14ac:dyDescent="0.2"/>
    <row r="6507" ht="12.75" customHeight="1" x14ac:dyDescent="0.2"/>
    <row r="6508" ht="12.75" customHeight="1" x14ac:dyDescent="0.2"/>
    <row r="6509" ht="12.75" customHeight="1" x14ac:dyDescent="0.2"/>
    <row r="6510" ht="12.75" customHeight="1" x14ac:dyDescent="0.2"/>
    <row r="6511" ht="12.75" customHeight="1" x14ac:dyDescent="0.2"/>
    <row r="6512" ht="12.75" customHeight="1" x14ac:dyDescent="0.2"/>
    <row r="6513" ht="12.75" customHeight="1" x14ac:dyDescent="0.2"/>
    <row r="6514" ht="12.75" customHeight="1" x14ac:dyDescent="0.2"/>
    <row r="6515" ht="12.75" customHeight="1" x14ac:dyDescent="0.2"/>
    <row r="6516" ht="12.75" customHeight="1" x14ac:dyDescent="0.2"/>
    <row r="6517" ht="12.75" customHeight="1" x14ac:dyDescent="0.2"/>
    <row r="6518" ht="12.75" customHeight="1" x14ac:dyDescent="0.2"/>
    <row r="6519" ht="12.75" customHeight="1" x14ac:dyDescent="0.2"/>
    <row r="6520" ht="12.75" customHeight="1" x14ac:dyDescent="0.2"/>
    <row r="6521" ht="12.75" customHeight="1" x14ac:dyDescent="0.2"/>
    <row r="6522" ht="12.75" customHeight="1" x14ac:dyDescent="0.2"/>
    <row r="6523" ht="12.75" customHeight="1" x14ac:dyDescent="0.2"/>
    <row r="6524" ht="12.75" customHeight="1" x14ac:dyDescent="0.2"/>
    <row r="6525" ht="12.75" customHeight="1" x14ac:dyDescent="0.2"/>
    <row r="6526" ht="12.75" customHeight="1" x14ac:dyDescent="0.2"/>
    <row r="6527" ht="12.75" customHeight="1" x14ac:dyDescent="0.2"/>
    <row r="6528" ht="12.75" customHeight="1" x14ac:dyDescent="0.2"/>
    <row r="6529" ht="12.75" customHeight="1" x14ac:dyDescent="0.2"/>
    <row r="6530" ht="12.75" customHeight="1" x14ac:dyDescent="0.2"/>
    <row r="6531" ht="12.75" customHeight="1" x14ac:dyDescent="0.2"/>
    <row r="6532" ht="12.75" customHeight="1" x14ac:dyDescent="0.2"/>
    <row r="6533" ht="12.75" customHeight="1" x14ac:dyDescent="0.2"/>
    <row r="6534" ht="12.75" customHeight="1" x14ac:dyDescent="0.2"/>
    <row r="6535" ht="12.75" customHeight="1" x14ac:dyDescent="0.2"/>
    <row r="6536" ht="12.75" customHeight="1" x14ac:dyDescent="0.2"/>
    <row r="6537" ht="12.75" customHeight="1" x14ac:dyDescent="0.2"/>
    <row r="6538" ht="12.75" customHeight="1" x14ac:dyDescent="0.2"/>
    <row r="6539" ht="12.75" customHeight="1" x14ac:dyDescent="0.2"/>
    <row r="6540" ht="12.75" customHeight="1" x14ac:dyDescent="0.2"/>
    <row r="6541" ht="12.75" customHeight="1" x14ac:dyDescent="0.2"/>
    <row r="6542" ht="12.75" customHeight="1" x14ac:dyDescent="0.2"/>
    <row r="6543" ht="12.75" customHeight="1" x14ac:dyDescent="0.2"/>
    <row r="6544" ht="12.75" customHeight="1" x14ac:dyDescent="0.2"/>
    <row r="6545" ht="12.75" customHeight="1" x14ac:dyDescent="0.2"/>
    <row r="6546" ht="12.75" customHeight="1" x14ac:dyDescent="0.2"/>
    <row r="6547" ht="12.75" customHeight="1" x14ac:dyDescent="0.2"/>
    <row r="6548" ht="12.75" customHeight="1" x14ac:dyDescent="0.2"/>
    <row r="6549" ht="12.75" customHeight="1" x14ac:dyDescent="0.2"/>
    <row r="6550" ht="12.75" customHeight="1" x14ac:dyDescent="0.2"/>
    <row r="6551" ht="12.75" customHeight="1" x14ac:dyDescent="0.2"/>
    <row r="6552" ht="12.75" customHeight="1" x14ac:dyDescent="0.2"/>
    <row r="6553" ht="12.75" customHeight="1" x14ac:dyDescent="0.2"/>
    <row r="6554" ht="12.75" customHeight="1" x14ac:dyDescent="0.2"/>
    <row r="6555" ht="12.75" customHeight="1" x14ac:dyDescent="0.2"/>
    <row r="6556" ht="12.75" customHeight="1" x14ac:dyDescent="0.2"/>
    <row r="6557" ht="12.75" customHeight="1" x14ac:dyDescent="0.2"/>
    <row r="6558" ht="12.75" customHeight="1" x14ac:dyDescent="0.2"/>
    <row r="6559" ht="12.75" customHeight="1" x14ac:dyDescent="0.2"/>
    <row r="6560" ht="12.75" customHeight="1" x14ac:dyDescent="0.2"/>
    <row r="6561" ht="12.75" customHeight="1" x14ac:dyDescent="0.2"/>
    <row r="6562" ht="12.75" customHeight="1" x14ac:dyDescent="0.2"/>
    <row r="6563" ht="12.75" customHeight="1" x14ac:dyDescent="0.2"/>
    <row r="6564" ht="12.75" customHeight="1" x14ac:dyDescent="0.2"/>
    <row r="6565" ht="12.75" customHeight="1" x14ac:dyDescent="0.2"/>
    <row r="6566" ht="12.75" customHeight="1" x14ac:dyDescent="0.2"/>
    <row r="6567" ht="12.75" customHeight="1" x14ac:dyDescent="0.2"/>
    <row r="6568" ht="12.75" customHeight="1" x14ac:dyDescent="0.2"/>
    <row r="6569" ht="12.75" customHeight="1" x14ac:dyDescent="0.2"/>
    <row r="6570" ht="12.75" customHeight="1" x14ac:dyDescent="0.2"/>
    <row r="6571" ht="12.75" customHeight="1" x14ac:dyDescent="0.2"/>
    <row r="6572" ht="12.75" customHeight="1" x14ac:dyDescent="0.2"/>
    <row r="6573" ht="12.75" customHeight="1" x14ac:dyDescent="0.2"/>
    <row r="6574" ht="12.75" customHeight="1" x14ac:dyDescent="0.2"/>
    <row r="6575" ht="12.75" customHeight="1" x14ac:dyDescent="0.2"/>
    <row r="6576" ht="12.75" customHeight="1" x14ac:dyDescent="0.2"/>
    <row r="6577" ht="12.75" customHeight="1" x14ac:dyDescent="0.2"/>
    <row r="6578" ht="12.75" customHeight="1" x14ac:dyDescent="0.2"/>
    <row r="6579" ht="12.75" customHeight="1" x14ac:dyDescent="0.2"/>
    <row r="6580" ht="12.75" customHeight="1" x14ac:dyDescent="0.2"/>
    <row r="6581" ht="12.75" customHeight="1" x14ac:dyDescent="0.2"/>
    <row r="6582" ht="12.75" customHeight="1" x14ac:dyDescent="0.2"/>
    <row r="6583" ht="12.75" customHeight="1" x14ac:dyDescent="0.2"/>
    <row r="6584" ht="12.75" customHeight="1" x14ac:dyDescent="0.2"/>
    <row r="6585" ht="12.75" customHeight="1" x14ac:dyDescent="0.2"/>
    <row r="6586" ht="12.75" customHeight="1" x14ac:dyDescent="0.2"/>
    <row r="6587" ht="12.75" customHeight="1" x14ac:dyDescent="0.2"/>
    <row r="6588" ht="12.75" customHeight="1" x14ac:dyDescent="0.2"/>
    <row r="6589" ht="12.75" customHeight="1" x14ac:dyDescent="0.2"/>
    <row r="6590" ht="12.75" customHeight="1" x14ac:dyDescent="0.2"/>
    <row r="6591" ht="12.75" customHeight="1" x14ac:dyDescent="0.2"/>
    <row r="6592" ht="12.75" customHeight="1" x14ac:dyDescent="0.2"/>
    <row r="6593" ht="12.75" customHeight="1" x14ac:dyDescent="0.2"/>
    <row r="6594" ht="12.75" customHeight="1" x14ac:dyDescent="0.2"/>
    <row r="6595" ht="12.75" customHeight="1" x14ac:dyDescent="0.2"/>
    <row r="6596" ht="12.75" customHeight="1" x14ac:dyDescent="0.2"/>
    <row r="6597" ht="12.75" customHeight="1" x14ac:dyDescent="0.2"/>
    <row r="6598" ht="12.75" customHeight="1" x14ac:dyDescent="0.2"/>
    <row r="6599" ht="12.75" customHeight="1" x14ac:dyDescent="0.2"/>
    <row r="6600" ht="12.75" customHeight="1" x14ac:dyDescent="0.2"/>
    <row r="6601" ht="12.75" customHeight="1" x14ac:dyDescent="0.2"/>
    <row r="6602" ht="12.75" customHeight="1" x14ac:dyDescent="0.2"/>
    <row r="6603" ht="12.75" customHeight="1" x14ac:dyDescent="0.2"/>
    <row r="6604" ht="12.75" customHeight="1" x14ac:dyDescent="0.2"/>
    <row r="6605" ht="12.75" customHeight="1" x14ac:dyDescent="0.2"/>
    <row r="6606" ht="12.75" customHeight="1" x14ac:dyDescent="0.2"/>
    <row r="6607" ht="12.75" customHeight="1" x14ac:dyDescent="0.2"/>
    <row r="6608" ht="12.75" customHeight="1" x14ac:dyDescent="0.2"/>
    <row r="6609" ht="12.75" customHeight="1" x14ac:dyDescent="0.2"/>
    <row r="6610" ht="12.75" customHeight="1" x14ac:dyDescent="0.2"/>
    <row r="6611" ht="12.75" customHeight="1" x14ac:dyDescent="0.2"/>
    <row r="6612" ht="12.75" customHeight="1" x14ac:dyDescent="0.2"/>
    <row r="6613" ht="12.75" customHeight="1" x14ac:dyDescent="0.2"/>
    <row r="6614" ht="12.75" customHeight="1" x14ac:dyDescent="0.2"/>
    <row r="6615" ht="12.75" customHeight="1" x14ac:dyDescent="0.2"/>
    <row r="6616" ht="12.75" customHeight="1" x14ac:dyDescent="0.2"/>
    <row r="6617" ht="12.75" customHeight="1" x14ac:dyDescent="0.2"/>
    <row r="6618" ht="12.75" customHeight="1" x14ac:dyDescent="0.2"/>
    <row r="6619" ht="12.75" customHeight="1" x14ac:dyDescent="0.2"/>
    <row r="6620" ht="12.75" customHeight="1" x14ac:dyDescent="0.2"/>
    <row r="6621" ht="12.75" customHeight="1" x14ac:dyDescent="0.2"/>
    <row r="6622" ht="12.75" customHeight="1" x14ac:dyDescent="0.2"/>
    <row r="6623" ht="12.75" customHeight="1" x14ac:dyDescent="0.2"/>
    <row r="6624" ht="12.75" customHeight="1" x14ac:dyDescent="0.2"/>
    <row r="6625" ht="12.75" customHeight="1" x14ac:dyDescent="0.2"/>
    <row r="6626" ht="12.75" customHeight="1" x14ac:dyDescent="0.2"/>
    <row r="6627" ht="12.75" customHeight="1" x14ac:dyDescent="0.2"/>
    <row r="6628" ht="12.75" customHeight="1" x14ac:dyDescent="0.2"/>
    <row r="6629" ht="12.75" customHeight="1" x14ac:dyDescent="0.2"/>
    <row r="6630" ht="12.75" customHeight="1" x14ac:dyDescent="0.2"/>
    <row r="6631" ht="12.75" customHeight="1" x14ac:dyDescent="0.2"/>
    <row r="6632" ht="12.75" customHeight="1" x14ac:dyDescent="0.2"/>
    <row r="6633" ht="12.75" customHeight="1" x14ac:dyDescent="0.2"/>
    <row r="6634" ht="12.75" customHeight="1" x14ac:dyDescent="0.2"/>
    <row r="6635" ht="12.75" customHeight="1" x14ac:dyDescent="0.2"/>
    <row r="6636" ht="12.75" customHeight="1" x14ac:dyDescent="0.2"/>
    <row r="6637" ht="12.75" customHeight="1" x14ac:dyDescent="0.2"/>
    <row r="6638" ht="12.75" customHeight="1" x14ac:dyDescent="0.2"/>
    <row r="6639" ht="12.75" customHeight="1" x14ac:dyDescent="0.2"/>
    <row r="6640" ht="12.75" customHeight="1" x14ac:dyDescent="0.2"/>
    <row r="6641" ht="12.75" customHeight="1" x14ac:dyDescent="0.2"/>
    <row r="6642" ht="12.75" customHeight="1" x14ac:dyDescent="0.2"/>
    <row r="6643" ht="12.75" customHeight="1" x14ac:dyDescent="0.2"/>
    <row r="6644" ht="12.75" customHeight="1" x14ac:dyDescent="0.2"/>
    <row r="6645" ht="12.75" customHeight="1" x14ac:dyDescent="0.2"/>
    <row r="6646" ht="12.75" customHeight="1" x14ac:dyDescent="0.2"/>
    <row r="6647" ht="12.75" customHeight="1" x14ac:dyDescent="0.2"/>
    <row r="6648" ht="12.75" customHeight="1" x14ac:dyDescent="0.2"/>
    <row r="6649" ht="12.75" customHeight="1" x14ac:dyDescent="0.2"/>
    <row r="6650" ht="12.75" customHeight="1" x14ac:dyDescent="0.2"/>
    <row r="6651" ht="12.75" customHeight="1" x14ac:dyDescent="0.2"/>
    <row r="6652" ht="12.75" customHeight="1" x14ac:dyDescent="0.2"/>
    <row r="6653" ht="12.75" customHeight="1" x14ac:dyDescent="0.2"/>
    <row r="6654" ht="12.75" customHeight="1" x14ac:dyDescent="0.2"/>
    <row r="6655" ht="12.75" customHeight="1" x14ac:dyDescent="0.2"/>
    <row r="6656" ht="12.75" customHeight="1" x14ac:dyDescent="0.2"/>
    <row r="6657" ht="12.75" customHeight="1" x14ac:dyDescent="0.2"/>
    <row r="6658" ht="12.75" customHeight="1" x14ac:dyDescent="0.2"/>
    <row r="6659" ht="12.75" customHeight="1" x14ac:dyDescent="0.2"/>
    <row r="6660" ht="12.75" customHeight="1" x14ac:dyDescent="0.2"/>
    <row r="6661" ht="12.75" customHeight="1" x14ac:dyDescent="0.2"/>
    <row r="6662" ht="12.75" customHeight="1" x14ac:dyDescent="0.2"/>
    <row r="6663" ht="12.75" customHeight="1" x14ac:dyDescent="0.2"/>
    <row r="6664" ht="12.75" customHeight="1" x14ac:dyDescent="0.2"/>
    <row r="6665" ht="12.75" customHeight="1" x14ac:dyDescent="0.2"/>
    <row r="6666" ht="12.75" customHeight="1" x14ac:dyDescent="0.2"/>
    <row r="6667" ht="12.75" customHeight="1" x14ac:dyDescent="0.2"/>
    <row r="6668" ht="12.75" customHeight="1" x14ac:dyDescent="0.2"/>
    <row r="6669" ht="12.75" customHeight="1" x14ac:dyDescent="0.2"/>
    <row r="6670" ht="12.75" customHeight="1" x14ac:dyDescent="0.2"/>
    <row r="6671" ht="12.75" customHeight="1" x14ac:dyDescent="0.2"/>
    <row r="6672" ht="12.75" customHeight="1" x14ac:dyDescent="0.2"/>
    <row r="6673" ht="12.75" customHeight="1" x14ac:dyDescent="0.2"/>
    <row r="6674" ht="12.75" customHeight="1" x14ac:dyDescent="0.2"/>
    <row r="6675" ht="12.75" customHeight="1" x14ac:dyDescent="0.2"/>
    <row r="6676" ht="12.75" customHeight="1" x14ac:dyDescent="0.2"/>
    <row r="6677" ht="12.75" customHeight="1" x14ac:dyDescent="0.2"/>
    <row r="6678" ht="12.75" customHeight="1" x14ac:dyDescent="0.2"/>
    <row r="6679" ht="12.75" customHeight="1" x14ac:dyDescent="0.2"/>
    <row r="6680" ht="12.75" customHeight="1" x14ac:dyDescent="0.2"/>
    <row r="6681" ht="12.75" customHeight="1" x14ac:dyDescent="0.2"/>
    <row r="6682" ht="12.75" customHeight="1" x14ac:dyDescent="0.2"/>
    <row r="6683" ht="12.75" customHeight="1" x14ac:dyDescent="0.2"/>
    <row r="6684" ht="12.75" customHeight="1" x14ac:dyDescent="0.2"/>
    <row r="6685" ht="12.75" customHeight="1" x14ac:dyDescent="0.2"/>
    <row r="6686" ht="12.75" customHeight="1" x14ac:dyDescent="0.2"/>
    <row r="6687" ht="12.75" customHeight="1" x14ac:dyDescent="0.2"/>
    <row r="6688" ht="12.75" customHeight="1" x14ac:dyDescent="0.2"/>
    <row r="6689" ht="12.75" customHeight="1" x14ac:dyDescent="0.2"/>
    <row r="6690" ht="12.75" customHeight="1" x14ac:dyDescent="0.2"/>
    <row r="6691" ht="12.75" customHeight="1" x14ac:dyDescent="0.2"/>
    <row r="6692" ht="12.75" customHeight="1" x14ac:dyDescent="0.2"/>
    <row r="6693" ht="12.75" customHeight="1" x14ac:dyDescent="0.2"/>
    <row r="6694" ht="12.75" customHeight="1" x14ac:dyDescent="0.2"/>
    <row r="6695" ht="12.75" customHeight="1" x14ac:dyDescent="0.2"/>
    <row r="6696" ht="12.75" customHeight="1" x14ac:dyDescent="0.2"/>
    <row r="6697" ht="12.75" customHeight="1" x14ac:dyDescent="0.2"/>
    <row r="6698" ht="12.75" customHeight="1" x14ac:dyDescent="0.2"/>
    <row r="6699" ht="12.75" customHeight="1" x14ac:dyDescent="0.2"/>
    <row r="6700" ht="12.75" customHeight="1" x14ac:dyDescent="0.2"/>
    <row r="6701" ht="12.75" customHeight="1" x14ac:dyDescent="0.2"/>
    <row r="6702" ht="12.75" customHeight="1" x14ac:dyDescent="0.2"/>
    <row r="6703" ht="12.75" customHeight="1" x14ac:dyDescent="0.2"/>
    <row r="6704" ht="12.75" customHeight="1" x14ac:dyDescent="0.2"/>
    <row r="6705" ht="12.75" customHeight="1" x14ac:dyDescent="0.2"/>
    <row r="6706" ht="12.75" customHeight="1" x14ac:dyDescent="0.2"/>
    <row r="6707" ht="12.75" customHeight="1" x14ac:dyDescent="0.2"/>
    <row r="6708" ht="12.75" customHeight="1" x14ac:dyDescent="0.2"/>
    <row r="6709" ht="12.75" customHeight="1" x14ac:dyDescent="0.2"/>
    <row r="6710" ht="12.75" customHeight="1" x14ac:dyDescent="0.2"/>
    <row r="6711" ht="12.75" customHeight="1" x14ac:dyDescent="0.2"/>
    <row r="6712" ht="12.75" customHeight="1" x14ac:dyDescent="0.2"/>
    <row r="6713" ht="12.75" customHeight="1" x14ac:dyDescent="0.2"/>
    <row r="6714" ht="12.75" customHeight="1" x14ac:dyDescent="0.2"/>
    <row r="6715" ht="12.75" customHeight="1" x14ac:dyDescent="0.2"/>
    <row r="6716" ht="12.75" customHeight="1" x14ac:dyDescent="0.2"/>
    <row r="6717" ht="12.75" customHeight="1" x14ac:dyDescent="0.2"/>
    <row r="6718" ht="12.75" customHeight="1" x14ac:dyDescent="0.2"/>
    <row r="6719" ht="12.75" customHeight="1" x14ac:dyDescent="0.2"/>
    <row r="6720" ht="12.75" customHeight="1" x14ac:dyDescent="0.2"/>
    <row r="6721" ht="12.75" customHeight="1" x14ac:dyDescent="0.2"/>
    <row r="6722" ht="12.75" customHeight="1" x14ac:dyDescent="0.2"/>
    <row r="6723" ht="12.75" customHeight="1" x14ac:dyDescent="0.2"/>
    <row r="6724" ht="12.75" customHeight="1" x14ac:dyDescent="0.2"/>
    <row r="6725" ht="12.75" customHeight="1" x14ac:dyDescent="0.2"/>
    <row r="6726" ht="12.75" customHeight="1" x14ac:dyDescent="0.2"/>
    <row r="6727" ht="12.75" customHeight="1" x14ac:dyDescent="0.2"/>
    <row r="6728" ht="12.75" customHeight="1" x14ac:dyDescent="0.2"/>
    <row r="6729" ht="12.75" customHeight="1" x14ac:dyDescent="0.2"/>
    <row r="6730" ht="12.75" customHeight="1" x14ac:dyDescent="0.2"/>
    <row r="6731" ht="12.75" customHeight="1" x14ac:dyDescent="0.2"/>
    <row r="6732" ht="12.75" customHeight="1" x14ac:dyDescent="0.2"/>
    <row r="6733" ht="12.75" customHeight="1" x14ac:dyDescent="0.2"/>
    <row r="6734" ht="12.75" customHeight="1" x14ac:dyDescent="0.2"/>
    <row r="6735" ht="12.75" customHeight="1" x14ac:dyDescent="0.2"/>
    <row r="6736" ht="12.75" customHeight="1" x14ac:dyDescent="0.2"/>
    <row r="6737" ht="12.75" customHeight="1" x14ac:dyDescent="0.2"/>
    <row r="6738" ht="12.75" customHeight="1" x14ac:dyDescent="0.2"/>
    <row r="6739" ht="12.75" customHeight="1" x14ac:dyDescent="0.2"/>
    <row r="6740" ht="12.75" customHeight="1" x14ac:dyDescent="0.2"/>
    <row r="6741" ht="12.75" customHeight="1" x14ac:dyDescent="0.2"/>
    <row r="6742" ht="12.75" customHeight="1" x14ac:dyDescent="0.2"/>
    <row r="6743" ht="12.75" customHeight="1" x14ac:dyDescent="0.2"/>
    <row r="6744" ht="12.75" customHeight="1" x14ac:dyDescent="0.2"/>
    <row r="6745" ht="12.75" customHeight="1" x14ac:dyDescent="0.2"/>
    <row r="6746" ht="12.75" customHeight="1" x14ac:dyDescent="0.2"/>
    <row r="6747" ht="12.75" customHeight="1" x14ac:dyDescent="0.2"/>
    <row r="6748" ht="12.75" customHeight="1" x14ac:dyDescent="0.2"/>
    <row r="6749" ht="12.75" customHeight="1" x14ac:dyDescent="0.2"/>
    <row r="6750" ht="12.75" customHeight="1" x14ac:dyDescent="0.2"/>
    <row r="6751" ht="12.75" customHeight="1" x14ac:dyDescent="0.2"/>
    <row r="6752" ht="12.75" customHeight="1" x14ac:dyDescent="0.2"/>
    <row r="6753" ht="12.75" customHeight="1" x14ac:dyDescent="0.2"/>
    <row r="6754" ht="12.75" customHeight="1" x14ac:dyDescent="0.2"/>
    <row r="6755" ht="12.75" customHeight="1" x14ac:dyDescent="0.2"/>
    <row r="6756" ht="12.75" customHeight="1" x14ac:dyDescent="0.2"/>
    <row r="6757" ht="12.75" customHeight="1" x14ac:dyDescent="0.2"/>
    <row r="6758" ht="12.75" customHeight="1" x14ac:dyDescent="0.2"/>
    <row r="6759" ht="12.75" customHeight="1" x14ac:dyDescent="0.2"/>
    <row r="6760" ht="12.75" customHeight="1" x14ac:dyDescent="0.2"/>
    <row r="6761" ht="12.75" customHeight="1" x14ac:dyDescent="0.2"/>
    <row r="6762" ht="12.75" customHeight="1" x14ac:dyDescent="0.2"/>
    <row r="6763" ht="12.75" customHeight="1" x14ac:dyDescent="0.2"/>
    <row r="6764" ht="12.75" customHeight="1" x14ac:dyDescent="0.2"/>
    <row r="6765" ht="12.75" customHeight="1" x14ac:dyDescent="0.2"/>
    <row r="6766" ht="12.75" customHeight="1" x14ac:dyDescent="0.2"/>
    <row r="6767" ht="12.75" customHeight="1" x14ac:dyDescent="0.2"/>
    <row r="6768" ht="12.75" customHeight="1" x14ac:dyDescent="0.2"/>
    <row r="6769" ht="12.75" customHeight="1" x14ac:dyDescent="0.2"/>
    <row r="6770" ht="12.75" customHeight="1" x14ac:dyDescent="0.2"/>
    <row r="6771" ht="12.75" customHeight="1" x14ac:dyDescent="0.2"/>
    <row r="6772" ht="12.75" customHeight="1" x14ac:dyDescent="0.2"/>
    <row r="6773" ht="12.75" customHeight="1" x14ac:dyDescent="0.2"/>
    <row r="6774" ht="12.75" customHeight="1" x14ac:dyDescent="0.2"/>
    <row r="6775" ht="12.75" customHeight="1" x14ac:dyDescent="0.2"/>
    <row r="6776" ht="12.75" customHeight="1" x14ac:dyDescent="0.2"/>
    <row r="6777" ht="12.75" customHeight="1" x14ac:dyDescent="0.2"/>
    <row r="6778" ht="12.75" customHeight="1" x14ac:dyDescent="0.2"/>
    <row r="6779" ht="12.75" customHeight="1" x14ac:dyDescent="0.2"/>
    <row r="6780" ht="12.75" customHeight="1" x14ac:dyDescent="0.2"/>
    <row r="6781" ht="12.75" customHeight="1" x14ac:dyDescent="0.2"/>
    <row r="6782" ht="12.75" customHeight="1" x14ac:dyDescent="0.2"/>
    <row r="6783" ht="12.75" customHeight="1" x14ac:dyDescent="0.2"/>
    <row r="6784" ht="12.75" customHeight="1" x14ac:dyDescent="0.2"/>
    <row r="6785" ht="12.75" customHeight="1" x14ac:dyDescent="0.2"/>
    <row r="6786" ht="12.75" customHeight="1" x14ac:dyDescent="0.2"/>
    <row r="6787" ht="12.75" customHeight="1" x14ac:dyDescent="0.2"/>
    <row r="6788" ht="12.75" customHeight="1" x14ac:dyDescent="0.2"/>
    <row r="6789" ht="12.75" customHeight="1" x14ac:dyDescent="0.2"/>
    <row r="6790" ht="12.75" customHeight="1" x14ac:dyDescent="0.2"/>
    <row r="6791" ht="12.75" customHeight="1" x14ac:dyDescent="0.2"/>
    <row r="6792" ht="12.75" customHeight="1" x14ac:dyDescent="0.2"/>
    <row r="6793" ht="12.75" customHeight="1" x14ac:dyDescent="0.2"/>
    <row r="6794" ht="12.75" customHeight="1" x14ac:dyDescent="0.2"/>
    <row r="6795" ht="12.75" customHeight="1" x14ac:dyDescent="0.2"/>
    <row r="6796" ht="12.75" customHeight="1" x14ac:dyDescent="0.2"/>
    <row r="6797" ht="12.75" customHeight="1" x14ac:dyDescent="0.2"/>
    <row r="6798" ht="12.75" customHeight="1" x14ac:dyDescent="0.2"/>
    <row r="6799" ht="12.75" customHeight="1" x14ac:dyDescent="0.2"/>
    <row r="6800" ht="12.75" customHeight="1" x14ac:dyDescent="0.2"/>
    <row r="6801" ht="12.75" customHeight="1" x14ac:dyDescent="0.2"/>
    <row r="6802" ht="12.75" customHeight="1" x14ac:dyDescent="0.2"/>
    <row r="6803" ht="12.75" customHeight="1" x14ac:dyDescent="0.2"/>
    <row r="6804" ht="12.75" customHeight="1" x14ac:dyDescent="0.2"/>
    <row r="6805" ht="12.75" customHeight="1" x14ac:dyDescent="0.2"/>
    <row r="6806" ht="12.75" customHeight="1" x14ac:dyDescent="0.2"/>
    <row r="6807" ht="12.75" customHeight="1" x14ac:dyDescent="0.2"/>
    <row r="6808" ht="12.75" customHeight="1" x14ac:dyDescent="0.2"/>
    <row r="6809" ht="12.75" customHeight="1" x14ac:dyDescent="0.2"/>
    <row r="6810" ht="12.75" customHeight="1" x14ac:dyDescent="0.2"/>
    <row r="6811" ht="12.75" customHeight="1" x14ac:dyDescent="0.2"/>
    <row r="6812" ht="12.75" customHeight="1" x14ac:dyDescent="0.2"/>
    <row r="6813" ht="12.75" customHeight="1" x14ac:dyDescent="0.2"/>
    <row r="6814" ht="12.75" customHeight="1" x14ac:dyDescent="0.2"/>
    <row r="6815" ht="12.75" customHeight="1" x14ac:dyDescent="0.2"/>
    <row r="6816" ht="12.75" customHeight="1" x14ac:dyDescent="0.2"/>
    <row r="6817" ht="12.75" customHeight="1" x14ac:dyDescent="0.2"/>
    <row r="6818" ht="12.75" customHeight="1" x14ac:dyDescent="0.2"/>
    <row r="6819" ht="12.75" customHeight="1" x14ac:dyDescent="0.2"/>
    <row r="6820" ht="12.75" customHeight="1" x14ac:dyDescent="0.2"/>
    <row r="6821" ht="12.75" customHeight="1" x14ac:dyDescent="0.2"/>
    <row r="6822" ht="12.75" customHeight="1" x14ac:dyDescent="0.2"/>
    <row r="6823" ht="12.75" customHeight="1" x14ac:dyDescent="0.2"/>
    <row r="6824" ht="12.75" customHeight="1" x14ac:dyDescent="0.2"/>
    <row r="6825" ht="12.75" customHeight="1" x14ac:dyDescent="0.2"/>
    <row r="6826" ht="12.75" customHeight="1" x14ac:dyDescent="0.2"/>
    <row r="6827" ht="12.75" customHeight="1" x14ac:dyDescent="0.2"/>
    <row r="6828" ht="12.75" customHeight="1" x14ac:dyDescent="0.2"/>
    <row r="6829" ht="12.75" customHeight="1" x14ac:dyDescent="0.2"/>
    <row r="6830" ht="12.75" customHeight="1" x14ac:dyDescent="0.2"/>
    <row r="6831" ht="12.75" customHeight="1" x14ac:dyDescent="0.2"/>
    <row r="6832" ht="12.75" customHeight="1" x14ac:dyDescent="0.2"/>
    <row r="6833" ht="12.75" customHeight="1" x14ac:dyDescent="0.2"/>
    <row r="6834" ht="12.75" customHeight="1" x14ac:dyDescent="0.2"/>
    <row r="6835" ht="12.75" customHeight="1" x14ac:dyDescent="0.2"/>
    <row r="6836" ht="12.75" customHeight="1" x14ac:dyDescent="0.2"/>
    <row r="6837" ht="12.75" customHeight="1" x14ac:dyDescent="0.2"/>
    <row r="6838" ht="12.75" customHeight="1" x14ac:dyDescent="0.2"/>
    <row r="6839" ht="12.75" customHeight="1" x14ac:dyDescent="0.2"/>
    <row r="6840" ht="12.75" customHeight="1" x14ac:dyDescent="0.2"/>
    <row r="6841" ht="12.75" customHeight="1" x14ac:dyDescent="0.2"/>
    <row r="6842" ht="12.75" customHeight="1" x14ac:dyDescent="0.2"/>
    <row r="6843" ht="12.75" customHeight="1" x14ac:dyDescent="0.2"/>
    <row r="6844" ht="12.75" customHeight="1" x14ac:dyDescent="0.2"/>
    <row r="6845" ht="12.75" customHeight="1" x14ac:dyDescent="0.2"/>
    <row r="6846" ht="12.75" customHeight="1" x14ac:dyDescent="0.2"/>
    <row r="6847" ht="12.75" customHeight="1" x14ac:dyDescent="0.2"/>
    <row r="6848" ht="12.75" customHeight="1" x14ac:dyDescent="0.2"/>
    <row r="6849" ht="12.75" customHeight="1" x14ac:dyDescent="0.2"/>
    <row r="6850" ht="12.75" customHeight="1" x14ac:dyDescent="0.2"/>
    <row r="6851" ht="12.75" customHeight="1" x14ac:dyDescent="0.2"/>
    <row r="6852" ht="12.75" customHeight="1" x14ac:dyDescent="0.2"/>
    <row r="6853" ht="12.75" customHeight="1" x14ac:dyDescent="0.2"/>
    <row r="6854" ht="12.75" customHeight="1" x14ac:dyDescent="0.2"/>
    <row r="6855" ht="12.75" customHeight="1" x14ac:dyDescent="0.2"/>
    <row r="6856" ht="12.75" customHeight="1" x14ac:dyDescent="0.2"/>
    <row r="6857" ht="12.75" customHeight="1" x14ac:dyDescent="0.2"/>
    <row r="6858" ht="12.75" customHeight="1" x14ac:dyDescent="0.2"/>
    <row r="6859" ht="12.75" customHeight="1" x14ac:dyDescent="0.2"/>
    <row r="6860" ht="12.75" customHeight="1" x14ac:dyDescent="0.2"/>
    <row r="6861" ht="12.75" customHeight="1" x14ac:dyDescent="0.2"/>
    <row r="6862" ht="12.75" customHeight="1" x14ac:dyDescent="0.2"/>
    <row r="6863" ht="12.75" customHeight="1" x14ac:dyDescent="0.2"/>
    <row r="6864" ht="12.75" customHeight="1" x14ac:dyDescent="0.2"/>
    <row r="6865" ht="12.75" customHeight="1" x14ac:dyDescent="0.2"/>
    <row r="6866" ht="12.75" customHeight="1" x14ac:dyDescent="0.2"/>
    <row r="6867" ht="12.75" customHeight="1" x14ac:dyDescent="0.2"/>
    <row r="6868" ht="12.75" customHeight="1" x14ac:dyDescent="0.2"/>
    <row r="6869" ht="12.75" customHeight="1" x14ac:dyDescent="0.2"/>
    <row r="6870" ht="12.75" customHeight="1" x14ac:dyDescent="0.2"/>
    <row r="6871" ht="12.75" customHeight="1" x14ac:dyDescent="0.2"/>
    <row r="6872" ht="12.75" customHeight="1" x14ac:dyDescent="0.2"/>
    <row r="6873" ht="12.75" customHeight="1" x14ac:dyDescent="0.2"/>
    <row r="6874" ht="12.75" customHeight="1" x14ac:dyDescent="0.2"/>
    <row r="6875" ht="12.75" customHeight="1" x14ac:dyDescent="0.2"/>
    <row r="6876" ht="12.75" customHeight="1" x14ac:dyDescent="0.2"/>
    <row r="6877" ht="12.75" customHeight="1" x14ac:dyDescent="0.2"/>
    <row r="6878" ht="12.75" customHeight="1" x14ac:dyDescent="0.2"/>
    <row r="6879" ht="12.75" customHeight="1" x14ac:dyDescent="0.2"/>
    <row r="6880" ht="12.75" customHeight="1" x14ac:dyDescent="0.2"/>
    <row r="6881" ht="12.75" customHeight="1" x14ac:dyDescent="0.2"/>
    <row r="6882" ht="12.75" customHeight="1" x14ac:dyDescent="0.2"/>
    <row r="6883" ht="12.75" customHeight="1" x14ac:dyDescent="0.2"/>
    <row r="6884" ht="12.75" customHeight="1" x14ac:dyDescent="0.2"/>
    <row r="6885" ht="12.75" customHeight="1" x14ac:dyDescent="0.2"/>
    <row r="6886" ht="12.75" customHeight="1" x14ac:dyDescent="0.2"/>
    <row r="6887" ht="12.75" customHeight="1" x14ac:dyDescent="0.2"/>
    <row r="6888" ht="12.75" customHeight="1" x14ac:dyDescent="0.2"/>
    <row r="6889" ht="12.75" customHeight="1" x14ac:dyDescent="0.2"/>
    <row r="6890" ht="12.75" customHeight="1" x14ac:dyDescent="0.2"/>
    <row r="6891" ht="12.75" customHeight="1" x14ac:dyDescent="0.2"/>
    <row r="6892" ht="12.75" customHeight="1" x14ac:dyDescent="0.2"/>
    <row r="6893" ht="12.75" customHeight="1" x14ac:dyDescent="0.2"/>
    <row r="6894" ht="12.75" customHeight="1" x14ac:dyDescent="0.2"/>
    <row r="6895" ht="12.75" customHeight="1" x14ac:dyDescent="0.2"/>
    <row r="6896" ht="12.75" customHeight="1" x14ac:dyDescent="0.2"/>
    <row r="6897" ht="12.75" customHeight="1" x14ac:dyDescent="0.2"/>
    <row r="6898" ht="12.75" customHeight="1" x14ac:dyDescent="0.2"/>
    <row r="6899" ht="12.75" customHeight="1" x14ac:dyDescent="0.2"/>
    <row r="6900" ht="12.75" customHeight="1" x14ac:dyDescent="0.2"/>
    <row r="6901" ht="12.75" customHeight="1" x14ac:dyDescent="0.2"/>
    <row r="6902" ht="12.75" customHeight="1" x14ac:dyDescent="0.2"/>
    <row r="6903" ht="12.75" customHeight="1" x14ac:dyDescent="0.2"/>
    <row r="6904" ht="12.75" customHeight="1" x14ac:dyDescent="0.2"/>
    <row r="6905" ht="12.75" customHeight="1" x14ac:dyDescent="0.2"/>
    <row r="6906" ht="12.75" customHeight="1" x14ac:dyDescent="0.2"/>
    <row r="6907" ht="12.75" customHeight="1" x14ac:dyDescent="0.2"/>
    <row r="6908" ht="12.75" customHeight="1" x14ac:dyDescent="0.2"/>
    <row r="6909" ht="12.75" customHeight="1" x14ac:dyDescent="0.2"/>
    <row r="6910" ht="12.75" customHeight="1" x14ac:dyDescent="0.2"/>
    <row r="6911" ht="12.75" customHeight="1" x14ac:dyDescent="0.2"/>
    <row r="6912" ht="12.75" customHeight="1" x14ac:dyDescent="0.2"/>
    <row r="6913" ht="12.75" customHeight="1" x14ac:dyDescent="0.2"/>
    <row r="6914" ht="12.75" customHeight="1" x14ac:dyDescent="0.2"/>
    <row r="6915" ht="12.75" customHeight="1" x14ac:dyDescent="0.2"/>
    <row r="6916" ht="12.75" customHeight="1" x14ac:dyDescent="0.2"/>
    <row r="6917" ht="12.75" customHeight="1" x14ac:dyDescent="0.2"/>
    <row r="6918" ht="12.75" customHeight="1" x14ac:dyDescent="0.2"/>
    <row r="6919" ht="12.75" customHeight="1" x14ac:dyDescent="0.2"/>
    <row r="6920" ht="12.75" customHeight="1" x14ac:dyDescent="0.2"/>
    <row r="6921" ht="12.75" customHeight="1" x14ac:dyDescent="0.2"/>
    <row r="6922" ht="12.75" customHeight="1" x14ac:dyDescent="0.2"/>
    <row r="6923" ht="12.75" customHeight="1" x14ac:dyDescent="0.2"/>
    <row r="6924" ht="12.75" customHeight="1" x14ac:dyDescent="0.2"/>
    <row r="6925" ht="12.75" customHeight="1" x14ac:dyDescent="0.2"/>
    <row r="6926" ht="12.75" customHeight="1" x14ac:dyDescent="0.2"/>
    <row r="6927" ht="12.75" customHeight="1" x14ac:dyDescent="0.2"/>
    <row r="6928" ht="12.75" customHeight="1" x14ac:dyDescent="0.2"/>
    <row r="6929" ht="12.75" customHeight="1" x14ac:dyDescent="0.2"/>
    <row r="6930" ht="12.75" customHeight="1" x14ac:dyDescent="0.2"/>
    <row r="6931" ht="12.75" customHeight="1" x14ac:dyDescent="0.2"/>
    <row r="6932" ht="12.75" customHeight="1" x14ac:dyDescent="0.2"/>
    <row r="6933" ht="12.75" customHeight="1" x14ac:dyDescent="0.2"/>
    <row r="6934" ht="12.75" customHeight="1" x14ac:dyDescent="0.2"/>
    <row r="6935" ht="12.75" customHeight="1" x14ac:dyDescent="0.2"/>
    <row r="6936" ht="12.75" customHeight="1" x14ac:dyDescent="0.2"/>
    <row r="6937" ht="12.75" customHeight="1" x14ac:dyDescent="0.2"/>
    <row r="6938" ht="12.75" customHeight="1" x14ac:dyDescent="0.2"/>
    <row r="6939" ht="12.75" customHeight="1" x14ac:dyDescent="0.2"/>
    <row r="6940" ht="12.75" customHeight="1" x14ac:dyDescent="0.2"/>
    <row r="6941" ht="12.75" customHeight="1" x14ac:dyDescent="0.2"/>
    <row r="6942" ht="12.75" customHeight="1" x14ac:dyDescent="0.2"/>
    <row r="6943" ht="12.75" customHeight="1" x14ac:dyDescent="0.2"/>
    <row r="6944" ht="12.75" customHeight="1" x14ac:dyDescent="0.2"/>
    <row r="6945" ht="12.75" customHeight="1" x14ac:dyDescent="0.2"/>
    <row r="6946" ht="12.75" customHeight="1" x14ac:dyDescent="0.2"/>
    <row r="6947" ht="12.75" customHeight="1" x14ac:dyDescent="0.2"/>
    <row r="6948" ht="12.75" customHeight="1" x14ac:dyDescent="0.2"/>
    <row r="6949" ht="12.75" customHeight="1" x14ac:dyDescent="0.2"/>
    <row r="6950" ht="12.75" customHeight="1" x14ac:dyDescent="0.2"/>
    <row r="6951" ht="12.75" customHeight="1" x14ac:dyDescent="0.2"/>
    <row r="6952" ht="12.75" customHeight="1" x14ac:dyDescent="0.2"/>
    <row r="6953" ht="12.75" customHeight="1" x14ac:dyDescent="0.2"/>
    <row r="6954" ht="12.75" customHeight="1" x14ac:dyDescent="0.2"/>
    <row r="6955" ht="12.75" customHeight="1" x14ac:dyDescent="0.2"/>
    <row r="6956" ht="12.75" customHeight="1" x14ac:dyDescent="0.2"/>
    <row r="6957" ht="12.75" customHeight="1" x14ac:dyDescent="0.2"/>
    <row r="6958" ht="12.75" customHeight="1" x14ac:dyDescent="0.2"/>
    <row r="6959" ht="12.75" customHeight="1" x14ac:dyDescent="0.2"/>
    <row r="6960" ht="12.75" customHeight="1" x14ac:dyDescent="0.2"/>
    <row r="6961" ht="12.75" customHeight="1" x14ac:dyDescent="0.2"/>
    <row r="6962" ht="12.75" customHeight="1" x14ac:dyDescent="0.2"/>
    <row r="6963" ht="12.75" customHeight="1" x14ac:dyDescent="0.2"/>
    <row r="6964" ht="12.75" customHeight="1" x14ac:dyDescent="0.2"/>
    <row r="6965" ht="12.75" customHeight="1" x14ac:dyDescent="0.2"/>
    <row r="6966" ht="12.75" customHeight="1" x14ac:dyDescent="0.2"/>
    <row r="6967" ht="12.75" customHeight="1" x14ac:dyDescent="0.2"/>
    <row r="6968" ht="12.75" customHeight="1" x14ac:dyDescent="0.2"/>
    <row r="6969" ht="12.75" customHeight="1" x14ac:dyDescent="0.2"/>
    <row r="6970" ht="12.75" customHeight="1" x14ac:dyDescent="0.2"/>
    <row r="6971" ht="12.75" customHeight="1" x14ac:dyDescent="0.2"/>
    <row r="6972" ht="12.75" customHeight="1" x14ac:dyDescent="0.2"/>
    <row r="6973" ht="12.75" customHeight="1" x14ac:dyDescent="0.2"/>
    <row r="6974" ht="12.75" customHeight="1" x14ac:dyDescent="0.2"/>
    <row r="6975" ht="12.75" customHeight="1" x14ac:dyDescent="0.2"/>
    <row r="6976" ht="12.75" customHeight="1" x14ac:dyDescent="0.2"/>
    <row r="6977" ht="12.75" customHeight="1" x14ac:dyDescent="0.2"/>
    <row r="6978" ht="12.75" customHeight="1" x14ac:dyDescent="0.2"/>
    <row r="6979" ht="12.75" customHeight="1" x14ac:dyDescent="0.2"/>
    <row r="6980" ht="12.75" customHeight="1" x14ac:dyDescent="0.2"/>
    <row r="6981" ht="12.75" customHeight="1" x14ac:dyDescent="0.2"/>
    <row r="6982" ht="12.75" customHeight="1" x14ac:dyDescent="0.2"/>
    <row r="6983" ht="12.75" customHeight="1" x14ac:dyDescent="0.2"/>
    <row r="6984" ht="12.75" customHeight="1" x14ac:dyDescent="0.2"/>
    <row r="6985" ht="12.75" customHeight="1" x14ac:dyDescent="0.2"/>
    <row r="6986" ht="12.75" customHeight="1" x14ac:dyDescent="0.2"/>
    <row r="6987" ht="12.75" customHeight="1" x14ac:dyDescent="0.2"/>
    <row r="6988" ht="12.75" customHeight="1" x14ac:dyDescent="0.2"/>
    <row r="6989" ht="12.75" customHeight="1" x14ac:dyDescent="0.2"/>
    <row r="6990" ht="12.75" customHeight="1" x14ac:dyDescent="0.2"/>
    <row r="6991" ht="12.75" customHeight="1" x14ac:dyDescent="0.2"/>
    <row r="6992" ht="12.75" customHeight="1" x14ac:dyDescent="0.2"/>
    <row r="6993" ht="12.75" customHeight="1" x14ac:dyDescent="0.2"/>
    <row r="6994" ht="12.75" customHeight="1" x14ac:dyDescent="0.2"/>
    <row r="6995" ht="12.75" customHeight="1" x14ac:dyDescent="0.2"/>
    <row r="6996" ht="12.75" customHeight="1" x14ac:dyDescent="0.2"/>
    <row r="6997" ht="12.75" customHeight="1" x14ac:dyDescent="0.2"/>
    <row r="6998" ht="12.75" customHeight="1" x14ac:dyDescent="0.2"/>
    <row r="6999" ht="12.75" customHeight="1" x14ac:dyDescent="0.2"/>
    <row r="7000" ht="12.75" customHeight="1" x14ac:dyDescent="0.2"/>
    <row r="7001" ht="12.75" customHeight="1" x14ac:dyDescent="0.2"/>
    <row r="7002" ht="12.75" customHeight="1" x14ac:dyDescent="0.2"/>
    <row r="7003" ht="12.75" customHeight="1" x14ac:dyDescent="0.2"/>
    <row r="7004" ht="12.75" customHeight="1" x14ac:dyDescent="0.2"/>
    <row r="7005" ht="12.75" customHeight="1" x14ac:dyDescent="0.2"/>
    <row r="7006" ht="12.75" customHeight="1" x14ac:dyDescent="0.2"/>
    <row r="7007" ht="12.75" customHeight="1" x14ac:dyDescent="0.2"/>
    <row r="7008" ht="12.75" customHeight="1" x14ac:dyDescent="0.2"/>
    <row r="7009" ht="12.75" customHeight="1" x14ac:dyDescent="0.2"/>
    <row r="7010" ht="12.75" customHeight="1" x14ac:dyDescent="0.2"/>
    <row r="7011" ht="12.75" customHeight="1" x14ac:dyDescent="0.2"/>
    <row r="7012" ht="12.75" customHeight="1" x14ac:dyDescent="0.2"/>
    <row r="7013" ht="12.75" customHeight="1" x14ac:dyDescent="0.2"/>
    <row r="7014" ht="12.75" customHeight="1" x14ac:dyDescent="0.2"/>
    <row r="7015" ht="12.75" customHeight="1" x14ac:dyDescent="0.2"/>
    <row r="7016" ht="12.75" customHeight="1" x14ac:dyDescent="0.2"/>
    <row r="7017" ht="12.75" customHeight="1" x14ac:dyDescent="0.2"/>
    <row r="7018" ht="12.75" customHeight="1" x14ac:dyDescent="0.2"/>
    <row r="7019" ht="12.75" customHeight="1" x14ac:dyDescent="0.2"/>
    <row r="7020" ht="12.75" customHeight="1" x14ac:dyDescent="0.2"/>
    <row r="7021" ht="12.75" customHeight="1" x14ac:dyDescent="0.2"/>
    <row r="7022" ht="12.75" customHeight="1" x14ac:dyDescent="0.2"/>
    <row r="7023" ht="12.75" customHeight="1" x14ac:dyDescent="0.2"/>
    <row r="7024" ht="12.75" customHeight="1" x14ac:dyDescent="0.2"/>
    <row r="7025" ht="12.75" customHeight="1" x14ac:dyDescent="0.2"/>
    <row r="7026" ht="12.75" customHeight="1" x14ac:dyDescent="0.2"/>
    <row r="7027" ht="12.75" customHeight="1" x14ac:dyDescent="0.2"/>
    <row r="7028" ht="12.75" customHeight="1" x14ac:dyDescent="0.2"/>
    <row r="7029" ht="12.75" customHeight="1" x14ac:dyDescent="0.2"/>
    <row r="7030" ht="12.75" customHeight="1" x14ac:dyDescent="0.2"/>
    <row r="7031" ht="12.75" customHeight="1" x14ac:dyDescent="0.2"/>
    <row r="7032" ht="12.75" customHeight="1" x14ac:dyDescent="0.2"/>
    <row r="7033" ht="12.75" customHeight="1" x14ac:dyDescent="0.2"/>
    <row r="7034" ht="12.75" customHeight="1" x14ac:dyDescent="0.2"/>
    <row r="7035" ht="12.75" customHeight="1" x14ac:dyDescent="0.2"/>
    <row r="7036" ht="12.75" customHeight="1" x14ac:dyDescent="0.2"/>
    <row r="7037" ht="12.75" customHeight="1" x14ac:dyDescent="0.2"/>
    <row r="7038" ht="12.75" customHeight="1" x14ac:dyDescent="0.2"/>
    <row r="7039" ht="12.75" customHeight="1" x14ac:dyDescent="0.2"/>
    <row r="7040" ht="12.75" customHeight="1" x14ac:dyDescent="0.2"/>
    <row r="7041" ht="12.75" customHeight="1" x14ac:dyDescent="0.2"/>
    <row r="7042" ht="12.75" customHeight="1" x14ac:dyDescent="0.2"/>
    <row r="7043" ht="12.75" customHeight="1" x14ac:dyDescent="0.2"/>
    <row r="7044" ht="12.75" customHeight="1" x14ac:dyDescent="0.2"/>
    <row r="7045" ht="12.75" customHeight="1" x14ac:dyDescent="0.2"/>
    <row r="7046" ht="12.75" customHeight="1" x14ac:dyDescent="0.2"/>
    <row r="7047" ht="12.75" customHeight="1" x14ac:dyDescent="0.2"/>
    <row r="7048" ht="12.75" customHeight="1" x14ac:dyDescent="0.2"/>
    <row r="7049" ht="12.75" customHeight="1" x14ac:dyDescent="0.2"/>
    <row r="7050" ht="12.75" customHeight="1" x14ac:dyDescent="0.2"/>
    <row r="7051" ht="12.75" customHeight="1" x14ac:dyDescent="0.2"/>
    <row r="7052" ht="12.75" customHeight="1" x14ac:dyDescent="0.2"/>
    <row r="7053" ht="12.75" customHeight="1" x14ac:dyDescent="0.2"/>
    <row r="7054" ht="12.75" customHeight="1" x14ac:dyDescent="0.2"/>
    <row r="7055" ht="12.75" customHeight="1" x14ac:dyDescent="0.2"/>
    <row r="7056" ht="12.75" customHeight="1" x14ac:dyDescent="0.2"/>
    <row r="7057" ht="12.75" customHeight="1" x14ac:dyDescent="0.2"/>
    <row r="7058" ht="12.75" customHeight="1" x14ac:dyDescent="0.2"/>
    <row r="7059" ht="12.75" customHeight="1" x14ac:dyDescent="0.2"/>
    <row r="7060" ht="12.75" customHeight="1" x14ac:dyDescent="0.2"/>
    <row r="7061" ht="12.75" customHeight="1" x14ac:dyDescent="0.2"/>
    <row r="7062" ht="12.75" customHeight="1" x14ac:dyDescent="0.2"/>
    <row r="7063" ht="12.75" customHeight="1" x14ac:dyDescent="0.2"/>
    <row r="7064" ht="12.75" customHeight="1" x14ac:dyDescent="0.2"/>
    <row r="7065" ht="12.75" customHeight="1" x14ac:dyDescent="0.2"/>
    <row r="7066" ht="12.75" customHeight="1" x14ac:dyDescent="0.2"/>
    <row r="7067" ht="12.75" customHeight="1" x14ac:dyDescent="0.2"/>
    <row r="7068" ht="12.75" customHeight="1" x14ac:dyDescent="0.2"/>
    <row r="7069" ht="12.75" customHeight="1" x14ac:dyDescent="0.2"/>
    <row r="7070" ht="12.75" customHeight="1" x14ac:dyDescent="0.2"/>
    <row r="7071" ht="12.75" customHeight="1" x14ac:dyDescent="0.2"/>
    <row r="7072" ht="12.75" customHeight="1" x14ac:dyDescent="0.2"/>
    <row r="7073" ht="12.75" customHeight="1" x14ac:dyDescent="0.2"/>
    <row r="7074" ht="12.75" customHeight="1" x14ac:dyDescent="0.2"/>
    <row r="7075" ht="12.75" customHeight="1" x14ac:dyDescent="0.2"/>
    <row r="7076" ht="12.75" customHeight="1" x14ac:dyDescent="0.2"/>
    <row r="7077" ht="12.75" customHeight="1" x14ac:dyDescent="0.2"/>
    <row r="7078" ht="12.75" customHeight="1" x14ac:dyDescent="0.2"/>
    <row r="7079" ht="12.75" customHeight="1" x14ac:dyDescent="0.2"/>
    <row r="7080" ht="12.75" customHeight="1" x14ac:dyDescent="0.2"/>
    <row r="7081" ht="12.75" customHeight="1" x14ac:dyDescent="0.2"/>
    <row r="7082" ht="12.75" customHeight="1" x14ac:dyDescent="0.2"/>
    <row r="7083" ht="12.75" customHeight="1" x14ac:dyDescent="0.2"/>
    <row r="7084" ht="12.75" customHeight="1" x14ac:dyDescent="0.2"/>
    <row r="7085" ht="12.75" customHeight="1" x14ac:dyDescent="0.2"/>
    <row r="7086" ht="12.75" customHeight="1" x14ac:dyDescent="0.2"/>
    <row r="7087" ht="12.75" customHeight="1" x14ac:dyDescent="0.2"/>
    <row r="7088" ht="12.75" customHeight="1" x14ac:dyDescent="0.2"/>
    <row r="7089" ht="12.75" customHeight="1" x14ac:dyDescent="0.2"/>
    <row r="7090" ht="12.75" customHeight="1" x14ac:dyDescent="0.2"/>
    <row r="7091" ht="12.75" customHeight="1" x14ac:dyDescent="0.2"/>
    <row r="7092" ht="12.75" customHeight="1" x14ac:dyDescent="0.2"/>
    <row r="7093" ht="12.75" customHeight="1" x14ac:dyDescent="0.2"/>
    <row r="7094" ht="12.75" customHeight="1" x14ac:dyDescent="0.2"/>
    <row r="7095" ht="12.75" customHeight="1" x14ac:dyDescent="0.2"/>
    <row r="7096" ht="12.75" customHeight="1" x14ac:dyDescent="0.2"/>
    <row r="7097" ht="12.75" customHeight="1" x14ac:dyDescent="0.2"/>
    <row r="7098" ht="12.75" customHeight="1" x14ac:dyDescent="0.2"/>
    <row r="7099" ht="12.75" customHeight="1" x14ac:dyDescent="0.2"/>
    <row r="7100" ht="12.75" customHeight="1" x14ac:dyDescent="0.2"/>
    <row r="7101" ht="12.75" customHeight="1" x14ac:dyDescent="0.2"/>
    <row r="7102" ht="12.75" customHeight="1" x14ac:dyDescent="0.2"/>
    <row r="7103" ht="12.75" customHeight="1" x14ac:dyDescent="0.2"/>
    <row r="7104" ht="12.75" customHeight="1" x14ac:dyDescent="0.2"/>
    <row r="7105" ht="12.75" customHeight="1" x14ac:dyDescent="0.2"/>
    <row r="7106" ht="12.75" customHeight="1" x14ac:dyDescent="0.2"/>
    <row r="7107" ht="12.75" customHeight="1" x14ac:dyDescent="0.2"/>
    <row r="7108" ht="12.75" customHeight="1" x14ac:dyDescent="0.2"/>
    <row r="7109" ht="12.75" customHeight="1" x14ac:dyDescent="0.2"/>
    <row r="7110" ht="12.75" customHeight="1" x14ac:dyDescent="0.2"/>
    <row r="7111" ht="12.75" customHeight="1" x14ac:dyDescent="0.2"/>
    <row r="7112" ht="12.75" customHeight="1" x14ac:dyDescent="0.2"/>
    <row r="7113" ht="12.75" customHeight="1" x14ac:dyDescent="0.2"/>
    <row r="7114" ht="12.75" customHeight="1" x14ac:dyDescent="0.2"/>
    <row r="7115" ht="12.75" customHeight="1" x14ac:dyDescent="0.2"/>
    <row r="7116" ht="12.75" customHeight="1" x14ac:dyDescent="0.2"/>
    <row r="7117" ht="12.75" customHeight="1" x14ac:dyDescent="0.2"/>
    <row r="7118" ht="12.75" customHeight="1" x14ac:dyDescent="0.2"/>
    <row r="7119" ht="12.75" customHeight="1" x14ac:dyDescent="0.2"/>
    <row r="7120" ht="12.75" customHeight="1" x14ac:dyDescent="0.2"/>
    <row r="7121" ht="12.75" customHeight="1" x14ac:dyDescent="0.2"/>
    <row r="7122" ht="12.75" customHeight="1" x14ac:dyDescent="0.2"/>
    <row r="7123" ht="12.75" customHeight="1" x14ac:dyDescent="0.2"/>
    <row r="7124" ht="12.75" customHeight="1" x14ac:dyDescent="0.2"/>
    <row r="7125" ht="12.75" customHeight="1" x14ac:dyDescent="0.2"/>
    <row r="7126" ht="12.75" customHeight="1" x14ac:dyDescent="0.2"/>
    <row r="7127" ht="12.75" customHeight="1" x14ac:dyDescent="0.2"/>
    <row r="7128" ht="12.75" customHeight="1" x14ac:dyDescent="0.2"/>
    <row r="7129" ht="12.75" customHeight="1" x14ac:dyDescent="0.2"/>
    <row r="7130" ht="12.75" customHeight="1" x14ac:dyDescent="0.2"/>
    <row r="7131" ht="12.75" customHeight="1" x14ac:dyDescent="0.2"/>
    <row r="7132" ht="12.75" customHeight="1" x14ac:dyDescent="0.2"/>
    <row r="7133" ht="12.75" customHeight="1" x14ac:dyDescent="0.2"/>
    <row r="7134" ht="12.75" customHeight="1" x14ac:dyDescent="0.2"/>
    <row r="7135" ht="12.75" customHeight="1" x14ac:dyDescent="0.2"/>
    <row r="7136" ht="12.75" customHeight="1" x14ac:dyDescent="0.2"/>
    <row r="7137" ht="12.75" customHeight="1" x14ac:dyDescent="0.2"/>
    <row r="7138" ht="12.75" customHeight="1" x14ac:dyDescent="0.2"/>
    <row r="7139" ht="12.75" customHeight="1" x14ac:dyDescent="0.2"/>
    <row r="7140" ht="12.75" customHeight="1" x14ac:dyDescent="0.2"/>
    <row r="7141" ht="12.75" customHeight="1" x14ac:dyDescent="0.2"/>
    <row r="7142" ht="12.75" customHeight="1" x14ac:dyDescent="0.2"/>
    <row r="7143" ht="12.75" customHeight="1" x14ac:dyDescent="0.2"/>
    <row r="7144" ht="12.75" customHeight="1" x14ac:dyDescent="0.2"/>
    <row r="7145" ht="12.75" customHeight="1" x14ac:dyDescent="0.2"/>
    <row r="7146" ht="12.75" customHeight="1" x14ac:dyDescent="0.2"/>
    <row r="7147" ht="12.75" customHeight="1" x14ac:dyDescent="0.2"/>
    <row r="7148" ht="12.75" customHeight="1" x14ac:dyDescent="0.2"/>
    <row r="7149" ht="12.75" customHeight="1" x14ac:dyDescent="0.2"/>
    <row r="7150" ht="12.75" customHeight="1" x14ac:dyDescent="0.2"/>
    <row r="7151" ht="12.75" customHeight="1" x14ac:dyDescent="0.2"/>
    <row r="7152" ht="12.75" customHeight="1" x14ac:dyDescent="0.2"/>
    <row r="7153" ht="12.75" customHeight="1" x14ac:dyDescent="0.2"/>
    <row r="7154" ht="12.75" customHeight="1" x14ac:dyDescent="0.2"/>
    <row r="7155" ht="12.75" customHeight="1" x14ac:dyDescent="0.2"/>
    <row r="7156" ht="12.75" customHeight="1" x14ac:dyDescent="0.2"/>
    <row r="7157" ht="12.75" customHeight="1" x14ac:dyDescent="0.2"/>
    <row r="7158" ht="12.75" customHeight="1" x14ac:dyDescent="0.2"/>
    <row r="7159" ht="12.75" customHeight="1" x14ac:dyDescent="0.2"/>
    <row r="7160" ht="12.75" customHeight="1" x14ac:dyDescent="0.2"/>
    <row r="7161" ht="12.75" customHeight="1" x14ac:dyDescent="0.2"/>
    <row r="7162" ht="12.75" customHeight="1" x14ac:dyDescent="0.2"/>
    <row r="7163" ht="12.75" customHeight="1" x14ac:dyDescent="0.2"/>
    <row r="7164" ht="12.75" customHeight="1" x14ac:dyDescent="0.2"/>
    <row r="7165" ht="12.75" customHeight="1" x14ac:dyDescent="0.2"/>
    <row r="7166" ht="12.75" customHeight="1" x14ac:dyDescent="0.2"/>
    <row r="7167" ht="12.75" customHeight="1" x14ac:dyDescent="0.2"/>
    <row r="7168" ht="12.75" customHeight="1" x14ac:dyDescent="0.2"/>
    <row r="7169" ht="12.75" customHeight="1" x14ac:dyDescent="0.2"/>
    <row r="7170" ht="12.75" customHeight="1" x14ac:dyDescent="0.2"/>
    <row r="7171" ht="12.75" customHeight="1" x14ac:dyDescent="0.2"/>
    <row r="7172" ht="12.75" customHeight="1" x14ac:dyDescent="0.2"/>
    <row r="7173" ht="12.75" customHeight="1" x14ac:dyDescent="0.2"/>
    <row r="7174" ht="12.75" customHeight="1" x14ac:dyDescent="0.2"/>
    <row r="7175" ht="12.75" customHeight="1" x14ac:dyDescent="0.2"/>
    <row r="7176" ht="12.75" customHeight="1" x14ac:dyDescent="0.2"/>
    <row r="7177" ht="12.75" customHeight="1" x14ac:dyDescent="0.2"/>
    <row r="7178" ht="12.75" customHeight="1" x14ac:dyDescent="0.2"/>
    <row r="7179" ht="12.75" customHeight="1" x14ac:dyDescent="0.2"/>
    <row r="7180" ht="12.75" customHeight="1" x14ac:dyDescent="0.2"/>
    <row r="7181" ht="12.75" customHeight="1" x14ac:dyDescent="0.2"/>
    <row r="7182" ht="12.75" customHeight="1" x14ac:dyDescent="0.2"/>
    <row r="7183" ht="12.75" customHeight="1" x14ac:dyDescent="0.2"/>
    <row r="7184" ht="12.75" customHeight="1" x14ac:dyDescent="0.2"/>
    <row r="7185" ht="12.75" customHeight="1" x14ac:dyDescent="0.2"/>
    <row r="7186" ht="12.75" customHeight="1" x14ac:dyDescent="0.2"/>
    <row r="7187" ht="12.75" customHeight="1" x14ac:dyDescent="0.2"/>
    <row r="7188" ht="12.75" customHeight="1" x14ac:dyDescent="0.2"/>
    <row r="7189" ht="12.75" customHeight="1" x14ac:dyDescent="0.2"/>
    <row r="7190" ht="12.75" customHeight="1" x14ac:dyDescent="0.2"/>
    <row r="7191" ht="12.75" customHeight="1" x14ac:dyDescent="0.2"/>
    <row r="7192" ht="12.75" customHeight="1" x14ac:dyDescent="0.2"/>
    <row r="7193" ht="12.75" customHeight="1" x14ac:dyDescent="0.2"/>
    <row r="7194" ht="12.75" customHeight="1" x14ac:dyDescent="0.2"/>
    <row r="7195" ht="12.75" customHeight="1" x14ac:dyDescent="0.2"/>
    <row r="7196" ht="12.75" customHeight="1" x14ac:dyDescent="0.2"/>
    <row r="7197" ht="12.75" customHeight="1" x14ac:dyDescent="0.2"/>
    <row r="7198" ht="12.75" customHeight="1" x14ac:dyDescent="0.2"/>
    <row r="7199" ht="12.75" customHeight="1" x14ac:dyDescent="0.2"/>
    <row r="7200" ht="12.75" customHeight="1" x14ac:dyDescent="0.2"/>
    <row r="7201" ht="12.75" customHeight="1" x14ac:dyDescent="0.2"/>
    <row r="7202" ht="12.75" customHeight="1" x14ac:dyDescent="0.2"/>
    <row r="7203" ht="12.75" customHeight="1" x14ac:dyDescent="0.2"/>
    <row r="7204" ht="12.75" customHeight="1" x14ac:dyDescent="0.2"/>
    <row r="7205" ht="12.75" customHeight="1" x14ac:dyDescent="0.2"/>
    <row r="7206" ht="12.75" customHeight="1" x14ac:dyDescent="0.2"/>
    <row r="7207" ht="12.75" customHeight="1" x14ac:dyDescent="0.2"/>
    <row r="7208" ht="12.75" customHeight="1" x14ac:dyDescent="0.2"/>
    <row r="7209" ht="12.75" customHeight="1" x14ac:dyDescent="0.2"/>
    <row r="7210" ht="12.75" customHeight="1" x14ac:dyDescent="0.2"/>
    <row r="7211" ht="12.75" customHeight="1" x14ac:dyDescent="0.2"/>
    <row r="7212" ht="12.75" customHeight="1" x14ac:dyDescent="0.2"/>
    <row r="7213" ht="12.75" customHeight="1" x14ac:dyDescent="0.2"/>
    <row r="7214" ht="12.75" customHeight="1" x14ac:dyDescent="0.2"/>
    <row r="7215" ht="12.75" customHeight="1" x14ac:dyDescent="0.2"/>
    <row r="7216" ht="12.75" customHeight="1" x14ac:dyDescent="0.2"/>
    <row r="7217" ht="12.75" customHeight="1" x14ac:dyDescent="0.2"/>
    <row r="7218" ht="12.75" customHeight="1" x14ac:dyDescent="0.2"/>
    <row r="7219" ht="12.75" customHeight="1" x14ac:dyDescent="0.2"/>
    <row r="7220" ht="12.75" customHeight="1" x14ac:dyDescent="0.2"/>
    <row r="7221" ht="12.75" customHeight="1" x14ac:dyDescent="0.2"/>
    <row r="7222" ht="12.75" customHeight="1" x14ac:dyDescent="0.2"/>
    <row r="7223" ht="12.75" customHeight="1" x14ac:dyDescent="0.2"/>
    <row r="7224" ht="12.75" customHeight="1" x14ac:dyDescent="0.2"/>
    <row r="7225" ht="12.75" customHeight="1" x14ac:dyDescent="0.2"/>
    <row r="7226" ht="12.75" customHeight="1" x14ac:dyDescent="0.2"/>
    <row r="7227" ht="12.75" customHeight="1" x14ac:dyDescent="0.2"/>
    <row r="7228" ht="12.75" customHeight="1" x14ac:dyDescent="0.2"/>
    <row r="7229" ht="12.75" customHeight="1" x14ac:dyDescent="0.2"/>
    <row r="7230" ht="12.75" customHeight="1" x14ac:dyDescent="0.2"/>
    <row r="7231" ht="12.75" customHeight="1" x14ac:dyDescent="0.2"/>
    <row r="7232" ht="12.75" customHeight="1" x14ac:dyDescent="0.2"/>
    <row r="7233" ht="12.75" customHeight="1" x14ac:dyDescent="0.2"/>
    <row r="7234" ht="12.75" customHeight="1" x14ac:dyDescent="0.2"/>
    <row r="7235" ht="12.75" customHeight="1" x14ac:dyDescent="0.2"/>
    <row r="7236" ht="12.75" customHeight="1" x14ac:dyDescent="0.2"/>
    <row r="7237" ht="12.75" customHeight="1" x14ac:dyDescent="0.2"/>
    <row r="7238" ht="12.75" customHeight="1" x14ac:dyDescent="0.2"/>
    <row r="7239" ht="12.75" customHeight="1" x14ac:dyDescent="0.2"/>
    <row r="7240" ht="12.75" customHeight="1" x14ac:dyDescent="0.2"/>
    <row r="7241" ht="12.75" customHeight="1" x14ac:dyDescent="0.2"/>
    <row r="7242" ht="12.75" customHeight="1" x14ac:dyDescent="0.2"/>
    <row r="7243" ht="12.75" customHeight="1" x14ac:dyDescent="0.2"/>
    <row r="7244" ht="12.75" customHeight="1" x14ac:dyDescent="0.2"/>
    <row r="7245" ht="12.75" customHeight="1" x14ac:dyDescent="0.2"/>
    <row r="7246" ht="12.75" customHeight="1" x14ac:dyDescent="0.2"/>
    <row r="7247" ht="12.75" customHeight="1" x14ac:dyDescent="0.2"/>
    <row r="7248" ht="12.75" customHeight="1" x14ac:dyDescent="0.2"/>
    <row r="7249" ht="12.75" customHeight="1" x14ac:dyDescent="0.2"/>
    <row r="7250" ht="12.75" customHeight="1" x14ac:dyDescent="0.2"/>
    <row r="7251" ht="12.75" customHeight="1" x14ac:dyDescent="0.2"/>
    <row r="7252" ht="12.75" customHeight="1" x14ac:dyDescent="0.2"/>
    <row r="7253" ht="12.75" customHeight="1" x14ac:dyDescent="0.2"/>
    <row r="7254" ht="12.75" customHeight="1" x14ac:dyDescent="0.2"/>
    <row r="7255" ht="12.75" customHeight="1" x14ac:dyDescent="0.2"/>
    <row r="7256" ht="12.75" customHeight="1" x14ac:dyDescent="0.2"/>
    <row r="7257" ht="12.75" customHeight="1" x14ac:dyDescent="0.2"/>
    <row r="7258" ht="12.75" customHeight="1" x14ac:dyDescent="0.2"/>
    <row r="7259" ht="12.75" customHeight="1" x14ac:dyDescent="0.2"/>
    <row r="7260" ht="12.75" customHeight="1" x14ac:dyDescent="0.2"/>
    <row r="7261" ht="12.75" customHeight="1" x14ac:dyDescent="0.2"/>
    <row r="7262" ht="12.75" customHeight="1" x14ac:dyDescent="0.2"/>
    <row r="7263" ht="12.75" customHeight="1" x14ac:dyDescent="0.2"/>
    <row r="7264" ht="12.75" customHeight="1" x14ac:dyDescent="0.2"/>
    <row r="7265" ht="12.75" customHeight="1" x14ac:dyDescent="0.2"/>
    <row r="7266" ht="12.75" customHeight="1" x14ac:dyDescent="0.2"/>
    <row r="7267" ht="12.75" customHeight="1" x14ac:dyDescent="0.2"/>
    <row r="7268" ht="12.75" customHeight="1" x14ac:dyDescent="0.2"/>
    <row r="7269" ht="12.75" customHeight="1" x14ac:dyDescent="0.2"/>
    <row r="7270" ht="12.75" customHeight="1" x14ac:dyDescent="0.2"/>
    <row r="7271" ht="12.75" customHeight="1" x14ac:dyDescent="0.2"/>
    <row r="7272" ht="12.75" customHeight="1" x14ac:dyDescent="0.2"/>
    <row r="7273" ht="12.75" customHeight="1" x14ac:dyDescent="0.2"/>
    <row r="7274" ht="12.75" customHeight="1" x14ac:dyDescent="0.2"/>
    <row r="7275" ht="12.75" customHeight="1" x14ac:dyDescent="0.2"/>
    <row r="7276" ht="12.75" customHeight="1" x14ac:dyDescent="0.2"/>
    <row r="7277" ht="12.75" customHeight="1" x14ac:dyDescent="0.2"/>
    <row r="7278" ht="12.75" customHeight="1" x14ac:dyDescent="0.2"/>
    <row r="7279" ht="12.75" customHeight="1" x14ac:dyDescent="0.2"/>
    <row r="7280" ht="12.75" customHeight="1" x14ac:dyDescent="0.2"/>
    <row r="7281" ht="12.75" customHeight="1" x14ac:dyDescent="0.2"/>
    <row r="7282" ht="12.75" customHeight="1" x14ac:dyDescent="0.2"/>
    <row r="7283" ht="12.75" customHeight="1" x14ac:dyDescent="0.2"/>
    <row r="7284" ht="12.75" customHeight="1" x14ac:dyDescent="0.2"/>
    <row r="7285" ht="12.75" customHeight="1" x14ac:dyDescent="0.2"/>
    <row r="7286" ht="12.75" customHeight="1" x14ac:dyDescent="0.2"/>
    <row r="7287" ht="12.75" customHeight="1" x14ac:dyDescent="0.2"/>
    <row r="7288" ht="12.75" customHeight="1" x14ac:dyDescent="0.2"/>
    <row r="7289" ht="12.75" customHeight="1" x14ac:dyDescent="0.2"/>
    <row r="7290" ht="12.75" customHeight="1" x14ac:dyDescent="0.2"/>
    <row r="7291" ht="12.75" customHeight="1" x14ac:dyDescent="0.2"/>
    <row r="7292" ht="12.75" customHeight="1" x14ac:dyDescent="0.2"/>
    <row r="7293" ht="12.75" customHeight="1" x14ac:dyDescent="0.2"/>
    <row r="7294" ht="12.75" customHeight="1" x14ac:dyDescent="0.2"/>
    <row r="7295" ht="12.75" customHeight="1" x14ac:dyDescent="0.2"/>
    <row r="7296" ht="12.75" customHeight="1" x14ac:dyDescent="0.2"/>
    <row r="7297" ht="12.75" customHeight="1" x14ac:dyDescent="0.2"/>
    <row r="7298" ht="12.75" customHeight="1" x14ac:dyDescent="0.2"/>
    <row r="7299" ht="12.75" customHeight="1" x14ac:dyDescent="0.2"/>
    <row r="7300" ht="12.75" customHeight="1" x14ac:dyDescent="0.2"/>
    <row r="7301" ht="12.75" customHeight="1" x14ac:dyDescent="0.2"/>
    <row r="7302" ht="12.75" customHeight="1" x14ac:dyDescent="0.2"/>
    <row r="7303" ht="12.75" customHeight="1" x14ac:dyDescent="0.2"/>
    <row r="7304" ht="12.75" customHeight="1" x14ac:dyDescent="0.2"/>
    <row r="7305" ht="12.75" customHeight="1" x14ac:dyDescent="0.2"/>
    <row r="7306" ht="12.75" customHeight="1" x14ac:dyDescent="0.2"/>
    <row r="7307" ht="12.75" customHeight="1" x14ac:dyDescent="0.2"/>
    <row r="7308" ht="12.75" customHeight="1" x14ac:dyDescent="0.2"/>
    <row r="7309" ht="12.75" customHeight="1" x14ac:dyDescent="0.2"/>
    <row r="7310" ht="12.75" customHeight="1" x14ac:dyDescent="0.2"/>
    <row r="7311" ht="12.75" customHeight="1" x14ac:dyDescent="0.2"/>
    <row r="7312" ht="12.75" customHeight="1" x14ac:dyDescent="0.2"/>
    <row r="7313" ht="12.75" customHeight="1" x14ac:dyDescent="0.2"/>
    <row r="7314" ht="12.75" customHeight="1" x14ac:dyDescent="0.2"/>
    <row r="7315" ht="12.75" customHeight="1" x14ac:dyDescent="0.2"/>
    <row r="7316" ht="12.75" customHeight="1" x14ac:dyDescent="0.2"/>
    <row r="7317" ht="12.75" customHeight="1" x14ac:dyDescent="0.2"/>
    <row r="7318" ht="12.75" customHeight="1" x14ac:dyDescent="0.2"/>
    <row r="7319" ht="12.75" customHeight="1" x14ac:dyDescent="0.2"/>
    <row r="7320" ht="12.75" customHeight="1" x14ac:dyDescent="0.2"/>
    <row r="7321" ht="12.75" customHeight="1" x14ac:dyDescent="0.2"/>
    <row r="7322" ht="12.75" customHeight="1" x14ac:dyDescent="0.2"/>
    <row r="7323" ht="12.75" customHeight="1" x14ac:dyDescent="0.2"/>
    <row r="7324" ht="12.75" customHeight="1" x14ac:dyDescent="0.2"/>
    <row r="7325" ht="12.75" customHeight="1" x14ac:dyDescent="0.2"/>
    <row r="7326" ht="12.75" customHeight="1" x14ac:dyDescent="0.2"/>
    <row r="7327" ht="12.75" customHeight="1" x14ac:dyDescent="0.2"/>
    <row r="7328" ht="12.75" customHeight="1" x14ac:dyDescent="0.2"/>
    <row r="7329" ht="12.75" customHeight="1" x14ac:dyDescent="0.2"/>
    <row r="7330" ht="12.75" customHeight="1" x14ac:dyDescent="0.2"/>
    <row r="7331" ht="12.75" customHeight="1" x14ac:dyDescent="0.2"/>
    <row r="7332" ht="12.75" customHeight="1" x14ac:dyDescent="0.2"/>
    <row r="7333" ht="12.75" customHeight="1" x14ac:dyDescent="0.2"/>
    <row r="7334" ht="12.75" customHeight="1" x14ac:dyDescent="0.2"/>
    <row r="7335" ht="12.75" customHeight="1" x14ac:dyDescent="0.2"/>
    <row r="7336" ht="12.75" customHeight="1" x14ac:dyDescent="0.2"/>
    <row r="7337" ht="12.75" customHeight="1" x14ac:dyDescent="0.2"/>
    <row r="7338" ht="12.75" customHeight="1" x14ac:dyDescent="0.2"/>
    <row r="7339" ht="12.75" customHeight="1" x14ac:dyDescent="0.2"/>
    <row r="7340" ht="12.75" customHeight="1" x14ac:dyDescent="0.2"/>
    <row r="7341" ht="12.75" customHeight="1" x14ac:dyDescent="0.2"/>
    <row r="7342" ht="12.75" customHeight="1" x14ac:dyDescent="0.2"/>
    <row r="7343" ht="12.75" customHeight="1" x14ac:dyDescent="0.2"/>
    <row r="7344" ht="12.75" customHeight="1" x14ac:dyDescent="0.2"/>
    <row r="7345" ht="12.75" customHeight="1" x14ac:dyDescent="0.2"/>
    <row r="7346" ht="12.75" customHeight="1" x14ac:dyDescent="0.2"/>
    <row r="7347" ht="12.75" customHeight="1" x14ac:dyDescent="0.2"/>
    <row r="7348" ht="12.75" customHeight="1" x14ac:dyDescent="0.2"/>
    <row r="7349" ht="12.75" customHeight="1" x14ac:dyDescent="0.2"/>
    <row r="7350" ht="12.75" customHeight="1" x14ac:dyDescent="0.2"/>
    <row r="7351" ht="12.75" customHeight="1" x14ac:dyDescent="0.2"/>
    <row r="7352" ht="12.75" customHeight="1" x14ac:dyDescent="0.2"/>
    <row r="7353" ht="12.75" customHeight="1" x14ac:dyDescent="0.2"/>
    <row r="7354" ht="12.75" customHeight="1" x14ac:dyDescent="0.2"/>
    <row r="7355" ht="12.75" customHeight="1" x14ac:dyDescent="0.2"/>
    <row r="7356" ht="12.75" customHeight="1" x14ac:dyDescent="0.2"/>
    <row r="7357" ht="12.75" customHeight="1" x14ac:dyDescent="0.2"/>
    <row r="7358" ht="12.75" customHeight="1" x14ac:dyDescent="0.2"/>
    <row r="7359" ht="12.75" customHeight="1" x14ac:dyDescent="0.2"/>
    <row r="7360" ht="12.75" customHeight="1" x14ac:dyDescent="0.2"/>
    <row r="7361" ht="12.75" customHeight="1" x14ac:dyDescent="0.2"/>
    <row r="7362" ht="12.75" customHeight="1" x14ac:dyDescent="0.2"/>
    <row r="7363" ht="12.75" customHeight="1" x14ac:dyDescent="0.2"/>
    <row r="7364" ht="12.75" customHeight="1" x14ac:dyDescent="0.2"/>
    <row r="7365" ht="12.75" customHeight="1" x14ac:dyDescent="0.2"/>
    <row r="7366" ht="12.75" customHeight="1" x14ac:dyDescent="0.2"/>
    <row r="7367" ht="12.75" customHeight="1" x14ac:dyDescent="0.2"/>
    <row r="7368" ht="12.75" customHeight="1" x14ac:dyDescent="0.2"/>
    <row r="7369" ht="12.75" customHeight="1" x14ac:dyDescent="0.2"/>
    <row r="7370" ht="12.75" customHeight="1" x14ac:dyDescent="0.2"/>
    <row r="7371" ht="12.75" customHeight="1" x14ac:dyDescent="0.2"/>
    <row r="7372" ht="12.75" customHeight="1" x14ac:dyDescent="0.2"/>
    <row r="7373" ht="12.75" customHeight="1" x14ac:dyDescent="0.2"/>
    <row r="7374" ht="12.75" customHeight="1" x14ac:dyDescent="0.2"/>
    <row r="7375" ht="12.75" customHeight="1" x14ac:dyDescent="0.2"/>
    <row r="7376" ht="12.75" customHeight="1" x14ac:dyDescent="0.2"/>
    <row r="7377" ht="12.75" customHeight="1" x14ac:dyDescent="0.2"/>
    <row r="7378" ht="12.75" customHeight="1" x14ac:dyDescent="0.2"/>
    <row r="7379" ht="12.75" customHeight="1" x14ac:dyDescent="0.2"/>
    <row r="7380" ht="12.75" customHeight="1" x14ac:dyDescent="0.2"/>
    <row r="7381" ht="12.75" customHeight="1" x14ac:dyDescent="0.2"/>
    <row r="7382" ht="12.75" customHeight="1" x14ac:dyDescent="0.2"/>
    <row r="7383" ht="12.75" customHeight="1" x14ac:dyDescent="0.2"/>
    <row r="7384" ht="12.75" customHeight="1" x14ac:dyDescent="0.2"/>
    <row r="7385" ht="12.75" customHeight="1" x14ac:dyDescent="0.2"/>
    <row r="7386" ht="12.75" customHeight="1" x14ac:dyDescent="0.2"/>
    <row r="7387" ht="12.75" customHeight="1" x14ac:dyDescent="0.2"/>
    <row r="7388" ht="12.75" customHeight="1" x14ac:dyDescent="0.2"/>
    <row r="7389" ht="12.75" customHeight="1" x14ac:dyDescent="0.2"/>
    <row r="7390" ht="12.75" customHeight="1" x14ac:dyDescent="0.2"/>
    <row r="7391" ht="12.75" customHeight="1" x14ac:dyDescent="0.2"/>
    <row r="7392" ht="12.75" customHeight="1" x14ac:dyDescent="0.2"/>
    <row r="7393" ht="12.75" customHeight="1" x14ac:dyDescent="0.2"/>
    <row r="7394" ht="12.75" customHeight="1" x14ac:dyDescent="0.2"/>
    <row r="7395" ht="12.75" customHeight="1" x14ac:dyDescent="0.2"/>
    <row r="7396" ht="12.75" customHeight="1" x14ac:dyDescent="0.2"/>
    <row r="7397" ht="12.75" customHeight="1" x14ac:dyDescent="0.2"/>
    <row r="7398" ht="12.75" customHeight="1" x14ac:dyDescent="0.2"/>
    <row r="7399" ht="12.75" customHeight="1" x14ac:dyDescent="0.2"/>
    <row r="7400" ht="12.75" customHeight="1" x14ac:dyDescent="0.2"/>
    <row r="7401" ht="12.75" customHeight="1" x14ac:dyDescent="0.2"/>
    <row r="7402" ht="12.75" customHeight="1" x14ac:dyDescent="0.2"/>
    <row r="7403" ht="12.75" customHeight="1" x14ac:dyDescent="0.2"/>
    <row r="7404" ht="12.75" customHeight="1" x14ac:dyDescent="0.2"/>
    <row r="7405" ht="12.75" customHeight="1" x14ac:dyDescent="0.2"/>
    <row r="7406" ht="12.75" customHeight="1" x14ac:dyDescent="0.2"/>
    <row r="7407" ht="12.75" customHeight="1" x14ac:dyDescent="0.2"/>
    <row r="7408" ht="12.75" customHeight="1" x14ac:dyDescent="0.2"/>
    <row r="7409" ht="12.75" customHeight="1" x14ac:dyDescent="0.2"/>
    <row r="7410" ht="12.75" customHeight="1" x14ac:dyDescent="0.2"/>
    <row r="7411" ht="12.75" customHeight="1" x14ac:dyDescent="0.2"/>
    <row r="7412" ht="12.75" customHeight="1" x14ac:dyDescent="0.2"/>
    <row r="7413" ht="12.75" customHeight="1" x14ac:dyDescent="0.2"/>
    <row r="7414" ht="12.75" customHeight="1" x14ac:dyDescent="0.2"/>
    <row r="7415" ht="12.75" customHeight="1" x14ac:dyDescent="0.2"/>
    <row r="7416" ht="12.75" customHeight="1" x14ac:dyDescent="0.2"/>
    <row r="7417" ht="12.75" customHeight="1" x14ac:dyDescent="0.2"/>
    <row r="7418" ht="12.75" customHeight="1" x14ac:dyDescent="0.2"/>
    <row r="7419" ht="12.75" customHeight="1" x14ac:dyDescent="0.2"/>
    <row r="7420" ht="12.75" customHeight="1" x14ac:dyDescent="0.2"/>
    <row r="7421" ht="12.75" customHeight="1" x14ac:dyDescent="0.2"/>
    <row r="7422" ht="12.75" customHeight="1" x14ac:dyDescent="0.2"/>
    <row r="7423" ht="12.75" customHeight="1" x14ac:dyDescent="0.2"/>
    <row r="7424" ht="12.75" customHeight="1" x14ac:dyDescent="0.2"/>
    <row r="7425" ht="12.75" customHeight="1" x14ac:dyDescent="0.2"/>
    <row r="7426" ht="12.75" customHeight="1" x14ac:dyDescent="0.2"/>
    <row r="7427" ht="12.75" customHeight="1" x14ac:dyDescent="0.2"/>
    <row r="7428" ht="12.75" customHeight="1" x14ac:dyDescent="0.2"/>
    <row r="7429" ht="12.75" customHeight="1" x14ac:dyDescent="0.2"/>
    <row r="7430" ht="12.75" customHeight="1" x14ac:dyDescent="0.2"/>
    <row r="7431" ht="12.75" customHeight="1" x14ac:dyDescent="0.2"/>
    <row r="7432" ht="12.75" customHeight="1" x14ac:dyDescent="0.2"/>
    <row r="7433" ht="12.75" customHeight="1" x14ac:dyDescent="0.2"/>
    <row r="7434" ht="12.75" customHeight="1" x14ac:dyDescent="0.2"/>
    <row r="7435" ht="12.75" customHeight="1" x14ac:dyDescent="0.2"/>
    <row r="7436" ht="12.75" customHeight="1" x14ac:dyDescent="0.2"/>
    <row r="7437" ht="12.75" customHeight="1" x14ac:dyDescent="0.2"/>
    <row r="7438" ht="12.75" customHeight="1" x14ac:dyDescent="0.2"/>
    <row r="7439" ht="12.75" customHeight="1" x14ac:dyDescent="0.2"/>
    <row r="7440" ht="12.75" customHeight="1" x14ac:dyDescent="0.2"/>
    <row r="7441" ht="12.75" customHeight="1" x14ac:dyDescent="0.2"/>
    <row r="7442" ht="12.75" customHeight="1" x14ac:dyDescent="0.2"/>
    <row r="7443" ht="12.75" customHeight="1" x14ac:dyDescent="0.2"/>
    <row r="7444" ht="12.75" customHeight="1" x14ac:dyDescent="0.2"/>
    <row r="7445" ht="12.75" customHeight="1" x14ac:dyDescent="0.2"/>
    <row r="7446" ht="12.75" customHeight="1" x14ac:dyDescent="0.2"/>
    <row r="7447" ht="12.75" customHeight="1" x14ac:dyDescent="0.2"/>
    <row r="7448" ht="12.75" customHeight="1" x14ac:dyDescent="0.2"/>
    <row r="7449" ht="12.75" customHeight="1" x14ac:dyDescent="0.2"/>
    <row r="7450" ht="12.75" customHeight="1" x14ac:dyDescent="0.2"/>
    <row r="7451" ht="12.75" customHeight="1" x14ac:dyDescent="0.2"/>
    <row r="7452" ht="12.75" customHeight="1" x14ac:dyDescent="0.2"/>
    <row r="7453" ht="12.75" customHeight="1" x14ac:dyDescent="0.2"/>
    <row r="7454" ht="12.75" customHeight="1" x14ac:dyDescent="0.2"/>
    <row r="7455" ht="12.75" customHeight="1" x14ac:dyDescent="0.2"/>
    <row r="7456" ht="12.75" customHeight="1" x14ac:dyDescent="0.2"/>
    <row r="7457" ht="12.75" customHeight="1" x14ac:dyDescent="0.2"/>
    <row r="7458" ht="12.75" customHeight="1" x14ac:dyDescent="0.2"/>
    <row r="7459" ht="12.75" customHeight="1" x14ac:dyDescent="0.2"/>
    <row r="7460" ht="12.75" customHeight="1" x14ac:dyDescent="0.2"/>
    <row r="7461" ht="12.75" customHeight="1" x14ac:dyDescent="0.2"/>
    <row r="7462" ht="12.75" customHeight="1" x14ac:dyDescent="0.2"/>
    <row r="7463" ht="12.75" customHeight="1" x14ac:dyDescent="0.2"/>
    <row r="7464" ht="12.75" customHeight="1" x14ac:dyDescent="0.2"/>
    <row r="7465" ht="12.75" customHeight="1" x14ac:dyDescent="0.2"/>
    <row r="7466" ht="12.75" customHeight="1" x14ac:dyDescent="0.2"/>
    <row r="7467" ht="12.75" customHeight="1" x14ac:dyDescent="0.2"/>
    <row r="7468" ht="12.75" customHeight="1" x14ac:dyDescent="0.2"/>
    <row r="7469" ht="12.75" customHeight="1" x14ac:dyDescent="0.2"/>
    <row r="7470" ht="12.75" customHeight="1" x14ac:dyDescent="0.2"/>
    <row r="7471" ht="12.75" customHeight="1" x14ac:dyDescent="0.2"/>
    <row r="7472" ht="12.75" customHeight="1" x14ac:dyDescent="0.2"/>
    <row r="7473" ht="12.75" customHeight="1" x14ac:dyDescent="0.2"/>
    <row r="7474" ht="12.75" customHeight="1" x14ac:dyDescent="0.2"/>
    <row r="7475" ht="12.75" customHeight="1" x14ac:dyDescent="0.2"/>
    <row r="7476" ht="12.75" customHeight="1" x14ac:dyDescent="0.2"/>
    <row r="7477" ht="12.75" customHeight="1" x14ac:dyDescent="0.2"/>
    <row r="7478" ht="12.75" customHeight="1" x14ac:dyDescent="0.2"/>
    <row r="7479" ht="12.75" customHeight="1" x14ac:dyDescent="0.2"/>
    <row r="7480" ht="12.75" customHeight="1" x14ac:dyDescent="0.2"/>
    <row r="7481" ht="12.75" customHeight="1" x14ac:dyDescent="0.2"/>
    <row r="7482" ht="12.75" customHeight="1" x14ac:dyDescent="0.2"/>
    <row r="7483" ht="12.75" customHeight="1" x14ac:dyDescent="0.2"/>
    <row r="7484" ht="12.75" customHeight="1" x14ac:dyDescent="0.2"/>
    <row r="7485" ht="12.75" customHeight="1" x14ac:dyDescent="0.2"/>
    <row r="7486" ht="12.75" customHeight="1" x14ac:dyDescent="0.2"/>
    <row r="7487" ht="12.75" customHeight="1" x14ac:dyDescent="0.2"/>
    <row r="7488" ht="12.75" customHeight="1" x14ac:dyDescent="0.2"/>
    <row r="7489" ht="12.75" customHeight="1" x14ac:dyDescent="0.2"/>
    <row r="7490" ht="12.75" customHeight="1" x14ac:dyDescent="0.2"/>
    <row r="7491" ht="12.75" customHeight="1" x14ac:dyDescent="0.2"/>
    <row r="7492" ht="12.75" customHeight="1" x14ac:dyDescent="0.2"/>
    <row r="7493" ht="12.75" customHeight="1" x14ac:dyDescent="0.2"/>
    <row r="7494" ht="12.75" customHeight="1" x14ac:dyDescent="0.2"/>
    <row r="7495" ht="12.75" customHeight="1" x14ac:dyDescent="0.2"/>
    <row r="7496" ht="12.75" customHeight="1" x14ac:dyDescent="0.2"/>
    <row r="7497" ht="12.75" customHeight="1" x14ac:dyDescent="0.2"/>
    <row r="7498" ht="12.75" customHeight="1" x14ac:dyDescent="0.2"/>
    <row r="7499" ht="12.75" customHeight="1" x14ac:dyDescent="0.2"/>
    <row r="7500" ht="12.75" customHeight="1" x14ac:dyDescent="0.2"/>
    <row r="7501" ht="12.75" customHeight="1" x14ac:dyDescent="0.2"/>
    <row r="7502" ht="12.75" customHeight="1" x14ac:dyDescent="0.2"/>
    <row r="7503" ht="12.75" customHeight="1" x14ac:dyDescent="0.2"/>
    <row r="7504" ht="12.75" customHeight="1" x14ac:dyDescent="0.2"/>
    <row r="7505" ht="12.75" customHeight="1" x14ac:dyDescent="0.2"/>
    <row r="7506" ht="12.75" customHeight="1" x14ac:dyDescent="0.2"/>
    <row r="7507" ht="12.75" customHeight="1" x14ac:dyDescent="0.2"/>
    <row r="7508" ht="12.75" customHeight="1" x14ac:dyDescent="0.2"/>
    <row r="7509" ht="12.75" customHeight="1" x14ac:dyDescent="0.2"/>
    <row r="7510" ht="12.75" customHeight="1" x14ac:dyDescent="0.2"/>
    <row r="7511" ht="12.75" customHeight="1" x14ac:dyDescent="0.2"/>
    <row r="7512" ht="12.75" customHeight="1" x14ac:dyDescent="0.2"/>
    <row r="7513" ht="12.75" customHeight="1" x14ac:dyDescent="0.2"/>
    <row r="7514" ht="12.75" customHeight="1" x14ac:dyDescent="0.2"/>
    <row r="7515" ht="12.75" customHeight="1" x14ac:dyDescent="0.2"/>
    <row r="7516" ht="12.75" customHeight="1" x14ac:dyDescent="0.2"/>
    <row r="7517" ht="12.75" customHeight="1" x14ac:dyDescent="0.2"/>
    <row r="7518" ht="12.75" customHeight="1" x14ac:dyDescent="0.2"/>
    <row r="7519" ht="12.75" customHeight="1" x14ac:dyDescent="0.2"/>
    <row r="7520" ht="12.75" customHeight="1" x14ac:dyDescent="0.2"/>
    <row r="7521" ht="12.75" customHeight="1" x14ac:dyDescent="0.2"/>
    <row r="7522" ht="12.75" customHeight="1" x14ac:dyDescent="0.2"/>
    <row r="7523" ht="12.75" customHeight="1" x14ac:dyDescent="0.2"/>
    <row r="7524" ht="12.75" customHeight="1" x14ac:dyDescent="0.2"/>
    <row r="7525" ht="12.75" customHeight="1" x14ac:dyDescent="0.2"/>
    <row r="7526" ht="12.75" customHeight="1" x14ac:dyDescent="0.2"/>
    <row r="7527" ht="12.75" customHeight="1" x14ac:dyDescent="0.2"/>
    <row r="7528" ht="12.75" customHeight="1" x14ac:dyDescent="0.2"/>
    <row r="7529" ht="12.75" customHeight="1" x14ac:dyDescent="0.2"/>
    <row r="7530" ht="12.75" customHeight="1" x14ac:dyDescent="0.2"/>
    <row r="7531" ht="12.75" customHeight="1" x14ac:dyDescent="0.2"/>
    <row r="7532" ht="12.75" customHeight="1" x14ac:dyDescent="0.2"/>
    <row r="7533" ht="12.75" customHeight="1" x14ac:dyDescent="0.2"/>
    <row r="7534" ht="12.75" customHeight="1" x14ac:dyDescent="0.2"/>
    <row r="7535" ht="12.75" customHeight="1" x14ac:dyDescent="0.2"/>
    <row r="7536" ht="12.75" customHeight="1" x14ac:dyDescent="0.2"/>
    <row r="7537" ht="12.75" customHeight="1" x14ac:dyDescent="0.2"/>
    <row r="7538" ht="12.75" customHeight="1" x14ac:dyDescent="0.2"/>
    <row r="7539" ht="12.75" customHeight="1" x14ac:dyDescent="0.2"/>
    <row r="7540" ht="12.75" customHeight="1" x14ac:dyDescent="0.2"/>
    <row r="7541" ht="12.75" customHeight="1" x14ac:dyDescent="0.2"/>
    <row r="7542" ht="12.75" customHeight="1" x14ac:dyDescent="0.2"/>
    <row r="7543" ht="12.75" customHeight="1" x14ac:dyDescent="0.2"/>
    <row r="7544" ht="12.75" customHeight="1" x14ac:dyDescent="0.2"/>
    <row r="7545" ht="12.75" customHeight="1" x14ac:dyDescent="0.2"/>
    <row r="7546" ht="12.75" customHeight="1" x14ac:dyDescent="0.2"/>
    <row r="7547" ht="12.75" customHeight="1" x14ac:dyDescent="0.2"/>
    <row r="7548" ht="12.75" customHeight="1" x14ac:dyDescent="0.2"/>
    <row r="7549" ht="12.75" customHeight="1" x14ac:dyDescent="0.2"/>
    <row r="7550" ht="12.75" customHeight="1" x14ac:dyDescent="0.2"/>
    <row r="7551" ht="12.75" customHeight="1" x14ac:dyDescent="0.2"/>
    <row r="7552" ht="12.75" customHeight="1" x14ac:dyDescent="0.2"/>
    <row r="7553" ht="12.75" customHeight="1" x14ac:dyDescent="0.2"/>
    <row r="7554" ht="12.75" customHeight="1" x14ac:dyDescent="0.2"/>
    <row r="7555" ht="12.75" customHeight="1" x14ac:dyDescent="0.2"/>
    <row r="7556" ht="12.75" customHeight="1" x14ac:dyDescent="0.2"/>
    <row r="7557" ht="12.75" customHeight="1" x14ac:dyDescent="0.2"/>
    <row r="7558" ht="12.75" customHeight="1" x14ac:dyDescent="0.2"/>
    <row r="7559" ht="12.75" customHeight="1" x14ac:dyDescent="0.2"/>
    <row r="7560" ht="12.75" customHeight="1" x14ac:dyDescent="0.2"/>
    <row r="7561" ht="12.75" customHeight="1" x14ac:dyDescent="0.2"/>
    <row r="7562" ht="12.75" customHeight="1" x14ac:dyDescent="0.2"/>
    <row r="7563" ht="12.75" customHeight="1" x14ac:dyDescent="0.2"/>
    <row r="7564" ht="12.75" customHeight="1" x14ac:dyDescent="0.2"/>
    <row r="7565" ht="12.75" customHeight="1" x14ac:dyDescent="0.2"/>
    <row r="7566" ht="12.75" customHeight="1" x14ac:dyDescent="0.2"/>
    <row r="7567" ht="12.75" customHeight="1" x14ac:dyDescent="0.2"/>
    <row r="7568" ht="12.75" customHeight="1" x14ac:dyDescent="0.2"/>
    <row r="7569" ht="12.75" customHeight="1" x14ac:dyDescent="0.2"/>
    <row r="7570" ht="12.75" customHeight="1" x14ac:dyDescent="0.2"/>
    <row r="7571" ht="12.75" customHeight="1" x14ac:dyDescent="0.2"/>
    <row r="7572" ht="12.75" customHeight="1" x14ac:dyDescent="0.2"/>
    <row r="7573" ht="12.75" customHeight="1" x14ac:dyDescent="0.2"/>
    <row r="7574" ht="12.75" customHeight="1" x14ac:dyDescent="0.2"/>
    <row r="7575" ht="12.75" customHeight="1" x14ac:dyDescent="0.2"/>
    <row r="7576" ht="12.75" customHeight="1" x14ac:dyDescent="0.2"/>
    <row r="7577" ht="12.75" customHeight="1" x14ac:dyDescent="0.2"/>
    <row r="7578" ht="12.75" customHeight="1" x14ac:dyDescent="0.2"/>
    <row r="7579" ht="12.75" customHeight="1" x14ac:dyDescent="0.2"/>
    <row r="7580" ht="12.75" customHeight="1" x14ac:dyDescent="0.2"/>
    <row r="7581" ht="12.75" customHeight="1" x14ac:dyDescent="0.2"/>
    <row r="7582" ht="12.75" customHeight="1" x14ac:dyDescent="0.2"/>
    <row r="7583" ht="12.75" customHeight="1" x14ac:dyDescent="0.2"/>
    <row r="7584" ht="12.75" customHeight="1" x14ac:dyDescent="0.2"/>
    <row r="7585" ht="12.75" customHeight="1" x14ac:dyDescent="0.2"/>
    <row r="7586" ht="12.75" customHeight="1" x14ac:dyDescent="0.2"/>
    <row r="7587" ht="12.75" customHeight="1" x14ac:dyDescent="0.2"/>
    <row r="7588" ht="12.75" customHeight="1" x14ac:dyDescent="0.2"/>
    <row r="7589" ht="12.75" customHeight="1" x14ac:dyDescent="0.2"/>
    <row r="7590" ht="12.75" customHeight="1" x14ac:dyDescent="0.2"/>
    <row r="7591" ht="12.75" customHeight="1" x14ac:dyDescent="0.2"/>
    <row r="7592" ht="12.75" customHeight="1" x14ac:dyDescent="0.2"/>
    <row r="7593" ht="12.75" customHeight="1" x14ac:dyDescent="0.2"/>
    <row r="7594" ht="12.75" customHeight="1" x14ac:dyDescent="0.2"/>
    <row r="7595" ht="12.75" customHeight="1" x14ac:dyDescent="0.2"/>
    <row r="7596" ht="12.75" customHeight="1" x14ac:dyDescent="0.2"/>
    <row r="7597" ht="12.75" customHeight="1" x14ac:dyDescent="0.2"/>
    <row r="7598" ht="12.75" customHeight="1" x14ac:dyDescent="0.2"/>
    <row r="7599" ht="12.75" customHeight="1" x14ac:dyDescent="0.2"/>
    <row r="7600" ht="12.75" customHeight="1" x14ac:dyDescent="0.2"/>
    <row r="7601" ht="12.75" customHeight="1" x14ac:dyDescent="0.2"/>
    <row r="7602" ht="12.75" customHeight="1" x14ac:dyDescent="0.2"/>
    <row r="7603" ht="12.75" customHeight="1" x14ac:dyDescent="0.2"/>
    <row r="7604" ht="12.75" customHeight="1" x14ac:dyDescent="0.2"/>
    <row r="7605" ht="12.75" customHeight="1" x14ac:dyDescent="0.2"/>
    <row r="7606" ht="12.75" customHeight="1" x14ac:dyDescent="0.2"/>
    <row r="7607" ht="12.75" customHeight="1" x14ac:dyDescent="0.2"/>
    <row r="7608" ht="12.75" customHeight="1" x14ac:dyDescent="0.2"/>
    <row r="7609" ht="12.75" customHeight="1" x14ac:dyDescent="0.2"/>
    <row r="7610" ht="12.75" customHeight="1" x14ac:dyDescent="0.2"/>
    <row r="7611" ht="12.75" customHeight="1" x14ac:dyDescent="0.2"/>
    <row r="7612" ht="12.75" customHeight="1" x14ac:dyDescent="0.2"/>
    <row r="7613" ht="12.75" customHeight="1" x14ac:dyDescent="0.2"/>
    <row r="7614" ht="12.75" customHeight="1" x14ac:dyDescent="0.2"/>
    <row r="7615" ht="12.75" customHeight="1" x14ac:dyDescent="0.2"/>
    <row r="7616" ht="12.75" customHeight="1" x14ac:dyDescent="0.2"/>
    <row r="7617" ht="12.75" customHeight="1" x14ac:dyDescent="0.2"/>
    <row r="7618" ht="12.75" customHeight="1" x14ac:dyDescent="0.2"/>
    <row r="7619" ht="12.75" customHeight="1" x14ac:dyDescent="0.2"/>
    <row r="7620" ht="12.75" customHeight="1" x14ac:dyDescent="0.2"/>
    <row r="7621" ht="12.75" customHeight="1" x14ac:dyDescent="0.2"/>
    <row r="7622" ht="12.75" customHeight="1" x14ac:dyDescent="0.2"/>
    <row r="7623" ht="12.75" customHeight="1" x14ac:dyDescent="0.2"/>
    <row r="7624" ht="12.75" customHeight="1" x14ac:dyDescent="0.2"/>
    <row r="7625" ht="12.75" customHeight="1" x14ac:dyDescent="0.2"/>
    <row r="7626" ht="12.75" customHeight="1" x14ac:dyDescent="0.2"/>
    <row r="7627" ht="12.75" customHeight="1" x14ac:dyDescent="0.2"/>
    <row r="7628" ht="12.75" customHeight="1" x14ac:dyDescent="0.2"/>
    <row r="7629" ht="12.75" customHeight="1" x14ac:dyDescent="0.2"/>
    <row r="7630" ht="12.75" customHeight="1" x14ac:dyDescent="0.2"/>
    <row r="7631" ht="12.75" customHeight="1" x14ac:dyDescent="0.2"/>
    <row r="7632" ht="12.75" customHeight="1" x14ac:dyDescent="0.2"/>
    <row r="7633" ht="12.75" customHeight="1" x14ac:dyDescent="0.2"/>
    <row r="7634" ht="12.75" customHeight="1" x14ac:dyDescent="0.2"/>
    <row r="7635" ht="12.75" customHeight="1" x14ac:dyDescent="0.2"/>
    <row r="7636" ht="12.75" customHeight="1" x14ac:dyDescent="0.2"/>
    <row r="7637" ht="12.75" customHeight="1" x14ac:dyDescent="0.2"/>
    <row r="7638" ht="12.75" customHeight="1" x14ac:dyDescent="0.2"/>
    <row r="7639" ht="12.75" customHeight="1" x14ac:dyDescent="0.2"/>
    <row r="7640" ht="12.75" customHeight="1" x14ac:dyDescent="0.2"/>
    <row r="7641" ht="12.75" customHeight="1" x14ac:dyDescent="0.2"/>
    <row r="7642" ht="12.75" customHeight="1" x14ac:dyDescent="0.2"/>
    <row r="7643" ht="12.75" customHeight="1" x14ac:dyDescent="0.2"/>
    <row r="7644" ht="12.75" customHeight="1" x14ac:dyDescent="0.2"/>
    <row r="7645" ht="12.75" customHeight="1" x14ac:dyDescent="0.2"/>
    <row r="7646" ht="12.75" customHeight="1" x14ac:dyDescent="0.2"/>
    <row r="7647" ht="12.75" customHeight="1" x14ac:dyDescent="0.2"/>
    <row r="7648" ht="12.75" customHeight="1" x14ac:dyDescent="0.2"/>
    <row r="7649" ht="12.75" customHeight="1" x14ac:dyDescent="0.2"/>
    <row r="7650" ht="12.75" customHeight="1" x14ac:dyDescent="0.2"/>
    <row r="7651" ht="12.75" customHeight="1" x14ac:dyDescent="0.2"/>
    <row r="7652" ht="12.75" customHeight="1" x14ac:dyDescent="0.2"/>
    <row r="7653" ht="12.75" customHeight="1" x14ac:dyDescent="0.2"/>
    <row r="7654" ht="12.75" customHeight="1" x14ac:dyDescent="0.2"/>
    <row r="7655" ht="12.75" customHeight="1" x14ac:dyDescent="0.2"/>
    <row r="7656" ht="12.75" customHeight="1" x14ac:dyDescent="0.2"/>
    <row r="7657" ht="12.75" customHeight="1" x14ac:dyDescent="0.2"/>
    <row r="7658" ht="12.75" customHeight="1" x14ac:dyDescent="0.2"/>
    <row r="7659" ht="12.75" customHeight="1" x14ac:dyDescent="0.2"/>
    <row r="7660" ht="12.75" customHeight="1" x14ac:dyDescent="0.2"/>
    <row r="7661" ht="12.75" customHeight="1" x14ac:dyDescent="0.2"/>
    <row r="7662" ht="12.75" customHeight="1" x14ac:dyDescent="0.2"/>
    <row r="7663" ht="12.75" customHeight="1" x14ac:dyDescent="0.2"/>
    <row r="7664" ht="12.75" customHeight="1" x14ac:dyDescent="0.2"/>
    <row r="7665" ht="12.75" customHeight="1" x14ac:dyDescent="0.2"/>
    <row r="7666" ht="12.75" customHeight="1" x14ac:dyDescent="0.2"/>
    <row r="7667" ht="12.75" customHeight="1" x14ac:dyDescent="0.2"/>
    <row r="7668" ht="12.75" customHeight="1" x14ac:dyDescent="0.2"/>
    <row r="7669" ht="12.75" customHeight="1" x14ac:dyDescent="0.2"/>
    <row r="7670" ht="12.75" customHeight="1" x14ac:dyDescent="0.2"/>
    <row r="7671" ht="12.75" customHeight="1" x14ac:dyDescent="0.2"/>
    <row r="7672" ht="12.75" customHeight="1" x14ac:dyDescent="0.2"/>
    <row r="7673" ht="12.75" customHeight="1" x14ac:dyDescent="0.2"/>
    <row r="7674" ht="12.75" customHeight="1" x14ac:dyDescent="0.2"/>
    <row r="7675" ht="12.75" customHeight="1" x14ac:dyDescent="0.2"/>
    <row r="7676" ht="12.75" customHeight="1" x14ac:dyDescent="0.2"/>
    <row r="7677" ht="12.75" customHeight="1" x14ac:dyDescent="0.2"/>
    <row r="7678" ht="12.75" customHeight="1" x14ac:dyDescent="0.2"/>
    <row r="7679" ht="12.75" customHeight="1" x14ac:dyDescent="0.2"/>
    <row r="7680" ht="12.75" customHeight="1" x14ac:dyDescent="0.2"/>
    <row r="7681" ht="12.75" customHeight="1" x14ac:dyDescent="0.2"/>
    <row r="7682" ht="12.75" customHeight="1" x14ac:dyDescent="0.2"/>
    <row r="7683" ht="12.75" customHeight="1" x14ac:dyDescent="0.2"/>
    <row r="7684" ht="12.75" customHeight="1" x14ac:dyDescent="0.2"/>
    <row r="7685" ht="12.75" customHeight="1" x14ac:dyDescent="0.2"/>
    <row r="7686" ht="12.75" customHeight="1" x14ac:dyDescent="0.2"/>
    <row r="7687" ht="12.75" customHeight="1" x14ac:dyDescent="0.2"/>
    <row r="7688" ht="12.75" customHeight="1" x14ac:dyDescent="0.2"/>
    <row r="7689" ht="12.75" customHeight="1" x14ac:dyDescent="0.2"/>
    <row r="7690" ht="12.75" customHeight="1" x14ac:dyDescent="0.2"/>
    <row r="7691" ht="12.75" customHeight="1" x14ac:dyDescent="0.2"/>
    <row r="7692" ht="12.75" customHeight="1" x14ac:dyDescent="0.2"/>
    <row r="7693" ht="12.75" customHeight="1" x14ac:dyDescent="0.2"/>
    <row r="7694" ht="12.75" customHeight="1" x14ac:dyDescent="0.2"/>
    <row r="7695" ht="12.75" customHeight="1" x14ac:dyDescent="0.2"/>
    <row r="7696" ht="12.75" customHeight="1" x14ac:dyDescent="0.2"/>
    <row r="7697" ht="12.75" customHeight="1" x14ac:dyDescent="0.2"/>
    <row r="7698" ht="12.75" customHeight="1" x14ac:dyDescent="0.2"/>
    <row r="7699" ht="12.75" customHeight="1" x14ac:dyDescent="0.2"/>
    <row r="7700" ht="12.75" customHeight="1" x14ac:dyDescent="0.2"/>
    <row r="7701" ht="12.75" customHeight="1" x14ac:dyDescent="0.2"/>
    <row r="7702" ht="12.75" customHeight="1" x14ac:dyDescent="0.2"/>
    <row r="7703" ht="12.75" customHeight="1" x14ac:dyDescent="0.2"/>
    <row r="7704" ht="12.75" customHeight="1" x14ac:dyDescent="0.2"/>
    <row r="7705" ht="12.75" customHeight="1" x14ac:dyDescent="0.2"/>
    <row r="7706" ht="12.75" customHeight="1" x14ac:dyDescent="0.2"/>
    <row r="7707" ht="12.75" customHeight="1" x14ac:dyDescent="0.2"/>
    <row r="7708" ht="12.75" customHeight="1" x14ac:dyDescent="0.2"/>
    <row r="7709" ht="12.75" customHeight="1" x14ac:dyDescent="0.2"/>
    <row r="7710" ht="12.75" customHeight="1" x14ac:dyDescent="0.2"/>
    <row r="7711" ht="12.75" customHeight="1" x14ac:dyDescent="0.2"/>
    <row r="7712" ht="12.75" customHeight="1" x14ac:dyDescent="0.2"/>
    <row r="7713" ht="12.75" customHeight="1" x14ac:dyDescent="0.2"/>
    <row r="7714" ht="12.75" customHeight="1" x14ac:dyDescent="0.2"/>
    <row r="7715" ht="12.75" customHeight="1" x14ac:dyDescent="0.2"/>
    <row r="7716" ht="12.75" customHeight="1" x14ac:dyDescent="0.2"/>
    <row r="7717" ht="12.75" customHeight="1" x14ac:dyDescent="0.2"/>
    <row r="7718" ht="12.75" customHeight="1" x14ac:dyDescent="0.2"/>
    <row r="7719" ht="12.75" customHeight="1" x14ac:dyDescent="0.2"/>
    <row r="7720" ht="12.75" customHeight="1" x14ac:dyDescent="0.2"/>
    <row r="7721" ht="12.75" customHeight="1" x14ac:dyDescent="0.2"/>
    <row r="7722" ht="12.75" customHeight="1" x14ac:dyDescent="0.2"/>
    <row r="7723" ht="12.75" customHeight="1" x14ac:dyDescent="0.2"/>
    <row r="7724" ht="12.75" customHeight="1" x14ac:dyDescent="0.2"/>
    <row r="7725" ht="12.75" customHeight="1" x14ac:dyDescent="0.2"/>
    <row r="7726" ht="12.75" customHeight="1" x14ac:dyDescent="0.2"/>
    <row r="7727" ht="12.75" customHeight="1" x14ac:dyDescent="0.2"/>
    <row r="7728" ht="12.75" customHeight="1" x14ac:dyDescent="0.2"/>
    <row r="7729" ht="12.75" customHeight="1" x14ac:dyDescent="0.2"/>
    <row r="7730" ht="12.75" customHeight="1" x14ac:dyDescent="0.2"/>
    <row r="7731" ht="12.75" customHeight="1" x14ac:dyDescent="0.2"/>
    <row r="7732" ht="12.75" customHeight="1" x14ac:dyDescent="0.2"/>
    <row r="7733" ht="12.75" customHeight="1" x14ac:dyDescent="0.2"/>
    <row r="7734" ht="12.75" customHeight="1" x14ac:dyDescent="0.2"/>
    <row r="7735" ht="12.75" customHeight="1" x14ac:dyDescent="0.2"/>
    <row r="7736" ht="12.75" customHeight="1" x14ac:dyDescent="0.2"/>
    <row r="7737" ht="12.75" customHeight="1" x14ac:dyDescent="0.2"/>
    <row r="7738" ht="12.75" customHeight="1" x14ac:dyDescent="0.2"/>
    <row r="7739" ht="12.75" customHeight="1" x14ac:dyDescent="0.2"/>
    <row r="7740" ht="12.75" customHeight="1" x14ac:dyDescent="0.2"/>
    <row r="7741" ht="12.75" customHeight="1" x14ac:dyDescent="0.2"/>
    <row r="7742" ht="12.75" customHeight="1" x14ac:dyDescent="0.2"/>
    <row r="7743" ht="12.75" customHeight="1" x14ac:dyDescent="0.2"/>
    <row r="7744" ht="12.75" customHeight="1" x14ac:dyDescent="0.2"/>
    <row r="7745" ht="12.75" customHeight="1" x14ac:dyDescent="0.2"/>
    <row r="7746" ht="12.75" customHeight="1" x14ac:dyDescent="0.2"/>
    <row r="7747" ht="12.75" customHeight="1" x14ac:dyDescent="0.2"/>
    <row r="7748" ht="12.75" customHeight="1" x14ac:dyDescent="0.2"/>
    <row r="7749" ht="12.75" customHeight="1" x14ac:dyDescent="0.2"/>
    <row r="7750" ht="12.75" customHeight="1" x14ac:dyDescent="0.2"/>
    <row r="7751" ht="12.75" customHeight="1" x14ac:dyDescent="0.2"/>
    <row r="7752" ht="12.75" customHeight="1" x14ac:dyDescent="0.2"/>
    <row r="7753" ht="12.75" customHeight="1" x14ac:dyDescent="0.2"/>
    <row r="7754" ht="12.75" customHeight="1" x14ac:dyDescent="0.2"/>
    <row r="7755" ht="12.75" customHeight="1" x14ac:dyDescent="0.2"/>
    <row r="7756" ht="12.75" customHeight="1" x14ac:dyDescent="0.2"/>
    <row r="7757" ht="12.75" customHeight="1" x14ac:dyDescent="0.2"/>
    <row r="7758" ht="12.75" customHeight="1" x14ac:dyDescent="0.2"/>
    <row r="7759" ht="12.75" customHeight="1" x14ac:dyDescent="0.2"/>
    <row r="7760" ht="12.75" customHeight="1" x14ac:dyDescent="0.2"/>
    <row r="7761" ht="12.75" customHeight="1" x14ac:dyDescent="0.2"/>
    <row r="7762" ht="12.75" customHeight="1" x14ac:dyDescent="0.2"/>
    <row r="7763" ht="12.75" customHeight="1" x14ac:dyDescent="0.2"/>
    <row r="7764" ht="12.75" customHeight="1" x14ac:dyDescent="0.2"/>
    <row r="7765" ht="12.75" customHeight="1" x14ac:dyDescent="0.2"/>
    <row r="7766" ht="12.75" customHeight="1" x14ac:dyDescent="0.2"/>
    <row r="7767" ht="12.75" customHeight="1" x14ac:dyDescent="0.2"/>
    <row r="7768" ht="12.75" customHeight="1" x14ac:dyDescent="0.2"/>
    <row r="7769" ht="12.75" customHeight="1" x14ac:dyDescent="0.2"/>
    <row r="7770" ht="12.75" customHeight="1" x14ac:dyDescent="0.2"/>
    <row r="7771" ht="12.75" customHeight="1" x14ac:dyDescent="0.2"/>
    <row r="7772" ht="12.75" customHeight="1" x14ac:dyDescent="0.2"/>
    <row r="7773" ht="12.75" customHeight="1" x14ac:dyDescent="0.2"/>
    <row r="7774" ht="12.75" customHeight="1" x14ac:dyDescent="0.2"/>
    <row r="7775" ht="12.75" customHeight="1" x14ac:dyDescent="0.2"/>
    <row r="7776" ht="12.75" customHeight="1" x14ac:dyDescent="0.2"/>
    <row r="7777" ht="12.75" customHeight="1" x14ac:dyDescent="0.2"/>
    <row r="7778" ht="12.75" customHeight="1" x14ac:dyDescent="0.2"/>
    <row r="7779" ht="12.75" customHeight="1" x14ac:dyDescent="0.2"/>
    <row r="7780" ht="12.75" customHeight="1" x14ac:dyDescent="0.2"/>
    <row r="7781" ht="12.75" customHeight="1" x14ac:dyDescent="0.2"/>
    <row r="7782" ht="12.75" customHeight="1" x14ac:dyDescent="0.2"/>
    <row r="7783" ht="12.75" customHeight="1" x14ac:dyDescent="0.2"/>
    <row r="7784" ht="12.75" customHeight="1" x14ac:dyDescent="0.2"/>
    <row r="7785" ht="12.75" customHeight="1" x14ac:dyDescent="0.2"/>
    <row r="7786" ht="12.75" customHeight="1" x14ac:dyDescent="0.2"/>
    <row r="7787" ht="12.75" customHeight="1" x14ac:dyDescent="0.2"/>
    <row r="7788" ht="12.75" customHeight="1" x14ac:dyDescent="0.2"/>
    <row r="7789" ht="12.75" customHeight="1" x14ac:dyDescent="0.2"/>
    <row r="7790" ht="12.75" customHeight="1" x14ac:dyDescent="0.2"/>
    <row r="7791" ht="12.75" customHeight="1" x14ac:dyDescent="0.2"/>
    <row r="7792" ht="12.75" customHeight="1" x14ac:dyDescent="0.2"/>
    <row r="7793" ht="12.75" customHeight="1" x14ac:dyDescent="0.2"/>
    <row r="7794" ht="12.75" customHeight="1" x14ac:dyDescent="0.2"/>
    <row r="7795" ht="12.75" customHeight="1" x14ac:dyDescent="0.2"/>
    <row r="7796" ht="12.75" customHeight="1" x14ac:dyDescent="0.2"/>
    <row r="7797" ht="12.75" customHeight="1" x14ac:dyDescent="0.2"/>
    <row r="7798" ht="12.75" customHeight="1" x14ac:dyDescent="0.2"/>
    <row r="7799" ht="12.75" customHeight="1" x14ac:dyDescent="0.2"/>
    <row r="7800" ht="12.75" customHeight="1" x14ac:dyDescent="0.2"/>
    <row r="7801" ht="12.75" customHeight="1" x14ac:dyDescent="0.2"/>
    <row r="7802" ht="12.75" customHeight="1" x14ac:dyDescent="0.2"/>
    <row r="7803" ht="12.75" customHeight="1" x14ac:dyDescent="0.2"/>
    <row r="7804" ht="12.75" customHeight="1" x14ac:dyDescent="0.2"/>
    <row r="7805" ht="12.75" customHeight="1" x14ac:dyDescent="0.2"/>
    <row r="7806" ht="12.75" customHeight="1" x14ac:dyDescent="0.2"/>
    <row r="7807" ht="12.75" customHeight="1" x14ac:dyDescent="0.2"/>
    <row r="7808" ht="12.75" customHeight="1" x14ac:dyDescent="0.2"/>
    <row r="7809" ht="12.75" customHeight="1" x14ac:dyDescent="0.2"/>
    <row r="7810" ht="12.75" customHeight="1" x14ac:dyDescent="0.2"/>
    <row r="7811" ht="12.75" customHeight="1" x14ac:dyDescent="0.2"/>
    <row r="7812" ht="12.75" customHeight="1" x14ac:dyDescent="0.2"/>
    <row r="7813" ht="12.75" customHeight="1" x14ac:dyDescent="0.2"/>
    <row r="7814" ht="12.75" customHeight="1" x14ac:dyDescent="0.2"/>
    <row r="7815" ht="12.75" customHeight="1" x14ac:dyDescent="0.2"/>
    <row r="7816" ht="12.75" customHeight="1" x14ac:dyDescent="0.2"/>
    <row r="7817" ht="12.75" customHeight="1" x14ac:dyDescent="0.2"/>
    <row r="7818" ht="12.75" customHeight="1" x14ac:dyDescent="0.2"/>
    <row r="7819" ht="12.75" customHeight="1" x14ac:dyDescent="0.2"/>
    <row r="7820" ht="12.75" customHeight="1" x14ac:dyDescent="0.2"/>
    <row r="7821" ht="12.75" customHeight="1" x14ac:dyDescent="0.2"/>
    <row r="7822" ht="12.75" customHeight="1" x14ac:dyDescent="0.2"/>
    <row r="7823" ht="12.75" customHeight="1" x14ac:dyDescent="0.2"/>
    <row r="7824" ht="12.75" customHeight="1" x14ac:dyDescent="0.2"/>
    <row r="7825" ht="12.75" customHeight="1" x14ac:dyDescent="0.2"/>
    <row r="7826" ht="12.75" customHeight="1" x14ac:dyDescent="0.2"/>
    <row r="7827" ht="12.75" customHeight="1" x14ac:dyDescent="0.2"/>
    <row r="7828" ht="12.75" customHeight="1" x14ac:dyDescent="0.2"/>
    <row r="7829" ht="12.75" customHeight="1" x14ac:dyDescent="0.2"/>
    <row r="7830" ht="12.75" customHeight="1" x14ac:dyDescent="0.2"/>
    <row r="7831" ht="12.75" customHeight="1" x14ac:dyDescent="0.2"/>
    <row r="7832" ht="12.75" customHeight="1" x14ac:dyDescent="0.2"/>
    <row r="7833" ht="12.75" customHeight="1" x14ac:dyDescent="0.2"/>
    <row r="7834" ht="12.75" customHeight="1" x14ac:dyDescent="0.2"/>
    <row r="7835" ht="12.75" customHeight="1" x14ac:dyDescent="0.2"/>
    <row r="7836" ht="12.75" customHeight="1" x14ac:dyDescent="0.2"/>
    <row r="7837" ht="12.75" customHeight="1" x14ac:dyDescent="0.2"/>
    <row r="7838" ht="12.75" customHeight="1" x14ac:dyDescent="0.2"/>
    <row r="7839" ht="12.75" customHeight="1" x14ac:dyDescent="0.2"/>
    <row r="7840" ht="12.75" customHeight="1" x14ac:dyDescent="0.2"/>
    <row r="7841" ht="12.75" customHeight="1" x14ac:dyDescent="0.2"/>
    <row r="7842" ht="12.75" customHeight="1" x14ac:dyDescent="0.2"/>
    <row r="7843" ht="12.75" customHeight="1" x14ac:dyDescent="0.2"/>
    <row r="7844" ht="12.75" customHeight="1" x14ac:dyDescent="0.2"/>
    <row r="7845" ht="12.75" customHeight="1" x14ac:dyDescent="0.2"/>
    <row r="7846" ht="12.75" customHeight="1" x14ac:dyDescent="0.2"/>
    <row r="7847" ht="12.75" customHeight="1" x14ac:dyDescent="0.2"/>
    <row r="7848" ht="12.75" customHeight="1" x14ac:dyDescent="0.2"/>
    <row r="7849" ht="12.75" customHeight="1" x14ac:dyDescent="0.2"/>
    <row r="7850" ht="12.75" customHeight="1" x14ac:dyDescent="0.2"/>
    <row r="7851" ht="12.75" customHeight="1" x14ac:dyDescent="0.2"/>
    <row r="7852" ht="12.75" customHeight="1" x14ac:dyDescent="0.2"/>
    <row r="7853" ht="12.75" customHeight="1" x14ac:dyDescent="0.2"/>
    <row r="7854" ht="12.75" customHeight="1" x14ac:dyDescent="0.2"/>
    <row r="7855" ht="12.75" customHeight="1" x14ac:dyDescent="0.2"/>
    <row r="7856" ht="12.75" customHeight="1" x14ac:dyDescent="0.2"/>
    <row r="7857" ht="12.75" customHeight="1" x14ac:dyDescent="0.2"/>
    <row r="7858" ht="12.75" customHeight="1" x14ac:dyDescent="0.2"/>
    <row r="7859" ht="12.75" customHeight="1" x14ac:dyDescent="0.2"/>
    <row r="7860" ht="12.75" customHeight="1" x14ac:dyDescent="0.2"/>
    <row r="7861" ht="12.75" customHeight="1" x14ac:dyDescent="0.2"/>
    <row r="7862" ht="12.75" customHeight="1" x14ac:dyDescent="0.2"/>
    <row r="7863" ht="12.75" customHeight="1" x14ac:dyDescent="0.2"/>
    <row r="7864" ht="12.75" customHeight="1" x14ac:dyDescent="0.2"/>
    <row r="7865" ht="12.75" customHeight="1" x14ac:dyDescent="0.2"/>
    <row r="7866" ht="12.75" customHeight="1" x14ac:dyDescent="0.2"/>
    <row r="7867" ht="12.75" customHeight="1" x14ac:dyDescent="0.2"/>
    <row r="7868" ht="12.75" customHeight="1" x14ac:dyDescent="0.2"/>
    <row r="7869" ht="12.75" customHeight="1" x14ac:dyDescent="0.2"/>
    <row r="7870" ht="12.75" customHeight="1" x14ac:dyDescent="0.2"/>
    <row r="7871" ht="12.75" customHeight="1" x14ac:dyDescent="0.2"/>
    <row r="7872" ht="12.75" customHeight="1" x14ac:dyDescent="0.2"/>
    <row r="7873" ht="12.75" customHeight="1" x14ac:dyDescent="0.2"/>
    <row r="7874" ht="12.75" customHeight="1" x14ac:dyDescent="0.2"/>
    <row r="7875" ht="12.75" customHeight="1" x14ac:dyDescent="0.2"/>
    <row r="7876" ht="12.75" customHeight="1" x14ac:dyDescent="0.2"/>
    <row r="7877" ht="12.75" customHeight="1" x14ac:dyDescent="0.2"/>
    <row r="7878" ht="12.75" customHeight="1" x14ac:dyDescent="0.2"/>
    <row r="7879" ht="12.75" customHeight="1" x14ac:dyDescent="0.2"/>
    <row r="7880" ht="12.75" customHeight="1" x14ac:dyDescent="0.2"/>
    <row r="7881" ht="12.75" customHeight="1" x14ac:dyDescent="0.2"/>
    <row r="7882" ht="12.75" customHeight="1" x14ac:dyDescent="0.2"/>
    <row r="7883" ht="12.75" customHeight="1" x14ac:dyDescent="0.2"/>
    <row r="7884" ht="12.75" customHeight="1" x14ac:dyDescent="0.2"/>
    <row r="7885" ht="12.75" customHeight="1" x14ac:dyDescent="0.2"/>
    <row r="7886" ht="12.75" customHeight="1" x14ac:dyDescent="0.2"/>
    <row r="7887" ht="12.75" customHeight="1" x14ac:dyDescent="0.2"/>
    <row r="7888" ht="12.75" customHeight="1" x14ac:dyDescent="0.2"/>
    <row r="7889" ht="12.75" customHeight="1" x14ac:dyDescent="0.2"/>
    <row r="7890" ht="12.75" customHeight="1" x14ac:dyDescent="0.2"/>
    <row r="7891" ht="12.75" customHeight="1" x14ac:dyDescent="0.2"/>
    <row r="7892" ht="12.75" customHeight="1" x14ac:dyDescent="0.2"/>
    <row r="7893" ht="12.75" customHeight="1" x14ac:dyDescent="0.2"/>
    <row r="7894" ht="12.75" customHeight="1" x14ac:dyDescent="0.2"/>
    <row r="7895" ht="12.75" customHeight="1" x14ac:dyDescent="0.2"/>
    <row r="7896" ht="12.75" customHeight="1" x14ac:dyDescent="0.2"/>
    <row r="7897" ht="12.75" customHeight="1" x14ac:dyDescent="0.2"/>
    <row r="7898" ht="12.75" customHeight="1" x14ac:dyDescent="0.2"/>
    <row r="7899" ht="12.75" customHeight="1" x14ac:dyDescent="0.2"/>
    <row r="7900" ht="12.75" customHeight="1" x14ac:dyDescent="0.2"/>
    <row r="7901" ht="12.75" customHeight="1" x14ac:dyDescent="0.2"/>
    <row r="7902" ht="12.75" customHeight="1" x14ac:dyDescent="0.2"/>
    <row r="7903" ht="12.75" customHeight="1" x14ac:dyDescent="0.2"/>
    <row r="7904" ht="12.75" customHeight="1" x14ac:dyDescent="0.2"/>
    <row r="7905" ht="12.75" customHeight="1" x14ac:dyDescent="0.2"/>
    <row r="7906" ht="12.75" customHeight="1" x14ac:dyDescent="0.2"/>
    <row r="7907" ht="12.75" customHeight="1" x14ac:dyDescent="0.2"/>
    <row r="7908" ht="12.75" customHeight="1" x14ac:dyDescent="0.2"/>
    <row r="7909" ht="12.75" customHeight="1" x14ac:dyDescent="0.2"/>
    <row r="7910" ht="12.75" customHeight="1" x14ac:dyDescent="0.2"/>
    <row r="7911" ht="12.75" customHeight="1" x14ac:dyDescent="0.2"/>
    <row r="7912" ht="12.75" customHeight="1" x14ac:dyDescent="0.2"/>
    <row r="7913" ht="12.75" customHeight="1" x14ac:dyDescent="0.2"/>
    <row r="7914" ht="12.75" customHeight="1" x14ac:dyDescent="0.2"/>
    <row r="7915" ht="12.75" customHeight="1" x14ac:dyDescent="0.2"/>
    <row r="7916" ht="12.75" customHeight="1" x14ac:dyDescent="0.2"/>
    <row r="7917" ht="12.75" customHeight="1" x14ac:dyDescent="0.2"/>
    <row r="7918" ht="12.75" customHeight="1" x14ac:dyDescent="0.2"/>
    <row r="7919" ht="12.75" customHeight="1" x14ac:dyDescent="0.2"/>
    <row r="7920" ht="12.75" customHeight="1" x14ac:dyDescent="0.2"/>
    <row r="7921" ht="12.75" customHeight="1" x14ac:dyDescent="0.2"/>
    <row r="7922" ht="12.75" customHeight="1" x14ac:dyDescent="0.2"/>
    <row r="7923" ht="12.75" customHeight="1" x14ac:dyDescent="0.2"/>
    <row r="7924" ht="12.75" customHeight="1" x14ac:dyDescent="0.2"/>
    <row r="7925" ht="12.75" customHeight="1" x14ac:dyDescent="0.2"/>
    <row r="7926" ht="12.75" customHeight="1" x14ac:dyDescent="0.2"/>
    <row r="7927" ht="12.75" customHeight="1" x14ac:dyDescent="0.2"/>
    <row r="7928" ht="12.75" customHeight="1" x14ac:dyDescent="0.2"/>
    <row r="7929" ht="12.75" customHeight="1" x14ac:dyDescent="0.2"/>
    <row r="7930" ht="12.75" customHeight="1" x14ac:dyDescent="0.2"/>
    <row r="7931" ht="12.75" customHeight="1" x14ac:dyDescent="0.2"/>
    <row r="7932" ht="12.75" customHeight="1" x14ac:dyDescent="0.2"/>
    <row r="7933" ht="12.75" customHeight="1" x14ac:dyDescent="0.2"/>
    <row r="7934" ht="12.75" customHeight="1" x14ac:dyDescent="0.2"/>
    <row r="7935" ht="12.75" customHeight="1" x14ac:dyDescent="0.2"/>
    <row r="7936" ht="12.75" customHeight="1" x14ac:dyDescent="0.2"/>
    <row r="7937" ht="12.75" customHeight="1" x14ac:dyDescent="0.2"/>
    <row r="7938" ht="12.75" customHeight="1" x14ac:dyDescent="0.2"/>
    <row r="7939" ht="12.75" customHeight="1" x14ac:dyDescent="0.2"/>
    <row r="7940" ht="12.75" customHeight="1" x14ac:dyDescent="0.2"/>
    <row r="7941" ht="12.75" customHeight="1" x14ac:dyDescent="0.2"/>
    <row r="7942" ht="12.75" customHeight="1" x14ac:dyDescent="0.2"/>
    <row r="7943" ht="12.75" customHeight="1" x14ac:dyDescent="0.2"/>
    <row r="7944" ht="12.75" customHeight="1" x14ac:dyDescent="0.2"/>
    <row r="7945" ht="12.75" customHeight="1" x14ac:dyDescent="0.2"/>
    <row r="7946" ht="12.75" customHeight="1" x14ac:dyDescent="0.2"/>
    <row r="7947" ht="12.75" customHeight="1" x14ac:dyDescent="0.2"/>
    <row r="7948" ht="12.75" customHeight="1" x14ac:dyDescent="0.2"/>
    <row r="7949" ht="12.75" customHeight="1" x14ac:dyDescent="0.2"/>
    <row r="7950" ht="12.75" customHeight="1" x14ac:dyDescent="0.2"/>
    <row r="7951" ht="12.75" customHeight="1" x14ac:dyDescent="0.2"/>
    <row r="7952" ht="12.75" customHeight="1" x14ac:dyDescent="0.2"/>
    <row r="7953" ht="12.75" customHeight="1" x14ac:dyDescent="0.2"/>
    <row r="7954" ht="12.75" customHeight="1" x14ac:dyDescent="0.2"/>
    <row r="7955" ht="12.75" customHeight="1" x14ac:dyDescent="0.2"/>
    <row r="7956" ht="12.75" customHeight="1" x14ac:dyDescent="0.2"/>
    <row r="7957" ht="12.75" customHeight="1" x14ac:dyDescent="0.2"/>
    <row r="7958" ht="12.75" customHeight="1" x14ac:dyDescent="0.2"/>
    <row r="7959" ht="12.75" customHeight="1" x14ac:dyDescent="0.2"/>
    <row r="7960" ht="12.75" customHeight="1" x14ac:dyDescent="0.2"/>
    <row r="7961" ht="12.75" customHeight="1" x14ac:dyDescent="0.2"/>
    <row r="7962" ht="12.75" customHeight="1" x14ac:dyDescent="0.2"/>
    <row r="7963" ht="12.75" customHeight="1" x14ac:dyDescent="0.2"/>
    <row r="7964" ht="12.75" customHeight="1" x14ac:dyDescent="0.2"/>
    <row r="7965" ht="12.75" customHeight="1" x14ac:dyDescent="0.2"/>
    <row r="7966" ht="12.75" customHeight="1" x14ac:dyDescent="0.2"/>
    <row r="7967" ht="12.75" customHeight="1" x14ac:dyDescent="0.2"/>
    <row r="7968" ht="12.75" customHeight="1" x14ac:dyDescent="0.2"/>
    <row r="7969" ht="12.75" customHeight="1" x14ac:dyDescent="0.2"/>
    <row r="7970" ht="12.75" customHeight="1" x14ac:dyDescent="0.2"/>
    <row r="7971" ht="12.75" customHeight="1" x14ac:dyDescent="0.2"/>
    <row r="7972" ht="12.75" customHeight="1" x14ac:dyDescent="0.2"/>
    <row r="7973" ht="12.75" customHeight="1" x14ac:dyDescent="0.2"/>
    <row r="7974" ht="12.75" customHeight="1" x14ac:dyDescent="0.2"/>
    <row r="7975" ht="12.75" customHeight="1" x14ac:dyDescent="0.2"/>
    <row r="7976" ht="12.75" customHeight="1" x14ac:dyDescent="0.2"/>
    <row r="7977" ht="12.75" customHeight="1" x14ac:dyDescent="0.2"/>
    <row r="7978" ht="12.75" customHeight="1" x14ac:dyDescent="0.2"/>
    <row r="7979" ht="12.75" customHeight="1" x14ac:dyDescent="0.2"/>
    <row r="7980" ht="12.75" customHeight="1" x14ac:dyDescent="0.2"/>
    <row r="7981" ht="12.75" customHeight="1" x14ac:dyDescent="0.2"/>
    <row r="7982" ht="12.75" customHeight="1" x14ac:dyDescent="0.2"/>
    <row r="7983" ht="12.75" customHeight="1" x14ac:dyDescent="0.2"/>
    <row r="7984" ht="12.75" customHeight="1" x14ac:dyDescent="0.2"/>
    <row r="7985" ht="12.75" customHeight="1" x14ac:dyDescent="0.2"/>
    <row r="7986" ht="12.75" customHeight="1" x14ac:dyDescent="0.2"/>
    <row r="7987" ht="12.75" customHeight="1" x14ac:dyDescent="0.2"/>
    <row r="7988" ht="12.75" customHeight="1" x14ac:dyDescent="0.2"/>
    <row r="7989" ht="12.75" customHeight="1" x14ac:dyDescent="0.2"/>
    <row r="7990" ht="12.75" customHeight="1" x14ac:dyDescent="0.2"/>
    <row r="7991" ht="12.75" customHeight="1" x14ac:dyDescent="0.2"/>
    <row r="7992" ht="12.75" customHeight="1" x14ac:dyDescent="0.2"/>
    <row r="7993" ht="12.75" customHeight="1" x14ac:dyDescent="0.2"/>
    <row r="7994" ht="12.75" customHeight="1" x14ac:dyDescent="0.2"/>
    <row r="7995" ht="12.75" customHeight="1" x14ac:dyDescent="0.2"/>
    <row r="7996" ht="12.75" customHeight="1" x14ac:dyDescent="0.2"/>
    <row r="7997" ht="12.75" customHeight="1" x14ac:dyDescent="0.2"/>
    <row r="7998" ht="12.75" customHeight="1" x14ac:dyDescent="0.2"/>
    <row r="7999" ht="12.75" customHeight="1" x14ac:dyDescent="0.2"/>
    <row r="8000" ht="12.75" customHeight="1" x14ac:dyDescent="0.2"/>
    <row r="8001" ht="12.75" customHeight="1" x14ac:dyDescent="0.2"/>
    <row r="8002" ht="12.75" customHeight="1" x14ac:dyDescent="0.2"/>
    <row r="8003" ht="12.75" customHeight="1" x14ac:dyDescent="0.2"/>
    <row r="8004" ht="12.75" customHeight="1" x14ac:dyDescent="0.2"/>
    <row r="8005" ht="12.75" customHeight="1" x14ac:dyDescent="0.2"/>
    <row r="8006" ht="12.75" customHeight="1" x14ac:dyDescent="0.2"/>
    <row r="8007" ht="12.75" customHeight="1" x14ac:dyDescent="0.2"/>
    <row r="8008" ht="12.75" customHeight="1" x14ac:dyDescent="0.2"/>
    <row r="8009" ht="12.75" customHeight="1" x14ac:dyDescent="0.2"/>
    <row r="8010" ht="12.75" customHeight="1" x14ac:dyDescent="0.2"/>
    <row r="8011" ht="12.75" customHeight="1" x14ac:dyDescent="0.2"/>
    <row r="8012" ht="12.75" customHeight="1" x14ac:dyDescent="0.2"/>
    <row r="8013" ht="12.75" customHeight="1" x14ac:dyDescent="0.2"/>
    <row r="8014" ht="12.75" customHeight="1" x14ac:dyDescent="0.2"/>
    <row r="8015" ht="12.75" customHeight="1" x14ac:dyDescent="0.2"/>
    <row r="8016" ht="12.75" customHeight="1" x14ac:dyDescent="0.2"/>
    <row r="8017" ht="12.75" customHeight="1" x14ac:dyDescent="0.2"/>
    <row r="8018" ht="12.75" customHeight="1" x14ac:dyDescent="0.2"/>
    <row r="8019" ht="12.75" customHeight="1" x14ac:dyDescent="0.2"/>
    <row r="8020" ht="12.75" customHeight="1" x14ac:dyDescent="0.2"/>
    <row r="8021" ht="12.75" customHeight="1" x14ac:dyDescent="0.2"/>
    <row r="8022" ht="12.75" customHeight="1" x14ac:dyDescent="0.2"/>
    <row r="8023" ht="12.75" customHeight="1" x14ac:dyDescent="0.2"/>
    <row r="8024" ht="12.75" customHeight="1" x14ac:dyDescent="0.2"/>
    <row r="8025" ht="12.75" customHeight="1" x14ac:dyDescent="0.2"/>
    <row r="8026" ht="12.75" customHeight="1" x14ac:dyDescent="0.2"/>
    <row r="8027" ht="12.75" customHeight="1" x14ac:dyDescent="0.2"/>
    <row r="8028" ht="12.75" customHeight="1" x14ac:dyDescent="0.2"/>
    <row r="8029" ht="12.75" customHeight="1" x14ac:dyDescent="0.2"/>
    <row r="8030" ht="12.75" customHeight="1" x14ac:dyDescent="0.2"/>
    <row r="8031" ht="12.75" customHeight="1" x14ac:dyDescent="0.2"/>
    <row r="8032" ht="12.75" customHeight="1" x14ac:dyDescent="0.2"/>
    <row r="8033" ht="12.75" customHeight="1" x14ac:dyDescent="0.2"/>
    <row r="8034" ht="12.75" customHeight="1" x14ac:dyDescent="0.2"/>
    <row r="8035" ht="12.75" customHeight="1" x14ac:dyDescent="0.2"/>
    <row r="8036" ht="12.75" customHeight="1" x14ac:dyDescent="0.2"/>
    <row r="8037" ht="12.75" customHeight="1" x14ac:dyDescent="0.2"/>
    <row r="8038" ht="12.75" customHeight="1" x14ac:dyDescent="0.2"/>
    <row r="8039" ht="12.75" customHeight="1" x14ac:dyDescent="0.2"/>
    <row r="8040" ht="12.75" customHeight="1" x14ac:dyDescent="0.2"/>
    <row r="8041" ht="12.75" customHeight="1" x14ac:dyDescent="0.2"/>
    <row r="8042" ht="12.75" customHeight="1" x14ac:dyDescent="0.2"/>
    <row r="8043" ht="12.75" customHeight="1" x14ac:dyDescent="0.2"/>
    <row r="8044" ht="12.75" customHeight="1" x14ac:dyDescent="0.2"/>
    <row r="8045" ht="12.75" customHeight="1" x14ac:dyDescent="0.2"/>
    <row r="8046" ht="12.75" customHeight="1" x14ac:dyDescent="0.2"/>
    <row r="8047" ht="12.75" customHeight="1" x14ac:dyDescent="0.2"/>
    <row r="8048" ht="12.75" customHeight="1" x14ac:dyDescent="0.2"/>
    <row r="8049" ht="12.75" customHeight="1" x14ac:dyDescent="0.2"/>
    <row r="8050" ht="12.75" customHeight="1" x14ac:dyDescent="0.2"/>
    <row r="8051" ht="12.75" customHeight="1" x14ac:dyDescent="0.2"/>
    <row r="8052" ht="12.75" customHeight="1" x14ac:dyDescent="0.2"/>
    <row r="8053" ht="12.75" customHeight="1" x14ac:dyDescent="0.2"/>
    <row r="8054" ht="12.75" customHeight="1" x14ac:dyDescent="0.2"/>
    <row r="8055" ht="12.75" customHeight="1" x14ac:dyDescent="0.2"/>
    <row r="8056" ht="12.75" customHeight="1" x14ac:dyDescent="0.2"/>
    <row r="8057" ht="12.75" customHeight="1" x14ac:dyDescent="0.2"/>
    <row r="8058" ht="12.75" customHeight="1" x14ac:dyDescent="0.2"/>
    <row r="8059" ht="12.75" customHeight="1" x14ac:dyDescent="0.2"/>
    <row r="8060" ht="12.75" customHeight="1" x14ac:dyDescent="0.2"/>
    <row r="8061" ht="12.75" customHeight="1" x14ac:dyDescent="0.2"/>
    <row r="8062" ht="12.75" customHeight="1" x14ac:dyDescent="0.2"/>
    <row r="8063" ht="12.75" customHeight="1" x14ac:dyDescent="0.2"/>
    <row r="8064" ht="12.75" customHeight="1" x14ac:dyDescent="0.2"/>
    <row r="8065" ht="12.75" customHeight="1" x14ac:dyDescent="0.2"/>
    <row r="8066" ht="12.75" customHeight="1" x14ac:dyDescent="0.2"/>
    <row r="8067" ht="12.75" customHeight="1" x14ac:dyDescent="0.2"/>
    <row r="8068" ht="12.75" customHeight="1" x14ac:dyDescent="0.2"/>
    <row r="8069" ht="12.75" customHeight="1" x14ac:dyDescent="0.2"/>
    <row r="8070" ht="12.75" customHeight="1" x14ac:dyDescent="0.2"/>
    <row r="8071" ht="12.75" customHeight="1" x14ac:dyDescent="0.2"/>
    <row r="8072" ht="12.75" customHeight="1" x14ac:dyDescent="0.2"/>
    <row r="8073" ht="12.75" customHeight="1" x14ac:dyDescent="0.2"/>
    <row r="8074" ht="12.75" customHeight="1" x14ac:dyDescent="0.2"/>
    <row r="8075" ht="12.75" customHeight="1" x14ac:dyDescent="0.2"/>
    <row r="8076" ht="12.75" customHeight="1" x14ac:dyDescent="0.2"/>
    <row r="8077" ht="12.75" customHeight="1" x14ac:dyDescent="0.2"/>
    <row r="8078" ht="12.75" customHeight="1" x14ac:dyDescent="0.2"/>
    <row r="8079" ht="12.75" customHeight="1" x14ac:dyDescent="0.2"/>
    <row r="8080" ht="12.75" customHeight="1" x14ac:dyDescent="0.2"/>
    <row r="8081" ht="12.75" customHeight="1" x14ac:dyDescent="0.2"/>
    <row r="8082" ht="12.75" customHeight="1" x14ac:dyDescent="0.2"/>
    <row r="8083" ht="12.75" customHeight="1" x14ac:dyDescent="0.2"/>
    <row r="8084" ht="12.75" customHeight="1" x14ac:dyDescent="0.2"/>
    <row r="8085" ht="12.75" customHeight="1" x14ac:dyDescent="0.2"/>
    <row r="8086" ht="12.75" customHeight="1" x14ac:dyDescent="0.2"/>
    <row r="8087" ht="12.75" customHeight="1" x14ac:dyDescent="0.2"/>
    <row r="8088" ht="12.75" customHeight="1" x14ac:dyDescent="0.2"/>
    <row r="8089" ht="12.75" customHeight="1" x14ac:dyDescent="0.2"/>
    <row r="8090" ht="12.75" customHeight="1" x14ac:dyDescent="0.2"/>
    <row r="8091" ht="12.75" customHeight="1" x14ac:dyDescent="0.2"/>
    <row r="8092" ht="12.75" customHeight="1" x14ac:dyDescent="0.2"/>
    <row r="8093" ht="12.75" customHeight="1" x14ac:dyDescent="0.2"/>
    <row r="8094" ht="12.75" customHeight="1" x14ac:dyDescent="0.2"/>
    <row r="8095" ht="12.75" customHeight="1" x14ac:dyDescent="0.2"/>
    <row r="8096" ht="12.75" customHeight="1" x14ac:dyDescent="0.2"/>
    <row r="8097" ht="12.75" customHeight="1" x14ac:dyDescent="0.2"/>
    <row r="8098" ht="12.75" customHeight="1" x14ac:dyDescent="0.2"/>
    <row r="8099" ht="12.75" customHeight="1" x14ac:dyDescent="0.2"/>
    <row r="8100" ht="12.75" customHeight="1" x14ac:dyDescent="0.2"/>
    <row r="8101" ht="12.75" customHeight="1" x14ac:dyDescent="0.2"/>
    <row r="8102" ht="12.75" customHeight="1" x14ac:dyDescent="0.2"/>
    <row r="8103" ht="12.75" customHeight="1" x14ac:dyDescent="0.2"/>
    <row r="8104" ht="12.75" customHeight="1" x14ac:dyDescent="0.2"/>
    <row r="8105" ht="12.75" customHeight="1" x14ac:dyDescent="0.2"/>
    <row r="8106" ht="12.75" customHeight="1" x14ac:dyDescent="0.2"/>
    <row r="8107" ht="12.75" customHeight="1" x14ac:dyDescent="0.2"/>
    <row r="8108" ht="12.75" customHeight="1" x14ac:dyDescent="0.2"/>
    <row r="8109" ht="12.75" customHeight="1" x14ac:dyDescent="0.2"/>
    <row r="8110" ht="12.75" customHeight="1" x14ac:dyDescent="0.2"/>
    <row r="8111" ht="12.75" customHeight="1" x14ac:dyDescent="0.2"/>
    <row r="8112" ht="12.75" customHeight="1" x14ac:dyDescent="0.2"/>
    <row r="8113" ht="12.75" customHeight="1" x14ac:dyDescent="0.2"/>
    <row r="8114" ht="12.75" customHeight="1" x14ac:dyDescent="0.2"/>
    <row r="8115" ht="12.75" customHeight="1" x14ac:dyDescent="0.2"/>
    <row r="8116" ht="12.75" customHeight="1" x14ac:dyDescent="0.2"/>
    <row r="8117" ht="12.75" customHeight="1" x14ac:dyDescent="0.2"/>
    <row r="8118" ht="12.75" customHeight="1" x14ac:dyDescent="0.2"/>
    <row r="8119" ht="12.75" customHeight="1" x14ac:dyDescent="0.2"/>
    <row r="8120" ht="12.75" customHeight="1" x14ac:dyDescent="0.2"/>
    <row r="8121" ht="12.75" customHeight="1" x14ac:dyDescent="0.2"/>
    <row r="8122" ht="12.75" customHeight="1" x14ac:dyDescent="0.2"/>
    <row r="8123" ht="12.75" customHeight="1" x14ac:dyDescent="0.2"/>
    <row r="8124" ht="12.75" customHeight="1" x14ac:dyDescent="0.2"/>
    <row r="8125" ht="12.75" customHeight="1" x14ac:dyDescent="0.2"/>
    <row r="8126" ht="12.75" customHeight="1" x14ac:dyDescent="0.2"/>
    <row r="8127" ht="12.75" customHeight="1" x14ac:dyDescent="0.2"/>
    <row r="8128" ht="12.75" customHeight="1" x14ac:dyDescent="0.2"/>
    <row r="8129" ht="12.75" customHeight="1" x14ac:dyDescent="0.2"/>
    <row r="8130" ht="12.75" customHeight="1" x14ac:dyDescent="0.2"/>
    <row r="8131" ht="12.75" customHeight="1" x14ac:dyDescent="0.2"/>
    <row r="8132" ht="12.75" customHeight="1" x14ac:dyDescent="0.2"/>
    <row r="8133" ht="12.75" customHeight="1" x14ac:dyDescent="0.2"/>
    <row r="8134" ht="12.75" customHeight="1" x14ac:dyDescent="0.2"/>
    <row r="8135" ht="12.75" customHeight="1" x14ac:dyDescent="0.2"/>
    <row r="8136" ht="12.75" customHeight="1" x14ac:dyDescent="0.2"/>
    <row r="8137" ht="12.75" customHeight="1" x14ac:dyDescent="0.2"/>
    <row r="8138" ht="12.75" customHeight="1" x14ac:dyDescent="0.2"/>
    <row r="8139" ht="12.75" customHeight="1" x14ac:dyDescent="0.2"/>
    <row r="8140" ht="12.75" customHeight="1" x14ac:dyDescent="0.2"/>
    <row r="8141" ht="12.75" customHeight="1" x14ac:dyDescent="0.2"/>
    <row r="8142" ht="12.75" customHeight="1" x14ac:dyDescent="0.2"/>
    <row r="8143" ht="12.75" customHeight="1" x14ac:dyDescent="0.2"/>
    <row r="8144" ht="12.75" customHeight="1" x14ac:dyDescent="0.2"/>
    <row r="8145" ht="12.75" customHeight="1" x14ac:dyDescent="0.2"/>
    <row r="8146" ht="12.75" customHeight="1" x14ac:dyDescent="0.2"/>
    <row r="8147" ht="12.75" customHeight="1" x14ac:dyDescent="0.2"/>
    <row r="8148" ht="12.75" customHeight="1" x14ac:dyDescent="0.2"/>
    <row r="8149" ht="12.75" customHeight="1" x14ac:dyDescent="0.2"/>
    <row r="8150" ht="12.75" customHeight="1" x14ac:dyDescent="0.2"/>
    <row r="8151" ht="12.75" customHeight="1" x14ac:dyDescent="0.2"/>
    <row r="8152" ht="12.75" customHeight="1" x14ac:dyDescent="0.2"/>
    <row r="8153" ht="12.75" customHeight="1" x14ac:dyDescent="0.2"/>
    <row r="8154" ht="12.75" customHeight="1" x14ac:dyDescent="0.2"/>
    <row r="8155" ht="12.75" customHeight="1" x14ac:dyDescent="0.2"/>
    <row r="8156" ht="12.75" customHeight="1" x14ac:dyDescent="0.2"/>
    <row r="8157" ht="12.75" customHeight="1" x14ac:dyDescent="0.2"/>
    <row r="8158" ht="12.75" customHeight="1" x14ac:dyDescent="0.2"/>
    <row r="8159" ht="12.75" customHeight="1" x14ac:dyDescent="0.2"/>
    <row r="8160" ht="12.75" customHeight="1" x14ac:dyDescent="0.2"/>
    <row r="8161" ht="12.75" customHeight="1" x14ac:dyDescent="0.2"/>
    <row r="8162" ht="12.75" customHeight="1" x14ac:dyDescent="0.2"/>
    <row r="8163" ht="12.75" customHeight="1" x14ac:dyDescent="0.2"/>
    <row r="8164" ht="12.75" customHeight="1" x14ac:dyDescent="0.2"/>
    <row r="8165" ht="12.75" customHeight="1" x14ac:dyDescent="0.2"/>
    <row r="8166" ht="12.75" customHeight="1" x14ac:dyDescent="0.2"/>
    <row r="8167" ht="12.75" customHeight="1" x14ac:dyDescent="0.2"/>
    <row r="8168" ht="12.75" customHeight="1" x14ac:dyDescent="0.2"/>
    <row r="8169" ht="12.75" customHeight="1" x14ac:dyDescent="0.2"/>
    <row r="8170" ht="12.75" customHeight="1" x14ac:dyDescent="0.2"/>
    <row r="8171" ht="12.75" customHeight="1" x14ac:dyDescent="0.2"/>
    <row r="8172" ht="12.75" customHeight="1" x14ac:dyDescent="0.2"/>
    <row r="8173" ht="12.75" customHeight="1" x14ac:dyDescent="0.2"/>
    <row r="8174" ht="12.75" customHeight="1" x14ac:dyDescent="0.2"/>
    <row r="8175" ht="12.75" customHeight="1" x14ac:dyDescent="0.2"/>
    <row r="8176" ht="12.75" customHeight="1" x14ac:dyDescent="0.2"/>
    <row r="8177" ht="12.75" customHeight="1" x14ac:dyDescent="0.2"/>
    <row r="8178" ht="12.75" customHeight="1" x14ac:dyDescent="0.2"/>
    <row r="8179" ht="12.75" customHeight="1" x14ac:dyDescent="0.2"/>
    <row r="8180" ht="12.75" customHeight="1" x14ac:dyDescent="0.2"/>
    <row r="8181" ht="12.75" customHeight="1" x14ac:dyDescent="0.2"/>
    <row r="8182" ht="12.75" customHeight="1" x14ac:dyDescent="0.2"/>
    <row r="8183" ht="12.75" customHeight="1" x14ac:dyDescent="0.2"/>
    <row r="8184" ht="12.75" customHeight="1" x14ac:dyDescent="0.2"/>
    <row r="8185" ht="12.75" customHeight="1" x14ac:dyDescent="0.2"/>
    <row r="8186" ht="12.75" customHeight="1" x14ac:dyDescent="0.2"/>
    <row r="8187" ht="12.75" customHeight="1" x14ac:dyDescent="0.2"/>
    <row r="8188" ht="12.75" customHeight="1" x14ac:dyDescent="0.2"/>
    <row r="8189" ht="12.75" customHeight="1" x14ac:dyDescent="0.2"/>
    <row r="8190" ht="12.75" customHeight="1" x14ac:dyDescent="0.2"/>
    <row r="8191" ht="12.75" customHeight="1" x14ac:dyDescent="0.2"/>
    <row r="8192" ht="12.75" customHeight="1" x14ac:dyDescent="0.2"/>
    <row r="8193" ht="12.75" customHeight="1" x14ac:dyDescent="0.2"/>
    <row r="8194" ht="12.75" customHeight="1" x14ac:dyDescent="0.2"/>
    <row r="8195" ht="12.75" customHeight="1" x14ac:dyDescent="0.2"/>
    <row r="8196" ht="12.75" customHeight="1" x14ac:dyDescent="0.2"/>
    <row r="8197" ht="12.75" customHeight="1" x14ac:dyDescent="0.2"/>
    <row r="8198" ht="12.75" customHeight="1" x14ac:dyDescent="0.2"/>
    <row r="8199" ht="12.75" customHeight="1" x14ac:dyDescent="0.2"/>
    <row r="8200" ht="12.75" customHeight="1" x14ac:dyDescent="0.2"/>
    <row r="8201" ht="12.75" customHeight="1" x14ac:dyDescent="0.2"/>
    <row r="8202" ht="12.75" customHeight="1" x14ac:dyDescent="0.2"/>
    <row r="8203" ht="12.75" customHeight="1" x14ac:dyDescent="0.2"/>
    <row r="8204" ht="12.75" customHeight="1" x14ac:dyDescent="0.2"/>
    <row r="8205" ht="12.75" customHeight="1" x14ac:dyDescent="0.2"/>
    <row r="8206" ht="12.75" customHeight="1" x14ac:dyDescent="0.2"/>
    <row r="8207" ht="12.75" customHeight="1" x14ac:dyDescent="0.2"/>
    <row r="8208" ht="12.75" customHeight="1" x14ac:dyDescent="0.2"/>
    <row r="8209" ht="12.75" customHeight="1" x14ac:dyDescent="0.2"/>
    <row r="8210" ht="12.75" customHeight="1" x14ac:dyDescent="0.2"/>
    <row r="8211" ht="12.75" customHeight="1" x14ac:dyDescent="0.2"/>
    <row r="8212" ht="12.75" customHeight="1" x14ac:dyDescent="0.2"/>
    <row r="8213" ht="12.75" customHeight="1" x14ac:dyDescent="0.2"/>
    <row r="8214" ht="12.75" customHeight="1" x14ac:dyDescent="0.2"/>
    <row r="8215" ht="12.75" customHeight="1" x14ac:dyDescent="0.2"/>
    <row r="8216" ht="12.75" customHeight="1" x14ac:dyDescent="0.2"/>
    <row r="8217" ht="12.75" customHeight="1" x14ac:dyDescent="0.2"/>
    <row r="8218" ht="12.75" customHeight="1" x14ac:dyDescent="0.2"/>
    <row r="8219" ht="12.75" customHeight="1" x14ac:dyDescent="0.2"/>
    <row r="8220" ht="12.75" customHeight="1" x14ac:dyDescent="0.2"/>
    <row r="8221" ht="12.75" customHeight="1" x14ac:dyDescent="0.2"/>
    <row r="8222" ht="12.75" customHeight="1" x14ac:dyDescent="0.2"/>
    <row r="8223" ht="12.75" customHeight="1" x14ac:dyDescent="0.2"/>
    <row r="8224" ht="12.75" customHeight="1" x14ac:dyDescent="0.2"/>
    <row r="8225" ht="12.75" customHeight="1" x14ac:dyDescent="0.2"/>
    <row r="8226" ht="12.75" customHeight="1" x14ac:dyDescent="0.2"/>
    <row r="8227" ht="12.75" customHeight="1" x14ac:dyDescent="0.2"/>
    <row r="8228" ht="12.75" customHeight="1" x14ac:dyDescent="0.2"/>
    <row r="8229" ht="12.75" customHeight="1" x14ac:dyDescent="0.2"/>
    <row r="8230" ht="12.75" customHeight="1" x14ac:dyDescent="0.2"/>
    <row r="8231" ht="12.75" customHeight="1" x14ac:dyDescent="0.2"/>
    <row r="8232" ht="12.75" customHeight="1" x14ac:dyDescent="0.2"/>
    <row r="8233" ht="12.75" customHeight="1" x14ac:dyDescent="0.2"/>
    <row r="8234" ht="12.75" customHeight="1" x14ac:dyDescent="0.2"/>
    <row r="8235" ht="12.75" customHeight="1" x14ac:dyDescent="0.2"/>
    <row r="8236" ht="12.75" customHeight="1" x14ac:dyDescent="0.2"/>
    <row r="8237" ht="12.75" customHeight="1" x14ac:dyDescent="0.2"/>
    <row r="8238" ht="12.75" customHeight="1" x14ac:dyDescent="0.2"/>
    <row r="8239" ht="12.75" customHeight="1" x14ac:dyDescent="0.2"/>
    <row r="8240" ht="12.75" customHeight="1" x14ac:dyDescent="0.2"/>
    <row r="8241" ht="12.75" customHeight="1" x14ac:dyDescent="0.2"/>
    <row r="8242" ht="12.75" customHeight="1" x14ac:dyDescent="0.2"/>
    <row r="8243" ht="12.75" customHeight="1" x14ac:dyDescent="0.2"/>
    <row r="8244" ht="12.75" customHeight="1" x14ac:dyDescent="0.2"/>
    <row r="8245" ht="12.75" customHeight="1" x14ac:dyDescent="0.2"/>
    <row r="8246" ht="12.75" customHeight="1" x14ac:dyDescent="0.2"/>
    <row r="8247" ht="12.75" customHeight="1" x14ac:dyDescent="0.2"/>
    <row r="8248" ht="12.75" customHeight="1" x14ac:dyDescent="0.2"/>
    <row r="8249" ht="12.75" customHeight="1" x14ac:dyDescent="0.2"/>
    <row r="8250" ht="12.75" customHeight="1" x14ac:dyDescent="0.2"/>
    <row r="8251" ht="12.75" customHeight="1" x14ac:dyDescent="0.2"/>
    <row r="8252" ht="12.75" customHeight="1" x14ac:dyDescent="0.2"/>
    <row r="8253" ht="12.75" customHeight="1" x14ac:dyDescent="0.2"/>
    <row r="8254" ht="12.75" customHeight="1" x14ac:dyDescent="0.2"/>
    <row r="8255" ht="12.75" customHeight="1" x14ac:dyDescent="0.2"/>
    <row r="8256" ht="12.75" customHeight="1" x14ac:dyDescent="0.2"/>
    <row r="8257" ht="12.75" customHeight="1" x14ac:dyDescent="0.2"/>
    <row r="8258" ht="12.75" customHeight="1" x14ac:dyDescent="0.2"/>
    <row r="8259" ht="12.75" customHeight="1" x14ac:dyDescent="0.2"/>
    <row r="8260" ht="12.75" customHeight="1" x14ac:dyDescent="0.2"/>
    <row r="8261" ht="12.75" customHeight="1" x14ac:dyDescent="0.2"/>
    <row r="8262" ht="12.75" customHeight="1" x14ac:dyDescent="0.2"/>
    <row r="8263" ht="12.75" customHeight="1" x14ac:dyDescent="0.2"/>
    <row r="8264" ht="12.75" customHeight="1" x14ac:dyDescent="0.2"/>
    <row r="8265" ht="12.75" customHeight="1" x14ac:dyDescent="0.2"/>
    <row r="8266" ht="12.75" customHeight="1" x14ac:dyDescent="0.2"/>
    <row r="8267" ht="12.75" customHeight="1" x14ac:dyDescent="0.2"/>
    <row r="8268" ht="12.75" customHeight="1" x14ac:dyDescent="0.2"/>
    <row r="8269" ht="12.75" customHeight="1" x14ac:dyDescent="0.2"/>
    <row r="8270" ht="12.75" customHeight="1" x14ac:dyDescent="0.2"/>
    <row r="8271" ht="12.75" customHeight="1" x14ac:dyDescent="0.2"/>
    <row r="8272" ht="12.75" customHeight="1" x14ac:dyDescent="0.2"/>
    <row r="8273" ht="12.75" customHeight="1" x14ac:dyDescent="0.2"/>
    <row r="8274" ht="12.75" customHeight="1" x14ac:dyDescent="0.2"/>
    <row r="8275" ht="12.75" customHeight="1" x14ac:dyDescent="0.2"/>
    <row r="8276" ht="12.75" customHeight="1" x14ac:dyDescent="0.2"/>
    <row r="8277" ht="12.75" customHeight="1" x14ac:dyDescent="0.2"/>
    <row r="8278" ht="12.75" customHeight="1" x14ac:dyDescent="0.2"/>
    <row r="8279" ht="12.75" customHeight="1" x14ac:dyDescent="0.2"/>
    <row r="8280" ht="12.75" customHeight="1" x14ac:dyDescent="0.2"/>
    <row r="8281" ht="12.75" customHeight="1" x14ac:dyDescent="0.2"/>
    <row r="8282" ht="12.75" customHeight="1" x14ac:dyDescent="0.2"/>
    <row r="8283" ht="12.75" customHeight="1" x14ac:dyDescent="0.2"/>
    <row r="8284" ht="12.75" customHeight="1" x14ac:dyDescent="0.2"/>
    <row r="8285" ht="12.75" customHeight="1" x14ac:dyDescent="0.2"/>
    <row r="8286" ht="12.75" customHeight="1" x14ac:dyDescent="0.2"/>
    <row r="8287" ht="12.75" customHeight="1" x14ac:dyDescent="0.2"/>
    <row r="8288" ht="12.75" customHeight="1" x14ac:dyDescent="0.2"/>
    <row r="8289" ht="12.75" customHeight="1" x14ac:dyDescent="0.2"/>
    <row r="8290" ht="12.75" customHeight="1" x14ac:dyDescent="0.2"/>
    <row r="8291" ht="12.75" customHeight="1" x14ac:dyDescent="0.2"/>
    <row r="8292" ht="12.75" customHeight="1" x14ac:dyDescent="0.2"/>
    <row r="8293" ht="12.75" customHeight="1" x14ac:dyDescent="0.2"/>
    <row r="8294" ht="12.75" customHeight="1" x14ac:dyDescent="0.2"/>
    <row r="8295" ht="12.75" customHeight="1" x14ac:dyDescent="0.2"/>
    <row r="8296" ht="12.75" customHeight="1" x14ac:dyDescent="0.2"/>
    <row r="8297" ht="12.75" customHeight="1" x14ac:dyDescent="0.2"/>
    <row r="8298" ht="12.75" customHeight="1" x14ac:dyDescent="0.2"/>
    <row r="8299" ht="12.75" customHeight="1" x14ac:dyDescent="0.2"/>
    <row r="8300" ht="12.75" customHeight="1" x14ac:dyDescent="0.2"/>
    <row r="8301" ht="12.75" customHeight="1" x14ac:dyDescent="0.2"/>
    <row r="8302" ht="12.75" customHeight="1" x14ac:dyDescent="0.2"/>
    <row r="8303" ht="12.75" customHeight="1" x14ac:dyDescent="0.2"/>
    <row r="8304" ht="12.75" customHeight="1" x14ac:dyDescent="0.2"/>
    <row r="8305" ht="12.75" customHeight="1" x14ac:dyDescent="0.2"/>
    <row r="8306" ht="12.75" customHeight="1" x14ac:dyDescent="0.2"/>
    <row r="8307" ht="12.75" customHeight="1" x14ac:dyDescent="0.2"/>
    <row r="8308" ht="12.75" customHeight="1" x14ac:dyDescent="0.2"/>
    <row r="8309" ht="12.75" customHeight="1" x14ac:dyDescent="0.2"/>
    <row r="8310" ht="12.75" customHeight="1" x14ac:dyDescent="0.2"/>
    <row r="8311" ht="12.75" customHeight="1" x14ac:dyDescent="0.2"/>
    <row r="8312" ht="12.75" customHeight="1" x14ac:dyDescent="0.2"/>
    <row r="8313" ht="12.75" customHeight="1" x14ac:dyDescent="0.2"/>
    <row r="8314" ht="12.75" customHeight="1" x14ac:dyDescent="0.2"/>
    <row r="8315" ht="12.75" customHeight="1" x14ac:dyDescent="0.2"/>
    <row r="8316" ht="12.75" customHeight="1" x14ac:dyDescent="0.2"/>
    <row r="8317" ht="12.75" customHeight="1" x14ac:dyDescent="0.2"/>
    <row r="8318" ht="12.75" customHeight="1" x14ac:dyDescent="0.2"/>
    <row r="8319" ht="12.75" customHeight="1" x14ac:dyDescent="0.2"/>
    <row r="8320" ht="12.75" customHeight="1" x14ac:dyDescent="0.2"/>
    <row r="8321" ht="12.75" customHeight="1" x14ac:dyDescent="0.2"/>
    <row r="8322" ht="12.75" customHeight="1" x14ac:dyDescent="0.2"/>
    <row r="8323" ht="12.75" customHeight="1" x14ac:dyDescent="0.2"/>
    <row r="8324" ht="12.75" customHeight="1" x14ac:dyDescent="0.2"/>
    <row r="8325" ht="12.75" customHeight="1" x14ac:dyDescent="0.2"/>
    <row r="8326" ht="12.75" customHeight="1" x14ac:dyDescent="0.2"/>
    <row r="8327" ht="12.75" customHeight="1" x14ac:dyDescent="0.2"/>
    <row r="8328" ht="12.75" customHeight="1" x14ac:dyDescent="0.2"/>
    <row r="8329" ht="12.75" customHeight="1" x14ac:dyDescent="0.2"/>
    <row r="8330" ht="12.75" customHeight="1" x14ac:dyDescent="0.2"/>
    <row r="8331" ht="12.75" customHeight="1" x14ac:dyDescent="0.2"/>
    <row r="8332" ht="12.75" customHeight="1" x14ac:dyDescent="0.2"/>
    <row r="8333" ht="12.75" customHeight="1" x14ac:dyDescent="0.2"/>
    <row r="8334" ht="12.75" customHeight="1" x14ac:dyDescent="0.2"/>
    <row r="8335" ht="12.75" customHeight="1" x14ac:dyDescent="0.2"/>
    <row r="8336" ht="12.75" customHeight="1" x14ac:dyDescent="0.2"/>
    <row r="8337" ht="12.75" customHeight="1" x14ac:dyDescent="0.2"/>
    <row r="8338" ht="12.75" customHeight="1" x14ac:dyDescent="0.2"/>
    <row r="8339" ht="12.75" customHeight="1" x14ac:dyDescent="0.2"/>
    <row r="8340" ht="12.75" customHeight="1" x14ac:dyDescent="0.2"/>
    <row r="8341" ht="12.75" customHeight="1" x14ac:dyDescent="0.2"/>
    <row r="8342" ht="12.75" customHeight="1" x14ac:dyDescent="0.2"/>
    <row r="8343" ht="12.75" customHeight="1" x14ac:dyDescent="0.2"/>
    <row r="8344" ht="12.75" customHeight="1" x14ac:dyDescent="0.2"/>
    <row r="8345" ht="12.75" customHeight="1" x14ac:dyDescent="0.2"/>
    <row r="8346" ht="12.75" customHeight="1" x14ac:dyDescent="0.2"/>
    <row r="8347" ht="12.75" customHeight="1" x14ac:dyDescent="0.2"/>
    <row r="8348" ht="12.75" customHeight="1" x14ac:dyDescent="0.2"/>
    <row r="8349" ht="12.75" customHeight="1" x14ac:dyDescent="0.2"/>
    <row r="8350" ht="12.75" customHeight="1" x14ac:dyDescent="0.2"/>
    <row r="8351" ht="12.75" customHeight="1" x14ac:dyDescent="0.2"/>
    <row r="8352" ht="12.75" customHeight="1" x14ac:dyDescent="0.2"/>
    <row r="8353" ht="12.75" customHeight="1" x14ac:dyDescent="0.2"/>
    <row r="8354" ht="12.75" customHeight="1" x14ac:dyDescent="0.2"/>
    <row r="8355" ht="12.75" customHeight="1" x14ac:dyDescent="0.2"/>
    <row r="8356" ht="12.75" customHeight="1" x14ac:dyDescent="0.2"/>
    <row r="8357" ht="12.75" customHeight="1" x14ac:dyDescent="0.2"/>
    <row r="8358" ht="12.75" customHeight="1" x14ac:dyDescent="0.2"/>
    <row r="8359" ht="12.75" customHeight="1" x14ac:dyDescent="0.2"/>
    <row r="8360" ht="12.75" customHeight="1" x14ac:dyDescent="0.2"/>
    <row r="8361" ht="12.75" customHeight="1" x14ac:dyDescent="0.2"/>
    <row r="8362" ht="12.75" customHeight="1" x14ac:dyDescent="0.2"/>
    <row r="8363" ht="12.75" customHeight="1" x14ac:dyDescent="0.2"/>
    <row r="8364" ht="12.75" customHeight="1" x14ac:dyDescent="0.2"/>
    <row r="8365" ht="12.75" customHeight="1" x14ac:dyDescent="0.2"/>
    <row r="8366" ht="12.75" customHeight="1" x14ac:dyDescent="0.2"/>
    <row r="8367" ht="12.75" customHeight="1" x14ac:dyDescent="0.2"/>
    <row r="8368" ht="12.75" customHeight="1" x14ac:dyDescent="0.2"/>
    <row r="8369" ht="12.75" customHeight="1" x14ac:dyDescent="0.2"/>
    <row r="8370" ht="12.75" customHeight="1" x14ac:dyDescent="0.2"/>
    <row r="8371" ht="12.75" customHeight="1" x14ac:dyDescent="0.2"/>
    <row r="8372" ht="12.75" customHeight="1" x14ac:dyDescent="0.2"/>
    <row r="8373" ht="12.75" customHeight="1" x14ac:dyDescent="0.2"/>
    <row r="8374" ht="12.75" customHeight="1" x14ac:dyDescent="0.2"/>
    <row r="8375" ht="12.75" customHeight="1" x14ac:dyDescent="0.2"/>
    <row r="8376" ht="12.75" customHeight="1" x14ac:dyDescent="0.2"/>
    <row r="8377" ht="12.75" customHeight="1" x14ac:dyDescent="0.2"/>
    <row r="8378" ht="12.75" customHeight="1" x14ac:dyDescent="0.2"/>
    <row r="8379" ht="12.75" customHeight="1" x14ac:dyDescent="0.2"/>
    <row r="8380" ht="12.75" customHeight="1" x14ac:dyDescent="0.2"/>
    <row r="8381" ht="12.75" customHeight="1" x14ac:dyDescent="0.2"/>
    <row r="8382" ht="12.75" customHeight="1" x14ac:dyDescent="0.2"/>
    <row r="8383" ht="12.75" customHeight="1" x14ac:dyDescent="0.2"/>
    <row r="8384" ht="12.75" customHeight="1" x14ac:dyDescent="0.2"/>
    <row r="8385" ht="12.75" customHeight="1" x14ac:dyDescent="0.2"/>
    <row r="8386" ht="12.75" customHeight="1" x14ac:dyDescent="0.2"/>
    <row r="8387" ht="12.75" customHeight="1" x14ac:dyDescent="0.2"/>
    <row r="8388" ht="12.75" customHeight="1" x14ac:dyDescent="0.2"/>
    <row r="8389" ht="12.75" customHeight="1" x14ac:dyDescent="0.2"/>
    <row r="8390" ht="12.75" customHeight="1" x14ac:dyDescent="0.2"/>
    <row r="8391" ht="12.75" customHeight="1" x14ac:dyDescent="0.2"/>
    <row r="8392" ht="12.75" customHeight="1" x14ac:dyDescent="0.2"/>
    <row r="8393" ht="12.75" customHeight="1" x14ac:dyDescent="0.2"/>
    <row r="8394" ht="12.75" customHeight="1" x14ac:dyDescent="0.2"/>
    <row r="8395" ht="12.75" customHeight="1" x14ac:dyDescent="0.2"/>
    <row r="8396" ht="12.75" customHeight="1" x14ac:dyDescent="0.2"/>
    <row r="8397" ht="12.75" customHeight="1" x14ac:dyDescent="0.2"/>
    <row r="8398" ht="12.75" customHeight="1" x14ac:dyDescent="0.2"/>
    <row r="8399" ht="12.75" customHeight="1" x14ac:dyDescent="0.2"/>
    <row r="8400" ht="12.75" customHeight="1" x14ac:dyDescent="0.2"/>
    <row r="8401" ht="12.75" customHeight="1" x14ac:dyDescent="0.2"/>
    <row r="8402" ht="12.75" customHeight="1" x14ac:dyDescent="0.2"/>
    <row r="8403" ht="12.75" customHeight="1" x14ac:dyDescent="0.2"/>
    <row r="8404" ht="12.75" customHeight="1" x14ac:dyDescent="0.2"/>
    <row r="8405" ht="12.75" customHeight="1" x14ac:dyDescent="0.2"/>
    <row r="8406" ht="12.75" customHeight="1" x14ac:dyDescent="0.2"/>
    <row r="8407" ht="12.75" customHeight="1" x14ac:dyDescent="0.2"/>
    <row r="8408" ht="12.75" customHeight="1" x14ac:dyDescent="0.2"/>
    <row r="8409" ht="12.75" customHeight="1" x14ac:dyDescent="0.2"/>
    <row r="8410" ht="12.75" customHeight="1" x14ac:dyDescent="0.2"/>
    <row r="8411" ht="12.75" customHeight="1" x14ac:dyDescent="0.2"/>
    <row r="8412" ht="12.75" customHeight="1" x14ac:dyDescent="0.2"/>
    <row r="8413" ht="12.75" customHeight="1" x14ac:dyDescent="0.2"/>
    <row r="8414" ht="12.75" customHeight="1" x14ac:dyDescent="0.2"/>
    <row r="8415" ht="12.75" customHeight="1" x14ac:dyDescent="0.2"/>
    <row r="8416" ht="12.75" customHeight="1" x14ac:dyDescent="0.2"/>
    <row r="8417" ht="12.75" customHeight="1" x14ac:dyDescent="0.2"/>
    <row r="8418" ht="12.75" customHeight="1" x14ac:dyDescent="0.2"/>
    <row r="8419" ht="12.75" customHeight="1" x14ac:dyDescent="0.2"/>
    <row r="8420" ht="12.75" customHeight="1" x14ac:dyDescent="0.2"/>
    <row r="8421" ht="12.75" customHeight="1" x14ac:dyDescent="0.2"/>
    <row r="8422" ht="12.75" customHeight="1" x14ac:dyDescent="0.2"/>
    <row r="8423" ht="12.75" customHeight="1" x14ac:dyDescent="0.2"/>
    <row r="8424" ht="12.75" customHeight="1" x14ac:dyDescent="0.2"/>
    <row r="8425" ht="12.75" customHeight="1" x14ac:dyDescent="0.2"/>
    <row r="8426" ht="12.75" customHeight="1" x14ac:dyDescent="0.2"/>
    <row r="8427" ht="12.75" customHeight="1" x14ac:dyDescent="0.2"/>
    <row r="8428" ht="12.75" customHeight="1" x14ac:dyDescent="0.2"/>
    <row r="8429" ht="12.75" customHeight="1" x14ac:dyDescent="0.2"/>
    <row r="8430" ht="12.75" customHeight="1" x14ac:dyDescent="0.2"/>
    <row r="8431" ht="12.75" customHeight="1" x14ac:dyDescent="0.2"/>
    <row r="8432" ht="12.75" customHeight="1" x14ac:dyDescent="0.2"/>
    <row r="8433" ht="12.75" customHeight="1" x14ac:dyDescent="0.2"/>
    <row r="8434" ht="12.75" customHeight="1" x14ac:dyDescent="0.2"/>
    <row r="8435" ht="12.75" customHeight="1" x14ac:dyDescent="0.2"/>
    <row r="8436" ht="12.75" customHeight="1" x14ac:dyDescent="0.2"/>
    <row r="8437" ht="12.75" customHeight="1" x14ac:dyDescent="0.2"/>
    <row r="8438" ht="12.75" customHeight="1" x14ac:dyDescent="0.2"/>
    <row r="8439" ht="12.75" customHeight="1" x14ac:dyDescent="0.2"/>
    <row r="8440" ht="12.75" customHeight="1" x14ac:dyDescent="0.2"/>
    <row r="8441" ht="12.75" customHeight="1" x14ac:dyDescent="0.2"/>
    <row r="8442" ht="12.75" customHeight="1" x14ac:dyDescent="0.2"/>
    <row r="8443" ht="12.75" customHeight="1" x14ac:dyDescent="0.2"/>
    <row r="8444" ht="12.75" customHeight="1" x14ac:dyDescent="0.2"/>
    <row r="8445" ht="12.75" customHeight="1" x14ac:dyDescent="0.2"/>
    <row r="8446" ht="12.75" customHeight="1" x14ac:dyDescent="0.2"/>
    <row r="8447" ht="12.75" customHeight="1" x14ac:dyDescent="0.2"/>
    <row r="8448" ht="12.75" customHeight="1" x14ac:dyDescent="0.2"/>
    <row r="8449" ht="12.75" customHeight="1" x14ac:dyDescent="0.2"/>
    <row r="8450" ht="12.75" customHeight="1" x14ac:dyDescent="0.2"/>
    <row r="8451" ht="12.75" customHeight="1" x14ac:dyDescent="0.2"/>
    <row r="8452" ht="12.75" customHeight="1" x14ac:dyDescent="0.2"/>
    <row r="8453" ht="12.75" customHeight="1" x14ac:dyDescent="0.2"/>
    <row r="8454" ht="12.75" customHeight="1" x14ac:dyDescent="0.2"/>
    <row r="8455" ht="12.75" customHeight="1" x14ac:dyDescent="0.2"/>
    <row r="8456" ht="12.75" customHeight="1" x14ac:dyDescent="0.2"/>
    <row r="8457" ht="12.75" customHeight="1" x14ac:dyDescent="0.2"/>
    <row r="8458" ht="12.75" customHeight="1" x14ac:dyDescent="0.2"/>
    <row r="8459" ht="12.75" customHeight="1" x14ac:dyDescent="0.2"/>
    <row r="8460" ht="12.75" customHeight="1" x14ac:dyDescent="0.2"/>
    <row r="8461" ht="12.75" customHeight="1" x14ac:dyDescent="0.2"/>
    <row r="8462" ht="12.75" customHeight="1" x14ac:dyDescent="0.2"/>
    <row r="8463" ht="12.75" customHeight="1" x14ac:dyDescent="0.2"/>
    <row r="8464" ht="12.75" customHeight="1" x14ac:dyDescent="0.2"/>
    <row r="8465" ht="12.75" customHeight="1" x14ac:dyDescent="0.2"/>
    <row r="8466" ht="12.75" customHeight="1" x14ac:dyDescent="0.2"/>
    <row r="8467" ht="12.75" customHeight="1" x14ac:dyDescent="0.2"/>
    <row r="8468" ht="12.75" customHeight="1" x14ac:dyDescent="0.2"/>
    <row r="8469" ht="12.75" customHeight="1" x14ac:dyDescent="0.2"/>
    <row r="8470" ht="12.75" customHeight="1" x14ac:dyDescent="0.2"/>
    <row r="8471" ht="12.75" customHeight="1" x14ac:dyDescent="0.2"/>
    <row r="8472" ht="12.75" customHeight="1" x14ac:dyDescent="0.2"/>
    <row r="8473" ht="12.75" customHeight="1" x14ac:dyDescent="0.2"/>
    <row r="8474" ht="12.75" customHeight="1" x14ac:dyDescent="0.2"/>
    <row r="8475" ht="12.75" customHeight="1" x14ac:dyDescent="0.2"/>
    <row r="8476" ht="12.75" customHeight="1" x14ac:dyDescent="0.2"/>
    <row r="8477" ht="12.75" customHeight="1" x14ac:dyDescent="0.2"/>
    <row r="8478" ht="12.75" customHeight="1" x14ac:dyDescent="0.2"/>
    <row r="8479" ht="12.75" customHeight="1" x14ac:dyDescent="0.2"/>
    <row r="8480" ht="12.75" customHeight="1" x14ac:dyDescent="0.2"/>
    <row r="8481" ht="12.75" customHeight="1" x14ac:dyDescent="0.2"/>
    <row r="8482" ht="12.75" customHeight="1" x14ac:dyDescent="0.2"/>
    <row r="8483" ht="12.75" customHeight="1" x14ac:dyDescent="0.2"/>
    <row r="8484" ht="12.75" customHeight="1" x14ac:dyDescent="0.2"/>
    <row r="8485" ht="12.75" customHeight="1" x14ac:dyDescent="0.2"/>
    <row r="8486" ht="12.75" customHeight="1" x14ac:dyDescent="0.2"/>
    <row r="8487" ht="12.75" customHeight="1" x14ac:dyDescent="0.2"/>
    <row r="8488" ht="12.75" customHeight="1" x14ac:dyDescent="0.2"/>
    <row r="8489" ht="12.75" customHeight="1" x14ac:dyDescent="0.2"/>
    <row r="8490" ht="12.75" customHeight="1" x14ac:dyDescent="0.2"/>
    <row r="8491" ht="12.75" customHeight="1" x14ac:dyDescent="0.2"/>
    <row r="8492" ht="12.75" customHeight="1" x14ac:dyDescent="0.2"/>
    <row r="8493" ht="12.75" customHeight="1" x14ac:dyDescent="0.2"/>
    <row r="8494" ht="12.75" customHeight="1" x14ac:dyDescent="0.2"/>
    <row r="8495" ht="12.75" customHeight="1" x14ac:dyDescent="0.2"/>
    <row r="8496" ht="12.75" customHeight="1" x14ac:dyDescent="0.2"/>
    <row r="8497" ht="12.75" customHeight="1" x14ac:dyDescent="0.2"/>
    <row r="8498" ht="12.75" customHeight="1" x14ac:dyDescent="0.2"/>
    <row r="8499" ht="12.75" customHeight="1" x14ac:dyDescent="0.2"/>
    <row r="8500" ht="12.75" customHeight="1" x14ac:dyDescent="0.2"/>
    <row r="8501" ht="12.75" customHeight="1" x14ac:dyDescent="0.2"/>
    <row r="8502" ht="12.75" customHeight="1" x14ac:dyDescent="0.2"/>
    <row r="8503" ht="12.75" customHeight="1" x14ac:dyDescent="0.2"/>
    <row r="8504" ht="12.75" customHeight="1" x14ac:dyDescent="0.2"/>
    <row r="8505" ht="12.75" customHeight="1" x14ac:dyDescent="0.2"/>
    <row r="8506" ht="12.75" customHeight="1" x14ac:dyDescent="0.2"/>
    <row r="8507" ht="12.75" customHeight="1" x14ac:dyDescent="0.2"/>
    <row r="8508" ht="12.75" customHeight="1" x14ac:dyDescent="0.2"/>
    <row r="8509" ht="12.75" customHeight="1" x14ac:dyDescent="0.2"/>
    <row r="8510" ht="12.75" customHeight="1" x14ac:dyDescent="0.2"/>
    <row r="8511" ht="12.75" customHeight="1" x14ac:dyDescent="0.2"/>
    <row r="8512" ht="12.75" customHeight="1" x14ac:dyDescent="0.2"/>
    <row r="8513" ht="12.75" customHeight="1" x14ac:dyDescent="0.2"/>
    <row r="8514" ht="12.75" customHeight="1" x14ac:dyDescent="0.2"/>
    <row r="8515" ht="12.75" customHeight="1" x14ac:dyDescent="0.2"/>
    <row r="8516" ht="12.75" customHeight="1" x14ac:dyDescent="0.2"/>
    <row r="8517" ht="12.75" customHeight="1" x14ac:dyDescent="0.2"/>
    <row r="8518" ht="12.75" customHeight="1" x14ac:dyDescent="0.2"/>
    <row r="8519" ht="12.75" customHeight="1" x14ac:dyDescent="0.2"/>
    <row r="8520" ht="12.75" customHeight="1" x14ac:dyDescent="0.2"/>
    <row r="8521" ht="12.75" customHeight="1" x14ac:dyDescent="0.2"/>
    <row r="8522" ht="12.75" customHeight="1" x14ac:dyDescent="0.2"/>
    <row r="8523" ht="12.75" customHeight="1" x14ac:dyDescent="0.2"/>
    <row r="8524" ht="12.75" customHeight="1" x14ac:dyDescent="0.2"/>
    <row r="8525" ht="12.75" customHeight="1" x14ac:dyDescent="0.2"/>
    <row r="8526" ht="12.75" customHeight="1" x14ac:dyDescent="0.2"/>
    <row r="8527" ht="12.75" customHeight="1" x14ac:dyDescent="0.2"/>
    <row r="8528" ht="12.75" customHeight="1" x14ac:dyDescent="0.2"/>
    <row r="8529" ht="12.75" customHeight="1" x14ac:dyDescent="0.2"/>
    <row r="8530" ht="12.75" customHeight="1" x14ac:dyDescent="0.2"/>
    <row r="8531" ht="12.75" customHeight="1" x14ac:dyDescent="0.2"/>
    <row r="8532" ht="12.75" customHeight="1" x14ac:dyDescent="0.2"/>
    <row r="8533" ht="12.75" customHeight="1" x14ac:dyDescent="0.2"/>
    <row r="8534" ht="12.75" customHeight="1" x14ac:dyDescent="0.2"/>
    <row r="8535" ht="12.75" customHeight="1" x14ac:dyDescent="0.2"/>
    <row r="8536" ht="12.75" customHeight="1" x14ac:dyDescent="0.2"/>
    <row r="8537" ht="12.75" customHeight="1" x14ac:dyDescent="0.2"/>
    <row r="8538" ht="12.75" customHeight="1" x14ac:dyDescent="0.2"/>
    <row r="8539" ht="12.75" customHeight="1" x14ac:dyDescent="0.2"/>
    <row r="8540" ht="12.75" customHeight="1" x14ac:dyDescent="0.2"/>
    <row r="8541" ht="12.75" customHeight="1" x14ac:dyDescent="0.2"/>
    <row r="8542" ht="12.75" customHeight="1" x14ac:dyDescent="0.2"/>
    <row r="8543" ht="12.75" customHeight="1" x14ac:dyDescent="0.2"/>
    <row r="8544" ht="12.75" customHeight="1" x14ac:dyDescent="0.2"/>
    <row r="8545" ht="12.75" customHeight="1" x14ac:dyDescent="0.2"/>
    <row r="8546" ht="12.75" customHeight="1" x14ac:dyDescent="0.2"/>
    <row r="8547" ht="12.75" customHeight="1" x14ac:dyDescent="0.2"/>
    <row r="8548" ht="12.75" customHeight="1" x14ac:dyDescent="0.2"/>
    <row r="8549" ht="12.75" customHeight="1" x14ac:dyDescent="0.2"/>
    <row r="8550" ht="12.75" customHeight="1" x14ac:dyDescent="0.2"/>
    <row r="8551" ht="12.75" customHeight="1" x14ac:dyDescent="0.2"/>
    <row r="8552" ht="12.75" customHeight="1" x14ac:dyDescent="0.2"/>
    <row r="8553" ht="12.75" customHeight="1" x14ac:dyDescent="0.2"/>
    <row r="8554" ht="12.75" customHeight="1" x14ac:dyDescent="0.2"/>
    <row r="8555" ht="12.75" customHeight="1" x14ac:dyDescent="0.2"/>
    <row r="8556" ht="12.75" customHeight="1" x14ac:dyDescent="0.2"/>
    <row r="8557" ht="12.75" customHeight="1" x14ac:dyDescent="0.2"/>
    <row r="8558" ht="12.75" customHeight="1" x14ac:dyDescent="0.2"/>
    <row r="8559" ht="12.75" customHeight="1" x14ac:dyDescent="0.2"/>
    <row r="8560" ht="12.75" customHeight="1" x14ac:dyDescent="0.2"/>
    <row r="8561" ht="12.75" customHeight="1" x14ac:dyDescent="0.2"/>
    <row r="8562" ht="12.75" customHeight="1" x14ac:dyDescent="0.2"/>
    <row r="8563" ht="12.75" customHeight="1" x14ac:dyDescent="0.2"/>
    <row r="8564" ht="12.75" customHeight="1" x14ac:dyDescent="0.2"/>
    <row r="8565" ht="12.75" customHeight="1" x14ac:dyDescent="0.2"/>
    <row r="8566" ht="12.75" customHeight="1" x14ac:dyDescent="0.2"/>
    <row r="8567" ht="12.75" customHeight="1" x14ac:dyDescent="0.2"/>
    <row r="8568" ht="12.75" customHeight="1" x14ac:dyDescent="0.2"/>
    <row r="8569" ht="12.75" customHeight="1" x14ac:dyDescent="0.2"/>
    <row r="8570" ht="12.75" customHeight="1" x14ac:dyDescent="0.2"/>
    <row r="8571" ht="12.75" customHeight="1" x14ac:dyDescent="0.2"/>
    <row r="8572" ht="12.75" customHeight="1" x14ac:dyDescent="0.2"/>
    <row r="8573" ht="12.75" customHeight="1" x14ac:dyDescent="0.2"/>
    <row r="8574" ht="12.75" customHeight="1" x14ac:dyDescent="0.2"/>
    <row r="8575" ht="12.75" customHeight="1" x14ac:dyDescent="0.2"/>
    <row r="8576" ht="12.75" customHeight="1" x14ac:dyDescent="0.2"/>
    <row r="8577" ht="12.75" customHeight="1" x14ac:dyDescent="0.2"/>
    <row r="8578" ht="12.75" customHeight="1" x14ac:dyDescent="0.2"/>
    <row r="8579" ht="12.75" customHeight="1" x14ac:dyDescent="0.2"/>
    <row r="8580" ht="12.75" customHeight="1" x14ac:dyDescent="0.2"/>
    <row r="8581" ht="12.75" customHeight="1" x14ac:dyDescent="0.2"/>
    <row r="8582" ht="12.75" customHeight="1" x14ac:dyDescent="0.2"/>
    <row r="8583" ht="12.75" customHeight="1" x14ac:dyDescent="0.2"/>
    <row r="8584" ht="12.75" customHeight="1" x14ac:dyDescent="0.2"/>
    <row r="8585" ht="12.75" customHeight="1" x14ac:dyDescent="0.2"/>
    <row r="8586" ht="12.75" customHeight="1" x14ac:dyDescent="0.2"/>
    <row r="8587" ht="12.75" customHeight="1" x14ac:dyDescent="0.2"/>
    <row r="8588" ht="12.75" customHeight="1" x14ac:dyDescent="0.2"/>
    <row r="8589" ht="12.75" customHeight="1" x14ac:dyDescent="0.2"/>
    <row r="8590" ht="12.75" customHeight="1" x14ac:dyDescent="0.2"/>
    <row r="8591" ht="12.75" customHeight="1" x14ac:dyDescent="0.2"/>
    <row r="8592" ht="12.75" customHeight="1" x14ac:dyDescent="0.2"/>
    <row r="8593" ht="12.75" customHeight="1" x14ac:dyDescent="0.2"/>
    <row r="8594" ht="12.75" customHeight="1" x14ac:dyDescent="0.2"/>
    <row r="8595" ht="12.75" customHeight="1" x14ac:dyDescent="0.2"/>
    <row r="8596" ht="12.75" customHeight="1" x14ac:dyDescent="0.2"/>
    <row r="8597" ht="12.75" customHeight="1" x14ac:dyDescent="0.2"/>
    <row r="8598" ht="12.75" customHeight="1" x14ac:dyDescent="0.2"/>
    <row r="8599" ht="12.75" customHeight="1" x14ac:dyDescent="0.2"/>
    <row r="8600" ht="12.75" customHeight="1" x14ac:dyDescent="0.2"/>
    <row r="8601" ht="12.75" customHeight="1" x14ac:dyDescent="0.2"/>
    <row r="8602" ht="12.75" customHeight="1" x14ac:dyDescent="0.2"/>
    <row r="8603" ht="12.75" customHeight="1" x14ac:dyDescent="0.2"/>
    <row r="8604" ht="12.75" customHeight="1" x14ac:dyDescent="0.2"/>
    <row r="8605" ht="12.75" customHeight="1" x14ac:dyDescent="0.2"/>
    <row r="8606" ht="12.75" customHeight="1" x14ac:dyDescent="0.2"/>
    <row r="8607" ht="12.75" customHeight="1" x14ac:dyDescent="0.2"/>
    <row r="8608" ht="12.75" customHeight="1" x14ac:dyDescent="0.2"/>
    <row r="8609" ht="12.75" customHeight="1" x14ac:dyDescent="0.2"/>
    <row r="8610" ht="12.75" customHeight="1" x14ac:dyDescent="0.2"/>
    <row r="8611" ht="12.75" customHeight="1" x14ac:dyDescent="0.2"/>
    <row r="8612" ht="12.75" customHeight="1" x14ac:dyDescent="0.2"/>
    <row r="8613" ht="12.75" customHeight="1" x14ac:dyDescent="0.2"/>
    <row r="8614" ht="12.75" customHeight="1" x14ac:dyDescent="0.2"/>
    <row r="8615" ht="12.75" customHeight="1" x14ac:dyDescent="0.2"/>
    <row r="8616" ht="12.75" customHeight="1" x14ac:dyDescent="0.2"/>
    <row r="8617" ht="12.75" customHeight="1" x14ac:dyDescent="0.2"/>
    <row r="8618" ht="12.75" customHeight="1" x14ac:dyDescent="0.2"/>
    <row r="8619" ht="12.75" customHeight="1" x14ac:dyDescent="0.2"/>
    <row r="8620" ht="12.75" customHeight="1" x14ac:dyDescent="0.2"/>
    <row r="8621" ht="12.75" customHeight="1" x14ac:dyDescent="0.2"/>
    <row r="8622" ht="12.75" customHeight="1" x14ac:dyDescent="0.2"/>
    <row r="8623" ht="12.75" customHeight="1" x14ac:dyDescent="0.2"/>
    <row r="8624" ht="12.75" customHeight="1" x14ac:dyDescent="0.2"/>
    <row r="8625" ht="12.75" customHeight="1" x14ac:dyDescent="0.2"/>
    <row r="8626" ht="12.75" customHeight="1" x14ac:dyDescent="0.2"/>
    <row r="8627" ht="12.75" customHeight="1" x14ac:dyDescent="0.2"/>
    <row r="8628" ht="12.75" customHeight="1" x14ac:dyDescent="0.2"/>
    <row r="8629" ht="12.75" customHeight="1" x14ac:dyDescent="0.2"/>
    <row r="8630" ht="12.75" customHeight="1" x14ac:dyDescent="0.2"/>
    <row r="8631" ht="12.75" customHeight="1" x14ac:dyDescent="0.2"/>
    <row r="8632" ht="12.75" customHeight="1" x14ac:dyDescent="0.2"/>
    <row r="8633" ht="12.75" customHeight="1" x14ac:dyDescent="0.2"/>
    <row r="8634" ht="12.75" customHeight="1" x14ac:dyDescent="0.2"/>
    <row r="8635" ht="12.75" customHeight="1" x14ac:dyDescent="0.2"/>
    <row r="8636" ht="12.75" customHeight="1" x14ac:dyDescent="0.2"/>
    <row r="8637" ht="12.75" customHeight="1" x14ac:dyDescent="0.2"/>
    <row r="8638" ht="12.75" customHeight="1" x14ac:dyDescent="0.2"/>
    <row r="8639" ht="12.75" customHeight="1" x14ac:dyDescent="0.2"/>
    <row r="8640" ht="12.75" customHeight="1" x14ac:dyDescent="0.2"/>
    <row r="8641" ht="12.75" customHeight="1" x14ac:dyDescent="0.2"/>
    <row r="8642" ht="12.75" customHeight="1" x14ac:dyDescent="0.2"/>
    <row r="8643" ht="12.75" customHeight="1" x14ac:dyDescent="0.2"/>
    <row r="8644" ht="12.75" customHeight="1" x14ac:dyDescent="0.2"/>
    <row r="8645" ht="12.75" customHeight="1" x14ac:dyDescent="0.2"/>
    <row r="8646" ht="12.75" customHeight="1" x14ac:dyDescent="0.2"/>
    <row r="8647" ht="12.75" customHeight="1" x14ac:dyDescent="0.2"/>
    <row r="8648" ht="12.75" customHeight="1" x14ac:dyDescent="0.2"/>
    <row r="8649" ht="12.75" customHeight="1" x14ac:dyDescent="0.2"/>
    <row r="8650" ht="12.75" customHeight="1" x14ac:dyDescent="0.2"/>
    <row r="8651" ht="12.75" customHeight="1" x14ac:dyDescent="0.2"/>
    <row r="8652" ht="12.75" customHeight="1" x14ac:dyDescent="0.2"/>
    <row r="8653" ht="12.75" customHeight="1" x14ac:dyDescent="0.2"/>
    <row r="8654" ht="12.75" customHeight="1" x14ac:dyDescent="0.2"/>
    <row r="8655" ht="12.75" customHeight="1" x14ac:dyDescent="0.2"/>
    <row r="8656" ht="12.75" customHeight="1" x14ac:dyDescent="0.2"/>
    <row r="8657" ht="12.75" customHeight="1" x14ac:dyDescent="0.2"/>
    <row r="8658" ht="12.75" customHeight="1" x14ac:dyDescent="0.2"/>
    <row r="8659" ht="12.75" customHeight="1" x14ac:dyDescent="0.2"/>
    <row r="8660" ht="12.75" customHeight="1" x14ac:dyDescent="0.2"/>
    <row r="8661" ht="12.75" customHeight="1" x14ac:dyDescent="0.2"/>
    <row r="8662" ht="12.75" customHeight="1" x14ac:dyDescent="0.2"/>
    <row r="8663" ht="12.75" customHeight="1" x14ac:dyDescent="0.2"/>
    <row r="8664" ht="12.75" customHeight="1" x14ac:dyDescent="0.2"/>
    <row r="8665" ht="12.75" customHeight="1" x14ac:dyDescent="0.2"/>
    <row r="8666" ht="12.75" customHeight="1" x14ac:dyDescent="0.2"/>
    <row r="8667" ht="12.75" customHeight="1" x14ac:dyDescent="0.2"/>
    <row r="8668" ht="12.75" customHeight="1" x14ac:dyDescent="0.2"/>
    <row r="8669" ht="12.75" customHeight="1" x14ac:dyDescent="0.2"/>
    <row r="8670" ht="12.75" customHeight="1" x14ac:dyDescent="0.2"/>
    <row r="8671" ht="12.75" customHeight="1" x14ac:dyDescent="0.2"/>
    <row r="8672" ht="12.75" customHeight="1" x14ac:dyDescent="0.2"/>
    <row r="8673" ht="12.75" customHeight="1" x14ac:dyDescent="0.2"/>
    <row r="8674" ht="12.75" customHeight="1" x14ac:dyDescent="0.2"/>
    <row r="8675" ht="12.75" customHeight="1" x14ac:dyDescent="0.2"/>
    <row r="8676" ht="12.75" customHeight="1" x14ac:dyDescent="0.2"/>
    <row r="8677" ht="12.75" customHeight="1" x14ac:dyDescent="0.2"/>
    <row r="8678" ht="12.75" customHeight="1" x14ac:dyDescent="0.2"/>
    <row r="8679" ht="12.75" customHeight="1" x14ac:dyDescent="0.2"/>
    <row r="8680" ht="12.75" customHeight="1" x14ac:dyDescent="0.2"/>
    <row r="8681" ht="12.75" customHeight="1" x14ac:dyDescent="0.2"/>
    <row r="8682" ht="12.75" customHeight="1" x14ac:dyDescent="0.2"/>
    <row r="8683" ht="12.75" customHeight="1" x14ac:dyDescent="0.2"/>
    <row r="8684" ht="12.75" customHeight="1" x14ac:dyDescent="0.2"/>
    <row r="8685" ht="12.75" customHeight="1" x14ac:dyDescent="0.2"/>
    <row r="8686" ht="12.75" customHeight="1" x14ac:dyDescent="0.2"/>
    <row r="8687" ht="12.75" customHeight="1" x14ac:dyDescent="0.2"/>
    <row r="8688" ht="12.75" customHeight="1" x14ac:dyDescent="0.2"/>
    <row r="8689" ht="12.75" customHeight="1" x14ac:dyDescent="0.2"/>
    <row r="8690" ht="12.75" customHeight="1" x14ac:dyDescent="0.2"/>
    <row r="8691" ht="12.75" customHeight="1" x14ac:dyDescent="0.2"/>
    <row r="8692" ht="12.75" customHeight="1" x14ac:dyDescent="0.2"/>
    <row r="8693" ht="12.75" customHeight="1" x14ac:dyDescent="0.2"/>
    <row r="8694" ht="12.75" customHeight="1" x14ac:dyDescent="0.2"/>
    <row r="8695" ht="12.75" customHeight="1" x14ac:dyDescent="0.2"/>
    <row r="8696" ht="12.75" customHeight="1" x14ac:dyDescent="0.2"/>
    <row r="8697" ht="12.75" customHeight="1" x14ac:dyDescent="0.2"/>
    <row r="8698" ht="12.75" customHeight="1" x14ac:dyDescent="0.2"/>
    <row r="8699" ht="12.75" customHeight="1" x14ac:dyDescent="0.2"/>
    <row r="8700" ht="12.75" customHeight="1" x14ac:dyDescent="0.2"/>
    <row r="8701" ht="12.75" customHeight="1" x14ac:dyDescent="0.2"/>
    <row r="8702" ht="12.75" customHeight="1" x14ac:dyDescent="0.2"/>
    <row r="8703" ht="12.75" customHeight="1" x14ac:dyDescent="0.2"/>
    <row r="8704" ht="12.75" customHeight="1" x14ac:dyDescent="0.2"/>
    <row r="8705" ht="12.75" customHeight="1" x14ac:dyDescent="0.2"/>
    <row r="8706" ht="12.75" customHeight="1" x14ac:dyDescent="0.2"/>
    <row r="8707" ht="12.75" customHeight="1" x14ac:dyDescent="0.2"/>
    <row r="8708" ht="12.75" customHeight="1" x14ac:dyDescent="0.2"/>
    <row r="8709" ht="12.75" customHeight="1" x14ac:dyDescent="0.2"/>
    <row r="8710" ht="12.75" customHeight="1" x14ac:dyDescent="0.2"/>
    <row r="8711" ht="12.75" customHeight="1" x14ac:dyDescent="0.2"/>
    <row r="8712" ht="12.75" customHeight="1" x14ac:dyDescent="0.2"/>
    <row r="8713" ht="12.75" customHeight="1" x14ac:dyDescent="0.2"/>
    <row r="8714" ht="12.75" customHeight="1" x14ac:dyDescent="0.2"/>
    <row r="8715" ht="12.75" customHeight="1" x14ac:dyDescent="0.2"/>
    <row r="8716" ht="12.75" customHeight="1" x14ac:dyDescent="0.2"/>
    <row r="8717" ht="12.75" customHeight="1" x14ac:dyDescent="0.2"/>
    <row r="8718" ht="12.75" customHeight="1" x14ac:dyDescent="0.2"/>
    <row r="8719" ht="12.75" customHeight="1" x14ac:dyDescent="0.2"/>
    <row r="8720" ht="12.75" customHeight="1" x14ac:dyDescent="0.2"/>
    <row r="8721" ht="12.75" customHeight="1" x14ac:dyDescent="0.2"/>
    <row r="8722" ht="12.75" customHeight="1" x14ac:dyDescent="0.2"/>
    <row r="8723" ht="12.75" customHeight="1" x14ac:dyDescent="0.2"/>
    <row r="8724" ht="12.75" customHeight="1" x14ac:dyDescent="0.2"/>
    <row r="8725" ht="12.75" customHeight="1" x14ac:dyDescent="0.2"/>
    <row r="8726" ht="12.75" customHeight="1" x14ac:dyDescent="0.2"/>
    <row r="8727" ht="12.75" customHeight="1" x14ac:dyDescent="0.2"/>
    <row r="8728" ht="12.75" customHeight="1" x14ac:dyDescent="0.2"/>
    <row r="8729" ht="12.75" customHeight="1" x14ac:dyDescent="0.2"/>
    <row r="8730" ht="12.75" customHeight="1" x14ac:dyDescent="0.2"/>
    <row r="8731" ht="12.75" customHeight="1" x14ac:dyDescent="0.2"/>
    <row r="8732" ht="12.75" customHeight="1" x14ac:dyDescent="0.2"/>
    <row r="8733" ht="12.75" customHeight="1" x14ac:dyDescent="0.2"/>
    <row r="8734" ht="12.75" customHeight="1" x14ac:dyDescent="0.2"/>
    <row r="8735" ht="12.75" customHeight="1" x14ac:dyDescent="0.2"/>
    <row r="8736" ht="12.75" customHeight="1" x14ac:dyDescent="0.2"/>
    <row r="8737" ht="12.75" customHeight="1" x14ac:dyDescent="0.2"/>
    <row r="8738" ht="12.75" customHeight="1" x14ac:dyDescent="0.2"/>
    <row r="8739" ht="12.75" customHeight="1" x14ac:dyDescent="0.2"/>
    <row r="8740" ht="12.75" customHeight="1" x14ac:dyDescent="0.2"/>
    <row r="8741" ht="12.75" customHeight="1" x14ac:dyDescent="0.2"/>
    <row r="8742" ht="12.75" customHeight="1" x14ac:dyDescent="0.2"/>
    <row r="8743" ht="12.75" customHeight="1" x14ac:dyDescent="0.2"/>
    <row r="8744" ht="12.75" customHeight="1" x14ac:dyDescent="0.2"/>
    <row r="8745" ht="12.75" customHeight="1" x14ac:dyDescent="0.2"/>
    <row r="8746" ht="12.75" customHeight="1" x14ac:dyDescent="0.2"/>
    <row r="8747" ht="12.75" customHeight="1" x14ac:dyDescent="0.2"/>
    <row r="8748" ht="12.75" customHeight="1" x14ac:dyDescent="0.2"/>
    <row r="8749" ht="12.75" customHeight="1" x14ac:dyDescent="0.2"/>
    <row r="8750" ht="12.75" customHeight="1" x14ac:dyDescent="0.2"/>
    <row r="8751" ht="12.75" customHeight="1" x14ac:dyDescent="0.2"/>
    <row r="8752" ht="12.75" customHeight="1" x14ac:dyDescent="0.2"/>
    <row r="8753" ht="12.75" customHeight="1" x14ac:dyDescent="0.2"/>
    <row r="8754" ht="12.75" customHeight="1" x14ac:dyDescent="0.2"/>
    <row r="8755" ht="12.75" customHeight="1" x14ac:dyDescent="0.2"/>
    <row r="8756" ht="12.75" customHeight="1" x14ac:dyDescent="0.2"/>
    <row r="8757" ht="12.75" customHeight="1" x14ac:dyDescent="0.2"/>
    <row r="8758" ht="12.75" customHeight="1" x14ac:dyDescent="0.2"/>
    <row r="8759" ht="12.75" customHeight="1" x14ac:dyDescent="0.2"/>
    <row r="8760" ht="12.75" customHeight="1" x14ac:dyDescent="0.2"/>
    <row r="8761" ht="12.75" customHeight="1" x14ac:dyDescent="0.2"/>
    <row r="8762" ht="12.75" customHeight="1" x14ac:dyDescent="0.2"/>
    <row r="8763" ht="12.75" customHeight="1" x14ac:dyDescent="0.2"/>
    <row r="8764" ht="12.75" customHeight="1" x14ac:dyDescent="0.2"/>
    <row r="8765" ht="12.75" customHeight="1" x14ac:dyDescent="0.2"/>
    <row r="8766" ht="12.75" customHeight="1" x14ac:dyDescent="0.2"/>
    <row r="8767" ht="12.75" customHeight="1" x14ac:dyDescent="0.2"/>
    <row r="8768" ht="12.75" customHeight="1" x14ac:dyDescent="0.2"/>
    <row r="8769" ht="12.75" customHeight="1" x14ac:dyDescent="0.2"/>
    <row r="8770" ht="12.75" customHeight="1" x14ac:dyDescent="0.2"/>
    <row r="8771" ht="12.75" customHeight="1" x14ac:dyDescent="0.2"/>
    <row r="8772" ht="12.75" customHeight="1" x14ac:dyDescent="0.2"/>
    <row r="8773" ht="12.75" customHeight="1" x14ac:dyDescent="0.2"/>
    <row r="8774" ht="12.75" customHeight="1" x14ac:dyDescent="0.2"/>
    <row r="8775" ht="12.75" customHeight="1" x14ac:dyDescent="0.2"/>
    <row r="8776" ht="12.75" customHeight="1" x14ac:dyDescent="0.2"/>
    <row r="8777" ht="12.75" customHeight="1" x14ac:dyDescent="0.2"/>
    <row r="8778" ht="12.75" customHeight="1" x14ac:dyDescent="0.2"/>
    <row r="8779" ht="12.75" customHeight="1" x14ac:dyDescent="0.2"/>
    <row r="8780" ht="12.75" customHeight="1" x14ac:dyDescent="0.2"/>
    <row r="8781" ht="12.75" customHeight="1" x14ac:dyDescent="0.2"/>
    <row r="8782" ht="12.75" customHeight="1" x14ac:dyDescent="0.2"/>
    <row r="8783" ht="12.75" customHeight="1" x14ac:dyDescent="0.2"/>
    <row r="8784" ht="12.75" customHeight="1" x14ac:dyDescent="0.2"/>
    <row r="8785" ht="12.75" customHeight="1" x14ac:dyDescent="0.2"/>
    <row r="8786" ht="12.75" customHeight="1" x14ac:dyDescent="0.2"/>
    <row r="8787" ht="12.75" customHeight="1" x14ac:dyDescent="0.2"/>
    <row r="8788" ht="12.75" customHeight="1" x14ac:dyDescent="0.2"/>
    <row r="8789" ht="12.75" customHeight="1" x14ac:dyDescent="0.2"/>
    <row r="8790" ht="12.75" customHeight="1" x14ac:dyDescent="0.2"/>
    <row r="8791" ht="12.75" customHeight="1" x14ac:dyDescent="0.2"/>
    <row r="8792" ht="12.75" customHeight="1" x14ac:dyDescent="0.2"/>
    <row r="8793" ht="12.75" customHeight="1" x14ac:dyDescent="0.2"/>
    <row r="8794" ht="12.75" customHeight="1" x14ac:dyDescent="0.2"/>
    <row r="8795" ht="12.75" customHeight="1" x14ac:dyDescent="0.2"/>
    <row r="8796" ht="12.75" customHeight="1" x14ac:dyDescent="0.2"/>
    <row r="8797" ht="12.75" customHeight="1" x14ac:dyDescent="0.2"/>
    <row r="8798" ht="12.75" customHeight="1" x14ac:dyDescent="0.2"/>
    <row r="8799" ht="12.75" customHeight="1" x14ac:dyDescent="0.2"/>
    <row r="8800" ht="12.75" customHeight="1" x14ac:dyDescent="0.2"/>
    <row r="8801" ht="12.75" customHeight="1" x14ac:dyDescent="0.2"/>
    <row r="8802" ht="12.75" customHeight="1" x14ac:dyDescent="0.2"/>
    <row r="8803" ht="12.75" customHeight="1" x14ac:dyDescent="0.2"/>
    <row r="8804" ht="12.75" customHeight="1" x14ac:dyDescent="0.2"/>
    <row r="8805" ht="12.75" customHeight="1" x14ac:dyDescent="0.2"/>
    <row r="8806" ht="12.75" customHeight="1" x14ac:dyDescent="0.2"/>
    <row r="8807" ht="12.75" customHeight="1" x14ac:dyDescent="0.2"/>
    <row r="8808" ht="12.75" customHeight="1" x14ac:dyDescent="0.2"/>
    <row r="8809" ht="12.75" customHeight="1" x14ac:dyDescent="0.2"/>
    <row r="8810" ht="12.75" customHeight="1" x14ac:dyDescent="0.2"/>
    <row r="8811" ht="12.75" customHeight="1" x14ac:dyDescent="0.2"/>
    <row r="8812" ht="12.75" customHeight="1" x14ac:dyDescent="0.2"/>
    <row r="8813" ht="12.75" customHeight="1" x14ac:dyDescent="0.2"/>
    <row r="8814" ht="12.75" customHeight="1" x14ac:dyDescent="0.2"/>
    <row r="8815" ht="12.75" customHeight="1" x14ac:dyDescent="0.2"/>
    <row r="8816" ht="12.75" customHeight="1" x14ac:dyDescent="0.2"/>
    <row r="8817" ht="12.75" customHeight="1" x14ac:dyDescent="0.2"/>
    <row r="8818" ht="12.75" customHeight="1" x14ac:dyDescent="0.2"/>
    <row r="8819" ht="12.75" customHeight="1" x14ac:dyDescent="0.2"/>
    <row r="8820" ht="12.75" customHeight="1" x14ac:dyDescent="0.2"/>
    <row r="8821" ht="12.75" customHeight="1" x14ac:dyDescent="0.2"/>
    <row r="8822" ht="12.75" customHeight="1" x14ac:dyDescent="0.2"/>
    <row r="8823" ht="12.75" customHeight="1" x14ac:dyDescent="0.2"/>
    <row r="8824" ht="12.75" customHeight="1" x14ac:dyDescent="0.2"/>
    <row r="8825" ht="12.75" customHeight="1" x14ac:dyDescent="0.2"/>
    <row r="8826" ht="12.75" customHeight="1" x14ac:dyDescent="0.2"/>
    <row r="8827" ht="12.75" customHeight="1" x14ac:dyDescent="0.2"/>
    <row r="8828" ht="12.75" customHeight="1" x14ac:dyDescent="0.2"/>
    <row r="8829" ht="12.75" customHeight="1" x14ac:dyDescent="0.2"/>
    <row r="8830" ht="12.75" customHeight="1" x14ac:dyDescent="0.2"/>
    <row r="8831" ht="12.75" customHeight="1" x14ac:dyDescent="0.2"/>
    <row r="8832" ht="12.75" customHeight="1" x14ac:dyDescent="0.2"/>
    <row r="8833" ht="12.75" customHeight="1" x14ac:dyDescent="0.2"/>
    <row r="8834" ht="12.75" customHeight="1" x14ac:dyDescent="0.2"/>
    <row r="8835" ht="12.75" customHeight="1" x14ac:dyDescent="0.2"/>
    <row r="8836" ht="12.75" customHeight="1" x14ac:dyDescent="0.2"/>
    <row r="8837" ht="12.75" customHeight="1" x14ac:dyDescent="0.2"/>
    <row r="8838" ht="12.75" customHeight="1" x14ac:dyDescent="0.2"/>
    <row r="8839" ht="12.75" customHeight="1" x14ac:dyDescent="0.2"/>
    <row r="8840" ht="12.75" customHeight="1" x14ac:dyDescent="0.2"/>
    <row r="8841" ht="12.75" customHeight="1" x14ac:dyDescent="0.2"/>
    <row r="8842" ht="12.75" customHeight="1" x14ac:dyDescent="0.2"/>
    <row r="8843" ht="12.75" customHeight="1" x14ac:dyDescent="0.2"/>
    <row r="8844" ht="12.75" customHeight="1" x14ac:dyDescent="0.2"/>
    <row r="8845" ht="12.75" customHeight="1" x14ac:dyDescent="0.2"/>
    <row r="8846" ht="12.75" customHeight="1" x14ac:dyDescent="0.2"/>
    <row r="8847" ht="12.75" customHeight="1" x14ac:dyDescent="0.2"/>
    <row r="8848" ht="12.75" customHeight="1" x14ac:dyDescent="0.2"/>
    <row r="8849" ht="12.75" customHeight="1" x14ac:dyDescent="0.2"/>
    <row r="8850" ht="12.75" customHeight="1" x14ac:dyDescent="0.2"/>
    <row r="8851" ht="12.75" customHeight="1" x14ac:dyDescent="0.2"/>
    <row r="8852" ht="12.75" customHeight="1" x14ac:dyDescent="0.2"/>
    <row r="8853" ht="12.75" customHeight="1" x14ac:dyDescent="0.2"/>
    <row r="8854" ht="12.75" customHeight="1" x14ac:dyDescent="0.2"/>
    <row r="8855" ht="12.75" customHeight="1" x14ac:dyDescent="0.2"/>
    <row r="8856" ht="12.75" customHeight="1" x14ac:dyDescent="0.2"/>
    <row r="8857" ht="12.75" customHeight="1" x14ac:dyDescent="0.2"/>
    <row r="8858" ht="12.75" customHeight="1" x14ac:dyDescent="0.2"/>
    <row r="8859" ht="12.75" customHeight="1" x14ac:dyDescent="0.2"/>
    <row r="8860" ht="12.75" customHeight="1" x14ac:dyDescent="0.2"/>
    <row r="8861" ht="12.75" customHeight="1" x14ac:dyDescent="0.2"/>
    <row r="8862" ht="12.75" customHeight="1" x14ac:dyDescent="0.2"/>
    <row r="8863" ht="12.75" customHeight="1" x14ac:dyDescent="0.2"/>
    <row r="8864" ht="12.75" customHeight="1" x14ac:dyDescent="0.2"/>
    <row r="8865" ht="12.75" customHeight="1" x14ac:dyDescent="0.2"/>
    <row r="8866" ht="12.75" customHeight="1" x14ac:dyDescent="0.2"/>
    <row r="8867" ht="12.75" customHeight="1" x14ac:dyDescent="0.2"/>
    <row r="8868" ht="12.75" customHeight="1" x14ac:dyDescent="0.2"/>
    <row r="8869" ht="12.75" customHeight="1" x14ac:dyDescent="0.2"/>
    <row r="8870" ht="12.75" customHeight="1" x14ac:dyDescent="0.2"/>
    <row r="8871" ht="12.75" customHeight="1" x14ac:dyDescent="0.2"/>
    <row r="8872" ht="12.75" customHeight="1" x14ac:dyDescent="0.2"/>
    <row r="8873" ht="12.75" customHeight="1" x14ac:dyDescent="0.2"/>
    <row r="8874" ht="12.75" customHeight="1" x14ac:dyDescent="0.2"/>
    <row r="8875" ht="12.75" customHeight="1" x14ac:dyDescent="0.2"/>
    <row r="8876" ht="12.75" customHeight="1" x14ac:dyDescent="0.2"/>
    <row r="8877" ht="12.75" customHeight="1" x14ac:dyDescent="0.2"/>
    <row r="8878" ht="12.75" customHeight="1" x14ac:dyDescent="0.2"/>
    <row r="8879" ht="12.75" customHeight="1" x14ac:dyDescent="0.2"/>
    <row r="8880" ht="12.75" customHeight="1" x14ac:dyDescent="0.2"/>
    <row r="8881" ht="12.75" customHeight="1" x14ac:dyDescent="0.2"/>
    <row r="8882" ht="12.75" customHeight="1" x14ac:dyDescent="0.2"/>
    <row r="8883" ht="12.75" customHeight="1" x14ac:dyDescent="0.2"/>
    <row r="8884" ht="12.75" customHeight="1" x14ac:dyDescent="0.2"/>
    <row r="8885" ht="12.75" customHeight="1" x14ac:dyDescent="0.2"/>
    <row r="8886" ht="12.75" customHeight="1" x14ac:dyDescent="0.2"/>
    <row r="8887" ht="12.75" customHeight="1" x14ac:dyDescent="0.2"/>
    <row r="8888" ht="12.75" customHeight="1" x14ac:dyDescent="0.2"/>
    <row r="8889" ht="12.75" customHeight="1" x14ac:dyDescent="0.2"/>
    <row r="8890" ht="12.75" customHeight="1" x14ac:dyDescent="0.2"/>
    <row r="8891" ht="12.75" customHeight="1" x14ac:dyDescent="0.2"/>
    <row r="8892" ht="12.75" customHeight="1" x14ac:dyDescent="0.2"/>
    <row r="8893" ht="12.75" customHeight="1" x14ac:dyDescent="0.2"/>
    <row r="8894" ht="12.75" customHeight="1" x14ac:dyDescent="0.2"/>
    <row r="8895" ht="12.75" customHeight="1" x14ac:dyDescent="0.2"/>
    <row r="8896" ht="12.75" customHeight="1" x14ac:dyDescent="0.2"/>
    <row r="8897" ht="12.75" customHeight="1" x14ac:dyDescent="0.2"/>
    <row r="8898" ht="12.75" customHeight="1" x14ac:dyDescent="0.2"/>
    <row r="8899" ht="12.75" customHeight="1" x14ac:dyDescent="0.2"/>
    <row r="8900" ht="12.75" customHeight="1" x14ac:dyDescent="0.2"/>
    <row r="8901" ht="12.75" customHeight="1" x14ac:dyDescent="0.2"/>
    <row r="8902" ht="12.75" customHeight="1" x14ac:dyDescent="0.2"/>
    <row r="8903" ht="12.75" customHeight="1" x14ac:dyDescent="0.2"/>
    <row r="8904" ht="12.75" customHeight="1" x14ac:dyDescent="0.2"/>
    <row r="8905" ht="12.75" customHeight="1" x14ac:dyDescent="0.2"/>
    <row r="8906" ht="12.75" customHeight="1" x14ac:dyDescent="0.2"/>
    <row r="8907" ht="12.75" customHeight="1" x14ac:dyDescent="0.2"/>
    <row r="8908" ht="12.75" customHeight="1" x14ac:dyDescent="0.2"/>
    <row r="8909" ht="12.75" customHeight="1" x14ac:dyDescent="0.2"/>
    <row r="8910" ht="12.75" customHeight="1" x14ac:dyDescent="0.2"/>
    <row r="8911" ht="12.75" customHeight="1" x14ac:dyDescent="0.2"/>
    <row r="8912" ht="12.75" customHeight="1" x14ac:dyDescent="0.2"/>
    <row r="8913" ht="12.75" customHeight="1" x14ac:dyDescent="0.2"/>
    <row r="8914" ht="12.75" customHeight="1" x14ac:dyDescent="0.2"/>
    <row r="8915" ht="12.75" customHeight="1" x14ac:dyDescent="0.2"/>
    <row r="8916" ht="12.75" customHeight="1" x14ac:dyDescent="0.2"/>
    <row r="8917" ht="12.75" customHeight="1" x14ac:dyDescent="0.2"/>
    <row r="8918" ht="12.75" customHeight="1" x14ac:dyDescent="0.2"/>
    <row r="8919" ht="12.75" customHeight="1" x14ac:dyDescent="0.2"/>
    <row r="8920" ht="12.75" customHeight="1" x14ac:dyDescent="0.2"/>
    <row r="8921" ht="12.75" customHeight="1" x14ac:dyDescent="0.2"/>
    <row r="8922" ht="12.75" customHeight="1" x14ac:dyDescent="0.2"/>
    <row r="8923" ht="12.75" customHeight="1" x14ac:dyDescent="0.2"/>
    <row r="8924" ht="12.75" customHeight="1" x14ac:dyDescent="0.2"/>
    <row r="8925" ht="12.75" customHeight="1" x14ac:dyDescent="0.2"/>
    <row r="8926" ht="12.75" customHeight="1" x14ac:dyDescent="0.2"/>
    <row r="8927" ht="12.75" customHeight="1" x14ac:dyDescent="0.2"/>
    <row r="8928" ht="12.75" customHeight="1" x14ac:dyDescent="0.2"/>
    <row r="8929" ht="12.75" customHeight="1" x14ac:dyDescent="0.2"/>
    <row r="8930" ht="12.75" customHeight="1" x14ac:dyDescent="0.2"/>
    <row r="8931" ht="12.75" customHeight="1" x14ac:dyDescent="0.2"/>
    <row r="8932" ht="12.75" customHeight="1" x14ac:dyDescent="0.2"/>
    <row r="8933" ht="12.75" customHeight="1" x14ac:dyDescent="0.2"/>
    <row r="8934" ht="12.75" customHeight="1" x14ac:dyDescent="0.2"/>
    <row r="8935" ht="12.75" customHeight="1" x14ac:dyDescent="0.2"/>
    <row r="8936" ht="12.75" customHeight="1" x14ac:dyDescent="0.2"/>
    <row r="8937" ht="12.75" customHeight="1" x14ac:dyDescent="0.2"/>
    <row r="8938" ht="12.75" customHeight="1" x14ac:dyDescent="0.2"/>
    <row r="8939" ht="12.75" customHeight="1" x14ac:dyDescent="0.2"/>
    <row r="8940" ht="12.75" customHeight="1" x14ac:dyDescent="0.2"/>
    <row r="8941" ht="12.75" customHeight="1" x14ac:dyDescent="0.2"/>
    <row r="8942" ht="12.75" customHeight="1" x14ac:dyDescent="0.2"/>
    <row r="8943" ht="12.75" customHeight="1" x14ac:dyDescent="0.2"/>
    <row r="8944" ht="12.75" customHeight="1" x14ac:dyDescent="0.2"/>
    <row r="8945" ht="12.75" customHeight="1" x14ac:dyDescent="0.2"/>
    <row r="8946" ht="12.75" customHeight="1" x14ac:dyDescent="0.2"/>
    <row r="8947" ht="12.75" customHeight="1" x14ac:dyDescent="0.2"/>
    <row r="8948" ht="12.75" customHeight="1" x14ac:dyDescent="0.2"/>
    <row r="8949" ht="12.75" customHeight="1" x14ac:dyDescent="0.2"/>
    <row r="8950" ht="12.75" customHeight="1" x14ac:dyDescent="0.2"/>
    <row r="8951" ht="12.75" customHeight="1" x14ac:dyDescent="0.2"/>
    <row r="8952" ht="12.75" customHeight="1" x14ac:dyDescent="0.2"/>
    <row r="8953" ht="12.75" customHeight="1" x14ac:dyDescent="0.2"/>
    <row r="8954" ht="12.75" customHeight="1" x14ac:dyDescent="0.2"/>
    <row r="8955" ht="12.75" customHeight="1" x14ac:dyDescent="0.2"/>
    <row r="8956" ht="12.75" customHeight="1" x14ac:dyDescent="0.2"/>
    <row r="8957" ht="12.75" customHeight="1" x14ac:dyDescent="0.2"/>
    <row r="8958" ht="12.75" customHeight="1" x14ac:dyDescent="0.2"/>
    <row r="8959" ht="12.75" customHeight="1" x14ac:dyDescent="0.2"/>
    <row r="8960" ht="12.75" customHeight="1" x14ac:dyDescent="0.2"/>
    <row r="8961" ht="12.75" customHeight="1" x14ac:dyDescent="0.2"/>
    <row r="8962" ht="12.75" customHeight="1" x14ac:dyDescent="0.2"/>
    <row r="8963" ht="12.75" customHeight="1" x14ac:dyDescent="0.2"/>
    <row r="8964" ht="12.75" customHeight="1" x14ac:dyDescent="0.2"/>
    <row r="8965" ht="12.75" customHeight="1" x14ac:dyDescent="0.2"/>
    <row r="8966" ht="12.75" customHeight="1" x14ac:dyDescent="0.2"/>
    <row r="8967" ht="12.75" customHeight="1" x14ac:dyDescent="0.2"/>
    <row r="8968" ht="12.75" customHeight="1" x14ac:dyDescent="0.2"/>
    <row r="8969" ht="12.75" customHeight="1" x14ac:dyDescent="0.2"/>
    <row r="8970" ht="12.75" customHeight="1" x14ac:dyDescent="0.2"/>
    <row r="8971" ht="12.75" customHeight="1" x14ac:dyDescent="0.2"/>
    <row r="8972" ht="12.75" customHeight="1" x14ac:dyDescent="0.2"/>
    <row r="8973" ht="12.75" customHeight="1" x14ac:dyDescent="0.2"/>
    <row r="8974" ht="12.75" customHeight="1" x14ac:dyDescent="0.2"/>
    <row r="8975" ht="12.75" customHeight="1" x14ac:dyDescent="0.2"/>
    <row r="8976" ht="12.75" customHeight="1" x14ac:dyDescent="0.2"/>
    <row r="8977" ht="12.75" customHeight="1" x14ac:dyDescent="0.2"/>
    <row r="8978" ht="12.75" customHeight="1" x14ac:dyDescent="0.2"/>
    <row r="8979" ht="12.75" customHeight="1" x14ac:dyDescent="0.2"/>
    <row r="8980" ht="12.75" customHeight="1" x14ac:dyDescent="0.2"/>
    <row r="8981" ht="12.75" customHeight="1" x14ac:dyDescent="0.2"/>
    <row r="8982" ht="12.75" customHeight="1" x14ac:dyDescent="0.2"/>
    <row r="8983" ht="12.75" customHeight="1" x14ac:dyDescent="0.2"/>
    <row r="8984" ht="12.75" customHeight="1" x14ac:dyDescent="0.2"/>
    <row r="8985" ht="12.75" customHeight="1" x14ac:dyDescent="0.2"/>
    <row r="8986" ht="12.75" customHeight="1" x14ac:dyDescent="0.2"/>
    <row r="8987" ht="12.75" customHeight="1" x14ac:dyDescent="0.2"/>
    <row r="8988" ht="12.75" customHeight="1" x14ac:dyDescent="0.2"/>
    <row r="8989" ht="12.75" customHeight="1" x14ac:dyDescent="0.2"/>
    <row r="8990" ht="12.75" customHeight="1" x14ac:dyDescent="0.2"/>
    <row r="8991" ht="12.75" customHeight="1" x14ac:dyDescent="0.2"/>
    <row r="8992" ht="12.75" customHeight="1" x14ac:dyDescent="0.2"/>
    <row r="8993" ht="12.75" customHeight="1" x14ac:dyDescent="0.2"/>
    <row r="8994" ht="12.75" customHeight="1" x14ac:dyDescent="0.2"/>
    <row r="8995" ht="12.75" customHeight="1" x14ac:dyDescent="0.2"/>
    <row r="8996" ht="12.75" customHeight="1" x14ac:dyDescent="0.2"/>
    <row r="8997" ht="12.75" customHeight="1" x14ac:dyDescent="0.2"/>
    <row r="8998" ht="12.75" customHeight="1" x14ac:dyDescent="0.2"/>
    <row r="8999" ht="12.75" customHeight="1" x14ac:dyDescent="0.2"/>
    <row r="9000" ht="12.75" customHeight="1" x14ac:dyDescent="0.2"/>
    <row r="9001" ht="12.75" customHeight="1" x14ac:dyDescent="0.2"/>
    <row r="9002" ht="12.75" customHeight="1" x14ac:dyDescent="0.2"/>
    <row r="9003" ht="12.75" customHeight="1" x14ac:dyDescent="0.2"/>
    <row r="9004" ht="12.75" customHeight="1" x14ac:dyDescent="0.2"/>
    <row r="9005" ht="12.75" customHeight="1" x14ac:dyDescent="0.2"/>
    <row r="9006" ht="12.75" customHeight="1" x14ac:dyDescent="0.2"/>
    <row r="9007" ht="12.75" customHeight="1" x14ac:dyDescent="0.2"/>
    <row r="9008" ht="12.75" customHeight="1" x14ac:dyDescent="0.2"/>
    <row r="9009" ht="12.75" customHeight="1" x14ac:dyDescent="0.2"/>
    <row r="9010" ht="12.75" customHeight="1" x14ac:dyDescent="0.2"/>
    <row r="9011" ht="12.75" customHeight="1" x14ac:dyDescent="0.2"/>
    <row r="9012" ht="12.75" customHeight="1" x14ac:dyDescent="0.2"/>
    <row r="9013" ht="12.75" customHeight="1" x14ac:dyDescent="0.2"/>
    <row r="9014" ht="12.75" customHeight="1" x14ac:dyDescent="0.2"/>
    <row r="9015" ht="12.75" customHeight="1" x14ac:dyDescent="0.2"/>
    <row r="9016" ht="12.75" customHeight="1" x14ac:dyDescent="0.2"/>
    <row r="9017" ht="12.75" customHeight="1" x14ac:dyDescent="0.2"/>
    <row r="9018" ht="12.75" customHeight="1" x14ac:dyDescent="0.2"/>
    <row r="9019" ht="12.75" customHeight="1" x14ac:dyDescent="0.2"/>
    <row r="9020" ht="12.75" customHeight="1" x14ac:dyDescent="0.2"/>
    <row r="9021" ht="12.75" customHeight="1" x14ac:dyDescent="0.2"/>
    <row r="9022" ht="12.75" customHeight="1" x14ac:dyDescent="0.2"/>
    <row r="9023" ht="12.75" customHeight="1" x14ac:dyDescent="0.2"/>
    <row r="9024" ht="12.75" customHeight="1" x14ac:dyDescent="0.2"/>
    <row r="9025" ht="12.75" customHeight="1" x14ac:dyDescent="0.2"/>
    <row r="9026" ht="12.75" customHeight="1" x14ac:dyDescent="0.2"/>
    <row r="9027" ht="12.75" customHeight="1" x14ac:dyDescent="0.2"/>
    <row r="9028" ht="12.75" customHeight="1" x14ac:dyDescent="0.2"/>
    <row r="9029" ht="12.75" customHeight="1" x14ac:dyDescent="0.2"/>
    <row r="9030" ht="12.75" customHeight="1" x14ac:dyDescent="0.2"/>
    <row r="9031" ht="12.75" customHeight="1" x14ac:dyDescent="0.2"/>
    <row r="9032" ht="12.75" customHeight="1" x14ac:dyDescent="0.2"/>
    <row r="9033" ht="12.75" customHeight="1" x14ac:dyDescent="0.2"/>
    <row r="9034" ht="12.75" customHeight="1" x14ac:dyDescent="0.2"/>
    <row r="9035" ht="12.75" customHeight="1" x14ac:dyDescent="0.2"/>
    <row r="9036" ht="12.75" customHeight="1" x14ac:dyDescent="0.2"/>
    <row r="9037" ht="12.75" customHeight="1" x14ac:dyDescent="0.2"/>
    <row r="9038" ht="12.75" customHeight="1" x14ac:dyDescent="0.2"/>
    <row r="9039" ht="12.75" customHeight="1" x14ac:dyDescent="0.2"/>
    <row r="9040" ht="12.75" customHeight="1" x14ac:dyDescent="0.2"/>
    <row r="9041" ht="12.75" customHeight="1" x14ac:dyDescent="0.2"/>
    <row r="9042" ht="12.75" customHeight="1" x14ac:dyDescent="0.2"/>
    <row r="9043" ht="12.75" customHeight="1" x14ac:dyDescent="0.2"/>
    <row r="9044" ht="12.75" customHeight="1" x14ac:dyDescent="0.2"/>
    <row r="9045" ht="12.75" customHeight="1" x14ac:dyDescent="0.2"/>
    <row r="9046" ht="12.75" customHeight="1" x14ac:dyDescent="0.2"/>
    <row r="9047" ht="12.75" customHeight="1" x14ac:dyDescent="0.2"/>
    <row r="9048" ht="12.75" customHeight="1" x14ac:dyDescent="0.2"/>
    <row r="9049" ht="12.75" customHeight="1" x14ac:dyDescent="0.2"/>
    <row r="9050" ht="12.75" customHeight="1" x14ac:dyDescent="0.2"/>
    <row r="9051" ht="12.75" customHeight="1" x14ac:dyDescent="0.2"/>
    <row r="9052" ht="12.75" customHeight="1" x14ac:dyDescent="0.2"/>
    <row r="9053" ht="12.75" customHeight="1" x14ac:dyDescent="0.2"/>
    <row r="9054" ht="12.75" customHeight="1" x14ac:dyDescent="0.2"/>
    <row r="9055" ht="12.75" customHeight="1" x14ac:dyDescent="0.2"/>
    <row r="9056" ht="12.75" customHeight="1" x14ac:dyDescent="0.2"/>
    <row r="9057" ht="12.75" customHeight="1" x14ac:dyDescent="0.2"/>
    <row r="9058" ht="12.75" customHeight="1" x14ac:dyDescent="0.2"/>
    <row r="9059" ht="12.75" customHeight="1" x14ac:dyDescent="0.2"/>
    <row r="9060" ht="12.75" customHeight="1" x14ac:dyDescent="0.2"/>
    <row r="9061" ht="12.75" customHeight="1" x14ac:dyDescent="0.2"/>
    <row r="9062" ht="12.75" customHeight="1" x14ac:dyDescent="0.2"/>
    <row r="9063" ht="12.75" customHeight="1" x14ac:dyDescent="0.2"/>
    <row r="9064" ht="12.75" customHeight="1" x14ac:dyDescent="0.2"/>
    <row r="9065" ht="12.75" customHeight="1" x14ac:dyDescent="0.2"/>
    <row r="9066" ht="12.75" customHeight="1" x14ac:dyDescent="0.2"/>
    <row r="9067" ht="12.75" customHeight="1" x14ac:dyDescent="0.2"/>
    <row r="9068" ht="12.75" customHeight="1" x14ac:dyDescent="0.2"/>
    <row r="9069" ht="12.75" customHeight="1" x14ac:dyDescent="0.2"/>
    <row r="9070" ht="12.75" customHeight="1" x14ac:dyDescent="0.2"/>
    <row r="9071" ht="12.75" customHeight="1" x14ac:dyDescent="0.2"/>
    <row r="9072" ht="12.75" customHeight="1" x14ac:dyDescent="0.2"/>
    <row r="9073" ht="12.75" customHeight="1" x14ac:dyDescent="0.2"/>
    <row r="9074" ht="12.75" customHeight="1" x14ac:dyDescent="0.2"/>
    <row r="9075" ht="12.75" customHeight="1" x14ac:dyDescent="0.2"/>
    <row r="9076" ht="12.75" customHeight="1" x14ac:dyDescent="0.2"/>
    <row r="9077" ht="12.75" customHeight="1" x14ac:dyDescent="0.2"/>
    <row r="9078" ht="12.75" customHeight="1" x14ac:dyDescent="0.2"/>
    <row r="9079" ht="12.75" customHeight="1" x14ac:dyDescent="0.2"/>
    <row r="9080" ht="12.75" customHeight="1" x14ac:dyDescent="0.2"/>
    <row r="9081" ht="12.75" customHeight="1" x14ac:dyDescent="0.2"/>
    <row r="9082" ht="12.75" customHeight="1" x14ac:dyDescent="0.2"/>
    <row r="9083" ht="12.75" customHeight="1" x14ac:dyDescent="0.2"/>
    <row r="9084" ht="12.75" customHeight="1" x14ac:dyDescent="0.2"/>
    <row r="9085" ht="12.75" customHeight="1" x14ac:dyDescent="0.2"/>
    <row r="9086" ht="12.75" customHeight="1" x14ac:dyDescent="0.2"/>
    <row r="9087" ht="12.75" customHeight="1" x14ac:dyDescent="0.2"/>
    <row r="9088" ht="12.75" customHeight="1" x14ac:dyDescent="0.2"/>
    <row r="9089" ht="12.75" customHeight="1" x14ac:dyDescent="0.2"/>
    <row r="9090" ht="12.75" customHeight="1" x14ac:dyDescent="0.2"/>
    <row r="9091" ht="12.75" customHeight="1" x14ac:dyDescent="0.2"/>
    <row r="9092" ht="12.75" customHeight="1" x14ac:dyDescent="0.2"/>
    <row r="9093" ht="12.75" customHeight="1" x14ac:dyDescent="0.2"/>
    <row r="9094" ht="12.75" customHeight="1" x14ac:dyDescent="0.2"/>
    <row r="9095" ht="12.75" customHeight="1" x14ac:dyDescent="0.2"/>
    <row r="9096" ht="12.75" customHeight="1" x14ac:dyDescent="0.2"/>
    <row r="9097" ht="12.75" customHeight="1" x14ac:dyDescent="0.2"/>
    <row r="9098" ht="12.75" customHeight="1" x14ac:dyDescent="0.2"/>
    <row r="9099" ht="12.75" customHeight="1" x14ac:dyDescent="0.2"/>
    <row r="9100" ht="12.75" customHeight="1" x14ac:dyDescent="0.2"/>
    <row r="9101" ht="12.75" customHeight="1" x14ac:dyDescent="0.2"/>
    <row r="9102" ht="12.75" customHeight="1" x14ac:dyDescent="0.2"/>
    <row r="9103" ht="12.75" customHeight="1" x14ac:dyDescent="0.2"/>
    <row r="9104" ht="12.75" customHeight="1" x14ac:dyDescent="0.2"/>
    <row r="9105" ht="12.75" customHeight="1" x14ac:dyDescent="0.2"/>
    <row r="9106" ht="12.75" customHeight="1" x14ac:dyDescent="0.2"/>
    <row r="9107" ht="12.75" customHeight="1" x14ac:dyDescent="0.2"/>
    <row r="9108" ht="12.75" customHeight="1" x14ac:dyDescent="0.2"/>
    <row r="9109" ht="12.75" customHeight="1" x14ac:dyDescent="0.2"/>
    <row r="9110" ht="12.75" customHeight="1" x14ac:dyDescent="0.2"/>
    <row r="9111" ht="12.75" customHeight="1" x14ac:dyDescent="0.2"/>
    <row r="9112" ht="12.75" customHeight="1" x14ac:dyDescent="0.2"/>
    <row r="9113" ht="12.75" customHeight="1" x14ac:dyDescent="0.2"/>
    <row r="9114" ht="12.75" customHeight="1" x14ac:dyDescent="0.2"/>
    <row r="9115" ht="12.75" customHeight="1" x14ac:dyDescent="0.2"/>
    <row r="9116" ht="12.75" customHeight="1" x14ac:dyDescent="0.2"/>
    <row r="9117" ht="12.75" customHeight="1" x14ac:dyDescent="0.2"/>
    <row r="9118" ht="12.75" customHeight="1" x14ac:dyDescent="0.2"/>
    <row r="9119" ht="12.75" customHeight="1" x14ac:dyDescent="0.2"/>
    <row r="9120" ht="12.75" customHeight="1" x14ac:dyDescent="0.2"/>
    <row r="9121" ht="12.75" customHeight="1" x14ac:dyDescent="0.2"/>
    <row r="9122" ht="12.75" customHeight="1" x14ac:dyDescent="0.2"/>
    <row r="9123" ht="12.75" customHeight="1" x14ac:dyDescent="0.2"/>
    <row r="9124" ht="12.75" customHeight="1" x14ac:dyDescent="0.2"/>
    <row r="9125" ht="12.75" customHeight="1" x14ac:dyDescent="0.2"/>
    <row r="9126" ht="12.75" customHeight="1" x14ac:dyDescent="0.2"/>
    <row r="9127" ht="12.75" customHeight="1" x14ac:dyDescent="0.2"/>
    <row r="9128" ht="12.75" customHeight="1" x14ac:dyDescent="0.2"/>
    <row r="9129" ht="12.75" customHeight="1" x14ac:dyDescent="0.2"/>
    <row r="9130" ht="12.75" customHeight="1" x14ac:dyDescent="0.2"/>
    <row r="9131" ht="12.75" customHeight="1" x14ac:dyDescent="0.2"/>
    <row r="9132" ht="12.75" customHeight="1" x14ac:dyDescent="0.2"/>
    <row r="9133" ht="12.75" customHeight="1" x14ac:dyDescent="0.2"/>
    <row r="9134" ht="12.75" customHeight="1" x14ac:dyDescent="0.2"/>
    <row r="9135" ht="12.75" customHeight="1" x14ac:dyDescent="0.2"/>
    <row r="9136" ht="12.75" customHeight="1" x14ac:dyDescent="0.2"/>
    <row r="9137" ht="12.75" customHeight="1" x14ac:dyDescent="0.2"/>
    <row r="9138" ht="12.75" customHeight="1" x14ac:dyDescent="0.2"/>
    <row r="9139" ht="12.75" customHeight="1" x14ac:dyDescent="0.2"/>
    <row r="9140" ht="12.75" customHeight="1" x14ac:dyDescent="0.2"/>
    <row r="9141" ht="12.75" customHeight="1" x14ac:dyDescent="0.2"/>
    <row r="9142" ht="12.75" customHeight="1" x14ac:dyDescent="0.2"/>
    <row r="9143" ht="12.75" customHeight="1" x14ac:dyDescent="0.2"/>
    <row r="9144" ht="12.75" customHeight="1" x14ac:dyDescent="0.2"/>
    <row r="9145" ht="12.75" customHeight="1" x14ac:dyDescent="0.2"/>
    <row r="9146" ht="12.75" customHeight="1" x14ac:dyDescent="0.2"/>
    <row r="9147" ht="12.75" customHeight="1" x14ac:dyDescent="0.2"/>
    <row r="9148" ht="12.75" customHeight="1" x14ac:dyDescent="0.2"/>
    <row r="9149" ht="12.75" customHeight="1" x14ac:dyDescent="0.2"/>
    <row r="9150" ht="12.75" customHeight="1" x14ac:dyDescent="0.2"/>
    <row r="9151" ht="12.75" customHeight="1" x14ac:dyDescent="0.2"/>
    <row r="9152" ht="12.75" customHeight="1" x14ac:dyDescent="0.2"/>
    <row r="9153" ht="12.75" customHeight="1" x14ac:dyDescent="0.2"/>
    <row r="9154" ht="12.75" customHeight="1" x14ac:dyDescent="0.2"/>
    <row r="9155" ht="12.75" customHeight="1" x14ac:dyDescent="0.2"/>
    <row r="9156" ht="12.75" customHeight="1" x14ac:dyDescent="0.2"/>
    <row r="9157" ht="12.75" customHeight="1" x14ac:dyDescent="0.2"/>
    <row r="9158" ht="12.75" customHeight="1" x14ac:dyDescent="0.2"/>
    <row r="9159" ht="12.75" customHeight="1" x14ac:dyDescent="0.2"/>
    <row r="9160" ht="12.75" customHeight="1" x14ac:dyDescent="0.2"/>
    <row r="9161" ht="12.75" customHeight="1" x14ac:dyDescent="0.2"/>
    <row r="9162" ht="12.75" customHeight="1" x14ac:dyDescent="0.2"/>
    <row r="9163" ht="12.75" customHeight="1" x14ac:dyDescent="0.2"/>
    <row r="9164" ht="12.75" customHeight="1" x14ac:dyDescent="0.2"/>
    <row r="9165" ht="12.75" customHeight="1" x14ac:dyDescent="0.2"/>
    <row r="9166" ht="12.75" customHeight="1" x14ac:dyDescent="0.2"/>
    <row r="9167" ht="12.75" customHeight="1" x14ac:dyDescent="0.2"/>
    <row r="9168" ht="12.75" customHeight="1" x14ac:dyDescent="0.2"/>
    <row r="9169" ht="12.75" customHeight="1" x14ac:dyDescent="0.2"/>
    <row r="9170" ht="12.75" customHeight="1" x14ac:dyDescent="0.2"/>
    <row r="9171" ht="12.75" customHeight="1" x14ac:dyDescent="0.2"/>
    <row r="9172" ht="12.75" customHeight="1" x14ac:dyDescent="0.2"/>
    <row r="9173" ht="12.75" customHeight="1" x14ac:dyDescent="0.2"/>
    <row r="9174" ht="12.75" customHeight="1" x14ac:dyDescent="0.2"/>
    <row r="9175" ht="12.75" customHeight="1" x14ac:dyDescent="0.2"/>
    <row r="9176" ht="12.75" customHeight="1" x14ac:dyDescent="0.2"/>
    <row r="9177" ht="12.75" customHeight="1" x14ac:dyDescent="0.2"/>
    <row r="9178" ht="12.75" customHeight="1" x14ac:dyDescent="0.2"/>
    <row r="9179" ht="12.75" customHeight="1" x14ac:dyDescent="0.2"/>
    <row r="9180" ht="12.75" customHeight="1" x14ac:dyDescent="0.2"/>
    <row r="9181" ht="12.75" customHeight="1" x14ac:dyDescent="0.2"/>
    <row r="9182" ht="12.75" customHeight="1" x14ac:dyDescent="0.2"/>
    <row r="9183" ht="12.75" customHeight="1" x14ac:dyDescent="0.2"/>
    <row r="9184" ht="12.75" customHeight="1" x14ac:dyDescent="0.2"/>
    <row r="9185" ht="12.75" customHeight="1" x14ac:dyDescent="0.2"/>
    <row r="9186" ht="12.75" customHeight="1" x14ac:dyDescent="0.2"/>
    <row r="9187" ht="12.75" customHeight="1" x14ac:dyDescent="0.2"/>
    <row r="9188" ht="12.75" customHeight="1" x14ac:dyDescent="0.2"/>
    <row r="9189" ht="12.75" customHeight="1" x14ac:dyDescent="0.2"/>
    <row r="9190" ht="12.75" customHeight="1" x14ac:dyDescent="0.2"/>
    <row r="9191" ht="12.75" customHeight="1" x14ac:dyDescent="0.2"/>
    <row r="9192" ht="12.75" customHeight="1" x14ac:dyDescent="0.2"/>
    <row r="9193" ht="12.75" customHeight="1" x14ac:dyDescent="0.2"/>
    <row r="9194" ht="12.75" customHeight="1" x14ac:dyDescent="0.2"/>
    <row r="9195" ht="12.75" customHeight="1" x14ac:dyDescent="0.2"/>
    <row r="9196" ht="12.75" customHeight="1" x14ac:dyDescent="0.2"/>
    <row r="9197" ht="12.75" customHeight="1" x14ac:dyDescent="0.2"/>
    <row r="9198" ht="12.75" customHeight="1" x14ac:dyDescent="0.2"/>
    <row r="9199" ht="12.75" customHeight="1" x14ac:dyDescent="0.2"/>
    <row r="9200" ht="12.75" customHeight="1" x14ac:dyDescent="0.2"/>
    <row r="9201" ht="12.75" customHeight="1" x14ac:dyDescent="0.2"/>
    <row r="9202" ht="12.75" customHeight="1" x14ac:dyDescent="0.2"/>
    <row r="9203" ht="12.75" customHeight="1" x14ac:dyDescent="0.2"/>
    <row r="9204" ht="12.75" customHeight="1" x14ac:dyDescent="0.2"/>
    <row r="9205" ht="12.75" customHeight="1" x14ac:dyDescent="0.2"/>
    <row r="9206" ht="12.75" customHeight="1" x14ac:dyDescent="0.2"/>
    <row r="9207" ht="12.75" customHeight="1" x14ac:dyDescent="0.2"/>
    <row r="9208" ht="12.75" customHeight="1" x14ac:dyDescent="0.2"/>
    <row r="9209" ht="12.75" customHeight="1" x14ac:dyDescent="0.2"/>
    <row r="9210" ht="12.75" customHeight="1" x14ac:dyDescent="0.2"/>
    <row r="9211" ht="12.75" customHeight="1" x14ac:dyDescent="0.2"/>
    <row r="9212" ht="12.75" customHeight="1" x14ac:dyDescent="0.2"/>
    <row r="9213" ht="12.75" customHeight="1" x14ac:dyDescent="0.2"/>
    <row r="9214" ht="12.75" customHeight="1" x14ac:dyDescent="0.2"/>
    <row r="9215" ht="12.75" customHeight="1" x14ac:dyDescent="0.2"/>
    <row r="9216" ht="12.75" customHeight="1" x14ac:dyDescent="0.2"/>
    <row r="9217" ht="12.75" customHeight="1" x14ac:dyDescent="0.2"/>
    <row r="9218" ht="12.75" customHeight="1" x14ac:dyDescent="0.2"/>
    <row r="9219" ht="12.75" customHeight="1" x14ac:dyDescent="0.2"/>
    <row r="9220" ht="12.75" customHeight="1" x14ac:dyDescent="0.2"/>
    <row r="9221" ht="12.75" customHeight="1" x14ac:dyDescent="0.2"/>
    <row r="9222" ht="12.75" customHeight="1" x14ac:dyDescent="0.2"/>
    <row r="9223" ht="12.75" customHeight="1" x14ac:dyDescent="0.2"/>
    <row r="9224" ht="12.75" customHeight="1" x14ac:dyDescent="0.2"/>
    <row r="9225" ht="12.75" customHeight="1" x14ac:dyDescent="0.2"/>
    <row r="9226" ht="12.75" customHeight="1" x14ac:dyDescent="0.2"/>
    <row r="9227" ht="12.75" customHeight="1" x14ac:dyDescent="0.2"/>
    <row r="9228" ht="12.75" customHeight="1" x14ac:dyDescent="0.2"/>
    <row r="9229" ht="12.75" customHeight="1" x14ac:dyDescent="0.2"/>
    <row r="9230" ht="12.75" customHeight="1" x14ac:dyDescent="0.2"/>
    <row r="9231" ht="12.75" customHeight="1" x14ac:dyDescent="0.2"/>
    <row r="9232" ht="12.75" customHeight="1" x14ac:dyDescent="0.2"/>
    <row r="9233" ht="12.75" customHeight="1" x14ac:dyDescent="0.2"/>
    <row r="9234" ht="12.75" customHeight="1" x14ac:dyDescent="0.2"/>
    <row r="9235" ht="12.75" customHeight="1" x14ac:dyDescent="0.2"/>
    <row r="9236" ht="12.75" customHeight="1" x14ac:dyDescent="0.2"/>
    <row r="9237" ht="12.75" customHeight="1" x14ac:dyDescent="0.2"/>
    <row r="9238" ht="12.75" customHeight="1" x14ac:dyDescent="0.2"/>
    <row r="9239" ht="12.75" customHeight="1" x14ac:dyDescent="0.2"/>
    <row r="9240" ht="12.75" customHeight="1" x14ac:dyDescent="0.2"/>
    <row r="9241" ht="12.75" customHeight="1" x14ac:dyDescent="0.2"/>
    <row r="9242" ht="12.75" customHeight="1" x14ac:dyDescent="0.2"/>
    <row r="9243" ht="12.75" customHeight="1" x14ac:dyDescent="0.2"/>
    <row r="9244" ht="12.75" customHeight="1" x14ac:dyDescent="0.2"/>
    <row r="9245" ht="12.75" customHeight="1" x14ac:dyDescent="0.2"/>
    <row r="9246" ht="12.75" customHeight="1" x14ac:dyDescent="0.2"/>
    <row r="9247" ht="12.75" customHeight="1" x14ac:dyDescent="0.2"/>
    <row r="9248" ht="12.75" customHeight="1" x14ac:dyDescent="0.2"/>
    <row r="9249" ht="12.75" customHeight="1" x14ac:dyDescent="0.2"/>
    <row r="9250" ht="12.75" customHeight="1" x14ac:dyDescent="0.2"/>
    <row r="9251" ht="12.75" customHeight="1" x14ac:dyDescent="0.2"/>
    <row r="9252" ht="12.75" customHeight="1" x14ac:dyDescent="0.2"/>
    <row r="9253" ht="12.75" customHeight="1" x14ac:dyDescent="0.2"/>
    <row r="9254" ht="12.75" customHeight="1" x14ac:dyDescent="0.2"/>
    <row r="9255" ht="12.75" customHeight="1" x14ac:dyDescent="0.2"/>
    <row r="9256" ht="12.75" customHeight="1" x14ac:dyDescent="0.2"/>
    <row r="9257" ht="12.75" customHeight="1" x14ac:dyDescent="0.2"/>
    <row r="9258" ht="12.75" customHeight="1" x14ac:dyDescent="0.2"/>
    <row r="9259" ht="12.75" customHeight="1" x14ac:dyDescent="0.2"/>
    <row r="9260" ht="12.75" customHeight="1" x14ac:dyDescent="0.2"/>
    <row r="9261" ht="12.75" customHeight="1" x14ac:dyDescent="0.2"/>
    <row r="9262" ht="12.75" customHeight="1" x14ac:dyDescent="0.2"/>
    <row r="9263" ht="12.75" customHeight="1" x14ac:dyDescent="0.2"/>
    <row r="9264" ht="12.75" customHeight="1" x14ac:dyDescent="0.2"/>
    <row r="9265" ht="12.75" customHeight="1" x14ac:dyDescent="0.2"/>
    <row r="9266" ht="12.75" customHeight="1" x14ac:dyDescent="0.2"/>
    <row r="9267" ht="12.75" customHeight="1" x14ac:dyDescent="0.2"/>
    <row r="9268" ht="12.75" customHeight="1" x14ac:dyDescent="0.2"/>
    <row r="9269" ht="12.75" customHeight="1" x14ac:dyDescent="0.2"/>
    <row r="9270" ht="12.75" customHeight="1" x14ac:dyDescent="0.2"/>
    <row r="9271" ht="12.75" customHeight="1" x14ac:dyDescent="0.2"/>
    <row r="9272" ht="12.75" customHeight="1" x14ac:dyDescent="0.2"/>
    <row r="9273" ht="12.75" customHeight="1" x14ac:dyDescent="0.2"/>
    <row r="9274" ht="12.75" customHeight="1" x14ac:dyDescent="0.2"/>
    <row r="9275" ht="12.75" customHeight="1" x14ac:dyDescent="0.2"/>
    <row r="9276" ht="12.75" customHeight="1" x14ac:dyDescent="0.2"/>
    <row r="9277" ht="12.75" customHeight="1" x14ac:dyDescent="0.2"/>
    <row r="9278" ht="12.75" customHeight="1" x14ac:dyDescent="0.2"/>
    <row r="9279" ht="12.75" customHeight="1" x14ac:dyDescent="0.2"/>
    <row r="9280" ht="12.75" customHeight="1" x14ac:dyDescent="0.2"/>
    <row r="9281" ht="12.75" customHeight="1" x14ac:dyDescent="0.2"/>
    <row r="9282" ht="12.75" customHeight="1" x14ac:dyDescent="0.2"/>
    <row r="9283" ht="12.75" customHeight="1" x14ac:dyDescent="0.2"/>
    <row r="9284" ht="12.75" customHeight="1" x14ac:dyDescent="0.2"/>
    <row r="9285" ht="12.75" customHeight="1" x14ac:dyDescent="0.2"/>
    <row r="9286" ht="12.75" customHeight="1" x14ac:dyDescent="0.2"/>
    <row r="9287" ht="12.75" customHeight="1" x14ac:dyDescent="0.2"/>
    <row r="9288" ht="12.75" customHeight="1" x14ac:dyDescent="0.2"/>
    <row r="9289" ht="12.75" customHeight="1" x14ac:dyDescent="0.2"/>
    <row r="9290" ht="12.75" customHeight="1" x14ac:dyDescent="0.2"/>
    <row r="9291" ht="12.75" customHeight="1" x14ac:dyDescent="0.2"/>
    <row r="9292" ht="12.75" customHeight="1" x14ac:dyDescent="0.2"/>
    <row r="9293" ht="12.75" customHeight="1" x14ac:dyDescent="0.2"/>
    <row r="9294" ht="12.75" customHeight="1" x14ac:dyDescent="0.2"/>
    <row r="9295" ht="12.75" customHeight="1" x14ac:dyDescent="0.2"/>
    <row r="9296" ht="12.75" customHeight="1" x14ac:dyDescent="0.2"/>
    <row r="9297" ht="12.75" customHeight="1" x14ac:dyDescent="0.2"/>
    <row r="9298" ht="12.75" customHeight="1" x14ac:dyDescent="0.2"/>
    <row r="9299" ht="12.75" customHeight="1" x14ac:dyDescent="0.2"/>
    <row r="9300" ht="12.75" customHeight="1" x14ac:dyDescent="0.2"/>
    <row r="9301" ht="12.75" customHeight="1" x14ac:dyDescent="0.2"/>
    <row r="9302" ht="12.75" customHeight="1" x14ac:dyDescent="0.2"/>
    <row r="9303" ht="12.75" customHeight="1" x14ac:dyDescent="0.2"/>
    <row r="9304" ht="12.75" customHeight="1" x14ac:dyDescent="0.2"/>
    <row r="9305" ht="12.75" customHeight="1" x14ac:dyDescent="0.2"/>
    <row r="9306" ht="12.75" customHeight="1" x14ac:dyDescent="0.2"/>
    <row r="9307" ht="12.75" customHeight="1" x14ac:dyDescent="0.2"/>
    <row r="9308" ht="12.75" customHeight="1" x14ac:dyDescent="0.2"/>
    <row r="9309" ht="12.75" customHeight="1" x14ac:dyDescent="0.2"/>
    <row r="9310" ht="12.75" customHeight="1" x14ac:dyDescent="0.2"/>
    <row r="9311" ht="12.75" customHeight="1" x14ac:dyDescent="0.2"/>
    <row r="9312" ht="12.75" customHeight="1" x14ac:dyDescent="0.2"/>
    <row r="9313" ht="12.75" customHeight="1" x14ac:dyDescent="0.2"/>
    <row r="9314" ht="12.75" customHeight="1" x14ac:dyDescent="0.2"/>
    <row r="9315" ht="12.75" customHeight="1" x14ac:dyDescent="0.2"/>
    <row r="9316" ht="12.75" customHeight="1" x14ac:dyDescent="0.2"/>
    <row r="9317" ht="12.75" customHeight="1" x14ac:dyDescent="0.2"/>
    <row r="9318" ht="12.75" customHeight="1" x14ac:dyDescent="0.2"/>
    <row r="9319" ht="12.75" customHeight="1" x14ac:dyDescent="0.2"/>
    <row r="9320" ht="12.75" customHeight="1" x14ac:dyDescent="0.2"/>
    <row r="9321" ht="12.75" customHeight="1" x14ac:dyDescent="0.2"/>
    <row r="9322" ht="12.75" customHeight="1" x14ac:dyDescent="0.2"/>
    <row r="9323" ht="12.75" customHeight="1" x14ac:dyDescent="0.2"/>
    <row r="9324" ht="12.75" customHeight="1" x14ac:dyDescent="0.2"/>
    <row r="9325" ht="12.75" customHeight="1" x14ac:dyDescent="0.2"/>
    <row r="9326" ht="12.75" customHeight="1" x14ac:dyDescent="0.2"/>
    <row r="9327" ht="12.75" customHeight="1" x14ac:dyDescent="0.2"/>
    <row r="9328" ht="12.75" customHeight="1" x14ac:dyDescent="0.2"/>
    <row r="9329" ht="12.75" customHeight="1" x14ac:dyDescent="0.2"/>
    <row r="9330" ht="12.75" customHeight="1" x14ac:dyDescent="0.2"/>
    <row r="9331" ht="12.75" customHeight="1" x14ac:dyDescent="0.2"/>
    <row r="9332" ht="12.75" customHeight="1" x14ac:dyDescent="0.2"/>
    <row r="9333" ht="12.75" customHeight="1" x14ac:dyDescent="0.2"/>
    <row r="9334" ht="12.75" customHeight="1" x14ac:dyDescent="0.2"/>
    <row r="9335" ht="12.75" customHeight="1" x14ac:dyDescent="0.2"/>
    <row r="9336" ht="12.75" customHeight="1" x14ac:dyDescent="0.2"/>
    <row r="9337" ht="12.75" customHeight="1" x14ac:dyDescent="0.2"/>
    <row r="9338" ht="12.75" customHeight="1" x14ac:dyDescent="0.2"/>
    <row r="9339" ht="12.75" customHeight="1" x14ac:dyDescent="0.2"/>
    <row r="9340" ht="12.75" customHeight="1" x14ac:dyDescent="0.2"/>
    <row r="9341" ht="12.75" customHeight="1" x14ac:dyDescent="0.2"/>
    <row r="9342" ht="12.75" customHeight="1" x14ac:dyDescent="0.2"/>
    <row r="9343" ht="12.75" customHeight="1" x14ac:dyDescent="0.2"/>
    <row r="9344" ht="12.75" customHeight="1" x14ac:dyDescent="0.2"/>
    <row r="9345" ht="12.75" customHeight="1" x14ac:dyDescent="0.2"/>
    <row r="9346" ht="12.75" customHeight="1" x14ac:dyDescent="0.2"/>
    <row r="9347" ht="12.75" customHeight="1" x14ac:dyDescent="0.2"/>
    <row r="9348" ht="12.75" customHeight="1" x14ac:dyDescent="0.2"/>
    <row r="9349" ht="12.75" customHeight="1" x14ac:dyDescent="0.2"/>
    <row r="9350" ht="12.75" customHeight="1" x14ac:dyDescent="0.2"/>
    <row r="9351" ht="12.75" customHeight="1" x14ac:dyDescent="0.2"/>
    <row r="9352" ht="12.75" customHeight="1" x14ac:dyDescent="0.2"/>
    <row r="9353" ht="12.75" customHeight="1" x14ac:dyDescent="0.2"/>
    <row r="9354" ht="12.75" customHeight="1" x14ac:dyDescent="0.2"/>
    <row r="9355" ht="12.75" customHeight="1" x14ac:dyDescent="0.2"/>
    <row r="9356" ht="12.75" customHeight="1" x14ac:dyDescent="0.2"/>
    <row r="9357" ht="12.75" customHeight="1" x14ac:dyDescent="0.2"/>
    <row r="9358" ht="12.75" customHeight="1" x14ac:dyDescent="0.2"/>
    <row r="9359" ht="12.75" customHeight="1" x14ac:dyDescent="0.2"/>
    <row r="9360" ht="12.75" customHeight="1" x14ac:dyDescent="0.2"/>
    <row r="9361" ht="12.75" customHeight="1" x14ac:dyDescent="0.2"/>
    <row r="9362" ht="12.75" customHeight="1" x14ac:dyDescent="0.2"/>
    <row r="9363" ht="12.75" customHeight="1" x14ac:dyDescent="0.2"/>
    <row r="9364" ht="12.75" customHeight="1" x14ac:dyDescent="0.2"/>
    <row r="9365" ht="12.75" customHeight="1" x14ac:dyDescent="0.2"/>
    <row r="9366" ht="12.75" customHeight="1" x14ac:dyDescent="0.2"/>
    <row r="9367" ht="12.75" customHeight="1" x14ac:dyDescent="0.2"/>
    <row r="9368" ht="12.75" customHeight="1" x14ac:dyDescent="0.2"/>
    <row r="9369" ht="12.75" customHeight="1" x14ac:dyDescent="0.2"/>
    <row r="9370" ht="12.75" customHeight="1" x14ac:dyDescent="0.2"/>
    <row r="9371" ht="12.75" customHeight="1" x14ac:dyDescent="0.2"/>
    <row r="9372" ht="12.75" customHeight="1" x14ac:dyDescent="0.2"/>
    <row r="9373" ht="12.75" customHeight="1" x14ac:dyDescent="0.2"/>
    <row r="9374" ht="12.75" customHeight="1" x14ac:dyDescent="0.2"/>
    <row r="9375" ht="12.75" customHeight="1" x14ac:dyDescent="0.2"/>
    <row r="9376" ht="12.75" customHeight="1" x14ac:dyDescent="0.2"/>
    <row r="9377" ht="12.75" customHeight="1" x14ac:dyDescent="0.2"/>
    <row r="9378" ht="12.75" customHeight="1" x14ac:dyDescent="0.2"/>
    <row r="9379" ht="12.75" customHeight="1" x14ac:dyDescent="0.2"/>
    <row r="9380" ht="12.75" customHeight="1" x14ac:dyDescent="0.2"/>
    <row r="9381" ht="12.75" customHeight="1" x14ac:dyDescent="0.2"/>
    <row r="9382" ht="12.75" customHeight="1" x14ac:dyDescent="0.2"/>
    <row r="9383" ht="12.75" customHeight="1" x14ac:dyDescent="0.2"/>
    <row r="9384" ht="12.75" customHeight="1" x14ac:dyDescent="0.2"/>
    <row r="9385" ht="12.75" customHeight="1" x14ac:dyDescent="0.2"/>
    <row r="9386" ht="12.75" customHeight="1" x14ac:dyDescent="0.2"/>
    <row r="9387" ht="12.75" customHeight="1" x14ac:dyDescent="0.2"/>
    <row r="9388" ht="12.75" customHeight="1" x14ac:dyDescent="0.2"/>
    <row r="9389" ht="12.75" customHeight="1" x14ac:dyDescent="0.2"/>
    <row r="9390" ht="12.75" customHeight="1" x14ac:dyDescent="0.2"/>
    <row r="9391" ht="12.75" customHeight="1" x14ac:dyDescent="0.2"/>
    <row r="9392" ht="12.75" customHeight="1" x14ac:dyDescent="0.2"/>
    <row r="9393" ht="12.75" customHeight="1" x14ac:dyDescent="0.2"/>
    <row r="9394" ht="12.75" customHeight="1" x14ac:dyDescent="0.2"/>
    <row r="9395" ht="12.75" customHeight="1" x14ac:dyDescent="0.2"/>
    <row r="9396" ht="12.75" customHeight="1" x14ac:dyDescent="0.2"/>
    <row r="9397" ht="12.75" customHeight="1" x14ac:dyDescent="0.2"/>
    <row r="9398" ht="12.75" customHeight="1" x14ac:dyDescent="0.2"/>
    <row r="9399" ht="12.75" customHeight="1" x14ac:dyDescent="0.2"/>
    <row r="9400" ht="12.75" customHeight="1" x14ac:dyDescent="0.2"/>
    <row r="9401" ht="12.75" customHeight="1" x14ac:dyDescent="0.2"/>
    <row r="9402" ht="12.75" customHeight="1" x14ac:dyDescent="0.2"/>
    <row r="9403" ht="12.75" customHeight="1" x14ac:dyDescent="0.2"/>
    <row r="9404" ht="12.75" customHeight="1" x14ac:dyDescent="0.2"/>
    <row r="9405" ht="12.75" customHeight="1" x14ac:dyDescent="0.2"/>
    <row r="9406" ht="12.75" customHeight="1" x14ac:dyDescent="0.2"/>
    <row r="9407" ht="12.75" customHeight="1" x14ac:dyDescent="0.2"/>
    <row r="9408" ht="12.75" customHeight="1" x14ac:dyDescent="0.2"/>
    <row r="9409" ht="12.75" customHeight="1" x14ac:dyDescent="0.2"/>
    <row r="9410" ht="12.75" customHeight="1" x14ac:dyDescent="0.2"/>
    <row r="9411" ht="12.75" customHeight="1" x14ac:dyDescent="0.2"/>
    <row r="9412" ht="12.75" customHeight="1" x14ac:dyDescent="0.2"/>
    <row r="9413" ht="12.75" customHeight="1" x14ac:dyDescent="0.2"/>
    <row r="9414" ht="12.75" customHeight="1" x14ac:dyDescent="0.2"/>
    <row r="9415" ht="12.75" customHeight="1" x14ac:dyDescent="0.2"/>
    <row r="9416" ht="12.75" customHeight="1" x14ac:dyDescent="0.2"/>
    <row r="9417" ht="12.75" customHeight="1" x14ac:dyDescent="0.2"/>
    <row r="9418" ht="12.75" customHeight="1" x14ac:dyDescent="0.2"/>
    <row r="9419" ht="12.75" customHeight="1" x14ac:dyDescent="0.2"/>
    <row r="9420" ht="12.75" customHeight="1" x14ac:dyDescent="0.2"/>
    <row r="9421" ht="12.75" customHeight="1" x14ac:dyDescent="0.2"/>
    <row r="9422" ht="12.75" customHeight="1" x14ac:dyDescent="0.2"/>
    <row r="9423" ht="12.75" customHeight="1" x14ac:dyDescent="0.2"/>
    <row r="9424" ht="12.75" customHeight="1" x14ac:dyDescent="0.2"/>
    <row r="9425" ht="12.75" customHeight="1" x14ac:dyDescent="0.2"/>
    <row r="9426" ht="12.75" customHeight="1" x14ac:dyDescent="0.2"/>
    <row r="9427" ht="12.75" customHeight="1" x14ac:dyDescent="0.2"/>
    <row r="9428" ht="12.75" customHeight="1" x14ac:dyDescent="0.2"/>
    <row r="9429" ht="12.75" customHeight="1" x14ac:dyDescent="0.2"/>
    <row r="9430" ht="12.75" customHeight="1" x14ac:dyDescent="0.2"/>
    <row r="9431" ht="12.75" customHeight="1" x14ac:dyDescent="0.2"/>
    <row r="9432" ht="12.75" customHeight="1" x14ac:dyDescent="0.2"/>
    <row r="9433" ht="12.75" customHeight="1" x14ac:dyDescent="0.2"/>
    <row r="9434" ht="12.75" customHeight="1" x14ac:dyDescent="0.2"/>
    <row r="9435" ht="12.75" customHeight="1" x14ac:dyDescent="0.2"/>
    <row r="9436" ht="12.75" customHeight="1" x14ac:dyDescent="0.2"/>
    <row r="9437" ht="12.75" customHeight="1" x14ac:dyDescent="0.2"/>
    <row r="9438" ht="12.75" customHeight="1" x14ac:dyDescent="0.2"/>
    <row r="9439" ht="12.75" customHeight="1" x14ac:dyDescent="0.2"/>
    <row r="9440" ht="12.75" customHeight="1" x14ac:dyDescent="0.2"/>
    <row r="9441" ht="12.75" customHeight="1" x14ac:dyDescent="0.2"/>
    <row r="9442" ht="12.75" customHeight="1" x14ac:dyDescent="0.2"/>
    <row r="9443" ht="12.75" customHeight="1" x14ac:dyDescent="0.2"/>
    <row r="9444" ht="12.75" customHeight="1" x14ac:dyDescent="0.2"/>
    <row r="9445" ht="12.75" customHeight="1" x14ac:dyDescent="0.2"/>
    <row r="9446" ht="12.75" customHeight="1" x14ac:dyDescent="0.2"/>
    <row r="9447" ht="12.75" customHeight="1" x14ac:dyDescent="0.2"/>
    <row r="9448" ht="12.75" customHeight="1" x14ac:dyDescent="0.2"/>
    <row r="9449" ht="12.75" customHeight="1" x14ac:dyDescent="0.2"/>
    <row r="9450" ht="12.75" customHeight="1" x14ac:dyDescent="0.2"/>
    <row r="9451" ht="12.75" customHeight="1" x14ac:dyDescent="0.2"/>
    <row r="9452" ht="12.75" customHeight="1" x14ac:dyDescent="0.2"/>
    <row r="9453" ht="12.75" customHeight="1" x14ac:dyDescent="0.2"/>
    <row r="9454" ht="12.75" customHeight="1" x14ac:dyDescent="0.2"/>
    <row r="9455" ht="12.75" customHeight="1" x14ac:dyDescent="0.2"/>
    <row r="9456" ht="12.75" customHeight="1" x14ac:dyDescent="0.2"/>
    <row r="9457" ht="12.75" customHeight="1" x14ac:dyDescent="0.2"/>
    <row r="9458" ht="12.75" customHeight="1" x14ac:dyDescent="0.2"/>
    <row r="9459" ht="12.75" customHeight="1" x14ac:dyDescent="0.2"/>
    <row r="9460" ht="12.75" customHeight="1" x14ac:dyDescent="0.2"/>
    <row r="9461" ht="12.75" customHeight="1" x14ac:dyDescent="0.2"/>
    <row r="9462" ht="12.75" customHeight="1" x14ac:dyDescent="0.2"/>
    <row r="9463" ht="12.75" customHeight="1" x14ac:dyDescent="0.2"/>
    <row r="9464" ht="12.75" customHeight="1" x14ac:dyDescent="0.2"/>
    <row r="9465" ht="12.75" customHeight="1" x14ac:dyDescent="0.2"/>
    <row r="9466" ht="12.75" customHeight="1" x14ac:dyDescent="0.2"/>
    <row r="9467" ht="12.75" customHeight="1" x14ac:dyDescent="0.2"/>
    <row r="9468" ht="12.75" customHeight="1" x14ac:dyDescent="0.2"/>
    <row r="9469" ht="12.75" customHeight="1" x14ac:dyDescent="0.2"/>
    <row r="9470" ht="12.75" customHeight="1" x14ac:dyDescent="0.2"/>
    <row r="9471" ht="12.75" customHeight="1" x14ac:dyDescent="0.2"/>
    <row r="9472" ht="12.75" customHeight="1" x14ac:dyDescent="0.2"/>
    <row r="9473" ht="12.75" customHeight="1" x14ac:dyDescent="0.2"/>
    <row r="9474" ht="12.75" customHeight="1" x14ac:dyDescent="0.2"/>
    <row r="9475" ht="12.75" customHeight="1" x14ac:dyDescent="0.2"/>
    <row r="9476" ht="12.75" customHeight="1" x14ac:dyDescent="0.2"/>
    <row r="9477" ht="12.75" customHeight="1" x14ac:dyDescent="0.2"/>
    <row r="9478" ht="12.75" customHeight="1" x14ac:dyDescent="0.2"/>
    <row r="9479" ht="12.75" customHeight="1" x14ac:dyDescent="0.2"/>
    <row r="9480" ht="12.75" customHeight="1" x14ac:dyDescent="0.2"/>
    <row r="9481" ht="12.75" customHeight="1" x14ac:dyDescent="0.2"/>
    <row r="9482" ht="12.75" customHeight="1" x14ac:dyDescent="0.2"/>
    <row r="9483" ht="12.75" customHeight="1" x14ac:dyDescent="0.2"/>
    <row r="9484" ht="12.75" customHeight="1" x14ac:dyDescent="0.2"/>
    <row r="9485" ht="12.75" customHeight="1" x14ac:dyDescent="0.2"/>
    <row r="9486" ht="12.75" customHeight="1" x14ac:dyDescent="0.2"/>
    <row r="9487" ht="12.75" customHeight="1" x14ac:dyDescent="0.2"/>
    <row r="9488" ht="12.75" customHeight="1" x14ac:dyDescent="0.2"/>
    <row r="9489" ht="12.75" customHeight="1" x14ac:dyDescent="0.2"/>
    <row r="9490" ht="12.75" customHeight="1" x14ac:dyDescent="0.2"/>
    <row r="9491" ht="12.75" customHeight="1" x14ac:dyDescent="0.2"/>
    <row r="9492" ht="12.75" customHeight="1" x14ac:dyDescent="0.2"/>
    <row r="9493" ht="12.75" customHeight="1" x14ac:dyDescent="0.2"/>
    <row r="9494" ht="12.75" customHeight="1" x14ac:dyDescent="0.2"/>
    <row r="9495" ht="12.75" customHeight="1" x14ac:dyDescent="0.2"/>
    <row r="9496" ht="12.75" customHeight="1" x14ac:dyDescent="0.2"/>
    <row r="9497" ht="12.75" customHeight="1" x14ac:dyDescent="0.2"/>
    <row r="9498" ht="12.75" customHeight="1" x14ac:dyDescent="0.2"/>
    <row r="9499" ht="12.75" customHeight="1" x14ac:dyDescent="0.2"/>
    <row r="9500" ht="12.75" customHeight="1" x14ac:dyDescent="0.2"/>
    <row r="9501" ht="12.75" customHeight="1" x14ac:dyDescent="0.2"/>
    <row r="9502" ht="12.75" customHeight="1" x14ac:dyDescent="0.2"/>
    <row r="9503" ht="12.75" customHeight="1" x14ac:dyDescent="0.2"/>
    <row r="9504" ht="12.75" customHeight="1" x14ac:dyDescent="0.2"/>
    <row r="9505" ht="12.75" customHeight="1" x14ac:dyDescent="0.2"/>
    <row r="9506" ht="12.75" customHeight="1" x14ac:dyDescent="0.2"/>
    <row r="9507" ht="12.75" customHeight="1" x14ac:dyDescent="0.2"/>
    <row r="9508" ht="12.75" customHeight="1" x14ac:dyDescent="0.2"/>
    <row r="9509" ht="12.75" customHeight="1" x14ac:dyDescent="0.2"/>
    <row r="9510" ht="12.75" customHeight="1" x14ac:dyDescent="0.2"/>
    <row r="9511" ht="12.75" customHeight="1" x14ac:dyDescent="0.2"/>
    <row r="9512" ht="12.75" customHeight="1" x14ac:dyDescent="0.2"/>
    <row r="9513" ht="12.75" customHeight="1" x14ac:dyDescent="0.2"/>
    <row r="9514" ht="12.75" customHeight="1" x14ac:dyDescent="0.2"/>
    <row r="9515" ht="12.75" customHeight="1" x14ac:dyDescent="0.2"/>
    <row r="9516" ht="12.75" customHeight="1" x14ac:dyDescent="0.2"/>
    <row r="9517" ht="12.75" customHeight="1" x14ac:dyDescent="0.2"/>
    <row r="9518" ht="12.75" customHeight="1" x14ac:dyDescent="0.2"/>
    <row r="9519" ht="12.75" customHeight="1" x14ac:dyDescent="0.2"/>
    <row r="9520" ht="12.75" customHeight="1" x14ac:dyDescent="0.2"/>
    <row r="9521" ht="12.75" customHeight="1" x14ac:dyDescent="0.2"/>
    <row r="9522" ht="12.75" customHeight="1" x14ac:dyDescent="0.2"/>
    <row r="9523" ht="12.75" customHeight="1" x14ac:dyDescent="0.2"/>
    <row r="9524" ht="12.75" customHeight="1" x14ac:dyDescent="0.2"/>
    <row r="9525" ht="12.75" customHeight="1" x14ac:dyDescent="0.2"/>
    <row r="9526" ht="12.75" customHeight="1" x14ac:dyDescent="0.2"/>
    <row r="9527" ht="12.75" customHeight="1" x14ac:dyDescent="0.2"/>
    <row r="9528" ht="12.75" customHeight="1" x14ac:dyDescent="0.2"/>
    <row r="9529" ht="12.75" customHeight="1" x14ac:dyDescent="0.2"/>
    <row r="9530" ht="12.75" customHeight="1" x14ac:dyDescent="0.2"/>
    <row r="9531" ht="12.75" customHeight="1" x14ac:dyDescent="0.2"/>
    <row r="9532" ht="12.75" customHeight="1" x14ac:dyDescent="0.2"/>
    <row r="9533" ht="12.75" customHeight="1" x14ac:dyDescent="0.2"/>
    <row r="9534" ht="12.75" customHeight="1" x14ac:dyDescent="0.2"/>
    <row r="9535" ht="12.75" customHeight="1" x14ac:dyDescent="0.2"/>
    <row r="9536" ht="12.75" customHeight="1" x14ac:dyDescent="0.2"/>
    <row r="9537" ht="12.75" customHeight="1" x14ac:dyDescent="0.2"/>
    <row r="9538" ht="12.75" customHeight="1" x14ac:dyDescent="0.2"/>
    <row r="9539" ht="12.75" customHeight="1" x14ac:dyDescent="0.2"/>
    <row r="9540" ht="12.75" customHeight="1" x14ac:dyDescent="0.2"/>
    <row r="9541" ht="12.75" customHeight="1" x14ac:dyDescent="0.2"/>
    <row r="9542" ht="12.75" customHeight="1" x14ac:dyDescent="0.2"/>
    <row r="9543" ht="12.75" customHeight="1" x14ac:dyDescent="0.2"/>
    <row r="9544" ht="12.75" customHeight="1" x14ac:dyDescent="0.2"/>
    <row r="9545" ht="12.75" customHeight="1" x14ac:dyDescent="0.2"/>
    <row r="9546" ht="12.75" customHeight="1" x14ac:dyDescent="0.2"/>
    <row r="9547" ht="12.75" customHeight="1" x14ac:dyDescent="0.2"/>
    <row r="9548" ht="12.75" customHeight="1" x14ac:dyDescent="0.2"/>
    <row r="9549" ht="12.75" customHeight="1" x14ac:dyDescent="0.2"/>
    <row r="9550" ht="12.75" customHeight="1" x14ac:dyDescent="0.2"/>
    <row r="9551" ht="12.75" customHeight="1" x14ac:dyDescent="0.2"/>
    <row r="9552" ht="12.75" customHeight="1" x14ac:dyDescent="0.2"/>
    <row r="9553" ht="12.75" customHeight="1" x14ac:dyDescent="0.2"/>
    <row r="9554" ht="12.75" customHeight="1" x14ac:dyDescent="0.2"/>
    <row r="9555" ht="12.75" customHeight="1" x14ac:dyDescent="0.2"/>
    <row r="9556" ht="12.75" customHeight="1" x14ac:dyDescent="0.2"/>
    <row r="9557" ht="12.75" customHeight="1" x14ac:dyDescent="0.2"/>
    <row r="9558" ht="12.75" customHeight="1" x14ac:dyDescent="0.2"/>
    <row r="9559" ht="12.75" customHeight="1" x14ac:dyDescent="0.2"/>
    <row r="9560" ht="12.75" customHeight="1" x14ac:dyDescent="0.2"/>
    <row r="9561" ht="12.75" customHeight="1" x14ac:dyDescent="0.2"/>
    <row r="9562" ht="12.75" customHeight="1" x14ac:dyDescent="0.2"/>
    <row r="9563" ht="12.75" customHeight="1" x14ac:dyDescent="0.2"/>
    <row r="9564" ht="12.75" customHeight="1" x14ac:dyDescent="0.2"/>
    <row r="9565" ht="12.75" customHeight="1" x14ac:dyDescent="0.2"/>
    <row r="9566" ht="12.75" customHeight="1" x14ac:dyDescent="0.2"/>
    <row r="9567" ht="12.75" customHeight="1" x14ac:dyDescent="0.2"/>
    <row r="9568" ht="12.75" customHeight="1" x14ac:dyDescent="0.2"/>
    <row r="9569" ht="12.75" customHeight="1" x14ac:dyDescent="0.2"/>
    <row r="9570" ht="12.75" customHeight="1" x14ac:dyDescent="0.2"/>
    <row r="9571" ht="12.75" customHeight="1" x14ac:dyDescent="0.2"/>
    <row r="9572" ht="12.75" customHeight="1" x14ac:dyDescent="0.2"/>
    <row r="9573" ht="12.75" customHeight="1" x14ac:dyDescent="0.2"/>
    <row r="9574" ht="12.75" customHeight="1" x14ac:dyDescent="0.2"/>
    <row r="9575" ht="12.75" customHeight="1" x14ac:dyDescent="0.2"/>
    <row r="9576" ht="12.75" customHeight="1" x14ac:dyDescent="0.2"/>
    <row r="9577" ht="12.75" customHeight="1" x14ac:dyDescent="0.2"/>
    <row r="9578" ht="12.75" customHeight="1" x14ac:dyDescent="0.2"/>
    <row r="9579" ht="12.75" customHeight="1" x14ac:dyDescent="0.2"/>
    <row r="9580" ht="12.75" customHeight="1" x14ac:dyDescent="0.2"/>
    <row r="9581" ht="12.75" customHeight="1" x14ac:dyDescent="0.2"/>
    <row r="9582" ht="12.75" customHeight="1" x14ac:dyDescent="0.2"/>
    <row r="9583" ht="12.75" customHeight="1" x14ac:dyDescent="0.2"/>
    <row r="9584" ht="12.75" customHeight="1" x14ac:dyDescent="0.2"/>
    <row r="9585" ht="12.75" customHeight="1" x14ac:dyDescent="0.2"/>
    <row r="9586" ht="12.75" customHeight="1" x14ac:dyDescent="0.2"/>
    <row r="9587" ht="12.75" customHeight="1" x14ac:dyDescent="0.2"/>
    <row r="9588" ht="12.75" customHeight="1" x14ac:dyDescent="0.2"/>
    <row r="9589" ht="12.75" customHeight="1" x14ac:dyDescent="0.2"/>
    <row r="9590" ht="12.75" customHeight="1" x14ac:dyDescent="0.2"/>
    <row r="9591" ht="12.75" customHeight="1" x14ac:dyDescent="0.2"/>
    <row r="9592" ht="12.75" customHeight="1" x14ac:dyDescent="0.2"/>
    <row r="9593" ht="12.75" customHeight="1" x14ac:dyDescent="0.2"/>
    <row r="9594" ht="12.75" customHeight="1" x14ac:dyDescent="0.2"/>
    <row r="9595" ht="12.75" customHeight="1" x14ac:dyDescent="0.2"/>
    <row r="9596" ht="12.75" customHeight="1" x14ac:dyDescent="0.2"/>
    <row r="9597" ht="12.75" customHeight="1" x14ac:dyDescent="0.2"/>
    <row r="9598" ht="12.75" customHeight="1" x14ac:dyDescent="0.2"/>
    <row r="9599" ht="12.75" customHeight="1" x14ac:dyDescent="0.2"/>
    <row r="9600" ht="12.75" customHeight="1" x14ac:dyDescent="0.2"/>
    <row r="9601" ht="12.75" customHeight="1" x14ac:dyDescent="0.2"/>
    <row r="9602" ht="12.75" customHeight="1" x14ac:dyDescent="0.2"/>
    <row r="9603" ht="12.75" customHeight="1" x14ac:dyDescent="0.2"/>
    <row r="9604" ht="12.75" customHeight="1" x14ac:dyDescent="0.2"/>
    <row r="9605" ht="12.75" customHeight="1" x14ac:dyDescent="0.2"/>
    <row r="9606" ht="12.75" customHeight="1" x14ac:dyDescent="0.2"/>
    <row r="9607" ht="12.75" customHeight="1" x14ac:dyDescent="0.2"/>
    <row r="9608" ht="12.75" customHeight="1" x14ac:dyDescent="0.2"/>
    <row r="9609" ht="12.75" customHeight="1" x14ac:dyDescent="0.2"/>
    <row r="9610" ht="12.75" customHeight="1" x14ac:dyDescent="0.2"/>
    <row r="9611" ht="12.75" customHeight="1" x14ac:dyDescent="0.2"/>
    <row r="9612" ht="12.75" customHeight="1" x14ac:dyDescent="0.2"/>
    <row r="9613" ht="12.75" customHeight="1" x14ac:dyDescent="0.2"/>
    <row r="9614" ht="12.75" customHeight="1" x14ac:dyDescent="0.2"/>
    <row r="9615" ht="12.75" customHeight="1" x14ac:dyDescent="0.2"/>
    <row r="9616" ht="12.75" customHeight="1" x14ac:dyDescent="0.2"/>
    <row r="9617" ht="12.75" customHeight="1" x14ac:dyDescent="0.2"/>
    <row r="9618" ht="12.75" customHeight="1" x14ac:dyDescent="0.2"/>
    <row r="9619" ht="12.75" customHeight="1" x14ac:dyDescent="0.2"/>
    <row r="9620" ht="12.75" customHeight="1" x14ac:dyDescent="0.2"/>
    <row r="9621" ht="12.75" customHeight="1" x14ac:dyDescent="0.2"/>
    <row r="9622" ht="12.75" customHeight="1" x14ac:dyDescent="0.2"/>
    <row r="9623" ht="12.75" customHeight="1" x14ac:dyDescent="0.2"/>
    <row r="9624" ht="12.75" customHeight="1" x14ac:dyDescent="0.2"/>
    <row r="9625" ht="12.75" customHeight="1" x14ac:dyDescent="0.2"/>
    <row r="9626" ht="12.75" customHeight="1" x14ac:dyDescent="0.2"/>
    <row r="9627" ht="12.75" customHeight="1" x14ac:dyDescent="0.2"/>
    <row r="9628" ht="12.75" customHeight="1" x14ac:dyDescent="0.2"/>
    <row r="9629" ht="12.75" customHeight="1" x14ac:dyDescent="0.2"/>
    <row r="9630" ht="12.75" customHeight="1" x14ac:dyDescent="0.2"/>
    <row r="9631" ht="12.75" customHeight="1" x14ac:dyDescent="0.2"/>
    <row r="9632" ht="12.75" customHeight="1" x14ac:dyDescent="0.2"/>
    <row r="9633" ht="12.75" customHeight="1" x14ac:dyDescent="0.2"/>
    <row r="9634" ht="12.75" customHeight="1" x14ac:dyDescent="0.2"/>
    <row r="9635" ht="12.75" customHeight="1" x14ac:dyDescent="0.2"/>
    <row r="9636" ht="12.75" customHeight="1" x14ac:dyDescent="0.2"/>
    <row r="9637" ht="12.75" customHeight="1" x14ac:dyDescent="0.2"/>
    <row r="9638" ht="12.75" customHeight="1" x14ac:dyDescent="0.2"/>
    <row r="9639" ht="12.75" customHeight="1" x14ac:dyDescent="0.2"/>
    <row r="9640" ht="12.75" customHeight="1" x14ac:dyDescent="0.2"/>
    <row r="9641" ht="12.75" customHeight="1" x14ac:dyDescent="0.2"/>
    <row r="9642" ht="12.75" customHeight="1" x14ac:dyDescent="0.2"/>
    <row r="9643" ht="12.75" customHeight="1" x14ac:dyDescent="0.2"/>
    <row r="9644" ht="12.75" customHeight="1" x14ac:dyDescent="0.2"/>
    <row r="9645" ht="12.75" customHeight="1" x14ac:dyDescent="0.2"/>
    <row r="9646" ht="12.75" customHeight="1" x14ac:dyDescent="0.2"/>
    <row r="9647" ht="12.75" customHeight="1" x14ac:dyDescent="0.2"/>
    <row r="9648" ht="12.75" customHeight="1" x14ac:dyDescent="0.2"/>
    <row r="9649" ht="12.75" customHeight="1" x14ac:dyDescent="0.2"/>
    <row r="9650" ht="12.75" customHeight="1" x14ac:dyDescent="0.2"/>
    <row r="9651" ht="12.75" customHeight="1" x14ac:dyDescent="0.2"/>
    <row r="9652" ht="12.75" customHeight="1" x14ac:dyDescent="0.2"/>
    <row r="9653" ht="12.75" customHeight="1" x14ac:dyDescent="0.2"/>
    <row r="9654" ht="12.75" customHeight="1" x14ac:dyDescent="0.2"/>
    <row r="9655" ht="12.75" customHeight="1" x14ac:dyDescent="0.2"/>
    <row r="9656" ht="12.75" customHeight="1" x14ac:dyDescent="0.2"/>
    <row r="9657" ht="12.75" customHeight="1" x14ac:dyDescent="0.2"/>
    <row r="9658" ht="12.75" customHeight="1" x14ac:dyDescent="0.2"/>
    <row r="9659" ht="12.75" customHeight="1" x14ac:dyDescent="0.2"/>
    <row r="9660" ht="12.75" customHeight="1" x14ac:dyDescent="0.2"/>
    <row r="9661" ht="12.75" customHeight="1" x14ac:dyDescent="0.2"/>
    <row r="9662" ht="12.75" customHeight="1" x14ac:dyDescent="0.2"/>
    <row r="9663" ht="12.75" customHeight="1" x14ac:dyDescent="0.2"/>
    <row r="9664" ht="12.75" customHeight="1" x14ac:dyDescent="0.2"/>
    <row r="9665" ht="12.75" customHeight="1" x14ac:dyDescent="0.2"/>
    <row r="9666" ht="12.75" customHeight="1" x14ac:dyDescent="0.2"/>
    <row r="9667" ht="12.75" customHeight="1" x14ac:dyDescent="0.2"/>
    <row r="9668" ht="12.75" customHeight="1" x14ac:dyDescent="0.2"/>
    <row r="9669" ht="12.75" customHeight="1" x14ac:dyDescent="0.2"/>
    <row r="9670" ht="12.75" customHeight="1" x14ac:dyDescent="0.2"/>
    <row r="9671" ht="12.75" customHeight="1" x14ac:dyDescent="0.2"/>
    <row r="9672" ht="12.75" customHeight="1" x14ac:dyDescent="0.2"/>
    <row r="9673" ht="12.75" customHeight="1" x14ac:dyDescent="0.2"/>
    <row r="9674" ht="12.75" customHeight="1" x14ac:dyDescent="0.2"/>
    <row r="9675" ht="12.75" customHeight="1" x14ac:dyDescent="0.2"/>
    <row r="9676" ht="12.75" customHeight="1" x14ac:dyDescent="0.2"/>
    <row r="9677" ht="12.75" customHeight="1" x14ac:dyDescent="0.2"/>
    <row r="9678" ht="12.75" customHeight="1" x14ac:dyDescent="0.2"/>
    <row r="9679" ht="12.75" customHeight="1" x14ac:dyDescent="0.2"/>
    <row r="9680" ht="12.75" customHeight="1" x14ac:dyDescent="0.2"/>
    <row r="9681" ht="12.75" customHeight="1" x14ac:dyDescent="0.2"/>
    <row r="9682" ht="12.75" customHeight="1" x14ac:dyDescent="0.2"/>
    <row r="9683" ht="12.75" customHeight="1" x14ac:dyDescent="0.2"/>
    <row r="9684" ht="12.75" customHeight="1" x14ac:dyDescent="0.2"/>
    <row r="9685" ht="12.75" customHeight="1" x14ac:dyDescent="0.2"/>
    <row r="9686" ht="12.75" customHeight="1" x14ac:dyDescent="0.2"/>
    <row r="9687" ht="12.75" customHeight="1" x14ac:dyDescent="0.2"/>
    <row r="9688" ht="12.75" customHeight="1" x14ac:dyDescent="0.2"/>
    <row r="9689" ht="12.75" customHeight="1" x14ac:dyDescent="0.2"/>
    <row r="9690" ht="12.75" customHeight="1" x14ac:dyDescent="0.2"/>
    <row r="9691" ht="12.75" customHeight="1" x14ac:dyDescent="0.2"/>
    <row r="9692" ht="12.75" customHeight="1" x14ac:dyDescent="0.2"/>
    <row r="9693" ht="12.75" customHeight="1" x14ac:dyDescent="0.2"/>
    <row r="9694" ht="12.75" customHeight="1" x14ac:dyDescent="0.2"/>
    <row r="9695" ht="12.75" customHeight="1" x14ac:dyDescent="0.2"/>
    <row r="9696" ht="12.75" customHeight="1" x14ac:dyDescent="0.2"/>
    <row r="9697" ht="12.75" customHeight="1" x14ac:dyDescent="0.2"/>
    <row r="9698" ht="12.75" customHeight="1" x14ac:dyDescent="0.2"/>
    <row r="9699" ht="12.75" customHeight="1" x14ac:dyDescent="0.2"/>
    <row r="9700" ht="12.75" customHeight="1" x14ac:dyDescent="0.2"/>
    <row r="9701" ht="12.75" customHeight="1" x14ac:dyDescent="0.2"/>
    <row r="9702" ht="12.75" customHeight="1" x14ac:dyDescent="0.2"/>
    <row r="9703" ht="12.75" customHeight="1" x14ac:dyDescent="0.2"/>
    <row r="9704" ht="12.75" customHeight="1" x14ac:dyDescent="0.2"/>
    <row r="9705" ht="12.75" customHeight="1" x14ac:dyDescent="0.2"/>
    <row r="9706" ht="12.75" customHeight="1" x14ac:dyDescent="0.2"/>
    <row r="9707" ht="12.75" customHeight="1" x14ac:dyDescent="0.2"/>
    <row r="9708" ht="12.75" customHeight="1" x14ac:dyDescent="0.2"/>
    <row r="9709" ht="12.75" customHeight="1" x14ac:dyDescent="0.2"/>
    <row r="9710" ht="12.75" customHeight="1" x14ac:dyDescent="0.2"/>
    <row r="9711" ht="12.75" customHeight="1" x14ac:dyDescent="0.2"/>
    <row r="9712" ht="12.75" customHeight="1" x14ac:dyDescent="0.2"/>
    <row r="9713" ht="12.75" customHeight="1" x14ac:dyDescent="0.2"/>
    <row r="9714" ht="12.75" customHeight="1" x14ac:dyDescent="0.2"/>
    <row r="9715" ht="12.75" customHeight="1" x14ac:dyDescent="0.2"/>
    <row r="9716" ht="12.75" customHeight="1" x14ac:dyDescent="0.2"/>
    <row r="9717" ht="12.75" customHeight="1" x14ac:dyDescent="0.2"/>
    <row r="9718" ht="12.75" customHeight="1" x14ac:dyDescent="0.2"/>
    <row r="9719" ht="12.75" customHeight="1" x14ac:dyDescent="0.2"/>
    <row r="9720" ht="12.75" customHeight="1" x14ac:dyDescent="0.2"/>
    <row r="9721" ht="12.75" customHeight="1" x14ac:dyDescent="0.2"/>
    <row r="9722" ht="12.75" customHeight="1" x14ac:dyDescent="0.2"/>
    <row r="9723" ht="12.75" customHeight="1" x14ac:dyDescent="0.2"/>
    <row r="9724" ht="12.75" customHeight="1" x14ac:dyDescent="0.2"/>
    <row r="9725" ht="12.75" customHeight="1" x14ac:dyDescent="0.2"/>
    <row r="9726" ht="12.75" customHeight="1" x14ac:dyDescent="0.2"/>
    <row r="9727" ht="12.75" customHeight="1" x14ac:dyDescent="0.2"/>
    <row r="9728" ht="12.75" customHeight="1" x14ac:dyDescent="0.2"/>
    <row r="9729" ht="12.75" customHeight="1" x14ac:dyDescent="0.2"/>
    <row r="9730" ht="12.75" customHeight="1" x14ac:dyDescent="0.2"/>
    <row r="9731" ht="12.75" customHeight="1" x14ac:dyDescent="0.2"/>
    <row r="9732" ht="12.75" customHeight="1" x14ac:dyDescent="0.2"/>
    <row r="9733" ht="12.75" customHeight="1" x14ac:dyDescent="0.2"/>
    <row r="9734" ht="12.75" customHeight="1" x14ac:dyDescent="0.2"/>
    <row r="9735" ht="12.75" customHeight="1" x14ac:dyDescent="0.2"/>
    <row r="9736" ht="12.75" customHeight="1" x14ac:dyDescent="0.2"/>
    <row r="9737" ht="12.75" customHeight="1" x14ac:dyDescent="0.2"/>
    <row r="9738" ht="12.75" customHeight="1" x14ac:dyDescent="0.2"/>
    <row r="9739" ht="12.75" customHeight="1" x14ac:dyDescent="0.2"/>
    <row r="9740" ht="12.75" customHeight="1" x14ac:dyDescent="0.2"/>
    <row r="9741" ht="12.75" customHeight="1" x14ac:dyDescent="0.2"/>
    <row r="9742" ht="12.75" customHeight="1" x14ac:dyDescent="0.2"/>
    <row r="9743" ht="12.75" customHeight="1" x14ac:dyDescent="0.2"/>
    <row r="9744" ht="12.75" customHeight="1" x14ac:dyDescent="0.2"/>
    <row r="9745" ht="12.75" customHeight="1" x14ac:dyDescent="0.2"/>
    <row r="9746" ht="12.75" customHeight="1" x14ac:dyDescent="0.2"/>
    <row r="9747" ht="12.75" customHeight="1" x14ac:dyDescent="0.2"/>
    <row r="9748" ht="12.75" customHeight="1" x14ac:dyDescent="0.2"/>
    <row r="9749" ht="12.75" customHeight="1" x14ac:dyDescent="0.2"/>
    <row r="9750" ht="12.75" customHeight="1" x14ac:dyDescent="0.2"/>
    <row r="9751" ht="12.75" customHeight="1" x14ac:dyDescent="0.2"/>
    <row r="9752" ht="12.75" customHeight="1" x14ac:dyDescent="0.2"/>
    <row r="9753" ht="12.75" customHeight="1" x14ac:dyDescent="0.2"/>
    <row r="9754" ht="12.75" customHeight="1" x14ac:dyDescent="0.2"/>
    <row r="9755" ht="12.75" customHeight="1" x14ac:dyDescent="0.2"/>
    <row r="9756" ht="12.75" customHeight="1" x14ac:dyDescent="0.2"/>
    <row r="9757" ht="12.75" customHeight="1" x14ac:dyDescent="0.2"/>
    <row r="9758" ht="12.75" customHeight="1" x14ac:dyDescent="0.2"/>
    <row r="9759" ht="12.75" customHeight="1" x14ac:dyDescent="0.2"/>
    <row r="9760" ht="12.75" customHeight="1" x14ac:dyDescent="0.2"/>
    <row r="9761" ht="12.75" customHeight="1" x14ac:dyDescent="0.2"/>
    <row r="9762" ht="12.75" customHeight="1" x14ac:dyDescent="0.2"/>
    <row r="9763" ht="12.75" customHeight="1" x14ac:dyDescent="0.2"/>
    <row r="9764" ht="12.75" customHeight="1" x14ac:dyDescent="0.2"/>
    <row r="9765" ht="12.75" customHeight="1" x14ac:dyDescent="0.2"/>
    <row r="9766" ht="12.75" customHeight="1" x14ac:dyDescent="0.2"/>
    <row r="9767" ht="12.75" customHeight="1" x14ac:dyDescent="0.2"/>
    <row r="9768" ht="12.75" customHeight="1" x14ac:dyDescent="0.2"/>
    <row r="9769" ht="12.75" customHeight="1" x14ac:dyDescent="0.2"/>
    <row r="9770" ht="12.75" customHeight="1" x14ac:dyDescent="0.2"/>
    <row r="9771" ht="12.75" customHeight="1" x14ac:dyDescent="0.2"/>
    <row r="9772" ht="12.75" customHeight="1" x14ac:dyDescent="0.2"/>
    <row r="9773" ht="12.75" customHeight="1" x14ac:dyDescent="0.2"/>
    <row r="9774" ht="12.75" customHeight="1" x14ac:dyDescent="0.2"/>
    <row r="9775" ht="12.75" customHeight="1" x14ac:dyDescent="0.2"/>
    <row r="9776" ht="12.75" customHeight="1" x14ac:dyDescent="0.2"/>
    <row r="9777" ht="12.75" customHeight="1" x14ac:dyDescent="0.2"/>
    <row r="9778" ht="12.75" customHeight="1" x14ac:dyDescent="0.2"/>
    <row r="9779" ht="12.75" customHeight="1" x14ac:dyDescent="0.2"/>
    <row r="9780" ht="12.75" customHeight="1" x14ac:dyDescent="0.2"/>
    <row r="9781" ht="12.75" customHeight="1" x14ac:dyDescent="0.2"/>
    <row r="9782" ht="12.75" customHeight="1" x14ac:dyDescent="0.2"/>
    <row r="9783" ht="12.75" customHeight="1" x14ac:dyDescent="0.2"/>
    <row r="9784" ht="12.75" customHeight="1" x14ac:dyDescent="0.2"/>
    <row r="9785" ht="12.75" customHeight="1" x14ac:dyDescent="0.2"/>
    <row r="9786" ht="12.75" customHeight="1" x14ac:dyDescent="0.2"/>
    <row r="9787" ht="12.75" customHeight="1" x14ac:dyDescent="0.2"/>
    <row r="9788" ht="12.75" customHeight="1" x14ac:dyDescent="0.2"/>
    <row r="9789" ht="12.75" customHeight="1" x14ac:dyDescent="0.2"/>
    <row r="9790" ht="12.75" customHeight="1" x14ac:dyDescent="0.2"/>
    <row r="9791" ht="12.75" customHeight="1" x14ac:dyDescent="0.2"/>
    <row r="9792" ht="12.75" customHeight="1" x14ac:dyDescent="0.2"/>
    <row r="9793" ht="12.75" customHeight="1" x14ac:dyDescent="0.2"/>
    <row r="9794" ht="12.75" customHeight="1" x14ac:dyDescent="0.2"/>
    <row r="9795" ht="12.75" customHeight="1" x14ac:dyDescent="0.2"/>
    <row r="9796" ht="12.75" customHeight="1" x14ac:dyDescent="0.2"/>
    <row r="9797" ht="12.75" customHeight="1" x14ac:dyDescent="0.2"/>
    <row r="9798" ht="12.75" customHeight="1" x14ac:dyDescent="0.2"/>
    <row r="9799" ht="12.75" customHeight="1" x14ac:dyDescent="0.2"/>
    <row r="9800" ht="12.75" customHeight="1" x14ac:dyDescent="0.2"/>
    <row r="9801" ht="12.75" customHeight="1" x14ac:dyDescent="0.2"/>
    <row r="9802" ht="12.75" customHeight="1" x14ac:dyDescent="0.2"/>
    <row r="9803" ht="12.75" customHeight="1" x14ac:dyDescent="0.2"/>
    <row r="9804" ht="12.75" customHeight="1" x14ac:dyDescent="0.2"/>
    <row r="9805" ht="12.75" customHeight="1" x14ac:dyDescent="0.2"/>
    <row r="9806" ht="12.75" customHeight="1" x14ac:dyDescent="0.2"/>
    <row r="9807" ht="12.75" customHeight="1" x14ac:dyDescent="0.2"/>
    <row r="9808" ht="12.75" customHeight="1" x14ac:dyDescent="0.2"/>
    <row r="9809" ht="12.75" customHeight="1" x14ac:dyDescent="0.2"/>
    <row r="9810" ht="12.75" customHeight="1" x14ac:dyDescent="0.2"/>
    <row r="9811" ht="12.75" customHeight="1" x14ac:dyDescent="0.2"/>
    <row r="9812" ht="12.75" customHeight="1" x14ac:dyDescent="0.2"/>
    <row r="9813" ht="12.75" customHeight="1" x14ac:dyDescent="0.2"/>
    <row r="9814" ht="12.75" customHeight="1" x14ac:dyDescent="0.2"/>
    <row r="9815" ht="12.75" customHeight="1" x14ac:dyDescent="0.2"/>
    <row r="9816" ht="12.75" customHeight="1" x14ac:dyDescent="0.2"/>
    <row r="9817" ht="12.75" customHeight="1" x14ac:dyDescent="0.2"/>
    <row r="9818" ht="12.75" customHeight="1" x14ac:dyDescent="0.2"/>
    <row r="9819" ht="12.75" customHeight="1" x14ac:dyDescent="0.2"/>
    <row r="9820" ht="12.75" customHeight="1" x14ac:dyDescent="0.2"/>
    <row r="9821" ht="12.75" customHeight="1" x14ac:dyDescent="0.2"/>
    <row r="9822" ht="12.75" customHeight="1" x14ac:dyDescent="0.2"/>
    <row r="9823" ht="12.75" customHeight="1" x14ac:dyDescent="0.2"/>
    <row r="9824" ht="12.75" customHeight="1" x14ac:dyDescent="0.2"/>
    <row r="9825" ht="12.75" customHeight="1" x14ac:dyDescent="0.2"/>
    <row r="9826" ht="12.75" customHeight="1" x14ac:dyDescent="0.2"/>
    <row r="9827" ht="12.75" customHeight="1" x14ac:dyDescent="0.2"/>
    <row r="9828" ht="12.75" customHeight="1" x14ac:dyDescent="0.2"/>
    <row r="9829" ht="12.75" customHeight="1" x14ac:dyDescent="0.2"/>
    <row r="9830" ht="12.75" customHeight="1" x14ac:dyDescent="0.2"/>
    <row r="9831" ht="12.75" customHeight="1" x14ac:dyDescent="0.2"/>
    <row r="9832" ht="12.75" customHeight="1" x14ac:dyDescent="0.2"/>
    <row r="9833" ht="12.75" customHeight="1" x14ac:dyDescent="0.2"/>
    <row r="9834" ht="12.75" customHeight="1" x14ac:dyDescent="0.2"/>
    <row r="9835" ht="12.75" customHeight="1" x14ac:dyDescent="0.2"/>
    <row r="9836" ht="12.75" customHeight="1" x14ac:dyDescent="0.2"/>
    <row r="9837" ht="12.75" customHeight="1" x14ac:dyDescent="0.2"/>
    <row r="9838" ht="12.75" customHeight="1" x14ac:dyDescent="0.2"/>
    <row r="9839" ht="12.75" customHeight="1" x14ac:dyDescent="0.2"/>
    <row r="9840" ht="12.75" customHeight="1" x14ac:dyDescent="0.2"/>
    <row r="9841" ht="12.75" customHeight="1" x14ac:dyDescent="0.2"/>
    <row r="9842" ht="12.75" customHeight="1" x14ac:dyDescent="0.2"/>
    <row r="9843" ht="12.75" customHeight="1" x14ac:dyDescent="0.2"/>
    <row r="9844" ht="12.75" customHeight="1" x14ac:dyDescent="0.2"/>
    <row r="9845" ht="12.75" customHeight="1" x14ac:dyDescent="0.2"/>
    <row r="9846" ht="12.75" customHeight="1" x14ac:dyDescent="0.2"/>
    <row r="9847" ht="12.75" customHeight="1" x14ac:dyDescent="0.2"/>
    <row r="9848" ht="12.75" customHeight="1" x14ac:dyDescent="0.2"/>
    <row r="9849" ht="12.75" customHeight="1" x14ac:dyDescent="0.2"/>
    <row r="9850" ht="12.75" customHeight="1" x14ac:dyDescent="0.2"/>
    <row r="9851" ht="12.75" customHeight="1" x14ac:dyDescent="0.2"/>
    <row r="9852" ht="12.75" customHeight="1" x14ac:dyDescent="0.2"/>
    <row r="9853" ht="12.75" customHeight="1" x14ac:dyDescent="0.2"/>
    <row r="9854" ht="12.75" customHeight="1" x14ac:dyDescent="0.2"/>
    <row r="9855" ht="12.75" customHeight="1" x14ac:dyDescent="0.2"/>
    <row r="9856" ht="12.75" customHeight="1" x14ac:dyDescent="0.2"/>
    <row r="9857" ht="12.75" customHeight="1" x14ac:dyDescent="0.2"/>
    <row r="9858" ht="12.75" customHeight="1" x14ac:dyDescent="0.2"/>
    <row r="9859" ht="12.75" customHeight="1" x14ac:dyDescent="0.2"/>
    <row r="9860" ht="12.75" customHeight="1" x14ac:dyDescent="0.2"/>
    <row r="9861" ht="12.75" customHeight="1" x14ac:dyDescent="0.2"/>
    <row r="9862" ht="12.75" customHeight="1" x14ac:dyDescent="0.2"/>
    <row r="9863" ht="12.75" customHeight="1" x14ac:dyDescent="0.2"/>
    <row r="9864" ht="12.75" customHeight="1" x14ac:dyDescent="0.2"/>
    <row r="9865" ht="12.75" customHeight="1" x14ac:dyDescent="0.2"/>
    <row r="9866" ht="12.75" customHeight="1" x14ac:dyDescent="0.2"/>
    <row r="9867" ht="12.75" customHeight="1" x14ac:dyDescent="0.2"/>
    <row r="9868" ht="12.75" customHeight="1" x14ac:dyDescent="0.2"/>
    <row r="9869" ht="12.75" customHeight="1" x14ac:dyDescent="0.2"/>
    <row r="9870" ht="12.75" customHeight="1" x14ac:dyDescent="0.2"/>
    <row r="9871" ht="12.75" customHeight="1" x14ac:dyDescent="0.2"/>
    <row r="9872" ht="12.75" customHeight="1" x14ac:dyDescent="0.2"/>
    <row r="9873" ht="12.75" customHeight="1" x14ac:dyDescent="0.2"/>
    <row r="9874" ht="12.75" customHeight="1" x14ac:dyDescent="0.2"/>
    <row r="9875" ht="12.75" customHeight="1" x14ac:dyDescent="0.2"/>
    <row r="9876" ht="12.75" customHeight="1" x14ac:dyDescent="0.2"/>
    <row r="9877" ht="12.75" customHeight="1" x14ac:dyDescent="0.2"/>
    <row r="9878" ht="12.75" customHeight="1" x14ac:dyDescent="0.2"/>
    <row r="9879" ht="12.75" customHeight="1" x14ac:dyDescent="0.2"/>
    <row r="9880" ht="12.75" customHeight="1" x14ac:dyDescent="0.2"/>
    <row r="9881" ht="12.75" customHeight="1" x14ac:dyDescent="0.2"/>
    <row r="9882" ht="12.75" customHeight="1" x14ac:dyDescent="0.2"/>
    <row r="9883" ht="12.75" customHeight="1" x14ac:dyDescent="0.2"/>
    <row r="9884" ht="12.75" customHeight="1" x14ac:dyDescent="0.2"/>
    <row r="9885" ht="12.75" customHeight="1" x14ac:dyDescent="0.2"/>
    <row r="9886" ht="12.75" customHeight="1" x14ac:dyDescent="0.2"/>
    <row r="9887" ht="12.75" customHeight="1" x14ac:dyDescent="0.2"/>
    <row r="9888" ht="12.75" customHeight="1" x14ac:dyDescent="0.2"/>
    <row r="9889" ht="12.75" customHeight="1" x14ac:dyDescent="0.2"/>
    <row r="9890" ht="12.75" customHeight="1" x14ac:dyDescent="0.2"/>
    <row r="9891" ht="12.75" customHeight="1" x14ac:dyDescent="0.2"/>
    <row r="9892" ht="12.75" customHeight="1" x14ac:dyDescent="0.2"/>
    <row r="9893" ht="12.75" customHeight="1" x14ac:dyDescent="0.2"/>
    <row r="9894" ht="12.75" customHeight="1" x14ac:dyDescent="0.2"/>
    <row r="9895" ht="12.75" customHeight="1" x14ac:dyDescent="0.2"/>
    <row r="9896" ht="12.75" customHeight="1" x14ac:dyDescent="0.2"/>
    <row r="9897" ht="12.75" customHeight="1" x14ac:dyDescent="0.2"/>
    <row r="9898" ht="12.75" customHeight="1" x14ac:dyDescent="0.2"/>
    <row r="9899" ht="12.75" customHeight="1" x14ac:dyDescent="0.2"/>
    <row r="9900" ht="12.75" customHeight="1" x14ac:dyDescent="0.2"/>
    <row r="9901" ht="12.75" customHeight="1" x14ac:dyDescent="0.2"/>
    <row r="9902" ht="12.75" customHeight="1" x14ac:dyDescent="0.2"/>
    <row r="9903" ht="12.75" customHeight="1" x14ac:dyDescent="0.2"/>
    <row r="9904" ht="12.75" customHeight="1" x14ac:dyDescent="0.2"/>
    <row r="9905" ht="12.75" customHeight="1" x14ac:dyDescent="0.2"/>
    <row r="9906" ht="12.75" customHeight="1" x14ac:dyDescent="0.2"/>
    <row r="9907" ht="12.75" customHeight="1" x14ac:dyDescent="0.2"/>
    <row r="9908" ht="12.75" customHeight="1" x14ac:dyDescent="0.2"/>
    <row r="9909" ht="12.75" customHeight="1" x14ac:dyDescent="0.2"/>
    <row r="9910" ht="12.75" customHeight="1" x14ac:dyDescent="0.2"/>
    <row r="9911" ht="12.75" customHeight="1" x14ac:dyDescent="0.2"/>
    <row r="9912" ht="12.75" customHeight="1" x14ac:dyDescent="0.2"/>
    <row r="9913" ht="12.75" customHeight="1" x14ac:dyDescent="0.2"/>
    <row r="9914" ht="12.75" customHeight="1" x14ac:dyDescent="0.2"/>
    <row r="9915" ht="12.75" customHeight="1" x14ac:dyDescent="0.2"/>
    <row r="9916" ht="12.75" customHeight="1" x14ac:dyDescent="0.2"/>
    <row r="9917" ht="12.75" customHeight="1" x14ac:dyDescent="0.2"/>
    <row r="9918" ht="12.75" customHeight="1" x14ac:dyDescent="0.2"/>
    <row r="9919" ht="12.75" customHeight="1" x14ac:dyDescent="0.2"/>
    <row r="9920" ht="12.75" customHeight="1" x14ac:dyDescent="0.2"/>
    <row r="9921" ht="12.75" customHeight="1" x14ac:dyDescent="0.2"/>
    <row r="9922" ht="12.75" customHeight="1" x14ac:dyDescent="0.2"/>
    <row r="9923" ht="12.75" customHeight="1" x14ac:dyDescent="0.2"/>
    <row r="9924" ht="12.75" customHeight="1" x14ac:dyDescent="0.2"/>
    <row r="9925" ht="12.75" customHeight="1" x14ac:dyDescent="0.2"/>
    <row r="9926" ht="12.75" customHeight="1" x14ac:dyDescent="0.2"/>
    <row r="9927" ht="12.75" customHeight="1" x14ac:dyDescent="0.2"/>
    <row r="9928" ht="12.75" customHeight="1" x14ac:dyDescent="0.2"/>
    <row r="9929" ht="12.75" customHeight="1" x14ac:dyDescent="0.2"/>
    <row r="9930" ht="12.75" customHeight="1" x14ac:dyDescent="0.2"/>
    <row r="9931" ht="12.75" customHeight="1" x14ac:dyDescent="0.2"/>
    <row r="9932" ht="12.75" customHeight="1" x14ac:dyDescent="0.2"/>
    <row r="9933" ht="12.75" customHeight="1" x14ac:dyDescent="0.2"/>
    <row r="9934" ht="12.75" customHeight="1" x14ac:dyDescent="0.2"/>
    <row r="9935" ht="12.75" customHeight="1" x14ac:dyDescent="0.2"/>
    <row r="9936" ht="12.75" customHeight="1" x14ac:dyDescent="0.2"/>
    <row r="9937" ht="12.75" customHeight="1" x14ac:dyDescent="0.2"/>
    <row r="9938" ht="12.75" customHeight="1" x14ac:dyDescent="0.2"/>
    <row r="9939" ht="12.75" customHeight="1" x14ac:dyDescent="0.2"/>
    <row r="9940" ht="12.75" customHeight="1" x14ac:dyDescent="0.2"/>
    <row r="9941" ht="12.75" customHeight="1" x14ac:dyDescent="0.2"/>
    <row r="9942" ht="12.75" customHeight="1" x14ac:dyDescent="0.2"/>
    <row r="9943" ht="12.75" customHeight="1" x14ac:dyDescent="0.2"/>
    <row r="9944" ht="12.75" customHeight="1" x14ac:dyDescent="0.2"/>
    <row r="9945" ht="12.75" customHeight="1" x14ac:dyDescent="0.2"/>
    <row r="9946" ht="12.75" customHeight="1" x14ac:dyDescent="0.2"/>
    <row r="9947" ht="12.75" customHeight="1" x14ac:dyDescent="0.2"/>
    <row r="9948" ht="12.75" customHeight="1" x14ac:dyDescent="0.2"/>
    <row r="9949" ht="12.75" customHeight="1" x14ac:dyDescent="0.2"/>
    <row r="9950" ht="12.75" customHeight="1" x14ac:dyDescent="0.2"/>
    <row r="9951" ht="12.75" customHeight="1" x14ac:dyDescent="0.2"/>
    <row r="9952" ht="12.75" customHeight="1" x14ac:dyDescent="0.2"/>
    <row r="9953" ht="12.75" customHeight="1" x14ac:dyDescent="0.2"/>
    <row r="9954" ht="12.75" customHeight="1" x14ac:dyDescent="0.2"/>
    <row r="9955" ht="12.75" customHeight="1" x14ac:dyDescent="0.2"/>
    <row r="9956" ht="12.75" customHeight="1" x14ac:dyDescent="0.2"/>
    <row r="9957" ht="12.75" customHeight="1" x14ac:dyDescent="0.2"/>
    <row r="9958" ht="12.75" customHeight="1" x14ac:dyDescent="0.2"/>
    <row r="9959" ht="12.75" customHeight="1" x14ac:dyDescent="0.2"/>
    <row r="9960" ht="12.75" customHeight="1" x14ac:dyDescent="0.2"/>
    <row r="9961" ht="12.75" customHeight="1" x14ac:dyDescent="0.2"/>
    <row r="9962" ht="12.75" customHeight="1" x14ac:dyDescent="0.2"/>
    <row r="9963" ht="12.75" customHeight="1" x14ac:dyDescent="0.2"/>
    <row r="9964" ht="12.75" customHeight="1" x14ac:dyDescent="0.2"/>
    <row r="9965" ht="12.75" customHeight="1" x14ac:dyDescent="0.2"/>
    <row r="9966" ht="12.75" customHeight="1" x14ac:dyDescent="0.2"/>
    <row r="9967" ht="12.75" customHeight="1" x14ac:dyDescent="0.2"/>
    <row r="9968" ht="12.75" customHeight="1" x14ac:dyDescent="0.2"/>
    <row r="9969" ht="12.75" customHeight="1" x14ac:dyDescent="0.2"/>
    <row r="9970" ht="12.75" customHeight="1" x14ac:dyDescent="0.2"/>
    <row r="9971" ht="12.75" customHeight="1" x14ac:dyDescent="0.2"/>
    <row r="9972" ht="12.75" customHeight="1" x14ac:dyDescent="0.2"/>
    <row r="9973" ht="12.75" customHeight="1" x14ac:dyDescent="0.2"/>
    <row r="9974" ht="12.75" customHeight="1" x14ac:dyDescent="0.2"/>
    <row r="9975" ht="12.75" customHeight="1" x14ac:dyDescent="0.2"/>
    <row r="9976" ht="12.75" customHeight="1" x14ac:dyDescent="0.2"/>
    <row r="9977" ht="12.75" customHeight="1" x14ac:dyDescent="0.2"/>
    <row r="9978" ht="12.75" customHeight="1" x14ac:dyDescent="0.2"/>
    <row r="9979" ht="12.75" customHeight="1" x14ac:dyDescent="0.2"/>
    <row r="9980" ht="12.75" customHeight="1" x14ac:dyDescent="0.2"/>
    <row r="9981" ht="12.75" customHeight="1" x14ac:dyDescent="0.2"/>
    <row r="9982" ht="12.75" customHeight="1" x14ac:dyDescent="0.2"/>
    <row r="9983" ht="12.75" customHeight="1" x14ac:dyDescent="0.2"/>
    <row r="9984" ht="12.75" customHeight="1" x14ac:dyDescent="0.2"/>
    <row r="9985" ht="12.75" customHeight="1" x14ac:dyDescent="0.2"/>
    <row r="9986" ht="12.75" customHeight="1" x14ac:dyDescent="0.2"/>
    <row r="9987" ht="12.75" customHeight="1" x14ac:dyDescent="0.2"/>
    <row r="9988" ht="12.75" customHeight="1" x14ac:dyDescent="0.2"/>
    <row r="9989" ht="12.75" customHeight="1" x14ac:dyDescent="0.2"/>
    <row r="9990" ht="12.75" customHeight="1" x14ac:dyDescent="0.2"/>
    <row r="9991" ht="12.75" customHeight="1" x14ac:dyDescent="0.2"/>
    <row r="9992" ht="12.75" customHeight="1" x14ac:dyDescent="0.2"/>
    <row r="9993" ht="12.75" customHeight="1" x14ac:dyDescent="0.2"/>
    <row r="9994" ht="12.75" customHeight="1" x14ac:dyDescent="0.2"/>
    <row r="9995" ht="12.75" customHeight="1" x14ac:dyDescent="0.2"/>
    <row r="9996" ht="12.75" customHeight="1" x14ac:dyDescent="0.2"/>
    <row r="9997" ht="12.75" customHeight="1" x14ac:dyDescent="0.2"/>
    <row r="9998" ht="12.75" customHeight="1" x14ac:dyDescent="0.2"/>
    <row r="9999" ht="12.75" customHeight="1" x14ac:dyDescent="0.2"/>
    <row r="10000" ht="12.75" customHeight="1" x14ac:dyDescent="0.2"/>
    <row r="10001" ht="12.75" customHeight="1" x14ac:dyDescent="0.2"/>
    <row r="10002" ht="12.75" customHeight="1" x14ac:dyDescent="0.2"/>
    <row r="10003" ht="12.75" customHeight="1" x14ac:dyDescent="0.2"/>
    <row r="10004" ht="12.75" customHeight="1" x14ac:dyDescent="0.2"/>
    <row r="10005" ht="12.75" customHeight="1" x14ac:dyDescent="0.2"/>
    <row r="10006" ht="12.75" customHeight="1" x14ac:dyDescent="0.2"/>
    <row r="10007" ht="12.75" customHeight="1" x14ac:dyDescent="0.2"/>
    <row r="10008" ht="12.75" customHeight="1" x14ac:dyDescent="0.2"/>
    <row r="10009" ht="12.75" customHeight="1" x14ac:dyDescent="0.2"/>
    <row r="10010" ht="12.75" customHeight="1" x14ac:dyDescent="0.2"/>
    <row r="10011" ht="12.75" customHeight="1" x14ac:dyDescent="0.2"/>
    <row r="10012" ht="12.75" customHeight="1" x14ac:dyDescent="0.2"/>
    <row r="10013" ht="12.75" customHeight="1" x14ac:dyDescent="0.2"/>
    <row r="10014" ht="12.75" customHeight="1" x14ac:dyDescent="0.2"/>
    <row r="10015" ht="12.75" customHeight="1" x14ac:dyDescent="0.2"/>
    <row r="10016" ht="12.75" customHeight="1" x14ac:dyDescent="0.2"/>
    <row r="10017" ht="12.75" customHeight="1" x14ac:dyDescent="0.2"/>
    <row r="10018" ht="12.75" customHeight="1" x14ac:dyDescent="0.2"/>
    <row r="10019" ht="12.75" customHeight="1" x14ac:dyDescent="0.2"/>
    <row r="10020" ht="12.75" customHeight="1" x14ac:dyDescent="0.2"/>
    <row r="10021" ht="12.75" customHeight="1" x14ac:dyDescent="0.2"/>
    <row r="10022" ht="12.75" customHeight="1" x14ac:dyDescent="0.2"/>
    <row r="10023" ht="12.75" customHeight="1" x14ac:dyDescent="0.2"/>
    <row r="10024" ht="12.75" customHeight="1" x14ac:dyDescent="0.2"/>
    <row r="10025" ht="12.75" customHeight="1" x14ac:dyDescent="0.2"/>
    <row r="10026" ht="12.75" customHeight="1" x14ac:dyDescent="0.2"/>
    <row r="10027" ht="12.75" customHeight="1" x14ac:dyDescent="0.2"/>
    <row r="10028" ht="12.75" customHeight="1" x14ac:dyDescent="0.2"/>
    <row r="10029" ht="12.75" customHeight="1" x14ac:dyDescent="0.2"/>
    <row r="10030" ht="12.75" customHeight="1" x14ac:dyDescent="0.2"/>
    <row r="10031" ht="12.75" customHeight="1" x14ac:dyDescent="0.2"/>
    <row r="10032" ht="12.75" customHeight="1" x14ac:dyDescent="0.2"/>
    <row r="10033" ht="12.75" customHeight="1" x14ac:dyDescent="0.2"/>
    <row r="10034" ht="12.75" customHeight="1" x14ac:dyDescent="0.2"/>
    <row r="10035" ht="12.75" customHeight="1" x14ac:dyDescent="0.2"/>
    <row r="10036" ht="12.75" customHeight="1" x14ac:dyDescent="0.2"/>
    <row r="10037" ht="12.75" customHeight="1" x14ac:dyDescent="0.2"/>
    <row r="10038" ht="12.75" customHeight="1" x14ac:dyDescent="0.2"/>
    <row r="10039" ht="12.75" customHeight="1" x14ac:dyDescent="0.2"/>
    <row r="10040" ht="12.75" customHeight="1" x14ac:dyDescent="0.2"/>
    <row r="10041" ht="12.75" customHeight="1" x14ac:dyDescent="0.2"/>
    <row r="10042" ht="12.75" customHeight="1" x14ac:dyDescent="0.2"/>
    <row r="10043" ht="12.75" customHeight="1" x14ac:dyDescent="0.2"/>
    <row r="10044" ht="12.75" customHeight="1" x14ac:dyDescent="0.2"/>
    <row r="10045" ht="12.75" customHeight="1" x14ac:dyDescent="0.2"/>
    <row r="10046" ht="12.75" customHeight="1" x14ac:dyDescent="0.2"/>
    <row r="10047" ht="12.75" customHeight="1" x14ac:dyDescent="0.2"/>
    <row r="10048" ht="12.75" customHeight="1" x14ac:dyDescent="0.2"/>
    <row r="10049" ht="12.75" customHeight="1" x14ac:dyDescent="0.2"/>
    <row r="10050" ht="12.75" customHeight="1" x14ac:dyDescent="0.2"/>
    <row r="10051" ht="12.75" customHeight="1" x14ac:dyDescent="0.2"/>
    <row r="10052" ht="12.75" customHeight="1" x14ac:dyDescent="0.2"/>
    <row r="10053" ht="12.75" customHeight="1" x14ac:dyDescent="0.2"/>
    <row r="10054" ht="12.75" customHeight="1" x14ac:dyDescent="0.2"/>
    <row r="10055" ht="12.75" customHeight="1" x14ac:dyDescent="0.2"/>
    <row r="10056" ht="12.75" customHeight="1" x14ac:dyDescent="0.2"/>
    <row r="10057" ht="12.75" customHeight="1" x14ac:dyDescent="0.2"/>
    <row r="10058" ht="12.75" customHeight="1" x14ac:dyDescent="0.2"/>
    <row r="10059" ht="12.75" customHeight="1" x14ac:dyDescent="0.2"/>
    <row r="10060" ht="12.75" customHeight="1" x14ac:dyDescent="0.2"/>
    <row r="10061" ht="12.75" customHeight="1" x14ac:dyDescent="0.2"/>
    <row r="10062" ht="12.75" customHeight="1" x14ac:dyDescent="0.2"/>
    <row r="10063" ht="12.75" customHeight="1" x14ac:dyDescent="0.2"/>
    <row r="10064" ht="12.75" customHeight="1" x14ac:dyDescent="0.2"/>
    <row r="10065" ht="12.75" customHeight="1" x14ac:dyDescent="0.2"/>
    <row r="10066" ht="12.75" customHeight="1" x14ac:dyDescent="0.2"/>
    <row r="10067" ht="12.75" customHeight="1" x14ac:dyDescent="0.2"/>
    <row r="10068" ht="12.75" customHeight="1" x14ac:dyDescent="0.2"/>
    <row r="10069" ht="12.75" customHeight="1" x14ac:dyDescent="0.2"/>
    <row r="10070" ht="12.75" customHeight="1" x14ac:dyDescent="0.2"/>
    <row r="10071" ht="12.75" customHeight="1" x14ac:dyDescent="0.2"/>
    <row r="10072" ht="12.75" customHeight="1" x14ac:dyDescent="0.2"/>
    <row r="10073" ht="12.75" customHeight="1" x14ac:dyDescent="0.2"/>
    <row r="10074" ht="12.75" customHeight="1" x14ac:dyDescent="0.2"/>
    <row r="10075" ht="12.75" customHeight="1" x14ac:dyDescent="0.2"/>
    <row r="10076" ht="12.75" customHeight="1" x14ac:dyDescent="0.2"/>
    <row r="10077" ht="12.75" customHeight="1" x14ac:dyDescent="0.2"/>
    <row r="10078" ht="12.75" customHeight="1" x14ac:dyDescent="0.2"/>
    <row r="10079" ht="12.75" customHeight="1" x14ac:dyDescent="0.2"/>
    <row r="10080" ht="12.75" customHeight="1" x14ac:dyDescent="0.2"/>
    <row r="10081" ht="12.75" customHeight="1" x14ac:dyDescent="0.2"/>
    <row r="10082" ht="12.75" customHeight="1" x14ac:dyDescent="0.2"/>
    <row r="10083" ht="12.75" customHeight="1" x14ac:dyDescent="0.2"/>
    <row r="10084" ht="12.75" customHeight="1" x14ac:dyDescent="0.2"/>
    <row r="10085" ht="12.75" customHeight="1" x14ac:dyDescent="0.2"/>
    <row r="10086" ht="12.75" customHeight="1" x14ac:dyDescent="0.2"/>
    <row r="10087" ht="12.75" customHeight="1" x14ac:dyDescent="0.2"/>
    <row r="10088" ht="12.75" customHeight="1" x14ac:dyDescent="0.2"/>
    <row r="10089" ht="12.75" customHeight="1" x14ac:dyDescent="0.2"/>
    <row r="10090" ht="12.75" customHeight="1" x14ac:dyDescent="0.2"/>
    <row r="10091" ht="12.75" customHeight="1" x14ac:dyDescent="0.2"/>
    <row r="10092" ht="12.75" customHeight="1" x14ac:dyDescent="0.2"/>
    <row r="10093" ht="12.75" customHeight="1" x14ac:dyDescent="0.2"/>
    <row r="10094" ht="12.75" customHeight="1" x14ac:dyDescent="0.2"/>
    <row r="10095" ht="12.75" customHeight="1" x14ac:dyDescent="0.2"/>
    <row r="10096" ht="12.75" customHeight="1" x14ac:dyDescent="0.2"/>
    <row r="10097" ht="12.75" customHeight="1" x14ac:dyDescent="0.2"/>
    <row r="10098" ht="12.75" customHeight="1" x14ac:dyDescent="0.2"/>
    <row r="10099" ht="12.75" customHeight="1" x14ac:dyDescent="0.2"/>
    <row r="10100" ht="12.75" customHeight="1" x14ac:dyDescent="0.2"/>
    <row r="10101" ht="12.75" customHeight="1" x14ac:dyDescent="0.2"/>
    <row r="10102" ht="12.75" customHeight="1" x14ac:dyDescent="0.2"/>
    <row r="10103" ht="12.75" customHeight="1" x14ac:dyDescent="0.2"/>
    <row r="10104" ht="12.75" customHeight="1" x14ac:dyDescent="0.2"/>
    <row r="10105" ht="12.75" customHeight="1" x14ac:dyDescent="0.2"/>
    <row r="10106" ht="12.75" customHeight="1" x14ac:dyDescent="0.2"/>
    <row r="10107" ht="12.75" customHeight="1" x14ac:dyDescent="0.2"/>
    <row r="10108" ht="12.75" customHeight="1" x14ac:dyDescent="0.2"/>
    <row r="10109" ht="12.75" customHeight="1" x14ac:dyDescent="0.2"/>
    <row r="10110" ht="12.75" customHeight="1" x14ac:dyDescent="0.2"/>
    <row r="10111" ht="12.75" customHeight="1" x14ac:dyDescent="0.2"/>
    <row r="10112" ht="12.75" customHeight="1" x14ac:dyDescent="0.2"/>
    <row r="10113" ht="12.75" customHeight="1" x14ac:dyDescent="0.2"/>
    <row r="10114" ht="12.75" customHeight="1" x14ac:dyDescent="0.2"/>
    <row r="10115" ht="12.75" customHeight="1" x14ac:dyDescent="0.2"/>
    <row r="10116" ht="12.75" customHeight="1" x14ac:dyDescent="0.2"/>
    <row r="10117" ht="12.75" customHeight="1" x14ac:dyDescent="0.2"/>
    <row r="10118" ht="12.75" customHeight="1" x14ac:dyDescent="0.2"/>
    <row r="10119" ht="12.75" customHeight="1" x14ac:dyDescent="0.2"/>
    <row r="10120" ht="12.75" customHeight="1" x14ac:dyDescent="0.2"/>
    <row r="10121" ht="12.75" customHeight="1" x14ac:dyDescent="0.2"/>
    <row r="10122" ht="12.75" customHeight="1" x14ac:dyDescent="0.2"/>
    <row r="10123" ht="12.75" customHeight="1" x14ac:dyDescent="0.2"/>
    <row r="10124" ht="12.75" customHeight="1" x14ac:dyDescent="0.2"/>
    <row r="10125" ht="12.75" customHeight="1" x14ac:dyDescent="0.2"/>
    <row r="10126" ht="12.75" customHeight="1" x14ac:dyDescent="0.2"/>
    <row r="10127" ht="12.75" customHeight="1" x14ac:dyDescent="0.2"/>
    <row r="10128" ht="12.75" customHeight="1" x14ac:dyDescent="0.2"/>
    <row r="10129" ht="12.75" customHeight="1" x14ac:dyDescent="0.2"/>
    <row r="10130" ht="12.75" customHeight="1" x14ac:dyDescent="0.2"/>
    <row r="10131" ht="12.75" customHeight="1" x14ac:dyDescent="0.2"/>
    <row r="10132" ht="12.75" customHeight="1" x14ac:dyDescent="0.2"/>
    <row r="10133" ht="12.75" customHeight="1" x14ac:dyDescent="0.2"/>
    <row r="10134" ht="12.75" customHeight="1" x14ac:dyDescent="0.2"/>
    <row r="10135" ht="12.75" customHeight="1" x14ac:dyDescent="0.2"/>
    <row r="10136" ht="12.75" customHeight="1" x14ac:dyDescent="0.2"/>
    <row r="10137" ht="12.75" customHeight="1" x14ac:dyDescent="0.2"/>
    <row r="10138" ht="12.75" customHeight="1" x14ac:dyDescent="0.2"/>
    <row r="10139" ht="12.75" customHeight="1" x14ac:dyDescent="0.2"/>
    <row r="10140" ht="12.75" customHeight="1" x14ac:dyDescent="0.2"/>
    <row r="10141" ht="12.75" customHeight="1" x14ac:dyDescent="0.2"/>
    <row r="10142" ht="12.75" customHeight="1" x14ac:dyDescent="0.2"/>
    <row r="10143" ht="12.75" customHeight="1" x14ac:dyDescent="0.2"/>
    <row r="10144" ht="12.75" customHeight="1" x14ac:dyDescent="0.2"/>
    <row r="10145" ht="12.75" customHeight="1" x14ac:dyDescent="0.2"/>
    <row r="10146" ht="12.75" customHeight="1" x14ac:dyDescent="0.2"/>
    <row r="10147" ht="12.75" customHeight="1" x14ac:dyDescent="0.2"/>
    <row r="10148" ht="12.75" customHeight="1" x14ac:dyDescent="0.2"/>
    <row r="10149" ht="12.75" customHeight="1" x14ac:dyDescent="0.2"/>
    <row r="10150" ht="12.75" customHeight="1" x14ac:dyDescent="0.2"/>
    <row r="10151" ht="12.75" customHeight="1" x14ac:dyDescent="0.2"/>
    <row r="10152" ht="12.75" customHeight="1" x14ac:dyDescent="0.2"/>
    <row r="10153" ht="12.75" customHeight="1" x14ac:dyDescent="0.2"/>
    <row r="10154" ht="12.75" customHeight="1" x14ac:dyDescent="0.2"/>
    <row r="10155" ht="12.75" customHeight="1" x14ac:dyDescent="0.2"/>
    <row r="10156" ht="12.75" customHeight="1" x14ac:dyDescent="0.2"/>
    <row r="10157" ht="12.75" customHeight="1" x14ac:dyDescent="0.2"/>
    <row r="10158" ht="12.75" customHeight="1" x14ac:dyDescent="0.2"/>
    <row r="10159" ht="12.75" customHeight="1" x14ac:dyDescent="0.2"/>
    <row r="10160" ht="12.75" customHeight="1" x14ac:dyDescent="0.2"/>
    <row r="10161" ht="12.75" customHeight="1" x14ac:dyDescent="0.2"/>
    <row r="10162" ht="12.75" customHeight="1" x14ac:dyDescent="0.2"/>
    <row r="10163" ht="12.75" customHeight="1" x14ac:dyDescent="0.2"/>
    <row r="10164" ht="12.75" customHeight="1" x14ac:dyDescent="0.2"/>
    <row r="10165" ht="12.75" customHeight="1" x14ac:dyDescent="0.2"/>
    <row r="10166" ht="12.75" customHeight="1" x14ac:dyDescent="0.2"/>
    <row r="10167" ht="12.75" customHeight="1" x14ac:dyDescent="0.2"/>
    <row r="10168" ht="12.75" customHeight="1" x14ac:dyDescent="0.2"/>
    <row r="10169" ht="12.75" customHeight="1" x14ac:dyDescent="0.2"/>
    <row r="10170" ht="12.75" customHeight="1" x14ac:dyDescent="0.2"/>
    <row r="10171" ht="12.75" customHeight="1" x14ac:dyDescent="0.2"/>
    <row r="10172" ht="12.75" customHeight="1" x14ac:dyDescent="0.2"/>
    <row r="10173" ht="12.75" customHeight="1" x14ac:dyDescent="0.2"/>
    <row r="10174" ht="12.75" customHeight="1" x14ac:dyDescent="0.2"/>
    <row r="10175" ht="12.75" customHeight="1" x14ac:dyDescent="0.2"/>
    <row r="10176" ht="12.75" customHeight="1" x14ac:dyDescent="0.2"/>
    <row r="10177" ht="12.75" customHeight="1" x14ac:dyDescent="0.2"/>
    <row r="10178" ht="12.75" customHeight="1" x14ac:dyDescent="0.2"/>
    <row r="10179" ht="12.75" customHeight="1" x14ac:dyDescent="0.2"/>
    <row r="10180" ht="12.75" customHeight="1" x14ac:dyDescent="0.2"/>
    <row r="10181" ht="12.75" customHeight="1" x14ac:dyDescent="0.2"/>
    <row r="10182" ht="12.75" customHeight="1" x14ac:dyDescent="0.2"/>
    <row r="10183" ht="12.75" customHeight="1" x14ac:dyDescent="0.2"/>
    <row r="10184" ht="12.75" customHeight="1" x14ac:dyDescent="0.2"/>
    <row r="10185" ht="12.75" customHeight="1" x14ac:dyDescent="0.2"/>
    <row r="10186" ht="12.75" customHeight="1" x14ac:dyDescent="0.2"/>
    <row r="10187" ht="12.75" customHeight="1" x14ac:dyDescent="0.2"/>
    <row r="10188" ht="12.75" customHeight="1" x14ac:dyDescent="0.2"/>
    <row r="10189" ht="12.75" customHeight="1" x14ac:dyDescent="0.2"/>
    <row r="10190" ht="12.75" customHeight="1" x14ac:dyDescent="0.2"/>
    <row r="10191" ht="12.75" customHeight="1" x14ac:dyDescent="0.2"/>
    <row r="10192" ht="12.75" customHeight="1" x14ac:dyDescent="0.2"/>
    <row r="10193" ht="12.75" customHeight="1" x14ac:dyDescent="0.2"/>
    <row r="10194" ht="12.75" customHeight="1" x14ac:dyDescent="0.2"/>
    <row r="10195" ht="12.75" customHeight="1" x14ac:dyDescent="0.2"/>
    <row r="10196" ht="12.75" customHeight="1" x14ac:dyDescent="0.2"/>
    <row r="10197" ht="12.75" customHeight="1" x14ac:dyDescent="0.2"/>
    <row r="10198" ht="12.75" customHeight="1" x14ac:dyDescent="0.2"/>
    <row r="10199" ht="12.75" customHeight="1" x14ac:dyDescent="0.2"/>
    <row r="10200" ht="12.75" customHeight="1" x14ac:dyDescent="0.2"/>
    <row r="10201" ht="12.75" customHeight="1" x14ac:dyDescent="0.2"/>
    <row r="10202" ht="12.75" customHeight="1" x14ac:dyDescent="0.2"/>
    <row r="10203" ht="12.75" customHeight="1" x14ac:dyDescent="0.2"/>
    <row r="10204" ht="12.75" customHeight="1" x14ac:dyDescent="0.2"/>
    <row r="10205" ht="12.75" customHeight="1" x14ac:dyDescent="0.2"/>
    <row r="10206" ht="12.75" customHeight="1" x14ac:dyDescent="0.2"/>
    <row r="10207" ht="12.75" customHeight="1" x14ac:dyDescent="0.2"/>
    <row r="10208" ht="12.75" customHeight="1" x14ac:dyDescent="0.2"/>
    <row r="10209" ht="12.75" customHeight="1" x14ac:dyDescent="0.2"/>
    <row r="10210" ht="12.75" customHeight="1" x14ac:dyDescent="0.2"/>
    <row r="10211" ht="12.75" customHeight="1" x14ac:dyDescent="0.2"/>
    <row r="10212" ht="12.75" customHeight="1" x14ac:dyDescent="0.2"/>
    <row r="10213" ht="12.75" customHeight="1" x14ac:dyDescent="0.2"/>
    <row r="10214" ht="12.75" customHeight="1" x14ac:dyDescent="0.2"/>
    <row r="10215" ht="12.75" customHeight="1" x14ac:dyDescent="0.2"/>
    <row r="10216" ht="12.75" customHeight="1" x14ac:dyDescent="0.2"/>
    <row r="10217" ht="12.75" customHeight="1" x14ac:dyDescent="0.2"/>
    <row r="10218" ht="12.75" customHeight="1" x14ac:dyDescent="0.2"/>
    <row r="10219" ht="12.75" customHeight="1" x14ac:dyDescent="0.2"/>
    <row r="10220" ht="12.75" customHeight="1" x14ac:dyDescent="0.2"/>
    <row r="10221" ht="12.75" customHeight="1" x14ac:dyDescent="0.2"/>
    <row r="10222" ht="12.75" customHeight="1" x14ac:dyDescent="0.2"/>
    <row r="10223" ht="12.75" customHeight="1" x14ac:dyDescent="0.2"/>
    <row r="10224" ht="12.75" customHeight="1" x14ac:dyDescent="0.2"/>
    <row r="10225" ht="12.75" customHeight="1" x14ac:dyDescent="0.2"/>
    <row r="10226" ht="12.75" customHeight="1" x14ac:dyDescent="0.2"/>
    <row r="10227" ht="12.75" customHeight="1" x14ac:dyDescent="0.2"/>
    <row r="10228" ht="12.75" customHeight="1" x14ac:dyDescent="0.2"/>
    <row r="10229" ht="12.75" customHeight="1" x14ac:dyDescent="0.2"/>
    <row r="10230" ht="12.75" customHeight="1" x14ac:dyDescent="0.2"/>
    <row r="10231" ht="12.75" customHeight="1" x14ac:dyDescent="0.2"/>
    <row r="10232" ht="12.75" customHeight="1" x14ac:dyDescent="0.2"/>
    <row r="10233" ht="12.75" customHeight="1" x14ac:dyDescent="0.2"/>
    <row r="10234" ht="12.75" customHeight="1" x14ac:dyDescent="0.2"/>
    <row r="10235" ht="12.75" customHeight="1" x14ac:dyDescent="0.2"/>
    <row r="10236" ht="12.75" customHeight="1" x14ac:dyDescent="0.2"/>
    <row r="10237" ht="12.75" customHeight="1" x14ac:dyDescent="0.2"/>
    <row r="10238" ht="12.75" customHeight="1" x14ac:dyDescent="0.2"/>
    <row r="10239" ht="12.75" customHeight="1" x14ac:dyDescent="0.2"/>
    <row r="10240" ht="12.75" customHeight="1" x14ac:dyDescent="0.2"/>
    <row r="10241" ht="12.75" customHeight="1" x14ac:dyDescent="0.2"/>
    <row r="10242" ht="12.75" customHeight="1" x14ac:dyDescent="0.2"/>
    <row r="10243" ht="12.75" customHeight="1" x14ac:dyDescent="0.2"/>
    <row r="10244" ht="12.75" customHeight="1" x14ac:dyDescent="0.2"/>
    <row r="10245" ht="12.75" customHeight="1" x14ac:dyDescent="0.2"/>
    <row r="10246" ht="12.75" customHeight="1" x14ac:dyDescent="0.2"/>
    <row r="10247" ht="12.75" customHeight="1" x14ac:dyDescent="0.2"/>
    <row r="10248" ht="12.75" customHeight="1" x14ac:dyDescent="0.2"/>
    <row r="10249" ht="12.75" customHeight="1" x14ac:dyDescent="0.2"/>
    <row r="10250" ht="12.75" customHeight="1" x14ac:dyDescent="0.2"/>
    <row r="10251" ht="12.75" customHeight="1" x14ac:dyDescent="0.2"/>
    <row r="10252" ht="12.75" customHeight="1" x14ac:dyDescent="0.2"/>
    <row r="10253" ht="12.75" customHeight="1" x14ac:dyDescent="0.2"/>
    <row r="10254" ht="12.75" customHeight="1" x14ac:dyDescent="0.2"/>
    <row r="10255" ht="12.75" customHeight="1" x14ac:dyDescent="0.2"/>
    <row r="10256" ht="12.75" customHeight="1" x14ac:dyDescent="0.2"/>
    <row r="10257" ht="12.75" customHeight="1" x14ac:dyDescent="0.2"/>
    <row r="10258" ht="12.75" customHeight="1" x14ac:dyDescent="0.2"/>
    <row r="10259" ht="12.75" customHeight="1" x14ac:dyDescent="0.2"/>
    <row r="10260" ht="12.75" customHeight="1" x14ac:dyDescent="0.2"/>
    <row r="10261" ht="12.75" customHeight="1" x14ac:dyDescent="0.2"/>
    <row r="10262" ht="12.75" customHeight="1" x14ac:dyDescent="0.2"/>
    <row r="10263" ht="12.75" customHeight="1" x14ac:dyDescent="0.2"/>
    <row r="10264" ht="12.75" customHeight="1" x14ac:dyDescent="0.2"/>
    <row r="10265" ht="12.75" customHeight="1" x14ac:dyDescent="0.2"/>
    <row r="10266" ht="12.75" customHeight="1" x14ac:dyDescent="0.2"/>
    <row r="10267" ht="12.75" customHeight="1" x14ac:dyDescent="0.2"/>
    <row r="10268" ht="12.75" customHeight="1" x14ac:dyDescent="0.2"/>
    <row r="10269" ht="12.75" customHeight="1" x14ac:dyDescent="0.2"/>
    <row r="10270" ht="12.75" customHeight="1" x14ac:dyDescent="0.2"/>
    <row r="10271" ht="12.75" customHeight="1" x14ac:dyDescent="0.2"/>
    <row r="10272" ht="12.75" customHeight="1" x14ac:dyDescent="0.2"/>
    <row r="10273" ht="12.75" customHeight="1" x14ac:dyDescent="0.2"/>
    <row r="10274" ht="12.75" customHeight="1" x14ac:dyDescent="0.2"/>
    <row r="10275" ht="12.75" customHeight="1" x14ac:dyDescent="0.2"/>
    <row r="10276" ht="12.75" customHeight="1" x14ac:dyDescent="0.2"/>
    <row r="10277" ht="12.75" customHeight="1" x14ac:dyDescent="0.2"/>
    <row r="10278" ht="12.75" customHeight="1" x14ac:dyDescent="0.2"/>
    <row r="10279" ht="12.75" customHeight="1" x14ac:dyDescent="0.2"/>
    <row r="10280" ht="12.75" customHeight="1" x14ac:dyDescent="0.2"/>
    <row r="10281" ht="12.75" customHeight="1" x14ac:dyDescent="0.2"/>
    <row r="10282" ht="12.75" customHeight="1" x14ac:dyDescent="0.2"/>
    <row r="10283" ht="12.75" customHeight="1" x14ac:dyDescent="0.2"/>
    <row r="10284" ht="12.75" customHeight="1" x14ac:dyDescent="0.2"/>
    <row r="10285" ht="12.75" customHeight="1" x14ac:dyDescent="0.2"/>
    <row r="10286" ht="12.75" customHeight="1" x14ac:dyDescent="0.2"/>
    <row r="10287" ht="12.75" customHeight="1" x14ac:dyDescent="0.2"/>
    <row r="10288" ht="12.75" customHeight="1" x14ac:dyDescent="0.2"/>
    <row r="10289" ht="12.75" customHeight="1" x14ac:dyDescent="0.2"/>
    <row r="10290" ht="12.75" customHeight="1" x14ac:dyDescent="0.2"/>
    <row r="10291" ht="12.75" customHeight="1" x14ac:dyDescent="0.2"/>
    <row r="10292" ht="12.75" customHeight="1" x14ac:dyDescent="0.2"/>
    <row r="10293" ht="12.75" customHeight="1" x14ac:dyDescent="0.2"/>
    <row r="10294" ht="12.75" customHeight="1" x14ac:dyDescent="0.2"/>
    <row r="10295" ht="12.75" customHeight="1" x14ac:dyDescent="0.2"/>
    <row r="10296" ht="12.75" customHeight="1" x14ac:dyDescent="0.2"/>
    <row r="10297" ht="12.75" customHeight="1" x14ac:dyDescent="0.2"/>
    <row r="10298" ht="12.75" customHeight="1" x14ac:dyDescent="0.2"/>
    <row r="10299" ht="12.75" customHeight="1" x14ac:dyDescent="0.2"/>
    <row r="10300" ht="12.75" customHeight="1" x14ac:dyDescent="0.2"/>
    <row r="10301" ht="12.75" customHeight="1" x14ac:dyDescent="0.2"/>
    <row r="10302" ht="12.75" customHeight="1" x14ac:dyDescent="0.2"/>
    <row r="10303" ht="12.75" customHeight="1" x14ac:dyDescent="0.2"/>
    <row r="10304" ht="12.75" customHeight="1" x14ac:dyDescent="0.2"/>
    <row r="10305" ht="12.75" customHeight="1" x14ac:dyDescent="0.2"/>
    <row r="10306" ht="12.75" customHeight="1" x14ac:dyDescent="0.2"/>
    <row r="10307" ht="12.75" customHeight="1" x14ac:dyDescent="0.2"/>
    <row r="10308" ht="12.75" customHeight="1" x14ac:dyDescent="0.2"/>
    <row r="10309" ht="12.75" customHeight="1" x14ac:dyDescent="0.2"/>
    <row r="10310" ht="12.75" customHeight="1" x14ac:dyDescent="0.2"/>
    <row r="10311" ht="12.75" customHeight="1" x14ac:dyDescent="0.2"/>
    <row r="10312" ht="12.75" customHeight="1" x14ac:dyDescent="0.2"/>
    <row r="10313" ht="12.75" customHeight="1" x14ac:dyDescent="0.2"/>
    <row r="10314" ht="12.75" customHeight="1" x14ac:dyDescent="0.2"/>
    <row r="10315" ht="12.75" customHeight="1" x14ac:dyDescent="0.2"/>
    <row r="10316" ht="12.75" customHeight="1" x14ac:dyDescent="0.2"/>
    <row r="10317" ht="12.75" customHeight="1" x14ac:dyDescent="0.2"/>
    <row r="10318" ht="12.75" customHeight="1" x14ac:dyDescent="0.2"/>
    <row r="10319" ht="12.75" customHeight="1" x14ac:dyDescent="0.2"/>
    <row r="10320" ht="12.75" customHeight="1" x14ac:dyDescent="0.2"/>
    <row r="10321" ht="12.75" customHeight="1" x14ac:dyDescent="0.2"/>
    <row r="10322" ht="12.75" customHeight="1" x14ac:dyDescent="0.2"/>
    <row r="10323" ht="12.75" customHeight="1" x14ac:dyDescent="0.2"/>
    <row r="10324" ht="12.75" customHeight="1" x14ac:dyDescent="0.2"/>
    <row r="10325" ht="12.75" customHeight="1" x14ac:dyDescent="0.2"/>
    <row r="10326" ht="12.75" customHeight="1" x14ac:dyDescent="0.2"/>
    <row r="10327" ht="12.75" customHeight="1" x14ac:dyDescent="0.2"/>
    <row r="10328" ht="12.75" customHeight="1" x14ac:dyDescent="0.2"/>
    <row r="10329" ht="12.75" customHeight="1" x14ac:dyDescent="0.2"/>
    <row r="10330" ht="12.75" customHeight="1" x14ac:dyDescent="0.2"/>
    <row r="10331" ht="12.75" customHeight="1" x14ac:dyDescent="0.2"/>
    <row r="10332" ht="12.75" customHeight="1" x14ac:dyDescent="0.2"/>
    <row r="10333" ht="12.75" customHeight="1" x14ac:dyDescent="0.2"/>
    <row r="10334" ht="12.75" customHeight="1" x14ac:dyDescent="0.2"/>
    <row r="10335" ht="12.75" customHeight="1" x14ac:dyDescent="0.2"/>
    <row r="10336" ht="12.75" customHeight="1" x14ac:dyDescent="0.2"/>
    <row r="10337" ht="12.75" customHeight="1" x14ac:dyDescent="0.2"/>
    <row r="10338" ht="12.75" customHeight="1" x14ac:dyDescent="0.2"/>
    <row r="10339" ht="12.75" customHeight="1" x14ac:dyDescent="0.2"/>
    <row r="10340" ht="12.75" customHeight="1" x14ac:dyDescent="0.2"/>
    <row r="10341" ht="12.75" customHeight="1" x14ac:dyDescent="0.2"/>
    <row r="10342" ht="12.75" customHeight="1" x14ac:dyDescent="0.2"/>
    <row r="10343" ht="12.75" customHeight="1" x14ac:dyDescent="0.2"/>
    <row r="10344" ht="12.75" customHeight="1" x14ac:dyDescent="0.2"/>
    <row r="10345" ht="12.75" customHeight="1" x14ac:dyDescent="0.2"/>
    <row r="10346" ht="12.75" customHeight="1" x14ac:dyDescent="0.2"/>
    <row r="10347" ht="12.75" customHeight="1" x14ac:dyDescent="0.2"/>
    <row r="10348" ht="12.75" customHeight="1" x14ac:dyDescent="0.2"/>
    <row r="10349" ht="12.75" customHeight="1" x14ac:dyDescent="0.2"/>
    <row r="10350" ht="12.75" customHeight="1" x14ac:dyDescent="0.2"/>
    <row r="10351" ht="12.75" customHeight="1" x14ac:dyDescent="0.2"/>
    <row r="10352" ht="12.75" customHeight="1" x14ac:dyDescent="0.2"/>
    <row r="10353" ht="12.75" customHeight="1" x14ac:dyDescent="0.2"/>
    <row r="10354" ht="12.75" customHeight="1" x14ac:dyDescent="0.2"/>
    <row r="10355" ht="12.75" customHeight="1" x14ac:dyDescent="0.2"/>
    <row r="10356" ht="12.75" customHeight="1" x14ac:dyDescent="0.2"/>
    <row r="10357" ht="12.75" customHeight="1" x14ac:dyDescent="0.2"/>
    <row r="10358" ht="12.75" customHeight="1" x14ac:dyDescent="0.2"/>
    <row r="10359" ht="12.75" customHeight="1" x14ac:dyDescent="0.2"/>
    <row r="10360" ht="12.75" customHeight="1" x14ac:dyDescent="0.2"/>
    <row r="10361" ht="12.75" customHeight="1" x14ac:dyDescent="0.2"/>
    <row r="10362" ht="12.75" customHeight="1" x14ac:dyDescent="0.2"/>
    <row r="10363" ht="12.75" customHeight="1" x14ac:dyDescent="0.2"/>
    <row r="10364" ht="12.75" customHeight="1" x14ac:dyDescent="0.2"/>
    <row r="10365" ht="12.75" customHeight="1" x14ac:dyDescent="0.2"/>
    <row r="10366" ht="12.75" customHeight="1" x14ac:dyDescent="0.2"/>
    <row r="10367" ht="12.75" customHeight="1" x14ac:dyDescent="0.2"/>
    <row r="10368" ht="12.75" customHeight="1" x14ac:dyDescent="0.2"/>
    <row r="10369" ht="12.75" customHeight="1" x14ac:dyDescent="0.2"/>
    <row r="10370" ht="12.75" customHeight="1" x14ac:dyDescent="0.2"/>
    <row r="10371" ht="12.75" customHeight="1" x14ac:dyDescent="0.2"/>
    <row r="10372" ht="12.75" customHeight="1" x14ac:dyDescent="0.2"/>
    <row r="10373" ht="12.75" customHeight="1" x14ac:dyDescent="0.2"/>
    <row r="10374" ht="12.75" customHeight="1" x14ac:dyDescent="0.2"/>
    <row r="10375" ht="12.75" customHeight="1" x14ac:dyDescent="0.2"/>
    <row r="10376" ht="12.75" customHeight="1" x14ac:dyDescent="0.2"/>
    <row r="10377" ht="12.75" customHeight="1" x14ac:dyDescent="0.2"/>
    <row r="10378" ht="12.75" customHeight="1" x14ac:dyDescent="0.2"/>
    <row r="10379" ht="12.75" customHeight="1" x14ac:dyDescent="0.2"/>
    <row r="10380" ht="12.75" customHeight="1" x14ac:dyDescent="0.2"/>
    <row r="10381" ht="12.75" customHeight="1" x14ac:dyDescent="0.2"/>
    <row r="10382" ht="12.75" customHeight="1" x14ac:dyDescent="0.2"/>
    <row r="10383" ht="12.75" customHeight="1" x14ac:dyDescent="0.2"/>
    <row r="10384" ht="12.75" customHeight="1" x14ac:dyDescent="0.2"/>
    <row r="10385" ht="12.75" customHeight="1" x14ac:dyDescent="0.2"/>
    <row r="10386" ht="12.75" customHeight="1" x14ac:dyDescent="0.2"/>
    <row r="10387" ht="12.75" customHeight="1" x14ac:dyDescent="0.2"/>
    <row r="10388" ht="12.75" customHeight="1" x14ac:dyDescent="0.2"/>
    <row r="10389" ht="12.75" customHeight="1" x14ac:dyDescent="0.2"/>
    <row r="10390" ht="12.75" customHeight="1" x14ac:dyDescent="0.2"/>
    <row r="10391" ht="12.75" customHeight="1" x14ac:dyDescent="0.2"/>
    <row r="10392" ht="12.75" customHeight="1" x14ac:dyDescent="0.2"/>
    <row r="10393" ht="12.75" customHeight="1" x14ac:dyDescent="0.2"/>
    <row r="10394" ht="12.75" customHeight="1" x14ac:dyDescent="0.2"/>
    <row r="10395" ht="12.75" customHeight="1" x14ac:dyDescent="0.2"/>
    <row r="10396" ht="12.75" customHeight="1" x14ac:dyDescent="0.2"/>
    <row r="10397" ht="12.75" customHeight="1" x14ac:dyDescent="0.2"/>
    <row r="10398" ht="12.75" customHeight="1" x14ac:dyDescent="0.2"/>
    <row r="10399" ht="12.75" customHeight="1" x14ac:dyDescent="0.2"/>
    <row r="10400" ht="12.75" customHeight="1" x14ac:dyDescent="0.2"/>
    <row r="10401" ht="12.75" customHeight="1" x14ac:dyDescent="0.2"/>
    <row r="10402" ht="12.75" customHeight="1" x14ac:dyDescent="0.2"/>
    <row r="10403" ht="12.75" customHeight="1" x14ac:dyDescent="0.2"/>
    <row r="10404" ht="12.75" customHeight="1" x14ac:dyDescent="0.2"/>
    <row r="10405" ht="12.75" customHeight="1" x14ac:dyDescent="0.2"/>
    <row r="10406" ht="12.75" customHeight="1" x14ac:dyDescent="0.2"/>
    <row r="10407" ht="12.75" customHeight="1" x14ac:dyDescent="0.2"/>
    <row r="10408" ht="12.75" customHeight="1" x14ac:dyDescent="0.2"/>
    <row r="10409" ht="12.75" customHeight="1" x14ac:dyDescent="0.2"/>
    <row r="10410" ht="12.75" customHeight="1" x14ac:dyDescent="0.2"/>
    <row r="10411" ht="12.75" customHeight="1" x14ac:dyDescent="0.2"/>
    <row r="10412" ht="12.75" customHeight="1" x14ac:dyDescent="0.2"/>
    <row r="10413" ht="12.75" customHeight="1" x14ac:dyDescent="0.2"/>
    <row r="10414" ht="12.75" customHeight="1" x14ac:dyDescent="0.2"/>
    <row r="10415" ht="12.75" customHeight="1" x14ac:dyDescent="0.2"/>
    <row r="10416" ht="12.75" customHeight="1" x14ac:dyDescent="0.2"/>
    <row r="10417" ht="12.75" customHeight="1" x14ac:dyDescent="0.2"/>
    <row r="10418" ht="12.75" customHeight="1" x14ac:dyDescent="0.2"/>
    <row r="10419" ht="12.75" customHeight="1" x14ac:dyDescent="0.2"/>
    <row r="10420" ht="12.75" customHeight="1" x14ac:dyDescent="0.2"/>
    <row r="10421" ht="12.75" customHeight="1" x14ac:dyDescent="0.2"/>
    <row r="10422" ht="12.75" customHeight="1" x14ac:dyDescent="0.2"/>
    <row r="10423" ht="12.75" customHeight="1" x14ac:dyDescent="0.2"/>
    <row r="10424" ht="12.75" customHeight="1" x14ac:dyDescent="0.2"/>
    <row r="10425" ht="12.75" customHeight="1" x14ac:dyDescent="0.2"/>
    <row r="10426" ht="12.75" customHeight="1" x14ac:dyDescent="0.2"/>
    <row r="10427" ht="12.75" customHeight="1" x14ac:dyDescent="0.2"/>
    <row r="10428" ht="12.75" customHeight="1" x14ac:dyDescent="0.2"/>
    <row r="10429" ht="12.75" customHeight="1" x14ac:dyDescent="0.2"/>
    <row r="10430" ht="12.75" customHeight="1" x14ac:dyDescent="0.2"/>
    <row r="10431" ht="12.75" customHeight="1" x14ac:dyDescent="0.2"/>
    <row r="10432" ht="12.75" customHeight="1" x14ac:dyDescent="0.2"/>
    <row r="10433" ht="12.75" customHeight="1" x14ac:dyDescent="0.2"/>
    <row r="10434" ht="12.75" customHeight="1" x14ac:dyDescent="0.2"/>
    <row r="10435" ht="12.75" customHeight="1" x14ac:dyDescent="0.2"/>
    <row r="10436" ht="12.75" customHeight="1" x14ac:dyDescent="0.2"/>
    <row r="10437" ht="12.75" customHeight="1" x14ac:dyDescent="0.2"/>
    <row r="10438" ht="12.75" customHeight="1" x14ac:dyDescent="0.2"/>
    <row r="10439" ht="12.75" customHeight="1" x14ac:dyDescent="0.2"/>
    <row r="10440" ht="12.75" customHeight="1" x14ac:dyDescent="0.2"/>
    <row r="10441" ht="12.75" customHeight="1" x14ac:dyDescent="0.2"/>
    <row r="10442" ht="12.75" customHeight="1" x14ac:dyDescent="0.2"/>
    <row r="10443" ht="12.75" customHeight="1" x14ac:dyDescent="0.2"/>
    <row r="10444" ht="12.75" customHeight="1" x14ac:dyDescent="0.2"/>
    <row r="10445" ht="12.75" customHeight="1" x14ac:dyDescent="0.2"/>
    <row r="10446" ht="12.75" customHeight="1" x14ac:dyDescent="0.2"/>
    <row r="10447" ht="12.75" customHeight="1" x14ac:dyDescent="0.2"/>
    <row r="10448" ht="12.75" customHeight="1" x14ac:dyDescent="0.2"/>
    <row r="10449" ht="12.75" customHeight="1" x14ac:dyDescent="0.2"/>
    <row r="10450" ht="12.75" customHeight="1" x14ac:dyDescent="0.2"/>
    <row r="10451" ht="12.75" customHeight="1" x14ac:dyDescent="0.2"/>
    <row r="10452" ht="12.75" customHeight="1" x14ac:dyDescent="0.2"/>
    <row r="10453" ht="12.75" customHeight="1" x14ac:dyDescent="0.2"/>
    <row r="10454" ht="12.75" customHeight="1" x14ac:dyDescent="0.2"/>
    <row r="10455" ht="12.75" customHeight="1" x14ac:dyDescent="0.2"/>
    <row r="10456" ht="12.75" customHeight="1" x14ac:dyDescent="0.2"/>
    <row r="10457" ht="12.75" customHeight="1" x14ac:dyDescent="0.2"/>
    <row r="10458" ht="12.75" customHeight="1" x14ac:dyDescent="0.2"/>
    <row r="10459" ht="12.75" customHeight="1" x14ac:dyDescent="0.2"/>
    <row r="10460" ht="12.75" customHeight="1" x14ac:dyDescent="0.2"/>
    <row r="10461" ht="12.75" customHeight="1" x14ac:dyDescent="0.2"/>
    <row r="10462" ht="12.75" customHeight="1" x14ac:dyDescent="0.2"/>
    <row r="10463" ht="12.75" customHeight="1" x14ac:dyDescent="0.2"/>
    <row r="10464" ht="12.75" customHeight="1" x14ac:dyDescent="0.2"/>
    <row r="10465" ht="12.75" customHeight="1" x14ac:dyDescent="0.2"/>
    <row r="10466" ht="12.75" customHeight="1" x14ac:dyDescent="0.2"/>
    <row r="10467" ht="12.75" customHeight="1" x14ac:dyDescent="0.2"/>
    <row r="10468" ht="12.75" customHeight="1" x14ac:dyDescent="0.2"/>
    <row r="10469" ht="12.75" customHeight="1" x14ac:dyDescent="0.2"/>
    <row r="10470" ht="12.75" customHeight="1" x14ac:dyDescent="0.2"/>
    <row r="10471" ht="12.75" customHeight="1" x14ac:dyDescent="0.2"/>
    <row r="10472" ht="12.75" customHeight="1" x14ac:dyDescent="0.2"/>
    <row r="10473" ht="12.75" customHeight="1" x14ac:dyDescent="0.2"/>
    <row r="10474" ht="12.75" customHeight="1" x14ac:dyDescent="0.2"/>
    <row r="10475" ht="12.75" customHeight="1" x14ac:dyDescent="0.2"/>
    <row r="10476" ht="12.75" customHeight="1" x14ac:dyDescent="0.2"/>
    <row r="10477" ht="12.75" customHeight="1" x14ac:dyDescent="0.2"/>
    <row r="10478" ht="12.75" customHeight="1" x14ac:dyDescent="0.2"/>
    <row r="10479" ht="12.75" customHeight="1" x14ac:dyDescent="0.2"/>
    <row r="10480" ht="12.75" customHeight="1" x14ac:dyDescent="0.2"/>
    <row r="10481" ht="12.75" customHeight="1" x14ac:dyDescent="0.2"/>
    <row r="10482" ht="12.75" customHeight="1" x14ac:dyDescent="0.2"/>
    <row r="10483" ht="12.75" customHeight="1" x14ac:dyDescent="0.2"/>
    <row r="10484" ht="12.75" customHeight="1" x14ac:dyDescent="0.2"/>
    <row r="10485" ht="12.75" customHeight="1" x14ac:dyDescent="0.2"/>
    <row r="10486" ht="12.75" customHeight="1" x14ac:dyDescent="0.2"/>
    <row r="10487" ht="12.75" customHeight="1" x14ac:dyDescent="0.2"/>
    <row r="10488" ht="12.75" customHeight="1" x14ac:dyDescent="0.2"/>
    <row r="10489" ht="12.75" customHeight="1" x14ac:dyDescent="0.2"/>
    <row r="10490" ht="12.75" customHeight="1" x14ac:dyDescent="0.2"/>
    <row r="10491" ht="12.75" customHeight="1" x14ac:dyDescent="0.2"/>
    <row r="10492" ht="12.75" customHeight="1" x14ac:dyDescent="0.2"/>
    <row r="10493" ht="12.75" customHeight="1" x14ac:dyDescent="0.2"/>
    <row r="10494" ht="12.75" customHeight="1" x14ac:dyDescent="0.2"/>
    <row r="10495" ht="12.75" customHeight="1" x14ac:dyDescent="0.2"/>
    <row r="10496" ht="12.75" customHeight="1" x14ac:dyDescent="0.2"/>
    <row r="10497" ht="12.75" customHeight="1" x14ac:dyDescent="0.2"/>
    <row r="10498" ht="12.75" customHeight="1" x14ac:dyDescent="0.2"/>
    <row r="10499" ht="12.75" customHeight="1" x14ac:dyDescent="0.2"/>
    <row r="10500" ht="12.75" customHeight="1" x14ac:dyDescent="0.2"/>
    <row r="10501" ht="12.75" customHeight="1" x14ac:dyDescent="0.2"/>
    <row r="10502" ht="12.75" customHeight="1" x14ac:dyDescent="0.2"/>
    <row r="10503" ht="12.75" customHeight="1" x14ac:dyDescent="0.2"/>
    <row r="10504" ht="12.75" customHeight="1" x14ac:dyDescent="0.2"/>
    <row r="10505" ht="12.75" customHeight="1" x14ac:dyDescent="0.2"/>
    <row r="10506" ht="12.75" customHeight="1" x14ac:dyDescent="0.2"/>
    <row r="10507" ht="12.75" customHeight="1" x14ac:dyDescent="0.2"/>
    <row r="10508" ht="12.75" customHeight="1" x14ac:dyDescent="0.2"/>
    <row r="10509" ht="12.75" customHeight="1" x14ac:dyDescent="0.2"/>
    <row r="10510" ht="12.75" customHeight="1" x14ac:dyDescent="0.2"/>
    <row r="10511" ht="12.75" customHeight="1" x14ac:dyDescent="0.2"/>
    <row r="10512" ht="12.75" customHeight="1" x14ac:dyDescent="0.2"/>
    <row r="10513" ht="12.75" customHeight="1" x14ac:dyDescent="0.2"/>
    <row r="10514" ht="12.75" customHeight="1" x14ac:dyDescent="0.2"/>
    <row r="10515" ht="12.75" customHeight="1" x14ac:dyDescent="0.2"/>
    <row r="10516" ht="12.75" customHeight="1" x14ac:dyDescent="0.2"/>
    <row r="10517" ht="12.75" customHeight="1" x14ac:dyDescent="0.2"/>
    <row r="10518" ht="12.75" customHeight="1" x14ac:dyDescent="0.2"/>
    <row r="10519" ht="12.75" customHeight="1" x14ac:dyDescent="0.2"/>
    <row r="10520" ht="12.75" customHeight="1" x14ac:dyDescent="0.2"/>
    <row r="10521" ht="12.75" customHeight="1" x14ac:dyDescent="0.2"/>
    <row r="10522" ht="12.75" customHeight="1" x14ac:dyDescent="0.2"/>
    <row r="10523" ht="12.75" customHeight="1" x14ac:dyDescent="0.2"/>
    <row r="10524" ht="12.75" customHeight="1" x14ac:dyDescent="0.2"/>
    <row r="10525" ht="12.75" customHeight="1" x14ac:dyDescent="0.2"/>
    <row r="10526" ht="12.75" customHeight="1" x14ac:dyDescent="0.2"/>
    <row r="10527" ht="12.75" customHeight="1" x14ac:dyDescent="0.2"/>
    <row r="10528" ht="12.75" customHeight="1" x14ac:dyDescent="0.2"/>
    <row r="10529" ht="12.75" customHeight="1" x14ac:dyDescent="0.2"/>
    <row r="10530" ht="12.75" customHeight="1" x14ac:dyDescent="0.2"/>
    <row r="10531" ht="12.75" customHeight="1" x14ac:dyDescent="0.2"/>
    <row r="10532" ht="12.75" customHeight="1" x14ac:dyDescent="0.2"/>
    <row r="10533" ht="12.75" customHeight="1" x14ac:dyDescent="0.2"/>
    <row r="10534" ht="12.75" customHeight="1" x14ac:dyDescent="0.2"/>
    <row r="10535" ht="12.75" customHeight="1" x14ac:dyDescent="0.2"/>
    <row r="10536" ht="12.75" customHeight="1" x14ac:dyDescent="0.2"/>
    <row r="10537" ht="12.75" customHeight="1" x14ac:dyDescent="0.2"/>
    <row r="10538" ht="12.75" customHeight="1" x14ac:dyDescent="0.2"/>
    <row r="10539" ht="12.75" customHeight="1" x14ac:dyDescent="0.2"/>
    <row r="10540" ht="12.75" customHeight="1" x14ac:dyDescent="0.2"/>
    <row r="10541" ht="12.75" customHeight="1" x14ac:dyDescent="0.2"/>
    <row r="10542" ht="12.75" customHeight="1" x14ac:dyDescent="0.2"/>
    <row r="10543" ht="12.75" customHeight="1" x14ac:dyDescent="0.2"/>
    <row r="10544" ht="12.75" customHeight="1" x14ac:dyDescent="0.2"/>
    <row r="10545" ht="12.75" customHeight="1" x14ac:dyDescent="0.2"/>
    <row r="10546" ht="12.75" customHeight="1" x14ac:dyDescent="0.2"/>
    <row r="10547" ht="12.75" customHeight="1" x14ac:dyDescent="0.2"/>
    <row r="10548" ht="12.75" customHeight="1" x14ac:dyDescent="0.2"/>
    <row r="10549" ht="12.75" customHeight="1" x14ac:dyDescent="0.2"/>
    <row r="10550" ht="12.75" customHeight="1" x14ac:dyDescent="0.2"/>
    <row r="10551" ht="12.75" customHeight="1" x14ac:dyDescent="0.2"/>
    <row r="10552" ht="12.75" customHeight="1" x14ac:dyDescent="0.2"/>
    <row r="10553" ht="12.75" customHeight="1" x14ac:dyDescent="0.2"/>
    <row r="10554" ht="12.75" customHeight="1" x14ac:dyDescent="0.2"/>
    <row r="10555" ht="12.75" customHeight="1" x14ac:dyDescent="0.2"/>
    <row r="10556" ht="12.75" customHeight="1" x14ac:dyDescent="0.2"/>
    <row r="10557" ht="12.75" customHeight="1" x14ac:dyDescent="0.2"/>
    <row r="10558" ht="12.75" customHeight="1" x14ac:dyDescent="0.2"/>
    <row r="10559" ht="12.75" customHeight="1" x14ac:dyDescent="0.2"/>
    <row r="10560" ht="12.75" customHeight="1" x14ac:dyDescent="0.2"/>
    <row r="10561" ht="12.75" customHeight="1" x14ac:dyDescent="0.2"/>
    <row r="10562" ht="12.75" customHeight="1" x14ac:dyDescent="0.2"/>
    <row r="10563" ht="12.75" customHeight="1" x14ac:dyDescent="0.2"/>
    <row r="10564" ht="12.75" customHeight="1" x14ac:dyDescent="0.2"/>
    <row r="10565" ht="12.75" customHeight="1" x14ac:dyDescent="0.2"/>
    <row r="10566" ht="12.75" customHeight="1" x14ac:dyDescent="0.2"/>
    <row r="10567" ht="12.75" customHeight="1" x14ac:dyDescent="0.2"/>
    <row r="10568" ht="12.75" customHeight="1" x14ac:dyDescent="0.2"/>
    <row r="10569" ht="12.75" customHeight="1" x14ac:dyDescent="0.2"/>
    <row r="10570" ht="12.75" customHeight="1" x14ac:dyDescent="0.2"/>
    <row r="10571" ht="12.75" customHeight="1" x14ac:dyDescent="0.2"/>
    <row r="10572" ht="12.75" customHeight="1" x14ac:dyDescent="0.2"/>
    <row r="10573" ht="12.75" customHeight="1" x14ac:dyDescent="0.2"/>
    <row r="10574" ht="12.75" customHeight="1" x14ac:dyDescent="0.2"/>
    <row r="10575" ht="12.75" customHeight="1" x14ac:dyDescent="0.2"/>
    <row r="10576" ht="12.75" customHeight="1" x14ac:dyDescent="0.2"/>
    <row r="10577" ht="12.75" customHeight="1" x14ac:dyDescent="0.2"/>
    <row r="10578" ht="12.75" customHeight="1" x14ac:dyDescent="0.2"/>
    <row r="10579" ht="12.75" customHeight="1" x14ac:dyDescent="0.2"/>
    <row r="10580" ht="12.75" customHeight="1" x14ac:dyDescent="0.2"/>
    <row r="10581" ht="12.75" customHeight="1" x14ac:dyDescent="0.2"/>
    <row r="10582" ht="12.75" customHeight="1" x14ac:dyDescent="0.2"/>
    <row r="10583" ht="12.75" customHeight="1" x14ac:dyDescent="0.2"/>
    <row r="10584" ht="12.75" customHeight="1" x14ac:dyDescent="0.2"/>
    <row r="10585" ht="12.75" customHeight="1" x14ac:dyDescent="0.2"/>
    <row r="10586" ht="12.75" customHeight="1" x14ac:dyDescent="0.2"/>
    <row r="10587" ht="12.75" customHeight="1" x14ac:dyDescent="0.2"/>
    <row r="10588" ht="12.75" customHeight="1" x14ac:dyDescent="0.2"/>
    <row r="10589" ht="12.75" customHeight="1" x14ac:dyDescent="0.2"/>
    <row r="10590" ht="12.75" customHeight="1" x14ac:dyDescent="0.2"/>
    <row r="10591" ht="12.75" customHeight="1" x14ac:dyDescent="0.2"/>
    <row r="10592" ht="12.75" customHeight="1" x14ac:dyDescent="0.2"/>
    <row r="10593" ht="12.75" customHeight="1" x14ac:dyDescent="0.2"/>
    <row r="10594" ht="12.75" customHeight="1" x14ac:dyDescent="0.2"/>
    <row r="10595" ht="12.75" customHeight="1" x14ac:dyDescent="0.2"/>
    <row r="10596" ht="12.75" customHeight="1" x14ac:dyDescent="0.2"/>
    <row r="10597" ht="12.75" customHeight="1" x14ac:dyDescent="0.2"/>
    <row r="10598" ht="12.75" customHeight="1" x14ac:dyDescent="0.2"/>
    <row r="10599" ht="12.75" customHeight="1" x14ac:dyDescent="0.2"/>
    <row r="10600" ht="12.75" customHeight="1" x14ac:dyDescent="0.2"/>
    <row r="10601" ht="12.75" customHeight="1" x14ac:dyDescent="0.2"/>
    <row r="10602" ht="12.75" customHeight="1" x14ac:dyDescent="0.2"/>
    <row r="10603" ht="12.75" customHeight="1" x14ac:dyDescent="0.2"/>
    <row r="10604" ht="12.75" customHeight="1" x14ac:dyDescent="0.2"/>
    <row r="10605" ht="12.75" customHeight="1" x14ac:dyDescent="0.2"/>
    <row r="10606" ht="12.75" customHeight="1" x14ac:dyDescent="0.2"/>
    <row r="10607" ht="12.75" customHeight="1" x14ac:dyDescent="0.2"/>
    <row r="10608" ht="12.75" customHeight="1" x14ac:dyDescent="0.2"/>
    <row r="10609" ht="12.75" customHeight="1" x14ac:dyDescent="0.2"/>
    <row r="10610" ht="12.75" customHeight="1" x14ac:dyDescent="0.2"/>
    <row r="10611" ht="12.75" customHeight="1" x14ac:dyDescent="0.2"/>
    <row r="10612" ht="12.75" customHeight="1" x14ac:dyDescent="0.2"/>
    <row r="10613" ht="12.75" customHeight="1" x14ac:dyDescent="0.2"/>
    <row r="10614" ht="12.75" customHeight="1" x14ac:dyDescent="0.2"/>
    <row r="10615" ht="12.75" customHeight="1" x14ac:dyDescent="0.2"/>
    <row r="10616" ht="12.75" customHeight="1" x14ac:dyDescent="0.2"/>
    <row r="10617" ht="12.75" customHeight="1" x14ac:dyDescent="0.2"/>
    <row r="10618" ht="12.75" customHeight="1" x14ac:dyDescent="0.2"/>
    <row r="10619" ht="12.75" customHeight="1" x14ac:dyDescent="0.2"/>
    <row r="10620" ht="12.75" customHeight="1" x14ac:dyDescent="0.2"/>
    <row r="10621" ht="12.75" customHeight="1" x14ac:dyDescent="0.2"/>
    <row r="10622" ht="12.75" customHeight="1" x14ac:dyDescent="0.2"/>
    <row r="10623" ht="12.75" customHeight="1" x14ac:dyDescent="0.2"/>
    <row r="10624" ht="12.75" customHeight="1" x14ac:dyDescent="0.2"/>
    <row r="10625" ht="12.75" customHeight="1" x14ac:dyDescent="0.2"/>
    <row r="10626" ht="12.75" customHeight="1" x14ac:dyDescent="0.2"/>
    <row r="10627" ht="12.75" customHeight="1" x14ac:dyDescent="0.2"/>
    <row r="10628" ht="12.75" customHeight="1" x14ac:dyDescent="0.2"/>
    <row r="10629" ht="12.75" customHeight="1" x14ac:dyDescent="0.2"/>
    <row r="10630" ht="12.75" customHeight="1" x14ac:dyDescent="0.2"/>
    <row r="10631" ht="12.75" customHeight="1" x14ac:dyDescent="0.2"/>
    <row r="10632" ht="12.75" customHeight="1" x14ac:dyDescent="0.2"/>
    <row r="10633" ht="12.75" customHeight="1" x14ac:dyDescent="0.2"/>
    <row r="10634" ht="12.75" customHeight="1" x14ac:dyDescent="0.2"/>
    <row r="10635" ht="12.75" customHeight="1" x14ac:dyDescent="0.2"/>
    <row r="10636" ht="12.75" customHeight="1" x14ac:dyDescent="0.2"/>
    <row r="10637" ht="12.75" customHeight="1" x14ac:dyDescent="0.2"/>
    <row r="10638" ht="12.75" customHeight="1" x14ac:dyDescent="0.2"/>
    <row r="10639" ht="12.75" customHeight="1" x14ac:dyDescent="0.2"/>
    <row r="10640" ht="12.75" customHeight="1" x14ac:dyDescent="0.2"/>
    <row r="10641" ht="12.75" customHeight="1" x14ac:dyDescent="0.2"/>
    <row r="10642" ht="12.75" customHeight="1" x14ac:dyDescent="0.2"/>
    <row r="10643" ht="12.75" customHeight="1" x14ac:dyDescent="0.2"/>
    <row r="10644" ht="12.75" customHeight="1" x14ac:dyDescent="0.2"/>
    <row r="10645" ht="12.75" customHeight="1" x14ac:dyDescent="0.2"/>
    <row r="10646" ht="12.75" customHeight="1" x14ac:dyDescent="0.2"/>
    <row r="10647" ht="12.75" customHeight="1" x14ac:dyDescent="0.2"/>
    <row r="10648" ht="12.75" customHeight="1" x14ac:dyDescent="0.2"/>
    <row r="10649" ht="12.75" customHeight="1" x14ac:dyDescent="0.2"/>
    <row r="10650" ht="12.75" customHeight="1" x14ac:dyDescent="0.2"/>
    <row r="10651" ht="12.75" customHeight="1" x14ac:dyDescent="0.2"/>
    <row r="10652" ht="12.75" customHeight="1" x14ac:dyDescent="0.2"/>
    <row r="10653" ht="12.75" customHeight="1" x14ac:dyDescent="0.2"/>
    <row r="10654" ht="12.75" customHeight="1" x14ac:dyDescent="0.2"/>
    <row r="10655" ht="12.75" customHeight="1" x14ac:dyDescent="0.2"/>
    <row r="10656" ht="12.75" customHeight="1" x14ac:dyDescent="0.2"/>
    <row r="10657" ht="12.75" customHeight="1" x14ac:dyDescent="0.2"/>
    <row r="10658" ht="12.75" customHeight="1" x14ac:dyDescent="0.2"/>
    <row r="10659" ht="12.75" customHeight="1" x14ac:dyDescent="0.2"/>
    <row r="10660" ht="12.75" customHeight="1" x14ac:dyDescent="0.2"/>
    <row r="10661" ht="12.75" customHeight="1" x14ac:dyDescent="0.2"/>
    <row r="10662" ht="12.75" customHeight="1" x14ac:dyDescent="0.2"/>
    <row r="10663" ht="12.75" customHeight="1" x14ac:dyDescent="0.2"/>
    <row r="10664" ht="12.75" customHeight="1" x14ac:dyDescent="0.2"/>
    <row r="10665" ht="12.75" customHeight="1" x14ac:dyDescent="0.2"/>
    <row r="10666" ht="12.75" customHeight="1" x14ac:dyDescent="0.2"/>
    <row r="10667" ht="12.75" customHeight="1" x14ac:dyDescent="0.2"/>
    <row r="10668" ht="12.75" customHeight="1" x14ac:dyDescent="0.2"/>
    <row r="10669" ht="12.75" customHeight="1" x14ac:dyDescent="0.2"/>
    <row r="10670" ht="12.75" customHeight="1" x14ac:dyDescent="0.2"/>
    <row r="10671" ht="12.75" customHeight="1" x14ac:dyDescent="0.2"/>
    <row r="10672" ht="12.75" customHeight="1" x14ac:dyDescent="0.2"/>
    <row r="10673" ht="12.75" customHeight="1" x14ac:dyDescent="0.2"/>
    <row r="10674" ht="12.75" customHeight="1" x14ac:dyDescent="0.2"/>
    <row r="10675" ht="12.75" customHeight="1" x14ac:dyDescent="0.2"/>
    <row r="10676" ht="12.75" customHeight="1" x14ac:dyDescent="0.2"/>
    <row r="10677" ht="12.75" customHeight="1" x14ac:dyDescent="0.2"/>
    <row r="10678" ht="12.75" customHeight="1" x14ac:dyDescent="0.2"/>
    <row r="10679" ht="12.75" customHeight="1" x14ac:dyDescent="0.2"/>
    <row r="10680" ht="12.75" customHeight="1" x14ac:dyDescent="0.2"/>
    <row r="10681" ht="12.75" customHeight="1" x14ac:dyDescent="0.2"/>
    <row r="10682" ht="12.75" customHeight="1" x14ac:dyDescent="0.2"/>
    <row r="10683" ht="12.75" customHeight="1" x14ac:dyDescent="0.2"/>
    <row r="10684" ht="12.75" customHeight="1" x14ac:dyDescent="0.2"/>
    <row r="10685" ht="12.75" customHeight="1" x14ac:dyDescent="0.2"/>
    <row r="10686" ht="12.75" customHeight="1" x14ac:dyDescent="0.2"/>
    <row r="10687" ht="12.75" customHeight="1" x14ac:dyDescent="0.2"/>
    <row r="10688" ht="12.75" customHeight="1" x14ac:dyDescent="0.2"/>
    <row r="10689" ht="12.75" customHeight="1" x14ac:dyDescent="0.2"/>
    <row r="10690" ht="12.75" customHeight="1" x14ac:dyDescent="0.2"/>
    <row r="10691" ht="12.75" customHeight="1" x14ac:dyDescent="0.2"/>
    <row r="10692" ht="12.75" customHeight="1" x14ac:dyDescent="0.2"/>
    <row r="10693" ht="12.75" customHeight="1" x14ac:dyDescent="0.2"/>
    <row r="10694" ht="12.75" customHeight="1" x14ac:dyDescent="0.2"/>
    <row r="10695" ht="12.75" customHeight="1" x14ac:dyDescent="0.2"/>
    <row r="10696" ht="12.75" customHeight="1" x14ac:dyDescent="0.2"/>
    <row r="10697" ht="12.75" customHeight="1" x14ac:dyDescent="0.2"/>
    <row r="10698" ht="12.75" customHeight="1" x14ac:dyDescent="0.2"/>
    <row r="10699" ht="12.75" customHeight="1" x14ac:dyDescent="0.2"/>
    <row r="10700" ht="12.75" customHeight="1" x14ac:dyDescent="0.2"/>
    <row r="10701" ht="12.75" customHeight="1" x14ac:dyDescent="0.2"/>
    <row r="10702" ht="12.75" customHeight="1" x14ac:dyDescent="0.2"/>
    <row r="10703" ht="12.75" customHeight="1" x14ac:dyDescent="0.2"/>
    <row r="10704" ht="12.75" customHeight="1" x14ac:dyDescent="0.2"/>
    <row r="10705" ht="12.75" customHeight="1" x14ac:dyDescent="0.2"/>
    <row r="10706" ht="12.75" customHeight="1" x14ac:dyDescent="0.2"/>
    <row r="10707" ht="12.75" customHeight="1" x14ac:dyDescent="0.2"/>
    <row r="10708" ht="12.75" customHeight="1" x14ac:dyDescent="0.2"/>
    <row r="10709" ht="12.75" customHeight="1" x14ac:dyDescent="0.2"/>
    <row r="10710" ht="12.75" customHeight="1" x14ac:dyDescent="0.2"/>
    <row r="10711" ht="12.75" customHeight="1" x14ac:dyDescent="0.2"/>
    <row r="10712" ht="12.75" customHeight="1" x14ac:dyDescent="0.2"/>
    <row r="10713" ht="12.75" customHeight="1" x14ac:dyDescent="0.2"/>
    <row r="10714" ht="12.75" customHeight="1" x14ac:dyDescent="0.2"/>
    <row r="10715" ht="12.75" customHeight="1" x14ac:dyDescent="0.2"/>
    <row r="10716" ht="12.75" customHeight="1" x14ac:dyDescent="0.2"/>
    <row r="10717" ht="12.75" customHeight="1" x14ac:dyDescent="0.2"/>
    <row r="10718" ht="12.75" customHeight="1" x14ac:dyDescent="0.2"/>
    <row r="10719" ht="12.75" customHeight="1" x14ac:dyDescent="0.2"/>
    <row r="10720" ht="12.75" customHeight="1" x14ac:dyDescent="0.2"/>
    <row r="10721" ht="12.75" customHeight="1" x14ac:dyDescent="0.2"/>
    <row r="10722" ht="12.75" customHeight="1" x14ac:dyDescent="0.2"/>
    <row r="10723" ht="12.75" customHeight="1" x14ac:dyDescent="0.2"/>
    <row r="10724" ht="12.75" customHeight="1" x14ac:dyDescent="0.2"/>
    <row r="10725" ht="12.75" customHeight="1" x14ac:dyDescent="0.2"/>
    <row r="10726" ht="12.75" customHeight="1" x14ac:dyDescent="0.2"/>
    <row r="10727" ht="12.75" customHeight="1" x14ac:dyDescent="0.2"/>
    <row r="10728" ht="12.75" customHeight="1" x14ac:dyDescent="0.2"/>
    <row r="10729" ht="12.75" customHeight="1" x14ac:dyDescent="0.2"/>
    <row r="10730" ht="12.75" customHeight="1" x14ac:dyDescent="0.2"/>
    <row r="10731" ht="12.75" customHeight="1" x14ac:dyDescent="0.2"/>
    <row r="10732" ht="12.75" customHeight="1" x14ac:dyDescent="0.2"/>
    <row r="10733" ht="12.75" customHeight="1" x14ac:dyDescent="0.2"/>
    <row r="10734" ht="12.75" customHeight="1" x14ac:dyDescent="0.2"/>
    <row r="10735" ht="12.75" customHeight="1" x14ac:dyDescent="0.2"/>
    <row r="10736" ht="12.75" customHeight="1" x14ac:dyDescent="0.2"/>
    <row r="10737" ht="12.75" customHeight="1" x14ac:dyDescent="0.2"/>
    <row r="10738" ht="12.75" customHeight="1" x14ac:dyDescent="0.2"/>
    <row r="10739" ht="12.75" customHeight="1" x14ac:dyDescent="0.2"/>
    <row r="10740" ht="12.75" customHeight="1" x14ac:dyDescent="0.2"/>
    <row r="10741" ht="12.75" customHeight="1" x14ac:dyDescent="0.2"/>
    <row r="10742" ht="12.75" customHeight="1" x14ac:dyDescent="0.2"/>
    <row r="10743" ht="12.75" customHeight="1" x14ac:dyDescent="0.2"/>
    <row r="10744" ht="12.75" customHeight="1" x14ac:dyDescent="0.2"/>
    <row r="10745" ht="12.75" customHeight="1" x14ac:dyDescent="0.2"/>
    <row r="10746" ht="12.75" customHeight="1" x14ac:dyDescent="0.2"/>
    <row r="10747" ht="12.75" customHeight="1" x14ac:dyDescent="0.2"/>
    <row r="10748" ht="12.75" customHeight="1" x14ac:dyDescent="0.2"/>
    <row r="10749" ht="12.75" customHeight="1" x14ac:dyDescent="0.2"/>
    <row r="10750" ht="12.75" customHeight="1" x14ac:dyDescent="0.2"/>
    <row r="10751" ht="12.75" customHeight="1" x14ac:dyDescent="0.2"/>
    <row r="10752" ht="12.75" customHeight="1" x14ac:dyDescent="0.2"/>
    <row r="10753" ht="12.75" customHeight="1" x14ac:dyDescent="0.2"/>
    <row r="10754" ht="12.75" customHeight="1" x14ac:dyDescent="0.2"/>
    <row r="10755" ht="12.75" customHeight="1" x14ac:dyDescent="0.2"/>
    <row r="10756" ht="12.75" customHeight="1" x14ac:dyDescent="0.2"/>
    <row r="10757" ht="12.75" customHeight="1" x14ac:dyDescent="0.2"/>
    <row r="10758" ht="12.75" customHeight="1" x14ac:dyDescent="0.2"/>
    <row r="10759" ht="12.75" customHeight="1" x14ac:dyDescent="0.2"/>
    <row r="10760" ht="12.75" customHeight="1" x14ac:dyDescent="0.2"/>
    <row r="10761" ht="12.75" customHeight="1" x14ac:dyDescent="0.2"/>
    <row r="10762" ht="12.75" customHeight="1" x14ac:dyDescent="0.2"/>
    <row r="10763" ht="12.75" customHeight="1" x14ac:dyDescent="0.2"/>
    <row r="10764" ht="12.75" customHeight="1" x14ac:dyDescent="0.2"/>
    <row r="10765" ht="12.75" customHeight="1" x14ac:dyDescent="0.2"/>
    <row r="10766" ht="12.75" customHeight="1" x14ac:dyDescent="0.2"/>
    <row r="10767" ht="12.75" customHeight="1" x14ac:dyDescent="0.2"/>
    <row r="10768" ht="12.75" customHeight="1" x14ac:dyDescent="0.2"/>
    <row r="10769" ht="12.75" customHeight="1" x14ac:dyDescent="0.2"/>
    <row r="10770" ht="12.75" customHeight="1" x14ac:dyDescent="0.2"/>
    <row r="10771" ht="12.75" customHeight="1" x14ac:dyDescent="0.2"/>
    <row r="10772" ht="12.75" customHeight="1" x14ac:dyDescent="0.2"/>
    <row r="10773" ht="12.75" customHeight="1" x14ac:dyDescent="0.2"/>
    <row r="10774" ht="12.75" customHeight="1" x14ac:dyDescent="0.2"/>
    <row r="10775" ht="12.75" customHeight="1" x14ac:dyDescent="0.2"/>
    <row r="10776" ht="12.75" customHeight="1" x14ac:dyDescent="0.2"/>
    <row r="10777" ht="12.75" customHeight="1" x14ac:dyDescent="0.2"/>
    <row r="10778" ht="12.75" customHeight="1" x14ac:dyDescent="0.2"/>
    <row r="10779" ht="12.75" customHeight="1" x14ac:dyDescent="0.2"/>
    <row r="10780" ht="12.75" customHeight="1" x14ac:dyDescent="0.2"/>
    <row r="10781" ht="12.75" customHeight="1" x14ac:dyDescent="0.2"/>
    <row r="10782" ht="12.75" customHeight="1" x14ac:dyDescent="0.2"/>
    <row r="10783" ht="12.75" customHeight="1" x14ac:dyDescent="0.2"/>
    <row r="10784" ht="12.75" customHeight="1" x14ac:dyDescent="0.2"/>
    <row r="10785" ht="12.75" customHeight="1" x14ac:dyDescent="0.2"/>
    <row r="10786" ht="12.75" customHeight="1" x14ac:dyDescent="0.2"/>
    <row r="10787" ht="12.75" customHeight="1" x14ac:dyDescent="0.2"/>
    <row r="10788" ht="12.75" customHeight="1" x14ac:dyDescent="0.2"/>
    <row r="10789" ht="12.75" customHeight="1" x14ac:dyDescent="0.2"/>
    <row r="10790" ht="12.75" customHeight="1" x14ac:dyDescent="0.2"/>
    <row r="10791" ht="12.75" customHeight="1" x14ac:dyDescent="0.2"/>
    <row r="10792" ht="12.75" customHeight="1" x14ac:dyDescent="0.2"/>
    <row r="10793" ht="12.75" customHeight="1" x14ac:dyDescent="0.2"/>
    <row r="10794" ht="12.75" customHeight="1" x14ac:dyDescent="0.2"/>
    <row r="10795" ht="12.75" customHeight="1" x14ac:dyDescent="0.2"/>
    <row r="10796" ht="12.75" customHeight="1" x14ac:dyDescent="0.2"/>
    <row r="10797" ht="12.75" customHeight="1" x14ac:dyDescent="0.2"/>
    <row r="10798" ht="12.75" customHeight="1" x14ac:dyDescent="0.2"/>
    <row r="10799" ht="12.75" customHeight="1" x14ac:dyDescent="0.2"/>
    <row r="10800" ht="12.75" customHeight="1" x14ac:dyDescent="0.2"/>
    <row r="10801" ht="12.75" customHeight="1" x14ac:dyDescent="0.2"/>
    <row r="10802" ht="12.75" customHeight="1" x14ac:dyDescent="0.2"/>
    <row r="10803" ht="12.75" customHeight="1" x14ac:dyDescent="0.2"/>
    <row r="10804" ht="12.75" customHeight="1" x14ac:dyDescent="0.2"/>
    <row r="10805" ht="12.75" customHeight="1" x14ac:dyDescent="0.2"/>
    <row r="10806" ht="12.75" customHeight="1" x14ac:dyDescent="0.2"/>
    <row r="10807" ht="12.75" customHeight="1" x14ac:dyDescent="0.2"/>
    <row r="10808" ht="12.75" customHeight="1" x14ac:dyDescent="0.2"/>
    <row r="10809" ht="12.75" customHeight="1" x14ac:dyDescent="0.2"/>
    <row r="10810" ht="12.75" customHeight="1" x14ac:dyDescent="0.2"/>
    <row r="10811" ht="12.75" customHeight="1" x14ac:dyDescent="0.2"/>
    <row r="10812" ht="12.75" customHeight="1" x14ac:dyDescent="0.2"/>
    <row r="10813" ht="12.75" customHeight="1" x14ac:dyDescent="0.2"/>
    <row r="10814" ht="12.75" customHeight="1" x14ac:dyDescent="0.2"/>
    <row r="10815" ht="12.75" customHeight="1" x14ac:dyDescent="0.2"/>
    <row r="10816" ht="12.75" customHeight="1" x14ac:dyDescent="0.2"/>
    <row r="10817" ht="12.75" customHeight="1" x14ac:dyDescent="0.2"/>
    <row r="10818" ht="12.75" customHeight="1" x14ac:dyDescent="0.2"/>
    <row r="10819" ht="12.75" customHeight="1" x14ac:dyDescent="0.2"/>
    <row r="10820" ht="12.75" customHeight="1" x14ac:dyDescent="0.2"/>
    <row r="10821" ht="12.75" customHeight="1" x14ac:dyDescent="0.2"/>
    <row r="10822" ht="12.75" customHeight="1" x14ac:dyDescent="0.2"/>
    <row r="10823" ht="12.75" customHeight="1" x14ac:dyDescent="0.2"/>
    <row r="10824" ht="12.75" customHeight="1" x14ac:dyDescent="0.2"/>
    <row r="10825" ht="12.75" customHeight="1" x14ac:dyDescent="0.2"/>
    <row r="10826" ht="12.75" customHeight="1" x14ac:dyDescent="0.2"/>
    <row r="10827" ht="12.75" customHeight="1" x14ac:dyDescent="0.2"/>
    <row r="10828" ht="12.75" customHeight="1" x14ac:dyDescent="0.2"/>
    <row r="10829" ht="12.75" customHeight="1" x14ac:dyDescent="0.2"/>
    <row r="10830" ht="12.75" customHeight="1" x14ac:dyDescent="0.2"/>
    <row r="10831" ht="12.75" customHeight="1" x14ac:dyDescent="0.2"/>
    <row r="10832" ht="12.75" customHeight="1" x14ac:dyDescent="0.2"/>
    <row r="10833" ht="12.75" customHeight="1" x14ac:dyDescent="0.2"/>
    <row r="10834" ht="12.75" customHeight="1" x14ac:dyDescent="0.2"/>
    <row r="10835" ht="12.75" customHeight="1" x14ac:dyDescent="0.2"/>
    <row r="10836" ht="12.75" customHeight="1" x14ac:dyDescent="0.2"/>
    <row r="10837" ht="12.75" customHeight="1" x14ac:dyDescent="0.2"/>
    <row r="10838" ht="12.75" customHeight="1" x14ac:dyDescent="0.2"/>
    <row r="10839" ht="12.75" customHeight="1" x14ac:dyDescent="0.2"/>
    <row r="10840" ht="12.75" customHeight="1" x14ac:dyDescent="0.2"/>
    <row r="10841" ht="12.75" customHeight="1" x14ac:dyDescent="0.2"/>
    <row r="10842" ht="12.75" customHeight="1" x14ac:dyDescent="0.2"/>
    <row r="10843" ht="12.75" customHeight="1" x14ac:dyDescent="0.2"/>
    <row r="10844" ht="12.75" customHeight="1" x14ac:dyDescent="0.2"/>
    <row r="10845" ht="12.75" customHeight="1" x14ac:dyDescent="0.2"/>
    <row r="10846" ht="12.75" customHeight="1" x14ac:dyDescent="0.2"/>
    <row r="10847" ht="12.75" customHeight="1" x14ac:dyDescent="0.2"/>
    <row r="10848" ht="12.75" customHeight="1" x14ac:dyDescent="0.2"/>
    <row r="10849" ht="12.75" customHeight="1" x14ac:dyDescent="0.2"/>
    <row r="10850" ht="12.75" customHeight="1" x14ac:dyDescent="0.2"/>
    <row r="10851" ht="12.75" customHeight="1" x14ac:dyDescent="0.2"/>
    <row r="10852" ht="12.75" customHeight="1" x14ac:dyDescent="0.2"/>
    <row r="10853" ht="12.75" customHeight="1" x14ac:dyDescent="0.2"/>
    <row r="10854" ht="12.75" customHeight="1" x14ac:dyDescent="0.2"/>
    <row r="10855" ht="12.75" customHeight="1" x14ac:dyDescent="0.2"/>
    <row r="10856" ht="12.75" customHeight="1" x14ac:dyDescent="0.2"/>
    <row r="10857" ht="12.75" customHeight="1" x14ac:dyDescent="0.2"/>
    <row r="10858" ht="12.75" customHeight="1" x14ac:dyDescent="0.2"/>
    <row r="10859" ht="12.75" customHeight="1" x14ac:dyDescent="0.2"/>
    <row r="10860" ht="12.75" customHeight="1" x14ac:dyDescent="0.2"/>
    <row r="10861" ht="12.75" customHeight="1" x14ac:dyDescent="0.2"/>
    <row r="10862" ht="12.75" customHeight="1" x14ac:dyDescent="0.2"/>
    <row r="10863" ht="12.75" customHeight="1" x14ac:dyDescent="0.2"/>
    <row r="10864" ht="12.75" customHeight="1" x14ac:dyDescent="0.2"/>
    <row r="10865" ht="12.75" customHeight="1" x14ac:dyDescent="0.2"/>
    <row r="10866" ht="12.75" customHeight="1" x14ac:dyDescent="0.2"/>
    <row r="10867" ht="12.75" customHeight="1" x14ac:dyDescent="0.2"/>
    <row r="10868" ht="12.75" customHeight="1" x14ac:dyDescent="0.2"/>
    <row r="10869" ht="12.75" customHeight="1" x14ac:dyDescent="0.2"/>
    <row r="10870" ht="12.75" customHeight="1" x14ac:dyDescent="0.2"/>
    <row r="10871" ht="12.75" customHeight="1" x14ac:dyDescent="0.2"/>
    <row r="10872" ht="12.75" customHeight="1" x14ac:dyDescent="0.2"/>
    <row r="10873" ht="12.75" customHeight="1" x14ac:dyDescent="0.2"/>
    <row r="10874" ht="12.75" customHeight="1" x14ac:dyDescent="0.2"/>
    <row r="10875" ht="12.75" customHeight="1" x14ac:dyDescent="0.2"/>
    <row r="10876" ht="12.75" customHeight="1" x14ac:dyDescent="0.2"/>
    <row r="10877" ht="12.75" customHeight="1" x14ac:dyDescent="0.2"/>
    <row r="10878" ht="12.75" customHeight="1" x14ac:dyDescent="0.2"/>
    <row r="10879" ht="12.75" customHeight="1" x14ac:dyDescent="0.2"/>
    <row r="10880" ht="12.75" customHeight="1" x14ac:dyDescent="0.2"/>
    <row r="10881" ht="12.75" customHeight="1" x14ac:dyDescent="0.2"/>
    <row r="10882" ht="12.75" customHeight="1" x14ac:dyDescent="0.2"/>
    <row r="10883" ht="12.75" customHeight="1" x14ac:dyDescent="0.2"/>
    <row r="10884" ht="12.75" customHeight="1" x14ac:dyDescent="0.2"/>
    <row r="10885" ht="12.75" customHeight="1" x14ac:dyDescent="0.2"/>
    <row r="10886" ht="12.75" customHeight="1" x14ac:dyDescent="0.2"/>
    <row r="10887" ht="12.75" customHeight="1" x14ac:dyDescent="0.2"/>
    <row r="10888" ht="12.75" customHeight="1" x14ac:dyDescent="0.2"/>
    <row r="10889" ht="12.75" customHeight="1" x14ac:dyDescent="0.2"/>
    <row r="10890" ht="12.75" customHeight="1" x14ac:dyDescent="0.2"/>
    <row r="10891" ht="12.75" customHeight="1" x14ac:dyDescent="0.2"/>
    <row r="10892" ht="12.75" customHeight="1" x14ac:dyDescent="0.2"/>
    <row r="10893" ht="12.75" customHeight="1" x14ac:dyDescent="0.2"/>
    <row r="10894" ht="12.75" customHeight="1" x14ac:dyDescent="0.2"/>
    <row r="10895" ht="12.75" customHeight="1" x14ac:dyDescent="0.2"/>
    <row r="10896" ht="12.75" customHeight="1" x14ac:dyDescent="0.2"/>
    <row r="10897" ht="12.75" customHeight="1" x14ac:dyDescent="0.2"/>
    <row r="10898" ht="12.75" customHeight="1" x14ac:dyDescent="0.2"/>
    <row r="10899" ht="12.75" customHeight="1" x14ac:dyDescent="0.2"/>
    <row r="10900" ht="12.75" customHeight="1" x14ac:dyDescent="0.2"/>
    <row r="10901" ht="12.75" customHeight="1" x14ac:dyDescent="0.2"/>
    <row r="10902" ht="12.75" customHeight="1" x14ac:dyDescent="0.2"/>
    <row r="10903" ht="12.75" customHeight="1" x14ac:dyDescent="0.2"/>
    <row r="10904" ht="12.75" customHeight="1" x14ac:dyDescent="0.2"/>
    <row r="10905" ht="12.75" customHeight="1" x14ac:dyDescent="0.2"/>
    <row r="10906" ht="12.75" customHeight="1" x14ac:dyDescent="0.2"/>
    <row r="10907" ht="12.75" customHeight="1" x14ac:dyDescent="0.2"/>
    <row r="10908" ht="12.75" customHeight="1" x14ac:dyDescent="0.2"/>
    <row r="10909" ht="12.75" customHeight="1" x14ac:dyDescent="0.2"/>
    <row r="10910" ht="12.75" customHeight="1" x14ac:dyDescent="0.2"/>
    <row r="10911" ht="12.75" customHeight="1" x14ac:dyDescent="0.2"/>
    <row r="10912" ht="12.75" customHeight="1" x14ac:dyDescent="0.2"/>
    <row r="10913" ht="12.75" customHeight="1" x14ac:dyDescent="0.2"/>
    <row r="10914" ht="12.75" customHeight="1" x14ac:dyDescent="0.2"/>
    <row r="10915" ht="12.75" customHeight="1" x14ac:dyDescent="0.2"/>
    <row r="10916" ht="12.75" customHeight="1" x14ac:dyDescent="0.2"/>
    <row r="10917" ht="12.75" customHeight="1" x14ac:dyDescent="0.2"/>
    <row r="10918" ht="12.75" customHeight="1" x14ac:dyDescent="0.2"/>
    <row r="10919" ht="12.75" customHeight="1" x14ac:dyDescent="0.2"/>
    <row r="10920" ht="12.75" customHeight="1" x14ac:dyDescent="0.2"/>
    <row r="10921" ht="12.75" customHeight="1" x14ac:dyDescent="0.2"/>
    <row r="10922" ht="12.75" customHeight="1" x14ac:dyDescent="0.2"/>
    <row r="10923" ht="12.75" customHeight="1" x14ac:dyDescent="0.2"/>
    <row r="10924" ht="12.75" customHeight="1" x14ac:dyDescent="0.2"/>
    <row r="10925" ht="12.75" customHeight="1" x14ac:dyDescent="0.2"/>
    <row r="10926" ht="12.75" customHeight="1" x14ac:dyDescent="0.2"/>
    <row r="10927" ht="12.75" customHeight="1" x14ac:dyDescent="0.2"/>
    <row r="10928" ht="12.75" customHeight="1" x14ac:dyDescent="0.2"/>
    <row r="10929" ht="12.75" customHeight="1" x14ac:dyDescent="0.2"/>
    <row r="10930" ht="12.75" customHeight="1" x14ac:dyDescent="0.2"/>
    <row r="10931" ht="12.75" customHeight="1" x14ac:dyDescent="0.2"/>
    <row r="10932" ht="12.75" customHeight="1" x14ac:dyDescent="0.2"/>
    <row r="10933" ht="12.75" customHeight="1" x14ac:dyDescent="0.2"/>
    <row r="10934" ht="12.75" customHeight="1" x14ac:dyDescent="0.2"/>
    <row r="10935" ht="12.75" customHeight="1" x14ac:dyDescent="0.2"/>
    <row r="10936" ht="12.75" customHeight="1" x14ac:dyDescent="0.2"/>
    <row r="10937" ht="12.75" customHeight="1" x14ac:dyDescent="0.2"/>
    <row r="10938" ht="12.75" customHeight="1" x14ac:dyDescent="0.2"/>
    <row r="10939" ht="12.75" customHeight="1" x14ac:dyDescent="0.2"/>
    <row r="10940" ht="12.75" customHeight="1" x14ac:dyDescent="0.2"/>
    <row r="10941" ht="12.75" customHeight="1" x14ac:dyDescent="0.2"/>
    <row r="10942" ht="12.75" customHeight="1" x14ac:dyDescent="0.2"/>
    <row r="10943" ht="12.75" customHeight="1" x14ac:dyDescent="0.2"/>
    <row r="10944" ht="12.75" customHeight="1" x14ac:dyDescent="0.2"/>
    <row r="10945" ht="12.75" customHeight="1" x14ac:dyDescent="0.2"/>
    <row r="10946" ht="12.75" customHeight="1" x14ac:dyDescent="0.2"/>
    <row r="10947" ht="12.75" customHeight="1" x14ac:dyDescent="0.2"/>
    <row r="10948" ht="12.75" customHeight="1" x14ac:dyDescent="0.2"/>
    <row r="10949" ht="12.75" customHeight="1" x14ac:dyDescent="0.2"/>
    <row r="10950" ht="12.75" customHeight="1" x14ac:dyDescent="0.2"/>
    <row r="10951" ht="12.75" customHeight="1" x14ac:dyDescent="0.2"/>
    <row r="10952" ht="12.75" customHeight="1" x14ac:dyDescent="0.2"/>
    <row r="10953" ht="12.75" customHeight="1" x14ac:dyDescent="0.2"/>
    <row r="10954" ht="12.75" customHeight="1" x14ac:dyDescent="0.2"/>
    <row r="10955" ht="12.75" customHeight="1" x14ac:dyDescent="0.2"/>
    <row r="10956" ht="12.75" customHeight="1" x14ac:dyDescent="0.2"/>
    <row r="10957" ht="12.75" customHeight="1" x14ac:dyDescent="0.2"/>
    <row r="10958" ht="12.75" customHeight="1" x14ac:dyDescent="0.2"/>
    <row r="10959" ht="12.75" customHeight="1" x14ac:dyDescent="0.2"/>
    <row r="10960" ht="12.75" customHeight="1" x14ac:dyDescent="0.2"/>
    <row r="10961" ht="12.75" customHeight="1" x14ac:dyDescent="0.2"/>
    <row r="10962" ht="12.75" customHeight="1" x14ac:dyDescent="0.2"/>
    <row r="10963" ht="12.75" customHeight="1" x14ac:dyDescent="0.2"/>
    <row r="10964" ht="12.75" customHeight="1" x14ac:dyDescent="0.2"/>
    <row r="10965" ht="12.75" customHeight="1" x14ac:dyDescent="0.2"/>
    <row r="10966" ht="12.75" customHeight="1" x14ac:dyDescent="0.2"/>
    <row r="10967" ht="12.75" customHeight="1" x14ac:dyDescent="0.2"/>
    <row r="10968" ht="12.75" customHeight="1" x14ac:dyDescent="0.2"/>
    <row r="10969" ht="12.75" customHeight="1" x14ac:dyDescent="0.2"/>
    <row r="10970" ht="12.75" customHeight="1" x14ac:dyDescent="0.2"/>
    <row r="10971" ht="12.75" customHeight="1" x14ac:dyDescent="0.2"/>
    <row r="10972" ht="12.75" customHeight="1" x14ac:dyDescent="0.2"/>
    <row r="10973" ht="12.75" customHeight="1" x14ac:dyDescent="0.2"/>
    <row r="10974" ht="12.75" customHeight="1" x14ac:dyDescent="0.2"/>
    <row r="10975" ht="12.75" customHeight="1" x14ac:dyDescent="0.2"/>
    <row r="10976" ht="12.75" customHeight="1" x14ac:dyDescent="0.2"/>
    <row r="10977" ht="12.75" customHeight="1" x14ac:dyDescent="0.2"/>
    <row r="10978" ht="12.75" customHeight="1" x14ac:dyDescent="0.2"/>
    <row r="10979" ht="12.75" customHeight="1" x14ac:dyDescent="0.2"/>
    <row r="10980" ht="12.75" customHeight="1" x14ac:dyDescent="0.2"/>
    <row r="10981" ht="12.75" customHeight="1" x14ac:dyDescent="0.2"/>
    <row r="10982" ht="12.75" customHeight="1" x14ac:dyDescent="0.2"/>
    <row r="10983" ht="12.75" customHeight="1" x14ac:dyDescent="0.2"/>
    <row r="10984" ht="12.75" customHeight="1" x14ac:dyDescent="0.2"/>
    <row r="10985" ht="12.75" customHeight="1" x14ac:dyDescent="0.2"/>
    <row r="10986" ht="12.75" customHeight="1" x14ac:dyDescent="0.2"/>
    <row r="10987" ht="12.75" customHeight="1" x14ac:dyDescent="0.2"/>
    <row r="10988" ht="12.75" customHeight="1" x14ac:dyDescent="0.2"/>
    <row r="10989" ht="12.75" customHeight="1" x14ac:dyDescent="0.2"/>
    <row r="10990" ht="12.75" customHeight="1" x14ac:dyDescent="0.2"/>
    <row r="10991" ht="12.75" customHeight="1" x14ac:dyDescent="0.2"/>
    <row r="10992" ht="12.75" customHeight="1" x14ac:dyDescent="0.2"/>
    <row r="10993" ht="12.75" customHeight="1" x14ac:dyDescent="0.2"/>
    <row r="10994" ht="12.75" customHeight="1" x14ac:dyDescent="0.2"/>
    <row r="10995" ht="12.75" customHeight="1" x14ac:dyDescent="0.2"/>
    <row r="10996" ht="12.75" customHeight="1" x14ac:dyDescent="0.2"/>
    <row r="10997" ht="12.75" customHeight="1" x14ac:dyDescent="0.2"/>
    <row r="10998" ht="12.75" customHeight="1" x14ac:dyDescent="0.2"/>
    <row r="10999" ht="12.75" customHeight="1" x14ac:dyDescent="0.2"/>
    <row r="11000" ht="12.75" customHeight="1" x14ac:dyDescent="0.2"/>
    <row r="11001" ht="12.75" customHeight="1" x14ac:dyDescent="0.2"/>
    <row r="11002" ht="12.75" customHeight="1" x14ac:dyDescent="0.2"/>
    <row r="11003" ht="12.75" customHeight="1" x14ac:dyDescent="0.2"/>
    <row r="11004" ht="12.75" customHeight="1" x14ac:dyDescent="0.2"/>
    <row r="11005" ht="12.75" customHeight="1" x14ac:dyDescent="0.2"/>
    <row r="11006" ht="12.75" customHeight="1" x14ac:dyDescent="0.2"/>
    <row r="11007" ht="12.75" customHeight="1" x14ac:dyDescent="0.2"/>
    <row r="11008" ht="12.75" customHeight="1" x14ac:dyDescent="0.2"/>
    <row r="11009" ht="12.75" customHeight="1" x14ac:dyDescent="0.2"/>
    <row r="11010" ht="12.75" customHeight="1" x14ac:dyDescent="0.2"/>
    <row r="11011" ht="12.75" customHeight="1" x14ac:dyDescent="0.2"/>
    <row r="11012" ht="12.75" customHeight="1" x14ac:dyDescent="0.2"/>
    <row r="11013" ht="12.75" customHeight="1" x14ac:dyDescent="0.2"/>
    <row r="11014" ht="12.75" customHeight="1" x14ac:dyDescent="0.2"/>
    <row r="11015" ht="12.75" customHeight="1" x14ac:dyDescent="0.2"/>
    <row r="11016" ht="12.75" customHeight="1" x14ac:dyDescent="0.2"/>
    <row r="11017" ht="12.75" customHeight="1" x14ac:dyDescent="0.2"/>
    <row r="11018" ht="12.75" customHeight="1" x14ac:dyDescent="0.2"/>
    <row r="11019" ht="12.75" customHeight="1" x14ac:dyDescent="0.2"/>
    <row r="11020" ht="12.75" customHeight="1" x14ac:dyDescent="0.2"/>
    <row r="11021" ht="12.75" customHeight="1" x14ac:dyDescent="0.2"/>
    <row r="11022" ht="12.75" customHeight="1" x14ac:dyDescent="0.2"/>
    <row r="11023" ht="12.75" customHeight="1" x14ac:dyDescent="0.2"/>
    <row r="11024" ht="12.75" customHeight="1" x14ac:dyDescent="0.2"/>
    <row r="11025" ht="12.75" customHeight="1" x14ac:dyDescent="0.2"/>
    <row r="11026" ht="12.75" customHeight="1" x14ac:dyDescent="0.2"/>
    <row r="11027" ht="12.75" customHeight="1" x14ac:dyDescent="0.2"/>
    <row r="11028" ht="12.75" customHeight="1" x14ac:dyDescent="0.2"/>
    <row r="11029" ht="12.75" customHeight="1" x14ac:dyDescent="0.2"/>
    <row r="11030" ht="12.75" customHeight="1" x14ac:dyDescent="0.2"/>
    <row r="11031" ht="12.75" customHeight="1" x14ac:dyDescent="0.2"/>
    <row r="11032" ht="12.75" customHeight="1" x14ac:dyDescent="0.2"/>
    <row r="11033" ht="12.75" customHeight="1" x14ac:dyDescent="0.2"/>
    <row r="11034" ht="12.75" customHeight="1" x14ac:dyDescent="0.2"/>
    <row r="11035" ht="12.75" customHeight="1" x14ac:dyDescent="0.2"/>
    <row r="11036" ht="12.75" customHeight="1" x14ac:dyDescent="0.2"/>
    <row r="11037" ht="12.75" customHeight="1" x14ac:dyDescent="0.2"/>
    <row r="11038" ht="12.75" customHeight="1" x14ac:dyDescent="0.2"/>
    <row r="11039" ht="12.75" customHeight="1" x14ac:dyDescent="0.2"/>
    <row r="11040" ht="12.75" customHeight="1" x14ac:dyDescent="0.2"/>
    <row r="11041" ht="12.75" customHeight="1" x14ac:dyDescent="0.2"/>
    <row r="11042" ht="12.75" customHeight="1" x14ac:dyDescent="0.2"/>
    <row r="11043" ht="12.75" customHeight="1" x14ac:dyDescent="0.2"/>
    <row r="11044" ht="12.75" customHeight="1" x14ac:dyDescent="0.2"/>
    <row r="11045" ht="12.75" customHeight="1" x14ac:dyDescent="0.2"/>
    <row r="11046" ht="12.75" customHeight="1" x14ac:dyDescent="0.2"/>
    <row r="11047" ht="12.75" customHeight="1" x14ac:dyDescent="0.2"/>
    <row r="11048" ht="12.75" customHeight="1" x14ac:dyDescent="0.2"/>
    <row r="11049" ht="12.75" customHeight="1" x14ac:dyDescent="0.2"/>
    <row r="11050" ht="12.75" customHeight="1" x14ac:dyDescent="0.2"/>
    <row r="11051" ht="12.75" customHeight="1" x14ac:dyDescent="0.2"/>
    <row r="11052" ht="12.75" customHeight="1" x14ac:dyDescent="0.2"/>
    <row r="11053" ht="12.75" customHeight="1" x14ac:dyDescent="0.2"/>
    <row r="11054" ht="12.75" customHeight="1" x14ac:dyDescent="0.2"/>
    <row r="11055" ht="12.75" customHeight="1" x14ac:dyDescent="0.2"/>
    <row r="11056" ht="12.75" customHeight="1" x14ac:dyDescent="0.2"/>
    <row r="11057" ht="12.75" customHeight="1" x14ac:dyDescent="0.2"/>
    <row r="11058" ht="12.75" customHeight="1" x14ac:dyDescent="0.2"/>
    <row r="11059" ht="12.75" customHeight="1" x14ac:dyDescent="0.2"/>
    <row r="11060" ht="12.75" customHeight="1" x14ac:dyDescent="0.2"/>
    <row r="11061" ht="12.75" customHeight="1" x14ac:dyDescent="0.2"/>
    <row r="11062" ht="12.75" customHeight="1" x14ac:dyDescent="0.2"/>
    <row r="11063" ht="12.75" customHeight="1" x14ac:dyDescent="0.2"/>
    <row r="11064" ht="12.75" customHeight="1" x14ac:dyDescent="0.2"/>
    <row r="11065" ht="12.75" customHeight="1" x14ac:dyDescent="0.2"/>
    <row r="11066" ht="12.75" customHeight="1" x14ac:dyDescent="0.2"/>
    <row r="11067" ht="12.75" customHeight="1" x14ac:dyDescent="0.2"/>
    <row r="11068" ht="12.75" customHeight="1" x14ac:dyDescent="0.2"/>
    <row r="11069" ht="12.75" customHeight="1" x14ac:dyDescent="0.2"/>
    <row r="11070" ht="12.75" customHeight="1" x14ac:dyDescent="0.2"/>
    <row r="11071" ht="12.75" customHeight="1" x14ac:dyDescent="0.2"/>
    <row r="11072" ht="12.75" customHeight="1" x14ac:dyDescent="0.2"/>
    <row r="11073" ht="12.75" customHeight="1" x14ac:dyDescent="0.2"/>
    <row r="11074" ht="12.75" customHeight="1" x14ac:dyDescent="0.2"/>
    <row r="11075" ht="12.75" customHeight="1" x14ac:dyDescent="0.2"/>
    <row r="11076" ht="12.75" customHeight="1" x14ac:dyDescent="0.2"/>
    <row r="11077" ht="12.75" customHeight="1" x14ac:dyDescent="0.2"/>
    <row r="11078" ht="12.75" customHeight="1" x14ac:dyDescent="0.2"/>
    <row r="11079" ht="12.75" customHeight="1" x14ac:dyDescent="0.2"/>
    <row r="11080" ht="12.75" customHeight="1" x14ac:dyDescent="0.2"/>
    <row r="11081" ht="12.75" customHeight="1" x14ac:dyDescent="0.2"/>
    <row r="11082" ht="12.75" customHeight="1" x14ac:dyDescent="0.2"/>
    <row r="11083" ht="12.75" customHeight="1" x14ac:dyDescent="0.2"/>
    <row r="11084" ht="12.75" customHeight="1" x14ac:dyDescent="0.2"/>
    <row r="11085" ht="12.75" customHeight="1" x14ac:dyDescent="0.2"/>
    <row r="11086" ht="12.75" customHeight="1" x14ac:dyDescent="0.2"/>
    <row r="11087" ht="12.75" customHeight="1" x14ac:dyDescent="0.2"/>
    <row r="11088" ht="12.75" customHeight="1" x14ac:dyDescent="0.2"/>
    <row r="11089" ht="12.75" customHeight="1" x14ac:dyDescent="0.2"/>
    <row r="11090" ht="12.75" customHeight="1" x14ac:dyDescent="0.2"/>
    <row r="11091" ht="12.75" customHeight="1" x14ac:dyDescent="0.2"/>
    <row r="11092" ht="12.75" customHeight="1" x14ac:dyDescent="0.2"/>
    <row r="11093" ht="12.75" customHeight="1" x14ac:dyDescent="0.2"/>
    <row r="11094" ht="12.75" customHeight="1" x14ac:dyDescent="0.2"/>
    <row r="11095" ht="12.75" customHeight="1" x14ac:dyDescent="0.2"/>
    <row r="11096" ht="12.75" customHeight="1" x14ac:dyDescent="0.2"/>
    <row r="11097" ht="12.75" customHeight="1" x14ac:dyDescent="0.2"/>
    <row r="11098" ht="12.75" customHeight="1" x14ac:dyDescent="0.2"/>
    <row r="11099" ht="12.75" customHeight="1" x14ac:dyDescent="0.2"/>
    <row r="11100" ht="12.75" customHeight="1" x14ac:dyDescent="0.2"/>
    <row r="11101" ht="12.75" customHeight="1" x14ac:dyDescent="0.2"/>
    <row r="11102" ht="12.75" customHeight="1" x14ac:dyDescent="0.2"/>
    <row r="11103" ht="12.75" customHeight="1" x14ac:dyDescent="0.2"/>
    <row r="11104" ht="12.75" customHeight="1" x14ac:dyDescent="0.2"/>
    <row r="11105" ht="12.75" customHeight="1" x14ac:dyDescent="0.2"/>
    <row r="11106" ht="12.75" customHeight="1" x14ac:dyDescent="0.2"/>
    <row r="11107" ht="12.75" customHeight="1" x14ac:dyDescent="0.2"/>
    <row r="11108" ht="12.75" customHeight="1" x14ac:dyDescent="0.2"/>
    <row r="11109" ht="12.75" customHeight="1" x14ac:dyDescent="0.2"/>
    <row r="11110" ht="12.75" customHeight="1" x14ac:dyDescent="0.2"/>
    <row r="11111" ht="12.75" customHeight="1" x14ac:dyDescent="0.2"/>
    <row r="11112" ht="12.75" customHeight="1" x14ac:dyDescent="0.2"/>
    <row r="11113" ht="12.75" customHeight="1" x14ac:dyDescent="0.2"/>
    <row r="11114" ht="12.75" customHeight="1" x14ac:dyDescent="0.2"/>
    <row r="11115" ht="12.75" customHeight="1" x14ac:dyDescent="0.2"/>
    <row r="11116" ht="12.75" customHeight="1" x14ac:dyDescent="0.2"/>
    <row r="11117" ht="12.75" customHeight="1" x14ac:dyDescent="0.2"/>
    <row r="11118" ht="12.75" customHeight="1" x14ac:dyDescent="0.2"/>
    <row r="11119" ht="12.75" customHeight="1" x14ac:dyDescent="0.2"/>
    <row r="11120" ht="12.75" customHeight="1" x14ac:dyDescent="0.2"/>
    <row r="11121" ht="12.75" customHeight="1" x14ac:dyDescent="0.2"/>
    <row r="11122" ht="12.75" customHeight="1" x14ac:dyDescent="0.2"/>
    <row r="11123" ht="12.75" customHeight="1" x14ac:dyDescent="0.2"/>
    <row r="11124" ht="12.75" customHeight="1" x14ac:dyDescent="0.2"/>
    <row r="11125" ht="12.75" customHeight="1" x14ac:dyDescent="0.2"/>
    <row r="11126" ht="12.75" customHeight="1" x14ac:dyDescent="0.2"/>
    <row r="11127" ht="12.75" customHeight="1" x14ac:dyDescent="0.2"/>
    <row r="11128" ht="12.75" customHeight="1" x14ac:dyDescent="0.2"/>
    <row r="11129" ht="12.75" customHeight="1" x14ac:dyDescent="0.2"/>
    <row r="11130" ht="12.75" customHeight="1" x14ac:dyDescent="0.2"/>
    <row r="11131" ht="12.75" customHeight="1" x14ac:dyDescent="0.2"/>
    <row r="11132" ht="12.75" customHeight="1" x14ac:dyDescent="0.2"/>
    <row r="11133" ht="12.75" customHeight="1" x14ac:dyDescent="0.2"/>
    <row r="11134" ht="12.75" customHeight="1" x14ac:dyDescent="0.2"/>
    <row r="11135" ht="12.75" customHeight="1" x14ac:dyDescent="0.2"/>
    <row r="11136" ht="12.75" customHeight="1" x14ac:dyDescent="0.2"/>
    <row r="11137" ht="12.75" customHeight="1" x14ac:dyDescent="0.2"/>
    <row r="11138" ht="12.75" customHeight="1" x14ac:dyDescent="0.2"/>
    <row r="11139" ht="12.75" customHeight="1" x14ac:dyDescent="0.2"/>
    <row r="11140" ht="12.75" customHeight="1" x14ac:dyDescent="0.2"/>
    <row r="11141" ht="12.75" customHeight="1" x14ac:dyDescent="0.2"/>
    <row r="11142" ht="12.75" customHeight="1" x14ac:dyDescent="0.2"/>
    <row r="11143" ht="12.75" customHeight="1" x14ac:dyDescent="0.2"/>
    <row r="11144" ht="12.75" customHeight="1" x14ac:dyDescent="0.2"/>
    <row r="11145" ht="12.75" customHeight="1" x14ac:dyDescent="0.2"/>
    <row r="11146" ht="12.75" customHeight="1" x14ac:dyDescent="0.2"/>
    <row r="11147" ht="12.75" customHeight="1" x14ac:dyDescent="0.2"/>
    <row r="11148" ht="12.75" customHeight="1" x14ac:dyDescent="0.2"/>
    <row r="11149" ht="12.75" customHeight="1" x14ac:dyDescent="0.2"/>
    <row r="11150" ht="12.75" customHeight="1" x14ac:dyDescent="0.2"/>
    <row r="11151" ht="12.75" customHeight="1" x14ac:dyDescent="0.2"/>
    <row r="11152" ht="12.75" customHeight="1" x14ac:dyDescent="0.2"/>
    <row r="11153" ht="12.75" customHeight="1" x14ac:dyDescent="0.2"/>
    <row r="11154" ht="12.75" customHeight="1" x14ac:dyDescent="0.2"/>
    <row r="11155" ht="12.75" customHeight="1" x14ac:dyDescent="0.2"/>
    <row r="11156" ht="12.75" customHeight="1" x14ac:dyDescent="0.2"/>
    <row r="11157" ht="12.75" customHeight="1" x14ac:dyDescent="0.2"/>
    <row r="11158" ht="12.75" customHeight="1" x14ac:dyDescent="0.2"/>
    <row r="11159" ht="12.75" customHeight="1" x14ac:dyDescent="0.2"/>
    <row r="11160" ht="12.75" customHeight="1" x14ac:dyDescent="0.2"/>
    <row r="11161" ht="12.75" customHeight="1" x14ac:dyDescent="0.2"/>
    <row r="11162" ht="12.75" customHeight="1" x14ac:dyDescent="0.2"/>
    <row r="11163" ht="12.75" customHeight="1" x14ac:dyDescent="0.2"/>
    <row r="11164" ht="12.75" customHeight="1" x14ac:dyDescent="0.2"/>
    <row r="11165" ht="12.75" customHeight="1" x14ac:dyDescent="0.2"/>
    <row r="11166" ht="12.75" customHeight="1" x14ac:dyDescent="0.2"/>
    <row r="11167" ht="12.75" customHeight="1" x14ac:dyDescent="0.2"/>
    <row r="11168" ht="12.75" customHeight="1" x14ac:dyDescent="0.2"/>
    <row r="11169" ht="12.75" customHeight="1" x14ac:dyDescent="0.2"/>
    <row r="11170" ht="12.75" customHeight="1" x14ac:dyDescent="0.2"/>
    <row r="11171" ht="12.75" customHeight="1" x14ac:dyDescent="0.2"/>
    <row r="11172" ht="12.75" customHeight="1" x14ac:dyDescent="0.2"/>
    <row r="11173" ht="12.75" customHeight="1" x14ac:dyDescent="0.2"/>
    <row r="11174" ht="12.75" customHeight="1" x14ac:dyDescent="0.2"/>
    <row r="11175" ht="12.75" customHeight="1" x14ac:dyDescent="0.2"/>
    <row r="11176" ht="12.75" customHeight="1" x14ac:dyDescent="0.2"/>
    <row r="11177" ht="12.75" customHeight="1" x14ac:dyDescent="0.2"/>
    <row r="11178" ht="12.75" customHeight="1" x14ac:dyDescent="0.2"/>
    <row r="11179" ht="12.75" customHeight="1" x14ac:dyDescent="0.2"/>
    <row r="11180" ht="12.75" customHeight="1" x14ac:dyDescent="0.2"/>
    <row r="11181" ht="12.75" customHeight="1" x14ac:dyDescent="0.2"/>
    <row r="11182" ht="12.75" customHeight="1" x14ac:dyDescent="0.2"/>
    <row r="11183" ht="12.75" customHeight="1" x14ac:dyDescent="0.2"/>
    <row r="11184" ht="12.75" customHeight="1" x14ac:dyDescent="0.2"/>
    <row r="11185" ht="12.75" customHeight="1" x14ac:dyDescent="0.2"/>
    <row r="11186" ht="12.75" customHeight="1" x14ac:dyDescent="0.2"/>
    <row r="11187" ht="12.75" customHeight="1" x14ac:dyDescent="0.2"/>
    <row r="11188" ht="12.75" customHeight="1" x14ac:dyDescent="0.2"/>
    <row r="11189" ht="12.75" customHeight="1" x14ac:dyDescent="0.2"/>
    <row r="11190" ht="12.75" customHeight="1" x14ac:dyDescent="0.2"/>
    <row r="11191" ht="12.75" customHeight="1" x14ac:dyDescent="0.2"/>
    <row r="11192" ht="12.75" customHeight="1" x14ac:dyDescent="0.2"/>
    <row r="11193" ht="12.75" customHeight="1" x14ac:dyDescent="0.2"/>
    <row r="11194" ht="12.75" customHeight="1" x14ac:dyDescent="0.2"/>
    <row r="11195" ht="12.75" customHeight="1" x14ac:dyDescent="0.2"/>
    <row r="11196" ht="12.75" customHeight="1" x14ac:dyDescent="0.2"/>
    <row r="11197" ht="12.75" customHeight="1" x14ac:dyDescent="0.2"/>
    <row r="11198" ht="12.75" customHeight="1" x14ac:dyDescent="0.2"/>
    <row r="11199" ht="12.75" customHeight="1" x14ac:dyDescent="0.2"/>
    <row r="11200" ht="12.75" customHeight="1" x14ac:dyDescent="0.2"/>
    <row r="11201" ht="12.75" customHeight="1" x14ac:dyDescent="0.2"/>
    <row r="11202" ht="12.75" customHeight="1" x14ac:dyDescent="0.2"/>
    <row r="11203" ht="12.75" customHeight="1" x14ac:dyDescent="0.2"/>
    <row r="11204" ht="12.75" customHeight="1" x14ac:dyDescent="0.2"/>
    <row r="11205" ht="12.75" customHeight="1" x14ac:dyDescent="0.2"/>
    <row r="11206" ht="12.75" customHeight="1" x14ac:dyDescent="0.2"/>
    <row r="11207" ht="12.75" customHeight="1" x14ac:dyDescent="0.2"/>
    <row r="11208" ht="12.75" customHeight="1" x14ac:dyDescent="0.2"/>
    <row r="11209" ht="12.75" customHeight="1" x14ac:dyDescent="0.2"/>
    <row r="11210" ht="12.75" customHeight="1" x14ac:dyDescent="0.2"/>
    <row r="11211" ht="12.75" customHeight="1" x14ac:dyDescent="0.2"/>
    <row r="11212" ht="12.75" customHeight="1" x14ac:dyDescent="0.2"/>
    <row r="11213" ht="12.75" customHeight="1" x14ac:dyDescent="0.2"/>
    <row r="11214" ht="12.75" customHeight="1" x14ac:dyDescent="0.2"/>
    <row r="11215" ht="12.75" customHeight="1" x14ac:dyDescent="0.2"/>
    <row r="11216" ht="12.75" customHeight="1" x14ac:dyDescent="0.2"/>
    <row r="11217" ht="12.75" customHeight="1" x14ac:dyDescent="0.2"/>
    <row r="11218" ht="12.75" customHeight="1" x14ac:dyDescent="0.2"/>
    <row r="11219" ht="12.75" customHeight="1" x14ac:dyDescent="0.2"/>
    <row r="11220" ht="12.75" customHeight="1" x14ac:dyDescent="0.2"/>
    <row r="11221" ht="12.75" customHeight="1" x14ac:dyDescent="0.2"/>
    <row r="11222" ht="12.75" customHeight="1" x14ac:dyDescent="0.2"/>
    <row r="11223" ht="12.75" customHeight="1" x14ac:dyDescent="0.2"/>
    <row r="11224" ht="12.75" customHeight="1" x14ac:dyDescent="0.2"/>
    <row r="11225" ht="12.75" customHeight="1" x14ac:dyDescent="0.2"/>
    <row r="11226" ht="12.75" customHeight="1" x14ac:dyDescent="0.2"/>
    <row r="11227" ht="12.75" customHeight="1" x14ac:dyDescent="0.2"/>
    <row r="11228" ht="12.75" customHeight="1" x14ac:dyDescent="0.2"/>
    <row r="11229" ht="12.75" customHeight="1" x14ac:dyDescent="0.2"/>
    <row r="11230" ht="12.75" customHeight="1" x14ac:dyDescent="0.2"/>
    <row r="11231" ht="12.75" customHeight="1" x14ac:dyDescent="0.2"/>
    <row r="11232" ht="12.75" customHeight="1" x14ac:dyDescent="0.2"/>
    <row r="11233" ht="12.75" customHeight="1" x14ac:dyDescent="0.2"/>
    <row r="11234" ht="12.75" customHeight="1" x14ac:dyDescent="0.2"/>
    <row r="11235" ht="12.75" customHeight="1" x14ac:dyDescent="0.2"/>
    <row r="11236" ht="12.75" customHeight="1" x14ac:dyDescent="0.2"/>
    <row r="11237" ht="12.75" customHeight="1" x14ac:dyDescent="0.2"/>
    <row r="11238" ht="12.75" customHeight="1" x14ac:dyDescent="0.2"/>
    <row r="11239" ht="12.75" customHeight="1" x14ac:dyDescent="0.2"/>
    <row r="11240" ht="12.75" customHeight="1" x14ac:dyDescent="0.2"/>
    <row r="11241" ht="12.75" customHeight="1" x14ac:dyDescent="0.2"/>
    <row r="11242" ht="12.75" customHeight="1" x14ac:dyDescent="0.2"/>
    <row r="11243" ht="12.75" customHeight="1" x14ac:dyDescent="0.2"/>
    <row r="11244" ht="12.75" customHeight="1" x14ac:dyDescent="0.2"/>
    <row r="11245" ht="12.75" customHeight="1" x14ac:dyDescent="0.2"/>
    <row r="11246" ht="12.75" customHeight="1" x14ac:dyDescent="0.2"/>
    <row r="11247" ht="12.75" customHeight="1" x14ac:dyDescent="0.2"/>
    <row r="11248" ht="12.75" customHeight="1" x14ac:dyDescent="0.2"/>
    <row r="11249" ht="12.75" customHeight="1" x14ac:dyDescent="0.2"/>
    <row r="11250" ht="12.75" customHeight="1" x14ac:dyDescent="0.2"/>
    <row r="11251" ht="12.75" customHeight="1" x14ac:dyDescent="0.2"/>
    <row r="11252" ht="12.75" customHeight="1" x14ac:dyDescent="0.2"/>
    <row r="11253" ht="12.75" customHeight="1" x14ac:dyDescent="0.2"/>
    <row r="11254" ht="12.75" customHeight="1" x14ac:dyDescent="0.2"/>
    <row r="11255" ht="12.75" customHeight="1" x14ac:dyDescent="0.2"/>
    <row r="11256" ht="12.75" customHeight="1" x14ac:dyDescent="0.2"/>
    <row r="11257" ht="12.75" customHeight="1" x14ac:dyDescent="0.2"/>
    <row r="11258" ht="12.75" customHeight="1" x14ac:dyDescent="0.2"/>
    <row r="11259" ht="12.75" customHeight="1" x14ac:dyDescent="0.2"/>
    <row r="11260" ht="12.75" customHeight="1" x14ac:dyDescent="0.2"/>
    <row r="11261" ht="12.75" customHeight="1" x14ac:dyDescent="0.2"/>
    <row r="11262" ht="12.75" customHeight="1" x14ac:dyDescent="0.2"/>
    <row r="11263" ht="12.75" customHeight="1" x14ac:dyDescent="0.2"/>
    <row r="11264" ht="12.75" customHeight="1" x14ac:dyDescent="0.2"/>
    <row r="11265" ht="12.75" customHeight="1" x14ac:dyDescent="0.2"/>
    <row r="11266" ht="12.75" customHeight="1" x14ac:dyDescent="0.2"/>
    <row r="11267" ht="12.75" customHeight="1" x14ac:dyDescent="0.2"/>
    <row r="11268" ht="12.75" customHeight="1" x14ac:dyDescent="0.2"/>
    <row r="11269" ht="12.75" customHeight="1" x14ac:dyDescent="0.2"/>
    <row r="11270" ht="12.75" customHeight="1" x14ac:dyDescent="0.2"/>
    <row r="11271" ht="12.75" customHeight="1" x14ac:dyDescent="0.2"/>
    <row r="11272" ht="12.75" customHeight="1" x14ac:dyDescent="0.2"/>
    <row r="11273" ht="12.75" customHeight="1" x14ac:dyDescent="0.2"/>
    <row r="11274" ht="12.75" customHeight="1" x14ac:dyDescent="0.2"/>
    <row r="11275" ht="12.75" customHeight="1" x14ac:dyDescent="0.2"/>
    <row r="11276" ht="12.75" customHeight="1" x14ac:dyDescent="0.2"/>
    <row r="11277" ht="12.75" customHeight="1" x14ac:dyDescent="0.2"/>
    <row r="11278" ht="12.75" customHeight="1" x14ac:dyDescent="0.2"/>
    <row r="11279" ht="12.75" customHeight="1" x14ac:dyDescent="0.2"/>
    <row r="11280" ht="12.75" customHeight="1" x14ac:dyDescent="0.2"/>
    <row r="11281" ht="12.75" customHeight="1" x14ac:dyDescent="0.2"/>
    <row r="11282" ht="12.75" customHeight="1" x14ac:dyDescent="0.2"/>
    <row r="11283" ht="12.75" customHeight="1" x14ac:dyDescent="0.2"/>
    <row r="11284" ht="12.75" customHeight="1" x14ac:dyDescent="0.2"/>
    <row r="11285" ht="12.75" customHeight="1" x14ac:dyDescent="0.2"/>
    <row r="11286" ht="12.75" customHeight="1" x14ac:dyDescent="0.2"/>
    <row r="11287" ht="12.75" customHeight="1" x14ac:dyDescent="0.2"/>
    <row r="11288" ht="12.75" customHeight="1" x14ac:dyDescent="0.2"/>
    <row r="11289" ht="12.75" customHeight="1" x14ac:dyDescent="0.2"/>
    <row r="11290" ht="12.75" customHeight="1" x14ac:dyDescent="0.2"/>
    <row r="11291" ht="12.75" customHeight="1" x14ac:dyDescent="0.2"/>
    <row r="11292" ht="12.75" customHeight="1" x14ac:dyDescent="0.2"/>
    <row r="11293" ht="12.75" customHeight="1" x14ac:dyDescent="0.2"/>
    <row r="11294" ht="12.75" customHeight="1" x14ac:dyDescent="0.2"/>
    <row r="11295" ht="12.75" customHeight="1" x14ac:dyDescent="0.2"/>
    <row r="11296" ht="12.75" customHeight="1" x14ac:dyDescent="0.2"/>
    <row r="11297" ht="12.75" customHeight="1" x14ac:dyDescent="0.2"/>
    <row r="11298" ht="12.75" customHeight="1" x14ac:dyDescent="0.2"/>
    <row r="11299" ht="12.75" customHeight="1" x14ac:dyDescent="0.2"/>
    <row r="11300" ht="12.75" customHeight="1" x14ac:dyDescent="0.2"/>
    <row r="11301" ht="12.75" customHeight="1" x14ac:dyDescent="0.2"/>
    <row r="11302" ht="12.75" customHeight="1" x14ac:dyDescent="0.2"/>
    <row r="11303" ht="12.75" customHeight="1" x14ac:dyDescent="0.2"/>
    <row r="11304" ht="12.75" customHeight="1" x14ac:dyDescent="0.2"/>
    <row r="11305" ht="12.75" customHeight="1" x14ac:dyDescent="0.2"/>
    <row r="11306" ht="12.75" customHeight="1" x14ac:dyDescent="0.2"/>
    <row r="11307" ht="12.75" customHeight="1" x14ac:dyDescent="0.2"/>
    <row r="11308" ht="12.75" customHeight="1" x14ac:dyDescent="0.2"/>
    <row r="11309" ht="12.75" customHeight="1" x14ac:dyDescent="0.2"/>
    <row r="11310" ht="12.75" customHeight="1" x14ac:dyDescent="0.2"/>
    <row r="11311" ht="12.75" customHeight="1" x14ac:dyDescent="0.2"/>
    <row r="11312" ht="12.75" customHeight="1" x14ac:dyDescent="0.2"/>
    <row r="11313" ht="12.75" customHeight="1" x14ac:dyDescent="0.2"/>
    <row r="11314" ht="12.75" customHeight="1" x14ac:dyDescent="0.2"/>
    <row r="11315" ht="12.75" customHeight="1" x14ac:dyDescent="0.2"/>
    <row r="11316" ht="12.75" customHeight="1" x14ac:dyDescent="0.2"/>
    <row r="11317" ht="12.75" customHeight="1" x14ac:dyDescent="0.2"/>
    <row r="11318" ht="12.75" customHeight="1" x14ac:dyDescent="0.2"/>
    <row r="11319" ht="12.75" customHeight="1" x14ac:dyDescent="0.2"/>
    <row r="11320" ht="12.75" customHeight="1" x14ac:dyDescent="0.2"/>
    <row r="11321" ht="12.75" customHeight="1" x14ac:dyDescent="0.2"/>
    <row r="11322" ht="12.75" customHeight="1" x14ac:dyDescent="0.2"/>
    <row r="11323" ht="12.75" customHeight="1" x14ac:dyDescent="0.2"/>
    <row r="11324" ht="12.75" customHeight="1" x14ac:dyDescent="0.2"/>
    <row r="11325" ht="12.75" customHeight="1" x14ac:dyDescent="0.2"/>
    <row r="11326" ht="12.75" customHeight="1" x14ac:dyDescent="0.2"/>
    <row r="11327" ht="12.75" customHeight="1" x14ac:dyDescent="0.2"/>
    <row r="11328" ht="12.75" customHeight="1" x14ac:dyDescent="0.2"/>
    <row r="11329" ht="12.75" customHeight="1" x14ac:dyDescent="0.2"/>
    <row r="11330" ht="12.75" customHeight="1" x14ac:dyDescent="0.2"/>
    <row r="11331" ht="12.75" customHeight="1" x14ac:dyDescent="0.2"/>
    <row r="11332" ht="12.75" customHeight="1" x14ac:dyDescent="0.2"/>
    <row r="11333" ht="12.75" customHeight="1" x14ac:dyDescent="0.2"/>
    <row r="11334" ht="12.75" customHeight="1" x14ac:dyDescent="0.2"/>
    <row r="11335" ht="12.75" customHeight="1" x14ac:dyDescent="0.2"/>
    <row r="11336" ht="12.75" customHeight="1" x14ac:dyDescent="0.2"/>
    <row r="11337" ht="12.75" customHeight="1" x14ac:dyDescent="0.2"/>
    <row r="11338" ht="12.75" customHeight="1" x14ac:dyDescent="0.2"/>
    <row r="11339" ht="12.75" customHeight="1" x14ac:dyDescent="0.2"/>
    <row r="11340" ht="12.75" customHeight="1" x14ac:dyDescent="0.2"/>
    <row r="11341" ht="12.75" customHeight="1" x14ac:dyDescent="0.2"/>
    <row r="11342" ht="12.75" customHeight="1" x14ac:dyDescent="0.2"/>
    <row r="11343" ht="12.75" customHeight="1" x14ac:dyDescent="0.2"/>
    <row r="11344" ht="12.75" customHeight="1" x14ac:dyDescent="0.2"/>
    <row r="11345" ht="12.75" customHeight="1" x14ac:dyDescent="0.2"/>
    <row r="11346" ht="12.75" customHeight="1" x14ac:dyDescent="0.2"/>
    <row r="11347" ht="12.75" customHeight="1" x14ac:dyDescent="0.2"/>
    <row r="11348" ht="12.75" customHeight="1" x14ac:dyDescent="0.2"/>
    <row r="11349" ht="12.75" customHeight="1" x14ac:dyDescent="0.2"/>
    <row r="11350" ht="12.75" customHeight="1" x14ac:dyDescent="0.2"/>
    <row r="11351" ht="12.75" customHeight="1" x14ac:dyDescent="0.2"/>
    <row r="11352" ht="12.75" customHeight="1" x14ac:dyDescent="0.2"/>
    <row r="11353" ht="12.75" customHeight="1" x14ac:dyDescent="0.2"/>
    <row r="11354" ht="12.75" customHeight="1" x14ac:dyDescent="0.2"/>
    <row r="11355" ht="12.75" customHeight="1" x14ac:dyDescent="0.2"/>
    <row r="11356" ht="12.75" customHeight="1" x14ac:dyDescent="0.2"/>
    <row r="11357" ht="12.75" customHeight="1" x14ac:dyDescent="0.2"/>
    <row r="11358" ht="12.75" customHeight="1" x14ac:dyDescent="0.2"/>
    <row r="11359" ht="12.75" customHeight="1" x14ac:dyDescent="0.2"/>
    <row r="11360" ht="12.75" customHeight="1" x14ac:dyDescent="0.2"/>
    <row r="11361" ht="12.75" customHeight="1" x14ac:dyDescent="0.2"/>
    <row r="11362" ht="12.75" customHeight="1" x14ac:dyDescent="0.2"/>
    <row r="11363" ht="12.75" customHeight="1" x14ac:dyDescent="0.2"/>
    <row r="11364" ht="12.75" customHeight="1" x14ac:dyDescent="0.2"/>
    <row r="11365" ht="12.75" customHeight="1" x14ac:dyDescent="0.2"/>
    <row r="11366" ht="12.75" customHeight="1" x14ac:dyDescent="0.2"/>
    <row r="11367" ht="12.75" customHeight="1" x14ac:dyDescent="0.2"/>
    <row r="11368" ht="12.75" customHeight="1" x14ac:dyDescent="0.2"/>
    <row r="11369" ht="12.75" customHeight="1" x14ac:dyDescent="0.2"/>
    <row r="11370" ht="12.75" customHeight="1" x14ac:dyDescent="0.2"/>
    <row r="11371" ht="12.75" customHeight="1" x14ac:dyDescent="0.2"/>
    <row r="11372" ht="12.75" customHeight="1" x14ac:dyDescent="0.2"/>
    <row r="11373" ht="12.75" customHeight="1" x14ac:dyDescent="0.2"/>
    <row r="11374" ht="12.75" customHeight="1" x14ac:dyDescent="0.2"/>
    <row r="11375" ht="12.75" customHeight="1" x14ac:dyDescent="0.2"/>
    <row r="11376" ht="12.75" customHeight="1" x14ac:dyDescent="0.2"/>
    <row r="11377" ht="12.75" customHeight="1" x14ac:dyDescent="0.2"/>
    <row r="11378" ht="12.75" customHeight="1" x14ac:dyDescent="0.2"/>
    <row r="11379" ht="12.75" customHeight="1" x14ac:dyDescent="0.2"/>
    <row r="11380" ht="12.75" customHeight="1" x14ac:dyDescent="0.2"/>
    <row r="11381" ht="12.75" customHeight="1" x14ac:dyDescent="0.2"/>
    <row r="11382" ht="12.75" customHeight="1" x14ac:dyDescent="0.2"/>
    <row r="11383" ht="12.75" customHeight="1" x14ac:dyDescent="0.2"/>
    <row r="11384" ht="12.75" customHeight="1" x14ac:dyDescent="0.2"/>
    <row r="11385" ht="12.75" customHeight="1" x14ac:dyDescent="0.2"/>
    <row r="11386" ht="12.75" customHeight="1" x14ac:dyDescent="0.2"/>
    <row r="11387" ht="12.75" customHeight="1" x14ac:dyDescent="0.2"/>
    <row r="11388" ht="12.75" customHeight="1" x14ac:dyDescent="0.2"/>
    <row r="11389" ht="12.75" customHeight="1" x14ac:dyDescent="0.2"/>
    <row r="11390" ht="12.75" customHeight="1" x14ac:dyDescent="0.2"/>
    <row r="11391" ht="12.75" customHeight="1" x14ac:dyDescent="0.2"/>
    <row r="11392" ht="12.75" customHeight="1" x14ac:dyDescent="0.2"/>
    <row r="11393" ht="12.75" customHeight="1" x14ac:dyDescent="0.2"/>
    <row r="11394" ht="12.75" customHeight="1" x14ac:dyDescent="0.2"/>
    <row r="11395" ht="12.75" customHeight="1" x14ac:dyDescent="0.2"/>
    <row r="11396" ht="12.75" customHeight="1" x14ac:dyDescent="0.2"/>
    <row r="11397" ht="12.75" customHeight="1" x14ac:dyDescent="0.2"/>
    <row r="11398" ht="12.75" customHeight="1" x14ac:dyDescent="0.2"/>
    <row r="11399" ht="12.75" customHeight="1" x14ac:dyDescent="0.2"/>
    <row r="11400" ht="12.75" customHeight="1" x14ac:dyDescent="0.2"/>
    <row r="11401" ht="12.75" customHeight="1" x14ac:dyDescent="0.2"/>
    <row r="11402" ht="12.75" customHeight="1" x14ac:dyDescent="0.2"/>
    <row r="11403" ht="12.75" customHeight="1" x14ac:dyDescent="0.2"/>
    <row r="11404" ht="12.75" customHeight="1" x14ac:dyDescent="0.2"/>
    <row r="11405" ht="12.75" customHeight="1" x14ac:dyDescent="0.2"/>
    <row r="11406" ht="12.75" customHeight="1" x14ac:dyDescent="0.2"/>
    <row r="11407" ht="12.75" customHeight="1" x14ac:dyDescent="0.2"/>
    <row r="11408" ht="12.75" customHeight="1" x14ac:dyDescent="0.2"/>
    <row r="11409" ht="12.75" customHeight="1" x14ac:dyDescent="0.2"/>
    <row r="11410" ht="12.75" customHeight="1" x14ac:dyDescent="0.2"/>
    <row r="11411" ht="12.75" customHeight="1" x14ac:dyDescent="0.2"/>
    <row r="11412" ht="12.75" customHeight="1" x14ac:dyDescent="0.2"/>
    <row r="11413" ht="12.75" customHeight="1" x14ac:dyDescent="0.2"/>
    <row r="11414" ht="12.75" customHeight="1" x14ac:dyDescent="0.2"/>
    <row r="11415" ht="12.75" customHeight="1" x14ac:dyDescent="0.2"/>
    <row r="11416" ht="12.75" customHeight="1" x14ac:dyDescent="0.2"/>
    <row r="11417" ht="12.75" customHeight="1" x14ac:dyDescent="0.2"/>
    <row r="11418" ht="12.75" customHeight="1" x14ac:dyDescent="0.2"/>
    <row r="11419" ht="12.75" customHeight="1" x14ac:dyDescent="0.2"/>
    <row r="11420" ht="12.75" customHeight="1" x14ac:dyDescent="0.2"/>
    <row r="11421" ht="12.75" customHeight="1" x14ac:dyDescent="0.2"/>
    <row r="11422" ht="12.75" customHeight="1" x14ac:dyDescent="0.2"/>
    <row r="11423" ht="12.75" customHeight="1" x14ac:dyDescent="0.2"/>
    <row r="11424" ht="12.75" customHeight="1" x14ac:dyDescent="0.2"/>
    <row r="11425" ht="12.75" customHeight="1" x14ac:dyDescent="0.2"/>
    <row r="11426" ht="12.75" customHeight="1" x14ac:dyDescent="0.2"/>
    <row r="11427" ht="12.75" customHeight="1" x14ac:dyDescent="0.2"/>
    <row r="11428" ht="12.75" customHeight="1" x14ac:dyDescent="0.2"/>
    <row r="11429" ht="12.75" customHeight="1" x14ac:dyDescent="0.2"/>
    <row r="11430" ht="12.75" customHeight="1" x14ac:dyDescent="0.2"/>
    <row r="11431" ht="12.75" customHeight="1" x14ac:dyDescent="0.2"/>
    <row r="11432" ht="12.75" customHeight="1" x14ac:dyDescent="0.2"/>
    <row r="11433" ht="12.75" customHeight="1" x14ac:dyDescent="0.2"/>
    <row r="11434" ht="12.75" customHeight="1" x14ac:dyDescent="0.2"/>
    <row r="11435" ht="12.75" customHeight="1" x14ac:dyDescent="0.2"/>
    <row r="11436" ht="12.75" customHeight="1" x14ac:dyDescent="0.2"/>
    <row r="11437" ht="12.75" customHeight="1" x14ac:dyDescent="0.2"/>
    <row r="11438" ht="12.75" customHeight="1" x14ac:dyDescent="0.2"/>
    <row r="11439" ht="12.75" customHeight="1" x14ac:dyDescent="0.2"/>
    <row r="11440" ht="12.75" customHeight="1" x14ac:dyDescent="0.2"/>
    <row r="11441" ht="12.75" customHeight="1" x14ac:dyDescent="0.2"/>
    <row r="11442" ht="12.75" customHeight="1" x14ac:dyDescent="0.2"/>
    <row r="11443" ht="12.75" customHeight="1" x14ac:dyDescent="0.2"/>
    <row r="11444" ht="12.75" customHeight="1" x14ac:dyDescent="0.2"/>
    <row r="11445" ht="12.75" customHeight="1" x14ac:dyDescent="0.2"/>
    <row r="11446" ht="12.75" customHeight="1" x14ac:dyDescent="0.2"/>
    <row r="11447" ht="12.75" customHeight="1" x14ac:dyDescent="0.2"/>
    <row r="11448" ht="12.75" customHeight="1" x14ac:dyDescent="0.2"/>
    <row r="11449" ht="12.75" customHeight="1" x14ac:dyDescent="0.2"/>
    <row r="11450" ht="12.75" customHeight="1" x14ac:dyDescent="0.2"/>
    <row r="11451" ht="12.75" customHeight="1" x14ac:dyDescent="0.2"/>
    <row r="11452" ht="12.75" customHeight="1" x14ac:dyDescent="0.2"/>
    <row r="11453" ht="12.75" customHeight="1" x14ac:dyDescent="0.2"/>
    <row r="11454" ht="12.75" customHeight="1" x14ac:dyDescent="0.2"/>
    <row r="11455" ht="12.75" customHeight="1" x14ac:dyDescent="0.2"/>
    <row r="11456" ht="12.75" customHeight="1" x14ac:dyDescent="0.2"/>
    <row r="11457" ht="12.75" customHeight="1" x14ac:dyDescent="0.2"/>
    <row r="11458" ht="12.75" customHeight="1" x14ac:dyDescent="0.2"/>
    <row r="11459" ht="12.75" customHeight="1" x14ac:dyDescent="0.2"/>
    <row r="11460" ht="12.75" customHeight="1" x14ac:dyDescent="0.2"/>
    <row r="11461" ht="12.75" customHeight="1" x14ac:dyDescent="0.2"/>
    <row r="11462" ht="12.75" customHeight="1" x14ac:dyDescent="0.2"/>
    <row r="11463" ht="12.75" customHeight="1" x14ac:dyDescent="0.2"/>
    <row r="11464" ht="12.75" customHeight="1" x14ac:dyDescent="0.2"/>
    <row r="11465" ht="12.75" customHeight="1" x14ac:dyDescent="0.2"/>
    <row r="11466" ht="12.75" customHeight="1" x14ac:dyDescent="0.2"/>
    <row r="11467" ht="12.75" customHeight="1" x14ac:dyDescent="0.2"/>
    <row r="11468" ht="12.75" customHeight="1" x14ac:dyDescent="0.2"/>
    <row r="11469" ht="12.75" customHeight="1" x14ac:dyDescent="0.2"/>
    <row r="11470" ht="12.75" customHeight="1" x14ac:dyDescent="0.2"/>
    <row r="11471" ht="12.75" customHeight="1" x14ac:dyDescent="0.2"/>
    <row r="11472" ht="12.75" customHeight="1" x14ac:dyDescent="0.2"/>
    <row r="11473" ht="12.75" customHeight="1" x14ac:dyDescent="0.2"/>
    <row r="11474" ht="12.75" customHeight="1" x14ac:dyDescent="0.2"/>
    <row r="11475" ht="12.75" customHeight="1" x14ac:dyDescent="0.2"/>
    <row r="11476" ht="12.75" customHeight="1" x14ac:dyDescent="0.2"/>
    <row r="11477" ht="12.75" customHeight="1" x14ac:dyDescent="0.2"/>
    <row r="11478" ht="12.75" customHeight="1" x14ac:dyDescent="0.2"/>
    <row r="11479" ht="12.75" customHeight="1" x14ac:dyDescent="0.2"/>
    <row r="11480" ht="12.75" customHeight="1" x14ac:dyDescent="0.2"/>
    <row r="11481" ht="12.75" customHeight="1" x14ac:dyDescent="0.2"/>
    <row r="11482" ht="12.75" customHeight="1" x14ac:dyDescent="0.2"/>
    <row r="11483" ht="12.75" customHeight="1" x14ac:dyDescent="0.2"/>
    <row r="11484" ht="12.75" customHeight="1" x14ac:dyDescent="0.2"/>
    <row r="11485" ht="12.75" customHeight="1" x14ac:dyDescent="0.2"/>
    <row r="11486" ht="12.75" customHeight="1" x14ac:dyDescent="0.2"/>
    <row r="11487" ht="12.75" customHeight="1" x14ac:dyDescent="0.2"/>
    <row r="11488" ht="12.75" customHeight="1" x14ac:dyDescent="0.2"/>
    <row r="11489" ht="12.75" customHeight="1" x14ac:dyDescent="0.2"/>
    <row r="11490" ht="12.75" customHeight="1" x14ac:dyDescent="0.2"/>
    <row r="11491" ht="12.75" customHeight="1" x14ac:dyDescent="0.2"/>
    <row r="11492" ht="12.75" customHeight="1" x14ac:dyDescent="0.2"/>
    <row r="11493" ht="12.75" customHeight="1" x14ac:dyDescent="0.2"/>
    <row r="11494" ht="12.75" customHeight="1" x14ac:dyDescent="0.2"/>
    <row r="11495" ht="12.75" customHeight="1" x14ac:dyDescent="0.2"/>
    <row r="11496" ht="12.75" customHeight="1" x14ac:dyDescent="0.2"/>
    <row r="11497" ht="12.75" customHeight="1" x14ac:dyDescent="0.2"/>
    <row r="11498" ht="12.75" customHeight="1" x14ac:dyDescent="0.2"/>
    <row r="11499" ht="12.75" customHeight="1" x14ac:dyDescent="0.2"/>
    <row r="11500" ht="12.75" customHeight="1" x14ac:dyDescent="0.2"/>
    <row r="11501" ht="12.75" customHeight="1" x14ac:dyDescent="0.2"/>
    <row r="11502" ht="12.75" customHeight="1" x14ac:dyDescent="0.2"/>
    <row r="11503" ht="12.75" customHeight="1" x14ac:dyDescent="0.2"/>
    <row r="11504" ht="12.75" customHeight="1" x14ac:dyDescent="0.2"/>
    <row r="11505" ht="12.75" customHeight="1" x14ac:dyDescent="0.2"/>
    <row r="11506" ht="12.75" customHeight="1" x14ac:dyDescent="0.2"/>
    <row r="11507" ht="12.75" customHeight="1" x14ac:dyDescent="0.2"/>
    <row r="11508" ht="12.75" customHeight="1" x14ac:dyDescent="0.2"/>
    <row r="11509" ht="12.75" customHeight="1" x14ac:dyDescent="0.2"/>
    <row r="11510" ht="12.75" customHeight="1" x14ac:dyDescent="0.2"/>
    <row r="11511" ht="12.75" customHeight="1" x14ac:dyDescent="0.2"/>
    <row r="11512" ht="12.75" customHeight="1" x14ac:dyDescent="0.2"/>
    <row r="11513" ht="12.75" customHeight="1" x14ac:dyDescent="0.2"/>
    <row r="11514" ht="12.75" customHeight="1" x14ac:dyDescent="0.2"/>
    <row r="11515" ht="12.75" customHeight="1" x14ac:dyDescent="0.2"/>
    <row r="11516" ht="12.75" customHeight="1" x14ac:dyDescent="0.2"/>
    <row r="11517" ht="12.75" customHeight="1" x14ac:dyDescent="0.2"/>
    <row r="11518" ht="12.75" customHeight="1" x14ac:dyDescent="0.2"/>
    <row r="11519" ht="12.75" customHeight="1" x14ac:dyDescent="0.2"/>
    <row r="11520" ht="12.75" customHeight="1" x14ac:dyDescent="0.2"/>
    <row r="11521" ht="12.75" customHeight="1" x14ac:dyDescent="0.2"/>
    <row r="11522" ht="12.75" customHeight="1" x14ac:dyDescent="0.2"/>
    <row r="11523" ht="12.75" customHeight="1" x14ac:dyDescent="0.2"/>
    <row r="11524" ht="12.75" customHeight="1" x14ac:dyDescent="0.2"/>
    <row r="11525" ht="12.75" customHeight="1" x14ac:dyDescent="0.2"/>
    <row r="11526" ht="12.75" customHeight="1" x14ac:dyDescent="0.2"/>
    <row r="11527" ht="12.75" customHeight="1" x14ac:dyDescent="0.2"/>
    <row r="11528" ht="12.75" customHeight="1" x14ac:dyDescent="0.2"/>
    <row r="11529" ht="12.75" customHeight="1" x14ac:dyDescent="0.2"/>
    <row r="11530" ht="12.75" customHeight="1" x14ac:dyDescent="0.2"/>
    <row r="11531" ht="12.75" customHeight="1" x14ac:dyDescent="0.2"/>
    <row r="11532" ht="12.75" customHeight="1" x14ac:dyDescent="0.2"/>
    <row r="11533" ht="12.75" customHeight="1" x14ac:dyDescent="0.2"/>
    <row r="11534" ht="12.75" customHeight="1" x14ac:dyDescent="0.2"/>
    <row r="11535" ht="12.75" customHeight="1" x14ac:dyDescent="0.2"/>
    <row r="11536" ht="12.75" customHeight="1" x14ac:dyDescent="0.2"/>
    <row r="11537" ht="12.75" customHeight="1" x14ac:dyDescent="0.2"/>
    <row r="11538" ht="12.75" customHeight="1" x14ac:dyDescent="0.2"/>
    <row r="11539" ht="12.75" customHeight="1" x14ac:dyDescent="0.2"/>
    <row r="11540" ht="12.75" customHeight="1" x14ac:dyDescent="0.2"/>
    <row r="11541" ht="12.75" customHeight="1" x14ac:dyDescent="0.2"/>
    <row r="11542" ht="12.75" customHeight="1" x14ac:dyDescent="0.2"/>
    <row r="11543" ht="12.75" customHeight="1" x14ac:dyDescent="0.2"/>
    <row r="11544" ht="12.75" customHeight="1" x14ac:dyDescent="0.2"/>
    <row r="11545" ht="12.75" customHeight="1" x14ac:dyDescent="0.2"/>
    <row r="11546" ht="12.75" customHeight="1" x14ac:dyDescent="0.2"/>
    <row r="11547" ht="12.75" customHeight="1" x14ac:dyDescent="0.2"/>
    <row r="11548" ht="12.75" customHeight="1" x14ac:dyDescent="0.2"/>
    <row r="11549" ht="12.75" customHeight="1" x14ac:dyDescent="0.2"/>
    <row r="11550" ht="12.75" customHeight="1" x14ac:dyDescent="0.2"/>
    <row r="11551" ht="12.75" customHeight="1" x14ac:dyDescent="0.2"/>
    <row r="11552" ht="12.75" customHeight="1" x14ac:dyDescent="0.2"/>
    <row r="11553" ht="12.75" customHeight="1" x14ac:dyDescent="0.2"/>
    <row r="11554" ht="12.75" customHeight="1" x14ac:dyDescent="0.2"/>
    <row r="11555" ht="12.75" customHeight="1" x14ac:dyDescent="0.2"/>
    <row r="11556" ht="12.75" customHeight="1" x14ac:dyDescent="0.2"/>
    <row r="11557" ht="12.75" customHeight="1" x14ac:dyDescent="0.2"/>
    <row r="11558" ht="12.75" customHeight="1" x14ac:dyDescent="0.2"/>
    <row r="11559" ht="12.75" customHeight="1" x14ac:dyDescent="0.2"/>
    <row r="11560" ht="12.75" customHeight="1" x14ac:dyDescent="0.2"/>
    <row r="11561" ht="12.75" customHeight="1" x14ac:dyDescent="0.2"/>
    <row r="11562" ht="12.75" customHeight="1" x14ac:dyDescent="0.2"/>
    <row r="11563" ht="12.75" customHeight="1" x14ac:dyDescent="0.2"/>
    <row r="11564" ht="12.75" customHeight="1" x14ac:dyDescent="0.2"/>
    <row r="11565" ht="12.75" customHeight="1" x14ac:dyDescent="0.2"/>
    <row r="11566" ht="12.75" customHeight="1" x14ac:dyDescent="0.2"/>
    <row r="11567" ht="12.75" customHeight="1" x14ac:dyDescent="0.2"/>
    <row r="11568" ht="12.75" customHeight="1" x14ac:dyDescent="0.2"/>
    <row r="11569" ht="12.75" customHeight="1" x14ac:dyDescent="0.2"/>
    <row r="11570" ht="12.75" customHeight="1" x14ac:dyDescent="0.2"/>
    <row r="11571" ht="12.75" customHeight="1" x14ac:dyDescent="0.2"/>
    <row r="11572" ht="12.75" customHeight="1" x14ac:dyDescent="0.2"/>
    <row r="11573" ht="12.75" customHeight="1" x14ac:dyDescent="0.2"/>
    <row r="11574" ht="12.75" customHeight="1" x14ac:dyDescent="0.2"/>
    <row r="11575" ht="12.75" customHeight="1" x14ac:dyDescent="0.2"/>
    <row r="11576" ht="12.75" customHeight="1" x14ac:dyDescent="0.2"/>
    <row r="11577" ht="12.75" customHeight="1" x14ac:dyDescent="0.2"/>
    <row r="11578" ht="12.75" customHeight="1" x14ac:dyDescent="0.2"/>
    <row r="11579" ht="12.75" customHeight="1" x14ac:dyDescent="0.2"/>
    <row r="11580" ht="12.75" customHeight="1" x14ac:dyDescent="0.2"/>
    <row r="11581" ht="12.75" customHeight="1" x14ac:dyDescent="0.2"/>
    <row r="11582" ht="12.75" customHeight="1" x14ac:dyDescent="0.2"/>
    <row r="11583" ht="12.75" customHeight="1" x14ac:dyDescent="0.2"/>
    <row r="11584" ht="12.75" customHeight="1" x14ac:dyDescent="0.2"/>
    <row r="11585" ht="12.75" customHeight="1" x14ac:dyDescent="0.2"/>
    <row r="11586" ht="12.75" customHeight="1" x14ac:dyDescent="0.2"/>
    <row r="11587" ht="12.75" customHeight="1" x14ac:dyDescent="0.2"/>
    <row r="11588" ht="12.75" customHeight="1" x14ac:dyDescent="0.2"/>
    <row r="11589" ht="12.75" customHeight="1" x14ac:dyDescent="0.2"/>
    <row r="11590" ht="12.75" customHeight="1" x14ac:dyDescent="0.2"/>
    <row r="11591" ht="12.75" customHeight="1" x14ac:dyDescent="0.2"/>
    <row r="11592" ht="12.75" customHeight="1" x14ac:dyDescent="0.2"/>
    <row r="11593" ht="12.75" customHeight="1" x14ac:dyDescent="0.2"/>
    <row r="11594" ht="12.75" customHeight="1" x14ac:dyDescent="0.2"/>
    <row r="11595" ht="12.75" customHeight="1" x14ac:dyDescent="0.2"/>
    <row r="11596" ht="12.75" customHeight="1" x14ac:dyDescent="0.2"/>
    <row r="11597" ht="12.75" customHeight="1" x14ac:dyDescent="0.2"/>
    <row r="11598" ht="12.75" customHeight="1" x14ac:dyDescent="0.2"/>
    <row r="11599" ht="12.75" customHeight="1" x14ac:dyDescent="0.2"/>
    <row r="11600" ht="12.75" customHeight="1" x14ac:dyDescent="0.2"/>
    <row r="11601" ht="12.75" customHeight="1" x14ac:dyDescent="0.2"/>
    <row r="11602" ht="12.75" customHeight="1" x14ac:dyDescent="0.2"/>
    <row r="11603" ht="12.75" customHeight="1" x14ac:dyDescent="0.2"/>
    <row r="11604" ht="12.75" customHeight="1" x14ac:dyDescent="0.2"/>
    <row r="11605" ht="12.75" customHeight="1" x14ac:dyDescent="0.2"/>
    <row r="11606" ht="12.75" customHeight="1" x14ac:dyDescent="0.2"/>
    <row r="11607" ht="12.75" customHeight="1" x14ac:dyDescent="0.2"/>
    <row r="11608" ht="12.75" customHeight="1" x14ac:dyDescent="0.2"/>
    <row r="11609" ht="12.75" customHeight="1" x14ac:dyDescent="0.2"/>
    <row r="11610" ht="12.75" customHeight="1" x14ac:dyDescent="0.2"/>
    <row r="11611" ht="12.75" customHeight="1" x14ac:dyDescent="0.2"/>
    <row r="11612" ht="12.75" customHeight="1" x14ac:dyDescent="0.2"/>
    <row r="11613" ht="12.75" customHeight="1" x14ac:dyDescent="0.2"/>
    <row r="11614" ht="12.75" customHeight="1" x14ac:dyDescent="0.2"/>
    <row r="11615" ht="12.75" customHeight="1" x14ac:dyDescent="0.2"/>
    <row r="11616" ht="12.75" customHeight="1" x14ac:dyDescent="0.2"/>
    <row r="11617" ht="12.75" customHeight="1" x14ac:dyDescent="0.2"/>
    <row r="11618" ht="12.75" customHeight="1" x14ac:dyDescent="0.2"/>
    <row r="11619" ht="12.75" customHeight="1" x14ac:dyDescent="0.2"/>
    <row r="11620" ht="12.75" customHeight="1" x14ac:dyDescent="0.2"/>
    <row r="11621" ht="12.75" customHeight="1" x14ac:dyDescent="0.2"/>
    <row r="11622" ht="12.75" customHeight="1" x14ac:dyDescent="0.2"/>
    <row r="11623" ht="12.75" customHeight="1" x14ac:dyDescent="0.2"/>
    <row r="11624" ht="12.75" customHeight="1" x14ac:dyDescent="0.2"/>
    <row r="11625" ht="12.75" customHeight="1" x14ac:dyDescent="0.2"/>
    <row r="11626" ht="12.75" customHeight="1" x14ac:dyDescent="0.2"/>
    <row r="11627" ht="12.75" customHeight="1" x14ac:dyDescent="0.2"/>
    <row r="11628" ht="12.75" customHeight="1" x14ac:dyDescent="0.2"/>
    <row r="11629" ht="12.75" customHeight="1" x14ac:dyDescent="0.2"/>
    <row r="11630" ht="12.75" customHeight="1" x14ac:dyDescent="0.2"/>
    <row r="11631" ht="12.75" customHeight="1" x14ac:dyDescent="0.2"/>
    <row r="11632" ht="12.75" customHeight="1" x14ac:dyDescent="0.2"/>
    <row r="11633" ht="12.75" customHeight="1" x14ac:dyDescent="0.2"/>
    <row r="11634" ht="12.75" customHeight="1" x14ac:dyDescent="0.2"/>
    <row r="11635" ht="12.75" customHeight="1" x14ac:dyDescent="0.2"/>
    <row r="11636" ht="12.75" customHeight="1" x14ac:dyDescent="0.2"/>
    <row r="11637" ht="12.75" customHeight="1" x14ac:dyDescent="0.2"/>
    <row r="11638" ht="12.75" customHeight="1" x14ac:dyDescent="0.2"/>
    <row r="11639" ht="12.75" customHeight="1" x14ac:dyDescent="0.2"/>
    <row r="11640" ht="12.75" customHeight="1" x14ac:dyDescent="0.2"/>
    <row r="11641" ht="12.75" customHeight="1" x14ac:dyDescent="0.2"/>
    <row r="11642" ht="12.75" customHeight="1" x14ac:dyDescent="0.2"/>
    <row r="11643" ht="12.75" customHeight="1" x14ac:dyDescent="0.2"/>
    <row r="11644" ht="12.75" customHeight="1" x14ac:dyDescent="0.2"/>
    <row r="11645" ht="12.75" customHeight="1" x14ac:dyDescent="0.2"/>
    <row r="11646" ht="12.75" customHeight="1" x14ac:dyDescent="0.2"/>
    <row r="11647" ht="12.75" customHeight="1" x14ac:dyDescent="0.2"/>
    <row r="11648" ht="12.75" customHeight="1" x14ac:dyDescent="0.2"/>
    <row r="11649" ht="12.75" customHeight="1" x14ac:dyDescent="0.2"/>
    <row r="11650" ht="12.75" customHeight="1" x14ac:dyDescent="0.2"/>
    <row r="11651" ht="12.75" customHeight="1" x14ac:dyDescent="0.2"/>
    <row r="11652" ht="12.75" customHeight="1" x14ac:dyDescent="0.2"/>
    <row r="11653" ht="12.75" customHeight="1" x14ac:dyDescent="0.2"/>
    <row r="11654" ht="12.75" customHeight="1" x14ac:dyDescent="0.2"/>
    <row r="11655" ht="12.75" customHeight="1" x14ac:dyDescent="0.2"/>
    <row r="11656" ht="12.75" customHeight="1" x14ac:dyDescent="0.2"/>
    <row r="11657" ht="12.75" customHeight="1" x14ac:dyDescent="0.2"/>
    <row r="11658" ht="12.75" customHeight="1" x14ac:dyDescent="0.2"/>
    <row r="11659" ht="12.75" customHeight="1" x14ac:dyDescent="0.2"/>
    <row r="11660" ht="12.75" customHeight="1" x14ac:dyDescent="0.2"/>
    <row r="11661" ht="12.75" customHeight="1" x14ac:dyDescent="0.2"/>
    <row r="11662" ht="12.75" customHeight="1" x14ac:dyDescent="0.2"/>
    <row r="11663" ht="12.75" customHeight="1" x14ac:dyDescent="0.2"/>
    <row r="11664" ht="12.75" customHeight="1" x14ac:dyDescent="0.2"/>
    <row r="11665" ht="12.75" customHeight="1" x14ac:dyDescent="0.2"/>
    <row r="11666" ht="12.75" customHeight="1" x14ac:dyDescent="0.2"/>
    <row r="11667" ht="12.75" customHeight="1" x14ac:dyDescent="0.2"/>
    <row r="11668" ht="12.75" customHeight="1" x14ac:dyDescent="0.2"/>
    <row r="11669" ht="12.75" customHeight="1" x14ac:dyDescent="0.2"/>
    <row r="11670" ht="12.75" customHeight="1" x14ac:dyDescent="0.2"/>
    <row r="11671" ht="12.75" customHeight="1" x14ac:dyDescent="0.2"/>
    <row r="11672" ht="12.75" customHeight="1" x14ac:dyDescent="0.2"/>
    <row r="11673" ht="12.75" customHeight="1" x14ac:dyDescent="0.2"/>
    <row r="11674" ht="12.75" customHeight="1" x14ac:dyDescent="0.2"/>
    <row r="11675" ht="12.75" customHeight="1" x14ac:dyDescent="0.2"/>
    <row r="11676" ht="12.75" customHeight="1" x14ac:dyDescent="0.2"/>
    <row r="11677" ht="12.75" customHeight="1" x14ac:dyDescent="0.2"/>
    <row r="11678" ht="12.75" customHeight="1" x14ac:dyDescent="0.2"/>
    <row r="11679" ht="12.75" customHeight="1" x14ac:dyDescent="0.2"/>
    <row r="11680" ht="12.75" customHeight="1" x14ac:dyDescent="0.2"/>
    <row r="11681" ht="12.75" customHeight="1" x14ac:dyDescent="0.2"/>
    <row r="11682" ht="12.75" customHeight="1" x14ac:dyDescent="0.2"/>
    <row r="11683" ht="12.75" customHeight="1" x14ac:dyDescent="0.2"/>
    <row r="11684" ht="12.75" customHeight="1" x14ac:dyDescent="0.2"/>
    <row r="11685" ht="12.75" customHeight="1" x14ac:dyDescent="0.2"/>
    <row r="11686" ht="12.75" customHeight="1" x14ac:dyDescent="0.2"/>
    <row r="11687" ht="12.75" customHeight="1" x14ac:dyDescent="0.2"/>
    <row r="11688" ht="12.75" customHeight="1" x14ac:dyDescent="0.2"/>
    <row r="11689" ht="12.75" customHeight="1" x14ac:dyDescent="0.2"/>
    <row r="11690" ht="12.75" customHeight="1" x14ac:dyDescent="0.2"/>
    <row r="11691" ht="12.75" customHeight="1" x14ac:dyDescent="0.2"/>
    <row r="11692" ht="12.75" customHeight="1" x14ac:dyDescent="0.2"/>
    <row r="11693" ht="12.75" customHeight="1" x14ac:dyDescent="0.2"/>
    <row r="11694" ht="12.75" customHeight="1" x14ac:dyDescent="0.2"/>
    <row r="11695" ht="12.75" customHeight="1" x14ac:dyDescent="0.2"/>
    <row r="11696" ht="12.75" customHeight="1" x14ac:dyDescent="0.2"/>
    <row r="11697" ht="12.75" customHeight="1" x14ac:dyDescent="0.2"/>
    <row r="11698" ht="12.75" customHeight="1" x14ac:dyDescent="0.2"/>
    <row r="11699" ht="12.75" customHeight="1" x14ac:dyDescent="0.2"/>
    <row r="11700" ht="12.75" customHeight="1" x14ac:dyDescent="0.2"/>
    <row r="11701" ht="12.75" customHeight="1" x14ac:dyDescent="0.2"/>
    <row r="11702" ht="12.75" customHeight="1" x14ac:dyDescent="0.2"/>
    <row r="11703" ht="12.75" customHeight="1" x14ac:dyDescent="0.2"/>
    <row r="11704" ht="12.75" customHeight="1" x14ac:dyDescent="0.2"/>
    <row r="11705" ht="12.75" customHeight="1" x14ac:dyDescent="0.2"/>
    <row r="11706" ht="12.75" customHeight="1" x14ac:dyDescent="0.2"/>
    <row r="11707" ht="12.75" customHeight="1" x14ac:dyDescent="0.2"/>
    <row r="11708" ht="12.75" customHeight="1" x14ac:dyDescent="0.2"/>
    <row r="11709" ht="12.75" customHeight="1" x14ac:dyDescent="0.2"/>
    <row r="11710" ht="12.75" customHeight="1" x14ac:dyDescent="0.2"/>
    <row r="11711" ht="12.75" customHeight="1" x14ac:dyDescent="0.2"/>
    <row r="11712" ht="12.75" customHeight="1" x14ac:dyDescent="0.2"/>
    <row r="11713" ht="12.75" customHeight="1" x14ac:dyDescent="0.2"/>
    <row r="11714" ht="12.75" customHeight="1" x14ac:dyDescent="0.2"/>
    <row r="11715" ht="12.75" customHeight="1" x14ac:dyDescent="0.2"/>
    <row r="11716" ht="12.75" customHeight="1" x14ac:dyDescent="0.2"/>
    <row r="11717" ht="12.75" customHeight="1" x14ac:dyDescent="0.2"/>
    <row r="11718" ht="12.75" customHeight="1" x14ac:dyDescent="0.2"/>
    <row r="11719" ht="12.75" customHeight="1" x14ac:dyDescent="0.2"/>
    <row r="11720" ht="12.75" customHeight="1" x14ac:dyDescent="0.2"/>
    <row r="11721" ht="12.75" customHeight="1" x14ac:dyDescent="0.2"/>
    <row r="11722" ht="12.75" customHeight="1" x14ac:dyDescent="0.2"/>
    <row r="11723" ht="12.75" customHeight="1" x14ac:dyDescent="0.2"/>
    <row r="11724" ht="12.75" customHeight="1" x14ac:dyDescent="0.2"/>
    <row r="11725" ht="12.75" customHeight="1" x14ac:dyDescent="0.2"/>
    <row r="11726" ht="12.75" customHeight="1" x14ac:dyDescent="0.2"/>
    <row r="11727" ht="12.75" customHeight="1" x14ac:dyDescent="0.2"/>
    <row r="11728" ht="12.75" customHeight="1" x14ac:dyDescent="0.2"/>
    <row r="11729" ht="12.75" customHeight="1" x14ac:dyDescent="0.2"/>
    <row r="11730" ht="12.75" customHeight="1" x14ac:dyDescent="0.2"/>
    <row r="11731" ht="12.75" customHeight="1" x14ac:dyDescent="0.2"/>
    <row r="11732" ht="12.75" customHeight="1" x14ac:dyDescent="0.2"/>
    <row r="11733" ht="12.75" customHeight="1" x14ac:dyDescent="0.2"/>
    <row r="11734" ht="12.75" customHeight="1" x14ac:dyDescent="0.2"/>
    <row r="11735" ht="12.75" customHeight="1" x14ac:dyDescent="0.2"/>
    <row r="11736" ht="12.75" customHeight="1" x14ac:dyDescent="0.2"/>
    <row r="11737" ht="12.75" customHeight="1" x14ac:dyDescent="0.2"/>
    <row r="11738" ht="12.75" customHeight="1" x14ac:dyDescent="0.2"/>
    <row r="11739" ht="12.75" customHeight="1" x14ac:dyDescent="0.2"/>
    <row r="11740" ht="12.75" customHeight="1" x14ac:dyDescent="0.2"/>
    <row r="11741" ht="12.75" customHeight="1" x14ac:dyDescent="0.2"/>
    <row r="11742" ht="12.75" customHeight="1" x14ac:dyDescent="0.2"/>
    <row r="11743" ht="12.75" customHeight="1" x14ac:dyDescent="0.2"/>
    <row r="11744" ht="12.75" customHeight="1" x14ac:dyDescent="0.2"/>
    <row r="11745" ht="12.75" customHeight="1" x14ac:dyDescent="0.2"/>
    <row r="11746" ht="12.75" customHeight="1" x14ac:dyDescent="0.2"/>
    <row r="11747" ht="12.75" customHeight="1" x14ac:dyDescent="0.2"/>
    <row r="11748" ht="12.75" customHeight="1" x14ac:dyDescent="0.2"/>
    <row r="11749" ht="12.75" customHeight="1" x14ac:dyDescent="0.2"/>
    <row r="11750" ht="12.75" customHeight="1" x14ac:dyDescent="0.2"/>
    <row r="11751" ht="12.75" customHeight="1" x14ac:dyDescent="0.2"/>
    <row r="11752" ht="12.75" customHeight="1" x14ac:dyDescent="0.2"/>
    <row r="11753" ht="12.75" customHeight="1" x14ac:dyDescent="0.2"/>
    <row r="11754" ht="12.75" customHeight="1" x14ac:dyDescent="0.2"/>
    <row r="11755" ht="12.75" customHeight="1" x14ac:dyDescent="0.2"/>
    <row r="11756" ht="12.75" customHeight="1" x14ac:dyDescent="0.2"/>
    <row r="11757" ht="12.75" customHeight="1" x14ac:dyDescent="0.2"/>
    <row r="11758" ht="12.75" customHeight="1" x14ac:dyDescent="0.2"/>
    <row r="11759" ht="12.75" customHeight="1" x14ac:dyDescent="0.2"/>
    <row r="11760" ht="12.75" customHeight="1" x14ac:dyDescent="0.2"/>
    <row r="11761" ht="12.75" customHeight="1" x14ac:dyDescent="0.2"/>
    <row r="11762" ht="12.75" customHeight="1" x14ac:dyDescent="0.2"/>
    <row r="11763" ht="12.75" customHeight="1" x14ac:dyDescent="0.2"/>
    <row r="11764" ht="12.75" customHeight="1" x14ac:dyDescent="0.2"/>
    <row r="11765" ht="12.75" customHeight="1" x14ac:dyDescent="0.2"/>
    <row r="11766" ht="12.75" customHeight="1" x14ac:dyDescent="0.2"/>
    <row r="11767" ht="12.75" customHeight="1" x14ac:dyDescent="0.2"/>
    <row r="11768" ht="12.75" customHeight="1" x14ac:dyDescent="0.2"/>
    <row r="11769" ht="12.75" customHeight="1" x14ac:dyDescent="0.2"/>
    <row r="11770" ht="12.75" customHeight="1" x14ac:dyDescent="0.2"/>
    <row r="11771" ht="12.75" customHeight="1" x14ac:dyDescent="0.2"/>
    <row r="11772" ht="12.75" customHeight="1" x14ac:dyDescent="0.2"/>
    <row r="11773" ht="12.75" customHeight="1" x14ac:dyDescent="0.2"/>
    <row r="11774" ht="12.75" customHeight="1" x14ac:dyDescent="0.2"/>
    <row r="11775" ht="12.75" customHeight="1" x14ac:dyDescent="0.2"/>
    <row r="11776" ht="12.75" customHeight="1" x14ac:dyDescent="0.2"/>
    <row r="11777" ht="12.75" customHeight="1" x14ac:dyDescent="0.2"/>
    <row r="11778" ht="12.75" customHeight="1" x14ac:dyDescent="0.2"/>
    <row r="11779" ht="12.75" customHeight="1" x14ac:dyDescent="0.2"/>
    <row r="11780" ht="12.75" customHeight="1" x14ac:dyDescent="0.2"/>
    <row r="11781" ht="12.75" customHeight="1" x14ac:dyDescent="0.2"/>
    <row r="11782" ht="12.75" customHeight="1" x14ac:dyDescent="0.2"/>
    <row r="11783" ht="12.75" customHeight="1" x14ac:dyDescent="0.2"/>
    <row r="11784" ht="12.75" customHeight="1" x14ac:dyDescent="0.2"/>
    <row r="11785" ht="12.75" customHeight="1" x14ac:dyDescent="0.2"/>
    <row r="11786" ht="12.75" customHeight="1" x14ac:dyDescent="0.2"/>
    <row r="11787" ht="12.75" customHeight="1" x14ac:dyDescent="0.2"/>
    <row r="11788" ht="12.75" customHeight="1" x14ac:dyDescent="0.2"/>
    <row r="11789" ht="12.75" customHeight="1" x14ac:dyDescent="0.2"/>
    <row r="11790" ht="12.75" customHeight="1" x14ac:dyDescent="0.2"/>
    <row r="11791" ht="12.75" customHeight="1" x14ac:dyDescent="0.2"/>
    <row r="11792" ht="12.75" customHeight="1" x14ac:dyDescent="0.2"/>
    <row r="11793" ht="12.75" customHeight="1" x14ac:dyDescent="0.2"/>
    <row r="11794" ht="12.75" customHeight="1" x14ac:dyDescent="0.2"/>
    <row r="11795" ht="12.75" customHeight="1" x14ac:dyDescent="0.2"/>
    <row r="11796" ht="12.75" customHeight="1" x14ac:dyDescent="0.2"/>
    <row r="11797" ht="12.75" customHeight="1" x14ac:dyDescent="0.2"/>
    <row r="11798" ht="12.75" customHeight="1" x14ac:dyDescent="0.2"/>
    <row r="11799" ht="12.75" customHeight="1" x14ac:dyDescent="0.2"/>
    <row r="11800" ht="12.75" customHeight="1" x14ac:dyDescent="0.2"/>
    <row r="11801" ht="12.75" customHeight="1" x14ac:dyDescent="0.2"/>
    <row r="11802" ht="12.75" customHeight="1" x14ac:dyDescent="0.2"/>
    <row r="11803" ht="12.75" customHeight="1" x14ac:dyDescent="0.2"/>
    <row r="11804" ht="12.75" customHeight="1" x14ac:dyDescent="0.2"/>
    <row r="11805" ht="12.75" customHeight="1" x14ac:dyDescent="0.2"/>
    <row r="11806" ht="12.75" customHeight="1" x14ac:dyDescent="0.2"/>
    <row r="11807" ht="12.75" customHeight="1" x14ac:dyDescent="0.2"/>
    <row r="11808" ht="12.75" customHeight="1" x14ac:dyDescent="0.2"/>
    <row r="11809" ht="12.75" customHeight="1" x14ac:dyDescent="0.2"/>
    <row r="11810" ht="12.75" customHeight="1" x14ac:dyDescent="0.2"/>
    <row r="11811" ht="12.75" customHeight="1" x14ac:dyDescent="0.2"/>
    <row r="11812" ht="12.75" customHeight="1" x14ac:dyDescent="0.2"/>
    <row r="11813" ht="12.75" customHeight="1" x14ac:dyDescent="0.2"/>
    <row r="11814" ht="12.75" customHeight="1" x14ac:dyDescent="0.2"/>
    <row r="11815" ht="12.75" customHeight="1" x14ac:dyDescent="0.2"/>
    <row r="11816" ht="12.75" customHeight="1" x14ac:dyDescent="0.2"/>
    <row r="11817" ht="12.75" customHeight="1" x14ac:dyDescent="0.2"/>
    <row r="11818" ht="12.75" customHeight="1" x14ac:dyDescent="0.2"/>
    <row r="11819" ht="12.75" customHeight="1" x14ac:dyDescent="0.2"/>
    <row r="11820" ht="12.75" customHeight="1" x14ac:dyDescent="0.2"/>
    <row r="11821" ht="12.75" customHeight="1" x14ac:dyDescent="0.2"/>
    <row r="11822" ht="12.75" customHeight="1" x14ac:dyDescent="0.2"/>
    <row r="11823" ht="12.75" customHeight="1" x14ac:dyDescent="0.2"/>
    <row r="11824" ht="12.75" customHeight="1" x14ac:dyDescent="0.2"/>
    <row r="11825" ht="12.75" customHeight="1" x14ac:dyDescent="0.2"/>
    <row r="11826" ht="12.75" customHeight="1" x14ac:dyDescent="0.2"/>
    <row r="11827" ht="12.75" customHeight="1" x14ac:dyDescent="0.2"/>
    <row r="11828" ht="12.75" customHeight="1" x14ac:dyDescent="0.2"/>
    <row r="11829" ht="12.75" customHeight="1" x14ac:dyDescent="0.2"/>
    <row r="11830" ht="12.75" customHeight="1" x14ac:dyDescent="0.2"/>
    <row r="11831" ht="12.75" customHeight="1" x14ac:dyDescent="0.2"/>
    <row r="11832" ht="12.75" customHeight="1" x14ac:dyDescent="0.2"/>
    <row r="11833" ht="12.75" customHeight="1" x14ac:dyDescent="0.2"/>
    <row r="11834" ht="12.75" customHeight="1" x14ac:dyDescent="0.2"/>
    <row r="11835" ht="12.75" customHeight="1" x14ac:dyDescent="0.2"/>
    <row r="11836" ht="12.75" customHeight="1" x14ac:dyDescent="0.2"/>
    <row r="11837" ht="12.75" customHeight="1" x14ac:dyDescent="0.2"/>
    <row r="11838" ht="12.75" customHeight="1" x14ac:dyDescent="0.2"/>
    <row r="11839" ht="12.75" customHeight="1" x14ac:dyDescent="0.2"/>
    <row r="11840" ht="12.75" customHeight="1" x14ac:dyDescent="0.2"/>
    <row r="11841" ht="12.75" customHeight="1" x14ac:dyDescent="0.2"/>
    <row r="11842" ht="12.75" customHeight="1" x14ac:dyDescent="0.2"/>
    <row r="11843" ht="12.75" customHeight="1" x14ac:dyDescent="0.2"/>
    <row r="11844" ht="12.75" customHeight="1" x14ac:dyDescent="0.2"/>
    <row r="11845" ht="12.75" customHeight="1" x14ac:dyDescent="0.2"/>
    <row r="11846" ht="12.75" customHeight="1" x14ac:dyDescent="0.2"/>
    <row r="11847" ht="12.75" customHeight="1" x14ac:dyDescent="0.2"/>
    <row r="11848" ht="12.75" customHeight="1" x14ac:dyDescent="0.2"/>
    <row r="11849" ht="12.75" customHeight="1" x14ac:dyDescent="0.2"/>
    <row r="11850" ht="12.75" customHeight="1" x14ac:dyDescent="0.2"/>
    <row r="11851" ht="12.75" customHeight="1" x14ac:dyDescent="0.2"/>
    <row r="11852" ht="12.75" customHeight="1" x14ac:dyDescent="0.2"/>
    <row r="11853" ht="12.75" customHeight="1" x14ac:dyDescent="0.2"/>
    <row r="11854" ht="12.75" customHeight="1" x14ac:dyDescent="0.2"/>
    <row r="11855" ht="12.75" customHeight="1" x14ac:dyDescent="0.2"/>
    <row r="11856" ht="12.75" customHeight="1" x14ac:dyDescent="0.2"/>
    <row r="11857" ht="12.75" customHeight="1" x14ac:dyDescent="0.2"/>
    <row r="11858" ht="12.75" customHeight="1" x14ac:dyDescent="0.2"/>
    <row r="11859" ht="12.75" customHeight="1" x14ac:dyDescent="0.2"/>
    <row r="11860" ht="12.75" customHeight="1" x14ac:dyDescent="0.2"/>
    <row r="11861" ht="12.75" customHeight="1" x14ac:dyDescent="0.2"/>
    <row r="11862" ht="12.75" customHeight="1" x14ac:dyDescent="0.2"/>
    <row r="11863" ht="12.75" customHeight="1" x14ac:dyDescent="0.2"/>
    <row r="11864" ht="12.75" customHeight="1" x14ac:dyDescent="0.2"/>
    <row r="11865" ht="12.75" customHeight="1" x14ac:dyDescent="0.2"/>
    <row r="11866" ht="12.75" customHeight="1" x14ac:dyDescent="0.2"/>
    <row r="11867" ht="12.75" customHeight="1" x14ac:dyDescent="0.2"/>
    <row r="11868" ht="12.75" customHeight="1" x14ac:dyDescent="0.2"/>
    <row r="11869" ht="12.75" customHeight="1" x14ac:dyDescent="0.2"/>
    <row r="11870" ht="12.75" customHeight="1" x14ac:dyDescent="0.2"/>
    <row r="11871" ht="12.75" customHeight="1" x14ac:dyDescent="0.2"/>
    <row r="11872" ht="12.75" customHeight="1" x14ac:dyDescent="0.2"/>
    <row r="11873" ht="12.75" customHeight="1" x14ac:dyDescent="0.2"/>
    <row r="11874" ht="12.75" customHeight="1" x14ac:dyDescent="0.2"/>
    <row r="11875" ht="12.75" customHeight="1" x14ac:dyDescent="0.2"/>
    <row r="11876" ht="12.75" customHeight="1" x14ac:dyDescent="0.2"/>
    <row r="11877" ht="12.75" customHeight="1" x14ac:dyDescent="0.2"/>
    <row r="11878" ht="12.75" customHeight="1" x14ac:dyDescent="0.2"/>
    <row r="11879" ht="12.75" customHeight="1" x14ac:dyDescent="0.2"/>
    <row r="11880" ht="12.75" customHeight="1" x14ac:dyDescent="0.2"/>
    <row r="11881" ht="12.75" customHeight="1" x14ac:dyDescent="0.2"/>
    <row r="11882" ht="12.75" customHeight="1" x14ac:dyDescent="0.2"/>
    <row r="11883" ht="12.75" customHeight="1" x14ac:dyDescent="0.2"/>
    <row r="11884" ht="12.75" customHeight="1" x14ac:dyDescent="0.2"/>
    <row r="11885" ht="12.75" customHeight="1" x14ac:dyDescent="0.2"/>
    <row r="11886" ht="12.75" customHeight="1" x14ac:dyDescent="0.2"/>
    <row r="11887" ht="12.75" customHeight="1" x14ac:dyDescent="0.2"/>
    <row r="11888" ht="12.75" customHeight="1" x14ac:dyDescent="0.2"/>
    <row r="11889" ht="12.75" customHeight="1" x14ac:dyDescent="0.2"/>
    <row r="11890" ht="12.75" customHeight="1" x14ac:dyDescent="0.2"/>
    <row r="11891" ht="12.75" customHeight="1" x14ac:dyDescent="0.2"/>
    <row r="11892" ht="12.75" customHeight="1" x14ac:dyDescent="0.2"/>
    <row r="11893" ht="12.75" customHeight="1" x14ac:dyDescent="0.2"/>
    <row r="11894" ht="12.75" customHeight="1" x14ac:dyDescent="0.2"/>
    <row r="11895" ht="12.75" customHeight="1" x14ac:dyDescent="0.2"/>
    <row r="11896" ht="12.75" customHeight="1" x14ac:dyDescent="0.2"/>
    <row r="11897" ht="12.75" customHeight="1" x14ac:dyDescent="0.2"/>
    <row r="11898" ht="12.75" customHeight="1" x14ac:dyDescent="0.2"/>
    <row r="11899" ht="12.75" customHeight="1" x14ac:dyDescent="0.2"/>
    <row r="11900" ht="12.75" customHeight="1" x14ac:dyDescent="0.2"/>
    <row r="11901" ht="12.75" customHeight="1" x14ac:dyDescent="0.2"/>
    <row r="11902" ht="12.75" customHeight="1" x14ac:dyDescent="0.2"/>
    <row r="11903" ht="12.75" customHeight="1" x14ac:dyDescent="0.2"/>
    <row r="11904" ht="12.75" customHeight="1" x14ac:dyDescent="0.2"/>
    <row r="11905" ht="12.75" customHeight="1" x14ac:dyDescent="0.2"/>
    <row r="11906" ht="12.75" customHeight="1" x14ac:dyDescent="0.2"/>
    <row r="11907" ht="12.75" customHeight="1" x14ac:dyDescent="0.2"/>
    <row r="11908" ht="12.75" customHeight="1" x14ac:dyDescent="0.2"/>
    <row r="11909" ht="12.75" customHeight="1" x14ac:dyDescent="0.2"/>
    <row r="11910" ht="12.75" customHeight="1" x14ac:dyDescent="0.2"/>
    <row r="11911" ht="12.75" customHeight="1" x14ac:dyDescent="0.2"/>
    <row r="11912" ht="12.75" customHeight="1" x14ac:dyDescent="0.2"/>
    <row r="11913" ht="12.75" customHeight="1" x14ac:dyDescent="0.2"/>
    <row r="11914" ht="12.75" customHeight="1" x14ac:dyDescent="0.2"/>
    <row r="11915" ht="12.75" customHeight="1" x14ac:dyDescent="0.2"/>
    <row r="11916" ht="12.75" customHeight="1" x14ac:dyDescent="0.2"/>
    <row r="11917" ht="12.75" customHeight="1" x14ac:dyDescent="0.2"/>
    <row r="11918" ht="12.75" customHeight="1" x14ac:dyDescent="0.2"/>
    <row r="11919" ht="12.75" customHeight="1" x14ac:dyDescent="0.2"/>
    <row r="11920" ht="12.75" customHeight="1" x14ac:dyDescent="0.2"/>
    <row r="11921" ht="12.75" customHeight="1" x14ac:dyDescent="0.2"/>
    <row r="11922" ht="12.75" customHeight="1" x14ac:dyDescent="0.2"/>
    <row r="11923" ht="12.75" customHeight="1" x14ac:dyDescent="0.2"/>
    <row r="11924" ht="12.75" customHeight="1" x14ac:dyDescent="0.2"/>
    <row r="11925" ht="12.75" customHeight="1" x14ac:dyDescent="0.2"/>
    <row r="11926" ht="12.75" customHeight="1" x14ac:dyDescent="0.2"/>
    <row r="11927" ht="12.75" customHeight="1" x14ac:dyDescent="0.2"/>
    <row r="11928" ht="12.75" customHeight="1" x14ac:dyDescent="0.2"/>
    <row r="11929" ht="12.75" customHeight="1" x14ac:dyDescent="0.2"/>
    <row r="11930" ht="12.75" customHeight="1" x14ac:dyDescent="0.2"/>
    <row r="11931" ht="12.75" customHeight="1" x14ac:dyDescent="0.2"/>
    <row r="11932" ht="12.75" customHeight="1" x14ac:dyDescent="0.2"/>
    <row r="11933" ht="12.75" customHeight="1" x14ac:dyDescent="0.2"/>
    <row r="11934" ht="12.75" customHeight="1" x14ac:dyDescent="0.2"/>
    <row r="11935" ht="12.75" customHeight="1" x14ac:dyDescent="0.2"/>
    <row r="11936" ht="12.75" customHeight="1" x14ac:dyDescent="0.2"/>
    <row r="11937" ht="12.75" customHeight="1" x14ac:dyDescent="0.2"/>
    <row r="11938" ht="12.75" customHeight="1" x14ac:dyDescent="0.2"/>
    <row r="11939" ht="12.75" customHeight="1" x14ac:dyDescent="0.2"/>
    <row r="11940" ht="12.75" customHeight="1" x14ac:dyDescent="0.2"/>
    <row r="11941" ht="12.75" customHeight="1" x14ac:dyDescent="0.2"/>
    <row r="11942" ht="12.75" customHeight="1" x14ac:dyDescent="0.2"/>
    <row r="11943" ht="12.75" customHeight="1" x14ac:dyDescent="0.2"/>
    <row r="11944" ht="12.75" customHeight="1" x14ac:dyDescent="0.2"/>
    <row r="11945" ht="12.75" customHeight="1" x14ac:dyDescent="0.2"/>
    <row r="11946" ht="12.75" customHeight="1" x14ac:dyDescent="0.2"/>
    <row r="11947" ht="12.75" customHeight="1" x14ac:dyDescent="0.2"/>
    <row r="11948" ht="12.75" customHeight="1" x14ac:dyDescent="0.2"/>
    <row r="11949" ht="12.75" customHeight="1" x14ac:dyDescent="0.2"/>
    <row r="11950" ht="12.75" customHeight="1" x14ac:dyDescent="0.2"/>
    <row r="11951" ht="12.75" customHeight="1" x14ac:dyDescent="0.2"/>
    <row r="11952" ht="12.75" customHeight="1" x14ac:dyDescent="0.2"/>
    <row r="11953" ht="12.75" customHeight="1" x14ac:dyDescent="0.2"/>
    <row r="11954" ht="12.75" customHeight="1" x14ac:dyDescent="0.2"/>
    <row r="11955" ht="12.75" customHeight="1" x14ac:dyDescent="0.2"/>
    <row r="11956" ht="12.75" customHeight="1" x14ac:dyDescent="0.2"/>
    <row r="11957" ht="12.75" customHeight="1" x14ac:dyDescent="0.2"/>
    <row r="11958" ht="12.75" customHeight="1" x14ac:dyDescent="0.2"/>
    <row r="11959" ht="12.75" customHeight="1" x14ac:dyDescent="0.2"/>
    <row r="11960" ht="12.75" customHeight="1" x14ac:dyDescent="0.2"/>
    <row r="11961" ht="12.75" customHeight="1" x14ac:dyDescent="0.2"/>
    <row r="11962" ht="12.75" customHeight="1" x14ac:dyDescent="0.2"/>
    <row r="11963" ht="12.75" customHeight="1" x14ac:dyDescent="0.2"/>
    <row r="11964" ht="12.75" customHeight="1" x14ac:dyDescent="0.2"/>
    <row r="11965" ht="12.75" customHeight="1" x14ac:dyDescent="0.2"/>
    <row r="11966" ht="12.75" customHeight="1" x14ac:dyDescent="0.2"/>
    <row r="11967" ht="12.75" customHeight="1" x14ac:dyDescent="0.2"/>
    <row r="11968" ht="12.75" customHeight="1" x14ac:dyDescent="0.2"/>
    <row r="11969" ht="12.75" customHeight="1" x14ac:dyDescent="0.2"/>
    <row r="11970" ht="12.75" customHeight="1" x14ac:dyDescent="0.2"/>
    <row r="11971" ht="12.75" customHeight="1" x14ac:dyDescent="0.2"/>
    <row r="11972" ht="12.75" customHeight="1" x14ac:dyDescent="0.2"/>
    <row r="11973" ht="12.75" customHeight="1" x14ac:dyDescent="0.2"/>
    <row r="11974" ht="12.75" customHeight="1" x14ac:dyDescent="0.2"/>
    <row r="11975" ht="12.75" customHeight="1" x14ac:dyDescent="0.2"/>
    <row r="11976" ht="12.75" customHeight="1" x14ac:dyDescent="0.2"/>
    <row r="11977" ht="12.75" customHeight="1" x14ac:dyDescent="0.2"/>
    <row r="11978" ht="12.75" customHeight="1" x14ac:dyDescent="0.2"/>
    <row r="11979" ht="12.75" customHeight="1" x14ac:dyDescent="0.2"/>
    <row r="11980" ht="12.75" customHeight="1" x14ac:dyDescent="0.2"/>
    <row r="11981" ht="12.75" customHeight="1" x14ac:dyDescent="0.2"/>
    <row r="11982" ht="12.75" customHeight="1" x14ac:dyDescent="0.2"/>
    <row r="11983" ht="12.75" customHeight="1" x14ac:dyDescent="0.2"/>
    <row r="11984" ht="12.75" customHeight="1" x14ac:dyDescent="0.2"/>
    <row r="11985" ht="12.75" customHeight="1" x14ac:dyDescent="0.2"/>
    <row r="11986" ht="12.75" customHeight="1" x14ac:dyDescent="0.2"/>
    <row r="11987" ht="12.75" customHeight="1" x14ac:dyDescent="0.2"/>
    <row r="11988" ht="12.75" customHeight="1" x14ac:dyDescent="0.2"/>
    <row r="11989" ht="12.75" customHeight="1" x14ac:dyDescent="0.2"/>
    <row r="11990" ht="12.75" customHeight="1" x14ac:dyDescent="0.2"/>
    <row r="11991" ht="12.75" customHeight="1" x14ac:dyDescent="0.2"/>
    <row r="11992" ht="12.75" customHeight="1" x14ac:dyDescent="0.2"/>
    <row r="11993" ht="12.75" customHeight="1" x14ac:dyDescent="0.2"/>
    <row r="11994" ht="12.75" customHeight="1" x14ac:dyDescent="0.2"/>
    <row r="11995" ht="12.75" customHeight="1" x14ac:dyDescent="0.2"/>
    <row r="11996" ht="12.75" customHeight="1" x14ac:dyDescent="0.2"/>
    <row r="11997" ht="12.75" customHeight="1" x14ac:dyDescent="0.2"/>
    <row r="11998" ht="12.75" customHeight="1" x14ac:dyDescent="0.2"/>
    <row r="11999" ht="12.75" customHeight="1" x14ac:dyDescent="0.2"/>
    <row r="12000" ht="12.75" customHeight="1" x14ac:dyDescent="0.2"/>
    <row r="12001" ht="12.75" customHeight="1" x14ac:dyDescent="0.2"/>
    <row r="12002" ht="12.75" customHeight="1" x14ac:dyDescent="0.2"/>
    <row r="12003" ht="12.75" customHeight="1" x14ac:dyDescent="0.2"/>
    <row r="12004" ht="12.75" customHeight="1" x14ac:dyDescent="0.2"/>
    <row r="12005" ht="12.75" customHeight="1" x14ac:dyDescent="0.2"/>
    <row r="12006" ht="12.75" customHeight="1" x14ac:dyDescent="0.2"/>
    <row r="12007" ht="12.75" customHeight="1" x14ac:dyDescent="0.2"/>
    <row r="12008" ht="12.75" customHeight="1" x14ac:dyDescent="0.2"/>
    <row r="12009" ht="12.75" customHeight="1" x14ac:dyDescent="0.2"/>
    <row r="12010" ht="12.75" customHeight="1" x14ac:dyDescent="0.2"/>
    <row r="12011" ht="12.75" customHeight="1" x14ac:dyDescent="0.2"/>
    <row r="12012" ht="12.75" customHeight="1" x14ac:dyDescent="0.2"/>
    <row r="12013" ht="12.75" customHeight="1" x14ac:dyDescent="0.2"/>
    <row r="12014" ht="12.75" customHeight="1" x14ac:dyDescent="0.2"/>
    <row r="12015" ht="12.75" customHeight="1" x14ac:dyDescent="0.2"/>
    <row r="12016" ht="12.75" customHeight="1" x14ac:dyDescent="0.2"/>
    <row r="12017" ht="12.75" customHeight="1" x14ac:dyDescent="0.2"/>
    <row r="12018" ht="12.75" customHeight="1" x14ac:dyDescent="0.2"/>
    <row r="12019" ht="12.75" customHeight="1" x14ac:dyDescent="0.2"/>
    <row r="12020" ht="12.75" customHeight="1" x14ac:dyDescent="0.2"/>
    <row r="12021" ht="12.75" customHeight="1" x14ac:dyDescent="0.2"/>
    <row r="12022" ht="12.75" customHeight="1" x14ac:dyDescent="0.2"/>
    <row r="12023" ht="12.75" customHeight="1" x14ac:dyDescent="0.2"/>
    <row r="12024" ht="12.75" customHeight="1" x14ac:dyDescent="0.2"/>
    <row r="12025" ht="12.75" customHeight="1" x14ac:dyDescent="0.2"/>
    <row r="12026" ht="12.75" customHeight="1" x14ac:dyDescent="0.2"/>
    <row r="12027" ht="12.75" customHeight="1" x14ac:dyDescent="0.2"/>
    <row r="12028" ht="12.75" customHeight="1" x14ac:dyDescent="0.2"/>
    <row r="12029" ht="12.75" customHeight="1" x14ac:dyDescent="0.2"/>
    <row r="12030" ht="12.75" customHeight="1" x14ac:dyDescent="0.2"/>
    <row r="12031" ht="12.75" customHeight="1" x14ac:dyDescent="0.2"/>
    <row r="12032" ht="12.75" customHeight="1" x14ac:dyDescent="0.2"/>
    <row r="12033" ht="12.75" customHeight="1" x14ac:dyDescent="0.2"/>
    <row r="12034" ht="12.75" customHeight="1" x14ac:dyDescent="0.2"/>
    <row r="12035" ht="12.75" customHeight="1" x14ac:dyDescent="0.2"/>
    <row r="12036" ht="12.75" customHeight="1" x14ac:dyDescent="0.2"/>
    <row r="12037" ht="12.75" customHeight="1" x14ac:dyDescent="0.2"/>
    <row r="12038" ht="12.75" customHeight="1" x14ac:dyDescent="0.2"/>
    <row r="12039" ht="12.75" customHeight="1" x14ac:dyDescent="0.2"/>
    <row r="12040" ht="12.75" customHeight="1" x14ac:dyDescent="0.2"/>
    <row r="12041" ht="12.75" customHeight="1" x14ac:dyDescent="0.2"/>
    <row r="12042" ht="12.75" customHeight="1" x14ac:dyDescent="0.2"/>
    <row r="12043" ht="12.75" customHeight="1" x14ac:dyDescent="0.2"/>
    <row r="12044" ht="12.75" customHeight="1" x14ac:dyDescent="0.2"/>
    <row r="12045" ht="12.75" customHeight="1" x14ac:dyDescent="0.2"/>
    <row r="12046" ht="12.75" customHeight="1" x14ac:dyDescent="0.2"/>
    <row r="12047" ht="12.75" customHeight="1" x14ac:dyDescent="0.2"/>
    <row r="12048" ht="12.75" customHeight="1" x14ac:dyDescent="0.2"/>
    <row r="12049" ht="12.75" customHeight="1" x14ac:dyDescent="0.2"/>
    <row r="12050" ht="12.75" customHeight="1" x14ac:dyDescent="0.2"/>
    <row r="12051" ht="12.75" customHeight="1" x14ac:dyDescent="0.2"/>
    <row r="12052" ht="12.75" customHeight="1" x14ac:dyDescent="0.2"/>
    <row r="12053" ht="12.75" customHeight="1" x14ac:dyDescent="0.2"/>
    <row r="12054" ht="12.75" customHeight="1" x14ac:dyDescent="0.2"/>
    <row r="12055" ht="12.75" customHeight="1" x14ac:dyDescent="0.2"/>
    <row r="12056" ht="12.75" customHeight="1" x14ac:dyDescent="0.2"/>
    <row r="12057" ht="12.75" customHeight="1" x14ac:dyDescent="0.2"/>
    <row r="12058" ht="12.75" customHeight="1" x14ac:dyDescent="0.2"/>
    <row r="12059" ht="12.75" customHeight="1" x14ac:dyDescent="0.2"/>
    <row r="12060" ht="12.75" customHeight="1" x14ac:dyDescent="0.2"/>
    <row r="12061" ht="12.75" customHeight="1" x14ac:dyDescent="0.2"/>
    <row r="12062" ht="12.75" customHeight="1" x14ac:dyDescent="0.2"/>
    <row r="12063" ht="12.75" customHeight="1" x14ac:dyDescent="0.2"/>
    <row r="12064" ht="12.75" customHeight="1" x14ac:dyDescent="0.2"/>
    <row r="12065" ht="12.75" customHeight="1" x14ac:dyDescent="0.2"/>
    <row r="12066" ht="12.75" customHeight="1" x14ac:dyDescent="0.2"/>
    <row r="12067" ht="12.75" customHeight="1" x14ac:dyDescent="0.2"/>
    <row r="12068" ht="12.75" customHeight="1" x14ac:dyDescent="0.2"/>
    <row r="12069" ht="12.75" customHeight="1" x14ac:dyDescent="0.2"/>
    <row r="12070" ht="12.75" customHeight="1" x14ac:dyDescent="0.2"/>
    <row r="12071" ht="12.75" customHeight="1" x14ac:dyDescent="0.2"/>
    <row r="12072" ht="12.75" customHeight="1" x14ac:dyDescent="0.2"/>
    <row r="12073" ht="12.75" customHeight="1" x14ac:dyDescent="0.2"/>
    <row r="12074" ht="12.75" customHeight="1" x14ac:dyDescent="0.2"/>
    <row r="12075" ht="12.75" customHeight="1" x14ac:dyDescent="0.2"/>
    <row r="12076" ht="12.75" customHeight="1" x14ac:dyDescent="0.2"/>
    <row r="12077" ht="12.75" customHeight="1" x14ac:dyDescent="0.2"/>
    <row r="12078" ht="12.75" customHeight="1" x14ac:dyDescent="0.2"/>
    <row r="12079" ht="12.75" customHeight="1" x14ac:dyDescent="0.2"/>
    <row r="12080" ht="12.75" customHeight="1" x14ac:dyDescent="0.2"/>
    <row r="12081" ht="12.75" customHeight="1" x14ac:dyDescent="0.2"/>
    <row r="12082" ht="12.75" customHeight="1" x14ac:dyDescent="0.2"/>
    <row r="12083" ht="12.75" customHeight="1" x14ac:dyDescent="0.2"/>
    <row r="12084" ht="12.75" customHeight="1" x14ac:dyDescent="0.2"/>
    <row r="12085" ht="12.75" customHeight="1" x14ac:dyDescent="0.2"/>
    <row r="12086" ht="12.75" customHeight="1" x14ac:dyDescent="0.2"/>
    <row r="12087" ht="12.75" customHeight="1" x14ac:dyDescent="0.2"/>
    <row r="12088" ht="12.75" customHeight="1" x14ac:dyDescent="0.2"/>
    <row r="12089" ht="12.75" customHeight="1" x14ac:dyDescent="0.2"/>
    <row r="12090" ht="12.75" customHeight="1" x14ac:dyDescent="0.2"/>
    <row r="12091" ht="12.75" customHeight="1" x14ac:dyDescent="0.2"/>
    <row r="12092" ht="12.75" customHeight="1" x14ac:dyDescent="0.2"/>
    <row r="12093" ht="12.75" customHeight="1" x14ac:dyDescent="0.2"/>
    <row r="12094" ht="12.75" customHeight="1" x14ac:dyDescent="0.2"/>
    <row r="12095" ht="12.75" customHeight="1" x14ac:dyDescent="0.2"/>
    <row r="12096" ht="12.75" customHeight="1" x14ac:dyDescent="0.2"/>
    <row r="12097" ht="12.75" customHeight="1" x14ac:dyDescent="0.2"/>
    <row r="12098" ht="12.75" customHeight="1" x14ac:dyDescent="0.2"/>
    <row r="12099" ht="12.75" customHeight="1" x14ac:dyDescent="0.2"/>
    <row r="12100" ht="12.75" customHeight="1" x14ac:dyDescent="0.2"/>
    <row r="12101" ht="12.75" customHeight="1" x14ac:dyDescent="0.2"/>
    <row r="12102" ht="12.75" customHeight="1" x14ac:dyDescent="0.2"/>
    <row r="12103" ht="12.75" customHeight="1" x14ac:dyDescent="0.2"/>
    <row r="12104" ht="12.75" customHeight="1" x14ac:dyDescent="0.2"/>
    <row r="12105" ht="12.75" customHeight="1" x14ac:dyDescent="0.2"/>
    <row r="12106" ht="12.75" customHeight="1" x14ac:dyDescent="0.2"/>
    <row r="12107" ht="12.75" customHeight="1" x14ac:dyDescent="0.2"/>
    <row r="12108" ht="12.75" customHeight="1" x14ac:dyDescent="0.2"/>
    <row r="12109" ht="12.75" customHeight="1" x14ac:dyDescent="0.2"/>
    <row r="12110" ht="12.75" customHeight="1" x14ac:dyDescent="0.2"/>
    <row r="12111" ht="12.75" customHeight="1" x14ac:dyDescent="0.2"/>
    <row r="12112" ht="12.75" customHeight="1" x14ac:dyDescent="0.2"/>
    <row r="12113" ht="12.75" customHeight="1" x14ac:dyDescent="0.2"/>
    <row r="12114" ht="12.75" customHeight="1" x14ac:dyDescent="0.2"/>
    <row r="12115" ht="12.75" customHeight="1" x14ac:dyDescent="0.2"/>
    <row r="12116" ht="12.75" customHeight="1" x14ac:dyDescent="0.2"/>
    <row r="12117" ht="12.75" customHeight="1" x14ac:dyDescent="0.2"/>
    <row r="12118" ht="12.75" customHeight="1" x14ac:dyDescent="0.2"/>
    <row r="12119" ht="12.75" customHeight="1" x14ac:dyDescent="0.2"/>
    <row r="12120" ht="12.75" customHeight="1" x14ac:dyDescent="0.2"/>
    <row r="12121" ht="12.75" customHeight="1" x14ac:dyDescent="0.2"/>
    <row r="12122" ht="12.75" customHeight="1" x14ac:dyDescent="0.2"/>
    <row r="12123" ht="12.75" customHeight="1" x14ac:dyDescent="0.2"/>
    <row r="12124" ht="12.75" customHeight="1" x14ac:dyDescent="0.2"/>
    <row r="12125" ht="12.75" customHeight="1" x14ac:dyDescent="0.2"/>
    <row r="12126" ht="12.75" customHeight="1" x14ac:dyDescent="0.2"/>
    <row r="12127" ht="12.75" customHeight="1" x14ac:dyDescent="0.2"/>
    <row r="12128" ht="12.75" customHeight="1" x14ac:dyDescent="0.2"/>
    <row r="12129" ht="12.75" customHeight="1" x14ac:dyDescent="0.2"/>
    <row r="12130" ht="12.75" customHeight="1" x14ac:dyDescent="0.2"/>
    <row r="12131" ht="12.75" customHeight="1" x14ac:dyDescent="0.2"/>
    <row r="12132" ht="12.75" customHeight="1" x14ac:dyDescent="0.2"/>
    <row r="12133" ht="12.75" customHeight="1" x14ac:dyDescent="0.2"/>
    <row r="12134" ht="12.75" customHeight="1" x14ac:dyDescent="0.2"/>
    <row r="12135" ht="12.75" customHeight="1" x14ac:dyDescent="0.2"/>
    <row r="12136" ht="12.75" customHeight="1" x14ac:dyDescent="0.2"/>
    <row r="12137" ht="12.75" customHeight="1" x14ac:dyDescent="0.2"/>
    <row r="12138" ht="12.75" customHeight="1" x14ac:dyDescent="0.2"/>
    <row r="12139" ht="12.75" customHeight="1" x14ac:dyDescent="0.2"/>
    <row r="12140" ht="12.75" customHeight="1" x14ac:dyDescent="0.2"/>
    <row r="12141" ht="12.75" customHeight="1" x14ac:dyDescent="0.2"/>
    <row r="12142" ht="12.75" customHeight="1" x14ac:dyDescent="0.2"/>
    <row r="12143" ht="12.75" customHeight="1" x14ac:dyDescent="0.2"/>
    <row r="12144" ht="12.75" customHeight="1" x14ac:dyDescent="0.2"/>
    <row r="12145" ht="12.75" customHeight="1" x14ac:dyDescent="0.2"/>
    <row r="12146" ht="12.75" customHeight="1" x14ac:dyDescent="0.2"/>
    <row r="12147" ht="12.75" customHeight="1" x14ac:dyDescent="0.2"/>
    <row r="12148" ht="12.75" customHeight="1" x14ac:dyDescent="0.2"/>
    <row r="12149" ht="12.75" customHeight="1" x14ac:dyDescent="0.2"/>
    <row r="12150" ht="12.75" customHeight="1" x14ac:dyDescent="0.2"/>
    <row r="12151" ht="12.75" customHeight="1" x14ac:dyDescent="0.2"/>
    <row r="12152" ht="12.75" customHeight="1" x14ac:dyDescent="0.2"/>
    <row r="12153" ht="12.75" customHeight="1" x14ac:dyDescent="0.2"/>
    <row r="12154" ht="12.75" customHeight="1" x14ac:dyDescent="0.2"/>
    <row r="12155" ht="12.75" customHeight="1" x14ac:dyDescent="0.2"/>
    <row r="12156" ht="12.75" customHeight="1" x14ac:dyDescent="0.2"/>
    <row r="12157" ht="12.75" customHeight="1" x14ac:dyDescent="0.2"/>
    <row r="12158" ht="12.75" customHeight="1" x14ac:dyDescent="0.2"/>
    <row r="12159" ht="12.75" customHeight="1" x14ac:dyDescent="0.2"/>
    <row r="12160" ht="12.75" customHeight="1" x14ac:dyDescent="0.2"/>
    <row r="12161" ht="12.75" customHeight="1" x14ac:dyDescent="0.2"/>
    <row r="12162" ht="12.75" customHeight="1" x14ac:dyDescent="0.2"/>
    <row r="12163" ht="12.75" customHeight="1" x14ac:dyDescent="0.2"/>
    <row r="12164" ht="12.75" customHeight="1" x14ac:dyDescent="0.2"/>
    <row r="12165" ht="12.75" customHeight="1" x14ac:dyDescent="0.2"/>
    <row r="12166" ht="12.75" customHeight="1" x14ac:dyDescent="0.2"/>
    <row r="12167" ht="12.75" customHeight="1" x14ac:dyDescent="0.2"/>
    <row r="12168" ht="12.75" customHeight="1" x14ac:dyDescent="0.2"/>
    <row r="12169" ht="12.75" customHeight="1" x14ac:dyDescent="0.2"/>
    <row r="12170" ht="12.75" customHeight="1" x14ac:dyDescent="0.2"/>
    <row r="12171" ht="12.75" customHeight="1" x14ac:dyDescent="0.2"/>
    <row r="12172" ht="12.75" customHeight="1" x14ac:dyDescent="0.2"/>
    <row r="12173" ht="12.75" customHeight="1" x14ac:dyDescent="0.2"/>
    <row r="12174" ht="12.75" customHeight="1" x14ac:dyDescent="0.2"/>
    <row r="12175" ht="12.75" customHeight="1" x14ac:dyDescent="0.2"/>
    <row r="12176" ht="12.75" customHeight="1" x14ac:dyDescent="0.2"/>
    <row r="12177" ht="12.75" customHeight="1" x14ac:dyDescent="0.2"/>
    <row r="12178" ht="12.75" customHeight="1" x14ac:dyDescent="0.2"/>
    <row r="12179" ht="12.75" customHeight="1" x14ac:dyDescent="0.2"/>
    <row r="12180" ht="12.75" customHeight="1" x14ac:dyDescent="0.2"/>
    <row r="12181" ht="12.75" customHeight="1" x14ac:dyDescent="0.2"/>
    <row r="12182" ht="12.75" customHeight="1" x14ac:dyDescent="0.2"/>
    <row r="12183" ht="12.75" customHeight="1" x14ac:dyDescent="0.2"/>
    <row r="12184" ht="12.75" customHeight="1" x14ac:dyDescent="0.2"/>
    <row r="12185" ht="12.75" customHeight="1" x14ac:dyDescent="0.2"/>
    <row r="12186" ht="12.75" customHeight="1" x14ac:dyDescent="0.2"/>
    <row r="12187" ht="12.75" customHeight="1" x14ac:dyDescent="0.2"/>
    <row r="12188" ht="12.75" customHeight="1" x14ac:dyDescent="0.2"/>
    <row r="12189" ht="12.75" customHeight="1" x14ac:dyDescent="0.2"/>
    <row r="12190" ht="12.75" customHeight="1" x14ac:dyDescent="0.2"/>
    <row r="12191" ht="12.75" customHeight="1" x14ac:dyDescent="0.2"/>
    <row r="12192" ht="12.75" customHeight="1" x14ac:dyDescent="0.2"/>
    <row r="12193" ht="12.75" customHeight="1" x14ac:dyDescent="0.2"/>
    <row r="12194" ht="12.75" customHeight="1" x14ac:dyDescent="0.2"/>
    <row r="12195" ht="12.75" customHeight="1" x14ac:dyDescent="0.2"/>
    <row r="12196" ht="12.75" customHeight="1" x14ac:dyDescent="0.2"/>
    <row r="12197" ht="12.75" customHeight="1" x14ac:dyDescent="0.2"/>
    <row r="12198" ht="12.75" customHeight="1" x14ac:dyDescent="0.2"/>
    <row r="12199" ht="12.75" customHeight="1" x14ac:dyDescent="0.2"/>
    <row r="12200" ht="12.75" customHeight="1" x14ac:dyDescent="0.2"/>
    <row r="12201" ht="12.75" customHeight="1" x14ac:dyDescent="0.2"/>
    <row r="12202" ht="12.75" customHeight="1" x14ac:dyDescent="0.2"/>
    <row r="12203" ht="12.75" customHeight="1" x14ac:dyDescent="0.2"/>
    <row r="12204" ht="12.75" customHeight="1" x14ac:dyDescent="0.2"/>
    <row r="12205" ht="12.75" customHeight="1" x14ac:dyDescent="0.2"/>
    <row r="12206" ht="12.75" customHeight="1" x14ac:dyDescent="0.2"/>
    <row r="12207" ht="12.75" customHeight="1" x14ac:dyDescent="0.2"/>
    <row r="12208" ht="12.75" customHeight="1" x14ac:dyDescent="0.2"/>
    <row r="12209" ht="12.75" customHeight="1" x14ac:dyDescent="0.2"/>
    <row r="12210" ht="12.75" customHeight="1" x14ac:dyDescent="0.2"/>
    <row r="12211" ht="12.75" customHeight="1" x14ac:dyDescent="0.2"/>
    <row r="12212" ht="12.75" customHeight="1" x14ac:dyDescent="0.2"/>
    <row r="12213" ht="12.75" customHeight="1" x14ac:dyDescent="0.2"/>
    <row r="12214" ht="12.75" customHeight="1" x14ac:dyDescent="0.2"/>
    <row r="12215" ht="12.75" customHeight="1" x14ac:dyDescent="0.2"/>
    <row r="12216" ht="12.75" customHeight="1" x14ac:dyDescent="0.2"/>
    <row r="12217" ht="12.75" customHeight="1" x14ac:dyDescent="0.2"/>
    <row r="12218" ht="12.75" customHeight="1" x14ac:dyDescent="0.2"/>
    <row r="12219" ht="12.75" customHeight="1" x14ac:dyDescent="0.2"/>
    <row r="12220" ht="12.75" customHeight="1" x14ac:dyDescent="0.2"/>
    <row r="12221" ht="12.75" customHeight="1" x14ac:dyDescent="0.2"/>
    <row r="12222" ht="12.75" customHeight="1" x14ac:dyDescent="0.2"/>
    <row r="12223" ht="12.75" customHeight="1" x14ac:dyDescent="0.2"/>
    <row r="12224" ht="12.75" customHeight="1" x14ac:dyDescent="0.2"/>
    <row r="12225" ht="12.75" customHeight="1" x14ac:dyDescent="0.2"/>
    <row r="12226" ht="12.75" customHeight="1" x14ac:dyDescent="0.2"/>
    <row r="12227" ht="12.75" customHeight="1" x14ac:dyDescent="0.2"/>
    <row r="12228" ht="12.75" customHeight="1" x14ac:dyDescent="0.2"/>
    <row r="12229" ht="12.75" customHeight="1" x14ac:dyDescent="0.2"/>
    <row r="12230" ht="12.75" customHeight="1" x14ac:dyDescent="0.2"/>
    <row r="12231" ht="12.75" customHeight="1" x14ac:dyDescent="0.2"/>
    <row r="12232" ht="12.75" customHeight="1" x14ac:dyDescent="0.2"/>
    <row r="12233" ht="12.75" customHeight="1" x14ac:dyDescent="0.2"/>
    <row r="12234" ht="12.75" customHeight="1" x14ac:dyDescent="0.2"/>
    <row r="12235" ht="12.75" customHeight="1" x14ac:dyDescent="0.2"/>
    <row r="12236" ht="12.75" customHeight="1" x14ac:dyDescent="0.2"/>
    <row r="12237" ht="12.75" customHeight="1" x14ac:dyDescent="0.2"/>
    <row r="12238" ht="12.75" customHeight="1" x14ac:dyDescent="0.2"/>
    <row r="12239" ht="12.75" customHeight="1" x14ac:dyDescent="0.2"/>
    <row r="12240" ht="12.75" customHeight="1" x14ac:dyDescent="0.2"/>
    <row r="12241" ht="12.75" customHeight="1" x14ac:dyDescent="0.2"/>
    <row r="12242" ht="12.75" customHeight="1" x14ac:dyDescent="0.2"/>
    <row r="12243" ht="12.75" customHeight="1" x14ac:dyDescent="0.2"/>
    <row r="12244" ht="12.75" customHeight="1" x14ac:dyDescent="0.2"/>
    <row r="12245" ht="12.75" customHeight="1" x14ac:dyDescent="0.2"/>
    <row r="12246" ht="12.75" customHeight="1" x14ac:dyDescent="0.2"/>
    <row r="12247" ht="12.75" customHeight="1" x14ac:dyDescent="0.2"/>
    <row r="12248" ht="12.75" customHeight="1" x14ac:dyDescent="0.2"/>
    <row r="12249" ht="12.75" customHeight="1" x14ac:dyDescent="0.2"/>
    <row r="12250" ht="12.75" customHeight="1" x14ac:dyDescent="0.2"/>
    <row r="12251" ht="12.75" customHeight="1" x14ac:dyDescent="0.2"/>
    <row r="12252" ht="12.75" customHeight="1" x14ac:dyDescent="0.2"/>
    <row r="12253" ht="12.75" customHeight="1" x14ac:dyDescent="0.2"/>
    <row r="12254" ht="12.75" customHeight="1" x14ac:dyDescent="0.2"/>
    <row r="12255" ht="12.75" customHeight="1" x14ac:dyDescent="0.2"/>
    <row r="12256" ht="12.75" customHeight="1" x14ac:dyDescent="0.2"/>
    <row r="12257" ht="12.75" customHeight="1" x14ac:dyDescent="0.2"/>
    <row r="12258" ht="12.75" customHeight="1" x14ac:dyDescent="0.2"/>
    <row r="12259" ht="12.75" customHeight="1" x14ac:dyDescent="0.2"/>
    <row r="12260" ht="12.75" customHeight="1" x14ac:dyDescent="0.2"/>
    <row r="12261" ht="12.75" customHeight="1" x14ac:dyDescent="0.2"/>
    <row r="12262" ht="12.75" customHeight="1" x14ac:dyDescent="0.2"/>
    <row r="12263" ht="12.75" customHeight="1" x14ac:dyDescent="0.2"/>
    <row r="12264" ht="12.75" customHeight="1" x14ac:dyDescent="0.2"/>
    <row r="12265" ht="12.75" customHeight="1" x14ac:dyDescent="0.2"/>
    <row r="12266" ht="12.75" customHeight="1" x14ac:dyDescent="0.2"/>
    <row r="12267" ht="12.75" customHeight="1" x14ac:dyDescent="0.2"/>
    <row r="12268" ht="12.75" customHeight="1" x14ac:dyDescent="0.2"/>
    <row r="12269" ht="12.75" customHeight="1" x14ac:dyDescent="0.2"/>
    <row r="12270" ht="12.75" customHeight="1" x14ac:dyDescent="0.2"/>
    <row r="12271" ht="12.75" customHeight="1" x14ac:dyDescent="0.2"/>
    <row r="12272" ht="12.75" customHeight="1" x14ac:dyDescent="0.2"/>
    <row r="12273" ht="12.75" customHeight="1" x14ac:dyDescent="0.2"/>
    <row r="12274" ht="12.75" customHeight="1" x14ac:dyDescent="0.2"/>
    <row r="12275" ht="12.75" customHeight="1" x14ac:dyDescent="0.2"/>
    <row r="12276" ht="12.75" customHeight="1" x14ac:dyDescent="0.2"/>
    <row r="12277" ht="12.75" customHeight="1" x14ac:dyDescent="0.2"/>
    <row r="12278" ht="12.75" customHeight="1" x14ac:dyDescent="0.2"/>
    <row r="12279" ht="12.75" customHeight="1" x14ac:dyDescent="0.2"/>
    <row r="12280" ht="12.75" customHeight="1" x14ac:dyDescent="0.2"/>
    <row r="12281" ht="12.75" customHeight="1" x14ac:dyDescent="0.2"/>
    <row r="12282" ht="12.75" customHeight="1" x14ac:dyDescent="0.2"/>
    <row r="12283" ht="12.75" customHeight="1" x14ac:dyDescent="0.2"/>
    <row r="12284" ht="12.75" customHeight="1" x14ac:dyDescent="0.2"/>
    <row r="12285" ht="12.75" customHeight="1" x14ac:dyDescent="0.2"/>
    <row r="12286" ht="12.75" customHeight="1" x14ac:dyDescent="0.2"/>
    <row r="12287" ht="12.75" customHeight="1" x14ac:dyDescent="0.2"/>
    <row r="12288" ht="12.75" customHeight="1" x14ac:dyDescent="0.2"/>
    <row r="12289" ht="12.75" customHeight="1" x14ac:dyDescent="0.2"/>
    <row r="12290" ht="12.75" customHeight="1" x14ac:dyDescent="0.2"/>
    <row r="12291" ht="12.75" customHeight="1" x14ac:dyDescent="0.2"/>
    <row r="12292" ht="12.75" customHeight="1" x14ac:dyDescent="0.2"/>
    <row r="12293" ht="12.75" customHeight="1" x14ac:dyDescent="0.2"/>
    <row r="12294" ht="12.75" customHeight="1" x14ac:dyDescent="0.2"/>
    <row r="12295" ht="12.75" customHeight="1" x14ac:dyDescent="0.2"/>
    <row r="12296" ht="12.75" customHeight="1" x14ac:dyDescent="0.2"/>
    <row r="12297" ht="12.75" customHeight="1" x14ac:dyDescent="0.2"/>
    <row r="12298" ht="12.75" customHeight="1" x14ac:dyDescent="0.2"/>
    <row r="12299" ht="12.75" customHeight="1" x14ac:dyDescent="0.2"/>
    <row r="12300" ht="12.75" customHeight="1" x14ac:dyDescent="0.2"/>
    <row r="12301" ht="12.75" customHeight="1" x14ac:dyDescent="0.2"/>
    <row r="12302" ht="12.75" customHeight="1" x14ac:dyDescent="0.2"/>
    <row r="12303" ht="12.75" customHeight="1" x14ac:dyDescent="0.2"/>
    <row r="12304" ht="12.75" customHeight="1" x14ac:dyDescent="0.2"/>
    <row r="12305" ht="12.75" customHeight="1" x14ac:dyDescent="0.2"/>
    <row r="12306" ht="12.75" customHeight="1" x14ac:dyDescent="0.2"/>
    <row r="12307" ht="12.75" customHeight="1" x14ac:dyDescent="0.2"/>
    <row r="12308" ht="12.75" customHeight="1" x14ac:dyDescent="0.2"/>
    <row r="12309" ht="12.75" customHeight="1" x14ac:dyDescent="0.2"/>
    <row r="12310" ht="12.75" customHeight="1" x14ac:dyDescent="0.2"/>
    <row r="12311" ht="12.75" customHeight="1" x14ac:dyDescent="0.2"/>
    <row r="12312" ht="12.75" customHeight="1" x14ac:dyDescent="0.2"/>
    <row r="12313" ht="12.75" customHeight="1" x14ac:dyDescent="0.2"/>
    <row r="12314" ht="12.75" customHeight="1" x14ac:dyDescent="0.2"/>
    <row r="12315" ht="12.75" customHeight="1" x14ac:dyDescent="0.2"/>
    <row r="12316" ht="12.75" customHeight="1" x14ac:dyDescent="0.2"/>
    <row r="12317" ht="12.75" customHeight="1" x14ac:dyDescent="0.2"/>
    <row r="12318" ht="12.75" customHeight="1" x14ac:dyDescent="0.2"/>
    <row r="12319" ht="12.75" customHeight="1" x14ac:dyDescent="0.2"/>
    <row r="12320" ht="12.75" customHeight="1" x14ac:dyDescent="0.2"/>
    <row r="12321" ht="12.75" customHeight="1" x14ac:dyDescent="0.2"/>
    <row r="12322" ht="12.75" customHeight="1" x14ac:dyDescent="0.2"/>
    <row r="12323" ht="12.75" customHeight="1" x14ac:dyDescent="0.2"/>
    <row r="12324" ht="12.75" customHeight="1" x14ac:dyDescent="0.2"/>
    <row r="12325" ht="12.75" customHeight="1" x14ac:dyDescent="0.2"/>
    <row r="12326" ht="12.75" customHeight="1" x14ac:dyDescent="0.2"/>
    <row r="12327" ht="12.75" customHeight="1" x14ac:dyDescent="0.2"/>
    <row r="12328" ht="12.75" customHeight="1" x14ac:dyDescent="0.2"/>
    <row r="12329" ht="12.75" customHeight="1" x14ac:dyDescent="0.2"/>
    <row r="12330" ht="12.75" customHeight="1" x14ac:dyDescent="0.2"/>
    <row r="12331" ht="12.75" customHeight="1" x14ac:dyDescent="0.2"/>
    <row r="12332" ht="12.75" customHeight="1" x14ac:dyDescent="0.2"/>
    <row r="12333" ht="12.75" customHeight="1" x14ac:dyDescent="0.2"/>
    <row r="12334" ht="12.75" customHeight="1" x14ac:dyDescent="0.2"/>
    <row r="12335" ht="12.75" customHeight="1" x14ac:dyDescent="0.2"/>
    <row r="12336" ht="12.75" customHeight="1" x14ac:dyDescent="0.2"/>
    <row r="12337" ht="12.75" customHeight="1" x14ac:dyDescent="0.2"/>
    <row r="12338" ht="12.75" customHeight="1" x14ac:dyDescent="0.2"/>
    <row r="12339" ht="12.75" customHeight="1" x14ac:dyDescent="0.2"/>
    <row r="12340" ht="12.75" customHeight="1" x14ac:dyDescent="0.2"/>
    <row r="12341" ht="12.75" customHeight="1" x14ac:dyDescent="0.2"/>
    <row r="12342" ht="12.75" customHeight="1" x14ac:dyDescent="0.2"/>
    <row r="12343" ht="12.75" customHeight="1" x14ac:dyDescent="0.2"/>
    <row r="12344" ht="12.75" customHeight="1" x14ac:dyDescent="0.2"/>
    <row r="12345" ht="12.75" customHeight="1" x14ac:dyDescent="0.2"/>
    <row r="12346" ht="12.75" customHeight="1" x14ac:dyDescent="0.2"/>
    <row r="12347" ht="12.75" customHeight="1" x14ac:dyDescent="0.2"/>
    <row r="12348" ht="12.75" customHeight="1" x14ac:dyDescent="0.2"/>
    <row r="12349" ht="12.75" customHeight="1" x14ac:dyDescent="0.2"/>
    <row r="12350" ht="12.75" customHeight="1" x14ac:dyDescent="0.2"/>
    <row r="12351" ht="12.75" customHeight="1" x14ac:dyDescent="0.2"/>
    <row r="12352" ht="12.75" customHeight="1" x14ac:dyDescent="0.2"/>
    <row r="12353" ht="12.75" customHeight="1" x14ac:dyDescent="0.2"/>
    <row r="12354" ht="12.75" customHeight="1" x14ac:dyDescent="0.2"/>
    <row r="12355" ht="12.75" customHeight="1" x14ac:dyDescent="0.2"/>
    <row r="12356" ht="12.75" customHeight="1" x14ac:dyDescent="0.2"/>
    <row r="12357" ht="12.75" customHeight="1" x14ac:dyDescent="0.2"/>
    <row r="12358" ht="12.75" customHeight="1" x14ac:dyDescent="0.2"/>
    <row r="12359" ht="12.75" customHeight="1" x14ac:dyDescent="0.2"/>
    <row r="12360" ht="12.75" customHeight="1" x14ac:dyDescent="0.2"/>
    <row r="12361" ht="12.75" customHeight="1" x14ac:dyDescent="0.2"/>
    <row r="12362" ht="12.75" customHeight="1" x14ac:dyDescent="0.2"/>
    <row r="12363" ht="12.75" customHeight="1" x14ac:dyDescent="0.2"/>
    <row r="12364" ht="12.75" customHeight="1" x14ac:dyDescent="0.2"/>
    <row r="12365" ht="12.75" customHeight="1" x14ac:dyDescent="0.2"/>
    <row r="12366" ht="12.75" customHeight="1" x14ac:dyDescent="0.2"/>
    <row r="12367" ht="12.75" customHeight="1" x14ac:dyDescent="0.2"/>
    <row r="12368" ht="12.75" customHeight="1" x14ac:dyDescent="0.2"/>
    <row r="12369" ht="12.75" customHeight="1" x14ac:dyDescent="0.2"/>
    <row r="12370" ht="12.75" customHeight="1" x14ac:dyDescent="0.2"/>
    <row r="12371" ht="12.75" customHeight="1" x14ac:dyDescent="0.2"/>
    <row r="12372" ht="12.75" customHeight="1" x14ac:dyDescent="0.2"/>
    <row r="12373" ht="12.75" customHeight="1" x14ac:dyDescent="0.2"/>
    <row r="12374" ht="12.75" customHeight="1" x14ac:dyDescent="0.2"/>
    <row r="12375" ht="12.75" customHeight="1" x14ac:dyDescent="0.2"/>
    <row r="12376" ht="12.75" customHeight="1" x14ac:dyDescent="0.2"/>
    <row r="12377" ht="12.75" customHeight="1" x14ac:dyDescent="0.2"/>
    <row r="12378" ht="12.75" customHeight="1" x14ac:dyDescent="0.2"/>
    <row r="12379" ht="12.75" customHeight="1" x14ac:dyDescent="0.2"/>
    <row r="12380" ht="12.75" customHeight="1" x14ac:dyDescent="0.2"/>
    <row r="12381" ht="12.75" customHeight="1" x14ac:dyDescent="0.2"/>
    <row r="12382" ht="12.75" customHeight="1" x14ac:dyDescent="0.2"/>
    <row r="12383" ht="12.75" customHeight="1" x14ac:dyDescent="0.2"/>
    <row r="12384" ht="12.75" customHeight="1" x14ac:dyDescent="0.2"/>
    <row r="12385" ht="12.75" customHeight="1" x14ac:dyDescent="0.2"/>
    <row r="12386" ht="12.75" customHeight="1" x14ac:dyDescent="0.2"/>
    <row r="12387" ht="12.75" customHeight="1" x14ac:dyDescent="0.2"/>
    <row r="12388" ht="12.75" customHeight="1" x14ac:dyDescent="0.2"/>
    <row r="12389" ht="12.75" customHeight="1" x14ac:dyDescent="0.2"/>
    <row r="12390" ht="12.75" customHeight="1" x14ac:dyDescent="0.2"/>
    <row r="12391" ht="12.75" customHeight="1" x14ac:dyDescent="0.2"/>
    <row r="12392" ht="12.75" customHeight="1" x14ac:dyDescent="0.2"/>
    <row r="12393" ht="12.75" customHeight="1" x14ac:dyDescent="0.2"/>
    <row r="12394" ht="12.75" customHeight="1" x14ac:dyDescent="0.2"/>
    <row r="12395" ht="12.75" customHeight="1" x14ac:dyDescent="0.2"/>
    <row r="12396" ht="12.75" customHeight="1" x14ac:dyDescent="0.2"/>
    <row r="12397" ht="12.75" customHeight="1" x14ac:dyDescent="0.2"/>
    <row r="12398" ht="12.75" customHeight="1" x14ac:dyDescent="0.2"/>
    <row r="12399" ht="12.75" customHeight="1" x14ac:dyDescent="0.2"/>
    <row r="12400" ht="12.75" customHeight="1" x14ac:dyDescent="0.2"/>
    <row r="12401" ht="12.75" customHeight="1" x14ac:dyDescent="0.2"/>
    <row r="12402" ht="12.75" customHeight="1" x14ac:dyDescent="0.2"/>
    <row r="12403" ht="12.75" customHeight="1" x14ac:dyDescent="0.2"/>
    <row r="12404" ht="12.75" customHeight="1" x14ac:dyDescent="0.2"/>
    <row r="12405" ht="12.75" customHeight="1" x14ac:dyDescent="0.2"/>
    <row r="12406" ht="12.75" customHeight="1" x14ac:dyDescent="0.2"/>
    <row r="12407" ht="12.75" customHeight="1" x14ac:dyDescent="0.2"/>
    <row r="12408" ht="12.75" customHeight="1" x14ac:dyDescent="0.2"/>
    <row r="12409" ht="12.75" customHeight="1" x14ac:dyDescent="0.2"/>
    <row r="12410" ht="12.75" customHeight="1" x14ac:dyDescent="0.2"/>
    <row r="12411" ht="12.75" customHeight="1" x14ac:dyDescent="0.2"/>
    <row r="12412" ht="12.75" customHeight="1" x14ac:dyDescent="0.2"/>
    <row r="12413" ht="12.75" customHeight="1" x14ac:dyDescent="0.2"/>
    <row r="12414" ht="12.75" customHeight="1" x14ac:dyDescent="0.2"/>
    <row r="12415" ht="12.75" customHeight="1" x14ac:dyDescent="0.2"/>
    <row r="12416" ht="12.75" customHeight="1" x14ac:dyDescent="0.2"/>
    <row r="12417" ht="12.75" customHeight="1" x14ac:dyDescent="0.2"/>
    <row r="12418" ht="12.75" customHeight="1" x14ac:dyDescent="0.2"/>
    <row r="12419" ht="12.75" customHeight="1" x14ac:dyDescent="0.2"/>
    <row r="12420" ht="12.75" customHeight="1" x14ac:dyDescent="0.2"/>
    <row r="12421" ht="12.75" customHeight="1" x14ac:dyDescent="0.2"/>
    <row r="12422" ht="12.75" customHeight="1" x14ac:dyDescent="0.2"/>
    <row r="12423" ht="12.75" customHeight="1" x14ac:dyDescent="0.2"/>
    <row r="12424" ht="12.75" customHeight="1" x14ac:dyDescent="0.2"/>
    <row r="12425" ht="12.75" customHeight="1" x14ac:dyDescent="0.2"/>
    <row r="12426" ht="12.75" customHeight="1" x14ac:dyDescent="0.2"/>
    <row r="12427" ht="12.75" customHeight="1" x14ac:dyDescent="0.2"/>
    <row r="12428" ht="12.75" customHeight="1" x14ac:dyDescent="0.2"/>
    <row r="12429" ht="12.75" customHeight="1" x14ac:dyDescent="0.2"/>
    <row r="12430" ht="12.75" customHeight="1" x14ac:dyDescent="0.2"/>
    <row r="12431" ht="12.75" customHeight="1" x14ac:dyDescent="0.2"/>
    <row r="12432" ht="12.75" customHeight="1" x14ac:dyDescent="0.2"/>
    <row r="12433" ht="12.75" customHeight="1" x14ac:dyDescent="0.2"/>
    <row r="12434" ht="12.75" customHeight="1" x14ac:dyDescent="0.2"/>
    <row r="12435" ht="12.75" customHeight="1" x14ac:dyDescent="0.2"/>
    <row r="12436" ht="12.75" customHeight="1" x14ac:dyDescent="0.2"/>
    <row r="12437" ht="12.75" customHeight="1" x14ac:dyDescent="0.2"/>
    <row r="12438" ht="12.75" customHeight="1" x14ac:dyDescent="0.2"/>
    <row r="12439" ht="12.75" customHeight="1" x14ac:dyDescent="0.2"/>
    <row r="12440" ht="12.75" customHeight="1" x14ac:dyDescent="0.2"/>
    <row r="12441" ht="12.75" customHeight="1" x14ac:dyDescent="0.2"/>
    <row r="12442" ht="12.75" customHeight="1" x14ac:dyDescent="0.2"/>
    <row r="12443" ht="12.75" customHeight="1" x14ac:dyDescent="0.2"/>
    <row r="12444" ht="12.75" customHeight="1" x14ac:dyDescent="0.2"/>
    <row r="12445" ht="12.75" customHeight="1" x14ac:dyDescent="0.2"/>
    <row r="12446" ht="12.75" customHeight="1" x14ac:dyDescent="0.2"/>
    <row r="12447" ht="12.75" customHeight="1" x14ac:dyDescent="0.2"/>
    <row r="12448" ht="12.75" customHeight="1" x14ac:dyDescent="0.2"/>
    <row r="12449" ht="12.75" customHeight="1" x14ac:dyDescent="0.2"/>
    <row r="12450" ht="12.75" customHeight="1" x14ac:dyDescent="0.2"/>
    <row r="12451" ht="12.75" customHeight="1" x14ac:dyDescent="0.2"/>
    <row r="12452" ht="12.75" customHeight="1" x14ac:dyDescent="0.2"/>
    <row r="12453" ht="12.75" customHeight="1" x14ac:dyDescent="0.2"/>
    <row r="12454" ht="12.75" customHeight="1" x14ac:dyDescent="0.2"/>
    <row r="12455" ht="12.75" customHeight="1" x14ac:dyDescent="0.2"/>
    <row r="12456" ht="12.75" customHeight="1" x14ac:dyDescent="0.2"/>
    <row r="12457" ht="12.75" customHeight="1" x14ac:dyDescent="0.2"/>
    <row r="12458" ht="12.75" customHeight="1" x14ac:dyDescent="0.2"/>
    <row r="12459" ht="12.75" customHeight="1" x14ac:dyDescent="0.2"/>
    <row r="12460" ht="12.75" customHeight="1" x14ac:dyDescent="0.2"/>
    <row r="12461" ht="12.75" customHeight="1" x14ac:dyDescent="0.2"/>
    <row r="12462" ht="12.75" customHeight="1" x14ac:dyDescent="0.2"/>
    <row r="12463" ht="12.75" customHeight="1" x14ac:dyDescent="0.2"/>
    <row r="12464" ht="12.75" customHeight="1" x14ac:dyDescent="0.2"/>
    <row r="12465" ht="12.75" customHeight="1" x14ac:dyDescent="0.2"/>
    <row r="12466" ht="12.75" customHeight="1" x14ac:dyDescent="0.2"/>
    <row r="12467" ht="12.75" customHeight="1" x14ac:dyDescent="0.2"/>
    <row r="12468" ht="12.75" customHeight="1" x14ac:dyDescent="0.2"/>
    <row r="12469" ht="12.75" customHeight="1" x14ac:dyDescent="0.2"/>
    <row r="12470" ht="12.75" customHeight="1" x14ac:dyDescent="0.2"/>
    <row r="12471" ht="12.75" customHeight="1" x14ac:dyDescent="0.2"/>
    <row r="12472" ht="12.75" customHeight="1" x14ac:dyDescent="0.2"/>
    <row r="12473" ht="12.75" customHeight="1" x14ac:dyDescent="0.2"/>
    <row r="12474" ht="12.75" customHeight="1" x14ac:dyDescent="0.2"/>
    <row r="12475" ht="12.75" customHeight="1" x14ac:dyDescent="0.2"/>
    <row r="12476" ht="12.75" customHeight="1" x14ac:dyDescent="0.2"/>
    <row r="12477" ht="12.75" customHeight="1" x14ac:dyDescent="0.2"/>
    <row r="12478" ht="12.75" customHeight="1" x14ac:dyDescent="0.2"/>
    <row r="12479" ht="12.75" customHeight="1" x14ac:dyDescent="0.2"/>
    <row r="12480" ht="12.75" customHeight="1" x14ac:dyDescent="0.2"/>
    <row r="12481" ht="12.75" customHeight="1" x14ac:dyDescent="0.2"/>
    <row r="12482" ht="12.75" customHeight="1" x14ac:dyDescent="0.2"/>
    <row r="12483" ht="12.75" customHeight="1" x14ac:dyDescent="0.2"/>
    <row r="12484" ht="12.75" customHeight="1" x14ac:dyDescent="0.2"/>
    <row r="12485" ht="12.75" customHeight="1" x14ac:dyDescent="0.2"/>
    <row r="12486" ht="12.75" customHeight="1" x14ac:dyDescent="0.2"/>
    <row r="12487" ht="12.75" customHeight="1" x14ac:dyDescent="0.2"/>
    <row r="12488" ht="12.75" customHeight="1" x14ac:dyDescent="0.2"/>
    <row r="12489" ht="12.75" customHeight="1" x14ac:dyDescent="0.2"/>
    <row r="12490" ht="12.75" customHeight="1" x14ac:dyDescent="0.2"/>
    <row r="12491" ht="12.75" customHeight="1" x14ac:dyDescent="0.2"/>
    <row r="12492" ht="12.75" customHeight="1" x14ac:dyDescent="0.2"/>
    <row r="12493" ht="12.75" customHeight="1" x14ac:dyDescent="0.2"/>
    <row r="12494" ht="12.75" customHeight="1" x14ac:dyDescent="0.2"/>
    <row r="12495" ht="12.75" customHeight="1" x14ac:dyDescent="0.2"/>
    <row r="12496" ht="12.75" customHeight="1" x14ac:dyDescent="0.2"/>
    <row r="12497" ht="12.75" customHeight="1" x14ac:dyDescent="0.2"/>
    <row r="12498" ht="12.75" customHeight="1" x14ac:dyDescent="0.2"/>
    <row r="12499" ht="12.75" customHeight="1" x14ac:dyDescent="0.2"/>
    <row r="12500" ht="12.75" customHeight="1" x14ac:dyDescent="0.2"/>
    <row r="12501" ht="12.75" customHeight="1" x14ac:dyDescent="0.2"/>
    <row r="12502" ht="12.75" customHeight="1" x14ac:dyDescent="0.2"/>
    <row r="12503" ht="12.75" customHeight="1" x14ac:dyDescent="0.2"/>
    <row r="12504" ht="12.75" customHeight="1" x14ac:dyDescent="0.2"/>
    <row r="12505" ht="12.75" customHeight="1" x14ac:dyDescent="0.2"/>
    <row r="12506" ht="12.75" customHeight="1" x14ac:dyDescent="0.2"/>
    <row r="12507" ht="12.75" customHeight="1" x14ac:dyDescent="0.2"/>
    <row r="12508" ht="12.75" customHeight="1" x14ac:dyDescent="0.2"/>
    <row r="12509" ht="12.75" customHeight="1" x14ac:dyDescent="0.2"/>
    <row r="12510" ht="12.75" customHeight="1" x14ac:dyDescent="0.2"/>
    <row r="12511" ht="12.75" customHeight="1" x14ac:dyDescent="0.2"/>
    <row r="12512" ht="12.75" customHeight="1" x14ac:dyDescent="0.2"/>
    <row r="12513" ht="12.75" customHeight="1" x14ac:dyDescent="0.2"/>
    <row r="12514" ht="12.75" customHeight="1" x14ac:dyDescent="0.2"/>
    <row r="12515" ht="12.75" customHeight="1" x14ac:dyDescent="0.2"/>
    <row r="12516" ht="12.75" customHeight="1" x14ac:dyDescent="0.2"/>
    <row r="12517" ht="12.75" customHeight="1" x14ac:dyDescent="0.2"/>
    <row r="12518" ht="12.75" customHeight="1" x14ac:dyDescent="0.2"/>
    <row r="12519" ht="12.75" customHeight="1" x14ac:dyDescent="0.2"/>
    <row r="12520" ht="12.75" customHeight="1" x14ac:dyDescent="0.2"/>
    <row r="12521" ht="12.75" customHeight="1" x14ac:dyDescent="0.2"/>
    <row r="12522" ht="12.75" customHeight="1" x14ac:dyDescent="0.2"/>
    <row r="12523" ht="12.75" customHeight="1" x14ac:dyDescent="0.2"/>
    <row r="12524" ht="12.75" customHeight="1" x14ac:dyDescent="0.2"/>
    <row r="12525" ht="12.75" customHeight="1" x14ac:dyDescent="0.2"/>
    <row r="12526" ht="12.75" customHeight="1" x14ac:dyDescent="0.2"/>
    <row r="12527" ht="12.75" customHeight="1" x14ac:dyDescent="0.2"/>
    <row r="12528" ht="12.75" customHeight="1" x14ac:dyDescent="0.2"/>
    <row r="12529" ht="12.75" customHeight="1" x14ac:dyDescent="0.2"/>
    <row r="12530" ht="12.75" customHeight="1" x14ac:dyDescent="0.2"/>
    <row r="12531" ht="12.75" customHeight="1" x14ac:dyDescent="0.2"/>
    <row r="12532" ht="12.75" customHeight="1" x14ac:dyDescent="0.2"/>
    <row r="12533" ht="12.75" customHeight="1" x14ac:dyDescent="0.2"/>
    <row r="12534" ht="12.75" customHeight="1" x14ac:dyDescent="0.2"/>
    <row r="12535" ht="12.75" customHeight="1" x14ac:dyDescent="0.2"/>
    <row r="12536" ht="12.75" customHeight="1" x14ac:dyDescent="0.2"/>
    <row r="12537" ht="12.75" customHeight="1" x14ac:dyDescent="0.2"/>
    <row r="12538" ht="12.75" customHeight="1" x14ac:dyDescent="0.2"/>
    <row r="12539" ht="12.75" customHeight="1" x14ac:dyDescent="0.2"/>
    <row r="12540" ht="12.75" customHeight="1" x14ac:dyDescent="0.2"/>
    <row r="12541" ht="12.75" customHeight="1" x14ac:dyDescent="0.2"/>
    <row r="12542" ht="12.75" customHeight="1" x14ac:dyDescent="0.2"/>
    <row r="12543" ht="12.75" customHeight="1" x14ac:dyDescent="0.2"/>
    <row r="12544" ht="12.75" customHeight="1" x14ac:dyDescent="0.2"/>
    <row r="12545" ht="12.75" customHeight="1" x14ac:dyDescent="0.2"/>
    <row r="12546" ht="12.75" customHeight="1" x14ac:dyDescent="0.2"/>
    <row r="12547" ht="12.75" customHeight="1" x14ac:dyDescent="0.2"/>
    <row r="12548" ht="12.75" customHeight="1" x14ac:dyDescent="0.2"/>
    <row r="12549" ht="12.75" customHeight="1" x14ac:dyDescent="0.2"/>
    <row r="12550" ht="12.75" customHeight="1" x14ac:dyDescent="0.2"/>
    <row r="12551" ht="12.75" customHeight="1" x14ac:dyDescent="0.2"/>
    <row r="12552" ht="12.75" customHeight="1" x14ac:dyDescent="0.2"/>
    <row r="12553" ht="12.75" customHeight="1" x14ac:dyDescent="0.2"/>
    <row r="12554" ht="12.75" customHeight="1" x14ac:dyDescent="0.2"/>
    <row r="12555" ht="12.75" customHeight="1" x14ac:dyDescent="0.2"/>
    <row r="12556" ht="12.75" customHeight="1" x14ac:dyDescent="0.2"/>
    <row r="12557" ht="12.75" customHeight="1" x14ac:dyDescent="0.2"/>
    <row r="12558" ht="12.75" customHeight="1" x14ac:dyDescent="0.2"/>
    <row r="12559" ht="12.75" customHeight="1" x14ac:dyDescent="0.2"/>
    <row r="12560" ht="12.75" customHeight="1" x14ac:dyDescent="0.2"/>
    <row r="12561" ht="12.75" customHeight="1" x14ac:dyDescent="0.2"/>
    <row r="12562" ht="12.75" customHeight="1" x14ac:dyDescent="0.2"/>
    <row r="12563" ht="12.75" customHeight="1" x14ac:dyDescent="0.2"/>
    <row r="12564" ht="12.75" customHeight="1" x14ac:dyDescent="0.2"/>
    <row r="12565" ht="12.75" customHeight="1" x14ac:dyDescent="0.2"/>
    <row r="12566" ht="12.75" customHeight="1" x14ac:dyDescent="0.2"/>
    <row r="12567" ht="12.75" customHeight="1" x14ac:dyDescent="0.2"/>
    <row r="12568" ht="12.75" customHeight="1" x14ac:dyDescent="0.2"/>
    <row r="12569" ht="12.75" customHeight="1" x14ac:dyDescent="0.2"/>
    <row r="12570" ht="12.75" customHeight="1" x14ac:dyDescent="0.2"/>
    <row r="12571" ht="12.75" customHeight="1" x14ac:dyDescent="0.2"/>
    <row r="12572" ht="12.75" customHeight="1" x14ac:dyDescent="0.2"/>
    <row r="12573" ht="12.75" customHeight="1" x14ac:dyDescent="0.2"/>
    <row r="12574" ht="12.75" customHeight="1" x14ac:dyDescent="0.2"/>
    <row r="12575" ht="12.75" customHeight="1" x14ac:dyDescent="0.2"/>
    <row r="12576" ht="12.75" customHeight="1" x14ac:dyDescent="0.2"/>
    <row r="12577" ht="12.75" customHeight="1" x14ac:dyDescent="0.2"/>
    <row r="12578" ht="12.75" customHeight="1" x14ac:dyDescent="0.2"/>
    <row r="12579" ht="12.75" customHeight="1" x14ac:dyDescent="0.2"/>
    <row r="12580" ht="12.75" customHeight="1" x14ac:dyDescent="0.2"/>
    <row r="12581" ht="12.75" customHeight="1" x14ac:dyDescent="0.2"/>
    <row r="12582" ht="12.75" customHeight="1" x14ac:dyDescent="0.2"/>
    <row r="12583" ht="12.75" customHeight="1" x14ac:dyDescent="0.2"/>
    <row r="12584" ht="12.75" customHeight="1" x14ac:dyDescent="0.2"/>
    <row r="12585" ht="12.75" customHeight="1" x14ac:dyDescent="0.2"/>
    <row r="12586" ht="12.75" customHeight="1" x14ac:dyDescent="0.2"/>
    <row r="12587" ht="12.75" customHeight="1" x14ac:dyDescent="0.2"/>
    <row r="12588" ht="12.75" customHeight="1" x14ac:dyDescent="0.2"/>
    <row r="12589" ht="12.75" customHeight="1" x14ac:dyDescent="0.2"/>
    <row r="12590" ht="12.75" customHeight="1" x14ac:dyDescent="0.2"/>
    <row r="12591" ht="12.75" customHeight="1" x14ac:dyDescent="0.2"/>
    <row r="12592" ht="12.75" customHeight="1" x14ac:dyDescent="0.2"/>
    <row r="12593" ht="12.75" customHeight="1" x14ac:dyDescent="0.2"/>
    <row r="12594" ht="12.75" customHeight="1" x14ac:dyDescent="0.2"/>
    <row r="12595" ht="12.75" customHeight="1" x14ac:dyDescent="0.2"/>
    <row r="12596" ht="12.75" customHeight="1" x14ac:dyDescent="0.2"/>
    <row r="12597" ht="12.75" customHeight="1" x14ac:dyDescent="0.2"/>
    <row r="12598" ht="12.75" customHeight="1" x14ac:dyDescent="0.2"/>
    <row r="12599" ht="12.75" customHeight="1" x14ac:dyDescent="0.2"/>
    <row r="12600" ht="12.75" customHeight="1" x14ac:dyDescent="0.2"/>
    <row r="12601" ht="12.75" customHeight="1" x14ac:dyDescent="0.2"/>
    <row r="12602" ht="12.75" customHeight="1" x14ac:dyDescent="0.2"/>
    <row r="12603" ht="12.75" customHeight="1" x14ac:dyDescent="0.2"/>
    <row r="12604" ht="12.75" customHeight="1" x14ac:dyDescent="0.2"/>
    <row r="12605" ht="12.75" customHeight="1" x14ac:dyDescent="0.2"/>
    <row r="12606" ht="12.75" customHeight="1" x14ac:dyDescent="0.2"/>
    <row r="12607" ht="12.75" customHeight="1" x14ac:dyDescent="0.2"/>
    <row r="12608" ht="12.75" customHeight="1" x14ac:dyDescent="0.2"/>
    <row r="12609" ht="12.75" customHeight="1" x14ac:dyDescent="0.2"/>
    <row r="12610" ht="12.75" customHeight="1" x14ac:dyDescent="0.2"/>
    <row r="12611" ht="12.75" customHeight="1" x14ac:dyDescent="0.2"/>
    <row r="12612" ht="12.75" customHeight="1" x14ac:dyDescent="0.2"/>
    <row r="12613" ht="12.75" customHeight="1" x14ac:dyDescent="0.2"/>
    <row r="12614" ht="12.75" customHeight="1" x14ac:dyDescent="0.2"/>
    <row r="12615" ht="12.75" customHeight="1" x14ac:dyDescent="0.2"/>
    <row r="12616" ht="12.75" customHeight="1" x14ac:dyDescent="0.2"/>
    <row r="12617" ht="12.75" customHeight="1" x14ac:dyDescent="0.2"/>
    <row r="12618" ht="12.75" customHeight="1" x14ac:dyDescent="0.2"/>
    <row r="12619" ht="12.75" customHeight="1" x14ac:dyDescent="0.2"/>
    <row r="12620" ht="12.75" customHeight="1" x14ac:dyDescent="0.2"/>
    <row r="12621" ht="12.75" customHeight="1" x14ac:dyDescent="0.2"/>
    <row r="12622" ht="12.75" customHeight="1" x14ac:dyDescent="0.2"/>
    <row r="12623" ht="12.75" customHeight="1" x14ac:dyDescent="0.2"/>
    <row r="12624" ht="12.75" customHeight="1" x14ac:dyDescent="0.2"/>
    <row r="12625" ht="12.75" customHeight="1" x14ac:dyDescent="0.2"/>
    <row r="12626" ht="12.75" customHeight="1" x14ac:dyDescent="0.2"/>
    <row r="12627" ht="12.75" customHeight="1" x14ac:dyDescent="0.2"/>
    <row r="12628" ht="12.75" customHeight="1" x14ac:dyDescent="0.2"/>
    <row r="12629" ht="12.75" customHeight="1" x14ac:dyDescent="0.2"/>
    <row r="12630" ht="12.75" customHeight="1" x14ac:dyDescent="0.2"/>
    <row r="12631" ht="12.75" customHeight="1" x14ac:dyDescent="0.2"/>
    <row r="12632" ht="12.75" customHeight="1" x14ac:dyDescent="0.2"/>
    <row r="12633" ht="12.75" customHeight="1" x14ac:dyDescent="0.2"/>
    <row r="12634" ht="12.75" customHeight="1" x14ac:dyDescent="0.2"/>
    <row r="12635" ht="12.75" customHeight="1" x14ac:dyDescent="0.2"/>
    <row r="12636" ht="12.75" customHeight="1" x14ac:dyDescent="0.2"/>
    <row r="12637" ht="12.75" customHeight="1" x14ac:dyDescent="0.2"/>
    <row r="12638" ht="12.75" customHeight="1" x14ac:dyDescent="0.2"/>
    <row r="12639" ht="12.75" customHeight="1" x14ac:dyDescent="0.2"/>
    <row r="12640" ht="12.75" customHeight="1" x14ac:dyDescent="0.2"/>
    <row r="12641" ht="12.75" customHeight="1" x14ac:dyDescent="0.2"/>
    <row r="12642" ht="12.75" customHeight="1" x14ac:dyDescent="0.2"/>
    <row r="12643" ht="12.75" customHeight="1" x14ac:dyDescent="0.2"/>
    <row r="12644" ht="12.75" customHeight="1" x14ac:dyDescent="0.2"/>
    <row r="12645" ht="12.75" customHeight="1" x14ac:dyDescent="0.2"/>
    <row r="12646" ht="12.75" customHeight="1" x14ac:dyDescent="0.2"/>
    <row r="12647" ht="12.75" customHeight="1" x14ac:dyDescent="0.2"/>
    <row r="12648" ht="12.75" customHeight="1" x14ac:dyDescent="0.2"/>
    <row r="12649" ht="12.75" customHeight="1" x14ac:dyDescent="0.2"/>
    <row r="12650" ht="12.75" customHeight="1" x14ac:dyDescent="0.2"/>
    <row r="12651" ht="12.75" customHeight="1" x14ac:dyDescent="0.2"/>
    <row r="12652" ht="12.75" customHeight="1" x14ac:dyDescent="0.2"/>
    <row r="12653" ht="12.75" customHeight="1" x14ac:dyDescent="0.2"/>
    <row r="12654" ht="12.75" customHeight="1" x14ac:dyDescent="0.2"/>
    <row r="12655" ht="12.75" customHeight="1" x14ac:dyDescent="0.2"/>
    <row r="12656" ht="12.75" customHeight="1" x14ac:dyDescent="0.2"/>
    <row r="12657" ht="12.75" customHeight="1" x14ac:dyDescent="0.2"/>
    <row r="12658" ht="12.75" customHeight="1" x14ac:dyDescent="0.2"/>
    <row r="12659" ht="12.75" customHeight="1" x14ac:dyDescent="0.2"/>
    <row r="12660" ht="12.75" customHeight="1" x14ac:dyDescent="0.2"/>
    <row r="12661" ht="12.75" customHeight="1" x14ac:dyDescent="0.2"/>
    <row r="12662" ht="12.75" customHeight="1" x14ac:dyDescent="0.2"/>
    <row r="12663" ht="12.75" customHeight="1" x14ac:dyDescent="0.2"/>
    <row r="12664" ht="12.75" customHeight="1" x14ac:dyDescent="0.2"/>
    <row r="12665" ht="12.75" customHeight="1" x14ac:dyDescent="0.2"/>
    <row r="12666" ht="12.75" customHeight="1" x14ac:dyDescent="0.2"/>
    <row r="12667" ht="12.75" customHeight="1" x14ac:dyDescent="0.2"/>
    <row r="12668" ht="12.75" customHeight="1" x14ac:dyDescent="0.2"/>
    <row r="12669" ht="12.75" customHeight="1" x14ac:dyDescent="0.2"/>
    <row r="12670" ht="12.75" customHeight="1" x14ac:dyDescent="0.2"/>
    <row r="12671" ht="12.75" customHeight="1" x14ac:dyDescent="0.2"/>
    <row r="12672" ht="12.75" customHeight="1" x14ac:dyDescent="0.2"/>
    <row r="12673" ht="12.75" customHeight="1" x14ac:dyDescent="0.2"/>
    <row r="12674" ht="12.75" customHeight="1" x14ac:dyDescent="0.2"/>
    <row r="12675" ht="12.75" customHeight="1" x14ac:dyDescent="0.2"/>
    <row r="12676" ht="12.75" customHeight="1" x14ac:dyDescent="0.2"/>
    <row r="12677" ht="12.75" customHeight="1" x14ac:dyDescent="0.2"/>
    <row r="12678" ht="12.75" customHeight="1" x14ac:dyDescent="0.2"/>
    <row r="12679" ht="12.75" customHeight="1" x14ac:dyDescent="0.2"/>
    <row r="12680" ht="12.75" customHeight="1" x14ac:dyDescent="0.2"/>
    <row r="12681" ht="12.75" customHeight="1" x14ac:dyDescent="0.2"/>
    <row r="12682" ht="12.75" customHeight="1" x14ac:dyDescent="0.2"/>
    <row r="12683" ht="12.75" customHeight="1" x14ac:dyDescent="0.2"/>
    <row r="12684" ht="12.75" customHeight="1" x14ac:dyDescent="0.2"/>
    <row r="12685" ht="12.75" customHeight="1" x14ac:dyDescent="0.2"/>
    <row r="12686" ht="12.75" customHeight="1" x14ac:dyDescent="0.2"/>
    <row r="12687" ht="12.75" customHeight="1" x14ac:dyDescent="0.2"/>
    <row r="12688" ht="12.75" customHeight="1" x14ac:dyDescent="0.2"/>
    <row r="12689" ht="12.75" customHeight="1" x14ac:dyDescent="0.2"/>
    <row r="12690" ht="12.75" customHeight="1" x14ac:dyDescent="0.2"/>
    <row r="12691" ht="12.75" customHeight="1" x14ac:dyDescent="0.2"/>
    <row r="12692" ht="12.75" customHeight="1" x14ac:dyDescent="0.2"/>
    <row r="12693" ht="12.75" customHeight="1" x14ac:dyDescent="0.2"/>
    <row r="12694" ht="12.75" customHeight="1" x14ac:dyDescent="0.2"/>
    <row r="12695" ht="12.75" customHeight="1" x14ac:dyDescent="0.2"/>
    <row r="12696" ht="12.75" customHeight="1" x14ac:dyDescent="0.2"/>
    <row r="12697" ht="12.75" customHeight="1" x14ac:dyDescent="0.2"/>
    <row r="12698" ht="12.75" customHeight="1" x14ac:dyDescent="0.2"/>
    <row r="12699" ht="12.75" customHeight="1" x14ac:dyDescent="0.2"/>
    <row r="12700" ht="12.75" customHeight="1" x14ac:dyDescent="0.2"/>
    <row r="12701" ht="12.75" customHeight="1" x14ac:dyDescent="0.2"/>
    <row r="12702" ht="12.75" customHeight="1" x14ac:dyDescent="0.2"/>
    <row r="12703" ht="12.75" customHeight="1" x14ac:dyDescent="0.2"/>
    <row r="12704" ht="12.75" customHeight="1" x14ac:dyDescent="0.2"/>
    <row r="12705" ht="12.75" customHeight="1" x14ac:dyDescent="0.2"/>
    <row r="12706" ht="12.75" customHeight="1" x14ac:dyDescent="0.2"/>
    <row r="12707" ht="12.75" customHeight="1" x14ac:dyDescent="0.2"/>
    <row r="12708" ht="12.75" customHeight="1" x14ac:dyDescent="0.2"/>
    <row r="12709" ht="12.75" customHeight="1" x14ac:dyDescent="0.2"/>
    <row r="12710" ht="12.75" customHeight="1" x14ac:dyDescent="0.2"/>
    <row r="12711" ht="12.75" customHeight="1" x14ac:dyDescent="0.2"/>
    <row r="12712" ht="12.75" customHeight="1" x14ac:dyDescent="0.2"/>
    <row r="12713" ht="12.75" customHeight="1" x14ac:dyDescent="0.2"/>
    <row r="12714" ht="12.75" customHeight="1" x14ac:dyDescent="0.2"/>
    <row r="12715" ht="12.75" customHeight="1" x14ac:dyDescent="0.2"/>
    <row r="12716" ht="12.75" customHeight="1" x14ac:dyDescent="0.2"/>
    <row r="12717" ht="12.75" customHeight="1" x14ac:dyDescent="0.2"/>
    <row r="12718" ht="12.75" customHeight="1" x14ac:dyDescent="0.2"/>
    <row r="12719" ht="12.75" customHeight="1" x14ac:dyDescent="0.2"/>
    <row r="12720" ht="12.75" customHeight="1" x14ac:dyDescent="0.2"/>
    <row r="12721" ht="12.75" customHeight="1" x14ac:dyDescent="0.2"/>
    <row r="12722" ht="12.75" customHeight="1" x14ac:dyDescent="0.2"/>
    <row r="12723" ht="12.75" customHeight="1" x14ac:dyDescent="0.2"/>
    <row r="12724" ht="12.75" customHeight="1" x14ac:dyDescent="0.2"/>
    <row r="12725" ht="12.75" customHeight="1" x14ac:dyDescent="0.2"/>
    <row r="12726" ht="12.75" customHeight="1" x14ac:dyDescent="0.2"/>
    <row r="12727" ht="12.75" customHeight="1" x14ac:dyDescent="0.2"/>
    <row r="12728" ht="12.75" customHeight="1" x14ac:dyDescent="0.2"/>
    <row r="12729" ht="12.75" customHeight="1" x14ac:dyDescent="0.2"/>
    <row r="12730" ht="12.75" customHeight="1" x14ac:dyDescent="0.2"/>
    <row r="12731" ht="12.75" customHeight="1" x14ac:dyDescent="0.2"/>
    <row r="12732" ht="12.75" customHeight="1" x14ac:dyDescent="0.2"/>
    <row r="12733" ht="12.75" customHeight="1" x14ac:dyDescent="0.2"/>
    <row r="12734" ht="12.75" customHeight="1" x14ac:dyDescent="0.2"/>
    <row r="12735" ht="12.75" customHeight="1" x14ac:dyDescent="0.2"/>
    <row r="12736" ht="12.75" customHeight="1" x14ac:dyDescent="0.2"/>
    <row r="12737" ht="12.75" customHeight="1" x14ac:dyDescent="0.2"/>
    <row r="12738" ht="12.75" customHeight="1" x14ac:dyDescent="0.2"/>
    <row r="12739" ht="12.75" customHeight="1" x14ac:dyDescent="0.2"/>
    <row r="12740" ht="12.75" customHeight="1" x14ac:dyDescent="0.2"/>
    <row r="12741" ht="12.75" customHeight="1" x14ac:dyDescent="0.2"/>
    <row r="12742" ht="12.75" customHeight="1" x14ac:dyDescent="0.2"/>
    <row r="12743" ht="12.75" customHeight="1" x14ac:dyDescent="0.2"/>
    <row r="12744" ht="12.75" customHeight="1" x14ac:dyDescent="0.2"/>
    <row r="12745" ht="12.75" customHeight="1" x14ac:dyDescent="0.2"/>
    <row r="12746" ht="12.75" customHeight="1" x14ac:dyDescent="0.2"/>
    <row r="12747" ht="12.75" customHeight="1" x14ac:dyDescent="0.2"/>
    <row r="12748" ht="12.75" customHeight="1" x14ac:dyDescent="0.2"/>
    <row r="12749" ht="12.75" customHeight="1" x14ac:dyDescent="0.2"/>
    <row r="12750" ht="12.75" customHeight="1" x14ac:dyDescent="0.2"/>
    <row r="12751" ht="12.75" customHeight="1" x14ac:dyDescent="0.2"/>
    <row r="12752" ht="12.75" customHeight="1" x14ac:dyDescent="0.2"/>
    <row r="12753" ht="12.75" customHeight="1" x14ac:dyDescent="0.2"/>
    <row r="12754" ht="12.75" customHeight="1" x14ac:dyDescent="0.2"/>
    <row r="12755" ht="12.75" customHeight="1" x14ac:dyDescent="0.2"/>
    <row r="12756" ht="12.75" customHeight="1" x14ac:dyDescent="0.2"/>
    <row r="12757" ht="12.75" customHeight="1" x14ac:dyDescent="0.2"/>
    <row r="12758" ht="12.75" customHeight="1" x14ac:dyDescent="0.2"/>
    <row r="12759" ht="12.75" customHeight="1" x14ac:dyDescent="0.2"/>
    <row r="12760" ht="12.75" customHeight="1" x14ac:dyDescent="0.2"/>
    <row r="12761" ht="12.75" customHeight="1" x14ac:dyDescent="0.2"/>
    <row r="12762" ht="12.75" customHeight="1" x14ac:dyDescent="0.2"/>
    <row r="12763" ht="12.75" customHeight="1" x14ac:dyDescent="0.2"/>
    <row r="12764" ht="12.75" customHeight="1" x14ac:dyDescent="0.2"/>
    <row r="12765" ht="12.75" customHeight="1" x14ac:dyDescent="0.2"/>
    <row r="12766" ht="12.75" customHeight="1" x14ac:dyDescent="0.2"/>
    <row r="12767" ht="12.75" customHeight="1" x14ac:dyDescent="0.2"/>
    <row r="12768" ht="12.75" customHeight="1" x14ac:dyDescent="0.2"/>
    <row r="12769" ht="12.75" customHeight="1" x14ac:dyDescent="0.2"/>
    <row r="12770" ht="12.75" customHeight="1" x14ac:dyDescent="0.2"/>
    <row r="12771" ht="12.75" customHeight="1" x14ac:dyDescent="0.2"/>
    <row r="12772" ht="12.75" customHeight="1" x14ac:dyDescent="0.2"/>
    <row r="12773" ht="12.75" customHeight="1" x14ac:dyDescent="0.2"/>
    <row r="12774" ht="12.75" customHeight="1" x14ac:dyDescent="0.2"/>
    <row r="12775" ht="12.75" customHeight="1" x14ac:dyDescent="0.2"/>
    <row r="12776" ht="12.75" customHeight="1" x14ac:dyDescent="0.2"/>
    <row r="12777" ht="12.75" customHeight="1" x14ac:dyDescent="0.2"/>
    <row r="12778" ht="12.75" customHeight="1" x14ac:dyDescent="0.2"/>
    <row r="12779" ht="12.75" customHeight="1" x14ac:dyDescent="0.2"/>
    <row r="12780" ht="12.75" customHeight="1" x14ac:dyDescent="0.2"/>
    <row r="12781" ht="12.75" customHeight="1" x14ac:dyDescent="0.2"/>
    <row r="12782" ht="12.75" customHeight="1" x14ac:dyDescent="0.2"/>
    <row r="12783" ht="12.75" customHeight="1" x14ac:dyDescent="0.2"/>
    <row r="12784" ht="12.75" customHeight="1" x14ac:dyDescent="0.2"/>
    <row r="12785" ht="12.75" customHeight="1" x14ac:dyDescent="0.2"/>
    <row r="12786" ht="12.75" customHeight="1" x14ac:dyDescent="0.2"/>
    <row r="12787" ht="12.75" customHeight="1" x14ac:dyDescent="0.2"/>
    <row r="12788" ht="12.75" customHeight="1" x14ac:dyDescent="0.2"/>
    <row r="12789" ht="12.75" customHeight="1" x14ac:dyDescent="0.2"/>
    <row r="12790" ht="12.75" customHeight="1" x14ac:dyDescent="0.2"/>
    <row r="12791" ht="12.75" customHeight="1" x14ac:dyDescent="0.2"/>
    <row r="12792" ht="12.75" customHeight="1" x14ac:dyDescent="0.2"/>
    <row r="12793" ht="12.75" customHeight="1" x14ac:dyDescent="0.2"/>
    <row r="12794" ht="12.75" customHeight="1" x14ac:dyDescent="0.2"/>
    <row r="12795" ht="12.75" customHeight="1" x14ac:dyDescent="0.2"/>
    <row r="12796" ht="12.75" customHeight="1" x14ac:dyDescent="0.2"/>
    <row r="12797" ht="12.75" customHeight="1" x14ac:dyDescent="0.2"/>
    <row r="12798" ht="12.75" customHeight="1" x14ac:dyDescent="0.2"/>
    <row r="12799" ht="12.75" customHeight="1" x14ac:dyDescent="0.2"/>
    <row r="12800" ht="12.75" customHeight="1" x14ac:dyDescent="0.2"/>
    <row r="12801" ht="12.75" customHeight="1" x14ac:dyDescent="0.2"/>
    <row r="12802" ht="12.75" customHeight="1" x14ac:dyDescent="0.2"/>
    <row r="12803" ht="12.75" customHeight="1" x14ac:dyDescent="0.2"/>
    <row r="12804" ht="12.75" customHeight="1" x14ac:dyDescent="0.2"/>
    <row r="12805" ht="12.75" customHeight="1" x14ac:dyDescent="0.2"/>
    <row r="12806" ht="12.75" customHeight="1" x14ac:dyDescent="0.2"/>
    <row r="12807" ht="12.75" customHeight="1" x14ac:dyDescent="0.2"/>
    <row r="12808" ht="12.75" customHeight="1" x14ac:dyDescent="0.2"/>
    <row r="12809" ht="12.75" customHeight="1" x14ac:dyDescent="0.2"/>
    <row r="12810" ht="12.75" customHeight="1" x14ac:dyDescent="0.2"/>
    <row r="12811" ht="12.75" customHeight="1" x14ac:dyDescent="0.2"/>
    <row r="12812" ht="12.75" customHeight="1" x14ac:dyDescent="0.2"/>
    <row r="12813" ht="12.75" customHeight="1" x14ac:dyDescent="0.2"/>
    <row r="12814" ht="12.75" customHeight="1" x14ac:dyDescent="0.2"/>
    <row r="12815" ht="12.75" customHeight="1" x14ac:dyDescent="0.2"/>
    <row r="12816" ht="12.75" customHeight="1" x14ac:dyDescent="0.2"/>
    <row r="12817" ht="12.75" customHeight="1" x14ac:dyDescent="0.2"/>
    <row r="12818" ht="12.75" customHeight="1" x14ac:dyDescent="0.2"/>
    <row r="12819" ht="12.75" customHeight="1" x14ac:dyDescent="0.2"/>
    <row r="12820" ht="12.75" customHeight="1" x14ac:dyDescent="0.2"/>
    <row r="12821" ht="12.75" customHeight="1" x14ac:dyDescent="0.2"/>
    <row r="12822" ht="12.75" customHeight="1" x14ac:dyDescent="0.2"/>
    <row r="12823" ht="12.75" customHeight="1" x14ac:dyDescent="0.2"/>
    <row r="12824" ht="12.75" customHeight="1" x14ac:dyDescent="0.2"/>
    <row r="12825" ht="12.75" customHeight="1" x14ac:dyDescent="0.2"/>
    <row r="12826" ht="12.75" customHeight="1" x14ac:dyDescent="0.2"/>
    <row r="12827" ht="12.75" customHeight="1" x14ac:dyDescent="0.2"/>
    <row r="12828" ht="12.75" customHeight="1" x14ac:dyDescent="0.2"/>
    <row r="12829" ht="12.75" customHeight="1" x14ac:dyDescent="0.2"/>
    <row r="12830" ht="12.75" customHeight="1" x14ac:dyDescent="0.2"/>
    <row r="12831" ht="12.75" customHeight="1" x14ac:dyDescent="0.2"/>
    <row r="12832" ht="12.75" customHeight="1" x14ac:dyDescent="0.2"/>
    <row r="12833" ht="12.75" customHeight="1" x14ac:dyDescent="0.2"/>
    <row r="12834" ht="12.75" customHeight="1" x14ac:dyDescent="0.2"/>
    <row r="12835" ht="12.75" customHeight="1" x14ac:dyDescent="0.2"/>
    <row r="12836" ht="12.75" customHeight="1" x14ac:dyDescent="0.2"/>
    <row r="12837" ht="12.75" customHeight="1" x14ac:dyDescent="0.2"/>
    <row r="12838" ht="12.75" customHeight="1" x14ac:dyDescent="0.2"/>
    <row r="12839" ht="12.75" customHeight="1" x14ac:dyDescent="0.2"/>
    <row r="12840" ht="12.75" customHeight="1" x14ac:dyDescent="0.2"/>
    <row r="12841" ht="12.75" customHeight="1" x14ac:dyDescent="0.2"/>
    <row r="12842" ht="12.75" customHeight="1" x14ac:dyDescent="0.2"/>
    <row r="12843" ht="12.75" customHeight="1" x14ac:dyDescent="0.2"/>
    <row r="12844" ht="12.75" customHeight="1" x14ac:dyDescent="0.2"/>
    <row r="12845" ht="12.75" customHeight="1" x14ac:dyDescent="0.2"/>
    <row r="12846" ht="12.75" customHeight="1" x14ac:dyDescent="0.2"/>
    <row r="12847" ht="12.75" customHeight="1" x14ac:dyDescent="0.2"/>
    <row r="12848" ht="12.75" customHeight="1" x14ac:dyDescent="0.2"/>
    <row r="12849" ht="12.75" customHeight="1" x14ac:dyDescent="0.2"/>
    <row r="12850" ht="12.75" customHeight="1" x14ac:dyDescent="0.2"/>
    <row r="12851" ht="12.75" customHeight="1" x14ac:dyDescent="0.2"/>
    <row r="12852" ht="12.75" customHeight="1" x14ac:dyDescent="0.2"/>
    <row r="12853" ht="12.75" customHeight="1" x14ac:dyDescent="0.2"/>
    <row r="12854" ht="12.75" customHeight="1" x14ac:dyDescent="0.2"/>
    <row r="12855" ht="12.75" customHeight="1" x14ac:dyDescent="0.2"/>
    <row r="12856" ht="12.75" customHeight="1" x14ac:dyDescent="0.2"/>
    <row r="12857" ht="12.75" customHeight="1" x14ac:dyDescent="0.2"/>
    <row r="12858" ht="12.75" customHeight="1" x14ac:dyDescent="0.2"/>
    <row r="12859" ht="12.75" customHeight="1" x14ac:dyDescent="0.2"/>
    <row r="12860" ht="12.75" customHeight="1" x14ac:dyDescent="0.2"/>
    <row r="12861" ht="12.75" customHeight="1" x14ac:dyDescent="0.2"/>
    <row r="12862" ht="12.75" customHeight="1" x14ac:dyDescent="0.2"/>
    <row r="12863" ht="12.75" customHeight="1" x14ac:dyDescent="0.2"/>
    <row r="12864" ht="12.75" customHeight="1" x14ac:dyDescent="0.2"/>
    <row r="12865" ht="12.75" customHeight="1" x14ac:dyDescent="0.2"/>
    <row r="12866" ht="12.75" customHeight="1" x14ac:dyDescent="0.2"/>
    <row r="12867" ht="12.75" customHeight="1" x14ac:dyDescent="0.2"/>
    <row r="12868" ht="12.75" customHeight="1" x14ac:dyDescent="0.2"/>
    <row r="12869" ht="12.75" customHeight="1" x14ac:dyDescent="0.2"/>
    <row r="12870" ht="12.75" customHeight="1" x14ac:dyDescent="0.2"/>
    <row r="12871" ht="12.75" customHeight="1" x14ac:dyDescent="0.2"/>
    <row r="12872" ht="12.75" customHeight="1" x14ac:dyDescent="0.2"/>
    <row r="12873" ht="12.75" customHeight="1" x14ac:dyDescent="0.2"/>
    <row r="12874" ht="12.75" customHeight="1" x14ac:dyDescent="0.2"/>
    <row r="12875" ht="12.75" customHeight="1" x14ac:dyDescent="0.2"/>
    <row r="12876" ht="12.75" customHeight="1" x14ac:dyDescent="0.2"/>
    <row r="12877" ht="12.75" customHeight="1" x14ac:dyDescent="0.2"/>
    <row r="12878" ht="12.75" customHeight="1" x14ac:dyDescent="0.2"/>
    <row r="12879" ht="12.75" customHeight="1" x14ac:dyDescent="0.2"/>
    <row r="12880" ht="12.75" customHeight="1" x14ac:dyDescent="0.2"/>
    <row r="12881" ht="12.75" customHeight="1" x14ac:dyDescent="0.2"/>
    <row r="12882" ht="12.75" customHeight="1" x14ac:dyDescent="0.2"/>
    <row r="12883" ht="12.75" customHeight="1" x14ac:dyDescent="0.2"/>
    <row r="12884" ht="12.75" customHeight="1" x14ac:dyDescent="0.2"/>
    <row r="12885" ht="12.75" customHeight="1" x14ac:dyDescent="0.2"/>
    <row r="12886" ht="12.75" customHeight="1" x14ac:dyDescent="0.2"/>
    <row r="12887" ht="12.75" customHeight="1" x14ac:dyDescent="0.2"/>
    <row r="12888" ht="12.75" customHeight="1" x14ac:dyDescent="0.2"/>
    <row r="12889" ht="12.75" customHeight="1" x14ac:dyDescent="0.2"/>
    <row r="12890" ht="12.75" customHeight="1" x14ac:dyDescent="0.2"/>
    <row r="12891" ht="12.75" customHeight="1" x14ac:dyDescent="0.2"/>
    <row r="12892" ht="12.75" customHeight="1" x14ac:dyDescent="0.2"/>
    <row r="12893" ht="12.75" customHeight="1" x14ac:dyDescent="0.2"/>
    <row r="12894" ht="12.75" customHeight="1" x14ac:dyDescent="0.2"/>
    <row r="12895" ht="12.75" customHeight="1" x14ac:dyDescent="0.2"/>
    <row r="12896" ht="12.75" customHeight="1" x14ac:dyDescent="0.2"/>
    <row r="12897" ht="12.75" customHeight="1" x14ac:dyDescent="0.2"/>
    <row r="12898" ht="12.75" customHeight="1" x14ac:dyDescent="0.2"/>
    <row r="12899" ht="12.75" customHeight="1" x14ac:dyDescent="0.2"/>
    <row r="12900" ht="12.75" customHeight="1" x14ac:dyDescent="0.2"/>
    <row r="12901" ht="12.75" customHeight="1" x14ac:dyDescent="0.2"/>
    <row r="12902" ht="12.75" customHeight="1" x14ac:dyDescent="0.2"/>
    <row r="12903" ht="12.75" customHeight="1" x14ac:dyDescent="0.2"/>
    <row r="12904" ht="12.75" customHeight="1" x14ac:dyDescent="0.2"/>
    <row r="12905" ht="12.75" customHeight="1" x14ac:dyDescent="0.2"/>
    <row r="12906" ht="12.75" customHeight="1" x14ac:dyDescent="0.2"/>
    <row r="12907" ht="12.75" customHeight="1" x14ac:dyDescent="0.2"/>
    <row r="12908" ht="12.75" customHeight="1" x14ac:dyDescent="0.2"/>
    <row r="12909" ht="12.75" customHeight="1" x14ac:dyDescent="0.2"/>
    <row r="12910" ht="12.75" customHeight="1" x14ac:dyDescent="0.2"/>
    <row r="12911" ht="12.75" customHeight="1" x14ac:dyDescent="0.2"/>
    <row r="12912" ht="12.75" customHeight="1" x14ac:dyDescent="0.2"/>
    <row r="12913" ht="12.75" customHeight="1" x14ac:dyDescent="0.2"/>
    <row r="12914" ht="12.75" customHeight="1" x14ac:dyDescent="0.2"/>
    <row r="12915" ht="12.75" customHeight="1" x14ac:dyDescent="0.2"/>
    <row r="12916" ht="12.75" customHeight="1" x14ac:dyDescent="0.2"/>
    <row r="12917" ht="12.75" customHeight="1" x14ac:dyDescent="0.2"/>
    <row r="12918" ht="12.75" customHeight="1" x14ac:dyDescent="0.2"/>
    <row r="12919" ht="12.75" customHeight="1" x14ac:dyDescent="0.2"/>
    <row r="12920" ht="12.75" customHeight="1" x14ac:dyDescent="0.2"/>
    <row r="12921" ht="12.75" customHeight="1" x14ac:dyDescent="0.2"/>
    <row r="12922" ht="12.75" customHeight="1" x14ac:dyDescent="0.2"/>
    <row r="12923" ht="12.75" customHeight="1" x14ac:dyDescent="0.2"/>
    <row r="12924" ht="12.75" customHeight="1" x14ac:dyDescent="0.2"/>
    <row r="12925" ht="12.75" customHeight="1" x14ac:dyDescent="0.2"/>
    <row r="12926" ht="12.75" customHeight="1" x14ac:dyDescent="0.2"/>
    <row r="12927" ht="12.75" customHeight="1" x14ac:dyDescent="0.2"/>
    <row r="12928" ht="12.75" customHeight="1" x14ac:dyDescent="0.2"/>
    <row r="12929" ht="12.75" customHeight="1" x14ac:dyDescent="0.2"/>
    <row r="12930" ht="12.75" customHeight="1" x14ac:dyDescent="0.2"/>
    <row r="12931" ht="12.75" customHeight="1" x14ac:dyDescent="0.2"/>
    <row r="12932" ht="12.75" customHeight="1" x14ac:dyDescent="0.2"/>
    <row r="12933" ht="12.75" customHeight="1" x14ac:dyDescent="0.2"/>
    <row r="12934" ht="12.75" customHeight="1" x14ac:dyDescent="0.2"/>
    <row r="12935" ht="12.75" customHeight="1" x14ac:dyDescent="0.2"/>
    <row r="12936" ht="12.75" customHeight="1" x14ac:dyDescent="0.2"/>
    <row r="12937" ht="12.75" customHeight="1" x14ac:dyDescent="0.2"/>
    <row r="12938" ht="12.75" customHeight="1" x14ac:dyDescent="0.2"/>
    <row r="12939" ht="12.75" customHeight="1" x14ac:dyDescent="0.2"/>
    <row r="12940" ht="12.75" customHeight="1" x14ac:dyDescent="0.2"/>
    <row r="12941" ht="12.75" customHeight="1" x14ac:dyDescent="0.2"/>
    <row r="12942" ht="12.75" customHeight="1" x14ac:dyDescent="0.2"/>
    <row r="12943" ht="12.75" customHeight="1" x14ac:dyDescent="0.2"/>
    <row r="12944" ht="12.75" customHeight="1" x14ac:dyDescent="0.2"/>
    <row r="12945" ht="12.75" customHeight="1" x14ac:dyDescent="0.2"/>
    <row r="12946" ht="12.75" customHeight="1" x14ac:dyDescent="0.2"/>
    <row r="12947" ht="12.75" customHeight="1" x14ac:dyDescent="0.2"/>
    <row r="12948" ht="12.75" customHeight="1" x14ac:dyDescent="0.2"/>
    <row r="12949" ht="12.75" customHeight="1" x14ac:dyDescent="0.2"/>
    <row r="12950" ht="12.75" customHeight="1" x14ac:dyDescent="0.2"/>
    <row r="12951" ht="12.75" customHeight="1" x14ac:dyDescent="0.2"/>
    <row r="12952" ht="12.75" customHeight="1" x14ac:dyDescent="0.2"/>
    <row r="12953" ht="12.75" customHeight="1" x14ac:dyDescent="0.2"/>
    <row r="12954" ht="12.75" customHeight="1" x14ac:dyDescent="0.2"/>
    <row r="12955" ht="12.75" customHeight="1" x14ac:dyDescent="0.2"/>
    <row r="12956" ht="12.75" customHeight="1" x14ac:dyDescent="0.2"/>
    <row r="12957" ht="12.75" customHeight="1" x14ac:dyDescent="0.2"/>
    <row r="12958" ht="12.75" customHeight="1" x14ac:dyDescent="0.2"/>
    <row r="12959" ht="12.75" customHeight="1" x14ac:dyDescent="0.2"/>
    <row r="12960" ht="12.75" customHeight="1" x14ac:dyDescent="0.2"/>
    <row r="12961" ht="12.75" customHeight="1" x14ac:dyDescent="0.2"/>
    <row r="12962" ht="12.75" customHeight="1" x14ac:dyDescent="0.2"/>
    <row r="12963" ht="12.75" customHeight="1" x14ac:dyDescent="0.2"/>
    <row r="12964" ht="12.75" customHeight="1" x14ac:dyDescent="0.2"/>
    <row r="12965" ht="12.75" customHeight="1" x14ac:dyDescent="0.2"/>
    <row r="12966" ht="12.75" customHeight="1" x14ac:dyDescent="0.2"/>
    <row r="12967" ht="12.75" customHeight="1" x14ac:dyDescent="0.2"/>
    <row r="12968" ht="12.75" customHeight="1" x14ac:dyDescent="0.2"/>
    <row r="12969" ht="12.75" customHeight="1" x14ac:dyDescent="0.2"/>
    <row r="12970" ht="12.75" customHeight="1" x14ac:dyDescent="0.2"/>
    <row r="12971" ht="12.75" customHeight="1" x14ac:dyDescent="0.2"/>
    <row r="12972" ht="12.75" customHeight="1" x14ac:dyDescent="0.2"/>
    <row r="12973" ht="12.75" customHeight="1" x14ac:dyDescent="0.2"/>
    <row r="12974" ht="12.75" customHeight="1" x14ac:dyDescent="0.2"/>
    <row r="12975" ht="12.75" customHeight="1" x14ac:dyDescent="0.2"/>
    <row r="12976" ht="12.75" customHeight="1" x14ac:dyDescent="0.2"/>
    <row r="12977" ht="12.75" customHeight="1" x14ac:dyDescent="0.2"/>
    <row r="12978" ht="12.75" customHeight="1" x14ac:dyDescent="0.2"/>
    <row r="12979" ht="12.75" customHeight="1" x14ac:dyDescent="0.2"/>
    <row r="12980" ht="12.75" customHeight="1" x14ac:dyDescent="0.2"/>
    <row r="12981" ht="12.75" customHeight="1" x14ac:dyDescent="0.2"/>
    <row r="12982" ht="12.75" customHeight="1" x14ac:dyDescent="0.2"/>
    <row r="12983" ht="12.75" customHeight="1" x14ac:dyDescent="0.2"/>
    <row r="12984" ht="12.75" customHeight="1" x14ac:dyDescent="0.2"/>
    <row r="12985" ht="12.75" customHeight="1" x14ac:dyDescent="0.2"/>
    <row r="12986" ht="12.75" customHeight="1" x14ac:dyDescent="0.2"/>
    <row r="12987" ht="12.75" customHeight="1" x14ac:dyDescent="0.2"/>
    <row r="12988" ht="12.75" customHeight="1" x14ac:dyDescent="0.2"/>
    <row r="12989" ht="12.75" customHeight="1" x14ac:dyDescent="0.2"/>
    <row r="12990" ht="12.75" customHeight="1" x14ac:dyDescent="0.2"/>
    <row r="12991" ht="12.75" customHeight="1" x14ac:dyDescent="0.2"/>
    <row r="12992" ht="12.75" customHeight="1" x14ac:dyDescent="0.2"/>
    <row r="12993" ht="12.75" customHeight="1" x14ac:dyDescent="0.2"/>
    <row r="12994" ht="12.75" customHeight="1" x14ac:dyDescent="0.2"/>
    <row r="12995" ht="12.75" customHeight="1" x14ac:dyDescent="0.2"/>
    <row r="12996" ht="12.75" customHeight="1" x14ac:dyDescent="0.2"/>
    <row r="12997" ht="12.75" customHeight="1" x14ac:dyDescent="0.2"/>
    <row r="12998" ht="12.75" customHeight="1" x14ac:dyDescent="0.2"/>
    <row r="12999" ht="12.75" customHeight="1" x14ac:dyDescent="0.2"/>
    <row r="13000" ht="12.75" customHeight="1" x14ac:dyDescent="0.2"/>
    <row r="13001" ht="12.75" customHeight="1" x14ac:dyDescent="0.2"/>
    <row r="13002" ht="12.75" customHeight="1" x14ac:dyDescent="0.2"/>
    <row r="13003" ht="12.75" customHeight="1" x14ac:dyDescent="0.2"/>
    <row r="13004" ht="12.75" customHeight="1" x14ac:dyDescent="0.2"/>
    <row r="13005" ht="12.75" customHeight="1" x14ac:dyDescent="0.2"/>
    <row r="13006" ht="12.75" customHeight="1" x14ac:dyDescent="0.2"/>
    <row r="13007" ht="12.75" customHeight="1" x14ac:dyDescent="0.2"/>
    <row r="13008" ht="12.75" customHeight="1" x14ac:dyDescent="0.2"/>
    <row r="13009" ht="12.75" customHeight="1" x14ac:dyDescent="0.2"/>
    <row r="13010" ht="12.75" customHeight="1" x14ac:dyDescent="0.2"/>
    <row r="13011" ht="12.75" customHeight="1" x14ac:dyDescent="0.2"/>
    <row r="13012" ht="12.75" customHeight="1" x14ac:dyDescent="0.2"/>
    <row r="13013" ht="12.75" customHeight="1" x14ac:dyDescent="0.2"/>
    <row r="13014" ht="12.75" customHeight="1" x14ac:dyDescent="0.2"/>
    <row r="13015" ht="12.75" customHeight="1" x14ac:dyDescent="0.2"/>
    <row r="13016" ht="12.75" customHeight="1" x14ac:dyDescent="0.2"/>
    <row r="13017" ht="12.75" customHeight="1" x14ac:dyDescent="0.2"/>
    <row r="13018" ht="12.75" customHeight="1" x14ac:dyDescent="0.2"/>
    <row r="13019" ht="12.75" customHeight="1" x14ac:dyDescent="0.2"/>
    <row r="13020" ht="12.75" customHeight="1" x14ac:dyDescent="0.2"/>
    <row r="13021" ht="12.75" customHeight="1" x14ac:dyDescent="0.2"/>
    <row r="13022" ht="12.75" customHeight="1" x14ac:dyDescent="0.2"/>
    <row r="13023" ht="12.75" customHeight="1" x14ac:dyDescent="0.2"/>
    <row r="13024" ht="12.75" customHeight="1" x14ac:dyDescent="0.2"/>
    <row r="13025" ht="12.75" customHeight="1" x14ac:dyDescent="0.2"/>
    <row r="13026" ht="12.75" customHeight="1" x14ac:dyDescent="0.2"/>
    <row r="13027" ht="12.75" customHeight="1" x14ac:dyDescent="0.2"/>
    <row r="13028" ht="12.75" customHeight="1" x14ac:dyDescent="0.2"/>
    <row r="13029" ht="12.75" customHeight="1" x14ac:dyDescent="0.2"/>
    <row r="13030" ht="12.75" customHeight="1" x14ac:dyDescent="0.2"/>
    <row r="13031" ht="12.75" customHeight="1" x14ac:dyDescent="0.2"/>
    <row r="13032" ht="12.75" customHeight="1" x14ac:dyDescent="0.2"/>
    <row r="13033" ht="12.75" customHeight="1" x14ac:dyDescent="0.2"/>
    <row r="13034" ht="12.75" customHeight="1" x14ac:dyDescent="0.2"/>
    <row r="13035" ht="12.75" customHeight="1" x14ac:dyDescent="0.2"/>
    <row r="13036" ht="12.75" customHeight="1" x14ac:dyDescent="0.2"/>
    <row r="13037" ht="12.75" customHeight="1" x14ac:dyDescent="0.2"/>
    <row r="13038" ht="12.75" customHeight="1" x14ac:dyDescent="0.2"/>
    <row r="13039" ht="12.75" customHeight="1" x14ac:dyDescent="0.2"/>
    <row r="13040" ht="12.75" customHeight="1" x14ac:dyDescent="0.2"/>
    <row r="13041" ht="12.75" customHeight="1" x14ac:dyDescent="0.2"/>
    <row r="13042" ht="12.75" customHeight="1" x14ac:dyDescent="0.2"/>
    <row r="13043" ht="12.75" customHeight="1" x14ac:dyDescent="0.2"/>
    <row r="13044" ht="12.75" customHeight="1" x14ac:dyDescent="0.2"/>
    <row r="13045" ht="12.75" customHeight="1" x14ac:dyDescent="0.2"/>
    <row r="13046" ht="12.75" customHeight="1" x14ac:dyDescent="0.2"/>
    <row r="13047" ht="12.75" customHeight="1" x14ac:dyDescent="0.2"/>
    <row r="13048" ht="12.75" customHeight="1" x14ac:dyDescent="0.2"/>
    <row r="13049" ht="12.75" customHeight="1" x14ac:dyDescent="0.2"/>
    <row r="13050" ht="12.75" customHeight="1" x14ac:dyDescent="0.2"/>
    <row r="13051" ht="12.75" customHeight="1" x14ac:dyDescent="0.2"/>
    <row r="13052" ht="12.75" customHeight="1" x14ac:dyDescent="0.2"/>
    <row r="13053" ht="12.75" customHeight="1" x14ac:dyDescent="0.2"/>
    <row r="13054" ht="12.75" customHeight="1" x14ac:dyDescent="0.2"/>
    <row r="13055" ht="12.75" customHeight="1" x14ac:dyDescent="0.2"/>
    <row r="13056" ht="12.75" customHeight="1" x14ac:dyDescent="0.2"/>
    <row r="13057" ht="12.75" customHeight="1" x14ac:dyDescent="0.2"/>
    <row r="13058" ht="12.75" customHeight="1" x14ac:dyDescent="0.2"/>
    <row r="13059" ht="12.75" customHeight="1" x14ac:dyDescent="0.2"/>
    <row r="13060" ht="12.75" customHeight="1" x14ac:dyDescent="0.2"/>
    <row r="13061" ht="12.75" customHeight="1" x14ac:dyDescent="0.2"/>
    <row r="13062" ht="12.75" customHeight="1" x14ac:dyDescent="0.2"/>
    <row r="13063" ht="12.75" customHeight="1" x14ac:dyDescent="0.2"/>
    <row r="13064" ht="12.75" customHeight="1" x14ac:dyDescent="0.2"/>
    <row r="13065" ht="12.75" customHeight="1" x14ac:dyDescent="0.2"/>
    <row r="13066" ht="12.75" customHeight="1" x14ac:dyDescent="0.2"/>
    <row r="13067" ht="12.75" customHeight="1" x14ac:dyDescent="0.2"/>
    <row r="13068" ht="12.75" customHeight="1" x14ac:dyDescent="0.2"/>
    <row r="13069" ht="12.75" customHeight="1" x14ac:dyDescent="0.2"/>
    <row r="13070" ht="12.75" customHeight="1" x14ac:dyDescent="0.2"/>
    <row r="13071" ht="12.75" customHeight="1" x14ac:dyDescent="0.2"/>
    <row r="13072" ht="12.75" customHeight="1" x14ac:dyDescent="0.2"/>
    <row r="13073" ht="12.75" customHeight="1" x14ac:dyDescent="0.2"/>
    <row r="13074" ht="12.75" customHeight="1" x14ac:dyDescent="0.2"/>
    <row r="13075" ht="12.75" customHeight="1" x14ac:dyDescent="0.2"/>
    <row r="13076" ht="12.75" customHeight="1" x14ac:dyDescent="0.2"/>
    <row r="13077" ht="12.75" customHeight="1" x14ac:dyDescent="0.2"/>
    <row r="13078" ht="12.75" customHeight="1" x14ac:dyDescent="0.2"/>
    <row r="13079" ht="12.75" customHeight="1" x14ac:dyDescent="0.2"/>
    <row r="13080" ht="12.75" customHeight="1" x14ac:dyDescent="0.2"/>
    <row r="13081" ht="12.75" customHeight="1" x14ac:dyDescent="0.2"/>
    <row r="13082" ht="12.75" customHeight="1" x14ac:dyDescent="0.2"/>
    <row r="13083" ht="12.75" customHeight="1" x14ac:dyDescent="0.2"/>
    <row r="13084" ht="12.75" customHeight="1" x14ac:dyDescent="0.2"/>
    <row r="13085" ht="12.75" customHeight="1" x14ac:dyDescent="0.2"/>
    <row r="13086" ht="12.75" customHeight="1" x14ac:dyDescent="0.2"/>
    <row r="13087" ht="12.75" customHeight="1" x14ac:dyDescent="0.2"/>
    <row r="13088" ht="12.75" customHeight="1" x14ac:dyDescent="0.2"/>
    <row r="13089" ht="12.75" customHeight="1" x14ac:dyDescent="0.2"/>
    <row r="13090" ht="12.75" customHeight="1" x14ac:dyDescent="0.2"/>
    <row r="13091" ht="12.75" customHeight="1" x14ac:dyDescent="0.2"/>
    <row r="13092" ht="12.75" customHeight="1" x14ac:dyDescent="0.2"/>
    <row r="13093" ht="12.75" customHeight="1" x14ac:dyDescent="0.2"/>
    <row r="13094" ht="12.75" customHeight="1" x14ac:dyDescent="0.2"/>
    <row r="13095" ht="12.75" customHeight="1" x14ac:dyDescent="0.2"/>
    <row r="13096" ht="12.75" customHeight="1" x14ac:dyDescent="0.2"/>
    <row r="13097" ht="12.75" customHeight="1" x14ac:dyDescent="0.2"/>
    <row r="13098" ht="12.75" customHeight="1" x14ac:dyDescent="0.2"/>
    <row r="13099" ht="12.75" customHeight="1" x14ac:dyDescent="0.2"/>
    <row r="13100" ht="12.75" customHeight="1" x14ac:dyDescent="0.2"/>
    <row r="13101" ht="12.75" customHeight="1" x14ac:dyDescent="0.2"/>
    <row r="13102" ht="12.75" customHeight="1" x14ac:dyDescent="0.2"/>
    <row r="13103" ht="12.75" customHeight="1" x14ac:dyDescent="0.2"/>
    <row r="13104" ht="12.75" customHeight="1" x14ac:dyDescent="0.2"/>
    <row r="13105" ht="12.75" customHeight="1" x14ac:dyDescent="0.2"/>
    <row r="13106" ht="12.75" customHeight="1" x14ac:dyDescent="0.2"/>
    <row r="13107" ht="12.75" customHeight="1" x14ac:dyDescent="0.2"/>
    <row r="13108" ht="12.75" customHeight="1" x14ac:dyDescent="0.2"/>
    <row r="13109" ht="12.75" customHeight="1" x14ac:dyDescent="0.2"/>
    <row r="13110" ht="12.75" customHeight="1" x14ac:dyDescent="0.2"/>
    <row r="13111" ht="12.75" customHeight="1" x14ac:dyDescent="0.2"/>
    <row r="13112" ht="12.75" customHeight="1" x14ac:dyDescent="0.2"/>
    <row r="13113" ht="12.75" customHeight="1" x14ac:dyDescent="0.2"/>
    <row r="13114" ht="12.75" customHeight="1" x14ac:dyDescent="0.2"/>
    <row r="13115" ht="12.75" customHeight="1" x14ac:dyDescent="0.2"/>
    <row r="13116" ht="12.75" customHeight="1" x14ac:dyDescent="0.2"/>
    <row r="13117" ht="12.75" customHeight="1" x14ac:dyDescent="0.2"/>
    <row r="13118" ht="12.75" customHeight="1" x14ac:dyDescent="0.2"/>
    <row r="13119" ht="12.75" customHeight="1" x14ac:dyDescent="0.2"/>
    <row r="13120" ht="12.75" customHeight="1" x14ac:dyDescent="0.2"/>
    <row r="13121" ht="12.75" customHeight="1" x14ac:dyDescent="0.2"/>
    <row r="13122" ht="12.75" customHeight="1" x14ac:dyDescent="0.2"/>
    <row r="13123" ht="12.75" customHeight="1" x14ac:dyDescent="0.2"/>
    <row r="13124" ht="12.75" customHeight="1" x14ac:dyDescent="0.2"/>
    <row r="13125" ht="12.75" customHeight="1" x14ac:dyDescent="0.2"/>
    <row r="13126" ht="12.75" customHeight="1" x14ac:dyDescent="0.2"/>
    <row r="13127" ht="12.75" customHeight="1" x14ac:dyDescent="0.2"/>
    <row r="13128" ht="12.75" customHeight="1" x14ac:dyDescent="0.2"/>
    <row r="13129" ht="12.75" customHeight="1" x14ac:dyDescent="0.2"/>
    <row r="13130" ht="12.75" customHeight="1" x14ac:dyDescent="0.2"/>
    <row r="13131" ht="12.75" customHeight="1" x14ac:dyDescent="0.2"/>
    <row r="13132" ht="12.75" customHeight="1" x14ac:dyDescent="0.2"/>
    <row r="13133" ht="12.75" customHeight="1" x14ac:dyDescent="0.2"/>
    <row r="13134" ht="12.75" customHeight="1" x14ac:dyDescent="0.2"/>
    <row r="13135" ht="12.75" customHeight="1" x14ac:dyDescent="0.2"/>
    <row r="13136" ht="12.75" customHeight="1" x14ac:dyDescent="0.2"/>
    <row r="13137" ht="12.75" customHeight="1" x14ac:dyDescent="0.2"/>
    <row r="13138" ht="12.75" customHeight="1" x14ac:dyDescent="0.2"/>
    <row r="13139" ht="12.75" customHeight="1" x14ac:dyDescent="0.2"/>
    <row r="13140" ht="12.75" customHeight="1" x14ac:dyDescent="0.2"/>
    <row r="13141" ht="12.75" customHeight="1" x14ac:dyDescent="0.2"/>
    <row r="13142" ht="12.75" customHeight="1" x14ac:dyDescent="0.2"/>
    <row r="13143" ht="12.75" customHeight="1" x14ac:dyDescent="0.2"/>
    <row r="13144" ht="12.75" customHeight="1" x14ac:dyDescent="0.2"/>
    <row r="13145" ht="12.75" customHeight="1" x14ac:dyDescent="0.2"/>
    <row r="13146" ht="12.75" customHeight="1" x14ac:dyDescent="0.2"/>
    <row r="13147" ht="12.75" customHeight="1" x14ac:dyDescent="0.2"/>
    <row r="13148" ht="12.75" customHeight="1" x14ac:dyDescent="0.2"/>
    <row r="13149" ht="12.75" customHeight="1" x14ac:dyDescent="0.2"/>
    <row r="13150" ht="12.75" customHeight="1" x14ac:dyDescent="0.2"/>
    <row r="13151" ht="12.75" customHeight="1" x14ac:dyDescent="0.2"/>
    <row r="13152" ht="12.75" customHeight="1" x14ac:dyDescent="0.2"/>
    <row r="13153" ht="12.75" customHeight="1" x14ac:dyDescent="0.2"/>
    <row r="13154" ht="12.75" customHeight="1" x14ac:dyDescent="0.2"/>
    <row r="13155" ht="12.75" customHeight="1" x14ac:dyDescent="0.2"/>
    <row r="13156" ht="12.75" customHeight="1" x14ac:dyDescent="0.2"/>
    <row r="13157" ht="12.75" customHeight="1" x14ac:dyDescent="0.2"/>
    <row r="13158" ht="12.75" customHeight="1" x14ac:dyDescent="0.2"/>
    <row r="13159" ht="12.75" customHeight="1" x14ac:dyDescent="0.2"/>
    <row r="13160" ht="12.75" customHeight="1" x14ac:dyDescent="0.2"/>
    <row r="13161" ht="12.75" customHeight="1" x14ac:dyDescent="0.2"/>
    <row r="13162" ht="12.75" customHeight="1" x14ac:dyDescent="0.2"/>
    <row r="13163" ht="12.75" customHeight="1" x14ac:dyDescent="0.2"/>
    <row r="13164" ht="12.75" customHeight="1" x14ac:dyDescent="0.2"/>
    <row r="13165" ht="12.75" customHeight="1" x14ac:dyDescent="0.2"/>
    <row r="13166" ht="12.75" customHeight="1" x14ac:dyDescent="0.2"/>
    <row r="13167" ht="12.75" customHeight="1" x14ac:dyDescent="0.2"/>
    <row r="13168" ht="12.75" customHeight="1" x14ac:dyDescent="0.2"/>
    <row r="13169" ht="12.75" customHeight="1" x14ac:dyDescent="0.2"/>
    <row r="13170" ht="12.75" customHeight="1" x14ac:dyDescent="0.2"/>
    <row r="13171" ht="12.75" customHeight="1" x14ac:dyDescent="0.2"/>
    <row r="13172" ht="12.75" customHeight="1" x14ac:dyDescent="0.2"/>
    <row r="13173" ht="12.75" customHeight="1" x14ac:dyDescent="0.2"/>
    <row r="13174" ht="12.75" customHeight="1" x14ac:dyDescent="0.2"/>
    <row r="13175" ht="12.75" customHeight="1" x14ac:dyDescent="0.2"/>
    <row r="13176" ht="12.75" customHeight="1" x14ac:dyDescent="0.2"/>
    <row r="13177" ht="12.75" customHeight="1" x14ac:dyDescent="0.2"/>
    <row r="13178" ht="12.75" customHeight="1" x14ac:dyDescent="0.2"/>
    <row r="13179" ht="12.75" customHeight="1" x14ac:dyDescent="0.2"/>
    <row r="13180" ht="12.75" customHeight="1" x14ac:dyDescent="0.2"/>
    <row r="13181" ht="12.75" customHeight="1" x14ac:dyDescent="0.2"/>
    <row r="13182" ht="12.75" customHeight="1" x14ac:dyDescent="0.2"/>
    <row r="13183" ht="12.75" customHeight="1" x14ac:dyDescent="0.2"/>
    <row r="13184" ht="12.75" customHeight="1" x14ac:dyDescent="0.2"/>
    <row r="13185" ht="12.75" customHeight="1" x14ac:dyDescent="0.2"/>
    <row r="13186" ht="12.75" customHeight="1" x14ac:dyDescent="0.2"/>
    <row r="13187" ht="12.75" customHeight="1" x14ac:dyDescent="0.2"/>
    <row r="13188" ht="12.75" customHeight="1" x14ac:dyDescent="0.2"/>
    <row r="13189" ht="12.75" customHeight="1" x14ac:dyDescent="0.2"/>
    <row r="13190" ht="12.75" customHeight="1" x14ac:dyDescent="0.2"/>
    <row r="13191" ht="12.75" customHeight="1" x14ac:dyDescent="0.2"/>
    <row r="13192" ht="12.75" customHeight="1" x14ac:dyDescent="0.2"/>
    <row r="13193" ht="12.75" customHeight="1" x14ac:dyDescent="0.2"/>
    <row r="13194" ht="12.75" customHeight="1" x14ac:dyDescent="0.2"/>
    <row r="13195" ht="12.75" customHeight="1" x14ac:dyDescent="0.2"/>
    <row r="13196" ht="12.75" customHeight="1" x14ac:dyDescent="0.2"/>
    <row r="13197" ht="12.75" customHeight="1" x14ac:dyDescent="0.2"/>
    <row r="13198" ht="12.75" customHeight="1" x14ac:dyDescent="0.2"/>
    <row r="13199" ht="12.75" customHeight="1" x14ac:dyDescent="0.2"/>
    <row r="13200" ht="12.75" customHeight="1" x14ac:dyDescent="0.2"/>
    <row r="13201" ht="12.75" customHeight="1" x14ac:dyDescent="0.2"/>
    <row r="13202" ht="12.75" customHeight="1" x14ac:dyDescent="0.2"/>
    <row r="13203" ht="12.75" customHeight="1" x14ac:dyDescent="0.2"/>
    <row r="13204" ht="12.75" customHeight="1" x14ac:dyDescent="0.2"/>
    <row r="13205" ht="12.75" customHeight="1" x14ac:dyDescent="0.2"/>
    <row r="13206" ht="12.75" customHeight="1" x14ac:dyDescent="0.2"/>
    <row r="13207" ht="12.75" customHeight="1" x14ac:dyDescent="0.2"/>
    <row r="13208" ht="12.75" customHeight="1" x14ac:dyDescent="0.2"/>
    <row r="13209" ht="12.75" customHeight="1" x14ac:dyDescent="0.2"/>
    <row r="13210" ht="12.75" customHeight="1" x14ac:dyDescent="0.2"/>
    <row r="13211" ht="12.75" customHeight="1" x14ac:dyDescent="0.2"/>
    <row r="13212" ht="12.75" customHeight="1" x14ac:dyDescent="0.2"/>
    <row r="13213" ht="12.75" customHeight="1" x14ac:dyDescent="0.2"/>
    <row r="13214" ht="12.75" customHeight="1" x14ac:dyDescent="0.2"/>
    <row r="13215" ht="12.75" customHeight="1" x14ac:dyDescent="0.2"/>
    <row r="13216" ht="12.75" customHeight="1" x14ac:dyDescent="0.2"/>
    <row r="13217" ht="12.75" customHeight="1" x14ac:dyDescent="0.2"/>
    <row r="13218" ht="12.75" customHeight="1" x14ac:dyDescent="0.2"/>
    <row r="13219" ht="12.75" customHeight="1" x14ac:dyDescent="0.2"/>
    <row r="13220" ht="12.75" customHeight="1" x14ac:dyDescent="0.2"/>
    <row r="13221" ht="12.75" customHeight="1" x14ac:dyDescent="0.2"/>
    <row r="13222" ht="12.75" customHeight="1" x14ac:dyDescent="0.2"/>
    <row r="13223" ht="12.75" customHeight="1" x14ac:dyDescent="0.2"/>
    <row r="13224" ht="12.75" customHeight="1" x14ac:dyDescent="0.2"/>
    <row r="13225" ht="12.75" customHeight="1" x14ac:dyDescent="0.2"/>
    <row r="13226" ht="12.75" customHeight="1" x14ac:dyDescent="0.2"/>
    <row r="13227" ht="12.75" customHeight="1" x14ac:dyDescent="0.2"/>
    <row r="13228" ht="12.75" customHeight="1" x14ac:dyDescent="0.2"/>
    <row r="13229" ht="12.75" customHeight="1" x14ac:dyDescent="0.2"/>
    <row r="13230" ht="12.75" customHeight="1" x14ac:dyDescent="0.2"/>
    <row r="13231" ht="12.75" customHeight="1" x14ac:dyDescent="0.2"/>
    <row r="13232" ht="12.75" customHeight="1" x14ac:dyDescent="0.2"/>
    <row r="13233" ht="12.75" customHeight="1" x14ac:dyDescent="0.2"/>
    <row r="13234" ht="12.75" customHeight="1" x14ac:dyDescent="0.2"/>
    <row r="13235" ht="12.75" customHeight="1" x14ac:dyDescent="0.2"/>
    <row r="13236" ht="12.75" customHeight="1" x14ac:dyDescent="0.2"/>
    <row r="13237" ht="12.75" customHeight="1" x14ac:dyDescent="0.2"/>
    <row r="13238" ht="12.75" customHeight="1" x14ac:dyDescent="0.2"/>
    <row r="13239" ht="12.75" customHeight="1" x14ac:dyDescent="0.2"/>
    <row r="13240" ht="12.75" customHeight="1" x14ac:dyDescent="0.2"/>
    <row r="13241" ht="12.75" customHeight="1" x14ac:dyDescent="0.2"/>
    <row r="13242" ht="12.75" customHeight="1" x14ac:dyDescent="0.2"/>
    <row r="13243" ht="12.75" customHeight="1" x14ac:dyDescent="0.2"/>
    <row r="13244" ht="12.75" customHeight="1" x14ac:dyDescent="0.2"/>
    <row r="13245" ht="12.75" customHeight="1" x14ac:dyDescent="0.2"/>
    <row r="13246" ht="12.75" customHeight="1" x14ac:dyDescent="0.2"/>
    <row r="13247" ht="12.75" customHeight="1" x14ac:dyDescent="0.2"/>
    <row r="13248" ht="12.75" customHeight="1" x14ac:dyDescent="0.2"/>
    <row r="13249" ht="12.75" customHeight="1" x14ac:dyDescent="0.2"/>
    <row r="13250" ht="12.75" customHeight="1" x14ac:dyDescent="0.2"/>
    <row r="13251" ht="12.75" customHeight="1" x14ac:dyDescent="0.2"/>
    <row r="13252" ht="12.75" customHeight="1" x14ac:dyDescent="0.2"/>
    <row r="13253" ht="12.75" customHeight="1" x14ac:dyDescent="0.2"/>
    <row r="13254" ht="12.75" customHeight="1" x14ac:dyDescent="0.2"/>
    <row r="13255" ht="12.75" customHeight="1" x14ac:dyDescent="0.2"/>
    <row r="13256" ht="12.75" customHeight="1" x14ac:dyDescent="0.2"/>
    <row r="13257" ht="12.75" customHeight="1" x14ac:dyDescent="0.2"/>
    <row r="13258" ht="12.75" customHeight="1" x14ac:dyDescent="0.2"/>
    <row r="13259" ht="12.75" customHeight="1" x14ac:dyDescent="0.2"/>
    <row r="13260" ht="12.75" customHeight="1" x14ac:dyDescent="0.2"/>
    <row r="13261" ht="12.75" customHeight="1" x14ac:dyDescent="0.2"/>
    <row r="13262" ht="12.75" customHeight="1" x14ac:dyDescent="0.2"/>
    <row r="13263" ht="12.75" customHeight="1" x14ac:dyDescent="0.2"/>
    <row r="13264" ht="12.75" customHeight="1" x14ac:dyDescent="0.2"/>
    <row r="13265" ht="12.75" customHeight="1" x14ac:dyDescent="0.2"/>
    <row r="13266" ht="12.75" customHeight="1" x14ac:dyDescent="0.2"/>
    <row r="13267" ht="12.75" customHeight="1" x14ac:dyDescent="0.2"/>
    <row r="13268" ht="12.75" customHeight="1" x14ac:dyDescent="0.2"/>
    <row r="13269" ht="12.75" customHeight="1" x14ac:dyDescent="0.2"/>
    <row r="13270" ht="12.75" customHeight="1" x14ac:dyDescent="0.2"/>
    <row r="13271" ht="12.75" customHeight="1" x14ac:dyDescent="0.2"/>
    <row r="13272" ht="12.75" customHeight="1" x14ac:dyDescent="0.2"/>
    <row r="13273" ht="12.75" customHeight="1" x14ac:dyDescent="0.2"/>
    <row r="13274" ht="12.75" customHeight="1" x14ac:dyDescent="0.2"/>
    <row r="13275" ht="12.75" customHeight="1" x14ac:dyDescent="0.2"/>
    <row r="13276" ht="12.75" customHeight="1" x14ac:dyDescent="0.2"/>
    <row r="13277" ht="12.75" customHeight="1" x14ac:dyDescent="0.2"/>
    <row r="13278" ht="12.75" customHeight="1" x14ac:dyDescent="0.2"/>
    <row r="13279" ht="12.75" customHeight="1" x14ac:dyDescent="0.2"/>
    <row r="13280" ht="12.75" customHeight="1" x14ac:dyDescent="0.2"/>
    <row r="13281" ht="12.75" customHeight="1" x14ac:dyDescent="0.2"/>
    <row r="13282" ht="12.75" customHeight="1" x14ac:dyDescent="0.2"/>
    <row r="13283" ht="12.75" customHeight="1" x14ac:dyDescent="0.2"/>
    <row r="13284" ht="12.75" customHeight="1" x14ac:dyDescent="0.2"/>
    <row r="13285" ht="12.75" customHeight="1" x14ac:dyDescent="0.2"/>
    <row r="13286" ht="12.75" customHeight="1" x14ac:dyDescent="0.2"/>
    <row r="13287" ht="12.75" customHeight="1" x14ac:dyDescent="0.2"/>
    <row r="13288" ht="12.75" customHeight="1" x14ac:dyDescent="0.2"/>
    <row r="13289" ht="12.75" customHeight="1" x14ac:dyDescent="0.2"/>
    <row r="13290" ht="12.75" customHeight="1" x14ac:dyDescent="0.2"/>
    <row r="13291" ht="12.75" customHeight="1" x14ac:dyDescent="0.2"/>
    <row r="13292" ht="12.75" customHeight="1" x14ac:dyDescent="0.2"/>
    <row r="13293" ht="12.75" customHeight="1" x14ac:dyDescent="0.2"/>
    <row r="13294" ht="12.75" customHeight="1" x14ac:dyDescent="0.2"/>
    <row r="13295" ht="12.75" customHeight="1" x14ac:dyDescent="0.2"/>
    <row r="13296" ht="12.75" customHeight="1" x14ac:dyDescent="0.2"/>
    <row r="13297" ht="12.75" customHeight="1" x14ac:dyDescent="0.2"/>
    <row r="13298" ht="12.75" customHeight="1" x14ac:dyDescent="0.2"/>
    <row r="13299" ht="12.75" customHeight="1" x14ac:dyDescent="0.2"/>
    <row r="13300" ht="12.75" customHeight="1" x14ac:dyDescent="0.2"/>
    <row r="13301" ht="12.75" customHeight="1" x14ac:dyDescent="0.2"/>
    <row r="13302" ht="12.75" customHeight="1" x14ac:dyDescent="0.2"/>
    <row r="13303" ht="12.75" customHeight="1" x14ac:dyDescent="0.2"/>
    <row r="13304" ht="12.75" customHeight="1" x14ac:dyDescent="0.2"/>
    <row r="13305" ht="12.75" customHeight="1" x14ac:dyDescent="0.2"/>
    <row r="13306" ht="12.75" customHeight="1" x14ac:dyDescent="0.2"/>
    <row r="13307" ht="12.75" customHeight="1" x14ac:dyDescent="0.2"/>
    <row r="13308" ht="12.75" customHeight="1" x14ac:dyDescent="0.2"/>
    <row r="13309" ht="12.75" customHeight="1" x14ac:dyDescent="0.2"/>
    <row r="13310" ht="12.75" customHeight="1" x14ac:dyDescent="0.2"/>
    <row r="13311" ht="12.75" customHeight="1" x14ac:dyDescent="0.2"/>
    <row r="13312" ht="12.75" customHeight="1" x14ac:dyDescent="0.2"/>
    <row r="13313" ht="12.75" customHeight="1" x14ac:dyDescent="0.2"/>
    <row r="13314" ht="12.75" customHeight="1" x14ac:dyDescent="0.2"/>
    <row r="13315" ht="12.75" customHeight="1" x14ac:dyDescent="0.2"/>
    <row r="13316" ht="12.75" customHeight="1" x14ac:dyDescent="0.2"/>
    <row r="13317" ht="12.75" customHeight="1" x14ac:dyDescent="0.2"/>
    <row r="13318" ht="12.75" customHeight="1" x14ac:dyDescent="0.2"/>
    <row r="13319" ht="12.75" customHeight="1" x14ac:dyDescent="0.2"/>
    <row r="13320" ht="12.75" customHeight="1" x14ac:dyDescent="0.2"/>
    <row r="13321" ht="12.75" customHeight="1" x14ac:dyDescent="0.2"/>
    <row r="13322" ht="12.75" customHeight="1" x14ac:dyDescent="0.2"/>
    <row r="13323" ht="12.75" customHeight="1" x14ac:dyDescent="0.2"/>
    <row r="13324" ht="12.75" customHeight="1" x14ac:dyDescent="0.2"/>
    <row r="13325" ht="12.75" customHeight="1" x14ac:dyDescent="0.2"/>
    <row r="13326" ht="12.75" customHeight="1" x14ac:dyDescent="0.2"/>
    <row r="13327" ht="12.75" customHeight="1" x14ac:dyDescent="0.2"/>
    <row r="13328" ht="12.75" customHeight="1" x14ac:dyDescent="0.2"/>
    <row r="13329" ht="12.75" customHeight="1" x14ac:dyDescent="0.2"/>
    <row r="13330" ht="12.75" customHeight="1" x14ac:dyDescent="0.2"/>
    <row r="13331" ht="12.75" customHeight="1" x14ac:dyDescent="0.2"/>
    <row r="13332" ht="12.75" customHeight="1" x14ac:dyDescent="0.2"/>
    <row r="13333" ht="12.75" customHeight="1" x14ac:dyDescent="0.2"/>
    <row r="13334" ht="12.75" customHeight="1" x14ac:dyDescent="0.2"/>
    <row r="13335" ht="12.75" customHeight="1" x14ac:dyDescent="0.2"/>
    <row r="13336" ht="12.75" customHeight="1" x14ac:dyDescent="0.2"/>
    <row r="13337" ht="12.75" customHeight="1" x14ac:dyDescent="0.2"/>
    <row r="13338" ht="12.75" customHeight="1" x14ac:dyDescent="0.2"/>
    <row r="13339" ht="12.75" customHeight="1" x14ac:dyDescent="0.2"/>
    <row r="13340" ht="12.75" customHeight="1" x14ac:dyDescent="0.2"/>
    <row r="13341" ht="12.75" customHeight="1" x14ac:dyDescent="0.2"/>
    <row r="13342" ht="12.75" customHeight="1" x14ac:dyDescent="0.2"/>
    <row r="13343" ht="12.75" customHeight="1" x14ac:dyDescent="0.2"/>
    <row r="13344" ht="12.75" customHeight="1" x14ac:dyDescent="0.2"/>
    <row r="13345" ht="12.75" customHeight="1" x14ac:dyDescent="0.2"/>
    <row r="13346" ht="12.75" customHeight="1" x14ac:dyDescent="0.2"/>
    <row r="13347" ht="12.75" customHeight="1" x14ac:dyDescent="0.2"/>
    <row r="13348" ht="12.75" customHeight="1" x14ac:dyDescent="0.2"/>
    <row r="13349" ht="12.75" customHeight="1" x14ac:dyDescent="0.2"/>
    <row r="13350" ht="12.75" customHeight="1" x14ac:dyDescent="0.2"/>
    <row r="13351" ht="12.75" customHeight="1" x14ac:dyDescent="0.2"/>
    <row r="13352" ht="12.75" customHeight="1" x14ac:dyDescent="0.2"/>
    <row r="13353" ht="12.75" customHeight="1" x14ac:dyDescent="0.2"/>
    <row r="13354" ht="12.75" customHeight="1" x14ac:dyDescent="0.2"/>
    <row r="13355" ht="12.75" customHeight="1" x14ac:dyDescent="0.2"/>
    <row r="13356" ht="12.75" customHeight="1" x14ac:dyDescent="0.2"/>
    <row r="13357" ht="12.75" customHeight="1" x14ac:dyDescent="0.2"/>
    <row r="13358" ht="12.75" customHeight="1" x14ac:dyDescent="0.2"/>
    <row r="13359" ht="12.75" customHeight="1" x14ac:dyDescent="0.2"/>
    <row r="13360" ht="12.75" customHeight="1" x14ac:dyDescent="0.2"/>
    <row r="13361" ht="12.75" customHeight="1" x14ac:dyDescent="0.2"/>
    <row r="13362" ht="12.75" customHeight="1" x14ac:dyDescent="0.2"/>
    <row r="13363" ht="12.75" customHeight="1" x14ac:dyDescent="0.2"/>
    <row r="13364" ht="12.75" customHeight="1" x14ac:dyDescent="0.2"/>
    <row r="13365" ht="12.75" customHeight="1" x14ac:dyDescent="0.2"/>
    <row r="13366" ht="12.75" customHeight="1" x14ac:dyDescent="0.2"/>
    <row r="13367" ht="12.75" customHeight="1" x14ac:dyDescent="0.2"/>
    <row r="13368" ht="12.75" customHeight="1" x14ac:dyDescent="0.2"/>
    <row r="13369" ht="12.75" customHeight="1" x14ac:dyDescent="0.2"/>
    <row r="13370" ht="12.75" customHeight="1" x14ac:dyDescent="0.2"/>
    <row r="13371" ht="12.75" customHeight="1" x14ac:dyDescent="0.2"/>
    <row r="13372" ht="12.75" customHeight="1" x14ac:dyDescent="0.2"/>
    <row r="13373" ht="12.75" customHeight="1" x14ac:dyDescent="0.2"/>
    <row r="13374" ht="12.75" customHeight="1" x14ac:dyDescent="0.2"/>
    <row r="13375" ht="12.75" customHeight="1" x14ac:dyDescent="0.2"/>
    <row r="13376" ht="12.75" customHeight="1" x14ac:dyDescent="0.2"/>
    <row r="13377" ht="12.75" customHeight="1" x14ac:dyDescent="0.2"/>
    <row r="13378" ht="12.75" customHeight="1" x14ac:dyDescent="0.2"/>
    <row r="13379" ht="12.75" customHeight="1" x14ac:dyDescent="0.2"/>
    <row r="13380" ht="12.75" customHeight="1" x14ac:dyDescent="0.2"/>
    <row r="13381" ht="12.75" customHeight="1" x14ac:dyDescent="0.2"/>
    <row r="13382" ht="12.75" customHeight="1" x14ac:dyDescent="0.2"/>
    <row r="13383" ht="12.75" customHeight="1" x14ac:dyDescent="0.2"/>
    <row r="13384" ht="12.75" customHeight="1" x14ac:dyDescent="0.2"/>
    <row r="13385" ht="12.75" customHeight="1" x14ac:dyDescent="0.2"/>
    <row r="13386" ht="12.75" customHeight="1" x14ac:dyDescent="0.2"/>
    <row r="13387" ht="12.75" customHeight="1" x14ac:dyDescent="0.2"/>
    <row r="13388" ht="12.75" customHeight="1" x14ac:dyDescent="0.2"/>
    <row r="13389" ht="12.75" customHeight="1" x14ac:dyDescent="0.2"/>
    <row r="13390" ht="12.75" customHeight="1" x14ac:dyDescent="0.2"/>
    <row r="13391" ht="12.75" customHeight="1" x14ac:dyDescent="0.2"/>
    <row r="13392" ht="12.75" customHeight="1" x14ac:dyDescent="0.2"/>
    <row r="13393" ht="12.75" customHeight="1" x14ac:dyDescent="0.2"/>
    <row r="13394" ht="12.75" customHeight="1" x14ac:dyDescent="0.2"/>
    <row r="13395" ht="12.75" customHeight="1" x14ac:dyDescent="0.2"/>
    <row r="13396" ht="12.75" customHeight="1" x14ac:dyDescent="0.2"/>
    <row r="13397" ht="12.75" customHeight="1" x14ac:dyDescent="0.2"/>
    <row r="13398" ht="12.75" customHeight="1" x14ac:dyDescent="0.2"/>
    <row r="13399" ht="12.75" customHeight="1" x14ac:dyDescent="0.2"/>
    <row r="13400" ht="12.75" customHeight="1" x14ac:dyDescent="0.2"/>
    <row r="13401" ht="12.75" customHeight="1" x14ac:dyDescent="0.2"/>
    <row r="13402" ht="12.75" customHeight="1" x14ac:dyDescent="0.2"/>
    <row r="13403" ht="12.75" customHeight="1" x14ac:dyDescent="0.2"/>
    <row r="13404" ht="12.75" customHeight="1" x14ac:dyDescent="0.2"/>
    <row r="13405" ht="12.75" customHeight="1" x14ac:dyDescent="0.2"/>
    <row r="13406" ht="12.75" customHeight="1" x14ac:dyDescent="0.2"/>
    <row r="13407" ht="12.75" customHeight="1" x14ac:dyDescent="0.2"/>
    <row r="13408" ht="12.75" customHeight="1" x14ac:dyDescent="0.2"/>
    <row r="13409" ht="12.75" customHeight="1" x14ac:dyDescent="0.2"/>
    <row r="13410" ht="12.75" customHeight="1" x14ac:dyDescent="0.2"/>
    <row r="13411" ht="12.75" customHeight="1" x14ac:dyDescent="0.2"/>
    <row r="13412" ht="12.75" customHeight="1" x14ac:dyDescent="0.2"/>
    <row r="13413" ht="12.75" customHeight="1" x14ac:dyDescent="0.2"/>
    <row r="13414" ht="12.75" customHeight="1" x14ac:dyDescent="0.2"/>
    <row r="13415" ht="12.75" customHeight="1" x14ac:dyDescent="0.2"/>
    <row r="13416" ht="12.75" customHeight="1" x14ac:dyDescent="0.2"/>
    <row r="13417" ht="12.75" customHeight="1" x14ac:dyDescent="0.2"/>
    <row r="13418" ht="12.75" customHeight="1" x14ac:dyDescent="0.2"/>
    <row r="13419" ht="12.75" customHeight="1" x14ac:dyDescent="0.2"/>
    <row r="13420" ht="12.75" customHeight="1" x14ac:dyDescent="0.2"/>
    <row r="13421" ht="12.75" customHeight="1" x14ac:dyDescent="0.2"/>
    <row r="13422" ht="12.75" customHeight="1" x14ac:dyDescent="0.2"/>
    <row r="13423" ht="12.75" customHeight="1" x14ac:dyDescent="0.2"/>
    <row r="13424" ht="12.75" customHeight="1" x14ac:dyDescent="0.2"/>
    <row r="13425" ht="12.75" customHeight="1" x14ac:dyDescent="0.2"/>
    <row r="13426" ht="12.75" customHeight="1" x14ac:dyDescent="0.2"/>
    <row r="13427" ht="12.75" customHeight="1" x14ac:dyDescent="0.2"/>
    <row r="13428" ht="12.75" customHeight="1" x14ac:dyDescent="0.2"/>
    <row r="13429" ht="12.75" customHeight="1" x14ac:dyDescent="0.2"/>
    <row r="13430" ht="12.75" customHeight="1" x14ac:dyDescent="0.2"/>
    <row r="13431" ht="12.75" customHeight="1" x14ac:dyDescent="0.2"/>
    <row r="13432" ht="12.75" customHeight="1" x14ac:dyDescent="0.2"/>
    <row r="13433" ht="12.75" customHeight="1" x14ac:dyDescent="0.2"/>
    <row r="13434" ht="12.75" customHeight="1" x14ac:dyDescent="0.2"/>
    <row r="13435" ht="12.75" customHeight="1" x14ac:dyDescent="0.2"/>
    <row r="13436" ht="12.75" customHeight="1" x14ac:dyDescent="0.2"/>
    <row r="13437" ht="12.75" customHeight="1" x14ac:dyDescent="0.2"/>
    <row r="13438" ht="12.75" customHeight="1" x14ac:dyDescent="0.2"/>
    <row r="13439" ht="12.75" customHeight="1" x14ac:dyDescent="0.2"/>
    <row r="13440" ht="12.75" customHeight="1" x14ac:dyDescent="0.2"/>
    <row r="13441" ht="12.75" customHeight="1" x14ac:dyDescent="0.2"/>
    <row r="13442" ht="12.75" customHeight="1" x14ac:dyDescent="0.2"/>
    <row r="13443" ht="12.75" customHeight="1" x14ac:dyDescent="0.2"/>
    <row r="13444" ht="12.75" customHeight="1" x14ac:dyDescent="0.2"/>
    <row r="13445" ht="12.75" customHeight="1" x14ac:dyDescent="0.2"/>
    <row r="13446" ht="12.75" customHeight="1" x14ac:dyDescent="0.2"/>
    <row r="13447" ht="12.75" customHeight="1" x14ac:dyDescent="0.2"/>
    <row r="13448" ht="12.75" customHeight="1" x14ac:dyDescent="0.2"/>
    <row r="13449" ht="12.75" customHeight="1" x14ac:dyDescent="0.2"/>
    <row r="13450" ht="12.75" customHeight="1" x14ac:dyDescent="0.2"/>
    <row r="13451" ht="12.75" customHeight="1" x14ac:dyDescent="0.2"/>
    <row r="13452" ht="12.75" customHeight="1" x14ac:dyDescent="0.2"/>
    <row r="13453" ht="12.75" customHeight="1" x14ac:dyDescent="0.2"/>
    <row r="13454" ht="12.75" customHeight="1" x14ac:dyDescent="0.2"/>
    <row r="13455" ht="12.75" customHeight="1" x14ac:dyDescent="0.2"/>
    <row r="13456" ht="12.75" customHeight="1" x14ac:dyDescent="0.2"/>
    <row r="13457" ht="12.75" customHeight="1" x14ac:dyDescent="0.2"/>
    <row r="13458" ht="12.75" customHeight="1" x14ac:dyDescent="0.2"/>
    <row r="13459" ht="12.75" customHeight="1" x14ac:dyDescent="0.2"/>
    <row r="13460" ht="12.75" customHeight="1" x14ac:dyDescent="0.2"/>
    <row r="13461" ht="12.75" customHeight="1" x14ac:dyDescent="0.2"/>
    <row r="13462" ht="12.75" customHeight="1" x14ac:dyDescent="0.2"/>
    <row r="13463" ht="12.75" customHeight="1" x14ac:dyDescent="0.2"/>
    <row r="13464" ht="12.75" customHeight="1" x14ac:dyDescent="0.2"/>
    <row r="13465" ht="12.75" customHeight="1" x14ac:dyDescent="0.2"/>
    <row r="13466" ht="12.75" customHeight="1" x14ac:dyDescent="0.2"/>
    <row r="13467" ht="12.75" customHeight="1" x14ac:dyDescent="0.2"/>
    <row r="13468" ht="12.75" customHeight="1" x14ac:dyDescent="0.2"/>
    <row r="13469" ht="12.75" customHeight="1" x14ac:dyDescent="0.2"/>
    <row r="13470" ht="12.75" customHeight="1" x14ac:dyDescent="0.2"/>
    <row r="13471" ht="12.75" customHeight="1" x14ac:dyDescent="0.2"/>
    <row r="13472" ht="12.75" customHeight="1" x14ac:dyDescent="0.2"/>
    <row r="13473" ht="12.75" customHeight="1" x14ac:dyDescent="0.2"/>
    <row r="13474" ht="12.75" customHeight="1" x14ac:dyDescent="0.2"/>
    <row r="13475" ht="12.75" customHeight="1" x14ac:dyDescent="0.2"/>
    <row r="13476" ht="12.75" customHeight="1" x14ac:dyDescent="0.2"/>
    <row r="13477" ht="12.75" customHeight="1" x14ac:dyDescent="0.2"/>
    <row r="13478" ht="12.75" customHeight="1" x14ac:dyDescent="0.2"/>
    <row r="13479" ht="12.75" customHeight="1" x14ac:dyDescent="0.2"/>
    <row r="13480" ht="12.75" customHeight="1" x14ac:dyDescent="0.2"/>
    <row r="13481" ht="12.75" customHeight="1" x14ac:dyDescent="0.2"/>
    <row r="13482" ht="12.75" customHeight="1" x14ac:dyDescent="0.2"/>
    <row r="13483" ht="12.75" customHeight="1" x14ac:dyDescent="0.2"/>
    <row r="13484" ht="12.75" customHeight="1" x14ac:dyDescent="0.2"/>
    <row r="13485" ht="12.75" customHeight="1" x14ac:dyDescent="0.2"/>
    <row r="13486" ht="12.75" customHeight="1" x14ac:dyDescent="0.2"/>
    <row r="13487" ht="12.75" customHeight="1" x14ac:dyDescent="0.2"/>
    <row r="13488" ht="12.75" customHeight="1" x14ac:dyDescent="0.2"/>
    <row r="13489" ht="12.75" customHeight="1" x14ac:dyDescent="0.2"/>
    <row r="13490" ht="12.75" customHeight="1" x14ac:dyDescent="0.2"/>
    <row r="13491" ht="12.75" customHeight="1" x14ac:dyDescent="0.2"/>
    <row r="13492" ht="12.75" customHeight="1" x14ac:dyDescent="0.2"/>
    <row r="13493" ht="12.75" customHeight="1" x14ac:dyDescent="0.2"/>
    <row r="13494" ht="12.75" customHeight="1" x14ac:dyDescent="0.2"/>
    <row r="13495" ht="12.75" customHeight="1" x14ac:dyDescent="0.2"/>
    <row r="13496" ht="12.75" customHeight="1" x14ac:dyDescent="0.2"/>
    <row r="13497" ht="12.75" customHeight="1" x14ac:dyDescent="0.2"/>
    <row r="13498" ht="12.75" customHeight="1" x14ac:dyDescent="0.2"/>
    <row r="13499" ht="12.75" customHeight="1" x14ac:dyDescent="0.2"/>
    <row r="13500" ht="12.75" customHeight="1" x14ac:dyDescent="0.2"/>
    <row r="13501" ht="12.75" customHeight="1" x14ac:dyDescent="0.2"/>
    <row r="13502" ht="12.75" customHeight="1" x14ac:dyDescent="0.2"/>
    <row r="13503" ht="12.75" customHeight="1" x14ac:dyDescent="0.2"/>
    <row r="13504" ht="12.75" customHeight="1" x14ac:dyDescent="0.2"/>
    <row r="13505" ht="12.75" customHeight="1" x14ac:dyDescent="0.2"/>
    <row r="13506" ht="12.75" customHeight="1" x14ac:dyDescent="0.2"/>
    <row r="13507" ht="12.75" customHeight="1" x14ac:dyDescent="0.2"/>
    <row r="13508" ht="12.75" customHeight="1" x14ac:dyDescent="0.2"/>
    <row r="13509" ht="12.75" customHeight="1" x14ac:dyDescent="0.2"/>
    <row r="13510" ht="12.75" customHeight="1" x14ac:dyDescent="0.2"/>
    <row r="13511" ht="12.75" customHeight="1" x14ac:dyDescent="0.2"/>
    <row r="13512" ht="12.75" customHeight="1" x14ac:dyDescent="0.2"/>
    <row r="13513" ht="12.75" customHeight="1" x14ac:dyDescent="0.2"/>
    <row r="13514" ht="12.75" customHeight="1" x14ac:dyDescent="0.2"/>
    <row r="13515" ht="12.75" customHeight="1" x14ac:dyDescent="0.2"/>
    <row r="13516" ht="12.75" customHeight="1" x14ac:dyDescent="0.2"/>
    <row r="13517" ht="12.75" customHeight="1" x14ac:dyDescent="0.2"/>
    <row r="13518" ht="12.75" customHeight="1" x14ac:dyDescent="0.2"/>
    <row r="13519" ht="12.75" customHeight="1" x14ac:dyDescent="0.2"/>
    <row r="13520" ht="12.75" customHeight="1" x14ac:dyDescent="0.2"/>
    <row r="13521" ht="12.75" customHeight="1" x14ac:dyDescent="0.2"/>
    <row r="13522" ht="12.75" customHeight="1" x14ac:dyDescent="0.2"/>
    <row r="13523" ht="12.75" customHeight="1" x14ac:dyDescent="0.2"/>
    <row r="13524" ht="12.75" customHeight="1" x14ac:dyDescent="0.2"/>
    <row r="13525" ht="12.75" customHeight="1" x14ac:dyDescent="0.2"/>
    <row r="13526" ht="12.75" customHeight="1" x14ac:dyDescent="0.2"/>
    <row r="13527" ht="12.75" customHeight="1" x14ac:dyDescent="0.2"/>
    <row r="13528" ht="12.75" customHeight="1" x14ac:dyDescent="0.2"/>
    <row r="13529" ht="12.75" customHeight="1" x14ac:dyDescent="0.2"/>
    <row r="13530" ht="12.75" customHeight="1" x14ac:dyDescent="0.2"/>
    <row r="13531" ht="12.75" customHeight="1" x14ac:dyDescent="0.2"/>
    <row r="13532" ht="12.75" customHeight="1" x14ac:dyDescent="0.2"/>
    <row r="13533" ht="12.75" customHeight="1" x14ac:dyDescent="0.2"/>
    <row r="13534" ht="12.75" customHeight="1" x14ac:dyDescent="0.2"/>
    <row r="13535" ht="12.75" customHeight="1" x14ac:dyDescent="0.2"/>
    <row r="13536" ht="12.75" customHeight="1" x14ac:dyDescent="0.2"/>
    <row r="13537" ht="12.75" customHeight="1" x14ac:dyDescent="0.2"/>
    <row r="13538" ht="12.75" customHeight="1" x14ac:dyDescent="0.2"/>
    <row r="13539" ht="12.75" customHeight="1" x14ac:dyDescent="0.2"/>
    <row r="13540" ht="12.75" customHeight="1" x14ac:dyDescent="0.2"/>
    <row r="13541" ht="12.75" customHeight="1" x14ac:dyDescent="0.2"/>
    <row r="13542" ht="12.75" customHeight="1" x14ac:dyDescent="0.2"/>
    <row r="13543" ht="12.75" customHeight="1" x14ac:dyDescent="0.2"/>
    <row r="13544" ht="12.75" customHeight="1" x14ac:dyDescent="0.2"/>
    <row r="13545" ht="12.75" customHeight="1" x14ac:dyDescent="0.2"/>
    <row r="13546" ht="12.75" customHeight="1" x14ac:dyDescent="0.2"/>
    <row r="13547" ht="12.75" customHeight="1" x14ac:dyDescent="0.2"/>
    <row r="13548" ht="12.75" customHeight="1" x14ac:dyDescent="0.2"/>
    <row r="13549" ht="12.75" customHeight="1" x14ac:dyDescent="0.2"/>
    <row r="13550" ht="12.75" customHeight="1" x14ac:dyDescent="0.2"/>
    <row r="13551" ht="12.75" customHeight="1" x14ac:dyDescent="0.2"/>
    <row r="13552" ht="12.75" customHeight="1" x14ac:dyDescent="0.2"/>
    <row r="13553" ht="12.75" customHeight="1" x14ac:dyDescent="0.2"/>
    <row r="13554" ht="12.75" customHeight="1" x14ac:dyDescent="0.2"/>
    <row r="13555" ht="12.75" customHeight="1" x14ac:dyDescent="0.2"/>
    <row r="13556" ht="12.75" customHeight="1" x14ac:dyDescent="0.2"/>
    <row r="13557" ht="12.75" customHeight="1" x14ac:dyDescent="0.2"/>
    <row r="13558" ht="12.75" customHeight="1" x14ac:dyDescent="0.2"/>
    <row r="13559" ht="12.75" customHeight="1" x14ac:dyDescent="0.2"/>
    <row r="13560" ht="12.75" customHeight="1" x14ac:dyDescent="0.2"/>
    <row r="13561" ht="12.75" customHeight="1" x14ac:dyDescent="0.2"/>
    <row r="13562" ht="12.75" customHeight="1" x14ac:dyDescent="0.2"/>
    <row r="13563" ht="12.75" customHeight="1" x14ac:dyDescent="0.2"/>
    <row r="13564" ht="12.75" customHeight="1" x14ac:dyDescent="0.2"/>
    <row r="13565" ht="12.75" customHeight="1" x14ac:dyDescent="0.2"/>
    <row r="13566" ht="12.75" customHeight="1" x14ac:dyDescent="0.2"/>
    <row r="13567" ht="12.75" customHeight="1" x14ac:dyDescent="0.2"/>
    <row r="13568" ht="12.75" customHeight="1" x14ac:dyDescent="0.2"/>
    <row r="13569" ht="12.75" customHeight="1" x14ac:dyDescent="0.2"/>
    <row r="13570" ht="12.75" customHeight="1" x14ac:dyDescent="0.2"/>
    <row r="13571" ht="12.75" customHeight="1" x14ac:dyDescent="0.2"/>
    <row r="13572" ht="12.75" customHeight="1" x14ac:dyDescent="0.2"/>
    <row r="13573" ht="12.75" customHeight="1" x14ac:dyDescent="0.2"/>
    <row r="13574" ht="12.75" customHeight="1" x14ac:dyDescent="0.2"/>
    <row r="13575" ht="12.75" customHeight="1" x14ac:dyDescent="0.2"/>
    <row r="13576" ht="12.75" customHeight="1" x14ac:dyDescent="0.2"/>
    <row r="13577" ht="12.75" customHeight="1" x14ac:dyDescent="0.2"/>
    <row r="13578" ht="12.75" customHeight="1" x14ac:dyDescent="0.2"/>
    <row r="13579" ht="12.75" customHeight="1" x14ac:dyDescent="0.2"/>
    <row r="13580" ht="12.75" customHeight="1" x14ac:dyDescent="0.2"/>
    <row r="13581" ht="12.75" customHeight="1" x14ac:dyDescent="0.2"/>
    <row r="13582" ht="12.75" customHeight="1" x14ac:dyDescent="0.2"/>
    <row r="13583" ht="12.75" customHeight="1" x14ac:dyDescent="0.2"/>
    <row r="13584" ht="12.75" customHeight="1" x14ac:dyDescent="0.2"/>
    <row r="13585" ht="12.75" customHeight="1" x14ac:dyDescent="0.2"/>
    <row r="13586" ht="12.75" customHeight="1" x14ac:dyDescent="0.2"/>
    <row r="13587" ht="12.75" customHeight="1" x14ac:dyDescent="0.2"/>
    <row r="13588" ht="12.75" customHeight="1" x14ac:dyDescent="0.2"/>
    <row r="13589" ht="12.75" customHeight="1" x14ac:dyDescent="0.2"/>
    <row r="13590" ht="12.75" customHeight="1" x14ac:dyDescent="0.2"/>
    <row r="13591" ht="12.75" customHeight="1" x14ac:dyDescent="0.2"/>
    <row r="13592" ht="12.75" customHeight="1" x14ac:dyDescent="0.2"/>
    <row r="13593" ht="12.75" customHeight="1" x14ac:dyDescent="0.2"/>
    <row r="13594" ht="12.75" customHeight="1" x14ac:dyDescent="0.2"/>
    <row r="13595" ht="12.75" customHeight="1" x14ac:dyDescent="0.2"/>
    <row r="13596" ht="12.75" customHeight="1" x14ac:dyDescent="0.2"/>
    <row r="13597" ht="12.75" customHeight="1" x14ac:dyDescent="0.2"/>
    <row r="13598" ht="12.75" customHeight="1" x14ac:dyDescent="0.2"/>
    <row r="13599" ht="12.75" customHeight="1" x14ac:dyDescent="0.2"/>
    <row r="13600" ht="12.75" customHeight="1" x14ac:dyDescent="0.2"/>
    <row r="13601" ht="12.75" customHeight="1" x14ac:dyDescent="0.2"/>
    <row r="13602" ht="12.75" customHeight="1" x14ac:dyDescent="0.2"/>
    <row r="13603" ht="12.75" customHeight="1" x14ac:dyDescent="0.2"/>
    <row r="13604" ht="12.75" customHeight="1" x14ac:dyDescent="0.2"/>
    <row r="13605" ht="12.75" customHeight="1" x14ac:dyDescent="0.2"/>
    <row r="13606" ht="12.75" customHeight="1" x14ac:dyDescent="0.2"/>
    <row r="13607" ht="12.75" customHeight="1" x14ac:dyDescent="0.2"/>
    <row r="13608" ht="12.75" customHeight="1" x14ac:dyDescent="0.2"/>
    <row r="13609" ht="12.75" customHeight="1" x14ac:dyDescent="0.2"/>
    <row r="13610" ht="12.75" customHeight="1" x14ac:dyDescent="0.2"/>
    <row r="13611" ht="12.75" customHeight="1" x14ac:dyDescent="0.2"/>
    <row r="13612" ht="12.75" customHeight="1" x14ac:dyDescent="0.2"/>
    <row r="13613" ht="12.75" customHeight="1" x14ac:dyDescent="0.2"/>
    <row r="13614" ht="12.75" customHeight="1" x14ac:dyDescent="0.2"/>
    <row r="13615" ht="12.75" customHeight="1" x14ac:dyDescent="0.2"/>
    <row r="13616" ht="12.75" customHeight="1" x14ac:dyDescent="0.2"/>
    <row r="13617" ht="12.75" customHeight="1" x14ac:dyDescent="0.2"/>
    <row r="13618" ht="12.75" customHeight="1" x14ac:dyDescent="0.2"/>
    <row r="13619" ht="12.75" customHeight="1" x14ac:dyDescent="0.2"/>
    <row r="13620" ht="12.75" customHeight="1" x14ac:dyDescent="0.2"/>
    <row r="13621" ht="12.75" customHeight="1" x14ac:dyDescent="0.2"/>
    <row r="13622" ht="12.75" customHeight="1" x14ac:dyDescent="0.2"/>
    <row r="13623" ht="12.75" customHeight="1" x14ac:dyDescent="0.2"/>
    <row r="13624" ht="12.75" customHeight="1" x14ac:dyDescent="0.2"/>
    <row r="13625" ht="12.75" customHeight="1" x14ac:dyDescent="0.2"/>
    <row r="13626" ht="12.75" customHeight="1" x14ac:dyDescent="0.2"/>
    <row r="13627" ht="12.75" customHeight="1" x14ac:dyDescent="0.2"/>
    <row r="13628" ht="12.75" customHeight="1" x14ac:dyDescent="0.2"/>
    <row r="13629" ht="12.75" customHeight="1" x14ac:dyDescent="0.2"/>
    <row r="13630" ht="12.75" customHeight="1" x14ac:dyDescent="0.2"/>
    <row r="13631" ht="12.75" customHeight="1" x14ac:dyDescent="0.2"/>
    <row r="13632" ht="12.75" customHeight="1" x14ac:dyDescent="0.2"/>
    <row r="13633" ht="12.75" customHeight="1" x14ac:dyDescent="0.2"/>
    <row r="13634" ht="12.75" customHeight="1" x14ac:dyDescent="0.2"/>
    <row r="13635" ht="12.75" customHeight="1" x14ac:dyDescent="0.2"/>
    <row r="13636" ht="12.75" customHeight="1" x14ac:dyDescent="0.2"/>
    <row r="13637" ht="12.75" customHeight="1" x14ac:dyDescent="0.2"/>
    <row r="13638" ht="12.75" customHeight="1" x14ac:dyDescent="0.2"/>
    <row r="13639" ht="12.75" customHeight="1" x14ac:dyDescent="0.2"/>
    <row r="13640" ht="12.75" customHeight="1" x14ac:dyDescent="0.2"/>
    <row r="13641" ht="12.75" customHeight="1" x14ac:dyDescent="0.2"/>
    <row r="13642" ht="12.75" customHeight="1" x14ac:dyDescent="0.2"/>
    <row r="13643" ht="12.75" customHeight="1" x14ac:dyDescent="0.2"/>
    <row r="13644" ht="12.75" customHeight="1" x14ac:dyDescent="0.2"/>
    <row r="13645" ht="12.75" customHeight="1" x14ac:dyDescent="0.2"/>
    <row r="13646" ht="12.75" customHeight="1" x14ac:dyDescent="0.2"/>
    <row r="13647" ht="12.75" customHeight="1" x14ac:dyDescent="0.2"/>
    <row r="13648" ht="12.75" customHeight="1" x14ac:dyDescent="0.2"/>
    <row r="13649" ht="12.75" customHeight="1" x14ac:dyDescent="0.2"/>
    <row r="13650" ht="12.75" customHeight="1" x14ac:dyDescent="0.2"/>
    <row r="13651" ht="12.75" customHeight="1" x14ac:dyDescent="0.2"/>
    <row r="13652" ht="12.75" customHeight="1" x14ac:dyDescent="0.2"/>
    <row r="13653" ht="12.75" customHeight="1" x14ac:dyDescent="0.2"/>
    <row r="13654" ht="12.75" customHeight="1" x14ac:dyDescent="0.2"/>
    <row r="13655" ht="12.75" customHeight="1" x14ac:dyDescent="0.2"/>
    <row r="13656" ht="12.75" customHeight="1" x14ac:dyDescent="0.2"/>
    <row r="13657" ht="12.75" customHeight="1" x14ac:dyDescent="0.2"/>
    <row r="13658" ht="12.75" customHeight="1" x14ac:dyDescent="0.2"/>
    <row r="13659" ht="12.75" customHeight="1" x14ac:dyDescent="0.2"/>
    <row r="13660" ht="12.75" customHeight="1" x14ac:dyDescent="0.2"/>
    <row r="13661" ht="12.75" customHeight="1" x14ac:dyDescent="0.2"/>
    <row r="13662" ht="12.75" customHeight="1" x14ac:dyDescent="0.2"/>
    <row r="13663" ht="12.75" customHeight="1" x14ac:dyDescent="0.2"/>
    <row r="13664" ht="12.75" customHeight="1" x14ac:dyDescent="0.2"/>
    <row r="13665" ht="12.75" customHeight="1" x14ac:dyDescent="0.2"/>
    <row r="13666" ht="12.75" customHeight="1" x14ac:dyDescent="0.2"/>
    <row r="13667" ht="12.75" customHeight="1" x14ac:dyDescent="0.2"/>
    <row r="13668" ht="12.75" customHeight="1" x14ac:dyDescent="0.2"/>
    <row r="13669" ht="12.75" customHeight="1" x14ac:dyDescent="0.2"/>
    <row r="13670" ht="12.75" customHeight="1" x14ac:dyDescent="0.2"/>
    <row r="13671" ht="12.75" customHeight="1" x14ac:dyDescent="0.2"/>
    <row r="13672" ht="12.75" customHeight="1" x14ac:dyDescent="0.2"/>
    <row r="13673" ht="12.75" customHeight="1" x14ac:dyDescent="0.2"/>
    <row r="13674" ht="12.75" customHeight="1" x14ac:dyDescent="0.2"/>
    <row r="13675" ht="12.75" customHeight="1" x14ac:dyDescent="0.2"/>
    <row r="13676" ht="12.75" customHeight="1" x14ac:dyDescent="0.2"/>
    <row r="13677" ht="12.75" customHeight="1" x14ac:dyDescent="0.2"/>
    <row r="13678" ht="12.75" customHeight="1" x14ac:dyDescent="0.2"/>
    <row r="13679" ht="12.75" customHeight="1" x14ac:dyDescent="0.2"/>
    <row r="13680" ht="12.75" customHeight="1" x14ac:dyDescent="0.2"/>
    <row r="13681" ht="12.75" customHeight="1" x14ac:dyDescent="0.2"/>
    <row r="13682" ht="12.75" customHeight="1" x14ac:dyDescent="0.2"/>
    <row r="13683" ht="12.75" customHeight="1" x14ac:dyDescent="0.2"/>
    <row r="13684" ht="12.75" customHeight="1" x14ac:dyDescent="0.2"/>
    <row r="13685" ht="12.75" customHeight="1" x14ac:dyDescent="0.2"/>
    <row r="13686" ht="12.75" customHeight="1" x14ac:dyDescent="0.2"/>
    <row r="13687" ht="12.75" customHeight="1" x14ac:dyDescent="0.2"/>
    <row r="13688" ht="12.75" customHeight="1" x14ac:dyDescent="0.2"/>
    <row r="13689" ht="12.75" customHeight="1" x14ac:dyDescent="0.2"/>
    <row r="13690" ht="12.75" customHeight="1" x14ac:dyDescent="0.2"/>
    <row r="13691" ht="12.75" customHeight="1" x14ac:dyDescent="0.2"/>
    <row r="13692" ht="12.75" customHeight="1" x14ac:dyDescent="0.2"/>
    <row r="13693" ht="12.75" customHeight="1" x14ac:dyDescent="0.2"/>
    <row r="13694" ht="12.75" customHeight="1" x14ac:dyDescent="0.2"/>
    <row r="13695" ht="12.75" customHeight="1" x14ac:dyDescent="0.2"/>
    <row r="13696" ht="12.75" customHeight="1" x14ac:dyDescent="0.2"/>
    <row r="13697" ht="12.75" customHeight="1" x14ac:dyDescent="0.2"/>
    <row r="13698" ht="12.75" customHeight="1" x14ac:dyDescent="0.2"/>
    <row r="13699" ht="12.75" customHeight="1" x14ac:dyDescent="0.2"/>
    <row r="13700" ht="12.75" customHeight="1" x14ac:dyDescent="0.2"/>
    <row r="13701" ht="12.75" customHeight="1" x14ac:dyDescent="0.2"/>
    <row r="13702" ht="12.75" customHeight="1" x14ac:dyDescent="0.2"/>
    <row r="13703" ht="12.75" customHeight="1" x14ac:dyDescent="0.2"/>
    <row r="13704" ht="12.75" customHeight="1" x14ac:dyDescent="0.2"/>
    <row r="13705" ht="12.75" customHeight="1" x14ac:dyDescent="0.2"/>
    <row r="13706" ht="12.75" customHeight="1" x14ac:dyDescent="0.2"/>
    <row r="13707" ht="12.75" customHeight="1" x14ac:dyDescent="0.2"/>
    <row r="13708" ht="12.75" customHeight="1" x14ac:dyDescent="0.2"/>
    <row r="13709" ht="12.75" customHeight="1" x14ac:dyDescent="0.2"/>
    <row r="13710" ht="12.75" customHeight="1" x14ac:dyDescent="0.2"/>
    <row r="13711" ht="12.75" customHeight="1" x14ac:dyDescent="0.2"/>
    <row r="13712" ht="12.75" customHeight="1" x14ac:dyDescent="0.2"/>
    <row r="13713" ht="12.75" customHeight="1" x14ac:dyDescent="0.2"/>
    <row r="13714" ht="12.75" customHeight="1" x14ac:dyDescent="0.2"/>
    <row r="13715" ht="12.75" customHeight="1" x14ac:dyDescent="0.2"/>
    <row r="13716" ht="12.75" customHeight="1" x14ac:dyDescent="0.2"/>
    <row r="13717" ht="12.75" customHeight="1" x14ac:dyDescent="0.2"/>
    <row r="13718" ht="12.75" customHeight="1" x14ac:dyDescent="0.2"/>
    <row r="13719" ht="12.75" customHeight="1" x14ac:dyDescent="0.2"/>
    <row r="13720" ht="12.75" customHeight="1" x14ac:dyDescent="0.2"/>
    <row r="13721" ht="12.75" customHeight="1" x14ac:dyDescent="0.2"/>
    <row r="13722" ht="12.75" customHeight="1" x14ac:dyDescent="0.2"/>
    <row r="13723" ht="12.75" customHeight="1" x14ac:dyDescent="0.2"/>
    <row r="13724" ht="12.75" customHeight="1" x14ac:dyDescent="0.2"/>
    <row r="13725" ht="12.75" customHeight="1" x14ac:dyDescent="0.2"/>
    <row r="13726" ht="12.75" customHeight="1" x14ac:dyDescent="0.2"/>
    <row r="13727" ht="12.75" customHeight="1" x14ac:dyDescent="0.2"/>
    <row r="13728" ht="12.75" customHeight="1" x14ac:dyDescent="0.2"/>
    <row r="13729" ht="12.75" customHeight="1" x14ac:dyDescent="0.2"/>
    <row r="13730" ht="12.75" customHeight="1" x14ac:dyDescent="0.2"/>
    <row r="13731" ht="12.75" customHeight="1" x14ac:dyDescent="0.2"/>
    <row r="13732" ht="12.75" customHeight="1" x14ac:dyDescent="0.2"/>
    <row r="13733" ht="12.75" customHeight="1" x14ac:dyDescent="0.2"/>
    <row r="13734" ht="12.75" customHeight="1" x14ac:dyDescent="0.2"/>
    <row r="13735" ht="12.75" customHeight="1" x14ac:dyDescent="0.2"/>
    <row r="13736" ht="12.75" customHeight="1" x14ac:dyDescent="0.2"/>
    <row r="13737" ht="12.75" customHeight="1" x14ac:dyDescent="0.2"/>
    <row r="13738" ht="12.75" customHeight="1" x14ac:dyDescent="0.2"/>
    <row r="13739" ht="12.75" customHeight="1" x14ac:dyDescent="0.2"/>
    <row r="13740" ht="12.75" customHeight="1" x14ac:dyDescent="0.2"/>
    <row r="13741" ht="12.75" customHeight="1" x14ac:dyDescent="0.2"/>
    <row r="13742" ht="12.75" customHeight="1" x14ac:dyDescent="0.2"/>
    <row r="13743" ht="12.75" customHeight="1" x14ac:dyDescent="0.2"/>
    <row r="13744" ht="12.75" customHeight="1" x14ac:dyDescent="0.2"/>
    <row r="13745" ht="12.75" customHeight="1" x14ac:dyDescent="0.2"/>
    <row r="13746" ht="12.75" customHeight="1" x14ac:dyDescent="0.2"/>
    <row r="13747" ht="12.75" customHeight="1" x14ac:dyDescent="0.2"/>
    <row r="13748" ht="12.75" customHeight="1" x14ac:dyDescent="0.2"/>
    <row r="13749" ht="12.75" customHeight="1" x14ac:dyDescent="0.2"/>
    <row r="13750" ht="12.75" customHeight="1" x14ac:dyDescent="0.2"/>
    <row r="13751" ht="12.75" customHeight="1" x14ac:dyDescent="0.2"/>
    <row r="13752" ht="12.75" customHeight="1" x14ac:dyDescent="0.2"/>
    <row r="13753" ht="12.75" customHeight="1" x14ac:dyDescent="0.2"/>
    <row r="13754" ht="12.75" customHeight="1" x14ac:dyDescent="0.2"/>
    <row r="13755" ht="12.75" customHeight="1" x14ac:dyDescent="0.2"/>
    <row r="13756" ht="12.75" customHeight="1" x14ac:dyDescent="0.2"/>
    <row r="13757" ht="12.75" customHeight="1" x14ac:dyDescent="0.2"/>
    <row r="13758" ht="12.75" customHeight="1" x14ac:dyDescent="0.2"/>
    <row r="13759" ht="12.75" customHeight="1" x14ac:dyDescent="0.2"/>
    <row r="13760" ht="12.75" customHeight="1" x14ac:dyDescent="0.2"/>
    <row r="13761" ht="12.75" customHeight="1" x14ac:dyDescent="0.2"/>
    <row r="13762" ht="12.75" customHeight="1" x14ac:dyDescent="0.2"/>
    <row r="13763" ht="12.75" customHeight="1" x14ac:dyDescent="0.2"/>
    <row r="13764" ht="12.75" customHeight="1" x14ac:dyDescent="0.2"/>
    <row r="13765" ht="12.75" customHeight="1" x14ac:dyDescent="0.2"/>
    <row r="13766" ht="12.75" customHeight="1" x14ac:dyDescent="0.2"/>
    <row r="13767" ht="12.75" customHeight="1" x14ac:dyDescent="0.2"/>
    <row r="13768" ht="12.75" customHeight="1" x14ac:dyDescent="0.2"/>
    <row r="13769" ht="12.75" customHeight="1" x14ac:dyDescent="0.2"/>
    <row r="13770" ht="12.75" customHeight="1" x14ac:dyDescent="0.2"/>
    <row r="13771" ht="12.75" customHeight="1" x14ac:dyDescent="0.2"/>
    <row r="13772" ht="12.75" customHeight="1" x14ac:dyDescent="0.2"/>
    <row r="13773" ht="12.75" customHeight="1" x14ac:dyDescent="0.2"/>
    <row r="13774" ht="12.75" customHeight="1" x14ac:dyDescent="0.2"/>
    <row r="13775" ht="12.75" customHeight="1" x14ac:dyDescent="0.2"/>
    <row r="13776" ht="12.75" customHeight="1" x14ac:dyDescent="0.2"/>
    <row r="13777" ht="12.75" customHeight="1" x14ac:dyDescent="0.2"/>
    <row r="13778" ht="12.75" customHeight="1" x14ac:dyDescent="0.2"/>
    <row r="13779" ht="12.75" customHeight="1" x14ac:dyDescent="0.2"/>
    <row r="13780" ht="12.75" customHeight="1" x14ac:dyDescent="0.2"/>
    <row r="13781" ht="12.75" customHeight="1" x14ac:dyDescent="0.2"/>
    <row r="13782" ht="12.75" customHeight="1" x14ac:dyDescent="0.2"/>
    <row r="13783" ht="12.75" customHeight="1" x14ac:dyDescent="0.2"/>
    <row r="13784" ht="12.75" customHeight="1" x14ac:dyDescent="0.2"/>
    <row r="13785" ht="12.75" customHeight="1" x14ac:dyDescent="0.2"/>
    <row r="13786" ht="12.75" customHeight="1" x14ac:dyDescent="0.2"/>
    <row r="13787" ht="12.75" customHeight="1" x14ac:dyDescent="0.2"/>
    <row r="13788" ht="12.75" customHeight="1" x14ac:dyDescent="0.2"/>
    <row r="13789" ht="12.75" customHeight="1" x14ac:dyDescent="0.2"/>
    <row r="13790" ht="12.75" customHeight="1" x14ac:dyDescent="0.2"/>
    <row r="13791" ht="12.75" customHeight="1" x14ac:dyDescent="0.2"/>
    <row r="13792" ht="12.75" customHeight="1" x14ac:dyDescent="0.2"/>
    <row r="13793" ht="12.75" customHeight="1" x14ac:dyDescent="0.2"/>
    <row r="13794" ht="12.75" customHeight="1" x14ac:dyDescent="0.2"/>
    <row r="13795" ht="12.75" customHeight="1" x14ac:dyDescent="0.2"/>
    <row r="13796" ht="12.75" customHeight="1" x14ac:dyDescent="0.2"/>
    <row r="13797" ht="12.75" customHeight="1" x14ac:dyDescent="0.2"/>
    <row r="13798" ht="12.75" customHeight="1" x14ac:dyDescent="0.2"/>
    <row r="13799" ht="12.75" customHeight="1" x14ac:dyDescent="0.2"/>
    <row r="13800" ht="12.75" customHeight="1" x14ac:dyDescent="0.2"/>
    <row r="13801" ht="12.75" customHeight="1" x14ac:dyDescent="0.2"/>
    <row r="13802" ht="12.75" customHeight="1" x14ac:dyDescent="0.2"/>
    <row r="13803" ht="12.75" customHeight="1" x14ac:dyDescent="0.2"/>
    <row r="13804" ht="12.75" customHeight="1" x14ac:dyDescent="0.2"/>
    <row r="13805" ht="12.75" customHeight="1" x14ac:dyDescent="0.2"/>
    <row r="13806" ht="12.75" customHeight="1" x14ac:dyDescent="0.2"/>
    <row r="13807" ht="12.75" customHeight="1" x14ac:dyDescent="0.2"/>
    <row r="13808" ht="12.75" customHeight="1" x14ac:dyDescent="0.2"/>
    <row r="13809" ht="12.75" customHeight="1" x14ac:dyDescent="0.2"/>
    <row r="13810" ht="12.75" customHeight="1" x14ac:dyDescent="0.2"/>
    <row r="13811" ht="12.75" customHeight="1" x14ac:dyDescent="0.2"/>
    <row r="13812" ht="12.75" customHeight="1" x14ac:dyDescent="0.2"/>
    <row r="13813" ht="12.75" customHeight="1" x14ac:dyDescent="0.2"/>
    <row r="13814" ht="12.75" customHeight="1" x14ac:dyDescent="0.2"/>
    <row r="13815" ht="12.75" customHeight="1" x14ac:dyDescent="0.2"/>
    <row r="13816" ht="12.75" customHeight="1" x14ac:dyDescent="0.2"/>
    <row r="13817" ht="12.75" customHeight="1" x14ac:dyDescent="0.2"/>
    <row r="13818" ht="12.75" customHeight="1" x14ac:dyDescent="0.2"/>
    <row r="13819" ht="12.75" customHeight="1" x14ac:dyDescent="0.2"/>
    <row r="13820" ht="12.75" customHeight="1" x14ac:dyDescent="0.2"/>
    <row r="13821" ht="12.75" customHeight="1" x14ac:dyDescent="0.2"/>
    <row r="13822" ht="12.75" customHeight="1" x14ac:dyDescent="0.2"/>
    <row r="13823" ht="12.75" customHeight="1" x14ac:dyDescent="0.2"/>
    <row r="13824" ht="12.75" customHeight="1" x14ac:dyDescent="0.2"/>
    <row r="13825" ht="12.75" customHeight="1" x14ac:dyDescent="0.2"/>
    <row r="13826" ht="12.75" customHeight="1" x14ac:dyDescent="0.2"/>
    <row r="13827" ht="12.75" customHeight="1" x14ac:dyDescent="0.2"/>
    <row r="13828" ht="12.75" customHeight="1" x14ac:dyDescent="0.2"/>
    <row r="13829" ht="12.75" customHeight="1" x14ac:dyDescent="0.2"/>
    <row r="13830" ht="12.75" customHeight="1" x14ac:dyDescent="0.2"/>
    <row r="13831" ht="12.75" customHeight="1" x14ac:dyDescent="0.2"/>
    <row r="13832" ht="12.75" customHeight="1" x14ac:dyDescent="0.2"/>
    <row r="13833" ht="12.75" customHeight="1" x14ac:dyDescent="0.2"/>
    <row r="13834" ht="12.75" customHeight="1" x14ac:dyDescent="0.2"/>
    <row r="13835" ht="12.75" customHeight="1" x14ac:dyDescent="0.2"/>
    <row r="13836" ht="12.75" customHeight="1" x14ac:dyDescent="0.2"/>
    <row r="13837" ht="12.75" customHeight="1" x14ac:dyDescent="0.2"/>
    <row r="13838" ht="12.75" customHeight="1" x14ac:dyDescent="0.2"/>
    <row r="13839" ht="12.75" customHeight="1" x14ac:dyDescent="0.2"/>
    <row r="13840" ht="12.75" customHeight="1" x14ac:dyDescent="0.2"/>
    <row r="13841" ht="12.75" customHeight="1" x14ac:dyDescent="0.2"/>
    <row r="13842" ht="12.75" customHeight="1" x14ac:dyDescent="0.2"/>
    <row r="13843" ht="12.75" customHeight="1" x14ac:dyDescent="0.2"/>
    <row r="13844" ht="12.75" customHeight="1" x14ac:dyDescent="0.2"/>
    <row r="13845" ht="12.75" customHeight="1" x14ac:dyDescent="0.2"/>
    <row r="13846" ht="12.75" customHeight="1" x14ac:dyDescent="0.2"/>
    <row r="13847" ht="12.75" customHeight="1" x14ac:dyDescent="0.2"/>
    <row r="13848" ht="12.75" customHeight="1" x14ac:dyDescent="0.2"/>
    <row r="13849" ht="12.75" customHeight="1" x14ac:dyDescent="0.2"/>
    <row r="13850" ht="12.75" customHeight="1" x14ac:dyDescent="0.2"/>
    <row r="13851" ht="12.75" customHeight="1" x14ac:dyDescent="0.2"/>
    <row r="13852" ht="12.75" customHeight="1" x14ac:dyDescent="0.2"/>
    <row r="13853" ht="12.75" customHeight="1" x14ac:dyDescent="0.2"/>
    <row r="13854" ht="12.75" customHeight="1" x14ac:dyDescent="0.2"/>
    <row r="13855" ht="12.75" customHeight="1" x14ac:dyDescent="0.2"/>
    <row r="13856" ht="12.75" customHeight="1" x14ac:dyDescent="0.2"/>
    <row r="13857" ht="12.75" customHeight="1" x14ac:dyDescent="0.2"/>
    <row r="13858" ht="12.75" customHeight="1" x14ac:dyDescent="0.2"/>
    <row r="13859" ht="12.75" customHeight="1" x14ac:dyDescent="0.2"/>
    <row r="13860" ht="12.75" customHeight="1" x14ac:dyDescent="0.2"/>
    <row r="13861" ht="12.75" customHeight="1" x14ac:dyDescent="0.2"/>
    <row r="13862" ht="12.75" customHeight="1" x14ac:dyDescent="0.2"/>
    <row r="13863" ht="12.75" customHeight="1" x14ac:dyDescent="0.2"/>
    <row r="13864" ht="12.75" customHeight="1" x14ac:dyDescent="0.2"/>
    <row r="13865" ht="12.75" customHeight="1" x14ac:dyDescent="0.2"/>
    <row r="13866" ht="12.75" customHeight="1" x14ac:dyDescent="0.2"/>
    <row r="13867" ht="12.75" customHeight="1" x14ac:dyDescent="0.2"/>
    <row r="13868" ht="12.75" customHeight="1" x14ac:dyDescent="0.2"/>
    <row r="13869" ht="12.75" customHeight="1" x14ac:dyDescent="0.2"/>
    <row r="13870" ht="12.75" customHeight="1" x14ac:dyDescent="0.2"/>
    <row r="13871" ht="12.75" customHeight="1" x14ac:dyDescent="0.2"/>
    <row r="13872" ht="12.75" customHeight="1" x14ac:dyDescent="0.2"/>
    <row r="13873" ht="12.75" customHeight="1" x14ac:dyDescent="0.2"/>
    <row r="13874" ht="12.75" customHeight="1" x14ac:dyDescent="0.2"/>
    <row r="13875" ht="12.75" customHeight="1" x14ac:dyDescent="0.2"/>
    <row r="13876" ht="12.75" customHeight="1" x14ac:dyDescent="0.2"/>
    <row r="13877" ht="12.75" customHeight="1" x14ac:dyDescent="0.2"/>
    <row r="13878" ht="12.75" customHeight="1" x14ac:dyDescent="0.2"/>
    <row r="13879" ht="12.75" customHeight="1" x14ac:dyDescent="0.2"/>
    <row r="13880" ht="12.75" customHeight="1" x14ac:dyDescent="0.2"/>
    <row r="13881" ht="12.75" customHeight="1" x14ac:dyDescent="0.2"/>
    <row r="13882" ht="12.75" customHeight="1" x14ac:dyDescent="0.2"/>
    <row r="13883" ht="12.75" customHeight="1" x14ac:dyDescent="0.2"/>
    <row r="13884" ht="12.75" customHeight="1" x14ac:dyDescent="0.2"/>
    <row r="13885" ht="12.75" customHeight="1" x14ac:dyDescent="0.2"/>
    <row r="13886" ht="12.75" customHeight="1" x14ac:dyDescent="0.2"/>
    <row r="13887" ht="12.75" customHeight="1" x14ac:dyDescent="0.2"/>
    <row r="13888" ht="12.75" customHeight="1" x14ac:dyDescent="0.2"/>
    <row r="13889" ht="12.75" customHeight="1" x14ac:dyDescent="0.2"/>
    <row r="13890" ht="12.75" customHeight="1" x14ac:dyDescent="0.2"/>
    <row r="13891" ht="12.75" customHeight="1" x14ac:dyDescent="0.2"/>
    <row r="13892" ht="12.75" customHeight="1" x14ac:dyDescent="0.2"/>
    <row r="13893" ht="12.75" customHeight="1" x14ac:dyDescent="0.2"/>
    <row r="13894" ht="12.75" customHeight="1" x14ac:dyDescent="0.2"/>
    <row r="13895" ht="12.75" customHeight="1" x14ac:dyDescent="0.2"/>
    <row r="13896" ht="12.75" customHeight="1" x14ac:dyDescent="0.2"/>
    <row r="13897" ht="12.75" customHeight="1" x14ac:dyDescent="0.2"/>
    <row r="13898" ht="12.75" customHeight="1" x14ac:dyDescent="0.2"/>
    <row r="13899" ht="12.75" customHeight="1" x14ac:dyDescent="0.2"/>
    <row r="13900" ht="12.75" customHeight="1" x14ac:dyDescent="0.2"/>
    <row r="13901" ht="12.75" customHeight="1" x14ac:dyDescent="0.2"/>
    <row r="13902" ht="12.75" customHeight="1" x14ac:dyDescent="0.2"/>
    <row r="13903" ht="12.75" customHeight="1" x14ac:dyDescent="0.2"/>
    <row r="13904" ht="12.75" customHeight="1" x14ac:dyDescent="0.2"/>
    <row r="13905" ht="12.75" customHeight="1" x14ac:dyDescent="0.2"/>
    <row r="13906" ht="12.75" customHeight="1" x14ac:dyDescent="0.2"/>
    <row r="13907" ht="12.75" customHeight="1" x14ac:dyDescent="0.2"/>
    <row r="13908" ht="12.75" customHeight="1" x14ac:dyDescent="0.2"/>
    <row r="13909" ht="12.75" customHeight="1" x14ac:dyDescent="0.2"/>
    <row r="13910" ht="12.75" customHeight="1" x14ac:dyDescent="0.2"/>
    <row r="13911" ht="12.75" customHeight="1" x14ac:dyDescent="0.2"/>
    <row r="13912" ht="12.75" customHeight="1" x14ac:dyDescent="0.2"/>
    <row r="13913" ht="12.75" customHeight="1" x14ac:dyDescent="0.2"/>
    <row r="13914" ht="12.75" customHeight="1" x14ac:dyDescent="0.2"/>
    <row r="13915" ht="12.75" customHeight="1" x14ac:dyDescent="0.2"/>
    <row r="13916" ht="12.75" customHeight="1" x14ac:dyDescent="0.2"/>
    <row r="13917" ht="12.75" customHeight="1" x14ac:dyDescent="0.2"/>
    <row r="13918" ht="12.75" customHeight="1" x14ac:dyDescent="0.2"/>
    <row r="13919" ht="12.75" customHeight="1" x14ac:dyDescent="0.2"/>
    <row r="13920" ht="12.75" customHeight="1" x14ac:dyDescent="0.2"/>
    <row r="13921" ht="12.75" customHeight="1" x14ac:dyDescent="0.2"/>
    <row r="13922" ht="12.75" customHeight="1" x14ac:dyDescent="0.2"/>
    <row r="13923" ht="12.75" customHeight="1" x14ac:dyDescent="0.2"/>
    <row r="13924" ht="12.75" customHeight="1" x14ac:dyDescent="0.2"/>
    <row r="13925" ht="12.75" customHeight="1" x14ac:dyDescent="0.2"/>
    <row r="13926" ht="12.75" customHeight="1" x14ac:dyDescent="0.2"/>
    <row r="13927" ht="12.75" customHeight="1" x14ac:dyDescent="0.2"/>
    <row r="13928" ht="12.75" customHeight="1" x14ac:dyDescent="0.2"/>
    <row r="13929" ht="12.75" customHeight="1" x14ac:dyDescent="0.2"/>
    <row r="13930" ht="12.75" customHeight="1" x14ac:dyDescent="0.2"/>
    <row r="13931" ht="12.75" customHeight="1" x14ac:dyDescent="0.2"/>
    <row r="13932" ht="12.75" customHeight="1" x14ac:dyDescent="0.2"/>
    <row r="13933" ht="12.75" customHeight="1" x14ac:dyDescent="0.2"/>
    <row r="13934" ht="12.75" customHeight="1" x14ac:dyDescent="0.2"/>
    <row r="13935" ht="12.75" customHeight="1" x14ac:dyDescent="0.2"/>
    <row r="13936" ht="12.75" customHeight="1" x14ac:dyDescent="0.2"/>
    <row r="13937" ht="12.75" customHeight="1" x14ac:dyDescent="0.2"/>
    <row r="13938" ht="12.75" customHeight="1" x14ac:dyDescent="0.2"/>
    <row r="13939" ht="12.75" customHeight="1" x14ac:dyDescent="0.2"/>
    <row r="13940" ht="12.75" customHeight="1" x14ac:dyDescent="0.2"/>
    <row r="13941" ht="12.75" customHeight="1" x14ac:dyDescent="0.2"/>
    <row r="13942" ht="12.75" customHeight="1" x14ac:dyDescent="0.2"/>
    <row r="13943" ht="12.75" customHeight="1" x14ac:dyDescent="0.2"/>
    <row r="13944" ht="12.75" customHeight="1" x14ac:dyDescent="0.2"/>
    <row r="13945" ht="12.75" customHeight="1" x14ac:dyDescent="0.2"/>
    <row r="13946" ht="12.75" customHeight="1" x14ac:dyDescent="0.2"/>
    <row r="13947" ht="12.75" customHeight="1" x14ac:dyDescent="0.2"/>
    <row r="13948" ht="12.75" customHeight="1" x14ac:dyDescent="0.2"/>
    <row r="13949" ht="12.75" customHeight="1" x14ac:dyDescent="0.2"/>
    <row r="13950" ht="12.75" customHeight="1" x14ac:dyDescent="0.2"/>
    <row r="13951" ht="12.75" customHeight="1" x14ac:dyDescent="0.2"/>
    <row r="13952" ht="12.75" customHeight="1" x14ac:dyDescent="0.2"/>
    <row r="13953" ht="12.75" customHeight="1" x14ac:dyDescent="0.2"/>
    <row r="13954" ht="12.75" customHeight="1" x14ac:dyDescent="0.2"/>
    <row r="13955" ht="12.75" customHeight="1" x14ac:dyDescent="0.2"/>
    <row r="13956" ht="12.75" customHeight="1" x14ac:dyDescent="0.2"/>
    <row r="13957" ht="12.75" customHeight="1" x14ac:dyDescent="0.2"/>
    <row r="13958" ht="12.75" customHeight="1" x14ac:dyDescent="0.2"/>
    <row r="13959" ht="12.75" customHeight="1" x14ac:dyDescent="0.2"/>
    <row r="13960" ht="12.75" customHeight="1" x14ac:dyDescent="0.2"/>
    <row r="13961" ht="12.75" customHeight="1" x14ac:dyDescent="0.2"/>
    <row r="13962" ht="12.75" customHeight="1" x14ac:dyDescent="0.2"/>
    <row r="13963" ht="12.75" customHeight="1" x14ac:dyDescent="0.2"/>
    <row r="13964" ht="12.75" customHeight="1" x14ac:dyDescent="0.2"/>
    <row r="13965" ht="12.75" customHeight="1" x14ac:dyDescent="0.2"/>
    <row r="13966" ht="12.75" customHeight="1" x14ac:dyDescent="0.2"/>
    <row r="13967" ht="12.75" customHeight="1" x14ac:dyDescent="0.2"/>
    <row r="13968" ht="12.75" customHeight="1" x14ac:dyDescent="0.2"/>
    <row r="13969" ht="12.75" customHeight="1" x14ac:dyDescent="0.2"/>
    <row r="13970" ht="12.75" customHeight="1" x14ac:dyDescent="0.2"/>
    <row r="13971" ht="12.75" customHeight="1" x14ac:dyDescent="0.2"/>
    <row r="13972" ht="12.75" customHeight="1" x14ac:dyDescent="0.2"/>
    <row r="13973" ht="12.75" customHeight="1" x14ac:dyDescent="0.2"/>
    <row r="13974" ht="12.75" customHeight="1" x14ac:dyDescent="0.2"/>
    <row r="13975" ht="12.75" customHeight="1" x14ac:dyDescent="0.2"/>
    <row r="13976" ht="12.75" customHeight="1" x14ac:dyDescent="0.2"/>
    <row r="13977" ht="12.75" customHeight="1" x14ac:dyDescent="0.2"/>
    <row r="13978" ht="12.75" customHeight="1" x14ac:dyDescent="0.2"/>
    <row r="13979" ht="12.75" customHeight="1" x14ac:dyDescent="0.2"/>
    <row r="13980" ht="12.75" customHeight="1" x14ac:dyDescent="0.2"/>
    <row r="13981" ht="12.75" customHeight="1" x14ac:dyDescent="0.2"/>
    <row r="13982" ht="12.75" customHeight="1" x14ac:dyDescent="0.2"/>
    <row r="13983" ht="12.75" customHeight="1" x14ac:dyDescent="0.2"/>
    <row r="13984" ht="12.75" customHeight="1" x14ac:dyDescent="0.2"/>
    <row r="13985" ht="12.75" customHeight="1" x14ac:dyDescent="0.2"/>
    <row r="13986" ht="12.75" customHeight="1" x14ac:dyDescent="0.2"/>
    <row r="13987" ht="12.75" customHeight="1" x14ac:dyDescent="0.2"/>
    <row r="13988" ht="12.75" customHeight="1" x14ac:dyDescent="0.2"/>
    <row r="13989" ht="12.75" customHeight="1" x14ac:dyDescent="0.2"/>
    <row r="13990" ht="12.75" customHeight="1" x14ac:dyDescent="0.2"/>
    <row r="13991" ht="12.75" customHeight="1" x14ac:dyDescent="0.2"/>
    <row r="13992" ht="12.75" customHeight="1" x14ac:dyDescent="0.2"/>
    <row r="13993" ht="12.75" customHeight="1" x14ac:dyDescent="0.2"/>
    <row r="13994" ht="12.75" customHeight="1" x14ac:dyDescent="0.2"/>
    <row r="13995" ht="12.75" customHeight="1" x14ac:dyDescent="0.2"/>
    <row r="13996" ht="12.75" customHeight="1" x14ac:dyDescent="0.2"/>
    <row r="13997" ht="12.75" customHeight="1" x14ac:dyDescent="0.2"/>
    <row r="13998" ht="12.75" customHeight="1" x14ac:dyDescent="0.2"/>
    <row r="13999" ht="12.75" customHeight="1" x14ac:dyDescent="0.2"/>
    <row r="14000" ht="12.75" customHeight="1" x14ac:dyDescent="0.2"/>
    <row r="14001" ht="12.75" customHeight="1" x14ac:dyDescent="0.2"/>
    <row r="14002" ht="12.75" customHeight="1" x14ac:dyDescent="0.2"/>
    <row r="14003" ht="12.75" customHeight="1" x14ac:dyDescent="0.2"/>
    <row r="14004" ht="12.75" customHeight="1" x14ac:dyDescent="0.2"/>
    <row r="14005" ht="12.75" customHeight="1" x14ac:dyDescent="0.2"/>
    <row r="14006" ht="12.75" customHeight="1" x14ac:dyDescent="0.2"/>
    <row r="14007" ht="12.75" customHeight="1" x14ac:dyDescent="0.2"/>
    <row r="14008" ht="12.75" customHeight="1" x14ac:dyDescent="0.2"/>
    <row r="14009" ht="12.75" customHeight="1" x14ac:dyDescent="0.2"/>
    <row r="14010" ht="12.75" customHeight="1" x14ac:dyDescent="0.2"/>
    <row r="14011" ht="12.75" customHeight="1" x14ac:dyDescent="0.2"/>
    <row r="14012" ht="12.75" customHeight="1" x14ac:dyDescent="0.2"/>
    <row r="14013" ht="12.75" customHeight="1" x14ac:dyDescent="0.2"/>
    <row r="14014" ht="12.75" customHeight="1" x14ac:dyDescent="0.2"/>
    <row r="14015" ht="12.75" customHeight="1" x14ac:dyDescent="0.2"/>
    <row r="14016" ht="12.75" customHeight="1" x14ac:dyDescent="0.2"/>
    <row r="14017" ht="12.75" customHeight="1" x14ac:dyDescent="0.2"/>
    <row r="14018" ht="12.75" customHeight="1" x14ac:dyDescent="0.2"/>
    <row r="14019" ht="12.75" customHeight="1" x14ac:dyDescent="0.2"/>
    <row r="14020" ht="12.75" customHeight="1" x14ac:dyDescent="0.2"/>
    <row r="14021" ht="12.75" customHeight="1" x14ac:dyDescent="0.2"/>
    <row r="14022" ht="12.75" customHeight="1" x14ac:dyDescent="0.2"/>
    <row r="14023" ht="12.75" customHeight="1" x14ac:dyDescent="0.2"/>
    <row r="14024" ht="12.75" customHeight="1" x14ac:dyDescent="0.2"/>
    <row r="14025" ht="12.75" customHeight="1" x14ac:dyDescent="0.2"/>
    <row r="14026" ht="12.75" customHeight="1" x14ac:dyDescent="0.2"/>
    <row r="14027" ht="12.75" customHeight="1" x14ac:dyDescent="0.2"/>
    <row r="14028" ht="12.75" customHeight="1" x14ac:dyDescent="0.2"/>
    <row r="14029" ht="12.75" customHeight="1" x14ac:dyDescent="0.2"/>
    <row r="14030" ht="12.75" customHeight="1" x14ac:dyDescent="0.2"/>
    <row r="14031" ht="12.75" customHeight="1" x14ac:dyDescent="0.2"/>
    <row r="14032" ht="12.75" customHeight="1" x14ac:dyDescent="0.2"/>
    <row r="14033" ht="12.75" customHeight="1" x14ac:dyDescent="0.2"/>
    <row r="14034" ht="12.75" customHeight="1" x14ac:dyDescent="0.2"/>
    <row r="14035" ht="12.75" customHeight="1" x14ac:dyDescent="0.2"/>
    <row r="14036" ht="12.75" customHeight="1" x14ac:dyDescent="0.2"/>
    <row r="14037" ht="12.75" customHeight="1" x14ac:dyDescent="0.2"/>
    <row r="14038" ht="12.75" customHeight="1" x14ac:dyDescent="0.2"/>
    <row r="14039" ht="12.75" customHeight="1" x14ac:dyDescent="0.2"/>
    <row r="14040" ht="12.75" customHeight="1" x14ac:dyDescent="0.2"/>
    <row r="14041" ht="12.75" customHeight="1" x14ac:dyDescent="0.2"/>
    <row r="14042" ht="12.75" customHeight="1" x14ac:dyDescent="0.2"/>
    <row r="14043" ht="12.75" customHeight="1" x14ac:dyDescent="0.2"/>
    <row r="14044" ht="12.75" customHeight="1" x14ac:dyDescent="0.2"/>
    <row r="14045" ht="12.75" customHeight="1" x14ac:dyDescent="0.2"/>
    <row r="14046" ht="12.75" customHeight="1" x14ac:dyDescent="0.2"/>
    <row r="14047" ht="12.75" customHeight="1" x14ac:dyDescent="0.2"/>
    <row r="14048" ht="12.75" customHeight="1" x14ac:dyDescent="0.2"/>
    <row r="14049" ht="12.75" customHeight="1" x14ac:dyDescent="0.2"/>
    <row r="14050" ht="12.75" customHeight="1" x14ac:dyDescent="0.2"/>
    <row r="14051" ht="12.75" customHeight="1" x14ac:dyDescent="0.2"/>
    <row r="14052" ht="12.75" customHeight="1" x14ac:dyDescent="0.2"/>
    <row r="14053" ht="12.75" customHeight="1" x14ac:dyDescent="0.2"/>
    <row r="14054" ht="12.75" customHeight="1" x14ac:dyDescent="0.2"/>
    <row r="14055" ht="12.75" customHeight="1" x14ac:dyDescent="0.2"/>
    <row r="14056" ht="12.75" customHeight="1" x14ac:dyDescent="0.2"/>
    <row r="14057" ht="12.75" customHeight="1" x14ac:dyDescent="0.2"/>
    <row r="14058" ht="12.75" customHeight="1" x14ac:dyDescent="0.2"/>
    <row r="14059" ht="12.75" customHeight="1" x14ac:dyDescent="0.2"/>
    <row r="14060" ht="12.75" customHeight="1" x14ac:dyDescent="0.2"/>
    <row r="14061" ht="12.75" customHeight="1" x14ac:dyDescent="0.2"/>
    <row r="14062" ht="12.75" customHeight="1" x14ac:dyDescent="0.2"/>
    <row r="14063" ht="12.75" customHeight="1" x14ac:dyDescent="0.2"/>
    <row r="14064" ht="12.75" customHeight="1" x14ac:dyDescent="0.2"/>
    <row r="14065" ht="12.75" customHeight="1" x14ac:dyDescent="0.2"/>
    <row r="14066" ht="12.75" customHeight="1" x14ac:dyDescent="0.2"/>
    <row r="14067" ht="12.75" customHeight="1" x14ac:dyDescent="0.2"/>
    <row r="14068" ht="12.75" customHeight="1" x14ac:dyDescent="0.2"/>
    <row r="14069" ht="12.75" customHeight="1" x14ac:dyDescent="0.2"/>
    <row r="14070" ht="12.75" customHeight="1" x14ac:dyDescent="0.2"/>
    <row r="14071" ht="12.75" customHeight="1" x14ac:dyDescent="0.2"/>
    <row r="14072" ht="12.75" customHeight="1" x14ac:dyDescent="0.2"/>
    <row r="14073" ht="12.75" customHeight="1" x14ac:dyDescent="0.2"/>
    <row r="14074" ht="12.75" customHeight="1" x14ac:dyDescent="0.2"/>
    <row r="14075" ht="12.75" customHeight="1" x14ac:dyDescent="0.2"/>
    <row r="14076" ht="12.75" customHeight="1" x14ac:dyDescent="0.2"/>
    <row r="14077" ht="12.75" customHeight="1" x14ac:dyDescent="0.2"/>
    <row r="14078" ht="12.75" customHeight="1" x14ac:dyDescent="0.2"/>
    <row r="14079" ht="12.75" customHeight="1" x14ac:dyDescent="0.2"/>
    <row r="14080" ht="12.75" customHeight="1" x14ac:dyDescent="0.2"/>
    <row r="14081" ht="12.75" customHeight="1" x14ac:dyDescent="0.2"/>
    <row r="14082" ht="12.75" customHeight="1" x14ac:dyDescent="0.2"/>
    <row r="14083" ht="12.75" customHeight="1" x14ac:dyDescent="0.2"/>
    <row r="14084" ht="12.75" customHeight="1" x14ac:dyDescent="0.2"/>
    <row r="14085" ht="12.75" customHeight="1" x14ac:dyDescent="0.2"/>
    <row r="14086" ht="12.75" customHeight="1" x14ac:dyDescent="0.2"/>
    <row r="14087" ht="12.75" customHeight="1" x14ac:dyDescent="0.2"/>
    <row r="14088" ht="12.75" customHeight="1" x14ac:dyDescent="0.2"/>
    <row r="14089" ht="12.75" customHeight="1" x14ac:dyDescent="0.2"/>
    <row r="14090" ht="12.75" customHeight="1" x14ac:dyDescent="0.2"/>
    <row r="14091" ht="12.75" customHeight="1" x14ac:dyDescent="0.2"/>
    <row r="14092" ht="12.75" customHeight="1" x14ac:dyDescent="0.2"/>
    <row r="14093" ht="12.75" customHeight="1" x14ac:dyDescent="0.2"/>
    <row r="14094" ht="12.75" customHeight="1" x14ac:dyDescent="0.2"/>
    <row r="14095" ht="12.75" customHeight="1" x14ac:dyDescent="0.2"/>
    <row r="14096" ht="12.75" customHeight="1" x14ac:dyDescent="0.2"/>
    <row r="14097" ht="12.75" customHeight="1" x14ac:dyDescent="0.2"/>
    <row r="14098" ht="12.75" customHeight="1" x14ac:dyDescent="0.2"/>
    <row r="14099" ht="12.75" customHeight="1" x14ac:dyDescent="0.2"/>
    <row r="14100" ht="12.75" customHeight="1" x14ac:dyDescent="0.2"/>
    <row r="14101" ht="12.75" customHeight="1" x14ac:dyDescent="0.2"/>
    <row r="14102" ht="12.75" customHeight="1" x14ac:dyDescent="0.2"/>
    <row r="14103" ht="12.75" customHeight="1" x14ac:dyDescent="0.2"/>
    <row r="14104" ht="12.75" customHeight="1" x14ac:dyDescent="0.2"/>
    <row r="14105" ht="12.75" customHeight="1" x14ac:dyDescent="0.2"/>
    <row r="14106" ht="12.75" customHeight="1" x14ac:dyDescent="0.2"/>
    <row r="14107" ht="12.75" customHeight="1" x14ac:dyDescent="0.2"/>
    <row r="14108" ht="12.75" customHeight="1" x14ac:dyDescent="0.2"/>
    <row r="14109" ht="12.75" customHeight="1" x14ac:dyDescent="0.2"/>
    <row r="14110" ht="12.75" customHeight="1" x14ac:dyDescent="0.2"/>
    <row r="14111" ht="12.75" customHeight="1" x14ac:dyDescent="0.2"/>
    <row r="14112" ht="12.75" customHeight="1" x14ac:dyDescent="0.2"/>
    <row r="14113" ht="12.75" customHeight="1" x14ac:dyDescent="0.2"/>
    <row r="14114" ht="12.75" customHeight="1" x14ac:dyDescent="0.2"/>
    <row r="14115" ht="12.75" customHeight="1" x14ac:dyDescent="0.2"/>
    <row r="14116" ht="12.75" customHeight="1" x14ac:dyDescent="0.2"/>
    <row r="14117" ht="12.75" customHeight="1" x14ac:dyDescent="0.2"/>
    <row r="14118" ht="12.75" customHeight="1" x14ac:dyDescent="0.2"/>
    <row r="14119" ht="12.75" customHeight="1" x14ac:dyDescent="0.2"/>
    <row r="14120" ht="12.75" customHeight="1" x14ac:dyDescent="0.2"/>
    <row r="14121" ht="12.75" customHeight="1" x14ac:dyDescent="0.2"/>
    <row r="14122" ht="12.75" customHeight="1" x14ac:dyDescent="0.2"/>
    <row r="14123" ht="12.75" customHeight="1" x14ac:dyDescent="0.2"/>
    <row r="14124" ht="12.75" customHeight="1" x14ac:dyDescent="0.2"/>
    <row r="14125" ht="12.75" customHeight="1" x14ac:dyDescent="0.2"/>
    <row r="14126" ht="12.75" customHeight="1" x14ac:dyDescent="0.2"/>
    <row r="14127" ht="12.75" customHeight="1" x14ac:dyDescent="0.2"/>
    <row r="14128" ht="12.75" customHeight="1" x14ac:dyDescent="0.2"/>
    <row r="14129" ht="12.75" customHeight="1" x14ac:dyDescent="0.2"/>
    <row r="14130" ht="12.75" customHeight="1" x14ac:dyDescent="0.2"/>
    <row r="14131" ht="12.75" customHeight="1" x14ac:dyDescent="0.2"/>
    <row r="14132" ht="12.75" customHeight="1" x14ac:dyDescent="0.2"/>
    <row r="14133" ht="12.75" customHeight="1" x14ac:dyDescent="0.2"/>
    <row r="14134" ht="12.75" customHeight="1" x14ac:dyDescent="0.2"/>
    <row r="14135" ht="12.75" customHeight="1" x14ac:dyDescent="0.2"/>
    <row r="14136" ht="12.75" customHeight="1" x14ac:dyDescent="0.2"/>
    <row r="14137" ht="12.75" customHeight="1" x14ac:dyDescent="0.2"/>
    <row r="14138" ht="12.75" customHeight="1" x14ac:dyDescent="0.2"/>
    <row r="14139" ht="12.75" customHeight="1" x14ac:dyDescent="0.2"/>
    <row r="14140" ht="12.75" customHeight="1" x14ac:dyDescent="0.2"/>
    <row r="14141" ht="12.75" customHeight="1" x14ac:dyDescent="0.2"/>
    <row r="14142" ht="12.75" customHeight="1" x14ac:dyDescent="0.2"/>
    <row r="14143" ht="12.75" customHeight="1" x14ac:dyDescent="0.2"/>
    <row r="14144" ht="12.75" customHeight="1" x14ac:dyDescent="0.2"/>
    <row r="14145" ht="12.75" customHeight="1" x14ac:dyDescent="0.2"/>
    <row r="14146" ht="12.75" customHeight="1" x14ac:dyDescent="0.2"/>
    <row r="14147" ht="12.75" customHeight="1" x14ac:dyDescent="0.2"/>
    <row r="14148" ht="12.75" customHeight="1" x14ac:dyDescent="0.2"/>
    <row r="14149" ht="12.75" customHeight="1" x14ac:dyDescent="0.2"/>
    <row r="14150" ht="12.75" customHeight="1" x14ac:dyDescent="0.2"/>
    <row r="14151" ht="12.75" customHeight="1" x14ac:dyDescent="0.2"/>
    <row r="14152" ht="12.75" customHeight="1" x14ac:dyDescent="0.2"/>
    <row r="14153" ht="12.75" customHeight="1" x14ac:dyDescent="0.2"/>
    <row r="14154" ht="12.75" customHeight="1" x14ac:dyDescent="0.2"/>
    <row r="14155" ht="12.75" customHeight="1" x14ac:dyDescent="0.2"/>
    <row r="14156" ht="12.75" customHeight="1" x14ac:dyDescent="0.2"/>
    <row r="14157" ht="12.75" customHeight="1" x14ac:dyDescent="0.2"/>
    <row r="14158" ht="12.75" customHeight="1" x14ac:dyDescent="0.2"/>
    <row r="14159" ht="12.75" customHeight="1" x14ac:dyDescent="0.2"/>
    <row r="14160" ht="12.75" customHeight="1" x14ac:dyDescent="0.2"/>
    <row r="14161" ht="12.75" customHeight="1" x14ac:dyDescent="0.2"/>
    <row r="14162" ht="12.75" customHeight="1" x14ac:dyDescent="0.2"/>
    <row r="14163" ht="12.75" customHeight="1" x14ac:dyDescent="0.2"/>
    <row r="14164" ht="12.75" customHeight="1" x14ac:dyDescent="0.2"/>
    <row r="14165" ht="12.75" customHeight="1" x14ac:dyDescent="0.2"/>
    <row r="14166" ht="12.75" customHeight="1" x14ac:dyDescent="0.2"/>
    <row r="14167" ht="12.75" customHeight="1" x14ac:dyDescent="0.2"/>
    <row r="14168" ht="12.75" customHeight="1" x14ac:dyDescent="0.2"/>
    <row r="14169" ht="12.75" customHeight="1" x14ac:dyDescent="0.2"/>
    <row r="14170" ht="12.75" customHeight="1" x14ac:dyDescent="0.2"/>
    <row r="14171" ht="12.75" customHeight="1" x14ac:dyDescent="0.2"/>
    <row r="14172" ht="12.75" customHeight="1" x14ac:dyDescent="0.2"/>
    <row r="14173" ht="12.75" customHeight="1" x14ac:dyDescent="0.2"/>
    <row r="14174" ht="12.75" customHeight="1" x14ac:dyDescent="0.2"/>
    <row r="14175" ht="12.75" customHeight="1" x14ac:dyDescent="0.2"/>
    <row r="14176" ht="12.75" customHeight="1" x14ac:dyDescent="0.2"/>
    <row r="14177" ht="12.75" customHeight="1" x14ac:dyDescent="0.2"/>
    <row r="14178" ht="12.75" customHeight="1" x14ac:dyDescent="0.2"/>
    <row r="14179" ht="12.75" customHeight="1" x14ac:dyDescent="0.2"/>
    <row r="14180" ht="12.75" customHeight="1" x14ac:dyDescent="0.2"/>
    <row r="14181" ht="12.75" customHeight="1" x14ac:dyDescent="0.2"/>
    <row r="14182" ht="12.75" customHeight="1" x14ac:dyDescent="0.2"/>
    <row r="14183" ht="12.75" customHeight="1" x14ac:dyDescent="0.2"/>
    <row r="14184" ht="12.75" customHeight="1" x14ac:dyDescent="0.2"/>
    <row r="14185" ht="12.75" customHeight="1" x14ac:dyDescent="0.2"/>
    <row r="14186" ht="12.75" customHeight="1" x14ac:dyDescent="0.2"/>
    <row r="14187" ht="12.75" customHeight="1" x14ac:dyDescent="0.2"/>
    <row r="14188" ht="12.75" customHeight="1" x14ac:dyDescent="0.2"/>
    <row r="14189" ht="12.75" customHeight="1" x14ac:dyDescent="0.2"/>
    <row r="14190" ht="12.75" customHeight="1" x14ac:dyDescent="0.2"/>
    <row r="14191" ht="12.75" customHeight="1" x14ac:dyDescent="0.2"/>
    <row r="14192" ht="12.75" customHeight="1" x14ac:dyDescent="0.2"/>
    <row r="14193" ht="12.75" customHeight="1" x14ac:dyDescent="0.2"/>
    <row r="14194" ht="12.75" customHeight="1" x14ac:dyDescent="0.2"/>
    <row r="14195" ht="12.75" customHeight="1" x14ac:dyDescent="0.2"/>
    <row r="14196" ht="12.75" customHeight="1" x14ac:dyDescent="0.2"/>
    <row r="14197" ht="12.75" customHeight="1" x14ac:dyDescent="0.2"/>
    <row r="14198" ht="12.75" customHeight="1" x14ac:dyDescent="0.2"/>
    <row r="14199" ht="12.75" customHeight="1" x14ac:dyDescent="0.2"/>
    <row r="14200" ht="12.75" customHeight="1" x14ac:dyDescent="0.2"/>
    <row r="14201" ht="12.75" customHeight="1" x14ac:dyDescent="0.2"/>
    <row r="14202" ht="12.75" customHeight="1" x14ac:dyDescent="0.2"/>
    <row r="14203" ht="12.75" customHeight="1" x14ac:dyDescent="0.2"/>
    <row r="14204" ht="12.75" customHeight="1" x14ac:dyDescent="0.2"/>
    <row r="14205" ht="12.75" customHeight="1" x14ac:dyDescent="0.2"/>
    <row r="14206" ht="12.75" customHeight="1" x14ac:dyDescent="0.2"/>
    <row r="14207" ht="12.75" customHeight="1" x14ac:dyDescent="0.2"/>
    <row r="14208" ht="12.75" customHeight="1" x14ac:dyDescent="0.2"/>
    <row r="14209" ht="12.75" customHeight="1" x14ac:dyDescent="0.2"/>
    <row r="14210" ht="12.75" customHeight="1" x14ac:dyDescent="0.2"/>
    <row r="14211" ht="12.75" customHeight="1" x14ac:dyDescent="0.2"/>
    <row r="14212" ht="12.75" customHeight="1" x14ac:dyDescent="0.2"/>
    <row r="14213" ht="12.75" customHeight="1" x14ac:dyDescent="0.2"/>
    <row r="14214" ht="12.75" customHeight="1" x14ac:dyDescent="0.2"/>
    <row r="14215" ht="12.75" customHeight="1" x14ac:dyDescent="0.2"/>
    <row r="14216" ht="12.75" customHeight="1" x14ac:dyDescent="0.2"/>
    <row r="14217" ht="12.75" customHeight="1" x14ac:dyDescent="0.2"/>
    <row r="14218" ht="12.75" customHeight="1" x14ac:dyDescent="0.2"/>
    <row r="14219" ht="12.75" customHeight="1" x14ac:dyDescent="0.2"/>
    <row r="14220" ht="12.75" customHeight="1" x14ac:dyDescent="0.2"/>
    <row r="14221" ht="12.75" customHeight="1" x14ac:dyDescent="0.2"/>
    <row r="14222" ht="12.75" customHeight="1" x14ac:dyDescent="0.2"/>
    <row r="14223" ht="12.75" customHeight="1" x14ac:dyDescent="0.2"/>
    <row r="14224" ht="12.75" customHeight="1" x14ac:dyDescent="0.2"/>
    <row r="14225" ht="12.75" customHeight="1" x14ac:dyDescent="0.2"/>
    <row r="14226" ht="12.75" customHeight="1" x14ac:dyDescent="0.2"/>
    <row r="14227" ht="12.75" customHeight="1" x14ac:dyDescent="0.2"/>
    <row r="14228" ht="12.75" customHeight="1" x14ac:dyDescent="0.2"/>
    <row r="14229" ht="12.75" customHeight="1" x14ac:dyDescent="0.2"/>
    <row r="14230" ht="12.75" customHeight="1" x14ac:dyDescent="0.2"/>
    <row r="14231" ht="12.75" customHeight="1" x14ac:dyDescent="0.2"/>
    <row r="14232" ht="12.75" customHeight="1" x14ac:dyDescent="0.2"/>
    <row r="14233" ht="12.75" customHeight="1" x14ac:dyDescent="0.2"/>
    <row r="14234" ht="12.75" customHeight="1" x14ac:dyDescent="0.2"/>
    <row r="14235" ht="12.75" customHeight="1" x14ac:dyDescent="0.2"/>
    <row r="14236" ht="12.75" customHeight="1" x14ac:dyDescent="0.2"/>
    <row r="14237" ht="12.75" customHeight="1" x14ac:dyDescent="0.2"/>
    <row r="14238" ht="12.75" customHeight="1" x14ac:dyDescent="0.2"/>
    <row r="14239" ht="12.75" customHeight="1" x14ac:dyDescent="0.2"/>
    <row r="14240" ht="12.75" customHeight="1" x14ac:dyDescent="0.2"/>
    <row r="14241" ht="12.75" customHeight="1" x14ac:dyDescent="0.2"/>
    <row r="14242" ht="12.75" customHeight="1" x14ac:dyDescent="0.2"/>
    <row r="14243" ht="12.75" customHeight="1" x14ac:dyDescent="0.2"/>
    <row r="14244" ht="12.75" customHeight="1" x14ac:dyDescent="0.2"/>
    <row r="14245" ht="12.75" customHeight="1" x14ac:dyDescent="0.2"/>
    <row r="14246" ht="12.75" customHeight="1" x14ac:dyDescent="0.2"/>
    <row r="14247" ht="12.75" customHeight="1" x14ac:dyDescent="0.2"/>
    <row r="14248" ht="12.75" customHeight="1" x14ac:dyDescent="0.2"/>
    <row r="14249" ht="12.75" customHeight="1" x14ac:dyDescent="0.2"/>
    <row r="14250" ht="12.75" customHeight="1" x14ac:dyDescent="0.2"/>
    <row r="14251" ht="12.75" customHeight="1" x14ac:dyDescent="0.2"/>
    <row r="14252" ht="12.75" customHeight="1" x14ac:dyDescent="0.2"/>
    <row r="14253" ht="12.75" customHeight="1" x14ac:dyDescent="0.2"/>
    <row r="14254" ht="12.75" customHeight="1" x14ac:dyDescent="0.2"/>
    <row r="14255" ht="12.75" customHeight="1" x14ac:dyDescent="0.2"/>
    <row r="14256" ht="12.75" customHeight="1" x14ac:dyDescent="0.2"/>
    <row r="14257" ht="12.75" customHeight="1" x14ac:dyDescent="0.2"/>
    <row r="14258" ht="12.75" customHeight="1" x14ac:dyDescent="0.2"/>
    <row r="14259" ht="12.75" customHeight="1" x14ac:dyDescent="0.2"/>
    <row r="14260" ht="12.75" customHeight="1" x14ac:dyDescent="0.2"/>
    <row r="14261" ht="12.75" customHeight="1" x14ac:dyDescent="0.2"/>
    <row r="14262" ht="12.75" customHeight="1" x14ac:dyDescent="0.2"/>
    <row r="14263" ht="12.75" customHeight="1" x14ac:dyDescent="0.2"/>
    <row r="14264" ht="12.75" customHeight="1" x14ac:dyDescent="0.2"/>
    <row r="14265" ht="12.75" customHeight="1" x14ac:dyDescent="0.2"/>
    <row r="14266" ht="12.75" customHeight="1" x14ac:dyDescent="0.2"/>
    <row r="14267" ht="12.75" customHeight="1" x14ac:dyDescent="0.2"/>
    <row r="14268" ht="12.75" customHeight="1" x14ac:dyDescent="0.2"/>
    <row r="14269" ht="12.75" customHeight="1" x14ac:dyDescent="0.2"/>
    <row r="14270" ht="12.75" customHeight="1" x14ac:dyDescent="0.2"/>
    <row r="14271" ht="12.75" customHeight="1" x14ac:dyDescent="0.2"/>
    <row r="14272" ht="12.75" customHeight="1" x14ac:dyDescent="0.2"/>
    <row r="14273" ht="12.75" customHeight="1" x14ac:dyDescent="0.2"/>
    <row r="14274" ht="12.75" customHeight="1" x14ac:dyDescent="0.2"/>
    <row r="14275" ht="12.75" customHeight="1" x14ac:dyDescent="0.2"/>
    <row r="14276" ht="12.75" customHeight="1" x14ac:dyDescent="0.2"/>
    <row r="14277" ht="12.75" customHeight="1" x14ac:dyDescent="0.2"/>
    <row r="14278" ht="12.75" customHeight="1" x14ac:dyDescent="0.2"/>
    <row r="14279" ht="12.75" customHeight="1" x14ac:dyDescent="0.2"/>
    <row r="14280" ht="12.75" customHeight="1" x14ac:dyDescent="0.2"/>
    <row r="14281" ht="12.75" customHeight="1" x14ac:dyDescent="0.2"/>
    <row r="14282" ht="12.75" customHeight="1" x14ac:dyDescent="0.2"/>
    <row r="14283" ht="12.75" customHeight="1" x14ac:dyDescent="0.2"/>
    <row r="14284" ht="12.75" customHeight="1" x14ac:dyDescent="0.2"/>
    <row r="14285" ht="12.75" customHeight="1" x14ac:dyDescent="0.2"/>
    <row r="14286" ht="12.75" customHeight="1" x14ac:dyDescent="0.2"/>
    <row r="14287" ht="12.75" customHeight="1" x14ac:dyDescent="0.2"/>
    <row r="14288" ht="12.75" customHeight="1" x14ac:dyDescent="0.2"/>
    <row r="14289" ht="12.75" customHeight="1" x14ac:dyDescent="0.2"/>
    <row r="14290" ht="12.75" customHeight="1" x14ac:dyDescent="0.2"/>
    <row r="14291" ht="12.75" customHeight="1" x14ac:dyDescent="0.2"/>
    <row r="14292" ht="12.75" customHeight="1" x14ac:dyDescent="0.2"/>
    <row r="14293" ht="12.75" customHeight="1" x14ac:dyDescent="0.2"/>
    <row r="14294" ht="12.75" customHeight="1" x14ac:dyDescent="0.2"/>
    <row r="14295" ht="12.75" customHeight="1" x14ac:dyDescent="0.2"/>
    <row r="14296" ht="12.75" customHeight="1" x14ac:dyDescent="0.2"/>
    <row r="14297" ht="12.75" customHeight="1" x14ac:dyDescent="0.2"/>
    <row r="14298" ht="12.75" customHeight="1" x14ac:dyDescent="0.2"/>
    <row r="14299" ht="12.75" customHeight="1" x14ac:dyDescent="0.2"/>
    <row r="14300" ht="12.75" customHeight="1" x14ac:dyDescent="0.2"/>
    <row r="14301" ht="12.75" customHeight="1" x14ac:dyDescent="0.2"/>
    <row r="14302" ht="12.75" customHeight="1" x14ac:dyDescent="0.2"/>
    <row r="14303" ht="12.75" customHeight="1" x14ac:dyDescent="0.2"/>
    <row r="14304" ht="12.75" customHeight="1" x14ac:dyDescent="0.2"/>
    <row r="14305" ht="12.75" customHeight="1" x14ac:dyDescent="0.2"/>
    <row r="14306" ht="12.75" customHeight="1" x14ac:dyDescent="0.2"/>
    <row r="14307" ht="12.75" customHeight="1" x14ac:dyDescent="0.2"/>
    <row r="14308" ht="12.75" customHeight="1" x14ac:dyDescent="0.2"/>
    <row r="14309" ht="12.75" customHeight="1" x14ac:dyDescent="0.2"/>
    <row r="14310" ht="12.75" customHeight="1" x14ac:dyDescent="0.2"/>
    <row r="14311" ht="12.75" customHeight="1" x14ac:dyDescent="0.2"/>
    <row r="14312" ht="12.75" customHeight="1" x14ac:dyDescent="0.2"/>
    <row r="14313" ht="12.75" customHeight="1" x14ac:dyDescent="0.2"/>
    <row r="14314" ht="12.75" customHeight="1" x14ac:dyDescent="0.2"/>
    <row r="14315" ht="12.75" customHeight="1" x14ac:dyDescent="0.2"/>
    <row r="14316" ht="12.75" customHeight="1" x14ac:dyDescent="0.2"/>
    <row r="14317" ht="12.75" customHeight="1" x14ac:dyDescent="0.2"/>
    <row r="14318" ht="12.75" customHeight="1" x14ac:dyDescent="0.2"/>
    <row r="14319" ht="12.75" customHeight="1" x14ac:dyDescent="0.2"/>
    <row r="14320" ht="12.75" customHeight="1" x14ac:dyDescent="0.2"/>
    <row r="14321" ht="12.75" customHeight="1" x14ac:dyDescent="0.2"/>
    <row r="14322" ht="12.75" customHeight="1" x14ac:dyDescent="0.2"/>
    <row r="14323" ht="12.75" customHeight="1" x14ac:dyDescent="0.2"/>
    <row r="14324" ht="12.75" customHeight="1" x14ac:dyDescent="0.2"/>
    <row r="14325" ht="12.75" customHeight="1" x14ac:dyDescent="0.2"/>
    <row r="14326" ht="12.75" customHeight="1" x14ac:dyDescent="0.2"/>
    <row r="14327" ht="12.75" customHeight="1" x14ac:dyDescent="0.2"/>
    <row r="14328" ht="12.75" customHeight="1" x14ac:dyDescent="0.2"/>
    <row r="14329" ht="12.75" customHeight="1" x14ac:dyDescent="0.2"/>
    <row r="14330" ht="12.75" customHeight="1" x14ac:dyDescent="0.2"/>
    <row r="14331" ht="12.75" customHeight="1" x14ac:dyDescent="0.2"/>
    <row r="14332" ht="12.75" customHeight="1" x14ac:dyDescent="0.2"/>
    <row r="14333" ht="12.75" customHeight="1" x14ac:dyDescent="0.2"/>
    <row r="14334" ht="12.75" customHeight="1" x14ac:dyDescent="0.2"/>
    <row r="14335" ht="12.75" customHeight="1" x14ac:dyDescent="0.2"/>
    <row r="14336" ht="12.75" customHeight="1" x14ac:dyDescent="0.2"/>
    <row r="14337" ht="12.75" customHeight="1" x14ac:dyDescent="0.2"/>
    <row r="14338" ht="12.75" customHeight="1" x14ac:dyDescent="0.2"/>
    <row r="14339" ht="12.75" customHeight="1" x14ac:dyDescent="0.2"/>
    <row r="14340" ht="12.75" customHeight="1" x14ac:dyDescent="0.2"/>
    <row r="14341" ht="12.75" customHeight="1" x14ac:dyDescent="0.2"/>
    <row r="14342" ht="12.75" customHeight="1" x14ac:dyDescent="0.2"/>
    <row r="14343" ht="12.75" customHeight="1" x14ac:dyDescent="0.2"/>
    <row r="14344" ht="12.75" customHeight="1" x14ac:dyDescent="0.2"/>
    <row r="14345" ht="12.75" customHeight="1" x14ac:dyDescent="0.2"/>
    <row r="14346" ht="12.75" customHeight="1" x14ac:dyDescent="0.2"/>
    <row r="14347" ht="12.75" customHeight="1" x14ac:dyDescent="0.2"/>
    <row r="14348" ht="12.75" customHeight="1" x14ac:dyDescent="0.2"/>
    <row r="14349" ht="12.75" customHeight="1" x14ac:dyDescent="0.2"/>
    <row r="14350" ht="12.75" customHeight="1" x14ac:dyDescent="0.2"/>
    <row r="14351" ht="12.75" customHeight="1" x14ac:dyDescent="0.2"/>
    <row r="14352" ht="12.75" customHeight="1" x14ac:dyDescent="0.2"/>
    <row r="14353" ht="12.75" customHeight="1" x14ac:dyDescent="0.2"/>
    <row r="14354" ht="12.75" customHeight="1" x14ac:dyDescent="0.2"/>
    <row r="14355" ht="12.75" customHeight="1" x14ac:dyDescent="0.2"/>
    <row r="14356" ht="12.75" customHeight="1" x14ac:dyDescent="0.2"/>
    <row r="14357" ht="12.75" customHeight="1" x14ac:dyDescent="0.2"/>
    <row r="14358" ht="12.75" customHeight="1" x14ac:dyDescent="0.2"/>
    <row r="14359" ht="12.75" customHeight="1" x14ac:dyDescent="0.2"/>
    <row r="14360" ht="12.75" customHeight="1" x14ac:dyDescent="0.2"/>
    <row r="14361" ht="12.75" customHeight="1" x14ac:dyDescent="0.2"/>
    <row r="14362" ht="12.75" customHeight="1" x14ac:dyDescent="0.2"/>
    <row r="14363" ht="12.75" customHeight="1" x14ac:dyDescent="0.2"/>
    <row r="14364" ht="12.75" customHeight="1" x14ac:dyDescent="0.2"/>
    <row r="14365" ht="12.75" customHeight="1" x14ac:dyDescent="0.2"/>
    <row r="14366" ht="12.75" customHeight="1" x14ac:dyDescent="0.2"/>
    <row r="14367" ht="12.75" customHeight="1" x14ac:dyDescent="0.2"/>
    <row r="14368" ht="12.75" customHeight="1" x14ac:dyDescent="0.2"/>
    <row r="14369" ht="12.75" customHeight="1" x14ac:dyDescent="0.2"/>
    <row r="14370" ht="12.75" customHeight="1" x14ac:dyDescent="0.2"/>
    <row r="14371" ht="12.75" customHeight="1" x14ac:dyDescent="0.2"/>
    <row r="14372" ht="12.75" customHeight="1" x14ac:dyDescent="0.2"/>
    <row r="14373" ht="12.75" customHeight="1" x14ac:dyDescent="0.2"/>
    <row r="14374" ht="12.75" customHeight="1" x14ac:dyDescent="0.2"/>
    <row r="14375" ht="12.75" customHeight="1" x14ac:dyDescent="0.2"/>
    <row r="14376" ht="12.75" customHeight="1" x14ac:dyDescent="0.2"/>
    <row r="14377" ht="12.75" customHeight="1" x14ac:dyDescent="0.2"/>
    <row r="14378" ht="12.75" customHeight="1" x14ac:dyDescent="0.2"/>
    <row r="14379" ht="12.75" customHeight="1" x14ac:dyDescent="0.2"/>
    <row r="14380" ht="12.75" customHeight="1" x14ac:dyDescent="0.2"/>
    <row r="14381" ht="12.75" customHeight="1" x14ac:dyDescent="0.2"/>
    <row r="14382" ht="12.75" customHeight="1" x14ac:dyDescent="0.2"/>
    <row r="14383" ht="12.75" customHeight="1" x14ac:dyDescent="0.2"/>
    <row r="14384" ht="12.75" customHeight="1" x14ac:dyDescent="0.2"/>
    <row r="14385" ht="12.75" customHeight="1" x14ac:dyDescent="0.2"/>
    <row r="14386" ht="12.75" customHeight="1" x14ac:dyDescent="0.2"/>
    <row r="14387" ht="12.75" customHeight="1" x14ac:dyDescent="0.2"/>
    <row r="14388" ht="12.75" customHeight="1" x14ac:dyDescent="0.2"/>
    <row r="14389" ht="12.75" customHeight="1" x14ac:dyDescent="0.2"/>
    <row r="14390" ht="12.75" customHeight="1" x14ac:dyDescent="0.2"/>
    <row r="14391" ht="12.75" customHeight="1" x14ac:dyDescent="0.2"/>
    <row r="14392" ht="12.75" customHeight="1" x14ac:dyDescent="0.2"/>
    <row r="14393" ht="12.75" customHeight="1" x14ac:dyDescent="0.2"/>
    <row r="14394" ht="12.75" customHeight="1" x14ac:dyDescent="0.2"/>
    <row r="14395" ht="12.75" customHeight="1" x14ac:dyDescent="0.2"/>
    <row r="14396" ht="12.75" customHeight="1" x14ac:dyDescent="0.2"/>
    <row r="14397" ht="12.75" customHeight="1" x14ac:dyDescent="0.2"/>
    <row r="14398" ht="12.75" customHeight="1" x14ac:dyDescent="0.2"/>
    <row r="14399" ht="12.75" customHeight="1" x14ac:dyDescent="0.2"/>
    <row r="14400" ht="12.75" customHeight="1" x14ac:dyDescent="0.2"/>
    <row r="14401" ht="12.75" customHeight="1" x14ac:dyDescent="0.2"/>
    <row r="14402" ht="12.75" customHeight="1" x14ac:dyDescent="0.2"/>
    <row r="14403" ht="12.75" customHeight="1" x14ac:dyDescent="0.2"/>
    <row r="14404" ht="12.75" customHeight="1" x14ac:dyDescent="0.2"/>
    <row r="14405" ht="12.75" customHeight="1" x14ac:dyDescent="0.2"/>
    <row r="14406" ht="12.75" customHeight="1" x14ac:dyDescent="0.2"/>
    <row r="14407" ht="12.75" customHeight="1" x14ac:dyDescent="0.2"/>
    <row r="14408" ht="12.75" customHeight="1" x14ac:dyDescent="0.2"/>
    <row r="14409" ht="12.75" customHeight="1" x14ac:dyDescent="0.2"/>
    <row r="14410" ht="12.75" customHeight="1" x14ac:dyDescent="0.2"/>
    <row r="14411" ht="12.75" customHeight="1" x14ac:dyDescent="0.2"/>
    <row r="14412" ht="12.75" customHeight="1" x14ac:dyDescent="0.2"/>
    <row r="14413" ht="12.75" customHeight="1" x14ac:dyDescent="0.2"/>
    <row r="14414" ht="12.75" customHeight="1" x14ac:dyDescent="0.2"/>
    <row r="14415" ht="12.75" customHeight="1" x14ac:dyDescent="0.2"/>
    <row r="14416" ht="12.75" customHeight="1" x14ac:dyDescent="0.2"/>
    <row r="14417" ht="12.75" customHeight="1" x14ac:dyDescent="0.2"/>
    <row r="14418" ht="12.75" customHeight="1" x14ac:dyDescent="0.2"/>
    <row r="14419" ht="12.75" customHeight="1" x14ac:dyDescent="0.2"/>
    <row r="14420" ht="12.75" customHeight="1" x14ac:dyDescent="0.2"/>
    <row r="14421" ht="12.75" customHeight="1" x14ac:dyDescent="0.2"/>
    <row r="14422" ht="12.75" customHeight="1" x14ac:dyDescent="0.2"/>
    <row r="14423" ht="12.75" customHeight="1" x14ac:dyDescent="0.2"/>
    <row r="14424" ht="12.75" customHeight="1" x14ac:dyDescent="0.2"/>
    <row r="14425" ht="12.75" customHeight="1" x14ac:dyDescent="0.2"/>
    <row r="14426" ht="12.75" customHeight="1" x14ac:dyDescent="0.2"/>
    <row r="14427" ht="12.75" customHeight="1" x14ac:dyDescent="0.2"/>
    <row r="14428" ht="12.75" customHeight="1" x14ac:dyDescent="0.2"/>
    <row r="14429" ht="12.75" customHeight="1" x14ac:dyDescent="0.2"/>
    <row r="14430" ht="12.75" customHeight="1" x14ac:dyDescent="0.2"/>
    <row r="14431" ht="12.75" customHeight="1" x14ac:dyDescent="0.2"/>
    <row r="14432" ht="12.75" customHeight="1" x14ac:dyDescent="0.2"/>
    <row r="14433" ht="12.75" customHeight="1" x14ac:dyDescent="0.2"/>
    <row r="14434" ht="12.75" customHeight="1" x14ac:dyDescent="0.2"/>
    <row r="14435" ht="12.75" customHeight="1" x14ac:dyDescent="0.2"/>
    <row r="14436" ht="12.75" customHeight="1" x14ac:dyDescent="0.2"/>
    <row r="14437" ht="12.75" customHeight="1" x14ac:dyDescent="0.2"/>
    <row r="14438" ht="12.75" customHeight="1" x14ac:dyDescent="0.2"/>
    <row r="14439" ht="12.75" customHeight="1" x14ac:dyDescent="0.2"/>
    <row r="14440" ht="12.75" customHeight="1" x14ac:dyDescent="0.2"/>
    <row r="14441" ht="12.75" customHeight="1" x14ac:dyDescent="0.2"/>
    <row r="14442" ht="12.75" customHeight="1" x14ac:dyDescent="0.2"/>
    <row r="14443" ht="12.75" customHeight="1" x14ac:dyDescent="0.2"/>
    <row r="14444" ht="12.75" customHeight="1" x14ac:dyDescent="0.2"/>
    <row r="14445" ht="12.75" customHeight="1" x14ac:dyDescent="0.2"/>
    <row r="14446" ht="12.75" customHeight="1" x14ac:dyDescent="0.2"/>
    <row r="14447" ht="12.75" customHeight="1" x14ac:dyDescent="0.2"/>
    <row r="14448" ht="12.75" customHeight="1" x14ac:dyDescent="0.2"/>
    <row r="14449" ht="12.75" customHeight="1" x14ac:dyDescent="0.2"/>
    <row r="14450" ht="12.75" customHeight="1" x14ac:dyDescent="0.2"/>
    <row r="14451" ht="12.75" customHeight="1" x14ac:dyDescent="0.2"/>
    <row r="14452" ht="12.75" customHeight="1" x14ac:dyDescent="0.2"/>
    <row r="14453" ht="12.75" customHeight="1" x14ac:dyDescent="0.2"/>
    <row r="14454" ht="12.75" customHeight="1" x14ac:dyDescent="0.2"/>
    <row r="14455" ht="12.75" customHeight="1" x14ac:dyDescent="0.2"/>
    <row r="14456" ht="12.75" customHeight="1" x14ac:dyDescent="0.2"/>
    <row r="14457" ht="12.75" customHeight="1" x14ac:dyDescent="0.2"/>
    <row r="14458" ht="12.75" customHeight="1" x14ac:dyDescent="0.2"/>
    <row r="14459" ht="12.75" customHeight="1" x14ac:dyDescent="0.2"/>
    <row r="14460" ht="12.75" customHeight="1" x14ac:dyDescent="0.2"/>
    <row r="14461" ht="12.75" customHeight="1" x14ac:dyDescent="0.2"/>
    <row r="14462" ht="12.75" customHeight="1" x14ac:dyDescent="0.2"/>
    <row r="14463" ht="12.75" customHeight="1" x14ac:dyDescent="0.2"/>
    <row r="14464" ht="12.75" customHeight="1" x14ac:dyDescent="0.2"/>
    <row r="14465" ht="12.75" customHeight="1" x14ac:dyDescent="0.2"/>
    <row r="14466" ht="12.75" customHeight="1" x14ac:dyDescent="0.2"/>
    <row r="14467" ht="12.75" customHeight="1" x14ac:dyDescent="0.2"/>
    <row r="14468" ht="12.75" customHeight="1" x14ac:dyDescent="0.2"/>
    <row r="14469" ht="12.75" customHeight="1" x14ac:dyDescent="0.2"/>
    <row r="14470" ht="12.75" customHeight="1" x14ac:dyDescent="0.2"/>
    <row r="14471" ht="12.75" customHeight="1" x14ac:dyDescent="0.2"/>
    <row r="14472" ht="12.75" customHeight="1" x14ac:dyDescent="0.2"/>
    <row r="14473" ht="12.75" customHeight="1" x14ac:dyDescent="0.2"/>
    <row r="14474" ht="12.75" customHeight="1" x14ac:dyDescent="0.2"/>
    <row r="14475" ht="12.75" customHeight="1" x14ac:dyDescent="0.2"/>
    <row r="14476" ht="12.75" customHeight="1" x14ac:dyDescent="0.2"/>
    <row r="14477" ht="12.75" customHeight="1" x14ac:dyDescent="0.2"/>
    <row r="14478" ht="12.75" customHeight="1" x14ac:dyDescent="0.2"/>
    <row r="14479" ht="12.75" customHeight="1" x14ac:dyDescent="0.2"/>
    <row r="14480" ht="12.75" customHeight="1" x14ac:dyDescent="0.2"/>
    <row r="14481" ht="12.75" customHeight="1" x14ac:dyDescent="0.2"/>
    <row r="14482" ht="12.75" customHeight="1" x14ac:dyDescent="0.2"/>
    <row r="14483" ht="12.75" customHeight="1" x14ac:dyDescent="0.2"/>
    <row r="14484" ht="12.75" customHeight="1" x14ac:dyDescent="0.2"/>
    <row r="14485" ht="12.75" customHeight="1" x14ac:dyDescent="0.2"/>
    <row r="14486" ht="12.75" customHeight="1" x14ac:dyDescent="0.2"/>
    <row r="14487" ht="12.75" customHeight="1" x14ac:dyDescent="0.2"/>
    <row r="14488" ht="12.75" customHeight="1" x14ac:dyDescent="0.2"/>
    <row r="14489" ht="12.75" customHeight="1" x14ac:dyDescent="0.2"/>
    <row r="14490" ht="12.75" customHeight="1" x14ac:dyDescent="0.2"/>
    <row r="14491" ht="12.75" customHeight="1" x14ac:dyDescent="0.2"/>
    <row r="14492" ht="12.75" customHeight="1" x14ac:dyDescent="0.2"/>
    <row r="14493" ht="12.75" customHeight="1" x14ac:dyDescent="0.2"/>
    <row r="14494" ht="12.75" customHeight="1" x14ac:dyDescent="0.2"/>
    <row r="14495" ht="12.75" customHeight="1" x14ac:dyDescent="0.2"/>
    <row r="14496" ht="12.75" customHeight="1" x14ac:dyDescent="0.2"/>
    <row r="14497" ht="12.75" customHeight="1" x14ac:dyDescent="0.2"/>
    <row r="14498" ht="12.75" customHeight="1" x14ac:dyDescent="0.2"/>
    <row r="14499" ht="12.75" customHeight="1" x14ac:dyDescent="0.2"/>
    <row r="14500" ht="12.75" customHeight="1" x14ac:dyDescent="0.2"/>
    <row r="14501" ht="12.75" customHeight="1" x14ac:dyDescent="0.2"/>
    <row r="14502" ht="12.75" customHeight="1" x14ac:dyDescent="0.2"/>
    <row r="14503" ht="12.75" customHeight="1" x14ac:dyDescent="0.2"/>
    <row r="14504" ht="12.75" customHeight="1" x14ac:dyDescent="0.2"/>
    <row r="14505" ht="12.75" customHeight="1" x14ac:dyDescent="0.2"/>
    <row r="14506" ht="12.75" customHeight="1" x14ac:dyDescent="0.2"/>
    <row r="14507" ht="12.75" customHeight="1" x14ac:dyDescent="0.2"/>
    <row r="14508" ht="12.75" customHeight="1" x14ac:dyDescent="0.2"/>
    <row r="14509" ht="12.75" customHeight="1" x14ac:dyDescent="0.2"/>
    <row r="14510" ht="12.75" customHeight="1" x14ac:dyDescent="0.2"/>
    <row r="14511" ht="12.75" customHeight="1" x14ac:dyDescent="0.2"/>
    <row r="14512" ht="12.75" customHeight="1" x14ac:dyDescent="0.2"/>
    <row r="14513" ht="12.75" customHeight="1" x14ac:dyDescent="0.2"/>
    <row r="14514" ht="12.75" customHeight="1" x14ac:dyDescent="0.2"/>
    <row r="14515" ht="12.75" customHeight="1" x14ac:dyDescent="0.2"/>
    <row r="14516" ht="12.75" customHeight="1" x14ac:dyDescent="0.2"/>
    <row r="14517" ht="12.75" customHeight="1" x14ac:dyDescent="0.2"/>
    <row r="14518" ht="12.75" customHeight="1" x14ac:dyDescent="0.2"/>
    <row r="14519" ht="12.75" customHeight="1" x14ac:dyDescent="0.2"/>
    <row r="14520" ht="12.75" customHeight="1" x14ac:dyDescent="0.2"/>
    <row r="14521" ht="12.75" customHeight="1" x14ac:dyDescent="0.2"/>
    <row r="14522" ht="12.75" customHeight="1" x14ac:dyDescent="0.2"/>
    <row r="14523" ht="12.75" customHeight="1" x14ac:dyDescent="0.2"/>
    <row r="14524" ht="12.75" customHeight="1" x14ac:dyDescent="0.2"/>
    <row r="14525" ht="12.75" customHeight="1" x14ac:dyDescent="0.2"/>
    <row r="14526" ht="12.75" customHeight="1" x14ac:dyDescent="0.2"/>
    <row r="14527" ht="12.75" customHeight="1" x14ac:dyDescent="0.2"/>
    <row r="14528" ht="12.75" customHeight="1" x14ac:dyDescent="0.2"/>
    <row r="14529" ht="12.75" customHeight="1" x14ac:dyDescent="0.2"/>
    <row r="14530" ht="12.75" customHeight="1" x14ac:dyDescent="0.2"/>
    <row r="14531" ht="12.75" customHeight="1" x14ac:dyDescent="0.2"/>
    <row r="14532" ht="12.75" customHeight="1" x14ac:dyDescent="0.2"/>
    <row r="14533" ht="12.75" customHeight="1" x14ac:dyDescent="0.2"/>
    <row r="14534" ht="12.75" customHeight="1" x14ac:dyDescent="0.2"/>
    <row r="14535" ht="12.75" customHeight="1" x14ac:dyDescent="0.2"/>
    <row r="14536" ht="12.75" customHeight="1" x14ac:dyDescent="0.2"/>
    <row r="14537" ht="12.75" customHeight="1" x14ac:dyDescent="0.2"/>
    <row r="14538" ht="12.75" customHeight="1" x14ac:dyDescent="0.2"/>
    <row r="14539" ht="12.75" customHeight="1" x14ac:dyDescent="0.2"/>
    <row r="14540" ht="12.75" customHeight="1" x14ac:dyDescent="0.2"/>
    <row r="14541" ht="12.75" customHeight="1" x14ac:dyDescent="0.2"/>
    <row r="14542" ht="12.75" customHeight="1" x14ac:dyDescent="0.2"/>
    <row r="14543" ht="12.75" customHeight="1" x14ac:dyDescent="0.2"/>
    <row r="14544" ht="12.75" customHeight="1" x14ac:dyDescent="0.2"/>
    <row r="14545" ht="12.75" customHeight="1" x14ac:dyDescent="0.2"/>
    <row r="14546" ht="12.75" customHeight="1" x14ac:dyDescent="0.2"/>
    <row r="14547" ht="12.75" customHeight="1" x14ac:dyDescent="0.2"/>
    <row r="14548" ht="12.75" customHeight="1" x14ac:dyDescent="0.2"/>
    <row r="14549" ht="12.75" customHeight="1" x14ac:dyDescent="0.2"/>
    <row r="14550" ht="12.75" customHeight="1" x14ac:dyDescent="0.2"/>
    <row r="14551" ht="12.75" customHeight="1" x14ac:dyDescent="0.2"/>
    <row r="14552" ht="12.75" customHeight="1" x14ac:dyDescent="0.2"/>
    <row r="14553" ht="12.75" customHeight="1" x14ac:dyDescent="0.2"/>
    <row r="14554" ht="12.75" customHeight="1" x14ac:dyDescent="0.2"/>
    <row r="14555" ht="12.75" customHeight="1" x14ac:dyDescent="0.2"/>
    <row r="14556" ht="12.75" customHeight="1" x14ac:dyDescent="0.2"/>
    <row r="14557" ht="12.75" customHeight="1" x14ac:dyDescent="0.2"/>
    <row r="14558" ht="12.75" customHeight="1" x14ac:dyDescent="0.2"/>
    <row r="14559" ht="12.75" customHeight="1" x14ac:dyDescent="0.2"/>
    <row r="14560" ht="12.75" customHeight="1" x14ac:dyDescent="0.2"/>
    <row r="14561" ht="12.75" customHeight="1" x14ac:dyDescent="0.2"/>
    <row r="14562" ht="12.75" customHeight="1" x14ac:dyDescent="0.2"/>
    <row r="14563" ht="12.75" customHeight="1" x14ac:dyDescent="0.2"/>
    <row r="14564" ht="12.75" customHeight="1" x14ac:dyDescent="0.2"/>
    <row r="14565" ht="12.75" customHeight="1" x14ac:dyDescent="0.2"/>
    <row r="14566" ht="12.75" customHeight="1" x14ac:dyDescent="0.2"/>
    <row r="14567" ht="12.75" customHeight="1" x14ac:dyDescent="0.2"/>
    <row r="14568" ht="12.75" customHeight="1" x14ac:dyDescent="0.2"/>
    <row r="14569" ht="12.75" customHeight="1" x14ac:dyDescent="0.2"/>
    <row r="14570" ht="12.75" customHeight="1" x14ac:dyDescent="0.2"/>
    <row r="14571" ht="12.75" customHeight="1" x14ac:dyDescent="0.2"/>
    <row r="14572" ht="12.75" customHeight="1" x14ac:dyDescent="0.2"/>
    <row r="14573" ht="12.75" customHeight="1" x14ac:dyDescent="0.2"/>
    <row r="14574" ht="12.75" customHeight="1" x14ac:dyDescent="0.2"/>
    <row r="14575" ht="12.75" customHeight="1" x14ac:dyDescent="0.2"/>
    <row r="14576" ht="12.75" customHeight="1" x14ac:dyDescent="0.2"/>
    <row r="14577" ht="12.75" customHeight="1" x14ac:dyDescent="0.2"/>
    <row r="14578" ht="12.75" customHeight="1" x14ac:dyDescent="0.2"/>
    <row r="14579" ht="12.75" customHeight="1" x14ac:dyDescent="0.2"/>
    <row r="14580" ht="12.75" customHeight="1" x14ac:dyDescent="0.2"/>
    <row r="14581" ht="12.75" customHeight="1" x14ac:dyDescent="0.2"/>
    <row r="14582" ht="12.75" customHeight="1" x14ac:dyDescent="0.2"/>
    <row r="14583" ht="12.75" customHeight="1" x14ac:dyDescent="0.2"/>
    <row r="14584" ht="12.75" customHeight="1" x14ac:dyDescent="0.2"/>
    <row r="14585" ht="12.75" customHeight="1" x14ac:dyDescent="0.2"/>
    <row r="14586" ht="12.75" customHeight="1" x14ac:dyDescent="0.2"/>
    <row r="14587" ht="12.75" customHeight="1" x14ac:dyDescent="0.2"/>
    <row r="14588" ht="12.75" customHeight="1" x14ac:dyDescent="0.2"/>
    <row r="14589" ht="12.75" customHeight="1" x14ac:dyDescent="0.2"/>
    <row r="14590" ht="12.75" customHeight="1" x14ac:dyDescent="0.2"/>
    <row r="14591" ht="12.75" customHeight="1" x14ac:dyDescent="0.2"/>
    <row r="14592" ht="12.75" customHeight="1" x14ac:dyDescent="0.2"/>
    <row r="14593" ht="12.75" customHeight="1" x14ac:dyDescent="0.2"/>
    <row r="14594" ht="12.75" customHeight="1" x14ac:dyDescent="0.2"/>
    <row r="14595" ht="12.75" customHeight="1" x14ac:dyDescent="0.2"/>
    <row r="14596" ht="12.75" customHeight="1" x14ac:dyDescent="0.2"/>
    <row r="14597" ht="12.75" customHeight="1" x14ac:dyDescent="0.2"/>
    <row r="14598" ht="12.75" customHeight="1" x14ac:dyDescent="0.2"/>
    <row r="14599" ht="12.75" customHeight="1" x14ac:dyDescent="0.2"/>
    <row r="14600" ht="12.75" customHeight="1" x14ac:dyDescent="0.2"/>
    <row r="14601" ht="12.75" customHeight="1" x14ac:dyDescent="0.2"/>
    <row r="14602" ht="12.75" customHeight="1" x14ac:dyDescent="0.2"/>
    <row r="14603" ht="12.75" customHeight="1" x14ac:dyDescent="0.2"/>
    <row r="14604" ht="12.75" customHeight="1" x14ac:dyDescent="0.2"/>
    <row r="14605" ht="12.75" customHeight="1" x14ac:dyDescent="0.2"/>
    <row r="14606" ht="12.75" customHeight="1" x14ac:dyDescent="0.2"/>
    <row r="14607" ht="12.75" customHeight="1" x14ac:dyDescent="0.2"/>
    <row r="14608" ht="12.75" customHeight="1" x14ac:dyDescent="0.2"/>
    <row r="14609" ht="12.75" customHeight="1" x14ac:dyDescent="0.2"/>
    <row r="14610" ht="12.75" customHeight="1" x14ac:dyDescent="0.2"/>
    <row r="14611" ht="12.75" customHeight="1" x14ac:dyDescent="0.2"/>
    <row r="14612" ht="12.75" customHeight="1" x14ac:dyDescent="0.2"/>
    <row r="14613" ht="12.75" customHeight="1" x14ac:dyDescent="0.2"/>
    <row r="14614" ht="12.75" customHeight="1" x14ac:dyDescent="0.2"/>
    <row r="14615" ht="12.75" customHeight="1" x14ac:dyDescent="0.2"/>
    <row r="14616" ht="12.75" customHeight="1" x14ac:dyDescent="0.2"/>
    <row r="14617" ht="12.75" customHeight="1" x14ac:dyDescent="0.2"/>
    <row r="14618" ht="12.75" customHeight="1" x14ac:dyDescent="0.2"/>
    <row r="14619" ht="12.75" customHeight="1" x14ac:dyDescent="0.2"/>
    <row r="14620" ht="12.75" customHeight="1" x14ac:dyDescent="0.2"/>
    <row r="14621" ht="12.75" customHeight="1" x14ac:dyDescent="0.2"/>
    <row r="14622" ht="12.75" customHeight="1" x14ac:dyDescent="0.2"/>
    <row r="14623" ht="12.75" customHeight="1" x14ac:dyDescent="0.2"/>
    <row r="14624" ht="12.75" customHeight="1" x14ac:dyDescent="0.2"/>
    <row r="14625" ht="12.75" customHeight="1" x14ac:dyDescent="0.2"/>
    <row r="14626" ht="12.75" customHeight="1" x14ac:dyDescent="0.2"/>
    <row r="14627" ht="12.75" customHeight="1" x14ac:dyDescent="0.2"/>
    <row r="14628" ht="12.75" customHeight="1" x14ac:dyDescent="0.2"/>
    <row r="14629" ht="12.75" customHeight="1" x14ac:dyDescent="0.2"/>
    <row r="14630" ht="12.75" customHeight="1" x14ac:dyDescent="0.2"/>
    <row r="14631" ht="12.75" customHeight="1" x14ac:dyDescent="0.2"/>
    <row r="14632" ht="12.75" customHeight="1" x14ac:dyDescent="0.2"/>
    <row r="14633" ht="12.75" customHeight="1" x14ac:dyDescent="0.2"/>
    <row r="14634" ht="12.75" customHeight="1" x14ac:dyDescent="0.2"/>
    <row r="14635" ht="12.75" customHeight="1" x14ac:dyDescent="0.2"/>
    <row r="14636" ht="12.75" customHeight="1" x14ac:dyDescent="0.2"/>
    <row r="14637" ht="12.75" customHeight="1" x14ac:dyDescent="0.2"/>
    <row r="14638" ht="12.75" customHeight="1" x14ac:dyDescent="0.2"/>
    <row r="14639" ht="12.75" customHeight="1" x14ac:dyDescent="0.2"/>
    <row r="14640" ht="12.75" customHeight="1" x14ac:dyDescent="0.2"/>
    <row r="14641" ht="12.75" customHeight="1" x14ac:dyDescent="0.2"/>
    <row r="14642" ht="12.75" customHeight="1" x14ac:dyDescent="0.2"/>
    <row r="14643" ht="12.75" customHeight="1" x14ac:dyDescent="0.2"/>
    <row r="14644" ht="12.75" customHeight="1" x14ac:dyDescent="0.2"/>
    <row r="14645" ht="12.75" customHeight="1" x14ac:dyDescent="0.2"/>
    <row r="14646" ht="12.75" customHeight="1" x14ac:dyDescent="0.2"/>
    <row r="14647" ht="12.75" customHeight="1" x14ac:dyDescent="0.2"/>
    <row r="14648" ht="12.75" customHeight="1" x14ac:dyDescent="0.2"/>
    <row r="14649" ht="12.75" customHeight="1" x14ac:dyDescent="0.2"/>
    <row r="14650" ht="12.75" customHeight="1" x14ac:dyDescent="0.2"/>
    <row r="14651" ht="12.75" customHeight="1" x14ac:dyDescent="0.2"/>
    <row r="14652" ht="12.75" customHeight="1" x14ac:dyDescent="0.2"/>
    <row r="14653" ht="12.75" customHeight="1" x14ac:dyDescent="0.2"/>
    <row r="14654" ht="12.75" customHeight="1" x14ac:dyDescent="0.2"/>
    <row r="14655" ht="12.75" customHeight="1" x14ac:dyDescent="0.2"/>
    <row r="14656" ht="12.75" customHeight="1" x14ac:dyDescent="0.2"/>
    <row r="14657" ht="12.75" customHeight="1" x14ac:dyDescent="0.2"/>
    <row r="14658" ht="12.75" customHeight="1" x14ac:dyDescent="0.2"/>
    <row r="14659" ht="12.75" customHeight="1" x14ac:dyDescent="0.2"/>
    <row r="14660" ht="12.75" customHeight="1" x14ac:dyDescent="0.2"/>
    <row r="14661" ht="12.75" customHeight="1" x14ac:dyDescent="0.2"/>
    <row r="14662" ht="12.75" customHeight="1" x14ac:dyDescent="0.2"/>
    <row r="14663" ht="12.75" customHeight="1" x14ac:dyDescent="0.2"/>
    <row r="14664" ht="12.75" customHeight="1" x14ac:dyDescent="0.2"/>
    <row r="14665" ht="12.75" customHeight="1" x14ac:dyDescent="0.2"/>
    <row r="14666" ht="12.75" customHeight="1" x14ac:dyDescent="0.2"/>
    <row r="14667" ht="12.75" customHeight="1" x14ac:dyDescent="0.2"/>
    <row r="14668" ht="12.75" customHeight="1" x14ac:dyDescent="0.2"/>
    <row r="14669" ht="12.75" customHeight="1" x14ac:dyDescent="0.2"/>
    <row r="14670" ht="12.75" customHeight="1" x14ac:dyDescent="0.2"/>
    <row r="14671" ht="12.75" customHeight="1" x14ac:dyDescent="0.2"/>
    <row r="14672" ht="12.75" customHeight="1" x14ac:dyDescent="0.2"/>
    <row r="14673" ht="12.75" customHeight="1" x14ac:dyDescent="0.2"/>
    <row r="14674" ht="12.75" customHeight="1" x14ac:dyDescent="0.2"/>
    <row r="14675" ht="12.75" customHeight="1" x14ac:dyDescent="0.2"/>
    <row r="14676" ht="12.75" customHeight="1" x14ac:dyDescent="0.2"/>
    <row r="14677" ht="12.75" customHeight="1" x14ac:dyDescent="0.2"/>
    <row r="14678" ht="12.75" customHeight="1" x14ac:dyDescent="0.2"/>
    <row r="14679" ht="12.75" customHeight="1" x14ac:dyDescent="0.2"/>
    <row r="14680" ht="12.75" customHeight="1" x14ac:dyDescent="0.2"/>
    <row r="14681" ht="12.75" customHeight="1" x14ac:dyDescent="0.2"/>
    <row r="14682" ht="12.75" customHeight="1" x14ac:dyDescent="0.2"/>
    <row r="14683" ht="12.75" customHeight="1" x14ac:dyDescent="0.2"/>
    <row r="14684" ht="12.75" customHeight="1" x14ac:dyDescent="0.2"/>
    <row r="14685" ht="12.75" customHeight="1" x14ac:dyDescent="0.2"/>
    <row r="14686" ht="12.75" customHeight="1" x14ac:dyDescent="0.2"/>
    <row r="14687" ht="12.75" customHeight="1" x14ac:dyDescent="0.2"/>
    <row r="14688" ht="12.75" customHeight="1" x14ac:dyDescent="0.2"/>
    <row r="14689" ht="12.75" customHeight="1" x14ac:dyDescent="0.2"/>
    <row r="14690" ht="12.75" customHeight="1" x14ac:dyDescent="0.2"/>
    <row r="14691" ht="12.75" customHeight="1" x14ac:dyDescent="0.2"/>
    <row r="14692" ht="12.75" customHeight="1" x14ac:dyDescent="0.2"/>
    <row r="14693" ht="12.75" customHeight="1" x14ac:dyDescent="0.2"/>
    <row r="14694" ht="12.75" customHeight="1" x14ac:dyDescent="0.2"/>
    <row r="14695" ht="12.75" customHeight="1" x14ac:dyDescent="0.2"/>
    <row r="14696" ht="12.75" customHeight="1" x14ac:dyDescent="0.2"/>
    <row r="14697" ht="12.75" customHeight="1" x14ac:dyDescent="0.2"/>
    <row r="14698" ht="12.75" customHeight="1" x14ac:dyDescent="0.2"/>
    <row r="14699" ht="12.75" customHeight="1" x14ac:dyDescent="0.2"/>
    <row r="14700" ht="12.75" customHeight="1" x14ac:dyDescent="0.2"/>
    <row r="14701" ht="12.75" customHeight="1" x14ac:dyDescent="0.2"/>
    <row r="14702" ht="12.75" customHeight="1" x14ac:dyDescent="0.2"/>
    <row r="14703" ht="12.75" customHeight="1" x14ac:dyDescent="0.2"/>
    <row r="14704" ht="12.75" customHeight="1" x14ac:dyDescent="0.2"/>
    <row r="14705" ht="12.75" customHeight="1" x14ac:dyDescent="0.2"/>
    <row r="14706" ht="12.75" customHeight="1" x14ac:dyDescent="0.2"/>
    <row r="14707" ht="12.75" customHeight="1" x14ac:dyDescent="0.2"/>
    <row r="14708" ht="12.75" customHeight="1" x14ac:dyDescent="0.2"/>
    <row r="14709" ht="12.75" customHeight="1" x14ac:dyDescent="0.2"/>
    <row r="14710" ht="12.75" customHeight="1" x14ac:dyDescent="0.2"/>
    <row r="14711" ht="12.75" customHeight="1" x14ac:dyDescent="0.2"/>
    <row r="14712" ht="12.75" customHeight="1" x14ac:dyDescent="0.2"/>
    <row r="14713" ht="12.75" customHeight="1" x14ac:dyDescent="0.2"/>
    <row r="14714" ht="12.75" customHeight="1" x14ac:dyDescent="0.2"/>
    <row r="14715" ht="12.75" customHeight="1" x14ac:dyDescent="0.2"/>
    <row r="14716" ht="12.75" customHeight="1" x14ac:dyDescent="0.2"/>
    <row r="14717" ht="12.75" customHeight="1" x14ac:dyDescent="0.2"/>
    <row r="14718" ht="12.75" customHeight="1" x14ac:dyDescent="0.2"/>
    <row r="14719" ht="12.75" customHeight="1" x14ac:dyDescent="0.2"/>
    <row r="14720" ht="12.75" customHeight="1" x14ac:dyDescent="0.2"/>
    <row r="14721" ht="12.75" customHeight="1" x14ac:dyDescent="0.2"/>
    <row r="14722" ht="12.75" customHeight="1" x14ac:dyDescent="0.2"/>
    <row r="14723" ht="12.75" customHeight="1" x14ac:dyDescent="0.2"/>
    <row r="14724" ht="12.75" customHeight="1" x14ac:dyDescent="0.2"/>
    <row r="14725" ht="12.75" customHeight="1" x14ac:dyDescent="0.2"/>
    <row r="14726" ht="12.75" customHeight="1" x14ac:dyDescent="0.2"/>
    <row r="14727" ht="12.75" customHeight="1" x14ac:dyDescent="0.2"/>
    <row r="14728" ht="12.75" customHeight="1" x14ac:dyDescent="0.2"/>
    <row r="14729" ht="12.75" customHeight="1" x14ac:dyDescent="0.2"/>
    <row r="14730" ht="12.75" customHeight="1" x14ac:dyDescent="0.2"/>
    <row r="14731" ht="12.75" customHeight="1" x14ac:dyDescent="0.2"/>
    <row r="14732" ht="12.75" customHeight="1" x14ac:dyDescent="0.2"/>
    <row r="14733" ht="12.75" customHeight="1" x14ac:dyDescent="0.2"/>
    <row r="14734" ht="12.75" customHeight="1" x14ac:dyDescent="0.2"/>
    <row r="14735" ht="12.75" customHeight="1" x14ac:dyDescent="0.2"/>
    <row r="14736" ht="12.75" customHeight="1" x14ac:dyDescent="0.2"/>
    <row r="14737" ht="12.75" customHeight="1" x14ac:dyDescent="0.2"/>
    <row r="14738" ht="12.75" customHeight="1" x14ac:dyDescent="0.2"/>
    <row r="14739" ht="12.75" customHeight="1" x14ac:dyDescent="0.2"/>
    <row r="14740" ht="12.75" customHeight="1" x14ac:dyDescent="0.2"/>
    <row r="14741" ht="12.75" customHeight="1" x14ac:dyDescent="0.2"/>
    <row r="14742" ht="12.75" customHeight="1" x14ac:dyDescent="0.2"/>
    <row r="14743" ht="12.75" customHeight="1" x14ac:dyDescent="0.2"/>
    <row r="14744" ht="12.75" customHeight="1" x14ac:dyDescent="0.2"/>
    <row r="14745" ht="12.75" customHeight="1" x14ac:dyDescent="0.2"/>
    <row r="14746" ht="12.75" customHeight="1" x14ac:dyDescent="0.2"/>
    <row r="14747" ht="12.75" customHeight="1" x14ac:dyDescent="0.2"/>
    <row r="14748" ht="12.75" customHeight="1" x14ac:dyDescent="0.2"/>
    <row r="14749" ht="12.75" customHeight="1" x14ac:dyDescent="0.2"/>
    <row r="14750" ht="12.75" customHeight="1" x14ac:dyDescent="0.2"/>
    <row r="14751" ht="12.75" customHeight="1" x14ac:dyDescent="0.2"/>
    <row r="14752" ht="12.75" customHeight="1" x14ac:dyDescent="0.2"/>
    <row r="14753" ht="12.75" customHeight="1" x14ac:dyDescent="0.2"/>
    <row r="14754" ht="12.75" customHeight="1" x14ac:dyDescent="0.2"/>
    <row r="14755" ht="12.75" customHeight="1" x14ac:dyDescent="0.2"/>
    <row r="14756" ht="12.75" customHeight="1" x14ac:dyDescent="0.2"/>
    <row r="14757" ht="12.75" customHeight="1" x14ac:dyDescent="0.2"/>
    <row r="14758" ht="12.75" customHeight="1" x14ac:dyDescent="0.2"/>
    <row r="14759" ht="12.75" customHeight="1" x14ac:dyDescent="0.2"/>
    <row r="14760" ht="12.75" customHeight="1" x14ac:dyDescent="0.2"/>
    <row r="14761" ht="12.75" customHeight="1" x14ac:dyDescent="0.2"/>
    <row r="14762" ht="12.75" customHeight="1" x14ac:dyDescent="0.2"/>
    <row r="14763" ht="12.75" customHeight="1" x14ac:dyDescent="0.2"/>
    <row r="14764" ht="12.75" customHeight="1" x14ac:dyDescent="0.2"/>
    <row r="14765" ht="12.75" customHeight="1" x14ac:dyDescent="0.2"/>
    <row r="14766" ht="12.75" customHeight="1" x14ac:dyDescent="0.2"/>
    <row r="14767" ht="12.75" customHeight="1" x14ac:dyDescent="0.2"/>
    <row r="14768" ht="12.75" customHeight="1" x14ac:dyDescent="0.2"/>
    <row r="14769" ht="12.75" customHeight="1" x14ac:dyDescent="0.2"/>
    <row r="14770" ht="12.75" customHeight="1" x14ac:dyDescent="0.2"/>
    <row r="14771" ht="12.75" customHeight="1" x14ac:dyDescent="0.2"/>
    <row r="14772" ht="12.75" customHeight="1" x14ac:dyDescent="0.2"/>
    <row r="14773" ht="12.75" customHeight="1" x14ac:dyDescent="0.2"/>
    <row r="14774" ht="12.75" customHeight="1" x14ac:dyDescent="0.2"/>
    <row r="14775" ht="12.75" customHeight="1" x14ac:dyDescent="0.2"/>
    <row r="14776" ht="12.75" customHeight="1" x14ac:dyDescent="0.2"/>
    <row r="14777" ht="12.75" customHeight="1" x14ac:dyDescent="0.2"/>
    <row r="14778" ht="12.75" customHeight="1" x14ac:dyDescent="0.2"/>
    <row r="14779" ht="12.75" customHeight="1" x14ac:dyDescent="0.2"/>
    <row r="14780" ht="12.75" customHeight="1" x14ac:dyDescent="0.2"/>
    <row r="14781" ht="12.75" customHeight="1" x14ac:dyDescent="0.2"/>
    <row r="14782" ht="12.75" customHeight="1" x14ac:dyDescent="0.2"/>
    <row r="14783" ht="12.75" customHeight="1" x14ac:dyDescent="0.2"/>
    <row r="14784" ht="12.75" customHeight="1" x14ac:dyDescent="0.2"/>
    <row r="14785" ht="12.75" customHeight="1" x14ac:dyDescent="0.2"/>
    <row r="14786" ht="12.75" customHeight="1" x14ac:dyDescent="0.2"/>
    <row r="14787" ht="12.75" customHeight="1" x14ac:dyDescent="0.2"/>
    <row r="14788" ht="12.75" customHeight="1" x14ac:dyDescent="0.2"/>
    <row r="14789" ht="12.75" customHeight="1" x14ac:dyDescent="0.2"/>
    <row r="14790" ht="12.75" customHeight="1" x14ac:dyDescent="0.2"/>
    <row r="14791" ht="12.75" customHeight="1" x14ac:dyDescent="0.2"/>
    <row r="14792" ht="12.75" customHeight="1" x14ac:dyDescent="0.2"/>
    <row r="14793" ht="12.75" customHeight="1" x14ac:dyDescent="0.2"/>
    <row r="14794" ht="12.75" customHeight="1" x14ac:dyDescent="0.2"/>
    <row r="14795" ht="12.75" customHeight="1" x14ac:dyDescent="0.2"/>
    <row r="14796" ht="12.75" customHeight="1" x14ac:dyDescent="0.2"/>
    <row r="14797" ht="12.75" customHeight="1" x14ac:dyDescent="0.2"/>
    <row r="14798" ht="12.75" customHeight="1" x14ac:dyDescent="0.2"/>
    <row r="14799" ht="12.75" customHeight="1" x14ac:dyDescent="0.2"/>
    <row r="14800" ht="12.75" customHeight="1" x14ac:dyDescent="0.2"/>
    <row r="14801" ht="12.75" customHeight="1" x14ac:dyDescent="0.2"/>
    <row r="14802" ht="12.75" customHeight="1" x14ac:dyDescent="0.2"/>
    <row r="14803" ht="12.75" customHeight="1" x14ac:dyDescent="0.2"/>
    <row r="14804" ht="12.75" customHeight="1" x14ac:dyDescent="0.2"/>
    <row r="14805" ht="12.75" customHeight="1" x14ac:dyDescent="0.2"/>
    <row r="14806" ht="12.75" customHeight="1" x14ac:dyDescent="0.2"/>
    <row r="14807" ht="12.75" customHeight="1" x14ac:dyDescent="0.2"/>
    <row r="14808" ht="12.75" customHeight="1" x14ac:dyDescent="0.2"/>
    <row r="14809" ht="12.75" customHeight="1" x14ac:dyDescent="0.2"/>
    <row r="14810" ht="12.75" customHeight="1" x14ac:dyDescent="0.2"/>
    <row r="14811" ht="12.75" customHeight="1" x14ac:dyDescent="0.2"/>
    <row r="14812" ht="12.75" customHeight="1" x14ac:dyDescent="0.2"/>
    <row r="14813" ht="12.75" customHeight="1" x14ac:dyDescent="0.2"/>
    <row r="14814" ht="12.75" customHeight="1" x14ac:dyDescent="0.2"/>
    <row r="14815" ht="12.75" customHeight="1" x14ac:dyDescent="0.2"/>
    <row r="14816" ht="12.75" customHeight="1" x14ac:dyDescent="0.2"/>
    <row r="14817" ht="12.75" customHeight="1" x14ac:dyDescent="0.2"/>
    <row r="14818" ht="12.75" customHeight="1" x14ac:dyDescent="0.2"/>
    <row r="14819" ht="12.75" customHeight="1" x14ac:dyDescent="0.2"/>
    <row r="14820" ht="12.75" customHeight="1" x14ac:dyDescent="0.2"/>
    <row r="14821" ht="12.75" customHeight="1" x14ac:dyDescent="0.2"/>
    <row r="14822" ht="12.75" customHeight="1" x14ac:dyDescent="0.2"/>
    <row r="14823" ht="12.75" customHeight="1" x14ac:dyDescent="0.2"/>
    <row r="14824" ht="12.75" customHeight="1" x14ac:dyDescent="0.2"/>
    <row r="14825" ht="12.75" customHeight="1" x14ac:dyDescent="0.2"/>
    <row r="14826" ht="12.75" customHeight="1" x14ac:dyDescent="0.2"/>
    <row r="14827" ht="12.75" customHeight="1" x14ac:dyDescent="0.2"/>
    <row r="14828" ht="12.75" customHeight="1" x14ac:dyDescent="0.2"/>
    <row r="14829" ht="12.75" customHeight="1" x14ac:dyDescent="0.2"/>
    <row r="14830" ht="12.75" customHeight="1" x14ac:dyDescent="0.2"/>
    <row r="14831" ht="12.75" customHeight="1" x14ac:dyDescent="0.2"/>
    <row r="14832" ht="12.75" customHeight="1" x14ac:dyDescent="0.2"/>
    <row r="14833" ht="12.75" customHeight="1" x14ac:dyDescent="0.2"/>
    <row r="14834" ht="12.75" customHeight="1" x14ac:dyDescent="0.2"/>
    <row r="14835" ht="12.75" customHeight="1" x14ac:dyDescent="0.2"/>
    <row r="14836" ht="12.75" customHeight="1" x14ac:dyDescent="0.2"/>
    <row r="14837" ht="12.75" customHeight="1" x14ac:dyDescent="0.2"/>
    <row r="14838" ht="12.75" customHeight="1" x14ac:dyDescent="0.2"/>
    <row r="14839" ht="12.75" customHeight="1" x14ac:dyDescent="0.2"/>
    <row r="14840" ht="12.75" customHeight="1" x14ac:dyDescent="0.2"/>
    <row r="14841" ht="12.75" customHeight="1" x14ac:dyDescent="0.2"/>
    <row r="14842" ht="12.75" customHeight="1" x14ac:dyDescent="0.2"/>
    <row r="14843" ht="12.75" customHeight="1" x14ac:dyDescent="0.2"/>
    <row r="14844" ht="12.75" customHeight="1" x14ac:dyDescent="0.2"/>
    <row r="14845" ht="12.75" customHeight="1" x14ac:dyDescent="0.2"/>
    <row r="14846" ht="12.75" customHeight="1" x14ac:dyDescent="0.2"/>
    <row r="14847" ht="12.75" customHeight="1" x14ac:dyDescent="0.2"/>
    <row r="14848" ht="12.75" customHeight="1" x14ac:dyDescent="0.2"/>
    <row r="14849" ht="12.75" customHeight="1" x14ac:dyDescent="0.2"/>
    <row r="14850" ht="12.75" customHeight="1" x14ac:dyDescent="0.2"/>
    <row r="14851" ht="12.75" customHeight="1" x14ac:dyDescent="0.2"/>
    <row r="14852" ht="12.75" customHeight="1" x14ac:dyDescent="0.2"/>
    <row r="14853" ht="12.75" customHeight="1" x14ac:dyDescent="0.2"/>
    <row r="14854" ht="12.75" customHeight="1" x14ac:dyDescent="0.2"/>
    <row r="14855" ht="12.75" customHeight="1" x14ac:dyDescent="0.2"/>
    <row r="14856" ht="12.75" customHeight="1" x14ac:dyDescent="0.2"/>
    <row r="14857" ht="12.75" customHeight="1" x14ac:dyDescent="0.2"/>
    <row r="14858" ht="12.75" customHeight="1" x14ac:dyDescent="0.2"/>
    <row r="14859" ht="12.75" customHeight="1" x14ac:dyDescent="0.2"/>
    <row r="14860" ht="12.75" customHeight="1" x14ac:dyDescent="0.2"/>
    <row r="14861" ht="12.75" customHeight="1" x14ac:dyDescent="0.2"/>
    <row r="14862" ht="12.75" customHeight="1" x14ac:dyDescent="0.2"/>
    <row r="14863" ht="12.75" customHeight="1" x14ac:dyDescent="0.2"/>
    <row r="14864" ht="12.75" customHeight="1" x14ac:dyDescent="0.2"/>
    <row r="14865" ht="12.75" customHeight="1" x14ac:dyDescent="0.2"/>
    <row r="14866" ht="12.75" customHeight="1" x14ac:dyDescent="0.2"/>
    <row r="14867" ht="12.75" customHeight="1" x14ac:dyDescent="0.2"/>
    <row r="14868" ht="12.75" customHeight="1" x14ac:dyDescent="0.2"/>
    <row r="14869" ht="12.75" customHeight="1" x14ac:dyDescent="0.2"/>
    <row r="14870" ht="12.75" customHeight="1" x14ac:dyDescent="0.2"/>
    <row r="14871" ht="12.75" customHeight="1" x14ac:dyDescent="0.2"/>
    <row r="14872" ht="12.75" customHeight="1" x14ac:dyDescent="0.2"/>
    <row r="14873" ht="12.75" customHeight="1" x14ac:dyDescent="0.2"/>
    <row r="14874" ht="12.75" customHeight="1" x14ac:dyDescent="0.2"/>
    <row r="14875" ht="12.75" customHeight="1" x14ac:dyDescent="0.2"/>
    <row r="14876" ht="12.75" customHeight="1" x14ac:dyDescent="0.2"/>
    <row r="14877" ht="12.75" customHeight="1" x14ac:dyDescent="0.2"/>
    <row r="14878" ht="12.75" customHeight="1" x14ac:dyDescent="0.2"/>
    <row r="14879" ht="12.75" customHeight="1" x14ac:dyDescent="0.2"/>
    <row r="14880" ht="12.75" customHeight="1" x14ac:dyDescent="0.2"/>
    <row r="14881" ht="12.75" customHeight="1" x14ac:dyDescent="0.2"/>
    <row r="14882" ht="12.75" customHeight="1" x14ac:dyDescent="0.2"/>
    <row r="14883" ht="12.75" customHeight="1" x14ac:dyDescent="0.2"/>
    <row r="14884" ht="12.75" customHeight="1" x14ac:dyDescent="0.2"/>
    <row r="14885" ht="12.75" customHeight="1" x14ac:dyDescent="0.2"/>
    <row r="14886" ht="12.75" customHeight="1" x14ac:dyDescent="0.2"/>
    <row r="14887" ht="12.75" customHeight="1" x14ac:dyDescent="0.2"/>
    <row r="14888" ht="12.75" customHeight="1" x14ac:dyDescent="0.2"/>
    <row r="14889" ht="12.75" customHeight="1" x14ac:dyDescent="0.2"/>
    <row r="14890" ht="12.75" customHeight="1" x14ac:dyDescent="0.2"/>
    <row r="14891" ht="12.75" customHeight="1" x14ac:dyDescent="0.2"/>
    <row r="14892" ht="12.75" customHeight="1" x14ac:dyDescent="0.2"/>
    <row r="14893" ht="12.75" customHeight="1" x14ac:dyDescent="0.2"/>
    <row r="14894" ht="12.75" customHeight="1" x14ac:dyDescent="0.2"/>
    <row r="14895" ht="12.75" customHeight="1" x14ac:dyDescent="0.2"/>
    <row r="14896" ht="12.75" customHeight="1" x14ac:dyDescent="0.2"/>
    <row r="14897" ht="12.75" customHeight="1" x14ac:dyDescent="0.2"/>
    <row r="14898" ht="12.75" customHeight="1" x14ac:dyDescent="0.2"/>
    <row r="14899" ht="12.75" customHeight="1" x14ac:dyDescent="0.2"/>
    <row r="14900" ht="12.75" customHeight="1" x14ac:dyDescent="0.2"/>
    <row r="14901" ht="12.75" customHeight="1" x14ac:dyDescent="0.2"/>
    <row r="14902" ht="12.75" customHeight="1" x14ac:dyDescent="0.2"/>
    <row r="14903" ht="12.75" customHeight="1" x14ac:dyDescent="0.2"/>
    <row r="14904" ht="12.75" customHeight="1" x14ac:dyDescent="0.2"/>
    <row r="14905" ht="12.75" customHeight="1" x14ac:dyDescent="0.2"/>
    <row r="14906" ht="12.75" customHeight="1" x14ac:dyDescent="0.2"/>
    <row r="14907" ht="12.75" customHeight="1" x14ac:dyDescent="0.2"/>
    <row r="14908" ht="12.75" customHeight="1" x14ac:dyDescent="0.2"/>
    <row r="14909" ht="12.75" customHeight="1" x14ac:dyDescent="0.2"/>
    <row r="14910" ht="12.75" customHeight="1" x14ac:dyDescent="0.2"/>
    <row r="14911" ht="12.75" customHeight="1" x14ac:dyDescent="0.2"/>
    <row r="14912" ht="12.75" customHeight="1" x14ac:dyDescent="0.2"/>
    <row r="14913" ht="12.75" customHeight="1" x14ac:dyDescent="0.2"/>
    <row r="14914" ht="12.75" customHeight="1" x14ac:dyDescent="0.2"/>
    <row r="14915" ht="12.75" customHeight="1" x14ac:dyDescent="0.2"/>
    <row r="14916" ht="12.75" customHeight="1" x14ac:dyDescent="0.2"/>
    <row r="14917" ht="12.75" customHeight="1" x14ac:dyDescent="0.2"/>
    <row r="14918" ht="12.75" customHeight="1" x14ac:dyDescent="0.2"/>
    <row r="14919" ht="12.75" customHeight="1" x14ac:dyDescent="0.2"/>
    <row r="14920" ht="12.75" customHeight="1" x14ac:dyDescent="0.2"/>
    <row r="14921" ht="12.75" customHeight="1" x14ac:dyDescent="0.2"/>
    <row r="14922" ht="12.75" customHeight="1" x14ac:dyDescent="0.2"/>
    <row r="14923" ht="12.75" customHeight="1" x14ac:dyDescent="0.2"/>
    <row r="14924" ht="12.75" customHeight="1" x14ac:dyDescent="0.2"/>
    <row r="14925" ht="12.75" customHeight="1" x14ac:dyDescent="0.2"/>
    <row r="14926" ht="12.75" customHeight="1" x14ac:dyDescent="0.2"/>
    <row r="14927" ht="12.75" customHeight="1" x14ac:dyDescent="0.2"/>
    <row r="14928" ht="12.75" customHeight="1" x14ac:dyDescent="0.2"/>
    <row r="14929" ht="12.75" customHeight="1" x14ac:dyDescent="0.2"/>
    <row r="14930" ht="12.75" customHeight="1" x14ac:dyDescent="0.2"/>
    <row r="14931" ht="12.75" customHeight="1" x14ac:dyDescent="0.2"/>
    <row r="14932" ht="12.75" customHeight="1" x14ac:dyDescent="0.2"/>
    <row r="14933" ht="12.75" customHeight="1" x14ac:dyDescent="0.2"/>
    <row r="14934" ht="12.75" customHeight="1" x14ac:dyDescent="0.2"/>
    <row r="14935" ht="12.75" customHeight="1" x14ac:dyDescent="0.2"/>
    <row r="14936" ht="12.75" customHeight="1" x14ac:dyDescent="0.2"/>
    <row r="14937" ht="12.75" customHeight="1" x14ac:dyDescent="0.2"/>
    <row r="14938" ht="12.75" customHeight="1" x14ac:dyDescent="0.2"/>
    <row r="14939" ht="12.75" customHeight="1" x14ac:dyDescent="0.2"/>
    <row r="14940" ht="12.75" customHeight="1" x14ac:dyDescent="0.2"/>
    <row r="14941" ht="12.75" customHeight="1" x14ac:dyDescent="0.2"/>
    <row r="14942" ht="12.75" customHeight="1" x14ac:dyDescent="0.2"/>
    <row r="14943" ht="12.75" customHeight="1" x14ac:dyDescent="0.2"/>
    <row r="14944" ht="12.75" customHeight="1" x14ac:dyDescent="0.2"/>
    <row r="14945" ht="12.75" customHeight="1" x14ac:dyDescent="0.2"/>
    <row r="14946" ht="12.75" customHeight="1" x14ac:dyDescent="0.2"/>
    <row r="14947" ht="12.75" customHeight="1" x14ac:dyDescent="0.2"/>
    <row r="14948" ht="12.75" customHeight="1" x14ac:dyDescent="0.2"/>
    <row r="14949" ht="12.75" customHeight="1" x14ac:dyDescent="0.2"/>
    <row r="14950" ht="12.75" customHeight="1" x14ac:dyDescent="0.2"/>
    <row r="14951" ht="12.75" customHeight="1" x14ac:dyDescent="0.2"/>
    <row r="14952" ht="12.75" customHeight="1" x14ac:dyDescent="0.2"/>
    <row r="14953" ht="12.75" customHeight="1" x14ac:dyDescent="0.2"/>
    <row r="14954" ht="12.75" customHeight="1" x14ac:dyDescent="0.2"/>
    <row r="14955" ht="12.75" customHeight="1" x14ac:dyDescent="0.2"/>
    <row r="14956" ht="12.75" customHeight="1" x14ac:dyDescent="0.2"/>
    <row r="14957" ht="12.75" customHeight="1" x14ac:dyDescent="0.2"/>
    <row r="14958" ht="12.75" customHeight="1" x14ac:dyDescent="0.2"/>
    <row r="14959" ht="12.75" customHeight="1" x14ac:dyDescent="0.2"/>
    <row r="14960" ht="12.75" customHeight="1" x14ac:dyDescent="0.2"/>
    <row r="14961" ht="12.75" customHeight="1" x14ac:dyDescent="0.2"/>
    <row r="14962" ht="12.75" customHeight="1" x14ac:dyDescent="0.2"/>
    <row r="14963" ht="12.75" customHeight="1" x14ac:dyDescent="0.2"/>
    <row r="14964" ht="12.75" customHeight="1" x14ac:dyDescent="0.2"/>
    <row r="14965" ht="12.75" customHeight="1" x14ac:dyDescent="0.2"/>
    <row r="14966" ht="12.75" customHeight="1" x14ac:dyDescent="0.2"/>
    <row r="14967" ht="12.75" customHeight="1" x14ac:dyDescent="0.2"/>
    <row r="14968" ht="12.75" customHeight="1" x14ac:dyDescent="0.2"/>
    <row r="14969" ht="12.75" customHeight="1" x14ac:dyDescent="0.2"/>
    <row r="14970" ht="12.75" customHeight="1" x14ac:dyDescent="0.2"/>
    <row r="14971" ht="12.75" customHeight="1" x14ac:dyDescent="0.2"/>
    <row r="14972" ht="12.75" customHeight="1" x14ac:dyDescent="0.2"/>
    <row r="14973" ht="12.75" customHeight="1" x14ac:dyDescent="0.2"/>
    <row r="14974" ht="12.75" customHeight="1" x14ac:dyDescent="0.2"/>
    <row r="14975" ht="12.75" customHeight="1" x14ac:dyDescent="0.2"/>
    <row r="14976" ht="12.75" customHeight="1" x14ac:dyDescent="0.2"/>
    <row r="14977" ht="12.75" customHeight="1" x14ac:dyDescent="0.2"/>
    <row r="14978" ht="12.75" customHeight="1" x14ac:dyDescent="0.2"/>
    <row r="14979" ht="12.75" customHeight="1" x14ac:dyDescent="0.2"/>
    <row r="14980" ht="12.75" customHeight="1" x14ac:dyDescent="0.2"/>
    <row r="14981" ht="12.75" customHeight="1" x14ac:dyDescent="0.2"/>
    <row r="14982" ht="12.75" customHeight="1" x14ac:dyDescent="0.2"/>
    <row r="14983" ht="12.75" customHeight="1" x14ac:dyDescent="0.2"/>
    <row r="14984" ht="12.75" customHeight="1" x14ac:dyDescent="0.2"/>
    <row r="14985" ht="12.75" customHeight="1" x14ac:dyDescent="0.2"/>
    <row r="14986" ht="12.75" customHeight="1" x14ac:dyDescent="0.2"/>
    <row r="14987" ht="12.75" customHeight="1" x14ac:dyDescent="0.2"/>
    <row r="14988" ht="12.75" customHeight="1" x14ac:dyDescent="0.2"/>
    <row r="14989" ht="12.75" customHeight="1" x14ac:dyDescent="0.2"/>
    <row r="14990" ht="12.75" customHeight="1" x14ac:dyDescent="0.2"/>
    <row r="14991" ht="12.75" customHeight="1" x14ac:dyDescent="0.2"/>
    <row r="14992" ht="12.75" customHeight="1" x14ac:dyDescent="0.2"/>
    <row r="14993" ht="12.75" customHeight="1" x14ac:dyDescent="0.2"/>
    <row r="14994" ht="12.75" customHeight="1" x14ac:dyDescent="0.2"/>
    <row r="14995" ht="12.75" customHeight="1" x14ac:dyDescent="0.2"/>
    <row r="14996" ht="12.75" customHeight="1" x14ac:dyDescent="0.2"/>
    <row r="14997" ht="12.75" customHeight="1" x14ac:dyDescent="0.2"/>
    <row r="14998" ht="12.75" customHeight="1" x14ac:dyDescent="0.2"/>
    <row r="14999" ht="12.75" customHeight="1" x14ac:dyDescent="0.2"/>
    <row r="15000" ht="12.75" customHeight="1" x14ac:dyDescent="0.2"/>
    <row r="15001" ht="12.75" customHeight="1" x14ac:dyDescent="0.2"/>
    <row r="15002" ht="12.75" customHeight="1" x14ac:dyDescent="0.2"/>
    <row r="15003" ht="12.75" customHeight="1" x14ac:dyDescent="0.2"/>
    <row r="15004" ht="12.75" customHeight="1" x14ac:dyDescent="0.2"/>
    <row r="15005" ht="12.75" customHeight="1" x14ac:dyDescent="0.2"/>
    <row r="15006" ht="12.75" customHeight="1" x14ac:dyDescent="0.2"/>
    <row r="15007" ht="12.75" customHeight="1" x14ac:dyDescent="0.2"/>
    <row r="15008" ht="12.75" customHeight="1" x14ac:dyDescent="0.2"/>
    <row r="15009" ht="12.75" customHeight="1" x14ac:dyDescent="0.2"/>
    <row r="15010" ht="12.75" customHeight="1" x14ac:dyDescent="0.2"/>
    <row r="15011" ht="12.75" customHeight="1" x14ac:dyDescent="0.2"/>
    <row r="15012" ht="12.75" customHeight="1" x14ac:dyDescent="0.2"/>
    <row r="15013" ht="12.75" customHeight="1" x14ac:dyDescent="0.2"/>
    <row r="15014" ht="12.75" customHeight="1" x14ac:dyDescent="0.2"/>
    <row r="15015" ht="12.75" customHeight="1" x14ac:dyDescent="0.2"/>
    <row r="15016" ht="12.75" customHeight="1" x14ac:dyDescent="0.2"/>
    <row r="15017" ht="12.75" customHeight="1" x14ac:dyDescent="0.2"/>
    <row r="15018" ht="12.75" customHeight="1" x14ac:dyDescent="0.2"/>
    <row r="15019" ht="12.75" customHeight="1" x14ac:dyDescent="0.2"/>
    <row r="15020" ht="12.75" customHeight="1" x14ac:dyDescent="0.2"/>
    <row r="15021" ht="12.75" customHeight="1" x14ac:dyDescent="0.2"/>
    <row r="15022" ht="12.75" customHeight="1" x14ac:dyDescent="0.2"/>
    <row r="15023" ht="12.75" customHeight="1" x14ac:dyDescent="0.2"/>
    <row r="15024" ht="12.75" customHeight="1" x14ac:dyDescent="0.2"/>
    <row r="15025" ht="12.75" customHeight="1" x14ac:dyDescent="0.2"/>
    <row r="15026" ht="12.75" customHeight="1" x14ac:dyDescent="0.2"/>
    <row r="15027" ht="12.75" customHeight="1" x14ac:dyDescent="0.2"/>
    <row r="15028" ht="12.75" customHeight="1" x14ac:dyDescent="0.2"/>
    <row r="15029" ht="12.75" customHeight="1" x14ac:dyDescent="0.2"/>
    <row r="15030" ht="12.75" customHeight="1" x14ac:dyDescent="0.2"/>
    <row r="15031" ht="12.75" customHeight="1" x14ac:dyDescent="0.2"/>
    <row r="15032" ht="12.75" customHeight="1" x14ac:dyDescent="0.2"/>
    <row r="15033" ht="12.75" customHeight="1" x14ac:dyDescent="0.2"/>
    <row r="15034" ht="12.75" customHeight="1" x14ac:dyDescent="0.2"/>
    <row r="15035" ht="12.75" customHeight="1" x14ac:dyDescent="0.2"/>
    <row r="15036" ht="12.75" customHeight="1" x14ac:dyDescent="0.2"/>
    <row r="15037" ht="12.75" customHeight="1" x14ac:dyDescent="0.2"/>
    <row r="15038" ht="12.75" customHeight="1" x14ac:dyDescent="0.2"/>
    <row r="15039" ht="12.75" customHeight="1" x14ac:dyDescent="0.2"/>
    <row r="15040" ht="12.75" customHeight="1" x14ac:dyDescent="0.2"/>
    <row r="15041" ht="12.75" customHeight="1" x14ac:dyDescent="0.2"/>
    <row r="15042" ht="12.75" customHeight="1" x14ac:dyDescent="0.2"/>
    <row r="15043" ht="12.75" customHeight="1" x14ac:dyDescent="0.2"/>
    <row r="15044" ht="12.75" customHeight="1" x14ac:dyDescent="0.2"/>
    <row r="15045" ht="12.75" customHeight="1" x14ac:dyDescent="0.2"/>
    <row r="15046" ht="12.75" customHeight="1" x14ac:dyDescent="0.2"/>
    <row r="15047" ht="12.75" customHeight="1" x14ac:dyDescent="0.2"/>
    <row r="15048" ht="12.75" customHeight="1" x14ac:dyDescent="0.2"/>
    <row r="15049" ht="12.75" customHeight="1" x14ac:dyDescent="0.2"/>
    <row r="15050" ht="12.75" customHeight="1" x14ac:dyDescent="0.2"/>
    <row r="15051" ht="12.75" customHeight="1" x14ac:dyDescent="0.2"/>
    <row r="15052" ht="12.75" customHeight="1" x14ac:dyDescent="0.2"/>
    <row r="15053" ht="12.75" customHeight="1" x14ac:dyDescent="0.2"/>
    <row r="15054" ht="12.75" customHeight="1" x14ac:dyDescent="0.2"/>
    <row r="15055" ht="12.75" customHeight="1" x14ac:dyDescent="0.2"/>
    <row r="15056" ht="12.75" customHeight="1" x14ac:dyDescent="0.2"/>
    <row r="15057" ht="12.75" customHeight="1" x14ac:dyDescent="0.2"/>
    <row r="15058" ht="12.75" customHeight="1" x14ac:dyDescent="0.2"/>
    <row r="15059" ht="12.75" customHeight="1" x14ac:dyDescent="0.2"/>
    <row r="15060" ht="12.75" customHeight="1" x14ac:dyDescent="0.2"/>
    <row r="15061" ht="12.75" customHeight="1" x14ac:dyDescent="0.2"/>
    <row r="15062" ht="12.75" customHeight="1" x14ac:dyDescent="0.2"/>
    <row r="15063" ht="12.75" customHeight="1" x14ac:dyDescent="0.2"/>
    <row r="15064" ht="12.75" customHeight="1" x14ac:dyDescent="0.2"/>
    <row r="15065" ht="12.75" customHeight="1" x14ac:dyDescent="0.2"/>
    <row r="15066" ht="12.75" customHeight="1" x14ac:dyDescent="0.2"/>
    <row r="15067" ht="12.75" customHeight="1" x14ac:dyDescent="0.2"/>
    <row r="15068" ht="12.75" customHeight="1" x14ac:dyDescent="0.2"/>
    <row r="15069" ht="12.75" customHeight="1" x14ac:dyDescent="0.2"/>
    <row r="15070" ht="12.75" customHeight="1" x14ac:dyDescent="0.2"/>
    <row r="15071" ht="12.75" customHeight="1" x14ac:dyDescent="0.2"/>
    <row r="15072" ht="12.75" customHeight="1" x14ac:dyDescent="0.2"/>
    <row r="15073" ht="12.75" customHeight="1" x14ac:dyDescent="0.2"/>
    <row r="15074" ht="12.75" customHeight="1" x14ac:dyDescent="0.2"/>
    <row r="15075" ht="12.75" customHeight="1" x14ac:dyDescent="0.2"/>
    <row r="15076" ht="12.75" customHeight="1" x14ac:dyDescent="0.2"/>
    <row r="15077" ht="12.75" customHeight="1" x14ac:dyDescent="0.2"/>
    <row r="15078" ht="12.75" customHeight="1" x14ac:dyDescent="0.2"/>
    <row r="15079" ht="12.75" customHeight="1" x14ac:dyDescent="0.2"/>
    <row r="15080" ht="12.75" customHeight="1" x14ac:dyDescent="0.2"/>
    <row r="15081" ht="12.75" customHeight="1" x14ac:dyDescent="0.2"/>
    <row r="15082" ht="12.75" customHeight="1" x14ac:dyDescent="0.2"/>
    <row r="15083" ht="12.75" customHeight="1" x14ac:dyDescent="0.2"/>
    <row r="15084" ht="12.75" customHeight="1" x14ac:dyDescent="0.2"/>
    <row r="15085" ht="12.75" customHeight="1" x14ac:dyDescent="0.2"/>
    <row r="15086" ht="12.75" customHeight="1" x14ac:dyDescent="0.2"/>
    <row r="15087" ht="12.75" customHeight="1" x14ac:dyDescent="0.2"/>
    <row r="15088" ht="12.75" customHeight="1" x14ac:dyDescent="0.2"/>
    <row r="15089" ht="12.75" customHeight="1" x14ac:dyDescent="0.2"/>
    <row r="15090" ht="12.75" customHeight="1" x14ac:dyDescent="0.2"/>
    <row r="15091" ht="12.75" customHeight="1" x14ac:dyDescent="0.2"/>
    <row r="15092" ht="12.75" customHeight="1" x14ac:dyDescent="0.2"/>
    <row r="15093" ht="12.75" customHeight="1" x14ac:dyDescent="0.2"/>
    <row r="15094" ht="12.75" customHeight="1" x14ac:dyDescent="0.2"/>
    <row r="15095" ht="12.75" customHeight="1" x14ac:dyDescent="0.2"/>
    <row r="15096" ht="12.75" customHeight="1" x14ac:dyDescent="0.2"/>
    <row r="15097" ht="12.75" customHeight="1" x14ac:dyDescent="0.2"/>
    <row r="15098" ht="12.75" customHeight="1" x14ac:dyDescent="0.2"/>
    <row r="15099" ht="12.75" customHeight="1" x14ac:dyDescent="0.2"/>
    <row r="15100" ht="12.75" customHeight="1" x14ac:dyDescent="0.2"/>
    <row r="15101" ht="12.75" customHeight="1" x14ac:dyDescent="0.2"/>
    <row r="15102" ht="12.75" customHeight="1" x14ac:dyDescent="0.2"/>
    <row r="15103" ht="12.75" customHeight="1" x14ac:dyDescent="0.2"/>
    <row r="15104" ht="12.75" customHeight="1" x14ac:dyDescent="0.2"/>
    <row r="15105" ht="12.75" customHeight="1" x14ac:dyDescent="0.2"/>
    <row r="15106" ht="12.75" customHeight="1" x14ac:dyDescent="0.2"/>
    <row r="15107" ht="12.75" customHeight="1" x14ac:dyDescent="0.2"/>
    <row r="15108" ht="12.75" customHeight="1" x14ac:dyDescent="0.2"/>
    <row r="15109" ht="12.75" customHeight="1" x14ac:dyDescent="0.2"/>
    <row r="15110" ht="12.75" customHeight="1" x14ac:dyDescent="0.2"/>
    <row r="15111" ht="12.75" customHeight="1" x14ac:dyDescent="0.2"/>
    <row r="15112" ht="12.75" customHeight="1" x14ac:dyDescent="0.2"/>
    <row r="15113" ht="12.75" customHeight="1" x14ac:dyDescent="0.2"/>
    <row r="15114" ht="12.75" customHeight="1" x14ac:dyDescent="0.2"/>
    <row r="15115" ht="12.75" customHeight="1" x14ac:dyDescent="0.2"/>
    <row r="15116" ht="12.75" customHeight="1" x14ac:dyDescent="0.2"/>
    <row r="15117" ht="12.75" customHeight="1" x14ac:dyDescent="0.2"/>
    <row r="15118" ht="12.75" customHeight="1" x14ac:dyDescent="0.2"/>
    <row r="15119" ht="12.75" customHeight="1" x14ac:dyDescent="0.2"/>
    <row r="15120" ht="12.75" customHeight="1" x14ac:dyDescent="0.2"/>
    <row r="15121" ht="12.75" customHeight="1" x14ac:dyDescent="0.2"/>
    <row r="15122" ht="12.75" customHeight="1" x14ac:dyDescent="0.2"/>
    <row r="15123" ht="12.75" customHeight="1" x14ac:dyDescent="0.2"/>
    <row r="15124" ht="12.75" customHeight="1" x14ac:dyDescent="0.2"/>
    <row r="15125" ht="12.75" customHeight="1" x14ac:dyDescent="0.2"/>
    <row r="15126" ht="12.75" customHeight="1" x14ac:dyDescent="0.2"/>
    <row r="15127" ht="12.75" customHeight="1" x14ac:dyDescent="0.2"/>
    <row r="15128" ht="12.75" customHeight="1" x14ac:dyDescent="0.2"/>
    <row r="15129" ht="12.75" customHeight="1" x14ac:dyDescent="0.2"/>
    <row r="15130" ht="12.75" customHeight="1" x14ac:dyDescent="0.2"/>
    <row r="15131" ht="12.75" customHeight="1" x14ac:dyDescent="0.2"/>
    <row r="15132" ht="12.75" customHeight="1" x14ac:dyDescent="0.2"/>
    <row r="15133" ht="12.75" customHeight="1" x14ac:dyDescent="0.2"/>
    <row r="15134" ht="12.75" customHeight="1" x14ac:dyDescent="0.2"/>
    <row r="15135" ht="12.75" customHeight="1" x14ac:dyDescent="0.2"/>
    <row r="15136" ht="12.75" customHeight="1" x14ac:dyDescent="0.2"/>
    <row r="15137" ht="12.75" customHeight="1" x14ac:dyDescent="0.2"/>
    <row r="15138" ht="12.75" customHeight="1" x14ac:dyDescent="0.2"/>
    <row r="15139" ht="12.75" customHeight="1" x14ac:dyDescent="0.2"/>
    <row r="15140" ht="12.75" customHeight="1" x14ac:dyDescent="0.2"/>
    <row r="15141" ht="12.75" customHeight="1" x14ac:dyDescent="0.2"/>
    <row r="15142" ht="12.75" customHeight="1" x14ac:dyDescent="0.2"/>
    <row r="15143" ht="12.75" customHeight="1" x14ac:dyDescent="0.2"/>
    <row r="15144" ht="12.75" customHeight="1" x14ac:dyDescent="0.2"/>
    <row r="15145" ht="12.75" customHeight="1" x14ac:dyDescent="0.2"/>
    <row r="15146" ht="12.75" customHeight="1" x14ac:dyDescent="0.2"/>
    <row r="15147" ht="12.75" customHeight="1" x14ac:dyDescent="0.2"/>
    <row r="15148" ht="12.75" customHeight="1" x14ac:dyDescent="0.2"/>
    <row r="15149" ht="12.75" customHeight="1" x14ac:dyDescent="0.2"/>
    <row r="15150" ht="12.75" customHeight="1" x14ac:dyDescent="0.2"/>
    <row r="15151" ht="12.75" customHeight="1" x14ac:dyDescent="0.2"/>
    <row r="15152" ht="12.75" customHeight="1" x14ac:dyDescent="0.2"/>
    <row r="15153" ht="12.75" customHeight="1" x14ac:dyDescent="0.2"/>
    <row r="15154" ht="12.75" customHeight="1" x14ac:dyDescent="0.2"/>
    <row r="15155" ht="12.75" customHeight="1" x14ac:dyDescent="0.2"/>
    <row r="15156" ht="12.75" customHeight="1" x14ac:dyDescent="0.2"/>
    <row r="15157" ht="12.75" customHeight="1" x14ac:dyDescent="0.2"/>
    <row r="15158" ht="12.75" customHeight="1" x14ac:dyDescent="0.2"/>
    <row r="15159" ht="12.75" customHeight="1" x14ac:dyDescent="0.2"/>
    <row r="15160" ht="12.75" customHeight="1" x14ac:dyDescent="0.2"/>
    <row r="15161" ht="12.75" customHeight="1" x14ac:dyDescent="0.2"/>
    <row r="15162" ht="12.75" customHeight="1" x14ac:dyDescent="0.2"/>
    <row r="15163" ht="12.75" customHeight="1" x14ac:dyDescent="0.2"/>
    <row r="15164" ht="12.75" customHeight="1" x14ac:dyDescent="0.2"/>
    <row r="15165" ht="12.75" customHeight="1" x14ac:dyDescent="0.2"/>
    <row r="15166" ht="12.75" customHeight="1" x14ac:dyDescent="0.2"/>
    <row r="15167" ht="12.75" customHeight="1" x14ac:dyDescent="0.2"/>
    <row r="15168" ht="12.75" customHeight="1" x14ac:dyDescent="0.2"/>
    <row r="15169" ht="12.75" customHeight="1" x14ac:dyDescent="0.2"/>
    <row r="15170" ht="12.75" customHeight="1" x14ac:dyDescent="0.2"/>
    <row r="15171" ht="12.75" customHeight="1" x14ac:dyDescent="0.2"/>
    <row r="15172" ht="12.75" customHeight="1" x14ac:dyDescent="0.2"/>
    <row r="15173" ht="12.75" customHeight="1" x14ac:dyDescent="0.2"/>
    <row r="15174" ht="12.75" customHeight="1" x14ac:dyDescent="0.2"/>
    <row r="15175" ht="12.75" customHeight="1" x14ac:dyDescent="0.2"/>
    <row r="15176" ht="12.75" customHeight="1" x14ac:dyDescent="0.2"/>
    <row r="15177" ht="12.75" customHeight="1" x14ac:dyDescent="0.2"/>
    <row r="15178" ht="12.75" customHeight="1" x14ac:dyDescent="0.2"/>
    <row r="15179" ht="12.75" customHeight="1" x14ac:dyDescent="0.2"/>
    <row r="15180" ht="12.75" customHeight="1" x14ac:dyDescent="0.2"/>
    <row r="15181" ht="12.75" customHeight="1" x14ac:dyDescent="0.2"/>
    <row r="15182" ht="12.75" customHeight="1" x14ac:dyDescent="0.2"/>
    <row r="15183" ht="12.75" customHeight="1" x14ac:dyDescent="0.2"/>
    <row r="15184" ht="12.75" customHeight="1" x14ac:dyDescent="0.2"/>
    <row r="15185" ht="12.75" customHeight="1" x14ac:dyDescent="0.2"/>
    <row r="15186" ht="12.75" customHeight="1" x14ac:dyDescent="0.2"/>
    <row r="15187" ht="12.75" customHeight="1" x14ac:dyDescent="0.2"/>
    <row r="15188" ht="12.75" customHeight="1" x14ac:dyDescent="0.2"/>
    <row r="15189" ht="12.75" customHeight="1" x14ac:dyDescent="0.2"/>
    <row r="15190" ht="12.75" customHeight="1" x14ac:dyDescent="0.2"/>
    <row r="15191" ht="12.75" customHeight="1" x14ac:dyDescent="0.2"/>
    <row r="15192" ht="12.75" customHeight="1" x14ac:dyDescent="0.2"/>
    <row r="15193" ht="12.75" customHeight="1" x14ac:dyDescent="0.2"/>
    <row r="15194" ht="12.75" customHeight="1" x14ac:dyDescent="0.2"/>
    <row r="15195" ht="12.75" customHeight="1" x14ac:dyDescent="0.2"/>
    <row r="15196" ht="12.75" customHeight="1" x14ac:dyDescent="0.2"/>
    <row r="15197" ht="12.75" customHeight="1" x14ac:dyDescent="0.2"/>
    <row r="15198" ht="12.75" customHeight="1" x14ac:dyDescent="0.2"/>
    <row r="15199" ht="12.75" customHeight="1" x14ac:dyDescent="0.2"/>
    <row r="15200" ht="12.75" customHeight="1" x14ac:dyDescent="0.2"/>
    <row r="15201" ht="12.75" customHeight="1" x14ac:dyDescent="0.2"/>
    <row r="15202" ht="12.75" customHeight="1" x14ac:dyDescent="0.2"/>
    <row r="15203" ht="12.75" customHeight="1" x14ac:dyDescent="0.2"/>
    <row r="15204" ht="12.75" customHeight="1" x14ac:dyDescent="0.2"/>
    <row r="15205" ht="12.75" customHeight="1" x14ac:dyDescent="0.2"/>
    <row r="15206" ht="12.75" customHeight="1" x14ac:dyDescent="0.2"/>
    <row r="15207" ht="12.75" customHeight="1" x14ac:dyDescent="0.2"/>
    <row r="15208" ht="12.75" customHeight="1" x14ac:dyDescent="0.2"/>
    <row r="15209" ht="12.75" customHeight="1" x14ac:dyDescent="0.2"/>
    <row r="15210" ht="12.75" customHeight="1" x14ac:dyDescent="0.2"/>
    <row r="15211" ht="12.75" customHeight="1" x14ac:dyDescent="0.2"/>
    <row r="15212" ht="12.75" customHeight="1" x14ac:dyDescent="0.2"/>
    <row r="15213" ht="12.75" customHeight="1" x14ac:dyDescent="0.2"/>
    <row r="15214" ht="12.75" customHeight="1" x14ac:dyDescent="0.2"/>
    <row r="15215" ht="12.75" customHeight="1" x14ac:dyDescent="0.2"/>
    <row r="15216" ht="12.75" customHeight="1" x14ac:dyDescent="0.2"/>
    <row r="15217" ht="12.75" customHeight="1" x14ac:dyDescent="0.2"/>
    <row r="15218" ht="12.75" customHeight="1" x14ac:dyDescent="0.2"/>
    <row r="15219" ht="12.75" customHeight="1" x14ac:dyDescent="0.2"/>
    <row r="15220" ht="12.75" customHeight="1" x14ac:dyDescent="0.2"/>
    <row r="15221" ht="12.75" customHeight="1" x14ac:dyDescent="0.2"/>
    <row r="15222" ht="12.75" customHeight="1" x14ac:dyDescent="0.2"/>
    <row r="15223" ht="12.75" customHeight="1" x14ac:dyDescent="0.2"/>
    <row r="15224" ht="12.75" customHeight="1" x14ac:dyDescent="0.2"/>
    <row r="15225" ht="12.75" customHeight="1" x14ac:dyDescent="0.2"/>
    <row r="15226" ht="12.75" customHeight="1" x14ac:dyDescent="0.2"/>
    <row r="15227" ht="12.75" customHeight="1" x14ac:dyDescent="0.2"/>
    <row r="15228" ht="12.75" customHeight="1" x14ac:dyDescent="0.2"/>
    <row r="15229" ht="12.75" customHeight="1" x14ac:dyDescent="0.2"/>
    <row r="15230" ht="12.75" customHeight="1" x14ac:dyDescent="0.2"/>
    <row r="15231" ht="12.75" customHeight="1" x14ac:dyDescent="0.2"/>
    <row r="15232" ht="12.75" customHeight="1" x14ac:dyDescent="0.2"/>
    <row r="15233" ht="12.75" customHeight="1" x14ac:dyDescent="0.2"/>
    <row r="15234" ht="12.75" customHeight="1" x14ac:dyDescent="0.2"/>
    <row r="15235" ht="12.75" customHeight="1" x14ac:dyDescent="0.2"/>
    <row r="15236" ht="12.75" customHeight="1" x14ac:dyDescent="0.2"/>
    <row r="15237" ht="12.75" customHeight="1" x14ac:dyDescent="0.2"/>
    <row r="15238" ht="12.75" customHeight="1" x14ac:dyDescent="0.2"/>
    <row r="15239" ht="12.75" customHeight="1" x14ac:dyDescent="0.2"/>
    <row r="15240" ht="12.75" customHeight="1" x14ac:dyDescent="0.2"/>
    <row r="15241" ht="12.75" customHeight="1" x14ac:dyDescent="0.2"/>
    <row r="15242" ht="12.75" customHeight="1" x14ac:dyDescent="0.2"/>
    <row r="15243" ht="12.75" customHeight="1" x14ac:dyDescent="0.2"/>
    <row r="15244" ht="12.75" customHeight="1" x14ac:dyDescent="0.2"/>
    <row r="15245" ht="12.75" customHeight="1" x14ac:dyDescent="0.2"/>
    <row r="15246" ht="12.75" customHeight="1" x14ac:dyDescent="0.2"/>
    <row r="15247" ht="12.75" customHeight="1" x14ac:dyDescent="0.2"/>
    <row r="15248" ht="12.75" customHeight="1" x14ac:dyDescent="0.2"/>
    <row r="15249" ht="12.75" customHeight="1" x14ac:dyDescent="0.2"/>
    <row r="15250" ht="12.75" customHeight="1" x14ac:dyDescent="0.2"/>
    <row r="15251" ht="12.75" customHeight="1" x14ac:dyDescent="0.2"/>
    <row r="15252" ht="12.75" customHeight="1" x14ac:dyDescent="0.2"/>
    <row r="15253" ht="12.75" customHeight="1" x14ac:dyDescent="0.2"/>
    <row r="15254" ht="12.75" customHeight="1" x14ac:dyDescent="0.2"/>
    <row r="15255" ht="12.75" customHeight="1" x14ac:dyDescent="0.2"/>
    <row r="15256" ht="12.75" customHeight="1" x14ac:dyDescent="0.2"/>
    <row r="15257" ht="12.75" customHeight="1" x14ac:dyDescent="0.2"/>
    <row r="15258" ht="12.75" customHeight="1" x14ac:dyDescent="0.2"/>
    <row r="15259" ht="12.75" customHeight="1" x14ac:dyDescent="0.2"/>
    <row r="15260" ht="12.75" customHeight="1" x14ac:dyDescent="0.2"/>
    <row r="15261" ht="12.75" customHeight="1" x14ac:dyDescent="0.2"/>
    <row r="15262" ht="12.75" customHeight="1" x14ac:dyDescent="0.2"/>
    <row r="15263" ht="12.75" customHeight="1" x14ac:dyDescent="0.2"/>
    <row r="15264" ht="12.75" customHeight="1" x14ac:dyDescent="0.2"/>
    <row r="15265" ht="12.75" customHeight="1" x14ac:dyDescent="0.2"/>
    <row r="15266" ht="12.75" customHeight="1" x14ac:dyDescent="0.2"/>
    <row r="15267" ht="12.75" customHeight="1" x14ac:dyDescent="0.2"/>
    <row r="15268" ht="12.75" customHeight="1" x14ac:dyDescent="0.2"/>
    <row r="15269" ht="12.75" customHeight="1" x14ac:dyDescent="0.2"/>
    <row r="15270" ht="12.75" customHeight="1" x14ac:dyDescent="0.2"/>
    <row r="15271" ht="12.75" customHeight="1" x14ac:dyDescent="0.2"/>
    <row r="15272" ht="12.75" customHeight="1" x14ac:dyDescent="0.2"/>
    <row r="15273" ht="12.75" customHeight="1" x14ac:dyDescent="0.2"/>
    <row r="15274" ht="12.75" customHeight="1" x14ac:dyDescent="0.2"/>
    <row r="15275" ht="12.75" customHeight="1" x14ac:dyDescent="0.2"/>
    <row r="15276" ht="12.75" customHeight="1" x14ac:dyDescent="0.2"/>
    <row r="15277" ht="12.75" customHeight="1" x14ac:dyDescent="0.2"/>
    <row r="15278" ht="12.75" customHeight="1" x14ac:dyDescent="0.2"/>
    <row r="15279" ht="12.75" customHeight="1" x14ac:dyDescent="0.2"/>
    <row r="15280" ht="12.75" customHeight="1" x14ac:dyDescent="0.2"/>
    <row r="15281" ht="12.75" customHeight="1" x14ac:dyDescent="0.2"/>
    <row r="15282" ht="12.75" customHeight="1" x14ac:dyDescent="0.2"/>
    <row r="15283" ht="12.75" customHeight="1" x14ac:dyDescent="0.2"/>
    <row r="15284" ht="12.75" customHeight="1" x14ac:dyDescent="0.2"/>
    <row r="15285" ht="12.75" customHeight="1" x14ac:dyDescent="0.2"/>
    <row r="15286" ht="12.75" customHeight="1" x14ac:dyDescent="0.2"/>
    <row r="15287" ht="12.75" customHeight="1" x14ac:dyDescent="0.2"/>
    <row r="15288" ht="12.75" customHeight="1" x14ac:dyDescent="0.2"/>
    <row r="15289" ht="12.75" customHeight="1" x14ac:dyDescent="0.2"/>
    <row r="15290" ht="12.75" customHeight="1" x14ac:dyDescent="0.2"/>
    <row r="15291" ht="12.75" customHeight="1" x14ac:dyDescent="0.2"/>
    <row r="15292" ht="12.75" customHeight="1" x14ac:dyDescent="0.2"/>
    <row r="15293" ht="12.75" customHeight="1" x14ac:dyDescent="0.2"/>
    <row r="15294" ht="12.75" customHeight="1" x14ac:dyDescent="0.2"/>
    <row r="15295" ht="12.75" customHeight="1" x14ac:dyDescent="0.2"/>
    <row r="15296" ht="12.75" customHeight="1" x14ac:dyDescent="0.2"/>
    <row r="15297" ht="12.75" customHeight="1" x14ac:dyDescent="0.2"/>
    <row r="15298" ht="12.75" customHeight="1" x14ac:dyDescent="0.2"/>
    <row r="15299" ht="12.75" customHeight="1" x14ac:dyDescent="0.2"/>
    <row r="15300" ht="12.75" customHeight="1" x14ac:dyDescent="0.2"/>
    <row r="15301" ht="12.75" customHeight="1" x14ac:dyDescent="0.2"/>
    <row r="15302" ht="12.75" customHeight="1" x14ac:dyDescent="0.2"/>
    <row r="15303" ht="12.75" customHeight="1" x14ac:dyDescent="0.2"/>
    <row r="15304" ht="12.75" customHeight="1" x14ac:dyDescent="0.2"/>
    <row r="15305" ht="12.75" customHeight="1" x14ac:dyDescent="0.2"/>
    <row r="15306" ht="12.75" customHeight="1" x14ac:dyDescent="0.2"/>
    <row r="15307" ht="12.75" customHeight="1" x14ac:dyDescent="0.2"/>
    <row r="15308" ht="12.75" customHeight="1" x14ac:dyDescent="0.2"/>
    <row r="15309" ht="12.75" customHeight="1" x14ac:dyDescent="0.2"/>
    <row r="15310" ht="12.75" customHeight="1" x14ac:dyDescent="0.2"/>
    <row r="15311" ht="12.75" customHeight="1" x14ac:dyDescent="0.2"/>
    <row r="15312" ht="12.75" customHeight="1" x14ac:dyDescent="0.2"/>
    <row r="15313" ht="12.75" customHeight="1" x14ac:dyDescent="0.2"/>
    <row r="15314" ht="12.75" customHeight="1" x14ac:dyDescent="0.2"/>
    <row r="15315" ht="12.75" customHeight="1" x14ac:dyDescent="0.2"/>
    <row r="15316" ht="12.75" customHeight="1" x14ac:dyDescent="0.2"/>
    <row r="15317" ht="12.75" customHeight="1" x14ac:dyDescent="0.2"/>
    <row r="15318" ht="12.75" customHeight="1" x14ac:dyDescent="0.2"/>
    <row r="15319" ht="12.75" customHeight="1" x14ac:dyDescent="0.2"/>
    <row r="15320" ht="12.75" customHeight="1" x14ac:dyDescent="0.2"/>
    <row r="15321" ht="12.75" customHeight="1" x14ac:dyDescent="0.2"/>
    <row r="15322" ht="12.75" customHeight="1" x14ac:dyDescent="0.2"/>
    <row r="15323" ht="12.75" customHeight="1" x14ac:dyDescent="0.2"/>
    <row r="15324" ht="12.75" customHeight="1" x14ac:dyDescent="0.2"/>
    <row r="15325" ht="12.75" customHeight="1" x14ac:dyDescent="0.2"/>
    <row r="15326" ht="12.75" customHeight="1" x14ac:dyDescent="0.2"/>
    <row r="15327" ht="12.75" customHeight="1" x14ac:dyDescent="0.2"/>
    <row r="15328" ht="12.75" customHeight="1" x14ac:dyDescent="0.2"/>
    <row r="15329" ht="12.75" customHeight="1" x14ac:dyDescent="0.2"/>
    <row r="15330" ht="12.75" customHeight="1" x14ac:dyDescent="0.2"/>
    <row r="15331" ht="12.75" customHeight="1" x14ac:dyDescent="0.2"/>
    <row r="15332" ht="12.75" customHeight="1" x14ac:dyDescent="0.2"/>
    <row r="15333" ht="12.75" customHeight="1" x14ac:dyDescent="0.2"/>
    <row r="15334" ht="12.75" customHeight="1" x14ac:dyDescent="0.2"/>
    <row r="15335" ht="12.75" customHeight="1" x14ac:dyDescent="0.2"/>
    <row r="15336" ht="12.75" customHeight="1" x14ac:dyDescent="0.2"/>
    <row r="15337" ht="12.75" customHeight="1" x14ac:dyDescent="0.2"/>
    <row r="15338" ht="12.75" customHeight="1" x14ac:dyDescent="0.2"/>
    <row r="15339" ht="12.75" customHeight="1" x14ac:dyDescent="0.2"/>
    <row r="15340" ht="12.75" customHeight="1" x14ac:dyDescent="0.2"/>
    <row r="15341" ht="12.75" customHeight="1" x14ac:dyDescent="0.2"/>
    <row r="15342" ht="12.75" customHeight="1" x14ac:dyDescent="0.2"/>
    <row r="15343" ht="12.75" customHeight="1" x14ac:dyDescent="0.2"/>
    <row r="15344" ht="12.75" customHeight="1" x14ac:dyDescent="0.2"/>
    <row r="15345" ht="12.75" customHeight="1" x14ac:dyDescent="0.2"/>
    <row r="15346" ht="12.75" customHeight="1" x14ac:dyDescent="0.2"/>
    <row r="15347" ht="12.75" customHeight="1" x14ac:dyDescent="0.2"/>
    <row r="15348" ht="12.75" customHeight="1" x14ac:dyDescent="0.2"/>
    <row r="15349" ht="12.75" customHeight="1" x14ac:dyDescent="0.2"/>
    <row r="15350" ht="12.75" customHeight="1" x14ac:dyDescent="0.2"/>
    <row r="15351" ht="12.75" customHeight="1" x14ac:dyDescent="0.2"/>
    <row r="15352" ht="12.75" customHeight="1" x14ac:dyDescent="0.2"/>
    <row r="15353" ht="12.75" customHeight="1" x14ac:dyDescent="0.2"/>
    <row r="15354" ht="12.75" customHeight="1" x14ac:dyDescent="0.2"/>
    <row r="15355" ht="12.75" customHeight="1" x14ac:dyDescent="0.2"/>
    <row r="15356" ht="12.75" customHeight="1" x14ac:dyDescent="0.2"/>
    <row r="15357" ht="12.75" customHeight="1" x14ac:dyDescent="0.2"/>
    <row r="15358" ht="12.75" customHeight="1" x14ac:dyDescent="0.2"/>
    <row r="15359" ht="12.75" customHeight="1" x14ac:dyDescent="0.2"/>
    <row r="15360" ht="12.75" customHeight="1" x14ac:dyDescent="0.2"/>
    <row r="15361" ht="12.75" customHeight="1" x14ac:dyDescent="0.2"/>
    <row r="15362" ht="12.75" customHeight="1" x14ac:dyDescent="0.2"/>
    <row r="15363" ht="12.75" customHeight="1" x14ac:dyDescent="0.2"/>
    <row r="15364" ht="12.75" customHeight="1" x14ac:dyDescent="0.2"/>
    <row r="15365" ht="12.75" customHeight="1" x14ac:dyDescent="0.2"/>
    <row r="15366" ht="12.75" customHeight="1" x14ac:dyDescent="0.2"/>
    <row r="15367" ht="12.75" customHeight="1" x14ac:dyDescent="0.2"/>
    <row r="15368" ht="12.75" customHeight="1" x14ac:dyDescent="0.2"/>
    <row r="15369" ht="12.75" customHeight="1" x14ac:dyDescent="0.2"/>
    <row r="15370" ht="12.75" customHeight="1" x14ac:dyDescent="0.2"/>
    <row r="15371" ht="12.75" customHeight="1" x14ac:dyDescent="0.2"/>
    <row r="15372" ht="12.75" customHeight="1" x14ac:dyDescent="0.2"/>
    <row r="15373" ht="12.75" customHeight="1" x14ac:dyDescent="0.2"/>
    <row r="15374" ht="12.75" customHeight="1" x14ac:dyDescent="0.2"/>
    <row r="15375" ht="12.75" customHeight="1" x14ac:dyDescent="0.2"/>
    <row r="15376" ht="12.75" customHeight="1" x14ac:dyDescent="0.2"/>
    <row r="15377" ht="12.75" customHeight="1" x14ac:dyDescent="0.2"/>
    <row r="15378" ht="12.75" customHeight="1" x14ac:dyDescent="0.2"/>
    <row r="15379" ht="12.75" customHeight="1" x14ac:dyDescent="0.2"/>
    <row r="15380" ht="12.75" customHeight="1" x14ac:dyDescent="0.2"/>
    <row r="15381" ht="12.75" customHeight="1" x14ac:dyDescent="0.2"/>
    <row r="15382" ht="12.75" customHeight="1" x14ac:dyDescent="0.2"/>
    <row r="15383" ht="12.75" customHeight="1" x14ac:dyDescent="0.2"/>
    <row r="15384" ht="12.75" customHeight="1" x14ac:dyDescent="0.2"/>
    <row r="15385" ht="12.75" customHeight="1" x14ac:dyDescent="0.2"/>
    <row r="15386" ht="12.75" customHeight="1" x14ac:dyDescent="0.2"/>
    <row r="15387" ht="12.75" customHeight="1" x14ac:dyDescent="0.2"/>
    <row r="15388" ht="12.75" customHeight="1" x14ac:dyDescent="0.2"/>
    <row r="15389" ht="12.75" customHeight="1" x14ac:dyDescent="0.2"/>
    <row r="15390" ht="12.75" customHeight="1" x14ac:dyDescent="0.2"/>
    <row r="15391" ht="12.75" customHeight="1" x14ac:dyDescent="0.2"/>
    <row r="15392" ht="12.75" customHeight="1" x14ac:dyDescent="0.2"/>
    <row r="15393" ht="12.75" customHeight="1" x14ac:dyDescent="0.2"/>
    <row r="15394" ht="12.75" customHeight="1" x14ac:dyDescent="0.2"/>
    <row r="15395" ht="12.75" customHeight="1" x14ac:dyDescent="0.2"/>
    <row r="15396" ht="12.75" customHeight="1" x14ac:dyDescent="0.2"/>
    <row r="15397" ht="12.75" customHeight="1" x14ac:dyDescent="0.2"/>
    <row r="15398" ht="12.75" customHeight="1" x14ac:dyDescent="0.2"/>
    <row r="15399" ht="12.75" customHeight="1" x14ac:dyDescent="0.2"/>
    <row r="15400" ht="12.75" customHeight="1" x14ac:dyDescent="0.2"/>
    <row r="15401" ht="12.75" customHeight="1" x14ac:dyDescent="0.2"/>
    <row r="15402" ht="12.75" customHeight="1" x14ac:dyDescent="0.2"/>
    <row r="15403" ht="12.75" customHeight="1" x14ac:dyDescent="0.2"/>
    <row r="15404" ht="12.75" customHeight="1" x14ac:dyDescent="0.2"/>
    <row r="15405" ht="12.75" customHeight="1" x14ac:dyDescent="0.2"/>
    <row r="15406" ht="12.75" customHeight="1" x14ac:dyDescent="0.2"/>
    <row r="15407" ht="12.75" customHeight="1" x14ac:dyDescent="0.2"/>
    <row r="15408" ht="12.75" customHeight="1" x14ac:dyDescent="0.2"/>
    <row r="15409" ht="12.75" customHeight="1" x14ac:dyDescent="0.2"/>
    <row r="15410" ht="12.75" customHeight="1" x14ac:dyDescent="0.2"/>
    <row r="15411" ht="12.75" customHeight="1" x14ac:dyDescent="0.2"/>
    <row r="15412" ht="12.75" customHeight="1" x14ac:dyDescent="0.2"/>
    <row r="15413" ht="12.75" customHeight="1" x14ac:dyDescent="0.2"/>
    <row r="15414" ht="12.75" customHeight="1" x14ac:dyDescent="0.2"/>
    <row r="15415" ht="12.75" customHeight="1" x14ac:dyDescent="0.2"/>
    <row r="15416" ht="12.75" customHeight="1" x14ac:dyDescent="0.2"/>
    <row r="15417" ht="12.75" customHeight="1" x14ac:dyDescent="0.2"/>
    <row r="15418" ht="12.75" customHeight="1" x14ac:dyDescent="0.2"/>
    <row r="15419" ht="12.75" customHeight="1" x14ac:dyDescent="0.2"/>
    <row r="15420" ht="12.75" customHeight="1" x14ac:dyDescent="0.2"/>
    <row r="15421" ht="12.75" customHeight="1" x14ac:dyDescent="0.2"/>
    <row r="15422" ht="12.75" customHeight="1" x14ac:dyDescent="0.2"/>
    <row r="15423" ht="12.75" customHeight="1" x14ac:dyDescent="0.2"/>
    <row r="15424" ht="12.75" customHeight="1" x14ac:dyDescent="0.2"/>
    <row r="15425" ht="12.75" customHeight="1" x14ac:dyDescent="0.2"/>
    <row r="15426" ht="12.75" customHeight="1" x14ac:dyDescent="0.2"/>
    <row r="15427" ht="12.75" customHeight="1" x14ac:dyDescent="0.2"/>
    <row r="15428" ht="12.75" customHeight="1" x14ac:dyDescent="0.2"/>
    <row r="15429" ht="12.75" customHeight="1" x14ac:dyDescent="0.2"/>
    <row r="15430" ht="12.75" customHeight="1" x14ac:dyDescent="0.2"/>
    <row r="15431" ht="12.75" customHeight="1" x14ac:dyDescent="0.2"/>
    <row r="15432" ht="12.75" customHeight="1" x14ac:dyDescent="0.2"/>
    <row r="15433" ht="12.75" customHeight="1" x14ac:dyDescent="0.2"/>
    <row r="15434" ht="12.75" customHeight="1" x14ac:dyDescent="0.2"/>
    <row r="15435" ht="12.75" customHeight="1" x14ac:dyDescent="0.2"/>
    <row r="15436" ht="12.75" customHeight="1" x14ac:dyDescent="0.2"/>
    <row r="15437" ht="12.75" customHeight="1" x14ac:dyDescent="0.2"/>
    <row r="15438" ht="12.75" customHeight="1" x14ac:dyDescent="0.2"/>
    <row r="15439" ht="12.75" customHeight="1" x14ac:dyDescent="0.2"/>
    <row r="15440" ht="12.75" customHeight="1" x14ac:dyDescent="0.2"/>
    <row r="15441" ht="12.75" customHeight="1" x14ac:dyDescent="0.2"/>
    <row r="15442" ht="12.75" customHeight="1" x14ac:dyDescent="0.2"/>
    <row r="15443" ht="12.75" customHeight="1" x14ac:dyDescent="0.2"/>
    <row r="15444" ht="12.75" customHeight="1" x14ac:dyDescent="0.2"/>
    <row r="15445" ht="12.75" customHeight="1" x14ac:dyDescent="0.2"/>
    <row r="15446" ht="12.75" customHeight="1" x14ac:dyDescent="0.2"/>
    <row r="15447" ht="12.75" customHeight="1" x14ac:dyDescent="0.2"/>
    <row r="15448" ht="12.75" customHeight="1" x14ac:dyDescent="0.2"/>
    <row r="15449" ht="12.75" customHeight="1" x14ac:dyDescent="0.2"/>
    <row r="15450" ht="12.75" customHeight="1" x14ac:dyDescent="0.2"/>
    <row r="15451" ht="12.75" customHeight="1" x14ac:dyDescent="0.2"/>
    <row r="15452" ht="12.75" customHeight="1" x14ac:dyDescent="0.2"/>
    <row r="15453" ht="12.75" customHeight="1" x14ac:dyDescent="0.2"/>
    <row r="15454" ht="12.75" customHeight="1" x14ac:dyDescent="0.2"/>
    <row r="15455" ht="12.75" customHeight="1" x14ac:dyDescent="0.2"/>
    <row r="15456" ht="12.75" customHeight="1" x14ac:dyDescent="0.2"/>
    <row r="15457" ht="12.75" customHeight="1" x14ac:dyDescent="0.2"/>
    <row r="15458" ht="12.75" customHeight="1" x14ac:dyDescent="0.2"/>
    <row r="15459" ht="12.75" customHeight="1" x14ac:dyDescent="0.2"/>
    <row r="15460" ht="12.75" customHeight="1" x14ac:dyDescent="0.2"/>
    <row r="15461" ht="12.75" customHeight="1" x14ac:dyDescent="0.2"/>
    <row r="15462" ht="12.75" customHeight="1" x14ac:dyDescent="0.2"/>
    <row r="15463" ht="12.75" customHeight="1" x14ac:dyDescent="0.2"/>
    <row r="15464" ht="12.75" customHeight="1" x14ac:dyDescent="0.2"/>
    <row r="15465" ht="12.75" customHeight="1" x14ac:dyDescent="0.2"/>
    <row r="15466" ht="12.75" customHeight="1" x14ac:dyDescent="0.2"/>
    <row r="15467" ht="12.75" customHeight="1" x14ac:dyDescent="0.2"/>
    <row r="15468" ht="12.75" customHeight="1" x14ac:dyDescent="0.2"/>
    <row r="15469" ht="12.75" customHeight="1" x14ac:dyDescent="0.2"/>
    <row r="15470" ht="12.75" customHeight="1" x14ac:dyDescent="0.2"/>
    <row r="15471" ht="12.75" customHeight="1" x14ac:dyDescent="0.2"/>
    <row r="15472" ht="12.75" customHeight="1" x14ac:dyDescent="0.2"/>
    <row r="15473" ht="12.75" customHeight="1" x14ac:dyDescent="0.2"/>
    <row r="15474" ht="12.75" customHeight="1" x14ac:dyDescent="0.2"/>
    <row r="15475" ht="12.75" customHeight="1" x14ac:dyDescent="0.2"/>
    <row r="15476" ht="12.75" customHeight="1" x14ac:dyDescent="0.2"/>
    <row r="15477" ht="12.75" customHeight="1" x14ac:dyDescent="0.2"/>
    <row r="15478" ht="12.75" customHeight="1" x14ac:dyDescent="0.2"/>
    <row r="15479" ht="12.75" customHeight="1" x14ac:dyDescent="0.2"/>
    <row r="15480" ht="12.75" customHeight="1" x14ac:dyDescent="0.2"/>
    <row r="15481" ht="12.75" customHeight="1" x14ac:dyDescent="0.2"/>
    <row r="15482" ht="12.75" customHeight="1" x14ac:dyDescent="0.2"/>
    <row r="15483" ht="12.75" customHeight="1" x14ac:dyDescent="0.2"/>
    <row r="15484" ht="12.75" customHeight="1" x14ac:dyDescent="0.2"/>
    <row r="15485" ht="12.75" customHeight="1" x14ac:dyDescent="0.2"/>
    <row r="15486" ht="12.75" customHeight="1" x14ac:dyDescent="0.2"/>
    <row r="15487" ht="12.75" customHeight="1" x14ac:dyDescent="0.2"/>
    <row r="15488" ht="12.75" customHeight="1" x14ac:dyDescent="0.2"/>
    <row r="15489" ht="12.75" customHeight="1" x14ac:dyDescent="0.2"/>
    <row r="15490" ht="12.75" customHeight="1" x14ac:dyDescent="0.2"/>
    <row r="15491" ht="12.75" customHeight="1" x14ac:dyDescent="0.2"/>
    <row r="15492" ht="12.75" customHeight="1" x14ac:dyDescent="0.2"/>
    <row r="15493" ht="12.75" customHeight="1" x14ac:dyDescent="0.2"/>
    <row r="15494" ht="12.75" customHeight="1" x14ac:dyDescent="0.2"/>
    <row r="15495" ht="12.75" customHeight="1" x14ac:dyDescent="0.2"/>
    <row r="15496" ht="12.75" customHeight="1" x14ac:dyDescent="0.2"/>
    <row r="15497" ht="12.75" customHeight="1" x14ac:dyDescent="0.2"/>
    <row r="15498" ht="12.75" customHeight="1" x14ac:dyDescent="0.2"/>
    <row r="15499" ht="12.75" customHeight="1" x14ac:dyDescent="0.2"/>
    <row r="15500" ht="12.75" customHeight="1" x14ac:dyDescent="0.2"/>
    <row r="15501" ht="12.75" customHeight="1" x14ac:dyDescent="0.2"/>
    <row r="15502" ht="12.75" customHeight="1" x14ac:dyDescent="0.2"/>
    <row r="15503" ht="12.75" customHeight="1" x14ac:dyDescent="0.2"/>
    <row r="15504" ht="12.75" customHeight="1" x14ac:dyDescent="0.2"/>
    <row r="15505" ht="12.75" customHeight="1" x14ac:dyDescent="0.2"/>
    <row r="15506" ht="12.75" customHeight="1" x14ac:dyDescent="0.2"/>
    <row r="15507" ht="12.75" customHeight="1" x14ac:dyDescent="0.2"/>
    <row r="15508" ht="12.75" customHeight="1" x14ac:dyDescent="0.2"/>
    <row r="15509" ht="12.75" customHeight="1" x14ac:dyDescent="0.2"/>
    <row r="15510" ht="12.75" customHeight="1" x14ac:dyDescent="0.2"/>
    <row r="15511" ht="12.75" customHeight="1" x14ac:dyDescent="0.2"/>
    <row r="15512" ht="12.75" customHeight="1" x14ac:dyDescent="0.2"/>
    <row r="15513" ht="12.75" customHeight="1" x14ac:dyDescent="0.2"/>
    <row r="15514" ht="12.75" customHeight="1" x14ac:dyDescent="0.2"/>
    <row r="15515" ht="12.75" customHeight="1" x14ac:dyDescent="0.2"/>
    <row r="15516" ht="12.75" customHeight="1" x14ac:dyDescent="0.2"/>
    <row r="15517" ht="12.75" customHeight="1" x14ac:dyDescent="0.2"/>
    <row r="15518" ht="12.75" customHeight="1" x14ac:dyDescent="0.2"/>
    <row r="15519" ht="12.75" customHeight="1" x14ac:dyDescent="0.2"/>
    <row r="15520" ht="12.75" customHeight="1" x14ac:dyDescent="0.2"/>
    <row r="15521" ht="12.75" customHeight="1" x14ac:dyDescent="0.2"/>
    <row r="15522" ht="12.75" customHeight="1" x14ac:dyDescent="0.2"/>
    <row r="15523" ht="12.75" customHeight="1" x14ac:dyDescent="0.2"/>
    <row r="15524" ht="12.75" customHeight="1" x14ac:dyDescent="0.2"/>
    <row r="15525" ht="12.75" customHeight="1" x14ac:dyDescent="0.2"/>
    <row r="15526" ht="12.75" customHeight="1" x14ac:dyDescent="0.2"/>
    <row r="15527" ht="12.75" customHeight="1" x14ac:dyDescent="0.2"/>
    <row r="15528" ht="12.75" customHeight="1" x14ac:dyDescent="0.2"/>
    <row r="15529" ht="12.75" customHeight="1" x14ac:dyDescent="0.2"/>
    <row r="15530" ht="12.75" customHeight="1" x14ac:dyDescent="0.2"/>
    <row r="15531" ht="12.75" customHeight="1" x14ac:dyDescent="0.2"/>
    <row r="15532" ht="12.75" customHeight="1" x14ac:dyDescent="0.2"/>
    <row r="15533" ht="12.75" customHeight="1" x14ac:dyDescent="0.2"/>
    <row r="15534" ht="12.75" customHeight="1" x14ac:dyDescent="0.2"/>
    <row r="15535" ht="12.75" customHeight="1" x14ac:dyDescent="0.2"/>
    <row r="15536" ht="12.75" customHeight="1" x14ac:dyDescent="0.2"/>
    <row r="15537" ht="12.75" customHeight="1" x14ac:dyDescent="0.2"/>
    <row r="15538" ht="12.75" customHeight="1" x14ac:dyDescent="0.2"/>
    <row r="15539" ht="12.75" customHeight="1" x14ac:dyDescent="0.2"/>
    <row r="15540" ht="12.75" customHeight="1" x14ac:dyDescent="0.2"/>
    <row r="15541" ht="12.75" customHeight="1" x14ac:dyDescent="0.2"/>
    <row r="15542" ht="12.75" customHeight="1" x14ac:dyDescent="0.2"/>
    <row r="15543" ht="12.75" customHeight="1" x14ac:dyDescent="0.2"/>
    <row r="15544" ht="12.75" customHeight="1" x14ac:dyDescent="0.2"/>
    <row r="15545" ht="12.75" customHeight="1" x14ac:dyDescent="0.2"/>
    <row r="15546" ht="12.75" customHeight="1" x14ac:dyDescent="0.2"/>
    <row r="15547" ht="12.75" customHeight="1" x14ac:dyDescent="0.2"/>
    <row r="15548" ht="12.75" customHeight="1" x14ac:dyDescent="0.2"/>
    <row r="15549" ht="12.75" customHeight="1" x14ac:dyDescent="0.2"/>
    <row r="15550" ht="12.75" customHeight="1" x14ac:dyDescent="0.2"/>
    <row r="15551" ht="12.75" customHeight="1" x14ac:dyDescent="0.2"/>
    <row r="15552" ht="12.75" customHeight="1" x14ac:dyDescent="0.2"/>
    <row r="15553" ht="12.75" customHeight="1" x14ac:dyDescent="0.2"/>
    <row r="15554" ht="12.75" customHeight="1" x14ac:dyDescent="0.2"/>
    <row r="15555" ht="12.75" customHeight="1" x14ac:dyDescent="0.2"/>
    <row r="15556" ht="12.75" customHeight="1" x14ac:dyDescent="0.2"/>
    <row r="15557" ht="12.75" customHeight="1" x14ac:dyDescent="0.2"/>
    <row r="15558" ht="12.75" customHeight="1" x14ac:dyDescent="0.2"/>
    <row r="15559" ht="12.75" customHeight="1" x14ac:dyDescent="0.2"/>
    <row r="15560" ht="12.75" customHeight="1" x14ac:dyDescent="0.2"/>
    <row r="15561" ht="12.75" customHeight="1" x14ac:dyDescent="0.2"/>
    <row r="15562" ht="12.75" customHeight="1" x14ac:dyDescent="0.2"/>
    <row r="15563" ht="12.75" customHeight="1" x14ac:dyDescent="0.2"/>
    <row r="15564" ht="12.75" customHeight="1" x14ac:dyDescent="0.2"/>
    <row r="15565" ht="12.75" customHeight="1" x14ac:dyDescent="0.2"/>
    <row r="15566" ht="12.75" customHeight="1" x14ac:dyDescent="0.2"/>
    <row r="15567" ht="12.75" customHeight="1" x14ac:dyDescent="0.2"/>
    <row r="15568" ht="12.75" customHeight="1" x14ac:dyDescent="0.2"/>
    <row r="15569" ht="12.75" customHeight="1" x14ac:dyDescent="0.2"/>
    <row r="15570" ht="12.75" customHeight="1" x14ac:dyDescent="0.2"/>
    <row r="15571" ht="12.75" customHeight="1" x14ac:dyDescent="0.2"/>
    <row r="15572" ht="12.75" customHeight="1" x14ac:dyDescent="0.2"/>
    <row r="15573" ht="12.75" customHeight="1" x14ac:dyDescent="0.2"/>
    <row r="15574" ht="12.75" customHeight="1" x14ac:dyDescent="0.2"/>
    <row r="15575" ht="12.75" customHeight="1" x14ac:dyDescent="0.2"/>
    <row r="15576" ht="12.75" customHeight="1" x14ac:dyDescent="0.2"/>
    <row r="15577" ht="12.75" customHeight="1" x14ac:dyDescent="0.2"/>
    <row r="15578" ht="12.75" customHeight="1" x14ac:dyDescent="0.2"/>
    <row r="15579" ht="12.75" customHeight="1" x14ac:dyDescent="0.2"/>
    <row r="15580" ht="12.75" customHeight="1" x14ac:dyDescent="0.2"/>
    <row r="15581" ht="12.75" customHeight="1" x14ac:dyDescent="0.2"/>
    <row r="15582" ht="12.75" customHeight="1" x14ac:dyDescent="0.2"/>
    <row r="15583" ht="12.75" customHeight="1" x14ac:dyDescent="0.2"/>
    <row r="15584" ht="12.75" customHeight="1" x14ac:dyDescent="0.2"/>
    <row r="15585" ht="12.75" customHeight="1" x14ac:dyDescent="0.2"/>
    <row r="15586" ht="12.75" customHeight="1" x14ac:dyDescent="0.2"/>
    <row r="15587" ht="12.75" customHeight="1" x14ac:dyDescent="0.2"/>
    <row r="15588" ht="12.75" customHeight="1" x14ac:dyDescent="0.2"/>
    <row r="15589" ht="12.75" customHeight="1" x14ac:dyDescent="0.2"/>
    <row r="15590" ht="12.75" customHeight="1" x14ac:dyDescent="0.2"/>
    <row r="15591" ht="12.75" customHeight="1" x14ac:dyDescent="0.2"/>
    <row r="15592" ht="12.75" customHeight="1" x14ac:dyDescent="0.2"/>
    <row r="15593" ht="12.75" customHeight="1" x14ac:dyDescent="0.2"/>
    <row r="15594" ht="12.75" customHeight="1" x14ac:dyDescent="0.2"/>
    <row r="15595" ht="12.75" customHeight="1" x14ac:dyDescent="0.2"/>
    <row r="15596" ht="12.75" customHeight="1" x14ac:dyDescent="0.2"/>
    <row r="15597" ht="12.75" customHeight="1" x14ac:dyDescent="0.2"/>
    <row r="15598" ht="12.75" customHeight="1" x14ac:dyDescent="0.2"/>
    <row r="15599" ht="12.75" customHeight="1" x14ac:dyDescent="0.2"/>
    <row r="15600" ht="12.75" customHeight="1" x14ac:dyDescent="0.2"/>
    <row r="15601" ht="12.75" customHeight="1" x14ac:dyDescent="0.2"/>
    <row r="15602" ht="12.75" customHeight="1" x14ac:dyDescent="0.2"/>
    <row r="15603" ht="12.75" customHeight="1" x14ac:dyDescent="0.2"/>
    <row r="15604" ht="12.75" customHeight="1" x14ac:dyDescent="0.2"/>
    <row r="15605" ht="12.75" customHeight="1" x14ac:dyDescent="0.2"/>
    <row r="15606" ht="12.75" customHeight="1" x14ac:dyDescent="0.2"/>
    <row r="15607" ht="12.75" customHeight="1" x14ac:dyDescent="0.2"/>
    <row r="15608" ht="12.75" customHeight="1" x14ac:dyDescent="0.2"/>
    <row r="15609" ht="12.75" customHeight="1" x14ac:dyDescent="0.2"/>
    <row r="15610" ht="12.75" customHeight="1" x14ac:dyDescent="0.2"/>
    <row r="15611" ht="12.75" customHeight="1" x14ac:dyDescent="0.2"/>
    <row r="15612" ht="12.75" customHeight="1" x14ac:dyDescent="0.2"/>
    <row r="15613" ht="12.75" customHeight="1" x14ac:dyDescent="0.2"/>
    <row r="15614" ht="12.75" customHeight="1" x14ac:dyDescent="0.2"/>
    <row r="15615" ht="12.75" customHeight="1" x14ac:dyDescent="0.2"/>
    <row r="15616" ht="12.75" customHeight="1" x14ac:dyDescent="0.2"/>
    <row r="15617" ht="12.75" customHeight="1" x14ac:dyDescent="0.2"/>
    <row r="15618" ht="12.75" customHeight="1" x14ac:dyDescent="0.2"/>
    <row r="15619" ht="12.75" customHeight="1" x14ac:dyDescent="0.2"/>
    <row r="15620" ht="12.75" customHeight="1" x14ac:dyDescent="0.2"/>
    <row r="15621" ht="12.75" customHeight="1" x14ac:dyDescent="0.2"/>
    <row r="15622" ht="12.75" customHeight="1" x14ac:dyDescent="0.2"/>
    <row r="15623" ht="12.75" customHeight="1" x14ac:dyDescent="0.2"/>
    <row r="15624" ht="12.75" customHeight="1" x14ac:dyDescent="0.2"/>
    <row r="15625" ht="12.75" customHeight="1" x14ac:dyDescent="0.2"/>
    <row r="15626" ht="12.75" customHeight="1" x14ac:dyDescent="0.2"/>
    <row r="15627" ht="12.75" customHeight="1" x14ac:dyDescent="0.2"/>
    <row r="15628" ht="12.75" customHeight="1" x14ac:dyDescent="0.2"/>
    <row r="15629" ht="12.75" customHeight="1" x14ac:dyDescent="0.2"/>
    <row r="15630" ht="12.75" customHeight="1" x14ac:dyDescent="0.2"/>
    <row r="15631" ht="12.75" customHeight="1" x14ac:dyDescent="0.2"/>
    <row r="15632" ht="12.75" customHeight="1" x14ac:dyDescent="0.2"/>
    <row r="15633" ht="12.75" customHeight="1" x14ac:dyDescent="0.2"/>
    <row r="15634" ht="12.75" customHeight="1" x14ac:dyDescent="0.2"/>
    <row r="15635" ht="12.75" customHeight="1" x14ac:dyDescent="0.2"/>
    <row r="15636" ht="12.75" customHeight="1" x14ac:dyDescent="0.2"/>
    <row r="15637" ht="12.75" customHeight="1" x14ac:dyDescent="0.2"/>
    <row r="15638" ht="12.75" customHeight="1" x14ac:dyDescent="0.2"/>
    <row r="15639" ht="12.75" customHeight="1" x14ac:dyDescent="0.2"/>
    <row r="15640" ht="12.75" customHeight="1" x14ac:dyDescent="0.2"/>
    <row r="15641" ht="12.75" customHeight="1" x14ac:dyDescent="0.2"/>
    <row r="15642" ht="12.75" customHeight="1" x14ac:dyDescent="0.2"/>
    <row r="15643" ht="12.75" customHeight="1" x14ac:dyDescent="0.2"/>
    <row r="15644" ht="12.75" customHeight="1" x14ac:dyDescent="0.2"/>
    <row r="15645" ht="12.75" customHeight="1" x14ac:dyDescent="0.2"/>
    <row r="15646" ht="12.75" customHeight="1" x14ac:dyDescent="0.2"/>
    <row r="15647" ht="12.75" customHeight="1" x14ac:dyDescent="0.2"/>
    <row r="15648" ht="12.75" customHeight="1" x14ac:dyDescent="0.2"/>
    <row r="15649" ht="12.75" customHeight="1" x14ac:dyDescent="0.2"/>
    <row r="15650" ht="12.75" customHeight="1" x14ac:dyDescent="0.2"/>
    <row r="15651" ht="12.75" customHeight="1" x14ac:dyDescent="0.2"/>
    <row r="15652" ht="12.75" customHeight="1" x14ac:dyDescent="0.2"/>
    <row r="15653" ht="12.75" customHeight="1" x14ac:dyDescent="0.2"/>
    <row r="15654" ht="12.75" customHeight="1" x14ac:dyDescent="0.2"/>
    <row r="15655" ht="12.75" customHeight="1" x14ac:dyDescent="0.2"/>
    <row r="15656" ht="12.75" customHeight="1" x14ac:dyDescent="0.2"/>
    <row r="15657" ht="12.75" customHeight="1" x14ac:dyDescent="0.2"/>
    <row r="15658" ht="12.75" customHeight="1" x14ac:dyDescent="0.2"/>
    <row r="15659" ht="12.75" customHeight="1" x14ac:dyDescent="0.2"/>
    <row r="15660" ht="12.75" customHeight="1" x14ac:dyDescent="0.2"/>
    <row r="15661" ht="12.75" customHeight="1" x14ac:dyDescent="0.2"/>
    <row r="15662" ht="12.75" customHeight="1" x14ac:dyDescent="0.2"/>
    <row r="15663" ht="12.75" customHeight="1" x14ac:dyDescent="0.2"/>
    <row r="15664" ht="12.75" customHeight="1" x14ac:dyDescent="0.2"/>
    <row r="15665" ht="12.75" customHeight="1" x14ac:dyDescent="0.2"/>
    <row r="15666" ht="12.75" customHeight="1" x14ac:dyDescent="0.2"/>
    <row r="15667" ht="12.75" customHeight="1" x14ac:dyDescent="0.2"/>
    <row r="15668" ht="12.75" customHeight="1" x14ac:dyDescent="0.2"/>
    <row r="15669" ht="12.75" customHeight="1" x14ac:dyDescent="0.2"/>
    <row r="15670" ht="12.75" customHeight="1" x14ac:dyDescent="0.2"/>
    <row r="15671" ht="12.75" customHeight="1" x14ac:dyDescent="0.2"/>
    <row r="15672" ht="12.75" customHeight="1" x14ac:dyDescent="0.2"/>
    <row r="15673" ht="12.75" customHeight="1" x14ac:dyDescent="0.2"/>
    <row r="15674" ht="12.75" customHeight="1" x14ac:dyDescent="0.2"/>
    <row r="15675" ht="12.75" customHeight="1" x14ac:dyDescent="0.2"/>
    <row r="15676" ht="12.75" customHeight="1" x14ac:dyDescent="0.2"/>
    <row r="15677" ht="12.75" customHeight="1" x14ac:dyDescent="0.2"/>
    <row r="15678" ht="12.75" customHeight="1" x14ac:dyDescent="0.2"/>
    <row r="15679" ht="12.75" customHeight="1" x14ac:dyDescent="0.2"/>
    <row r="15680" ht="12.75" customHeight="1" x14ac:dyDescent="0.2"/>
    <row r="15681" ht="12.75" customHeight="1" x14ac:dyDescent="0.2"/>
    <row r="15682" ht="12.75" customHeight="1" x14ac:dyDescent="0.2"/>
    <row r="15683" ht="12.75" customHeight="1" x14ac:dyDescent="0.2"/>
    <row r="15684" ht="12.75" customHeight="1" x14ac:dyDescent="0.2"/>
    <row r="15685" ht="12.75" customHeight="1" x14ac:dyDescent="0.2"/>
    <row r="15686" ht="12.75" customHeight="1" x14ac:dyDescent="0.2"/>
    <row r="15687" ht="12.75" customHeight="1" x14ac:dyDescent="0.2"/>
    <row r="15688" ht="12.75" customHeight="1" x14ac:dyDescent="0.2"/>
    <row r="15689" ht="12.75" customHeight="1" x14ac:dyDescent="0.2"/>
    <row r="15690" ht="12.75" customHeight="1" x14ac:dyDescent="0.2"/>
    <row r="15691" ht="12.75" customHeight="1" x14ac:dyDescent="0.2"/>
    <row r="15692" ht="12.75" customHeight="1" x14ac:dyDescent="0.2"/>
    <row r="15693" ht="12.75" customHeight="1" x14ac:dyDescent="0.2"/>
    <row r="15694" ht="12.75" customHeight="1" x14ac:dyDescent="0.2"/>
    <row r="15695" ht="12.75" customHeight="1" x14ac:dyDescent="0.2"/>
    <row r="15696" ht="12.75" customHeight="1" x14ac:dyDescent="0.2"/>
    <row r="15697" ht="12.75" customHeight="1" x14ac:dyDescent="0.2"/>
    <row r="15698" ht="12.75" customHeight="1" x14ac:dyDescent="0.2"/>
    <row r="15699" ht="12.75" customHeight="1" x14ac:dyDescent="0.2"/>
    <row r="15700" ht="12.75" customHeight="1" x14ac:dyDescent="0.2"/>
    <row r="15701" ht="12.75" customHeight="1" x14ac:dyDescent="0.2"/>
    <row r="15702" ht="12.75" customHeight="1" x14ac:dyDescent="0.2"/>
    <row r="15703" ht="12.75" customHeight="1" x14ac:dyDescent="0.2"/>
    <row r="15704" ht="12.75" customHeight="1" x14ac:dyDescent="0.2"/>
    <row r="15705" ht="12.75" customHeight="1" x14ac:dyDescent="0.2"/>
    <row r="15706" ht="12.75" customHeight="1" x14ac:dyDescent="0.2"/>
    <row r="15707" ht="12.75" customHeight="1" x14ac:dyDescent="0.2"/>
    <row r="15708" ht="12.75" customHeight="1" x14ac:dyDescent="0.2"/>
    <row r="15709" ht="12.75" customHeight="1" x14ac:dyDescent="0.2"/>
    <row r="15710" ht="12.75" customHeight="1" x14ac:dyDescent="0.2"/>
    <row r="15711" ht="12.75" customHeight="1" x14ac:dyDescent="0.2"/>
    <row r="15712" ht="12.75" customHeight="1" x14ac:dyDescent="0.2"/>
    <row r="15713" ht="12.75" customHeight="1" x14ac:dyDescent="0.2"/>
    <row r="15714" ht="12.75" customHeight="1" x14ac:dyDescent="0.2"/>
    <row r="15715" ht="12.75" customHeight="1" x14ac:dyDescent="0.2"/>
    <row r="15716" ht="12.75" customHeight="1" x14ac:dyDescent="0.2"/>
    <row r="15717" ht="12.75" customHeight="1" x14ac:dyDescent="0.2"/>
    <row r="15718" ht="12.75" customHeight="1" x14ac:dyDescent="0.2"/>
    <row r="15719" ht="12.75" customHeight="1" x14ac:dyDescent="0.2"/>
    <row r="15720" ht="12.75" customHeight="1" x14ac:dyDescent="0.2"/>
    <row r="15721" ht="12.75" customHeight="1" x14ac:dyDescent="0.2"/>
    <row r="15722" ht="12.75" customHeight="1" x14ac:dyDescent="0.2"/>
    <row r="15723" ht="12.75" customHeight="1" x14ac:dyDescent="0.2"/>
    <row r="15724" ht="12.75" customHeight="1" x14ac:dyDescent="0.2"/>
    <row r="15725" ht="12.75" customHeight="1" x14ac:dyDescent="0.2"/>
    <row r="15726" ht="12.75" customHeight="1" x14ac:dyDescent="0.2"/>
    <row r="15727" ht="12.75" customHeight="1" x14ac:dyDescent="0.2"/>
    <row r="15728" ht="12.75" customHeight="1" x14ac:dyDescent="0.2"/>
    <row r="15729" ht="12.75" customHeight="1" x14ac:dyDescent="0.2"/>
    <row r="15730" ht="12.75" customHeight="1" x14ac:dyDescent="0.2"/>
    <row r="15731" ht="12.75" customHeight="1" x14ac:dyDescent="0.2"/>
    <row r="15732" ht="12.75" customHeight="1" x14ac:dyDescent="0.2"/>
    <row r="15733" ht="12.75" customHeight="1" x14ac:dyDescent="0.2"/>
    <row r="15734" ht="12.75" customHeight="1" x14ac:dyDescent="0.2"/>
    <row r="15735" ht="12.75" customHeight="1" x14ac:dyDescent="0.2"/>
    <row r="15736" ht="12.75" customHeight="1" x14ac:dyDescent="0.2"/>
    <row r="15737" ht="12.75" customHeight="1" x14ac:dyDescent="0.2"/>
    <row r="15738" ht="12.75" customHeight="1" x14ac:dyDescent="0.2"/>
    <row r="15739" ht="12.75" customHeight="1" x14ac:dyDescent="0.2"/>
    <row r="15740" ht="12.75" customHeight="1" x14ac:dyDescent="0.2"/>
    <row r="15741" ht="12.75" customHeight="1" x14ac:dyDescent="0.2"/>
    <row r="15742" ht="12.75" customHeight="1" x14ac:dyDescent="0.2"/>
    <row r="15743" ht="12.75" customHeight="1" x14ac:dyDescent="0.2"/>
    <row r="15744" ht="12.75" customHeight="1" x14ac:dyDescent="0.2"/>
    <row r="15745" ht="12.75" customHeight="1" x14ac:dyDescent="0.2"/>
    <row r="15746" ht="12.75" customHeight="1" x14ac:dyDescent="0.2"/>
    <row r="15747" ht="12.75" customHeight="1" x14ac:dyDescent="0.2"/>
    <row r="15748" ht="12.75" customHeight="1" x14ac:dyDescent="0.2"/>
    <row r="15749" ht="12.75" customHeight="1" x14ac:dyDescent="0.2"/>
    <row r="15750" ht="12.75" customHeight="1" x14ac:dyDescent="0.2"/>
    <row r="15751" ht="12.75" customHeight="1" x14ac:dyDescent="0.2"/>
    <row r="15752" ht="12.75" customHeight="1" x14ac:dyDescent="0.2"/>
    <row r="15753" ht="12.75" customHeight="1" x14ac:dyDescent="0.2"/>
    <row r="15754" ht="12.75" customHeight="1" x14ac:dyDescent="0.2"/>
    <row r="15755" ht="12.75" customHeight="1" x14ac:dyDescent="0.2"/>
    <row r="15756" ht="12.75" customHeight="1" x14ac:dyDescent="0.2"/>
    <row r="15757" ht="12.75" customHeight="1" x14ac:dyDescent="0.2"/>
    <row r="15758" ht="12.75" customHeight="1" x14ac:dyDescent="0.2"/>
    <row r="15759" ht="12.75" customHeight="1" x14ac:dyDescent="0.2"/>
    <row r="15760" ht="12.75" customHeight="1" x14ac:dyDescent="0.2"/>
    <row r="15761" ht="12.75" customHeight="1" x14ac:dyDescent="0.2"/>
    <row r="15762" ht="12.75" customHeight="1" x14ac:dyDescent="0.2"/>
    <row r="15763" ht="12.75" customHeight="1" x14ac:dyDescent="0.2"/>
    <row r="15764" ht="12.75" customHeight="1" x14ac:dyDescent="0.2"/>
    <row r="15765" ht="12.75" customHeight="1" x14ac:dyDescent="0.2"/>
    <row r="15766" ht="12.75" customHeight="1" x14ac:dyDescent="0.2"/>
    <row r="15767" ht="12.75" customHeight="1" x14ac:dyDescent="0.2"/>
    <row r="15768" ht="12.75" customHeight="1" x14ac:dyDescent="0.2"/>
    <row r="15769" ht="12.75" customHeight="1" x14ac:dyDescent="0.2"/>
    <row r="15770" ht="12.75" customHeight="1" x14ac:dyDescent="0.2"/>
    <row r="15771" ht="12.75" customHeight="1" x14ac:dyDescent="0.2"/>
    <row r="15772" ht="12.75" customHeight="1" x14ac:dyDescent="0.2"/>
    <row r="15773" ht="12.75" customHeight="1" x14ac:dyDescent="0.2"/>
    <row r="15774" ht="12.75" customHeight="1" x14ac:dyDescent="0.2"/>
    <row r="15775" ht="12.75" customHeight="1" x14ac:dyDescent="0.2"/>
    <row r="15776" ht="12.75" customHeight="1" x14ac:dyDescent="0.2"/>
    <row r="15777" ht="12.75" customHeight="1" x14ac:dyDescent="0.2"/>
    <row r="15778" ht="12.75" customHeight="1" x14ac:dyDescent="0.2"/>
    <row r="15779" ht="12.75" customHeight="1" x14ac:dyDescent="0.2"/>
    <row r="15780" ht="12.75" customHeight="1" x14ac:dyDescent="0.2"/>
    <row r="15781" ht="12.75" customHeight="1" x14ac:dyDescent="0.2"/>
    <row r="15782" ht="12.75" customHeight="1" x14ac:dyDescent="0.2"/>
    <row r="15783" ht="12.75" customHeight="1" x14ac:dyDescent="0.2"/>
    <row r="15784" ht="12.75" customHeight="1" x14ac:dyDescent="0.2"/>
    <row r="15785" ht="12.75" customHeight="1" x14ac:dyDescent="0.2"/>
    <row r="15786" ht="12.75" customHeight="1" x14ac:dyDescent="0.2"/>
    <row r="15787" ht="12.75" customHeight="1" x14ac:dyDescent="0.2"/>
    <row r="15788" ht="12.75" customHeight="1" x14ac:dyDescent="0.2"/>
    <row r="15789" ht="12.75" customHeight="1" x14ac:dyDescent="0.2"/>
    <row r="15790" ht="12.75" customHeight="1" x14ac:dyDescent="0.2"/>
    <row r="15791" ht="12.75" customHeight="1" x14ac:dyDescent="0.2"/>
    <row r="15792" ht="12.75" customHeight="1" x14ac:dyDescent="0.2"/>
    <row r="15793" ht="12.75" customHeight="1" x14ac:dyDescent="0.2"/>
    <row r="15794" ht="12.75" customHeight="1" x14ac:dyDescent="0.2"/>
    <row r="15795" ht="12.75" customHeight="1" x14ac:dyDescent="0.2"/>
    <row r="15796" ht="12.75" customHeight="1" x14ac:dyDescent="0.2"/>
    <row r="15797" ht="12.75" customHeight="1" x14ac:dyDescent="0.2"/>
    <row r="15798" ht="12.75" customHeight="1" x14ac:dyDescent="0.2"/>
    <row r="15799" ht="12.75" customHeight="1" x14ac:dyDescent="0.2"/>
    <row r="15800" ht="12.75" customHeight="1" x14ac:dyDescent="0.2"/>
    <row r="15801" ht="12.75" customHeight="1" x14ac:dyDescent="0.2"/>
    <row r="15802" ht="12.75" customHeight="1" x14ac:dyDescent="0.2"/>
    <row r="15803" ht="12.75" customHeight="1" x14ac:dyDescent="0.2"/>
    <row r="15804" ht="12.75" customHeight="1" x14ac:dyDescent="0.2"/>
    <row r="15805" ht="12.75" customHeight="1" x14ac:dyDescent="0.2"/>
    <row r="15806" ht="12.75" customHeight="1" x14ac:dyDescent="0.2"/>
    <row r="15807" ht="12.75" customHeight="1" x14ac:dyDescent="0.2"/>
    <row r="15808" ht="12.75" customHeight="1" x14ac:dyDescent="0.2"/>
    <row r="15809" ht="12.75" customHeight="1" x14ac:dyDescent="0.2"/>
    <row r="15810" ht="12.75" customHeight="1" x14ac:dyDescent="0.2"/>
    <row r="15811" ht="12.75" customHeight="1" x14ac:dyDescent="0.2"/>
    <row r="15812" ht="12.75" customHeight="1" x14ac:dyDescent="0.2"/>
    <row r="15813" ht="12.75" customHeight="1" x14ac:dyDescent="0.2"/>
    <row r="15814" ht="12.75" customHeight="1" x14ac:dyDescent="0.2"/>
    <row r="15815" ht="12.75" customHeight="1" x14ac:dyDescent="0.2"/>
    <row r="15816" ht="12.75" customHeight="1" x14ac:dyDescent="0.2"/>
    <row r="15817" ht="12.75" customHeight="1" x14ac:dyDescent="0.2"/>
    <row r="15818" ht="12.75" customHeight="1" x14ac:dyDescent="0.2"/>
    <row r="15819" ht="12.75" customHeight="1" x14ac:dyDescent="0.2"/>
    <row r="15820" ht="12.75" customHeight="1" x14ac:dyDescent="0.2"/>
    <row r="15821" ht="12.75" customHeight="1" x14ac:dyDescent="0.2"/>
    <row r="15822" ht="12.75" customHeight="1" x14ac:dyDescent="0.2"/>
    <row r="15823" ht="12.75" customHeight="1" x14ac:dyDescent="0.2"/>
    <row r="15824" ht="12.75" customHeight="1" x14ac:dyDescent="0.2"/>
    <row r="15825" ht="12.75" customHeight="1" x14ac:dyDescent="0.2"/>
    <row r="15826" ht="12.75" customHeight="1" x14ac:dyDescent="0.2"/>
    <row r="15827" ht="12.75" customHeight="1" x14ac:dyDescent="0.2"/>
    <row r="15828" ht="12.75" customHeight="1" x14ac:dyDescent="0.2"/>
    <row r="15829" ht="12.75" customHeight="1" x14ac:dyDescent="0.2"/>
    <row r="15830" ht="12.75" customHeight="1" x14ac:dyDescent="0.2"/>
    <row r="15831" ht="12.75" customHeight="1" x14ac:dyDescent="0.2"/>
    <row r="15832" ht="12.75" customHeight="1" x14ac:dyDescent="0.2"/>
    <row r="15833" ht="12.75" customHeight="1" x14ac:dyDescent="0.2"/>
    <row r="15834" ht="12.75" customHeight="1" x14ac:dyDescent="0.2"/>
    <row r="15835" ht="12.75" customHeight="1" x14ac:dyDescent="0.2"/>
    <row r="15836" ht="12.75" customHeight="1" x14ac:dyDescent="0.2"/>
    <row r="15837" ht="12.75" customHeight="1" x14ac:dyDescent="0.2"/>
    <row r="15838" ht="12.75" customHeight="1" x14ac:dyDescent="0.2"/>
    <row r="15839" ht="12.75" customHeight="1" x14ac:dyDescent="0.2"/>
    <row r="15840" ht="12.75" customHeight="1" x14ac:dyDescent="0.2"/>
    <row r="15841" ht="12.75" customHeight="1" x14ac:dyDescent="0.2"/>
    <row r="15842" ht="12.75" customHeight="1" x14ac:dyDescent="0.2"/>
    <row r="15843" ht="12.75" customHeight="1" x14ac:dyDescent="0.2"/>
    <row r="15844" ht="12.75" customHeight="1" x14ac:dyDescent="0.2"/>
    <row r="15845" ht="12.75" customHeight="1" x14ac:dyDescent="0.2"/>
    <row r="15846" ht="12.75" customHeight="1" x14ac:dyDescent="0.2"/>
    <row r="15847" ht="12.75" customHeight="1" x14ac:dyDescent="0.2"/>
    <row r="15848" ht="12.75" customHeight="1" x14ac:dyDescent="0.2"/>
    <row r="15849" ht="12.75" customHeight="1" x14ac:dyDescent="0.2"/>
    <row r="15850" ht="12.75" customHeight="1" x14ac:dyDescent="0.2"/>
    <row r="15851" ht="12.75" customHeight="1" x14ac:dyDescent="0.2"/>
    <row r="15852" ht="12.75" customHeight="1" x14ac:dyDescent="0.2"/>
    <row r="15853" ht="12.75" customHeight="1" x14ac:dyDescent="0.2"/>
    <row r="15854" ht="12.75" customHeight="1" x14ac:dyDescent="0.2"/>
    <row r="15855" ht="12.75" customHeight="1" x14ac:dyDescent="0.2"/>
    <row r="15856" ht="12.75" customHeight="1" x14ac:dyDescent="0.2"/>
    <row r="15857" ht="12.75" customHeight="1" x14ac:dyDescent="0.2"/>
    <row r="15858" ht="12.75" customHeight="1" x14ac:dyDescent="0.2"/>
    <row r="15859" ht="12.75" customHeight="1" x14ac:dyDescent="0.2"/>
    <row r="15860" ht="12.75" customHeight="1" x14ac:dyDescent="0.2"/>
    <row r="15861" ht="12.75" customHeight="1" x14ac:dyDescent="0.2"/>
    <row r="15862" ht="12.75" customHeight="1" x14ac:dyDescent="0.2"/>
    <row r="15863" ht="12.75" customHeight="1" x14ac:dyDescent="0.2"/>
    <row r="15864" ht="12.75" customHeight="1" x14ac:dyDescent="0.2"/>
    <row r="15865" ht="12.75" customHeight="1" x14ac:dyDescent="0.2"/>
    <row r="15866" ht="12.75" customHeight="1" x14ac:dyDescent="0.2"/>
    <row r="15867" ht="12.75" customHeight="1" x14ac:dyDescent="0.2"/>
    <row r="15868" ht="12.75" customHeight="1" x14ac:dyDescent="0.2"/>
    <row r="15869" ht="12.75" customHeight="1" x14ac:dyDescent="0.2"/>
    <row r="15870" ht="12.75" customHeight="1" x14ac:dyDescent="0.2"/>
    <row r="15871" ht="12.75" customHeight="1" x14ac:dyDescent="0.2"/>
    <row r="15872" ht="12.75" customHeight="1" x14ac:dyDescent="0.2"/>
    <row r="15873" ht="12.75" customHeight="1" x14ac:dyDescent="0.2"/>
    <row r="15874" ht="12.75" customHeight="1" x14ac:dyDescent="0.2"/>
    <row r="15875" ht="12.75" customHeight="1" x14ac:dyDescent="0.2"/>
    <row r="15876" ht="12.75" customHeight="1" x14ac:dyDescent="0.2"/>
    <row r="15877" ht="12.75" customHeight="1" x14ac:dyDescent="0.2"/>
    <row r="15878" ht="12.75" customHeight="1" x14ac:dyDescent="0.2"/>
    <row r="15879" ht="12.75" customHeight="1" x14ac:dyDescent="0.2"/>
    <row r="15880" ht="12.75" customHeight="1" x14ac:dyDescent="0.2"/>
    <row r="15881" ht="12.75" customHeight="1" x14ac:dyDescent="0.2"/>
    <row r="15882" ht="12.75" customHeight="1" x14ac:dyDescent="0.2"/>
    <row r="15883" ht="12.75" customHeight="1" x14ac:dyDescent="0.2"/>
    <row r="15884" ht="12.75" customHeight="1" x14ac:dyDescent="0.2"/>
    <row r="15885" ht="12.75" customHeight="1" x14ac:dyDescent="0.2"/>
    <row r="15886" ht="12.75" customHeight="1" x14ac:dyDescent="0.2"/>
    <row r="15887" ht="12.75" customHeight="1" x14ac:dyDescent="0.2"/>
    <row r="15888" ht="12.75" customHeight="1" x14ac:dyDescent="0.2"/>
    <row r="15889" ht="12.75" customHeight="1" x14ac:dyDescent="0.2"/>
    <row r="15890" ht="12.75" customHeight="1" x14ac:dyDescent="0.2"/>
    <row r="15891" ht="12.75" customHeight="1" x14ac:dyDescent="0.2"/>
    <row r="15892" ht="12.75" customHeight="1" x14ac:dyDescent="0.2"/>
    <row r="15893" ht="12.75" customHeight="1" x14ac:dyDescent="0.2"/>
    <row r="15894" ht="12.75" customHeight="1" x14ac:dyDescent="0.2"/>
    <row r="15895" ht="12.75" customHeight="1" x14ac:dyDescent="0.2"/>
    <row r="15896" ht="12.75" customHeight="1" x14ac:dyDescent="0.2"/>
    <row r="15897" ht="12.75" customHeight="1" x14ac:dyDescent="0.2"/>
    <row r="15898" ht="12.75" customHeight="1" x14ac:dyDescent="0.2"/>
    <row r="15899" ht="12.75" customHeight="1" x14ac:dyDescent="0.2"/>
    <row r="15900" ht="12.75" customHeight="1" x14ac:dyDescent="0.2"/>
    <row r="15901" ht="12.75" customHeight="1" x14ac:dyDescent="0.2"/>
    <row r="15902" ht="12.75" customHeight="1" x14ac:dyDescent="0.2"/>
    <row r="15903" ht="12.75" customHeight="1" x14ac:dyDescent="0.2"/>
    <row r="15904" ht="12.75" customHeight="1" x14ac:dyDescent="0.2"/>
    <row r="15905" ht="12.75" customHeight="1" x14ac:dyDescent="0.2"/>
    <row r="15906" ht="12.75" customHeight="1" x14ac:dyDescent="0.2"/>
    <row r="15907" ht="12.75" customHeight="1" x14ac:dyDescent="0.2"/>
    <row r="15908" ht="12.75" customHeight="1" x14ac:dyDescent="0.2"/>
    <row r="15909" ht="12.75" customHeight="1" x14ac:dyDescent="0.2"/>
    <row r="15910" ht="12.75" customHeight="1" x14ac:dyDescent="0.2"/>
    <row r="15911" ht="12.75" customHeight="1" x14ac:dyDescent="0.2"/>
    <row r="15912" ht="12.75" customHeight="1" x14ac:dyDescent="0.2"/>
    <row r="15913" ht="12.75" customHeight="1" x14ac:dyDescent="0.2"/>
    <row r="15914" ht="12.75" customHeight="1" x14ac:dyDescent="0.2"/>
    <row r="15915" ht="12.75" customHeight="1" x14ac:dyDescent="0.2"/>
    <row r="15916" ht="12.75" customHeight="1" x14ac:dyDescent="0.2"/>
    <row r="15917" ht="12.75" customHeight="1" x14ac:dyDescent="0.2"/>
    <row r="15918" ht="12.75" customHeight="1" x14ac:dyDescent="0.2"/>
    <row r="15919" ht="12.75" customHeight="1" x14ac:dyDescent="0.2"/>
    <row r="15920" ht="12.75" customHeight="1" x14ac:dyDescent="0.2"/>
    <row r="15921" ht="12.75" customHeight="1" x14ac:dyDescent="0.2"/>
    <row r="15922" ht="12.75" customHeight="1" x14ac:dyDescent="0.2"/>
    <row r="15923" ht="12.75" customHeight="1" x14ac:dyDescent="0.2"/>
    <row r="15924" ht="12.75" customHeight="1" x14ac:dyDescent="0.2"/>
    <row r="15925" ht="12.75" customHeight="1" x14ac:dyDescent="0.2"/>
    <row r="15926" ht="12.75" customHeight="1" x14ac:dyDescent="0.2"/>
    <row r="15927" ht="12.75" customHeight="1" x14ac:dyDescent="0.2"/>
    <row r="15928" ht="12.75" customHeight="1" x14ac:dyDescent="0.2"/>
    <row r="15929" ht="12.75" customHeight="1" x14ac:dyDescent="0.2"/>
    <row r="15930" ht="12.75" customHeight="1" x14ac:dyDescent="0.2"/>
    <row r="15931" ht="12.75" customHeight="1" x14ac:dyDescent="0.2"/>
    <row r="15932" ht="12.75" customHeight="1" x14ac:dyDescent="0.2"/>
    <row r="15933" ht="12.75" customHeight="1" x14ac:dyDescent="0.2"/>
    <row r="15934" ht="12.75" customHeight="1" x14ac:dyDescent="0.2"/>
    <row r="15935" ht="12.75" customHeight="1" x14ac:dyDescent="0.2"/>
    <row r="15936" ht="12.75" customHeight="1" x14ac:dyDescent="0.2"/>
    <row r="15937" ht="12.75" customHeight="1" x14ac:dyDescent="0.2"/>
    <row r="15938" ht="12.75" customHeight="1" x14ac:dyDescent="0.2"/>
    <row r="15939" ht="12.75" customHeight="1" x14ac:dyDescent="0.2"/>
    <row r="15940" ht="12.75" customHeight="1" x14ac:dyDescent="0.2"/>
    <row r="15941" ht="12.75" customHeight="1" x14ac:dyDescent="0.2"/>
    <row r="15942" ht="12.75" customHeight="1" x14ac:dyDescent="0.2"/>
    <row r="15943" ht="12.75" customHeight="1" x14ac:dyDescent="0.2"/>
    <row r="15944" ht="12.75" customHeight="1" x14ac:dyDescent="0.2"/>
    <row r="15945" ht="12.75" customHeight="1" x14ac:dyDescent="0.2"/>
    <row r="15946" ht="12.75" customHeight="1" x14ac:dyDescent="0.2"/>
    <row r="15947" ht="12.75" customHeight="1" x14ac:dyDescent="0.2"/>
    <row r="15948" ht="12.75" customHeight="1" x14ac:dyDescent="0.2"/>
    <row r="15949" ht="12.75" customHeight="1" x14ac:dyDescent="0.2"/>
    <row r="15950" ht="12.75" customHeight="1" x14ac:dyDescent="0.2"/>
    <row r="15951" ht="12.75" customHeight="1" x14ac:dyDescent="0.2"/>
    <row r="15952" ht="12.75" customHeight="1" x14ac:dyDescent="0.2"/>
    <row r="15953" ht="12.75" customHeight="1" x14ac:dyDescent="0.2"/>
    <row r="15954" ht="12.75" customHeight="1" x14ac:dyDescent="0.2"/>
    <row r="15955" ht="12.75" customHeight="1" x14ac:dyDescent="0.2"/>
    <row r="15956" ht="12.75" customHeight="1" x14ac:dyDescent="0.2"/>
    <row r="15957" ht="12.75" customHeight="1" x14ac:dyDescent="0.2"/>
    <row r="15958" ht="12.75" customHeight="1" x14ac:dyDescent="0.2"/>
    <row r="15959" ht="12.75" customHeight="1" x14ac:dyDescent="0.2"/>
    <row r="15960" ht="12.75" customHeight="1" x14ac:dyDescent="0.2"/>
    <row r="15961" ht="12.75" customHeight="1" x14ac:dyDescent="0.2"/>
    <row r="15962" ht="12.75" customHeight="1" x14ac:dyDescent="0.2"/>
    <row r="15963" ht="12.75" customHeight="1" x14ac:dyDescent="0.2"/>
    <row r="15964" ht="12.75" customHeight="1" x14ac:dyDescent="0.2"/>
    <row r="15965" ht="12.75" customHeight="1" x14ac:dyDescent="0.2"/>
    <row r="15966" ht="12.75" customHeight="1" x14ac:dyDescent="0.2"/>
    <row r="15967" ht="12.75" customHeight="1" x14ac:dyDescent="0.2"/>
    <row r="15968" ht="12.75" customHeight="1" x14ac:dyDescent="0.2"/>
    <row r="15969" ht="12.75" customHeight="1" x14ac:dyDescent="0.2"/>
    <row r="15970" ht="12.75" customHeight="1" x14ac:dyDescent="0.2"/>
    <row r="15971" ht="12.75" customHeight="1" x14ac:dyDescent="0.2"/>
    <row r="15972" ht="12.75" customHeight="1" x14ac:dyDescent="0.2"/>
    <row r="15973" ht="12.75" customHeight="1" x14ac:dyDescent="0.2"/>
    <row r="15974" ht="12.75" customHeight="1" x14ac:dyDescent="0.2"/>
    <row r="15975" ht="12.75" customHeight="1" x14ac:dyDescent="0.2"/>
    <row r="15976" ht="12.75" customHeight="1" x14ac:dyDescent="0.2"/>
    <row r="15977" ht="12.75" customHeight="1" x14ac:dyDescent="0.2"/>
    <row r="15978" ht="12.75" customHeight="1" x14ac:dyDescent="0.2"/>
    <row r="15979" ht="12.75" customHeight="1" x14ac:dyDescent="0.2"/>
    <row r="15980" ht="12.75" customHeight="1" x14ac:dyDescent="0.2"/>
    <row r="15981" ht="12.75" customHeight="1" x14ac:dyDescent="0.2"/>
    <row r="15982" ht="12.75" customHeight="1" x14ac:dyDescent="0.2"/>
    <row r="15983" ht="12.75" customHeight="1" x14ac:dyDescent="0.2"/>
    <row r="15984" ht="12.75" customHeight="1" x14ac:dyDescent="0.2"/>
    <row r="15985" ht="12.75" customHeight="1" x14ac:dyDescent="0.2"/>
    <row r="15986" ht="12.75" customHeight="1" x14ac:dyDescent="0.2"/>
    <row r="15987" ht="12.75" customHeight="1" x14ac:dyDescent="0.2"/>
    <row r="15988" ht="12.75" customHeight="1" x14ac:dyDescent="0.2"/>
    <row r="15989" ht="12.75" customHeight="1" x14ac:dyDescent="0.2"/>
    <row r="15990" ht="12.75" customHeight="1" x14ac:dyDescent="0.2"/>
    <row r="15991" ht="12.75" customHeight="1" x14ac:dyDescent="0.2"/>
    <row r="15992" ht="12.75" customHeight="1" x14ac:dyDescent="0.2"/>
    <row r="15993" ht="12.75" customHeight="1" x14ac:dyDescent="0.2"/>
    <row r="15994" ht="12.75" customHeight="1" x14ac:dyDescent="0.2"/>
    <row r="15995" ht="12.75" customHeight="1" x14ac:dyDescent="0.2"/>
    <row r="15996" ht="12.75" customHeight="1" x14ac:dyDescent="0.2"/>
    <row r="15997" ht="12.75" customHeight="1" x14ac:dyDescent="0.2"/>
    <row r="15998" ht="12.75" customHeight="1" x14ac:dyDescent="0.2"/>
    <row r="15999" ht="12.75" customHeight="1" x14ac:dyDescent="0.2"/>
    <row r="16000" ht="12.75" customHeight="1" x14ac:dyDescent="0.2"/>
    <row r="16001" ht="12.75" customHeight="1" x14ac:dyDescent="0.2"/>
    <row r="16002" ht="12.75" customHeight="1" x14ac:dyDescent="0.2"/>
    <row r="16003" ht="12.75" customHeight="1" x14ac:dyDescent="0.2"/>
    <row r="16004" ht="12.75" customHeight="1" x14ac:dyDescent="0.2"/>
    <row r="16005" ht="12.75" customHeight="1" x14ac:dyDescent="0.2"/>
    <row r="16006" ht="12.75" customHeight="1" x14ac:dyDescent="0.2"/>
    <row r="16007" ht="12.75" customHeight="1" x14ac:dyDescent="0.2"/>
    <row r="16008" ht="12.75" customHeight="1" x14ac:dyDescent="0.2"/>
    <row r="16009" ht="12.75" customHeight="1" x14ac:dyDescent="0.2"/>
    <row r="16010" ht="12.75" customHeight="1" x14ac:dyDescent="0.2"/>
    <row r="16011" ht="12.75" customHeight="1" x14ac:dyDescent="0.2"/>
    <row r="16012" ht="12.75" customHeight="1" x14ac:dyDescent="0.2"/>
    <row r="16013" ht="12.75" customHeight="1" x14ac:dyDescent="0.2"/>
    <row r="16014" ht="12.75" customHeight="1" x14ac:dyDescent="0.2"/>
    <row r="16015" ht="12.75" customHeight="1" x14ac:dyDescent="0.2"/>
    <row r="16016" ht="12.75" customHeight="1" x14ac:dyDescent="0.2"/>
    <row r="16017" ht="12.75" customHeight="1" x14ac:dyDescent="0.2"/>
    <row r="16018" ht="12.75" customHeight="1" x14ac:dyDescent="0.2"/>
    <row r="16019" ht="12.75" customHeight="1" x14ac:dyDescent="0.2"/>
    <row r="16020" ht="12.75" customHeight="1" x14ac:dyDescent="0.2"/>
    <row r="16021" ht="12.75" customHeight="1" x14ac:dyDescent="0.2"/>
    <row r="16022" ht="12.75" customHeight="1" x14ac:dyDescent="0.2"/>
    <row r="16023" ht="12.75" customHeight="1" x14ac:dyDescent="0.2"/>
    <row r="16024" ht="12.75" customHeight="1" x14ac:dyDescent="0.2"/>
    <row r="16025" ht="12.75" customHeight="1" x14ac:dyDescent="0.2"/>
    <row r="16026" ht="12.75" customHeight="1" x14ac:dyDescent="0.2"/>
    <row r="16027" ht="12.75" customHeight="1" x14ac:dyDescent="0.2"/>
    <row r="16028" ht="12.75" customHeight="1" x14ac:dyDescent="0.2"/>
    <row r="16029" ht="12.75" customHeight="1" x14ac:dyDescent="0.2"/>
    <row r="16030" ht="12.75" customHeight="1" x14ac:dyDescent="0.2"/>
    <row r="16031" ht="12.75" customHeight="1" x14ac:dyDescent="0.2"/>
    <row r="16032" ht="12.75" customHeight="1" x14ac:dyDescent="0.2"/>
    <row r="16033" ht="12.75" customHeight="1" x14ac:dyDescent="0.2"/>
    <row r="16034" ht="12.75" customHeight="1" x14ac:dyDescent="0.2"/>
    <row r="16035" ht="12.75" customHeight="1" x14ac:dyDescent="0.2"/>
    <row r="16036" ht="12.75" customHeight="1" x14ac:dyDescent="0.2"/>
    <row r="16037" ht="12.75" customHeight="1" x14ac:dyDescent="0.2"/>
    <row r="16038" ht="12.75" customHeight="1" x14ac:dyDescent="0.2"/>
    <row r="16039" ht="12.75" customHeight="1" x14ac:dyDescent="0.2"/>
    <row r="16040" ht="12.75" customHeight="1" x14ac:dyDescent="0.2"/>
    <row r="16041" ht="12.75" customHeight="1" x14ac:dyDescent="0.2"/>
    <row r="16042" ht="12.75" customHeight="1" x14ac:dyDescent="0.2"/>
    <row r="16043" ht="12.75" customHeight="1" x14ac:dyDescent="0.2"/>
    <row r="16044" ht="12.75" customHeight="1" x14ac:dyDescent="0.2"/>
    <row r="16045" ht="12.75" customHeight="1" x14ac:dyDescent="0.2"/>
    <row r="16046" ht="12.75" customHeight="1" x14ac:dyDescent="0.2"/>
    <row r="16047" ht="12.75" customHeight="1" x14ac:dyDescent="0.2"/>
    <row r="16048" ht="12.75" customHeight="1" x14ac:dyDescent="0.2"/>
    <row r="16049" ht="12.75" customHeight="1" x14ac:dyDescent="0.2"/>
    <row r="16050" ht="12.75" customHeight="1" x14ac:dyDescent="0.2"/>
    <row r="16051" ht="12.75" customHeight="1" x14ac:dyDescent="0.2"/>
    <row r="16052" ht="12.75" customHeight="1" x14ac:dyDescent="0.2"/>
    <row r="16053" ht="12.75" customHeight="1" x14ac:dyDescent="0.2"/>
    <row r="16054" ht="12.75" customHeight="1" x14ac:dyDescent="0.2"/>
    <row r="16055" ht="12.75" customHeight="1" x14ac:dyDescent="0.2"/>
    <row r="16056" ht="12.75" customHeight="1" x14ac:dyDescent="0.2"/>
    <row r="16057" ht="12.75" customHeight="1" x14ac:dyDescent="0.2"/>
    <row r="16058" ht="12.75" customHeight="1" x14ac:dyDescent="0.2"/>
    <row r="16059" ht="12.75" customHeight="1" x14ac:dyDescent="0.2"/>
    <row r="16060" ht="12.75" customHeight="1" x14ac:dyDescent="0.2"/>
    <row r="16061" ht="12.75" customHeight="1" x14ac:dyDescent="0.2"/>
    <row r="16062" ht="12.75" customHeight="1" x14ac:dyDescent="0.2"/>
    <row r="16063" ht="12.75" customHeight="1" x14ac:dyDescent="0.2"/>
    <row r="16064" ht="12.75" customHeight="1" x14ac:dyDescent="0.2"/>
    <row r="16065" ht="12.75" customHeight="1" x14ac:dyDescent="0.2"/>
    <row r="16066" ht="12.75" customHeight="1" x14ac:dyDescent="0.2"/>
    <row r="16067" ht="12.75" customHeight="1" x14ac:dyDescent="0.2"/>
    <row r="16068" ht="12.75" customHeight="1" x14ac:dyDescent="0.2"/>
    <row r="16069" ht="12.75" customHeight="1" x14ac:dyDescent="0.2"/>
    <row r="16070" ht="12.75" customHeight="1" x14ac:dyDescent="0.2"/>
    <row r="16071" ht="12.75" customHeight="1" x14ac:dyDescent="0.2"/>
    <row r="16072" ht="12.75" customHeight="1" x14ac:dyDescent="0.2"/>
    <row r="16073" ht="12.75" customHeight="1" x14ac:dyDescent="0.2"/>
    <row r="16074" ht="12.75" customHeight="1" x14ac:dyDescent="0.2"/>
    <row r="16075" ht="12.75" customHeight="1" x14ac:dyDescent="0.2"/>
    <row r="16076" ht="12.75" customHeight="1" x14ac:dyDescent="0.2"/>
    <row r="16077" ht="12.75" customHeight="1" x14ac:dyDescent="0.2"/>
    <row r="16078" ht="12.75" customHeight="1" x14ac:dyDescent="0.2"/>
    <row r="16079" ht="12.75" customHeight="1" x14ac:dyDescent="0.2"/>
    <row r="16080" ht="12.75" customHeight="1" x14ac:dyDescent="0.2"/>
    <row r="16081" ht="12.75" customHeight="1" x14ac:dyDescent="0.2"/>
    <row r="16082" ht="12.75" customHeight="1" x14ac:dyDescent="0.2"/>
    <row r="16083" ht="12.75" customHeight="1" x14ac:dyDescent="0.2"/>
    <row r="16084" ht="12.75" customHeight="1" x14ac:dyDescent="0.2"/>
    <row r="16085" ht="12.75" customHeight="1" x14ac:dyDescent="0.2"/>
    <row r="16086" ht="12.75" customHeight="1" x14ac:dyDescent="0.2"/>
    <row r="16087" ht="12.75" customHeight="1" x14ac:dyDescent="0.2"/>
    <row r="16088" ht="12.75" customHeight="1" x14ac:dyDescent="0.2"/>
    <row r="16089" ht="12.75" customHeight="1" x14ac:dyDescent="0.2"/>
    <row r="16090" ht="12.75" customHeight="1" x14ac:dyDescent="0.2"/>
    <row r="16091" ht="12.75" customHeight="1" x14ac:dyDescent="0.2"/>
    <row r="16092" ht="12.75" customHeight="1" x14ac:dyDescent="0.2"/>
    <row r="16093" ht="12.75" customHeight="1" x14ac:dyDescent="0.2"/>
    <row r="16094" ht="12.75" customHeight="1" x14ac:dyDescent="0.2"/>
    <row r="16095" ht="12.75" customHeight="1" x14ac:dyDescent="0.2"/>
    <row r="16096" ht="12.75" customHeight="1" x14ac:dyDescent="0.2"/>
    <row r="16097" ht="12.75" customHeight="1" x14ac:dyDescent="0.2"/>
    <row r="16098" ht="12.75" customHeight="1" x14ac:dyDescent="0.2"/>
    <row r="16099" ht="12.75" customHeight="1" x14ac:dyDescent="0.2"/>
    <row r="16100" ht="12.75" customHeight="1" x14ac:dyDescent="0.2"/>
    <row r="16101" ht="12.75" customHeight="1" x14ac:dyDescent="0.2"/>
    <row r="16102" ht="12.75" customHeight="1" x14ac:dyDescent="0.2"/>
    <row r="16103" ht="12.75" customHeight="1" x14ac:dyDescent="0.2"/>
    <row r="16104" ht="12.75" customHeight="1" x14ac:dyDescent="0.2"/>
    <row r="16105" ht="12.75" customHeight="1" x14ac:dyDescent="0.2"/>
    <row r="16106" ht="12.75" customHeight="1" x14ac:dyDescent="0.2"/>
    <row r="16107" ht="12.75" customHeight="1" x14ac:dyDescent="0.2"/>
    <row r="16108" ht="12.75" customHeight="1" x14ac:dyDescent="0.2"/>
    <row r="16109" ht="12.75" customHeight="1" x14ac:dyDescent="0.2"/>
    <row r="16110" ht="12.75" customHeight="1" x14ac:dyDescent="0.2"/>
    <row r="16111" ht="12.75" customHeight="1" x14ac:dyDescent="0.2"/>
    <row r="16112" ht="12.75" customHeight="1" x14ac:dyDescent="0.2"/>
    <row r="16113" ht="12.75" customHeight="1" x14ac:dyDescent="0.2"/>
    <row r="16114" ht="12.75" customHeight="1" x14ac:dyDescent="0.2"/>
    <row r="16115" ht="12.75" customHeight="1" x14ac:dyDescent="0.2"/>
    <row r="16116" ht="12.75" customHeight="1" x14ac:dyDescent="0.2"/>
    <row r="16117" ht="12.75" customHeight="1" x14ac:dyDescent="0.2"/>
    <row r="16118" ht="12.75" customHeight="1" x14ac:dyDescent="0.2"/>
    <row r="16119" ht="12.75" customHeight="1" x14ac:dyDescent="0.2"/>
    <row r="16120" ht="12.75" customHeight="1" x14ac:dyDescent="0.2"/>
    <row r="16121" ht="12.75" customHeight="1" x14ac:dyDescent="0.2"/>
    <row r="16122" ht="12.75" customHeight="1" x14ac:dyDescent="0.2"/>
    <row r="16123" ht="12.75" customHeight="1" x14ac:dyDescent="0.2"/>
    <row r="16124" ht="12.75" customHeight="1" x14ac:dyDescent="0.2"/>
    <row r="16125" ht="12.75" customHeight="1" x14ac:dyDescent="0.2"/>
    <row r="16126" ht="12.75" customHeight="1" x14ac:dyDescent="0.2"/>
    <row r="16127" ht="12.75" customHeight="1" x14ac:dyDescent="0.2"/>
    <row r="16128" ht="12.75" customHeight="1" x14ac:dyDescent="0.2"/>
    <row r="16129" ht="12.75" customHeight="1" x14ac:dyDescent="0.2"/>
    <row r="16130" ht="12.75" customHeight="1" x14ac:dyDescent="0.2"/>
    <row r="16131" ht="12.75" customHeight="1" x14ac:dyDescent="0.2"/>
    <row r="16132" ht="12.75" customHeight="1" x14ac:dyDescent="0.2"/>
    <row r="16133" ht="12.75" customHeight="1" x14ac:dyDescent="0.2"/>
    <row r="16134" ht="12.75" customHeight="1" x14ac:dyDescent="0.2"/>
    <row r="16135" ht="12.75" customHeight="1" x14ac:dyDescent="0.2"/>
    <row r="16136" ht="12.75" customHeight="1" x14ac:dyDescent="0.2"/>
    <row r="16137" ht="12.75" customHeight="1" x14ac:dyDescent="0.2"/>
    <row r="16138" ht="12.75" customHeight="1" x14ac:dyDescent="0.2"/>
    <row r="16139" ht="12.75" customHeight="1" x14ac:dyDescent="0.2"/>
    <row r="16140" ht="12.75" customHeight="1" x14ac:dyDescent="0.2"/>
    <row r="16141" ht="12.75" customHeight="1" x14ac:dyDescent="0.2"/>
    <row r="16142" ht="12.75" customHeight="1" x14ac:dyDescent="0.2"/>
    <row r="16143" ht="12.75" customHeight="1" x14ac:dyDescent="0.2"/>
    <row r="16144" ht="12.75" customHeight="1" x14ac:dyDescent="0.2"/>
    <row r="16145" ht="12.75" customHeight="1" x14ac:dyDescent="0.2"/>
    <row r="16146" ht="12.75" customHeight="1" x14ac:dyDescent="0.2"/>
    <row r="16147" ht="12.75" customHeight="1" x14ac:dyDescent="0.2"/>
    <row r="16148" ht="12.75" customHeight="1" x14ac:dyDescent="0.2"/>
    <row r="16149" ht="12.75" customHeight="1" x14ac:dyDescent="0.2"/>
    <row r="16150" ht="12.75" customHeight="1" x14ac:dyDescent="0.2"/>
    <row r="16151" ht="12.75" customHeight="1" x14ac:dyDescent="0.2"/>
    <row r="16152" ht="12.75" customHeight="1" x14ac:dyDescent="0.2"/>
    <row r="16153" ht="12.75" customHeight="1" x14ac:dyDescent="0.2"/>
    <row r="16154" ht="12.75" customHeight="1" x14ac:dyDescent="0.2"/>
    <row r="16155" ht="12.75" customHeight="1" x14ac:dyDescent="0.2"/>
    <row r="16156" ht="12.75" customHeight="1" x14ac:dyDescent="0.2"/>
    <row r="16157" ht="12.75" customHeight="1" x14ac:dyDescent="0.2"/>
    <row r="16158" ht="12.75" customHeight="1" x14ac:dyDescent="0.2"/>
    <row r="16159" ht="12.75" customHeight="1" x14ac:dyDescent="0.2"/>
    <row r="16160" ht="12.75" customHeight="1" x14ac:dyDescent="0.2"/>
    <row r="16161" ht="12.75" customHeight="1" x14ac:dyDescent="0.2"/>
    <row r="16162" ht="12.75" customHeight="1" x14ac:dyDescent="0.2"/>
    <row r="16163" ht="12.75" customHeight="1" x14ac:dyDescent="0.2"/>
    <row r="16164" ht="12.75" customHeight="1" x14ac:dyDescent="0.2"/>
    <row r="16165" ht="12.75" customHeight="1" x14ac:dyDescent="0.2"/>
    <row r="16166" ht="12.75" customHeight="1" x14ac:dyDescent="0.2"/>
    <row r="16167" ht="12.75" customHeight="1" x14ac:dyDescent="0.2"/>
    <row r="16168" ht="12.75" customHeight="1" x14ac:dyDescent="0.2"/>
    <row r="16169" ht="12.75" customHeight="1" x14ac:dyDescent="0.2"/>
    <row r="16170" ht="12.75" customHeight="1" x14ac:dyDescent="0.2"/>
    <row r="16171" ht="12.75" customHeight="1" x14ac:dyDescent="0.2"/>
    <row r="16172" ht="12.75" customHeight="1" x14ac:dyDescent="0.2"/>
    <row r="16173" ht="12.75" customHeight="1" x14ac:dyDescent="0.2"/>
    <row r="16174" ht="12.75" customHeight="1" x14ac:dyDescent="0.2"/>
    <row r="16175" ht="12.75" customHeight="1" x14ac:dyDescent="0.2"/>
    <row r="16176" ht="12.75" customHeight="1" x14ac:dyDescent="0.2"/>
    <row r="16177" ht="12.75" customHeight="1" x14ac:dyDescent="0.2"/>
    <row r="16178" ht="12.75" customHeight="1" x14ac:dyDescent="0.2"/>
    <row r="16179" ht="12.75" customHeight="1" x14ac:dyDescent="0.2"/>
    <row r="16180" ht="12.75" customHeight="1" x14ac:dyDescent="0.2"/>
    <row r="16181" ht="12.75" customHeight="1" x14ac:dyDescent="0.2"/>
    <row r="16182" ht="12.75" customHeight="1" x14ac:dyDescent="0.2"/>
    <row r="16183" ht="12.75" customHeight="1" x14ac:dyDescent="0.2"/>
    <row r="16184" ht="12.75" customHeight="1" x14ac:dyDescent="0.2"/>
    <row r="16185" ht="12.75" customHeight="1" x14ac:dyDescent="0.2"/>
    <row r="16186" ht="12.75" customHeight="1" x14ac:dyDescent="0.2"/>
    <row r="16187" ht="12.75" customHeight="1" x14ac:dyDescent="0.2"/>
    <row r="16188" ht="12.75" customHeight="1" x14ac:dyDescent="0.2"/>
    <row r="16189" ht="12.75" customHeight="1" x14ac:dyDescent="0.2"/>
    <row r="16190" ht="12.75" customHeight="1" x14ac:dyDescent="0.2"/>
    <row r="16191" ht="12.75" customHeight="1" x14ac:dyDescent="0.2"/>
    <row r="16192" ht="12.75" customHeight="1" x14ac:dyDescent="0.2"/>
    <row r="16193" ht="12.75" customHeight="1" x14ac:dyDescent="0.2"/>
    <row r="16194" ht="12.75" customHeight="1" x14ac:dyDescent="0.2"/>
    <row r="16195" ht="12.75" customHeight="1" x14ac:dyDescent="0.2"/>
    <row r="16196" ht="12.75" customHeight="1" x14ac:dyDescent="0.2"/>
    <row r="16197" ht="12.75" customHeight="1" x14ac:dyDescent="0.2"/>
    <row r="16198" ht="12.75" customHeight="1" x14ac:dyDescent="0.2"/>
    <row r="16199" ht="12.75" customHeight="1" x14ac:dyDescent="0.2"/>
    <row r="16200" ht="12.75" customHeight="1" x14ac:dyDescent="0.2"/>
    <row r="16201" ht="12.75" customHeight="1" x14ac:dyDescent="0.2"/>
    <row r="16202" ht="12.75" customHeight="1" x14ac:dyDescent="0.2"/>
    <row r="16203" ht="12.75" customHeight="1" x14ac:dyDescent="0.2"/>
    <row r="16204" ht="12.75" customHeight="1" x14ac:dyDescent="0.2"/>
    <row r="16205" ht="12.75" customHeight="1" x14ac:dyDescent="0.2"/>
    <row r="16206" ht="12.75" customHeight="1" x14ac:dyDescent="0.2"/>
    <row r="16207" ht="12.75" customHeight="1" x14ac:dyDescent="0.2"/>
    <row r="16208" ht="12.75" customHeight="1" x14ac:dyDescent="0.2"/>
    <row r="16209" ht="12.75" customHeight="1" x14ac:dyDescent="0.2"/>
    <row r="16210" ht="12.75" customHeight="1" x14ac:dyDescent="0.2"/>
    <row r="16211" ht="12.75" customHeight="1" x14ac:dyDescent="0.2"/>
    <row r="16212" ht="12.75" customHeight="1" x14ac:dyDescent="0.2"/>
    <row r="16213" ht="12.75" customHeight="1" x14ac:dyDescent="0.2"/>
    <row r="16214" ht="12.75" customHeight="1" x14ac:dyDescent="0.2"/>
    <row r="16215" ht="12.75" customHeight="1" x14ac:dyDescent="0.2"/>
    <row r="16216" ht="12.75" customHeight="1" x14ac:dyDescent="0.2"/>
    <row r="16217" ht="12.75" customHeight="1" x14ac:dyDescent="0.2"/>
    <row r="16218" ht="12.75" customHeight="1" x14ac:dyDescent="0.2"/>
    <row r="16219" ht="12.75" customHeight="1" x14ac:dyDescent="0.2"/>
    <row r="16220" ht="12.75" customHeight="1" x14ac:dyDescent="0.2"/>
    <row r="16221" ht="12.75" customHeight="1" x14ac:dyDescent="0.2"/>
    <row r="16222" ht="12.75" customHeight="1" x14ac:dyDescent="0.2"/>
    <row r="16223" ht="12.75" customHeight="1" x14ac:dyDescent="0.2"/>
    <row r="16224" ht="12.75" customHeight="1" x14ac:dyDescent="0.2"/>
    <row r="16225" ht="12.75" customHeight="1" x14ac:dyDescent="0.2"/>
    <row r="16226" ht="12.75" customHeight="1" x14ac:dyDescent="0.2"/>
    <row r="16227" ht="12.75" customHeight="1" x14ac:dyDescent="0.2"/>
    <row r="16228" ht="12.75" customHeight="1" x14ac:dyDescent="0.2"/>
    <row r="16229" ht="12.75" customHeight="1" x14ac:dyDescent="0.2"/>
    <row r="16230" ht="12.75" customHeight="1" x14ac:dyDescent="0.2"/>
    <row r="16231" ht="12.75" customHeight="1" x14ac:dyDescent="0.2"/>
    <row r="16232" ht="12.75" customHeight="1" x14ac:dyDescent="0.2"/>
    <row r="16233" ht="12.75" customHeight="1" x14ac:dyDescent="0.2"/>
    <row r="16234" ht="12.75" customHeight="1" x14ac:dyDescent="0.2"/>
    <row r="16235" ht="12.75" customHeight="1" x14ac:dyDescent="0.2"/>
    <row r="16236" ht="12.75" customHeight="1" x14ac:dyDescent="0.2"/>
    <row r="16237" ht="12.75" customHeight="1" x14ac:dyDescent="0.2"/>
    <row r="16238" ht="12.75" customHeight="1" x14ac:dyDescent="0.2"/>
    <row r="16239" ht="12.75" customHeight="1" x14ac:dyDescent="0.2"/>
    <row r="16240" ht="12.75" customHeight="1" x14ac:dyDescent="0.2"/>
    <row r="16241" ht="12.75" customHeight="1" x14ac:dyDescent="0.2"/>
    <row r="16242" ht="12.75" customHeight="1" x14ac:dyDescent="0.2"/>
    <row r="16243" ht="12.75" customHeight="1" x14ac:dyDescent="0.2"/>
    <row r="16244" ht="12.75" customHeight="1" x14ac:dyDescent="0.2"/>
    <row r="16245" ht="12.75" customHeight="1" x14ac:dyDescent="0.2"/>
    <row r="16246" ht="12.75" customHeight="1" x14ac:dyDescent="0.2"/>
    <row r="16247" ht="12.75" customHeight="1" x14ac:dyDescent="0.2"/>
    <row r="16248" ht="12.75" customHeight="1" x14ac:dyDescent="0.2"/>
    <row r="16249" ht="12.75" customHeight="1" x14ac:dyDescent="0.2"/>
    <row r="16250" ht="12.75" customHeight="1" x14ac:dyDescent="0.2"/>
    <row r="16251" ht="12.75" customHeight="1" x14ac:dyDescent="0.2"/>
    <row r="16252" ht="12.75" customHeight="1" x14ac:dyDescent="0.2"/>
    <row r="16253" ht="12.75" customHeight="1" x14ac:dyDescent="0.2"/>
    <row r="16254" ht="12.75" customHeight="1" x14ac:dyDescent="0.2"/>
    <row r="16255" ht="12.75" customHeight="1" x14ac:dyDescent="0.2"/>
    <row r="16256" ht="12.75" customHeight="1" x14ac:dyDescent="0.2"/>
    <row r="16257" ht="12.75" customHeight="1" x14ac:dyDescent="0.2"/>
    <row r="16258" ht="12.75" customHeight="1" x14ac:dyDescent="0.2"/>
    <row r="16259" ht="12.75" customHeight="1" x14ac:dyDescent="0.2"/>
    <row r="16260" ht="12.75" customHeight="1" x14ac:dyDescent="0.2"/>
    <row r="16261" ht="12.75" customHeight="1" x14ac:dyDescent="0.2"/>
    <row r="16262" ht="12.75" customHeight="1" x14ac:dyDescent="0.2"/>
    <row r="16263" ht="12.75" customHeight="1" x14ac:dyDescent="0.2"/>
    <row r="16264" ht="12.75" customHeight="1" x14ac:dyDescent="0.2"/>
    <row r="16265" ht="12.75" customHeight="1" x14ac:dyDescent="0.2"/>
    <row r="16266" ht="12.75" customHeight="1" x14ac:dyDescent="0.2"/>
    <row r="16267" ht="12.75" customHeight="1" x14ac:dyDescent="0.2"/>
    <row r="16268" ht="12.75" customHeight="1" x14ac:dyDescent="0.2"/>
    <row r="16269" ht="12.75" customHeight="1" x14ac:dyDescent="0.2"/>
    <row r="16270" ht="12.75" customHeight="1" x14ac:dyDescent="0.2"/>
    <row r="16271" ht="12.75" customHeight="1" x14ac:dyDescent="0.2"/>
    <row r="16272" ht="12.75" customHeight="1" x14ac:dyDescent="0.2"/>
    <row r="16273" ht="12.75" customHeight="1" x14ac:dyDescent="0.2"/>
    <row r="16274" ht="12.75" customHeight="1" x14ac:dyDescent="0.2"/>
    <row r="16275" ht="12.75" customHeight="1" x14ac:dyDescent="0.2"/>
    <row r="16276" ht="12.75" customHeight="1" x14ac:dyDescent="0.2"/>
    <row r="16277" ht="12.75" customHeight="1" x14ac:dyDescent="0.2"/>
    <row r="16278" ht="12.75" customHeight="1" x14ac:dyDescent="0.2"/>
    <row r="16279" ht="12.75" customHeight="1" x14ac:dyDescent="0.2"/>
    <row r="16280" ht="12.75" customHeight="1" x14ac:dyDescent="0.2"/>
    <row r="16281" ht="12.75" customHeight="1" x14ac:dyDescent="0.2"/>
    <row r="16282" ht="12.75" customHeight="1" x14ac:dyDescent="0.2"/>
    <row r="16283" ht="12.75" customHeight="1" x14ac:dyDescent="0.2"/>
    <row r="16284" ht="12.75" customHeight="1" x14ac:dyDescent="0.2"/>
    <row r="16285" ht="12.75" customHeight="1" x14ac:dyDescent="0.2"/>
    <row r="16286" ht="12.75" customHeight="1" x14ac:dyDescent="0.2"/>
    <row r="16287" ht="12.75" customHeight="1" x14ac:dyDescent="0.2"/>
    <row r="16288" ht="12.75" customHeight="1" x14ac:dyDescent="0.2"/>
    <row r="16289" ht="12.75" customHeight="1" x14ac:dyDescent="0.2"/>
    <row r="16290" ht="12.75" customHeight="1" x14ac:dyDescent="0.2"/>
    <row r="16291" ht="12.75" customHeight="1" x14ac:dyDescent="0.2"/>
    <row r="16292" ht="12.75" customHeight="1" x14ac:dyDescent="0.2"/>
    <row r="16293" ht="12.75" customHeight="1" x14ac:dyDescent="0.2"/>
    <row r="16294" ht="12.75" customHeight="1" x14ac:dyDescent="0.2"/>
    <row r="16295" ht="12.75" customHeight="1" x14ac:dyDescent="0.2"/>
    <row r="16296" ht="12.75" customHeight="1" x14ac:dyDescent="0.2"/>
    <row r="16297" ht="12.75" customHeight="1" x14ac:dyDescent="0.2"/>
    <row r="16298" ht="12.75" customHeight="1" x14ac:dyDescent="0.2"/>
    <row r="16299" ht="12.75" customHeight="1" x14ac:dyDescent="0.2"/>
    <row r="16300" ht="12.75" customHeight="1" x14ac:dyDescent="0.2"/>
    <row r="16301" ht="12.75" customHeight="1" x14ac:dyDescent="0.2"/>
    <row r="16302" ht="12.75" customHeight="1" x14ac:dyDescent="0.2"/>
    <row r="16303" ht="12.75" customHeight="1" x14ac:dyDescent="0.2"/>
    <row r="16304" ht="12.75" customHeight="1" x14ac:dyDescent="0.2"/>
    <row r="16305" ht="12.75" customHeight="1" x14ac:dyDescent="0.2"/>
    <row r="16306" ht="12.75" customHeight="1" x14ac:dyDescent="0.2"/>
    <row r="16307" ht="12.75" customHeight="1" x14ac:dyDescent="0.2"/>
    <row r="16308" ht="12.75" customHeight="1" x14ac:dyDescent="0.2"/>
    <row r="16309" ht="12.75" customHeight="1" x14ac:dyDescent="0.2"/>
    <row r="16310" ht="12.75" customHeight="1" x14ac:dyDescent="0.2"/>
    <row r="16311" ht="12.75" customHeight="1" x14ac:dyDescent="0.2"/>
    <row r="16312" ht="12.75" customHeight="1" x14ac:dyDescent="0.2"/>
    <row r="16313" ht="12.75" customHeight="1" x14ac:dyDescent="0.2"/>
    <row r="16314" ht="12.75" customHeight="1" x14ac:dyDescent="0.2"/>
    <row r="16315" ht="12.75" customHeight="1" x14ac:dyDescent="0.2"/>
    <row r="16316" ht="12.75" customHeight="1" x14ac:dyDescent="0.2"/>
    <row r="16317" ht="12.75" customHeight="1" x14ac:dyDescent="0.2"/>
    <row r="16318" ht="12.75" customHeight="1" x14ac:dyDescent="0.2"/>
    <row r="16319" ht="12.75" customHeight="1" x14ac:dyDescent="0.2"/>
    <row r="16320" ht="12.75" customHeight="1" x14ac:dyDescent="0.2"/>
    <row r="16321" ht="12.75" customHeight="1" x14ac:dyDescent="0.2"/>
    <row r="16322" ht="12.75" customHeight="1" x14ac:dyDescent="0.2"/>
    <row r="16323" ht="12.75" customHeight="1" x14ac:dyDescent="0.2"/>
    <row r="16324" ht="12.75" customHeight="1" x14ac:dyDescent="0.2"/>
    <row r="16325" ht="12.75" customHeight="1" x14ac:dyDescent="0.2"/>
    <row r="16326" ht="12.75" customHeight="1" x14ac:dyDescent="0.2"/>
    <row r="16327" ht="12.75" customHeight="1" x14ac:dyDescent="0.2"/>
    <row r="16328" ht="12.75" customHeight="1" x14ac:dyDescent="0.2"/>
    <row r="16329" ht="12.75" customHeight="1" x14ac:dyDescent="0.2"/>
    <row r="16330" ht="12.75" customHeight="1" x14ac:dyDescent="0.2"/>
    <row r="16331" ht="12.75" customHeight="1" x14ac:dyDescent="0.2"/>
    <row r="16332" ht="12.75" customHeight="1" x14ac:dyDescent="0.2"/>
    <row r="16333" ht="12.75" customHeight="1" x14ac:dyDescent="0.2"/>
    <row r="16334" ht="12.75" customHeight="1" x14ac:dyDescent="0.2"/>
    <row r="16335" ht="12.75" customHeight="1" x14ac:dyDescent="0.2"/>
    <row r="16336" ht="12.75" customHeight="1" x14ac:dyDescent="0.2"/>
    <row r="16337" ht="12.75" customHeight="1" x14ac:dyDescent="0.2"/>
    <row r="16338" ht="12.75" customHeight="1" x14ac:dyDescent="0.2"/>
    <row r="16339" ht="12.75" customHeight="1" x14ac:dyDescent="0.2"/>
    <row r="16340" ht="12.75" customHeight="1" x14ac:dyDescent="0.2"/>
    <row r="16341" ht="12.75" customHeight="1" x14ac:dyDescent="0.2"/>
    <row r="16342" ht="12.75" customHeight="1" x14ac:dyDescent="0.2"/>
    <row r="16343" ht="12.75" customHeight="1" x14ac:dyDescent="0.2"/>
    <row r="16344" ht="12.75" customHeight="1" x14ac:dyDescent="0.2"/>
    <row r="16345" ht="12.75" customHeight="1" x14ac:dyDescent="0.2"/>
    <row r="16346" ht="12.75" customHeight="1" x14ac:dyDescent="0.2"/>
    <row r="16347" ht="12.75" customHeight="1" x14ac:dyDescent="0.2"/>
    <row r="16348" ht="12.75" customHeight="1" x14ac:dyDescent="0.2"/>
    <row r="16349" ht="12.75" customHeight="1" x14ac:dyDescent="0.2"/>
    <row r="16350" ht="12.75" customHeight="1" x14ac:dyDescent="0.2"/>
    <row r="16351" ht="12.75" customHeight="1" x14ac:dyDescent="0.2"/>
    <row r="16352" ht="12.75" customHeight="1" x14ac:dyDescent="0.2"/>
    <row r="16353" ht="12.75" customHeight="1" x14ac:dyDescent="0.2"/>
    <row r="16354" ht="12.75" customHeight="1" x14ac:dyDescent="0.2"/>
    <row r="16355" ht="12.75" customHeight="1" x14ac:dyDescent="0.2"/>
    <row r="16356" ht="12.75" customHeight="1" x14ac:dyDescent="0.2"/>
    <row r="16357" ht="12.75" customHeight="1" x14ac:dyDescent="0.2"/>
    <row r="16358" ht="12.75" customHeight="1" x14ac:dyDescent="0.2"/>
    <row r="16359" ht="12.75" customHeight="1" x14ac:dyDescent="0.2"/>
    <row r="16360" ht="12.75" customHeight="1" x14ac:dyDescent="0.2"/>
    <row r="16361" ht="12.75" customHeight="1" x14ac:dyDescent="0.2"/>
    <row r="16362" ht="12.75" customHeight="1" x14ac:dyDescent="0.2"/>
    <row r="16363" ht="12.75" customHeight="1" x14ac:dyDescent="0.2"/>
    <row r="16364" ht="12.75" customHeight="1" x14ac:dyDescent="0.2"/>
    <row r="16365" ht="12.75" customHeight="1" x14ac:dyDescent="0.2"/>
    <row r="16366" ht="12.75" customHeight="1" x14ac:dyDescent="0.2"/>
    <row r="16367" ht="12.75" customHeight="1" x14ac:dyDescent="0.2"/>
    <row r="16368" ht="12.75" customHeight="1" x14ac:dyDescent="0.2"/>
    <row r="16369" ht="12.75" customHeight="1" x14ac:dyDescent="0.2"/>
    <row r="16370" ht="12.75" customHeight="1" x14ac:dyDescent="0.2"/>
    <row r="16371" ht="12.75" customHeight="1" x14ac:dyDescent="0.2"/>
    <row r="16372" ht="12.75" customHeight="1" x14ac:dyDescent="0.2"/>
    <row r="16373" ht="12.75" customHeight="1" x14ac:dyDescent="0.2"/>
    <row r="16374" ht="12.75" customHeight="1" x14ac:dyDescent="0.2"/>
    <row r="16375" ht="12.75" customHeight="1" x14ac:dyDescent="0.2"/>
    <row r="16376" ht="12.75" customHeight="1" x14ac:dyDescent="0.2"/>
    <row r="16377" ht="12.75" customHeight="1" x14ac:dyDescent="0.2"/>
    <row r="16378" ht="12.75" customHeight="1" x14ac:dyDescent="0.2"/>
    <row r="16379" ht="12.75" customHeight="1" x14ac:dyDescent="0.2"/>
    <row r="16380" ht="12.75" customHeight="1" x14ac:dyDescent="0.2"/>
    <row r="16381" ht="12.75" customHeight="1" x14ac:dyDescent="0.2"/>
    <row r="16382" ht="12.75" customHeight="1" x14ac:dyDescent="0.2"/>
    <row r="16383" ht="12.75" customHeight="1" x14ac:dyDescent="0.2"/>
    <row r="16384" ht="12.75" customHeight="1" x14ac:dyDescent="0.2"/>
    <row r="16385" ht="12.75" customHeight="1" x14ac:dyDescent="0.2"/>
    <row r="16386" ht="12.75" customHeight="1" x14ac:dyDescent="0.2"/>
    <row r="16387" ht="12.75" customHeight="1" x14ac:dyDescent="0.2"/>
    <row r="16388" ht="12.75" customHeight="1" x14ac:dyDescent="0.2"/>
    <row r="16389" ht="12.75" customHeight="1" x14ac:dyDescent="0.2"/>
    <row r="16390" ht="12.75" customHeight="1" x14ac:dyDescent="0.2"/>
    <row r="16391" ht="12.75" customHeight="1" x14ac:dyDescent="0.2"/>
    <row r="16392" ht="12.75" customHeight="1" x14ac:dyDescent="0.2"/>
    <row r="16393" ht="12.75" customHeight="1" x14ac:dyDescent="0.2"/>
    <row r="16394" ht="12.75" customHeight="1" x14ac:dyDescent="0.2"/>
    <row r="16395" ht="12.75" customHeight="1" x14ac:dyDescent="0.2"/>
    <row r="16396" ht="12.75" customHeight="1" x14ac:dyDescent="0.2"/>
    <row r="16397" ht="12.75" customHeight="1" x14ac:dyDescent="0.2"/>
    <row r="16398" ht="12.75" customHeight="1" x14ac:dyDescent="0.2"/>
    <row r="16399" ht="12.75" customHeight="1" x14ac:dyDescent="0.2"/>
    <row r="16400" ht="12.75" customHeight="1" x14ac:dyDescent="0.2"/>
    <row r="16401" ht="12.75" customHeight="1" x14ac:dyDescent="0.2"/>
    <row r="16402" ht="12.75" customHeight="1" x14ac:dyDescent="0.2"/>
    <row r="16403" ht="12.75" customHeight="1" x14ac:dyDescent="0.2"/>
    <row r="16404" ht="12.75" customHeight="1" x14ac:dyDescent="0.2"/>
    <row r="16405" ht="12.75" customHeight="1" x14ac:dyDescent="0.2"/>
    <row r="16406" ht="12.75" customHeight="1" x14ac:dyDescent="0.2"/>
    <row r="16407" ht="12.75" customHeight="1" x14ac:dyDescent="0.2"/>
    <row r="16408" ht="12.75" customHeight="1" x14ac:dyDescent="0.2"/>
    <row r="16409" ht="12.75" customHeight="1" x14ac:dyDescent="0.2"/>
    <row r="16410" ht="12.75" customHeight="1" x14ac:dyDescent="0.2"/>
    <row r="16411" ht="12.75" customHeight="1" x14ac:dyDescent="0.2"/>
    <row r="16412" ht="12.75" customHeight="1" x14ac:dyDescent="0.2"/>
    <row r="16413" ht="12.75" customHeight="1" x14ac:dyDescent="0.2"/>
    <row r="16414" ht="12.75" customHeight="1" x14ac:dyDescent="0.2"/>
    <row r="16415" ht="12.75" customHeight="1" x14ac:dyDescent="0.2"/>
    <row r="16416" ht="12.75" customHeight="1" x14ac:dyDescent="0.2"/>
    <row r="16417" ht="12.75" customHeight="1" x14ac:dyDescent="0.2"/>
    <row r="16418" ht="12.75" customHeight="1" x14ac:dyDescent="0.2"/>
    <row r="16419" ht="12.75" customHeight="1" x14ac:dyDescent="0.2"/>
    <row r="16420" ht="12.75" customHeight="1" x14ac:dyDescent="0.2"/>
    <row r="16421" ht="12.75" customHeight="1" x14ac:dyDescent="0.2"/>
    <row r="16422" ht="12.75" customHeight="1" x14ac:dyDescent="0.2"/>
    <row r="16423" ht="12.75" customHeight="1" x14ac:dyDescent="0.2"/>
    <row r="16424" ht="12.75" customHeight="1" x14ac:dyDescent="0.2"/>
    <row r="16425" ht="12.75" customHeight="1" x14ac:dyDescent="0.2"/>
    <row r="16426" ht="12.75" customHeight="1" x14ac:dyDescent="0.2"/>
    <row r="16427" ht="12.75" customHeight="1" x14ac:dyDescent="0.2"/>
    <row r="16428" ht="12.75" customHeight="1" x14ac:dyDescent="0.2"/>
    <row r="16429" ht="12.75" customHeight="1" x14ac:dyDescent="0.2"/>
    <row r="16430" ht="12.75" customHeight="1" x14ac:dyDescent="0.2"/>
    <row r="16431" ht="12.75" customHeight="1" x14ac:dyDescent="0.2"/>
    <row r="16432" ht="12.75" customHeight="1" x14ac:dyDescent="0.2"/>
    <row r="16433" ht="12.75" customHeight="1" x14ac:dyDescent="0.2"/>
    <row r="16434" ht="12.75" customHeight="1" x14ac:dyDescent="0.2"/>
    <row r="16435" ht="12.75" customHeight="1" x14ac:dyDescent="0.2"/>
    <row r="16436" ht="12.75" customHeight="1" x14ac:dyDescent="0.2"/>
    <row r="16437" ht="12.75" customHeight="1" x14ac:dyDescent="0.2"/>
    <row r="16438" ht="12.75" customHeight="1" x14ac:dyDescent="0.2"/>
    <row r="16439" ht="12.75" customHeight="1" x14ac:dyDescent="0.2"/>
    <row r="16440" ht="12.75" customHeight="1" x14ac:dyDescent="0.2"/>
    <row r="16441" ht="12.75" customHeight="1" x14ac:dyDescent="0.2"/>
    <row r="16442" ht="12.75" customHeight="1" x14ac:dyDescent="0.2"/>
    <row r="16443" ht="12.75" customHeight="1" x14ac:dyDescent="0.2"/>
    <row r="16444" ht="12.75" customHeight="1" x14ac:dyDescent="0.2"/>
    <row r="16445" ht="12.75" customHeight="1" x14ac:dyDescent="0.2"/>
    <row r="16446" ht="12.75" customHeight="1" x14ac:dyDescent="0.2"/>
    <row r="16447" ht="12.75" customHeight="1" x14ac:dyDescent="0.2"/>
    <row r="16448" ht="12.75" customHeight="1" x14ac:dyDescent="0.2"/>
    <row r="16449" ht="12.75" customHeight="1" x14ac:dyDescent="0.2"/>
    <row r="16450" ht="12.75" customHeight="1" x14ac:dyDescent="0.2"/>
    <row r="16451" ht="12.75" customHeight="1" x14ac:dyDescent="0.2"/>
    <row r="16452" ht="12.75" customHeight="1" x14ac:dyDescent="0.2"/>
    <row r="16453" ht="12.75" customHeight="1" x14ac:dyDescent="0.2"/>
    <row r="16454" ht="12.75" customHeight="1" x14ac:dyDescent="0.2"/>
    <row r="16455" ht="12.75" customHeight="1" x14ac:dyDescent="0.2"/>
    <row r="16456" ht="12.75" customHeight="1" x14ac:dyDescent="0.2"/>
    <row r="16457" ht="12.75" customHeight="1" x14ac:dyDescent="0.2"/>
    <row r="16458" ht="12.75" customHeight="1" x14ac:dyDescent="0.2"/>
    <row r="16459" ht="12.75" customHeight="1" x14ac:dyDescent="0.2"/>
    <row r="16460" ht="12.75" customHeight="1" x14ac:dyDescent="0.2"/>
    <row r="16461" ht="12.75" customHeight="1" x14ac:dyDescent="0.2"/>
    <row r="16462" ht="12.75" customHeight="1" x14ac:dyDescent="0.2"/>
    <row r="16463" ht="12.75" customHeight="1" x14ac:dyDescent="0.2"/>
    <row r="16464" ht="12.75" customHeight="1" x14ac:dyDescent="0.2"/>
    <row r="16465" ht="12.75" customHeight="1" x14ac:dyDescent="0.2"/>
    <row r="16466" ht="12.75" customHeight="1" x14ac:dyDescent="0.2"/>
    <row r="16467" ht="12.75" customHeight="1" x14ac:dyDescent="0.2"/>
    <row r="16468" ht="12.75" customHeight="1" x14ac:dyDescent="0.2"/>
    <row r="16469" ht="12.75" customHeight="1" x14ac:dyDescent="0.2"/>
    <row r="16470" ht="12.75" customHeight="1" x14ac:dyDescent="0.2"/>
    <row r="16471" ht="12.75" customHeight="1" x14ac:dyDescent="0.2"/>
    <row r="16472" ht="12.75" customHeight="1" x14ac:dyDescent="0.2"/>
    <row r="16473" ht="12.75" customHeight="1" x14ac:dyDescent="0.2"/>
    <row r="16474" ht="12.75" customHeight="1" x14ac:dyDescent="0.2"/>
    <row r="16475" ht="12.75" customHeight="1" x14ac:dyDescent="0.2"/>
    <row r="16476" ht="12.75" customHeight="1" x14ac:dyDescent="0.2"/>
    <row r="16477" ht="12.75" customHeight="1" x14ac:dyDescent="0.2"/>
    <row r="16478" ht="12.75" customHeight="1" x14ac:dyDescent="0.2"/>
    <row r="16479" ht="12.75" customHeight="1" x14ac:dyDescent="0.2"/>
    <row r="16480" ht="12.75" customHeight="1" x14ac:dyDescent="0.2"/>
    <row r="16481" ht="12.75" customHeight="1" x14ac:dyDescent="0.2"/>
    <row r="16482" ht="12.75" customHeight="1" x14ac:dyDescent="0.2"/>
    <row r="16483" ht="12.75" customHeight="1" x14ac:dyDescent="0.2"/>
    <row r="16484" ht="12.75" customHeight="1" x14ac:dyDescent="0.2"/>
    <row r="16485" ht="12.75" customHeight="1" x14ac:dyDescent="0.2"/>
    <row r="16486" ht="12.75" customHeight="1" x14ac:dyDescent="0.2"/>
    <row r="16487" ht="12.75" customHeight="1" x14ac:dyDescent="0.2"/>
    <row r="16488" ht="12.75" customHeight="1" x14ac:dyDescent="0.2"/>
    <row r="16489" ht="12.75" customHeight="1" x14ac:dyDescent="0.2"/>
    <row r="16490" ht="12.75" customHeight="1" x14ac:dyDescent="0.2"/>
    <row r="16491" ht="12.75" customHeight="1" x14ac:dyDescent="0.2"/>
    <row r="16492" ht="12.75" customHeight="1" x14ac:dyDescent="0.2"/>
    <row r="16493" ht="12.75" customHeight="1" x14ac:dyDescent="0.2"/>
    <row r="16494" ht="12.75" customHeight="1" x14ac:dyDescent="0.2"/>
    <row r="16495" ht="12.75" customHeight="1" x14ac:dyDescent="0.2"/>
    <row r="16496" ht="12.75" customHeight="1" x14ac:dyDescent="0.2"/>
    <row r="16497" ht="12.75" customHeight="1" x14ac:dyDescent="0.2"/>
    <row r="16498" ht="12.75" customHeight="1" x14ac:dyDescent="0.2"/>
    <row r="16499" ht="12.75" customHeight="1" x14ac:dyDescent="0.2"/>
    <row r="16500" ht="12.75" customHeight="1" x14ac:dyDescent="0.2"/>
    <row r="16501" ht="12.75" customHeight="1" x14ac:dyDescent="0.2"/>
    <row r="16502" ht="12.75" customHeight="1" x14ac:dyDescent="0.2"/>
    <row r="16503" ht="12.75" customHeight="1" x14ac:dyDescent="0.2"/>
    <row r="16504" ht="12.75" customHeight="1" x14ac:dyDescent="0.2"/>
    <row r="16505" ht="12.75" customHeight="1" x14ac:dyDescent="0.2"/>
    <row r="16506" ht="12.75" customHeight="1" x14ac:dyDescent="0.2"/>
    <row r="16507" ht="12.75" customHeight="1" x14ac:dyDescent="0.2"/>
    <row r="16508" ht="12.75" customHeight="1" x14ac:dyDescent="0.2"/>
    <row r="16509" ht="12.75" customHeight="1" x14ac:dyDescent="0.2"/>
    <row r="16510" ht="12.75" customHeight="1" x14ac:dyDescent="0.2"/>
    <row r="16511" ht="12.75" customHeight="1" x14ac:dyDescent="0.2"/>
    <row r="16512" ht="12.75" customHeight="1" x14ac:dyDescent="0.2"/>
    <row r="16513" ht="12.75" customHeight="1" x14ac:dyDescent="0.2"/>
    <row r="16514" ht="12.75" customHeight="1" x14ac:dyDescent="0.2"/>
    <row r="16515" ht="12.75" customHeight="1" x14ac:dyDescent="0.2"/>
    <row r="16516" ht="12.75" customHeight="1" x14ac:dyDescent="0.2"/>
    <row r="16517" ht="12.75" customHeight="1" x14ac:dyDescent="0.2"/>
    <row r="16518" ht="12.75" customHeight="1" x14ac:dyDescent="0.2"/>
    <row r="16519" ht="12.75" customHeight="1" x14ac:dyDescent="0.2"/>
    <row r="16520" ht="12.75" customHeight="1" x14ac:dyDescent="0.2"/>
    <row r="16521" ht="12.75" customHeight="1" x14ac:dyDescent="0.2"/>
    <row r="16522" ht="12.75" customHeight="1" x14ac:dyDescent="0.2"/>
    <row r="16523" ht="12.75" customHeight="1" x14ac:dyDescent="0.2"/>
    <row r="16524" ht="12.75" customHeight="1" x14ac:dyDescent="0.2"/>
    <row r="16525" ht="12.75" customHeight="1" x14ac:dyDescent="0.2"/>
    <row r="16526" ht="12.75" customHeight="1" x14ac:dyDescent="0.2"/>
    <row r="16527" ht="12.75" customHeight="1" x14ac:dyDescent="0.2"/>
    <row r="16528" ht="12.75" customHeight="1" x14ac:dyDescent="0.2"/>
    <row r="16529" ht="12.75" customHeight="1" x14ac:dyDescent="0.2"/>
    <row r="16530" ht="12.75" customHeight="1" x14ac:dyDescent="0.2"/>
    <row r="16531" ht="12.75" customHeight="1" x14ac:dyDescent="0.2"/>
    <row r="16532" ht="12.75" customHeight="1" x14ac:dyDescent="0.2"/>
    <row r="16533" ht="12.75" customHeight="1" x14ac:dyDescent="0.2"/>
    <row r="16534" ht="12.75" customHeight="1" x14ac:dyDescent="0.2"/>
    <row r="16535" ht="12.75" customHeight="1" x14ac:dyDescent="0.2"/>
    <row r="16536" ht="12.75" customHeight="1" x14ac:dyDescent="0.2"/>
    <row r="16537" ht="12.75" customHeight="1" x14ac:dyDescent="0.2"/>
    <row r="16538" ht="12.75" customHeight="1" x14ac:dyDescent="0.2"/>
    <row r="16539" ht="12.75" customHeight="1" x14ac:dyDescent="0.2"/>
    <row r="16540" ht="12.75" customHeight="1" x14ac:dyDescent="0.2"/>
    <row r="16541" ht="12.75" customHeight="1" x14ac:dyDescent="0.2"/>
    <row r="16542" ht="12.75" customHeight="1" x14ac:dyDescent="0.2"/>
    <row r="16543" ht="12.75" customHeight="1" x14ac:dyDescent="0.2"/>
    <row r="16544" ht="12.75" customHeight="1" x14ac:dyDescent="0.2"/>
    <row r="16545" ht="12.75" customHeight="1" x14ac:dyDescent="0.2"/>
    <row r="16546" ht="12.75" customHeight="1" x14ac:dyDescent="0.2"/>
    <row r="16547" ht="12.75" customHeight="1" x14ac:dyDescent="0.2"/>
    <row r="16548" ht="12.75" customHeight="1" x14ac:dyDescent="0.2"/>
    <row r="16549" ht="12.75" customHeight="1" x14ac:dyDescent="0.2"/>
    <row r="16550" ht="12.75" customHeight="1" x14ac:dyDescent="0.2"/>
    <row r="16551" ht="12.75" customHeight="1" x14ac:dyDescent="0.2"/>
    <row r="16552" ht="12.75" customHeight="1" x14ac:dyDescent="0.2"/>
    <row r="16553" ht="12.75" customHeight="1" x14ac:dyDescent="0.2"/>
    <row r="16554" ht="12.75" customHeight="1" x14ac:dyDescent="0.2"/>
    <row r="16555" ht="12.75" customHeight="1" x14ac:dyDescent="0.2"/>
    <row r="16556" ht="12.75" customHeight="1" x14ac:dyDescent="0.2"/>
    <row r="16557" ht="12.75" customHeight="1" x14ac:dyDescent="0.2"/>
    <row r="16558" ht="12.75" customHeight="1" x14ac:dyDescent="0.2"/>
    <row r="16559" ht="12.75" customHeight="1" x14ac:dyDescent="0.2"/>
    <row r="16560" ht="12.75" customHeight="1" x14ac:dyDescent="0.2"/>
    <row r="16561" ht="12.75" customHeight="1" x14ac:dyDescent="0.2"/>
    <row r="16562" ht="12.75" customHeight="1" x14ac:dyDescent="0.2"/>
    <row r="16563" ht="12.75" customHeight="1" x14ac:dyDescent="0.2"/>
    <row r="16564" ht="12.75" customHeight="1" x14ac:dyDescent="0.2"/>
    <row r="16565" ht="12.75" customHeight="1" x14ac:dyDescent="0.2"/>
    <row r="16566" ht="12.75" customHeight="1" x14ac:dyDescent="0.2"/>
    <row r="16567" ht="12.75" customHeight="1" x14ac:dyDescent="0.2"/>
    <row r="16568" ht="12.75" customHeight="1" x14ac:dyDescent="0.2"/>
    <row r="16569" ht="12.75" customHeight="1" x14ac:dyDescent="0.2"/>
    <row r="16570" ht="12.75" customHeight="1" x14ac:dyDescent="0.2"/>
    <row r="16571" ht="12.75" customHeight="1" x14ac:dyDescent="0.2"/>
    <row r="16572" ht="12.75" customHeight="1" x14ac:dyDescent="0.2"/>
    <row r="16573" ht="12.75" customHeight="1" x14ac:dyDescent="0.2"/>
    <row r="16574" ht="12.75" customHeight="1" x14ac:dyDescent="0.2"/>
    <row r="16575" ht="12.75" customHeight="1" x14ac:dyDescent="0.2"/>
    <row r="16576" ht="12.75" customHeight="1" x14ac:dyDescent="0.2"/>
    <row r="16577" ht="12.75" customHeight="1" x14ac:dyDescent="0.2"/>
    <row r="16578" ht="12.75" customHeight="1" x14ac:dyDescent="0.2"/>
    <row r="16579" ht="12.75" customHeight="1" x14ac:dyDescent="0.2"/>
    <row r="16580" ht="12.75" customHeight="1" x14ac:dyDescent="0.2"/>
    <row r="16581" ht="12.75" customHeight="1" x14ac:dyDescent="0.2"/>
    <row r="16582" ht="12.75" customHeight="1" x14ac:dyDescent="0.2"/>
    <row r="16583" ht="12.75" customHeight="1" x14ac:dyDescent="0.2"/>
    <row r="16584" ht="12.75" customHeight="1" x14ac:dyDescent="0.2"/>
    <row r="16585" ht="12.75" customHeight="1" x14ac:dyDescent="0.2"/>
    <row r="16586" ht="12.75" customHeight="1" x14ac:dyDescent="0.2"/>
    <row r="16587" ht="12.75" customHeight="1" x14ac:dyDescent="0.2"/>
    <row r="16588" ht="12.75" customHeight="1" x14ac:dyDescent="0.2"/>
    <row r="16589" ht="12.75" customHeight="1" x14ac:dyDescent="0.2"/>
    <row r="16590" ht="12.75" customHeight="1" x14ac:dyDescent="0.2"/>
    <row r="16591" ht="12.75" customHeight="1" x14ac:dyDescent="0.2"/>
    <row r="16592" ht="12.75" customHeight="1" x14ac:dyDescent="0.2"/>
    <row r="16593" ht="12.75" customHeight="1" x14ac:dyDescent="0.2"/>
    <row r="16594" ht="12.75" customHeight="1" x14ac:dyDescent="0.2"/>
    <row r="16595" ht="12.75" customHeight="1" x14ac:dyDescent="0.2"/>
    <row r="16596" ht="12.75" customHeight="1" x14ac:dyDescent="0.2"/>
    <row r="16597" ht="12.75" customHeight="1" x14ac:dyDescent="0.2"/>
    <row r="16598" ht="12.75" customHeight="1" x14ac:dyDescent="0.2"/>
    <row r="16599" ht="12.75" customHeight="1" x14ac:dyDescent="0.2"/>
    <row r="16600" ht="12.75" customHeight="1" x14ac:dyDescent="0.2"/>
    <row r="16601" ht="12.75" customHeight="1" x14ac:dyDescent="0.2"/>
    <row r="16602" ht="12.75" customHeight="1" x14ac:dyDescent="0.2"/>
    <row r="16603" ht="12.75" customHeight="1" x14ac:dyDescent="0.2"/>
    <row r="16604" ht="12.75" customHeight="1" x14ac:dyDescent="0.2"/>
    <row r="16605" ht="12.75" customHeight="1" x14ac:dyDescent="0.2"/>
    <row r="16606" ht="12.75" customHeight="1" x14ac:dyDescent="0.2"/>
    <row r="16607" ht="12.75" customHeight="1" x14ac:dyDescent="0.2"/>
    <row r="16608" ht="12.75" customHeight="1" x14ac:dyDescent="0.2"/>
    <row r="16609" ht="12.75" customHeight="1" x14ac:dyDescent="0.2"/>
    <row r="16610" ht="12.75" customHeight="1" x14ac:dyDescent="0.2"/>
    <row r="16611" ht="12.75" customHeight="1" x14ac:dyDescent="0.2"/>
    <row r="16612" ht="12.75" customHeight="1" x14ac:dyDescent="0.2"/>
    <row r="16613" ht="12.75" customHeight="1" x14ac:dyDescent="0.2"/>
    <row r="16614" ht="12.75" customHeight="1" x14ac:dyDescent="0.2"/>
    <row r="16615" ht="12.75" customHeight="1" x14ac:dyDescent="0.2"/>
    <row r="16616" ht="12.75" customHeight="1" x14ac:dyDescent="0.2"/>
    <row r="16617" ht="12.75" customHeight="1" x14ac:dyDescent="0.2"/>
    <row r="16618" ht="12.75" customHeight="1" x14ac:dyDescent="0.2"/>
    <row r="16619" ht="12.75" customHeight="1" x14ac:dyDescent="0.2"/>
    <row r="16620" ht="12.75" customHeight="1" x14ac:dyDescent="0.2"/>
    <row r="16621" ht="12.75" customHeight="1" x14ac:dyDescent="0.2"/>
    <row r="16622" ht="12.75" customHeight="1" x14ac:dyDescent="0.2"/>
    <row r="16623" ht="12.75" customHeight="1" x14ac:dyDescent="0.2"/>
    <row r="16624" ht="12.75" customHeight="1" x14ac:dyDescent="0.2"/>
    <row r="16625" ht="12.75" customHeight="1" x14ac:dyDescent="0.2"/>
    <row r="16626" ht="12.75" customHeight="1" x14ac:dyDescent="0.2"/>
    <row r="16627" ht="12.75" customHeight="1" x14ac:dyDescent="0.2"/>
    <row r="16628" ht="12.75" customHeight="1" x14ac:dyDescent="0.2"/>
    <row r="16629" ht="12.75" customHeight="1" x14ac:dyDescent="0.2"/>
    <row r="16630" ht="12.75" customHeight="1" x14ac:dyDescent="0.2"/>
    <row r="16631" ht="12.75" customHeight="1" x14ac:dyDescent="0.2"/>
    <row r="16632" ht="12.75" customHeight="1" x14ac:dyDescent="0.2"/>
    <row r="16633" ht="12.75" customHeight="1" x14ac:dyDescent="0.2"/>
    <row r="16634" ht="12.75" customHeight="1" x14ac:dyDescent="0.2"/>
    <row r="16635" ht="12.75" customHeight="1" x14ac:dyDescent="0.2"/>
    <row r="16636" ht="12.75" customHeight="1" x14ac:dyDescent="0.2"/>
    <row r="16637" ht="12.75" customHeight="1" x14ac:dyDescent="0.2"/>
    <row r="16638" ht="12.75" customHeight="1" x14ac:dyDescent="0.2"/>
    <row r="16639" ht="12.75" customHeight="1" x14ac:dyDescent="0.2"/>
    <row r="16640" ht="12.75" customHeight="1" x14ac:dyDescent="0.2"/>
    <row r="16641" ht="12.75" customHeight="1" x14ac:dyDescent="0.2"/>
    <row r="16642" ht="12.75" customHeight="1" x14ac:dyDescent="0.2"/>
    <row r="16643" ht="12.75" customHeight="1" x14ac:dyDescent="0.2"/>
    <row r="16644" ht="12.75" customHeight="1" x14ac:dyDescent="0.2"/>
    <row r="16645" ht="12.75" customHeight="1" x14ac:dyDescent="0.2"/>
    <row r="16646" ht="12.75" customHeight="1" x14ac:dyDescent="0.2"/>
    <row r="16647" ht="12.75" customHeight="1" x14ac:dyDescent="0.2"/>
    <row r="16648" ht="12.75" customHeight="1" x14ac:dyDescent="0.2"/>
    <row r="16649" ht="12.75" customHeight="1" x14ac:dyDescent="0.2"/>
    <row r="16650" ht="12.75" customHeight="1" x14ac:dyDescent="0.2"/>
    <row r="16651" ht="12.75" customHeight="1" x14ac:dyDescent="0.2"/>
    <row r="16652" ht="12.75" customHeight="1" x14ac:dyDescent="0.2"/>
    <row r="16653" ht="12.75" customHeight="1" x14ac:dyDescent="0.2"/>
    <row r="16654" ht="12.75" customHeight="1" x14ac:dyDescent="0.2"/>
    <row r="16655" ht="12.75" customHeight="1" x14ac:dyDescent="0.2"/>
    <row r="16656" ht="12.75" customHeight="1" x14ac:dyDescent="0.2"/>
    <row r="16657" ht="12.75" customHeight="1" x14ac:dyDescent="0.2"/>
    <row r="16658" ht="12.75" customHeight="1" x14ac:dyDescent="0.2"/>
    <row r="16659" ht="12.75" customHeight="1" x14ac:dyDescent="0.2"/>
    <row r="16660" ht="12.75" customHeight="1" x14ac:dyDescent="0.2"/>
    <row r="16661" ht="12.75" customHeight="1" x14ac:dyDescent="0.2"/>
    <row r="16662" ht="12.75" customHeight="1" x14ac:dyDescent="0.2"/>
    <row r="16663" ht="12.75" customHeight="1" x14ac:dyDescent="0.2"/>
    <row r="16664" ht="12.75" customHeight="1" x14ac:dyDescent="0.2"/>
    <row r="16665" ht="12.75" customHeight="1" x14ac:dyDescent="0.2"/>
    <row r="16666" ht="12.75" customHeight="1" x14ac:dyDescent="0.2"/>
    <row r="16667" ht="12.75" customHeight="1" x14ac:dyDescent="0.2"/>
    <row r="16668" ht="12.75" customHeight="1" x14ac:dyDescent="0.2"/>
    <row r="16669" ht="12.75" customHeight="1" x14ac:dyDescent="0.2"/>
    <row r="16670" ht="12.75" customHeight="1" x14ac:dyDescent="0.2"/>
    <row r="16671" ht="12.75" customHeight="1" x14ac:dyDescent="0.2"/>
    <row r="16672" ht="12.75" customHeight="1" x14ac:dyDescent="0.2"/>
    <row r="16673" ht="12.75" customHeight="1" x14ac:dyDescent="0.2"/>
    <row r="16674" ht="12.75" customHeight="1" x14ac:dyDescent="0.2"/>
    <row r="16675" ht="12.75" customHeight="1" x14ac:dyDescent="0.2"/>
    <row r="16676" ht="12.75" customHeight="1" x14ac:dyDescent="0.2"/>
    <row r="16677" ht="12.75" customHeight="1" x14ac:dyDescent="0.2"/>
    <row r="16678" ht="12.75" customHeight="1" x14ac:dyDescent="0.2"/>
    <row r="16679" ht="12.75" customHeight="1" x14ac:dyDescent="0.2"/>
    <row r="16680" ht="12.75" customHeight="1" x14ac:dyDescent="0.2"/>
    <row r="16681" ht="12.75" customHeight="1" x14ac:dyDescent="0.2"/>
    <row r="16682" ht="12.75" customHeight="1" x14ac:dyDescent="0.2"/>
    <row r="16683" ht="12.75" customHeight="1" x14ac:dyDescent="0.2"/>
    <row r="16684" ht="12.75" customHeight="1" x14ac:dyDescent="0.2"/>
    <row r="16685" ht="12.75" customHeight="1" x14ac:dyDescent="0.2"/>
    <row r="16686" ht="12.75" customHeight="1" x14ac:dyDescent="0.2"/>
    <row r="16687" ht="12.75" customHeight="1" x14ac:dyDescent="0.2"/>
    <row r="16688" ht="12.75" customHeight="1" x14ac:dyDescent="0.2"/>
    <row r="16689" ht="12.75" customHeight="1" x14ac:dyDescent="0.2"/>
    <row r="16690" ht="12.75" customHeight="1" x14ac:dyDescent="0.2"/>
    <row r="16691" ht="12.75" customHeight="1" x14ac:dyDescent="0.2"/>
    <row r="16692" ht="12.75" customHeight="1" x14ac:dyDescent="0.2"/>
    <row r="16693" ht="12.75" customHeight="1" x14ac:dyDescent="0.2"/>
    <row r="16694" ht="12.75" customHeight="1" x14ac:dyDescent="0.2"/>
    <row r="16695" ht="12.75" customHeight="1" x14ac:dyDescent="0.2"/>
    <row r="16696" ht="12.75" customHeight="1" x14ac:dyDescent="0.2"/>
    <row r="16697" ht="12.75" customHeight="1" x14ac:dyDescent="0.2"/>
    <row r="16698" ht="12.75" customHeight="1" x14ac:dyDescent="0.2"/>
    <row r="16699" ht="12.75" customHeight="1" x14ac:dyDescent="0.2"/>
    <row r="16700" ht="12.75" customHeight="1" x14ac:dyDescent="0.2"/>
    <row r="16701" ht="12.75" customHeight="1" x14ac:dyDescent="0.2"/>
    <row r="16702" ht="12.75" customHeight="1" x14ac:dyDescent="0.2"/>
    <row r="16703" ht="12.75" customHeight="1" x14ac:dyDescent="0.2"/>
    <row r="16704" ht="12.75" customHeight="1" x14ac:dyDescent="0.2"/>
    <row r="16705" ht="12.75" customHeight="1" x14ac:dyDescent="0.2"/>
    <row r="16706" ht="12.75" customHeight="1" x14ac:dyDescent="0.2"/>
    <row r="16707" ht="12.75" customHeight="1" x14ac:dyDescent="0.2"/>
    <row r="16708" ht="12.75" customHeight="1" x14ac:dyDescent="0.2"/>
    <row r="16709" ht="12.75" customHeight="1" x14ac:dyDescent="0.2"/>
    <row r="16710" ht="12.75" customHeight="1" x14ac:dyDescent="0.2"/>
    <row r="16711" ht="12.75" customHeight="1" x14ac:dyDescent="0.2"/>
    <row r="16712" ht="12.75" customHeight="1" x14ac:dyDescent="0.2"/>
    <row r="16713" ht="12.75" customHeight="1" x14ac:dyDescent="0.2"/>
    <row r="16714" ht="12.75" customHeight="1" x14ac:dyDescent="0.2"/>
    <row r="16715" ht="12.75" customHeight="1" x14ac:dyDescent="0.2"/>
    <row r="16716" ht="12.75" customHeight="1" x14ac:dyDescent="0.2"/>
    <row r="16717" ht="12.75" customHeight="1" x14ac:dyDescent="0.2"/>
    <row r="16718" ht="12.75" customHeight="1" x14ac:dyDescent="0.2"/>
    <row r="16719" ht="12.75" customHeight="1" x14ac:dyDescent="0.2"/>
    <row r="16720" ht="12.75" customHeight="1" x14ac:dyDescent="0.2"/>
    <row r="16721" ht="12.75" customHeight="1" x14ac:dyDescent="0.2"/>
    <row r="16722" ht="12.75" customHeight="1" x14ac:dyDescent="0.2"/>
    <row r="16723" ht="12.75" customHeight="1" x14ac:dyDescent="0.2"/>
    <row r="16724" ht="12.75" customHeight="1" x14ac:dyDescent="0.2"/>
    <row r="16725" ht="12.75" customHeight="1" x14ac:dyDescent="0.2"/>
    <row r="16726" ht="12.75" customHeight="1" x14ac:dyDescent="0.2"/>
    <row r="16727" ht="12.75" customHeight="1" x14ac:dyDescent="0.2"/>
    <row r="16728" ht="12.75" customHeight="1" x14ac:dyDescent="0.2"/>
    <row r="16729" ht="12.75" customHeight="1" x14ac:dyDescent="0.2"/>
    <row r="16730" ht="12.75" customHeight="1" x14ac:dyDescent="0.2"/>
    <row r="16731" ht="12.75" customHeight="1" x14ac:dyDescent="0.2"/>
    <row r="16732" ht="12.75" customHeight="1" x14ac:dyDescent="0.2"/>
    <row r="16733" ht="12.75" customHeight="1" x14ac:dyDescent="0.2"/>
    <row r="16734" ht="12.75" customHeight="1" x14ac:dyDescent="0.2"/>
    <row r="16735" ht="12.75" customHeight="1" x14ac:dyDescent="0.2"/>
    <row r="16736" ht="12.75" customHeight="1" x14ac:dyDescent="0.2"/>
    <row r="16737" ht="12.75" customHeight="1" x14ac:dyDescent="0.2"/>
    <row r="16738" ht="12.75" customHeight="1" x14ac:dyDescent="0.2"/>
    <row r="16739" ht="12.75" customHeight="1" x14ac:dyDescent="0.2"/>
    <row r="16740" ht="12.75" customHeight="1" x14ac:dyDescent="0.2"/>
    <row r="16741" ht="12.75" customHeight="1" x14ac:dyDescent="0.2"/>
    <row r="16742" ht="12.75" customHeight="1" x14ac:dyDescent="0.2"/>
    <row r="16743" ht="12.75" customHeight="1" x14ac:dyDescent="0.2"/>
    <row r="16744" ht="12.75" customHeight="1" x14ac:dyDescent="0.2"/>
    <row r="16745" ht="12.75" customHeight="1" x14ac:dyDescent="0.2"/>
    <row r="16746" ht="12.75" customHeight="1" x14ac:dyDescent="0.2"/>
    <row r="16747" ht="12.75" customHeight="1" x14ac:dyDescent="0.2"/>
    <row r="16748" ht="12.75" customHeight="1" x14ac:dyDescent="0.2"/>
    <row r="16749" ht="12.75" customHeight="1" x14ac:dyDescent="0.2"/>
    <row r="16750" ht="12.75" customHeight="1" x14ac:dyDescent="0.2"/>
    <row r="16751" ht="12.75" customHeight="1" x14ac:dyDescent="0.2"/>
    <row r="16752" ht="12.75" customHeight="1" x14ac:dyDescent="0.2"/>
    <row r="16753" ht="12.75" customHeight="1" x14ac:dyDescent="0.2"/>
    <row r="16754" ht="12.75" customHeight="1" x14ac:dyDescent="0.2"/>
    <row r="16755" ht="12.75" customHeight="1" x14ac:dyDescent="0.2"/>
    <row r="16756" ht="12.75" customHeight="1" x14ac:dyDescent="0.2"/>
    <row r="16757" ht="12.75" customHeight="1" x14ac:dyDescent="0.2"/>
    <row r="16758" ht="12.75" customHeight="1" x14ac:dyDescent="0.2"/>
    <row r="16759" ht="12.75" customHeight="1" x14ac:dyDescent="0.2"/>
    <row r="16760" ht="12.75" customHeight="1" x14ac:dyDescent="0.2"/>
    <row r="16761" ht="12.75" customHeight="1" x14ac:dyDescent="0.2"/>
    <row r="16762" ht="12.75" customHeight="1" x14ac:dyDescent="0.2"/>
    <row r="16763" ht="12.75" customHeight="1" x14ac:dyDescent="0.2"/>
    <row r="16764" ht="12.75" customHeight="1" x14ac:dyDescent="0.2"/>
    <row r="16765" ht="12.75" customHeight="1" x14ac:dyDescent="0.2"/>
    <row r="16766" ht="12.75" customHeight="1" x14ac:dyDescent="0.2"/>
    <row r="16767" ht="12.75" customHeight="1" x14ac:dyDescent="0.2"/>
    <row r="16768" ht="12.75" customHeight="1" x14ac:dyDescent="0.2"/>
    <row r="16769" ht="12.75" customHeight="1" x14ac:dyDescent="0.2"/>
    <row r="16770" ht="12.75" customHeight="1" x14ac:dyDescent="0.2"/>
    <row r="16771" ht="12.75" customHeight="1" x14ac:dyDescent="0.2"/>
    <row r="16772" ht="12.75" customHeight="1" x14ac:dyDescent="0.2"/>
    <row r="16773" ht="12.75" customHeight="1" x14ac:dyDescent="0.2"/>
    <row r="16774" ht="12.75" customHeight="1" x14ac:dyDescent="0.2"/>
    <row r="16775" ht="12.75" customHeight="1" x14ac:dyDescent="0.2"/>
    <row r="16776" ht="12.75" customHeight="1" x14ac:dyDescent="0.2"/>
    <row r="16777" ht="12.75" customHeight="1" x14ac:dyDescent="0.2"/>
    <row r="16778" ht="12.75" customHeight="1" x14ac:dyDescent="0.2"/>
    <row r="16779" ht="12.75" customHeight="1" x14ac:dyDescent="0.2"/>
    <row r="16780" ht="12.75" customHeight="1" x14ac:dyDescent="0.2"/>
    <row r="16781" ht="12.75" customHeight="1" x14ac:dyDescent="0.2"/>
    <row r="16782" ht="12.75" customHeight="1" x14ac:dyDescent="0.2"/>
    <row r="16783" ht="12.75" customHeight="1" x14ac:dyDescent="0.2"/>
    <row r="16784" ht="12.75" customHeight="1" x14ac:dyDescent="0.2"/>
    <row r="16785" ht="12.75" customHeight="1" x14ac:dyDescent="0.2"/>
    <row r="16786" ht="12.75" customHeight="1" x14ac:dyDescent="0.2"/>
    <row r="16787" ht="12.75" customHeight="1" x14ac:dyDescent="0.2"/>
    <row r="16788" ht="12.75" customHeight="1" x14ac:dyDescent="0.2"/>
    <row r="16789" ht="12.75" customHeight="1" x14ac:dyDescent="0.2"/>
    <row r="16790" ht="12.75" customHeight="1" x14ac:dyDescent="0.2"/>
    <row r="16791" ht="12.75" customHeight="1" x14ac:dyDescent="0.2"/>
    <row r="16792" ht="12.75" customHeight="1" x14ac:dyDescent="0.2"/>
    <row r="16793" ht="12.75" customHeight="1" x14ac:dyDescent="0.2"/>
    <row r="16794" ht="12.75" customHeight="1" x14ac:dyDescent="0.2"/>
    <row r="16795" ht="12.75" customHeight="1" x14ac:dyDescent="0.2"/>
    <row r="16796" ht="12.75" customHeight="1" x14ac:dyDescent="0.2"/>
    <row r="16797" ht="12.75" customHeight="1" x14ac:dyDescent="0.2"/>
    <row r="16798" ht="12.75" customHeight="1" x14ac:dyDescent="0.2"/>
    <row r="16799" ht="12.75" customHeight="1" x14ac:dyDescent="0.2"/>
    <row r="16800" ht="12.75" customHeight="1" x14ac:dyDescent="0.2"/>
    <row r="16801" ht="12.75" customHeight="1" x14ac:dyDescent="0.2"/>
    <row r="16802" ht="12.75" customHeight="1" x14ac:dyDescent="0.2"/>
    <row r="16803" ht="12.75" customHeight="1" x14ac:dyDescent="0.2"/>
    <row r="16804" ht="12.75" customHeight="1" x14ac:dyDescent="0.2"/>
    <row r="16805" ht="12.75" customHeight="1" x14ac:dyDescent="0.2"/>
    <row r="16806" ht="12.75" customHeight="1" x14ac:dyDescent="0.2"/>
    <row r="16807" ht="12.75" customHeight="1" x14ac:dyDescent="0.2"/>
    <row r="16808" ht="12.75" customHeight="1" x14ac:dyDescent="0.2"/>
    <row r="16809" ht="12.75" customHeight="1" x14ac:dyDescent="0.2"/>
    <row r="16810" ht="12.75" customHeight="1" x14ac:dyDescent="0.2"/>
    <row r="16811" ht="12.75" customHeight="1" x14ac:dyDescent="0.2"/>
    <row r="16812" ht="12.75" customHeight="1" x14ac:dyDescent="0.2"/>
    <row r="16813" ht="12.75" customHeight="1" x14ac:dyDescent="0.2"/>
    <row r="16814" ht="12.75" customHeight="1" x14ac:dyDescent="0.2"/>
    <row r="16815" ht="12.75" customHeight="1" x14ac:dyDescent="0.2"/>
    <row r="16816" ht="12.75" customHeight="1" x14ac:dyDescent="0.2"/>
    <row r="16817" ht="12.75" customHeight="1" x14ac:dyDescent="0.2"/>
    <row r="16818" ht="12.75" customHeight="1" x14ac:dyDescent="0.2"/>
    <row r="16819" ht="12.75" customHeight="1" x14ac:dyDescent="0.2"/>
    <row r="16820" ht="12.75" customHeight="1" x14ac:dyDescent="0.2"/>
    <row r="16821" ht="12.75" customHeight="1" x14ac:dyDescent="0.2"/>
    <row r="16822" ht="12.75" customHeight="1" x14ac:dyDescent="0.2"/>
    <row r="16823" ht="12.75" customHeight="1" x14ac:dyDescent="0.2"/>
    <row r="16824" ht="12.75" customHeight="1" x14ac:dyDescent="0.2"/>
    <row r="16825" ht="12.75" customHeight="1" x14ac:dyDescent="0.2"/>
    <row r="16826" ht="12.75" customHeight="1" x14ac:dyDescent="0.2"/>
    <row r="16827" ht="12.75" customHeight="1" x14ac:dyDescent="0.2"/>
    <row r="16828" ht="12.75" customHeight="1" x14ac:dyDescent="0.2"/>
    <row r="16829" ht="12.75" customHeight="1" x14ac:dyDescent="0.2"/>
    <row r="16830" ht="12.75" customHeight="1" x14ac:dyDescent="0.2"/>
    <row r="16831" ht="12.75" customHeight="1" x14ac:dyDescent="0.2"/>
    <row r="16832" ht="12.75" customHeight="1" x14ac:dyDescent="0.2"/>
    <row r="16833" ht="12.75" customHeight="1" x14ac:dyDescent="0.2"/>
    <row r="16834" ht="12.75" customHeight="1" x14ac:dyDescent="0.2"/>
    <row r="16835" ht="12.75" customHeight="1" x14ac:dyDescent="0.2"/>
    <row r="16836" ht="12.75" customHeight="1" x14ac:dyDescent="0.2"/>
    <row r="16837" ht="12.75" customHeight="1" x14ac:dyDescent="0.2"/>
    <row r="16838" ht="12.75" customHeight="1" x14ac:dyDescent="0.2"/>
    <row r="16839" ht="12.75" customHeight="1" x14ac:dyDescent="0.2"/>
    <row r="16840" ht="12.75" customHeight="1" x14ac:dyDescent="0.2"/>
    <row r="16841" ht="12.75" customHeight="1" x14ac:dyDescent="0.2"/>
    <row r="16842" ht="12.75" customHeight="1" x14ac:dyDescent="0.2"/>
    <row r="16843" ht="12.75" customHeight="1" x14ac:dyDescent="0.2"/>
    <row r="16844" ht="12.75" customHeight="1" x14ac:dyDescent="0.2"/>
    <row r="16845" ht="12.75" customHeight="1" x14ac:dyDescent="0.2"/>
    <row r="16846" ht="12.75" customHeight="1" x14ac:dyDescent="0.2"/>
    <row r="16847" ht="12.75" customHeight="1" x14ac:dyDescent="0.2"/>
    <row r="16848" ht="12.75" customHeight="1" x14ac:dyDescent="0.2"/>
    <row r="16849" ht="12.75" customHeight="1" x14ac:dyDescent="0.2"/>
    <row r="16850" ht="12.75" customHeight="1" x14ac:dyDescent="0.2"/>
    <row r="16851" ht="12.75" customHeight="1" x14ac:dyDescent="0.2"/>
    <row r="16852" ht="12.75" customHeight="1" x14ac:dyDescent="0.2"/>
    <row r="16853" ht="12.75" customHeight="1" x14ac:dyDescent="0.2"/>
    <row r="16854" ht="12.75" customHeight="1" x14ac:dyDescent="0.2"/>
    <row r="16855" ht="12.75" customHeight="1" x14ac:dyDescent="0.2"/>
    <row r="16856" ht="12.75" customHeight="1" x14ac:dyDescent="0.2"/>
    <row r="16857" ht="12.75" customHeight="1" x14ac:dyDescent="0.2"/>
    <row r="16858" ht="12.75" customHeight="1" x14ac:dyDescent="0.2"/>
    <row r="16859" ht="12.75" customHeight="1" x14ac:dyDescent="0.2"/>
    <row r="16860" ht="12.75" customHeight="1" x14ac:dyDescent="0.2"/>
    <row r="16861" ht="12.75" customHeight="1" x14ac:dyDescent="0.2"/>
    <row r="16862" ht="12.75" customHeight="1" x14ac:dyDescent="0.2"/>
    <row r="16863" ht="12.75" customHeight="1" x14ac:dyDescent="0.2"/>
    <row r="16864" ht="12.75" customHeight="1" x14ac:dyDescent="0.2"/>
    <row r="16865" ht="12.75" customHeight="1" x14ac:dyDescent="0.2"/>
    <row r="16866" ht="12.75" customHeight="1" x14ac:dyDescent="0.2"/>
    <row r="16867" ht="12.75" customHeight="1" x14ac:dyDescent="0.2"/>
    <row r="16868" ht="12.75" customHeight="1" x14ac:dyDescent="0.2"/>
    <row r="16869" ht="12.75" customHeight="1" x14ac:dyDescent="0.2"/>
    <row r="16870" ht="12.75" customHeight="1" x14ac:dyDescent="0.2"/>
    <row r="16871" ht="12.75" customHeight="1" x14ac:dyDescent="0.2"/>
    <row r="16872" ht="12.75" customHeight="1" x14ac:dyDescent="0.2"/>
    <row r="16873" ht="12.75" customHeight="1" x14ac:dyDescent="0.2"/>
    <row r="16874" ht="12.75" customHeight="1" x14ac:dyDescent="0.2"/>
    <row r="16875" ht="12.75" customHeight="1" x14ac:dyDescent="0.2"/>
    <row r="16876" ht="12.75" customHeight="1" x14ac:dyDescent="0.2"/>
    <row r="16877" ht="12.75" customHeight="1" x14ac:dyDescent="0.2"/>
    <row r="16878" ht="12.75" customHeight="1" x14ac:dyDescent="0.2"/>
    <row r="16879" ht="12.75" customHeight="1" x14ac:dyDescent="0.2"/>
    <row r="16880" ht="12.75" customHeight="1" x14ac:dyDescent="0.2"/>
    <row r="16881" ht="12.75" customHeight="1" x14ac:dyDescent="0.2"/>
    <row r="16882" ht="12.75" customHeight="1" x14ac:dyDescent="0.2"/>
    <row r="16883" ht="12.75" customHeight="1" x14ac:dyDescent="0.2"/>
    <row r="16884" ht="12.75" customHeight="1" x14ac:dyDescent="0.2"/>
    <row r="16885" ht="12.75" customHeight="1" x14ac:dyDescent="0.2"/>
    <row r="16886" ht="12.75" customHeight="1" x14ac:dyDescent="0.2"/>
    <row r="16887" ht="12.75" customHeight="1" x14ac:dyDescent="0.2"/>
    <row r="16888" ht="12.75" customHeight="1" x14ac:dyDescent="0.2"/>
    <row r="16889" ht="12.75" customHeight="1" x14ac:dyDescent="0.2"/>
    <row r="16890" ht="12.75" customHeight="1" x14ac:dyDescent="0.2"/>
    <row r="16891" ht="12.75" customHeight="1" x14ac:dyDescent="0.2"/>
    <row r="16892" ht="12.75" customHeight="1" x14ac:dyDescent="0.2"/>
    <row r="16893" ht="12.75" customHeight="1" x14ac:dyDescent="0.2"/>
    <row r="16894" ht="12.75" customHeight="1" x14ac:dyDescent="0.2"/>
    <row r="16895" ht="12.75" customHeight="1" x14ac:dyDescent="0.2"/>
    <row r="16896" ht="12.75" customHeight="1" x14ac:dyDescent="0.2"/>
    <row r="16897" ht="12.75" customHeight="1" x14ac:dyDescent="0.2"/>
    <row r="16898" ht="12.75" customHeight="1" x14ac:dyDescent="0.2"/>
    <row r="16899" ht="12.75" customHeight="1" x14ac:dyDescent="0.2"/>
    <row r="16900" ht="12.75" customHeight="1" x14ac:dyDescent="0.2"/>
    <row r="16901" ht="12.75" customHeight="1" x14ac:dyDescent="0.2"/>
    <row r="16902" ht="12.75" customHeight="1" x14ac:dyDescent="0.2"/>
    <row r="16903" ht="12.75" customHeight="1" x14ac:dyDescent="0.2"/>
    <row r="16904" ht="12.75" customHeight="1" x14ac:dyDescent="0.2"/>
    <row r="16905" ht="12.75" customHeight="1" x14ac:dyDescent="0.2"/>
    <row r="16906" ht="12.75" customHeight="1" x14ac:dyDescent="0.2"/>
    <row r="16907" ht="12.75" customHeight="1" x14ac:dyDescent="0.2"/>
    <row r="16908" ht="12.75" customHeight="1" x14ac:dyDescent="0.2"/>
    <row r="16909" ht="12.75" customHeight="1" x14ac:dyDescent="0.2"/>
    <row r="16910" ht="12.75" customHeight="1" x14ac:dyDescent="0.2"/>
    <row r="16911" ht="12.75" customHeight="1" x14ac:dyDescent="0.2"/>
    <row r="16912" ht="12.75" customHeight="1" x14ac:dyDescent="0.2"/>
    <row r="16913" ht="12.75" customHeight="1" x14ac:dyDescent="0.2"/>
    <row r="16914" ht="12.75" customHeight="1" x14ac:dyDescent="0.2"/>
    <row r="16915" ht="12.75" customHeight="1" x14ac:dyDescent="0.2"/>
    <row r="16916" ht="12.75" customHeight="1" x14ac:dyDescent="0.2"/>
    <row r="16917" ht="12.75" customHeight="1" x14ac:dyDescent="0.2"/>
    <row r="16918" ht="12.75" customHeight="1" x14ac:dyDescent="0.2"/>
    <row r="16919" ht="12.75" customHeight="1" x14ac:dyDescent="0.2"/>
    <row r="16920" ht="12.75" customHeight="1" x14ac:dyDescent="0.2"/>
    <row r="16921" ht="12.75" customHeight="1" x14ac:dyDescent="0.2"/>
    <row r="16922" ht="12.75" customHeight="1" x14ac:dyDescent="0.2"/>
    <row r="16923" ht="12.75" customHeight="1" x14ac:dyDescent="0.2"/>
    <row r="16924" ht="12.75" customHeight="1" x14ac:dyDescent="0.2"/>
    <row r="16925" ht="12.75" customHeight="1" x14ac:dyDescent="0.2"/>
    <row r="16926" ht="12.75" customHeight="1" x14ac:dyDescent="0.2"/>
    <row r="16927" ht="12.75" customHeight="1" x14ac:dyDescent="0.2"/>
    <row r="16928" ht="12.75" customHeight="1" x14ac:dyDescent="0.2"/>
    <row r="16929" ht="12.75" customHeight="1" x14ac:dyDescent="0.2"/>
    <row r="16930" ht="12.75" customHeight="1" x14ac:dyDescent="0.2"/>
    <row r="16931" ht="12.75" customHeight="1" x14ac:dyDescent="0.2"/>
    <row r="16932" ht="12.75" customHeight="1" x14ac:dyDescent="0.2"/>
    <row r="16933" ht="12.75" customHeight="1" x14ac:dyDescent="0.2"/>
    <row r="16934" ht="12.75" customHeight="1" x14ac:dyDescent="0.2"/>
    <row r="16935" ht="12.75" customHeight="1" x14ac:dyDescent="0.2"/>
    <row r="16936" ht="12.75" customHeight="1" x14ac:dyDescent="0.2"/>
    <row r="16937" ht="12.75" customHeight="1" x14ac:dyDescent="0.2"/>
    <row r="16938" ht="12.75" customHeight="1" x14ac:dyDescent="0.2"/>
    <row r="16939" ht="12.75" customHeight="1" x14ac:dyDescent="0.2"/>
    <row r="16940" ht="12.75" customHeight="1" x14ac:dyDescent="0.2"/>
    <row r="16941" ht="12.75" customHeight="1" x14ac:dyDescent="0.2"/>
    <row r="16942" ht="12.75" customHeight="1" x14ac:dyDescent="0.2"/>
    <row r="16943" ht="12.75" customHeight="1" x14ac:dyDescent="0.2"/>
    <row r="16944" ht="12.75" customHeight="1" x14ac:dyDescent="0.2"/>
    <row r="16945" ht="12.75" customHeight="1" x14ac:dyDescent="0.2"/>
    <row r="16946" ht="12.75" customHeight="1" x14ac:dyDescent="0.2"/>
    <row r="16947" ht="12.75" customHeight="1" x14ac:dyDescent="0.2"/>
    <row r="16948" ht="12.75" customHeight="1" x14ac:dyDescent="0.2"/>
    <row r="16949" ht="12.75" customHeight="1" x14ac:dyDescent="0.2"/>
    <row r="16950" ht="12.75" customHeight="1" x14ac:dyDescent="0.2"/>
    <row r="16951" ht="12.75" customHeight="1" x14ac:dyDescent="0.2"/>
    <row r="16952" ht="12.75" customHeight="1" x14ac:dyDescent="0.2"/>
    <row r="16953" ht="12.75" customHeight="1" x14ac:dyDescent="0.2"/>
    <row r="16954" ht="12.75" customHeight="1" x14ac:dyDescent="0.2"/>
    <row r="16955" ht="12.75" customHeight="1" x14ac:dyDescent="0.2"/>
    <row r="16956" ht="12.75" customHeight="1" x14ac:dyDescent="0.2"/>
    <row r="16957" ht="12.75" customHeight="1" x14ac:dyDescent="0.2"/>
    <row r="16958" ht="12.75" customHeight="1" x14ac:dyDescent="0.2"/>
    <row r="16959" ht="12.75" customHeight="1" x14ac:dyDescent="0.2"/>
    <row r="16960" ht="12.75" customHeight="1" x14ac:dyDescent="0.2"/>
    <row r="16961" ht="12.75" customHeight="1" x14ac:dyDescent="0.2"/>
    <row r="16962" ht="12.75" customHeight="1" x14ac:dyDescent="0.2"/>
    <row r="16963" ht="12.75" customHeight="1" x14ac:dyDescent="0.2"/>
    <row r="16964" ht="12.75" customHeight="1" x14ac:dyDescent="0.2"/>
    <row r="16965" ht="12.75" customHeight="1" x14ac:dyDescent="0.2"/>
    <row r="16966" ht="12.75" customHeight="1" x14ac:dyDescent="0.2"/>
    <row r="16967" ht="12.75" customHeight="1" x14ac:dyDescent="0.2"/>
    <row r="16968" ht="12.75" customHeight="1" x14ac:dyDescent="0.2"/>
    <row r="16969" ht="12.75" customHeight="1" x14ac:dyDescent="0.2"/>
    <row r="16970" ht="12.75" customHeight="1" x14ac:dyDescent="0.2"/>
    <row r="16971" ht="12.75" customHeight="1" x14ac:dyDescent="0.2"/>
    <row r="16972" ht="12.75" customHeight="1" x14ac:dyDescent="0.2"/>
    <row r="16973" ht="12.75" customHeight="1" x14ac:dyDescent="0.2"/>
    <row r="16974" ht="12.75" customHeight="1" x14ac:dyDescent="0.2"/>
    <row r="16975" ht="12.75" customHeight="1" x14ac:dyDescent="0.2"/>
    <row r="16976" ht="12.75" customHeight="1" x14ac:dyDescent="0.2"/>
    <row r="16977" ht="12.75" customHeight="1" x14ac:dyDescent="0.2"/>
    <row r="16978" ht="12.75" customHeight="1" x14ac:dyDescent="0.2"/>
    <row r="16979" ht="12.75" customHeight="1" x14ac:dyDescent="0.2"/>
    <row r="16980" ht="12.75" customHeight="1" x14ac:dyDescent="0.2"/>
    <row r="16981" ht="12.75" customHeight="1" x14ac:dyDescent="0.2"/>
    <row r="16982" ht="12.75" customHeight="1" x14ac:dyDescent="0.2"/>
    <row r="16983" ht="12.75" customHeight="1" x14ac:dyDescent="0.2"/>
    <row r="16984" ht="12.75" customHeight="1" x14ac:dyDescent="0.2"/>
    <row r="16985" ht="12.75" customHeight="1" x14ac:dyDescent="0.2"/>
    <row r="16986" ht="12.75" customHeight="1" x14ac:dyDescent="0.2"/>
    <row r="16987" ht="12.75" customHeight="1" x14ac:dyDescent="0.2"/>
    <row r="16988" ht="12.75" customHeight="1" x14ac:dyDescent="0.2"/>
    <row r="16989" ht="12.75" customHeight="1" x14ac:dyDescent="0.2"/>
    <row r="16990" ht="12.75" customHeight="1" x14ac:dyDescent="0.2"/>
    <row r="16991" ht="12.75" customHeight="1" x14ac:dyDescent="0.2"/>
    <row r="16992" ht="12.75" customHeight="1" x14ac:dyDescent="0.2"/>
    <row r="16993" ht="12.75" customHeight="1" x14ac:dyDescent="0.2"/>
    <row r="16994" ht="12.75" customHeight="1" x14ac:dyDescent="0.2"/>
    <row r="16995" ht="12.75" customHeight="1" x14ac:dyDescent="0.2"/>
    <row r="16996" ht="12.75" customHeight="1" x14ac:dyDescent="0.2"/>
    <row r="16997" ht="12.75" customHeight="1" x14ac:dyDescent="0.2"/>
    <row r="16998" ht="12.75" customHeight="1" x14ac:dyDescent="0.2"/>
    <row r="16999" ht="12.75" customHeight="1" x14ac:dyDescent="0.2"/>
    <row r="17000" ht="12.75" customHeight="1" x14ac:dyDescent="0.2"/>
    <row r="17001" ht="12.75" customHeight="1" x14ac:dyDescent="0.2"/>
    <row r="17002" ht="12.75" customHeight="1" x14ac:dyDescent="0.2"/>
    <row r="17003" ht="12.75" customHeight="1" x14ac:dyDescent="0.2"/>
    <row r="17004" ht="12.75" customHeight="1" x14ac:dyDescent="0.2"/>
    <row r="17005" ht="12.75" customHeight="1" x14ac:dyDescent="0.2"/>
    <row r="17006" ht="12.75" customHeight="1" x14ac:dyDescent="0.2"/>
    <row r="17007" ht="12.75" customHeight="1" x14ac:dyDescent="0.2"/>
    <row r="17008" ht="12.75" customHeight="1" x14ac:dyDescent="0.2"/>
    <row r="17009" ht="12.75" customHeight="1" x14ac:dyDescent="0.2"/>
    <row r="17010" ht="12.75" customHeight="1" x14ac:dyDescent="0.2"/>
    <row r="17011" ht="12.75" customHeight="1" x14ac:dyDescent="0.2"/>
    <row r="17012" ht="12.75" customHeight="1" x14ac:dyDescent="0.2"/>
    <row r="17013" ht="12.75" customHeight="1" x14ac:dyDescent="0.2"/>
    <row r="17014" ht="12.75" customHeight="1" x14ac:dyDescent="0.2"/>
    <row r="17015" ht="12.75" customHeight="1" x14ac:dyDescent="0.2"/>
    <row r="17016" ht="12.75" customHeight="1" x14ac:dyDescent="0.2"/>
    <row r="17017" ht="12.75" customHeight="1" x14ac:dyDescent="0.2"/>
    <row r="17018" ht="12.75" customHeight="1" x14ac:dyDescent="0.2"/>
    <row r="17019" ht="12.75" customHeight="1" x14ac:dyDescent="0.2"/>
    <row r="17020" ht="12.75" customHeight="1" x14ac:dyDescent="0.2"/>
    <row r="17021" ht="12.75" customHeight="1" x14ac:dyDescent="0.2"/>
    <row r="17022" ht="12.75" customHeight="1" x14ac:dyDescent="0.2"/>
    <row r="17023" ht="12.75" customHeight="1" x14ac:dyDescent="0.2"/>
    <row r="17024" ht="12.75" customHeight="1" x14ac:dyDescent="0.2"/>
    <row r="17025" ht="12.75" customHeight="1" x14ac:dyDescent="0.2"/>
    <row r="17026" ht="12.75" customHeight="1" x14ac:dyDescent="0.2"/>
    <row r="17027" ht="12.75" customHeight="1" x14ac:dyDescent="0.2"/>
    <row r="17028" ht="12.75" customHeight="1" x14ac:dyDescent="0.2"/>
    <row r="17029" ht="12.75" customHeight="1" x14ac:dyDescent="0.2"/>
    <row r="17030" ht="12.75" customHeight="1" x14ac:dyDescent="0.2"/>
    <row r="17031" ht="12.75" customHeight="1" x14ac:dyDescent="0.2"/>
    <row r="17032" ht="12.75" customHeight="1" x14ac:dyDescent="0.2"/>
    <row r="17033" ht="12.75" customHeight="1" x14ac:dyDescent="0.2"/>
    <row r="17034" ht="12.75" customHeight="1" x14ac:dyDescent="0.2"/>
    <row r="17035" ht="12.75" customHeight="1" x14ac:dyDescent="0.2"/>
    <row r="17036" ht="12.75" customHeight="1" x14ac:dyDescent="0.2"/>
    <row r="17037" ht="12.75" customHeight="1" x14ac:dyDescent="0.2"/>
    <row r="17038" ht="12.75" customHeight="1" x14ac:dyDescent="0.2"/>
    <row r="17039" ht="12.75" customHeight="1" x14ac:dyDescent="0.2"/>
    <row r="17040" ht="12.75" customHeight="1" x14ac:dyDescent="0.2"/>
    <row r="17041" ht="12.75" customHeight="1" x14ac:dyDescent="0.2"/>
    <row r="17042" ht="12.75" customHeight="1" x14ac:dyDescent="0.2"/>
    <row r="17043" ht="12.75" customHeight="1" x14ac:dyDescent="0.2"/>
    <row r="17044" ht="12.75" customHeight="1" x14ac:dyDescent="0.2"/>
    <row r="17045" ht="12.75" customHeight="1" x14ac:dyDescent="0.2"/>
    <row r="17046" ht="12.75" customHeight="1" x14ac:dyDescent="0.2"/>
    <row r="17047" ht="12.75" customHeight="1" x14ac:dyDescent="0.2"/>
    <row r="17048" ht="12.75" customHeight="1" x14ac:dyDescent="0.2"/>
    <row r="17049" ht="12.75" customHeight="1" x14ac:dyDescent="0.2"/>
    <row r="17050" ht="12.75" customHeight="1" x14ac:dyDescent="0.2"/>
    <row r="17051" ht="12.75" customHeight="1" x14ac:dyDescent="0.2"/>
    <row r="17052" ht="12.75" customHeight="1" x14ac:dyDescent="0.2"/>
    <row r="17053" ht="12.75" customHeight="1" x14ac:dyDescent="0.2"/>
    <row r="17054" ht="12.75" customHeight="1" x14ac:dyDescent="0.2"/>
    <row r="17055" ht="12.75" customHeight="1" x14ac:dyDescent="0.2"/>
    <row r="17056" ht="12.75" customHeight="1" x14ac:dyDescent="0.2"/>
    <row r="17057" ht="12.75" customHeight="1" x14ac:dyDescent="0.2"/>
    <row r="17058" ht="12.75" customHeight="1" x14ac:dyDescent="0.2"/>
    <row r="17059" ht="12.75" customHeight="1" x14ac:dyDescent="0.2"/>
    <row r="17060" ht="12.75" customHeight="1" x14ac:dyDescent="0.2"/>
    <row r="17061" ht="12.75" customHeight="1" x14ac:dyDescent="0.2"/>
    <row r="17062" ht="12.75" customHeight="1" x14ac:dyDescent="0.2"/>
    <row r="17063" ht="12.75" customHeight="1" x14ac:dyDescent="0.2"/>
    <row r="17064" ht="12.75" customHeight="1" x14ac:dyDescent="0.2"/>
    <row r="17065" ht="12.75" customHeight="1" x14ac:dyDescent="0.2"/>
    <row r="17066" ht="12.75" customHeight="1" x14ac:dyDescent="0.2"/>
    <row r="17067" ht="12.75" customHeight="1" x14ac:dyDescent="0.2"/>
    <row r="17068" ht="12.75" customHeight="1" x14ac:dyDescent="0.2"/>
    <row r="17069" ht="12.75" customHeight="1" x14ac:dyDescent="0.2"/>
    <row r="17070" ht="12.75" customHeight="1" x14ac:dyDescent="0.2"/>
    <row r="17071" ht="12.75" customHeight="1" x14ac:dyDescent="0.2"/>
    <row r="17072" ht="12.75" customHeight="1" x14ac:dyDescent="0.2"/>
    <row r="17073" ht="12.75" customHeight="1" x14ac:dyDescent="0.2"/>
    <row r="17074" ht="12.75" customHeight="1" x14ac:dyDescent="0.2"/>
    <row r="17075" ht="12.75" customHeight="1" x14ac:dyDescent="0.2"/>
    <row r="17076" ht="12.75" customHeight="1" x14ac:dyDescent="0.2"/>
    <row r="17077" ht="12.75" customHeight="1" x14ac:dyDescent="0.2"/>
    <row r="17078" ht="12.75" customHeight="1" x14ac:dyDescent="0.2"/>
    <row r="17079" ht="12.75" customHeight="1" x14ac:dyDescent="0.2"/>
    <row r="17080" ht="12.75" customHeight="1" x14ac:dyDescent="0.2"/>
    <row r="17081" ht="12.75" customHeight="1" x14ac:dyDescent="0.2"/>
    <row r="17082" ht="12.75" customHeight="1" x14ac:dyDescent="0.2"/>
    <row r="17083" ht="12.75" customHeight="1" x14ac:dyDescent="0.2"/>
    <row r="17084" ht="12.75" customHeight="1" x14ac:dyDescent="0.2"/>
    <row r="17085" ht="12.75" customHeight="1" x14ac:dyDescent="0.2"/>
    <row r="17086" ht="12.75" customHeight="1" x14ac:dyDescent="0.2"/>
    <row r="17087" ht="12.75" customHeight="1" x14ac:dyDescent="0.2"/>
    <row r="17088" ht="12.75" customHeight="1" x14ac:dyDescent="0.2"/>
    <row r="17089" ht="12.75" customHeight="1" x14ac:dyDescent="0.2"/>
    <row r="17090" ht="12.75" customHeight="1" x14ac:dyDescent="0.2"/>
    <row r="17091" ht="12.75" customHeight="1" x14ac:dyDescent="0.2"/>
    <row r="17092" ht="12.75" customHeight="1" x14ac:dyDescent="0.2"/>
    <row r="17093" ht="12.75" customHeight="1" x14ac:dyDescent="0.2"/>
    <row r="17094" ht="12.75" customHeight="1" x14ac:dyDescent="0.2"/>
    <row r="17095" ht="12.75" customHeight="1" x14ac:dyDescent="0.2"/>
    <row r="17096" ht="12.75" customHeight="1" x14ac:dyDescent="0.2"/>
    <row r="17097" ht="12.75" customHeight="1" x14ac:dyDescent="0.2"/>
    <row r="17098" ht="12.75" customHeight="1" x14ac:dyDescent="0.2"/>
    <row r="17099" ht="12.75" customHeight="1" x14ac:dyDescent="0.2"/>
    <row r="17100" ht="12.75" customHeight="1" x14ac:dyDescent="0.2"/>
    <row r="17101" ht="12.75" customHeight="1" x14ac:dyDescent="0.2"/>
    <row r="17102" ht="12.75" customHeight="1" x14ac:dyDescent="0.2"/>
    <row r="17103" ht="12.75" customHeight="1" x14ac:dyDescent="0.2"/>
    <row r="17104" ht="12.75" customHeight="1" x14ac:dyDescent="0.2"/>
    <row r="17105" ht="12.75" customHeight="1" x14ac:dyDescent="0.2"/>
    <row r="17106" ht="12.75" customHeight="1" x14ac:dyDescent="0.2"/>
    <row r="17107" ht="12.75" customHeight="1" x14ac:dyDescent="0.2"/>
    <row r="17108" ht="12.75" customHeight="1" x14ac:dyDescent="0.2"/>
    <row r="17109" ht="12.75" customHeight="1" x14ac:dyDescent="0.2"/>
    <row r="17110" ht="12.75" customHeight="1" x14ac:dyDescent="0.2"/>
    <row r="17111" ht="12.75" customHeight="1" x14ac:dyDescent="0.2"/>
    <row r="17112" ht="12.75" customHeight="1" x14ac:dyDescent="0.2"/>
    <row r="17113" ht="12.75" customHeight="1" x14ac:dyDescent="0.2"/>
    <row r="17114" ht="12.75" customHeight="1" x14ac:dyDescent="0.2"/>
    <row r="17115" ht="12.75" customHeight="1" x14ac:dyDescent="0.2"/>
    <row r="17116" ht="12.75" customHeight="1" x14ac:dyDescent="0.2"/>
    <row r="17117" ht="12.75" customHeight="1" x14ac:dyDescent="0.2"/>
    <row r="17118" ht="12.75" customHeight="1" x14ac:dyDescent="0.2"/>
    <row r="17119" ht="12.75" customHeight="1" x14ac:dyDescent="0.2"/>
    <row r="17120" ht="12.75" customHeight="1" x14ac:dyDescent="0.2"/>
    <row r="17121" ht="12.75" customHeight="1" x14ac:dyDescent="0.2"/>
    <row r="17122" ht="12.75" customHeight="1" x14ac:dyDescent="0.2"/>
    <row r="17123" ht="12.75" customHeight="1" x14ac:dyDescent="0.2"/>
    <row r="17124" ht="12.75" customHeight="1" x14ac:dyDescent="0.2"/>
    <row r="17125" ht="12.75" customHeight="1" x14ac:dyDescent="0.2"/>
    <row r="17126" ht="12.75" customHeight="1" x14ac:dyDescent="0.2"/>
    <row r="17127" ht="12.75" customHeight="1" x14ac:dyDescent="0.2"/>
    <row r="17128" ht="12.75" customHeight="1" x14ac:dyDescent="0.2"/>
    <row r="17129" ht="12.75" customHeight="1" x14ac:dyDescent="0.2"/>
    <row r="17130" ht="12.75" customHeight="1" x14ac:dyDescent="0.2"/>
    <row r="17131" ht="12.75" customHeight="1" x14ac:dyDescent="0.2"/>
    <row r="17132" ht="12.75" customHeight="1" x14ac:dyDescent="0.2"/>
    <row r="17133" ht="12.75" customHeight="1" x14ac:dyDescent="0.2"/>
    <row r="17134" ht="12.75" customHeight="1" x14ac:dyDescent="0.2"/>
    <row r="17135" ht="12.75" customHeight="1" x14ac:dyDescent="0.2"/>
    <row r="17136" ht="12.75" customHeight="1" x14ac:dyDescent="0.2"/>
    <row r="17137" ht="12.75" customHeight="1" x14ac:dyDescent="0.2"/>
    <row r="17138" ht="12.75" customHeight="1" x14ac:dyDescent="0.2"/>
    <row r="17139" ht="12.75" customHeight="1" x14ac:dyDescent="0.2"/>
    <row r="17140" ht="12.75" customHeight="1" x14ac:dyDescent="0.2"/>
    <row r="17141" ht="12.75" customHeight="1" x14ac:dyDescent="0.2"/>
    <row r="17142" ht="12.75" customHeight="1" x14ac:dyDescent="0.2"/>
    <row r="17143" ht="12.75" customHeight="1" x14ac:dyDescent="0.2"/>
    <row r="17144" ht="12.75" customHeight="1" x14ac:dyDescent="0.2"/>
    <row r="17145" ht="12.75" customHeight="1" x14ac:dyDescent="0.2"/>
    <row r="17146" ht="12.75" customHeight="1" x14ac:dyDescent="0.2"/>
    <row r="17147" ht="12.75" customHeight="1" x14ac:dyDescent="0.2"/>
    <row r="17148" ht="12.75" customHeight="1" x14ac:dyDescent="0.2"/>
    <row r="17149" ht="12.75" customHeight="1" x14ac:dyDescent="0.2"/>
    <row r="17150" ht="12.75" customHeight="1" x14ac:dyDescent="0.2"/>
    <row r="17151" ht="12.75" customHeight="1" x14ac:dyDescent="0.2"/>
    <row r="17152" ht="12.75" customHeight="1" x14ac:dyDescent="0.2"/>
    <row r="17153" ht="12.75" customHeight="1" x14ac:dyDescent="0.2"/>
    <row r="17154" ht="12.75" customHeight="1" x14ac:dyDescent="0.2"/>
    <row r="17155" ht="12.75" customHeight="1" x14ac:dyDescent="0.2"/>
    <row r="17156" ht="12.75" customHeight="1" x14ac:dyDescent="0.2"/>
    <row r="17157" ht="12.75" customHeight="1" x14ac:dyDescent="0.2"/>
    <row r="17158" ht="12.75" customHeight="1" x14ac:dyDescent="0.2"/>
    <row r="17159" ht="12.75" customHeight="1" x14ac:dyDescent="0.2"/>
    <row r="17160" ht="12.75" customHeight="1" x14ac:dyDescent="0.2"/>
    <row r="17161" ht="12.75" customHeight="1" x14ac:dyDescent="0.2"/>
    <row r="17162" ht="12.75" customHeight="1" x14ac:dyDescent="0.2"/>
    <row r="17163" ht="12.75" customHeight="1" x14ac:dyDescent="0.2"/>
    <row r="17164" ht="12.75" customHeight="1" x14ac:dyDescent="0.2"/>
    <row r="17165" ht="12.75" customHeight="1" x14ac:dyDescent="0.2"/>
    <row r="17166" ht="12.75" customHeight="1" x14ac:dyDescent="0.2"/>
    <row r="17167" ht="12.75" customHeight="1" x14ac:dyDescent="0.2"/>
    <row r="17168" ht="12.75" customHeight="1" x14ac:dyDescent="0.2"/>
    <row r="17169" ht="12.75" customHeight="1" x14ac:dyDescent="0.2"/>
    <row r="17170" ht="12.75" customHeight="1" x14ac:dyDescent="0.2"/>
    <row r="17171" ht="12.75" customHeight="1" x14ac:dyDescent="0.2"/>
    <row r="17172" ht="12.75" customHeight="1" x14ac:dyDescent="0.2"/>
    <row r="17173" ht="12.75" customHeight="1" x14ac:dyDescent="0.2"/>
    <row r="17174" ht="12.75" customHeight="1" x14ac:dyDescent="0.2"/>
    <row r="17175" ht="12.75" customHeight="1" x14ac:dyDescent="0.2"/>
    <row r="17176" ht="12.75" customHeight="1" x14ac:dyDescent="0.2"/>
    <row r="17177" ht="12.75" customHeight="1" x14ac:dyDescent="0.2"/>
    <row r="17178" ht="12.75" customHeight="1" x14ac:dyDescent="0.2"/>
    <row r="17179" ht="12.75" customHeight="1" x14ac:dyDescent="0.2"/>
    <row r="17180" ht="12.75" customHeight="1" x14ac:dyDescent="0.2"/>
    <row r="17181" ht="12.75" customHeight="1" x14ac:dyDescent="0.2"/>
    <row r="17182" ht="12.75" customHeight="1" x14ac:dyDescent="0.2"/>
    <row r="17183" ht="12.75" customHeight="1" x14ac:dyDescent="0.2"/>
    <row r="17184" ht="12.75" customHeight="1" x14ac:dyDescent="0.2"/>
    <row r="17185" ht="12.75" customHeight="1" x14ac:dyDescent="0.2"/>
    <row r="17186" ht="12.75" customHeight="1" x14ac:dyDescent="0.2"/>
    <row r="17187" ht="12.75" customHeight="1" x14ac:dyDescent="0.2"/>
    <row r="17188" ht="12.75" customHeight="1" x14ac:dyDescent="0.2"/>
    <row r="17189" ht="12.75" customHeight="1" x14ac:dyDescent="0.2"/>
    <row r="17190" ht="12.75" customHeight="1" x14ac:dyDescent="0.2"/>
    <row r="17191" ht="12.75" customHeight="1" x14ac:dyDescent="0.2"/>
    <row r="17192" ht="12.75" customHeight="1" x14ac:dyDescent="0.2"/>
    <row r="17193" ht="12.75" customHeight="1" x14ac:dyDescent="0.2"/>
    <row r="17194" ht="12.75" customHeight="1" x14ac:dyDescent="0.2"/>
    <row r="17195" ht="12.75" customHeight="1" x14ac:dyDescent="0.2"/>
    <row r="17196" ht="12.75" customHeight="1" x14ac:dyDescent="0.2"/>
    <row r="17197" ht="12.75" customHeight="1" x14ac:dyDescent="0.2"/>
    <row r="17198" ht="12.75" customHeight="1" x14ac:dyDescent="0.2"/>
    <row r="17199" ht="12.75" customHeight="1" x14ac:dyDescent="0.2"/>
    <row r="17200" ht="12.75" customHeight="1" x14ac:dyDescent="0.2"/>
    <row r="17201" ht="12.75" customHeight="1" x14ac:dyDescent="0.2"/>
    <row r="17202" ht="12.75" customHeight="1" x14ac:dyDescent="0.2"/>
    <row r="17203" ht="12.75" customHeight="1" x14ac:dyDescent="0.2"/>
    <row r="17204" ht="12.75" customHeight="1" x14ac:dyDescent="0.2"/>
    <row r="17205" ht="12.75" customHeight="1" x14ac:dyDescent="0.2"/>
    <row r="17206" ht="12.75" customHeight="1" x14ac:dyDescent="0.2"/>
    <row r="17207" ht="12.75" customHeight="1" x14ac:dyDescent="0.2"/>
    <row r="17208" ht="12.75" customHeight="1" x14ac:dyDescent="0.2"/>
    <row r="17209" ht="12.75" customHeight="1" x14ac:dyDescent="0.2"/>
    <row r="17210" ht="12.75" customHeight="1" x14ac:dyDescent="0.2"/>
    <row r="17211" ht="12.75" customHeight="1" x14ac:dyDescent="0.2"/>
    <row r="17212" ht="12.75" customHeight="1" x14ac:dyDescent="0.2"/>
    <row r="17213" ht="12.75" customHeight="1" x14ac:dyDescent="0.2"/>
    <row r="17214" ht="12.75" customHeight="1" x14ac:dyDescent="0.2"/>
    <row r="17215" ht="12.75" customHeight="1" x14ac:dyDescent="0.2"/>
    <row r="17216" ht="12.75" customHeight="1" x14ac:dyDescent="0.2"/>
    <row r="17217" ht="12.75" customHeight="1" x14ac:dyDescent="0.2"/>
    <row r="17218" ht="12.75" customHeight="1" x14ac:dyDescent="0.2"/>
    <row r="17219" ht="12.75" customHeight="1" x14ac:dyDescent="0.2"/>
    <row r="17220" ht="12.75" customHeight="1" x14ac:dyDescent="0.2"/>
    <row r="17221" ht="12.75" customHeight="1" x14ac:dyDescent="0.2"/>
    <row r="17222" ht="12.75" customHeight="1" x14ac:dyDescent="0.2"/>
    <row r="17223" ht="12.75" customHeight="1" x14ac:dyDescent="0.2"/>
    <row r="17224" ht="12.75" customHeight="1" x14ac:dyDescent="0.2"/>
    <row r="17225" ht="12.75" customHeight="1" x14ac:dyDescent="0.2"/>
    <row r="17226" ht="12.75" customHeight="1" x14ac:dyDescent="0.2"/>
    <row r="17227" ht="12.75" customHeight="1" x14ac:dyDescent="0.2"/>
    <row r="17228" ht="12.75" customHeight="1" x14ac:dyDescent="0.2"/>
    <row r="17229" ht="12.75" customHeight="1" x14ac:dyDescent="0.2"/>
    <row r="17230" ht="12.75" customHeight="1" x14ac:dyDescent="0.2"/>
    <row r="17231" ht="12.75" customHeight="1" x14ac:dyDescent="0.2"/>
    <row r="17232" ht="12.75" customHeight="1" x14ac:dyDescent="0.2"/>
    <row r="17233" ht="12.75" customHeight="1" x14ac:dyDescent="0.2"/>
    <row r="17234" ht="12.75" customHeight="1" x14ac:dyDescent="0.2"/>
    <row r="17235" ht="12.75" customHeight="1" x14ac:dyDescent="0.2"/>
    <row r="17236" ht="12.75" customHeight="1" x14ac:dyDescent="0.2"/>
    <row r="17237" ht="12.75" customHeight="1" x14ac:dyDescent="0.2"/>
    <row r="17238" ht="12.75" customHeight="1" x14ac:dyDescent="0.2"/>
    <row r="17239" ht="12.75" customHeight="1" x14ac:dyDescent="0.2"/>
    <row r="17240" ht="12.75" customHeight="1" x14ac:dyDescent="0.2"/>
    <row r="17241" ht="12.75" customHeight="1" x14ac:dyDescent="0.2"/>
    <row r="17242" ht="12.75" customHeight="1" x14ac:dyDescent="0.2"/>
    <row r="17243" ht="12.75" customHeight="1" x14ac:dyDescent="0.2"/>
    <row r="17244" ht="12.75" customHeight="1" x14ac:dyDescent="0.2"/>
    <row r="17245" ht="12.75" customHeight="1" x14ac:dyDescent="0.2"/>
    <row r="17246" ht="12.75" customHeight="1" x14ac:dyDescent="0.2"/>
    <row r="17247" ht="12.75" customHeight="1" x14ac:dyDescent="0.2"/>
    <row r="17248" ht="12.75" customHeight="1" x14ac:dyDescent="0.2"/>
    <row r="17249" ht="12.75" customHeight="1" x14ac:dyDescent="0.2"/>
    <row r="17250" ht="12.75" customHeight="1" x14ac:dyDescent="0.2"/>
    <row r="17251" ht="12.75" customHeight="1" x14ac:dyDescent="0.2"/>
    <row r="17252" ht="12.75" customHeight="1" x14ac:dyDescent="0.2"/>
    <row r="17253" ht="12.75" customHeight="1" x14ac:dyDescent="0.2"/>
    <row r="17254" ht="12.75" customHeight="1" x14ac:dyDescent="0.2"/>
    <row r="17255" ht="12.75" customHeight="1" x14ac:dyDescent="0.2"/>
    <row r="17256" ht="12.75" customHeight="1" x14ac:dyDescent="0.2"/>
    <row r="17257" ht="12.75" customHeight="1" x14ac:dyDescent="0.2"/>
    <row r="17258" ht="12.75" customHeight="1" x14ac:dyDescent="0.2"/>
    <row r="17259" ht="12.75" customHeight="1" x14ac:dyDescent="0.2"/>
    <row r="17260" ht="12.75" customHeight="1" x14ac:dyDescent="0.2"/>
    <row r="17261" ht="12.75" customHeight="1" x14ac:dyDescent="0.2"/>
    <row r="17262" ht="12.75" customHeight="1" x14ac:dyDescent="0.2"/>
    <row r="17263" ht="12.75" customHeight="1" x14ac:dyDescent="0.2"/>
    <row r="17264" ht="12.75" customHeight="1" x14ac:dyDescent="0.2"/>
    <row r="17265" ht="12.75" customHeight="1" x14ac:dyDescent="0.2"/>
    <row r="17266" ht="12.75" customHeight="1" x14ac:dyDescent="0.2"/>
    <row r="17267" ht="12.75" customHeight="1" x14ac:dyDescent="0.2"/>
    <row r="17268" ht="12.75" customHeight="1" x14ac:dyDescent="0.2"/>
    <row r="17269" ht="12.75" customHeight="1" x14ac:dyDescent="0.2"/>
    <row r="17270" ht="12.75" customHeight="1" x14ac:dyDescent="0.2"/>
    <row r="17271" ht="12.75" customHeight="1" x14ac:dyDescent="0.2"/>
    <row r="17272" ht="12.75" customHeight="1" x14ac:dyDescent="0.2"/>
    <row r="17273" ht="12.75" customHeight="1" x14ac:dyDescent="0.2"/>
    <row r="17274" ht="12.75" customHeight="1" x14ac:dyDescent="0.2"/>
    <row r="17275" ht="12.75" customHeight="1" x14ac:dyDescent="0.2"/>
    <row r="17276" ht="12.75" customHeight="1" x14ac:dyDescent="0.2"/>
    <row r="17277" ht="12.75" customHeight="1" x14ac:dyDescent="0.2"/>
    <row r="17278" ht="12.75" customHeight="1" x14ac:dyDescent="0.2"/>
    <row r="17279" ht="12.75" customHeight="1" x14ac:dyDescent="0.2"/>
    <row r="17280" ht="12.75" customHeight="1" x14ac:dyDescent="0.2"/>
    <row r="17281" ht="12.75" customHeight="1" x14ac:dyDescent="0.2"/>
    <row r="17282" ht="12.75" customHeight="1" x14ac:dyDescent="0.2"/>
    <row r="17283" ht="12.75" customHeight="1" x14ac:dyDescent="0.2"/>
    <row r="17284" ht="12.75" customHeight="1" x14ac:dyDescent="0.2"/>
    <row r="17285" ht="12.75" customHeight="1" x14ac:dyDescent="0.2"/>
    <row r="17286" ht="12.75" customHeight="1" x14ac:dyDescent="0.2"/>
    <row r="17287" ht="12.75" customHeight="1" x14ac:dyDescent="0.2"/>
    <row r="17288" ht="12.75" customHeight="1" x14ac:dyDescent="0.2"/>
    <row r="17289" ht="12.75" customHeight="1" x14ac:dyDescent="0.2"/>
    <row r="17290" ht="12.75" customHeight="1" x14ac:dyDescent="0.2"/>
    <row r="17291" ht="12.75" customHeight="1" x14ac:dyDescent="0.2"/>
    <row r="17292" ht="12.75" customHeight="1" x14ac:dyDescent="0.2"/>
    <row r="17293" ht="12.75" customHeight="1" x14ac:dyDescent="0.2"/>
    <row r="17294" ht="12.75" customHeight="1" x14ac:dyDescent="0.2"/>
    <row r="17295" ht="12.75" customHeight="1" x14ac:dyDescent="0.2"/>
    <row r="17296" ht="12.75" customHeight="1" x14ac:dyDescent="0.2"/>
    <row r="17297" ht="12.75" customHeight="1" x14ac:dyDescent="0.2"/>
    <row r="17298" ht="12.75" customHeight="1" x14ac:dyDescent="0.2"/>
    <row r="17299" ht="12.75" customHeight="1" x14ac:dyDescent="0.2"/>
    <row r="17300" ht="12.75" customHeight="1" x14ac:dyDescent="0.2"/>
    <row r="17301" ht="12.75" customHeight="1" x14ac:dyDescent="0.2"/>
    <row r="17302" ht="12.75" customHeight="1" x14ac:dyDescent="0.2"/>
    <row r="17303" ht="12.75" customHeight="1" x14ac:dyDescent="0.2"/>
    <row r="17304" ht="12.75" customHeight="1" x14ac:dyDescent="0.2"/>
    <row r="17305" ht="12.75" customHeight="1" x14ac:dyDescent="0.2"/>
    <row r="17306" ht="12.75" customHeight="1" x14ac:dyDescent="0.2"/>
    <row r="17307" ht="12.75" customHeight="1" x14ac:dyDescent="0.2"/>
    <row r="17308" ht="12.75" customHeight="1" x14ac:dyDescent="0.2"/>
    <row r="17309" ht="12.75" customHeight="1" x14ac:dyDescent="0.2"/>
    <row r="17310" ht="12.75" customHeight="1" x14ac:dyDescent="0.2"/>
    <row r="17311" ht="12.75" customHeight="1" x14ac:dyDescent="0.2"/>
    <row r="17312" ht="12.75" customHeight="1" x14ac:dyDescent="0.2"/>
    <row r="17313" ht="12.75" customHeight="1" x14ac:dyDescent="0.2"/>
    <row r="17314" ht="12.75" customHeight="1" x14ac:dyDescent="0.2"/>
    <row r="17315" ht="12.75" customHeight="1" x14ac:dyDescent="0.2"/>
    <row r="17316" ht="12.75" customHeight="1" x14ac:dyDescent="0.2"/>
    <row r="17317" ht="12.75" customHeight="1" x14ac:dyDescent="0.2"/>
    <row r="17318" ht="12.75" customHeight="1" x14ac:dyDescent="0.2"/>
    <row r="17319" ht="12.75" customHeight="1" x14ac:dyDescent="0.2"/>
    <row r="17320" ht="12.75" customHeight="1" x14ac:dyDescent="0.2"/>
    <row r="17321" ht="12.75" customHeight="1" x14ac:dyDescent="0.2"/>
    <row r="17322" ht="12.75" customHeight="1" x14ac:dyDescent="0.2"/>
    <row r="17323" ht="12.75" customHeight="1" x14ac:dyDescent="0.2"/>
    <row r="17324" ht="12.75" customHeight="1" x14ac:dyDescent="0.2"/>
    <row r="17325" ht="12.75" customHeight="1" x14ac:dyDescent="0.2"/>
    <row r="17326" ht="12.75" customHeight="1" x14ac:dyDescent="0.2"/>
    <row r="17327" ht="12.75" customHeight="1" x14ac:dyDescent="0.2"/>
    <row r="17328" ht="12.75" customHeight="1" x14ac:dyDescent="0.2"/>
    <row r="17329" ht="12.75" customHeight="1" x14ac:dyDescent="0.2"/>
    <row r="17330" ht="12.75" customHeight="1" x14ac:dyDescent="0.2"/>
    <row r="17331" ht="12.75" customHeight="1" x14ac:dyDescent="0.2"/>
    <row r="17332" ht="12.75" customHeight="1" x14ac:dyDescent="0.2"/>
    <row r="17333" ht="12.75" customHeight="1" x14ac:dyDescent="0.2"/>
    <row r="17334" ht="12.75" customHeight="1" x14ac:dyDescent="0.2"/>
    <row r="17335" ht="12.75" customHeight="1" x14ac:dyDescent="0.2"/>
    <row r="17336" ht="12.75" customHeight="1" x14ac:dyDescent="0.2"/>
    <row r="17337" ht="12.75" customHeight="1" x14ac:dyDescent="0.2"/>
    <row r="17338" ht="12.75" customHeight="1" x14ac:dyDescent="0.2"/>
    <row r="17339" ht="12.75" customHeight="1" x14ac:dyDescent="0.2"/>
    <row r="17340" ht="12.75" customHeight="1" x14ac:dyDescent="0.2"/>
    <row r="17341" ht="12.75" customHeight="1" x14ac:dyDescent="0.2"/>
    <row r="17342" ht="12.75" customHeight="1" x14ac:dyDescent="0.2"/>
    <row r="17343" ht="12.75" customHeight="1" x14ac:dyDescent="0.2"/>
    <row r="17344" ht="12.75" customHeight="1" x14ac:dyDescent="0.2"/>
    <row r="17345" ht="12.75" customHeight="1" x14ac:dyDescent="0.2"/>
    <row r="17346" ht="12.75" customHeight="1" x14ac:dyDescent="0.2"/>
    <row r="17347" ht="12.75" customHeight="1" x14ac:dyDescent="0.2"/>
    <row r="17348" ht="12.75" customHeight="1" x14ac:dyDescent="0.2"/>
    <row r="17349" ht="12.75" customHeight="1" x14ac:dyDescent="0.2"/>
    <row r="17350" ht="12.75" customHeight="1" x14ac:dyDescent="0.2"/>
    <row r="17351" ht="12.75" customHeight="1" x14ac:dyDescent="0.2"/>
    <row r="17352" ht="12.75" customHeight="1" x14ac:dyDescent="0.2"/>
    <row r="17353" ht="12.75" customHeight="1" x14ac:dyDescent="0.2"/>
    <row r="17354" ht="12.75" customHeight="1" x14ac:dyDescent="0.2"/>
    <row r="17355" ht="12.75" customHeight="1" x14ac:dyDescent="0.2"/>
    <row r="17356" ht="12.75" customHeight="1" x14ac:dyDescent="0.2"/>
    <row r="17357" ht="12.75" customHeight="1" x14ac:dyDescent="0.2"/>
    <row r="17358" ht="12.75" customHeight="1" x14ac:dyDescent="0.2"/>
    <row r="17359" ht="12.75" customHeight="1" x14ac:dyDescent="0.2"/>
    <row r="17360" ht="12.75" customHeight="1" x14ac:dyDescent="0.2"/>
    <row r="17361" ht="12.75" customHeight="1" x14ac:dyDescent="0.2"/>
    <row r="17362" ht="12.75" customHeight="1" x14ac:dyDescent="0.2"/>
    <row r="17363" ht="12.75" customHeight="1" x14ac:dyDescent="0.2"/>
    <row r="17364" ht="12.75" customHeight="1" x14ac:dyDescent="0.2"/>
    <row r="17365" ht="12.75" customHeight="1" x14ac:dyDescent="0.2"/>
    <row r="17366" ht="12.75" customHeight="1" x14ac:dyDescent="0.2"/>
    <row r="17367" ht="12.75" customHeight="1" x14ac:dyDescent="0.2"/>
    <row r="17368" ht="12.75" customHeight="1" x14ac:dyDescent="0.2"/>
    <row r="17369" ht="12.75" customHeight="1" x14ac:dyDescent="0.2"/>
    <row r="17370" ht="12.75" customHeight="1" x14ac:dyDescent="0.2"/>
    <row r="17371" ht="12.75" customHeight="1" x14ac:dyDescent="0.2"/>
    <row r="17372" ht="12.75" customHeight="1" x14ac:dyDescent="0.2"/>
    <row r="17373" ht="12.75" customHeight="1" x14ac:dyDescent="0.2"/>
    <row r="17374" ht="12.75" customHeight="1" x14ac:dyDescent="0.2"/>
    <row r="17375" ht="12.75" customHeight="1" x14ac:dyDescent="0.2"/>
    <row r="17376" ht="12.75" customHeight="1" x14ac:dyDescent="0.2"/>
    <row r="17377" ht="12.75" customHeight="1" x14ac:dyDescent="0.2"/>
    <row r="17378" ht="12.75" customHeight="1" x14ac:dyDescent="0.2"/>
    <row r="17379" ht="12.75" customHeight="1" x14ac:dyDescent="0.2"/>
    <row r="17380" ht="12.75" customHeight="1" x14ac:dyDescent="0.2"/>
    <row r="17381" ht="12.75" customHeight="1" x14ac:dyDescent="0.2"/>
    <row r="17382" ht="12.75" customHeight="1" x14ac:dyDescent="0.2"/>
    <row r="17383" ht="12.75" customHeight="1" x14ac:dyDescent="0.2"/>
    <row r="17384" ht="12.75" customHeight="1" x14ac:dyDescent="0.2"/>
    <row r="17385" ht="12.75" customHeight="1" x14ac:dyDescent="0.2"/>
    <row r="17386" ht="12.75" customHeight="1" x14ac:dyDescent="0.2"/>
    <row r="17387" ht="12.75" customHeight="1" x14ac:dyDescent="0.2"/>
    <row r="17388" ht="12.75" customHeight="1" x14ac:dyDescent="0.2"/>
    <row r="17389" ht="12.75" customHeight="1" x14ac:dyDescent="0.2"/>
    <row r="17390" ht="12.75" customHeight="1" x14ac:dyDescent="0.2"/>
    <row r="17391" ht="12.75" customHeight="1" x14ac:dyDescent="0.2"/>
    <row r="17392" ht="12.75" customHeight="1" x14ac:dyDescent="0.2"/>
    <row r="17393" ht="12.75" customHeight="1" x14ac:dyDescent="0.2"/>
    <row r="17394" ht="12.75" customHeight="1" x14ac:dyDescent="0.2"/>
    <row r="17395" ht="12.75" customHeight="1" x14ac:dyDescent="0.2"/>
    <row r="17396" ht="12.75" customHeight="1" x14ac:dyDescent="0.2"/>
    <row r="17397" ht="12.75" customHeight="1" x14ac:dyDescent="0.2"/>
    <row r="17398" ht="12.75" customHeight="1" x14ac:dyDescent="0.2"/>
    <row r="17399" ht="12.75" customHeight="1" x14ac:dyDescent="0.2"/>
    <row r="17400" ht="12.75" customHeight="1" x14ac:dyDescent="0.2"/>
    <row r="17401" ht="12.75" customHeight="1" x14ac:dyDescent="0.2"/>
    <row r="17402" ht="12.75" customHeight="1" x14ac:dyDescent="0.2"/>
    <row r="17403" ht="12.75" customHeight="1" x14ac:dyDescent="0.2"/>
    <row r="17404" ht="12.75" customHeight="1" x14ac:dyDescent="0.2"/>
    <row r="17405" ht="12.75" customHeight="1" x14ac:dyDescent="0.2"/>
    <row r="17406" ht="12.75" customHeight="1" x14ac:dyDescent="0.2"/>
    <row r="17407" ht="12.75" customHeight="1" x14ac:dyDescent="0.2"/>
    <row r="17408" ht="12.75" customHeight="1" x14ac:dyDescent="0.2"/>
    <row r="17409" ht="12.75" customHeight="1" x14ac:dyDescent="0.2"/>
    <row r="17410" ht="12.75" customHeight="1" x14ac:dyDescent="0.2"/>
    <row r="17411" ht="12.75" customHeight="1" x14ac:dyDescent="0.2"/>
    <row r="17412" ht="12.75" customHeight="1" x14ac:dyDescent="0.2"/>
    <row r="17413" ht="12.75" customHeight="1" x14ac:dyDescent="0.2"/>
    <row r="17414" ht="12.75" customHeight="1" x14ac:dyDescent="0.2"/>
    <row r="17415" ht="12.75" customHeight="1" x14ac:dyDescent="0.2"/>
    <row r="17416" ht="12.75" customHeight="1" x14ac:dyDescent="0.2"/>
    <row r="17417" ht="12.75" customHeight="1" x14ac:dyDescent="0.2"/>
    <row r="17418" ht="12.75" customHeight="1" x14ac:dyDescent="0.2"/>
    <row r="17419" ht="12.75" customHeight="1" x14ac:dyDescent="0.2"/>
    <row r="17420" ht="12.75" customHeight="1" x14ac:dyDescent="0.2"/>
    <row r="17421" ht="12.75" customHeight="1" x14ac:dyDescent="0.2"/>
    <row r="17422" ht="12.75" customHeight="1" x14ac:dyDescent="0.2"/>
    <row r="17423" ht="12.75" customHeight="1" x14ac:dyDescent="0.2"/>
    <row r="17424" ht="12.75" customHeight="1" x14ac:dyDescent="0.2"/>
    <row r="17425" ht="12.75" customHeight="1" x14ac:dyDescent="0.2"/>
    <row r="17426" ht="12.75" customHeight="1" x14ac:dyDescent="0.2"/>
    <row r="17427" ht="12.75" customHeight="1" x14ac:dyDescent="0.2"/>
    <row r="17428" ht="12.75" customHeight="1" x14ac:dyDescent="0.2"/>
    <row r="17429" ht="12.75" customHeight="1" x14ac:dyDescent="0.2"/>
    <row r="17430" ht="12.75" customHeight="1" x14ac:dyDescent="0.2"/>
    <row r="17431" ht="12.75" customHeight="1" x14ac:dyDescent="0.2"/>
    <row r="17432" ht="12.75" customHeight="1" x14ac:dyDescent="0.2"/>
    <row r="17433" ht="12.75" customHeight="1" x14ac:dyDescent="0.2"/>
    <row r="17434" ht="12.75" customHeight="1" x14ac:dyDescent="0.2"/>
    <row r="17435" ht="12.75" customHeight="1" x14ac:dyDescent="0.2"/>
    <row r="17436" ht="12.75" customHeight="1" x14ac:dyDescent="0.2"/>
    <row r="17437" ht="12.75" customHeight="1" x14ac:dyDescent="0.2"/>
    <row r="17438" ht="12.75" customHeight="1" x14ac:dyDescent="0.2"/>
    <row r="17439" ht="12.75" customHeight="1" x14ac:dyDescent="0.2"/>
    <row r="17440" ht="12.75" customHeight="1" x14ac:dyDescent="0.2"/>
    <row r="17441" ht="12.75" customHeight="1" x14ac:dyDescent="0.2"/>
    <row r="17442" ht="12.75" customHeight="1" x14ac:dyDescent="0.2"/>
    <row r="17443" ht="12.75" customHeight="1" x14ac:dyDescent="0.2"/>
    <row r="17444" ht="12.75" customHeight="1" x14ac:dyDescent="0.2"/>
    <row r="17445" ht="12.75" customHeight="1" x14ac:dyDescent="0.2"/>
    <row r="17446" ht="12.75" customHeight="1" x14ac:dyDescent="0.2"/>
    <row r="17447" ht="12.75" customHeight="1" x14ac:dyDescent="0.2"/>
    <row r="17448" ht="12.75" customHeight="1" x14ac:dyDescent="0.2"/>
    <row r="17449" ht="12.75" customHeight="1" x14ac:dyDescent="0.2"/>
    <row r="17450" ht="12.75" customHeight="1" x14ac:dyDescent="0.2"/>
    <row r="17451" ht="12.75" customHeight="1" x14ac:dyDescent="0.2"/>
    <row r="17452" ht="12.75" customHeight="1" x14ac:dyDescent="0.2"/>
    <row r="17453" ht="12.75" customHeight="1" x14ac:dyDescent="0.2"/>
    <row r="17454" ht="12.75" customHeight="1" x14ac:dyDescent="0.2"/>
    <row r="17455" ht="12.75" customHeight="1" x14ac:dyDescent="0.2"/>
    <row r="17456" ht="12.75" customHeight="1" x14ac:dyDescent="0.2"/>
    <row r="17457" ht="12.75" customHeight="1" x14ac:dyDescent="0.2"/>
    <row r="17458" ht="12.75" customHeight="1" x14ac:dyDescent="0.2"/>
    <row r="17459" ht="12.75" customHeight="1" x14ac:dyDescent="0.2"/>
    <row r="17460" ht="12.75" customHeight="1" x14ac:dyDescent="0.2"/>
    <row r="17461" ht="12.75" customHeight="1" x14ac:dyDescent="0.2"/>
    <row r="17462" ht="12.75" customHeight="1" x14ac:dyDescent="0.2"/>
    <row r="17463" ht="12.75" customHeight="1" x14ac:dyDescent="0.2"/>
    <row r="17464" ht="12.75" customHeight="1" x14ac:dyDescent="0.2"/>
    <row r="17465" ht="12.75" customHeight="1" x14ac:dyDescent="0.2"/>
    <row r="17466" ht="12.75" customHeight="1" x14ac:dyDescent="0.2"/>
    <row r="17467" ht="12.75" customHeight="1" x14ac:dyDescent="0.2"/>
    <row r="17468" ht="12.75" customHeight="1" x14ac:dyDescent="0.2"/>
    <row r="17469" ht="12.75" customHeight="1" x14ac:dyDescent="0.2"/>
    <row r="17470" ht="12.75" customHeight="1" x14ac:dyDescent="0.2"/>
    <row r="17471" ht="12.75" customHeight="1" x14ac:dyDescent="0.2"/>
    <row r="17472" ht="12.75" customHeight="1" x14ac:dyDescent="0.2"/>
    <row r="17473" ht="12.75" customHeight="1" x14ac:dyDescent="0.2"/>
    <row r="17474" ht="12.75" customHeight="1" x14ac:dyDescent="0.2"/>
    <row r="17475" ht="12.75" customHeight="1" x14ac:dyDescent="0.2"/>
    <row r="17476" ht="12.75" customHeight="1" x14ac:dyDescent="0.2"/>
    <row r="17477" ht="12.75" customHeight="1" x14ac:dyDescent="0.2"/>
    <row r="17478" ht="12.75" customHeight="1" x14ac:dyDescent="0.2"/>
    <row r="17479" ht="12.75" customHeight="1" x14ac:dyDescent="0.2"/>
    <row r="17480" ht="12.75" customHeight="1" x14ac:dyDescent="0.2"/>
    <row r="17481" ht="12.75" customHeight="1" x14ac:dyDescent="0.2"/>
    <row r="17482" ht="12.75" customHeight="1" x14ac:dyDescent="0.2"/>
    <row r="17483" ht="12.75" customHeight="1" x14ac:dyDescent="0.2"/>
    <row r="17484" ht="12.75" customHeight="1" x14ac:dyDescent="0.2"/>
    <row r="17485" ht="12.75" customHeight="1" x14ac:dyDescent="0.2"/>
    <row r="17486" ht="12.75" customHeight="1" x14ac:dyDescent="0.2"/>
    <row r="17487" ht="12.75" customHeight="1" x14ac:dyDescent="0.2"/>
    <row r="17488" ht="12.75" customHeight="1" x14ac:dyDescent="0.2"/>
    <row r="17489" ht="12.75" customHeight="1" x14ac:dyDescent="0.2"/>
    <row r="17490" ht="12.75" customHeight="1" x14ac:dyDescent="0.2"/>
    <row r="17491" ht="12.75" customHeight="1" x14ac:dyDescent="0.2"/>
    <row r="17492" ht="12.75" customHeight="1" x14ac:dyDescent="0.2"/>
    <row r="17493" ht="12.75" customHeight="1" x14ac:dyDescent="0.2"/>
    <row r="17494" ht="12.75" customHeight="1" x14ac:dyDescent="0.2"/>
    <row r="17495" ht="12.75" customHeight="1" x14ac:dyDescent="0.2"/>
    <row r="17496" ht="12.75" customHeight="1" x14ac:dyDescent="0.2"/>
    <row r="17497" ht="12.75" customHeight="1" x14ac:dyDescent="0.2"/>
    <row r="17498" ht="12.75" customHeight="1" x14ac:dyDescent="0.2"/>
    <row r="17499" ht="12.75" customHeight="1" x14ac:dyDescent="0.2"/>
    <row r="17500" ht="12.75" customHeight="1" x14ac:dyDescent="0.2"/>
    <row r="17501" ht="12.75" customHeight="1" x14ac:dyDescent="0.2"/>
    <row r="17502" ht="12.75" customHeight="1" x14ac:dyDescent="0.2"/>
    <row r="17503" ht="12.75" customHeight="1" x14ac:dyDescent="0.2"/>
    <row r="17504" ht="12.75" customHeight="1" x14ac:dyDescent="0.2"/>
    <row r="17505" ht="12.75" customHeight="1" x14ac:dyDescent="0.2"/>
    <row r="17506" ht="12.75" customHeight="1" x14ac:dyDescent="0.2"/>
    <row r="17507" ht="12.75" customHeight="1" x14ac:dyDescent="0.2"/>
    <row r="17508" ht="12.75" customHeight="1" x14ac:dyDescent="0.2"/>
    <row r="17509" ht="12.75" customHeight="1" x14ac:dyDescent="0.2"/>
    <row r="17510" ht="12.75" customHeight="1" x14ac:dyDescent="0.2"/>
    <row r="17511" ht="12.75" customHeight="1" x14ac:dyDescent="0.2"/>
    <row r="17512" ht="12.75" customHeight="1" x14ac:dyDescent="0.2"/>
    <row r="17513" ht="12.75" customHeight="1" x14ac:dyDescent="0.2"/>
    <row r="17514" ht="12.75" customHeight="1" x14ac:dyDescent="0.2"/>
    <row r="17515" ht="12.75" customHeight="1" x14ac:dyDescent="0.2"/>
    <row r="17516" ht="12.75" customHeight="1" x14ac:dyDescent="0.2"/>
    <row r="17517" ht="12.75" customHeight="1" x14ac:dyDescent="0.2"/>
    <row r="17518" ht="12.75" customHeight="1" x14ac:dyDescent="0.2"/>
    <row r="17519" ht="12.75" customHeight="1" x14ac:dyDescent="0.2"/>
    <row r="17520" ht="12.75" customHeight="1" x14ac:dyDescent="0.2"/>
    <row r="17521" ht="12.75" customHeight="1" x14ac:dyDescent="0.2"/>
    <row r="17522" ht="12.75" customHeight="1" x14ac:dyDescent="0.2"/>
    <row r="17523" ht="12.75" customHeight="1" x14ac:dyDescent="0.2"/>
    <row r="17524" ht="12.75" customHeight="1" x14ac:dyDescent="0.2"/>
    <row r="17525" ht="12.75" customHeight="1" x14ac:dyDescent="0.2"/>
    <row r="17526" ht="12.75" customHeight="1" x14ac:dyDescent="0.2"/>
    <row r="17527" ht="12.75" customHeight="1" x14ac:dyDescent="0.2"/>
    <row r="17528" ht="12.75" customHeight="1" x14ac:dyDescent="0.2"/>
    <row r="17529" ht="12.75" customHeight="1" x14ac:dyDescent="0.2"/>
    <row r="17530" ht="12.75" customHeight="1" x14ac:dyDescent="0.2"/>
    <row r="17531" ht="12.75" customHeight="1" x14ac:dyDescent="0.2"/>
    <row r="17532" ht="12.75" customHeight="1" x14ac:dyDescent="0.2"/>
    <row r="17533" ht="12.75" customHeight="1" x14ac:dyDescent="0.2"/>
    <row r="17534" ht="12.75" customHeight="1" x14ac:dyDescent="0.2"/>
    <row r="17535" ht="12.75" customHeight="1" x14ac:dyDescent="0.2"/>
    <row r="17536" ht="12.75" customHeight="1" x14ac:dyDescent="0.2"/>
    <row r="17537" ht="12.75" customHeight="1" x14ac:dyDescent="0.2"/>
    <row r="17538" ht="12.75" customHeight="1" x14ac:dyDescent="0.2"/>
    <row r="17539" ht="12.75" customHeight="1" x14ac:dyDescent="0.2"/>
    <row r="17540" ht="12.75" customHeight="1" x14ac:dyDescent="0.2"/>
    <row r="17541" ht="12.75" customHeight="1" x14ac:dyDescent="0.2"/>
    <row r="17542" ht="12.75" customHeight="1" x14ac:dyDescent="0.2"/>
    <row r="17543" ht="12.75" customHeight="1" x14ac:dyDescent="0.2"/>
    <row r="17544" ht="12.75" customHeight="1" x14ac:dyDescent="0.2"/>
    <row r="17545" ht="12.75" customHeight="1" x14ac:dyDescent="0.2"/>
    <row r="17546" ht="12.75" customHeight="1" x14ac:dyDescent="0.2"/>
    <row r="17547" ht="12.75" customHeight="1" x14ac:dyDescent="0.2"/>
    <row r="17548" ht="12.75" customHeight="1" x14ac:dyDescent="0.2"/>
    <row r="17549" ht="12.75" customHeight="1" x14ac:dyDescent="0.2"/>
    <row r="17550" ht="12.75" customHeight="1" x14ac:dyDescent="0.2"/>
    <row r="17551" ht="12.75" customHeight="1" x14ac:dyDescent="0.2"/>
    <row r="17552" ht="12.75" customHeight="1" x14ac:dyDescent="0.2"/>
    <row r="17553" ht="12.75" customHeight="1" x14ac:dyDescent="0.2"/>
    <row r="17554" ht="12.75" customHeight="1" x14ac:dyDescent="0.2"/>
    <row r="17555" ht="12.75" customHeight="1" x14ac:dyDescent="0.2"/>
    <row r="17556" ht="12.75" customHeight="1" x14ac:dyDescent="0.2"/>
    <row r="17557" ht="12.75" customHeight="1" x14ac:dyDescent="0.2"/>
    <row r="17558" ht="12.75" customHeight="1" x14ac:dyDescent="0.2"/>
    <row r="17559" ht="12.75" customHeight="1" x14ac:dyDescent="0.2"/>
    <row r="17560" ht="12.75" customHeight="1" x14ac:dyDescent="0.2"/>
    <row r="17561" ht="12.75" customHeight="1" x14ac:dyDescent="0.2"/>
    <row r="17562" ht="12.75" customHeight="1" x14ac:dyDescent="0.2"/>
    <row r="17563" ht="12.75" customHeight="1" x14ac:dyDescent="0.2"/>
    <row r="17564" ht="12.75" customHeight="1" x14ac:dyDescent="0.2"/>
    <row r="17565" ht="12.75" customHeight="1" x14ac:dyDescent="0.2"/>
    <row r="17566" ht="12.75" customHeight="1" x14ac:dyDescent="0.2"/>
    <row r="17567" ht="12.75" customHeight="1" x14ac:dyDescent="0.2"/>
    <row r="17568" ht="12.75" customHeight="1" x14ac:dyDescent="0.2"/>
    <row r="17569" ht="12.75" customHeight="1" x14ac:dyDescent="0.2"/>
    <row r="17570" ht="12.75" customHeight="1" x14ac:dyDescent="0.2"/>
    <row r="17571" ht="12.75" customHeight="1" x14ac:dyDescent="0.2"/>
    <row r="17572" ht="12.75" customHeight="1" x14ac:dyDescent="0.2"/>
    <row r="17573" ht="12.75" customHeight="1" x14ac:dyDescent="0.2"/>
    <row r="17574" ht="12.75" customHeight="1" x14ac:dyDescent="0.2"/>
    <row r="17575" ht="12.75" customHeight="1" x14ac:dyDescent="0.2"/>
    <row r="17576" ht="12.75" customHeight="1" x14ac:dyDescent="0.2"/>
    <row r="17577" ht="12.75" customHeight="1" x14ac:dyDescent="0.2"/>
    <row r="17578" ht="12.75" customHeight="1" x14ac:dyDescent="0.2"/>
    <row r="17579" ht="12.75" customHeight="1" x14ac:dyDescent="0.2"/>
    <row r="17580" ht="12.75" customHeight="1" x14ac:dyDescent="0.2"/>
    <row r="17581" ht="12.75" customHeight="1" x14ac:dyDescent="0.2"/>
    <row r="17582" ht="12.75" customHeight="1" x14ac:dyDescent="0.2"/>
    <row r="17583" ht="12.75" customHeight="1" x14ac:dyDescent="0.2"/>
    <row r="17584" ht="12.75" customHeight="1" x14ac:dyDescent="0.2"/>
    <row r="17585" ht="12.75" customHeight="1" x14ac:dyDescent="0.2"/>
    <row r="17586" ht="12.75" customHeight="1" x14ac:dyDescent="0.2"/>
    <row r="17587" ht="12.75" customHeight="1" x14ac:dyDescent="0.2"/>
    <row r="17588" ht="12.75" customHeight="1" x14ac:dyDescent="0.2"/>
    <row r="17589" ht="12.75" customHeight="1" x14ac:dyDescent="0.2"/>
    <row r="17590" ht="12.75" customHeight="1" x14ac:dyDescent="0.2"/>
    <row r="17591" ht="12.75" customHeight="1" x14ac:dyDescent="0.2"/>
    <row r="17592" ht="12.75" customHeight="1" x14ac:dyDescent="0.2"/>
    <row r="17593" ht="12.75" customHeight="1" x14ac:dyDescent="0.2"/>
    <row r="17594" ht="12.75" customHeight="1" x14ac:dyDescent="0.2"/>
    <row r="17595" ht="12.75" customHeight="1" x14ac:dyDescent="0.2"/>
    <row r="17596" ht="12.75" customHeight="1" x14ac:dyDescent="0.2"/>
    <row r="17597" ht="12.75" customHeight="1" x14ac:dyDescent="0.2"/>
    <row r="17598" ht="12.75" customHeight="1" x14ac:dyDescent="0.2"/>
    <row r="17599" ht="12.75" customHeight="1" x14ac:dyDescent="0.2"/>
    <row r="17600" ht="12.75" customHeight="1" x14ac:dyDescent="0.2"/>
    <row r="17601" ht="12.75" customHeight="1" x14ac:dyDescent="0.2"/>
    <row r="17602" ht="12.75" customHeight="1" x14ac:dyDescent="0.2"/>
    <row r="17603" ht="12.75" customHeight="1" x14ac:dyDescent="0.2"/>
    <row r="17604" ht="12.75" customHeight="1" x14ac:dyDescent="0.2"/>
    <row r="17605" ht="12.75" customHeight="1" x14ac:dyDescent="0.2"/>
    <row r="17606" ht="12.75" customHeight="1" x14ac:dyDescent="0.2"/>
    <row r="17607" ht="12.75" customHeight="1" x14ac:dyDescent="0.2"/>
    <row r="17608" ht="12.75" customHeight="1" x14ac:dyDescent="0.2"/>
    <row r="17609" ht="12.75" customHeight="1" x14ac:dyDescent="0.2"/>
    <row r="17610" ht="12.75" customHeight="1" x14ac:dyDescent="0.2"/>
    <row r="17611" ht="12.75" customHeight="1" x14ac:dyDescent="0.2"/>
    <row r="17612" ht="12.75" customHeight="1" x14ac:dyDescent="0.2"/>
    <row r="17613" ht="12.75" customHeight="1" x14ac:dyDescent="0.2"/>
    <row r="17614" ht="12.75" customHeight="1" x14ac:dyDescent="0.2"/>
    <row r="17615" ht="12.75" customHeight="1" x14ac:dyDescent="0.2"/>
    <row r="17616" ht="12.75" customHeight="1" x14ac:dyDescent="0.2"/>
    <row r="17617" ht="12.75" customHeight="1" x14ac:dyDescent="0.2"/>
    <row r="17618" ht="12.75" customHeight="1" x14ac:dyDescent="0.2"/>
    <row r="17619" ht="12.75" customHeight="1" x14ac:dyDescent="0.2"/>
    <row r="17620" ht="12.75" customHeight="1" x14ac:dyDescent="0.2"/>
    <row r="17621" ht="12.75" customHeight="1" x14ac:dyDescent="0.2"/>
    <row r="17622" ht="12.75" customHeight="1" x14ac:dyDescent="0.2"/>
    <row r="17623" ht="12.75" customHeight="1" x14ac:dyDescent="0.2"/>
    <row r="17624" ht="12.75" customHeight="1" x14ac:dyDescent="0.2"/>
    <row r="17625" ht="12.75" customHeight="1" x14ac:dyDescent="0.2"/>
    <row r="17626" ht="12.75" customHeight="1" x14ac:dyDescent="0.2"/>
    <row r="17627" ht="12.75" customHeight="1" x14ac:dyDescent="0.2"/>
    <row r="17628" ht="12.75" customHeight="1" x14ac:dyDescent="0.2"/>
    <row r="17629" ht="12.75" customHeight="1" x14ac:dyDescent="0.2"/>
    <row r="17630" ht="12.75" customHeight="1" x14ac:dyDescent="0.2"/>
    <row r="17631" ht="12.75" customHeight="1" x14ac:dyDescent="0.2"/>
    <row r="17632" ht="12.75" customHeight="1" x14ac:dyDescent="0.2"/>
    <row r="17633" ht="12.75" customHeight="1" x14ac:dyDescent="0.2"/>
    <row r="17634" ht="12.75" customHeight="1" x14ac:dyDescent="0.2"/>
    <row r="17635" ht="12.75" customHeight="1" x14ac:dyDescent="0.2"/>
    <row r="17636" ht="12.75" customHeight="1" x14ac:dyDescent="0.2"/>
    <row r="17637" ht="12.75" customHeight="1" x14ac:dyDescent="0.2"/>
    <row r="17638" ht="12.75" customHeight="1" x14ac:dyDescent="0.2"/>
    <row r="17639" ht="12.75" customHeight="1" x14ac:dyDescent="0.2"/>
    <row r="17640" ht="12.75" customHeight="1" x14ac:dyDescent="0.2"/>
    <row r="17641" ht="12.75" customHeight="1" x14ac:dyDescent="0.2"/>
    <row r="17642" ht="12.75" customHeight="1" x14ac:dyDescent="0.2"/>
    <row r="17643" ht="12.75" customHeight="1" x14ac:dyDescent="0.2"/>
    <row r="17644" ht="12.75" customHeight="1" x14ac:dyDescent="0.2"/>
    <row r="17645" ht="12.75" customHeight="1" x14ac:dyDescent="0.2"/>
    <row r="17646" ht="12.75" customHeight="1" x14ac:dyDescent="0.2"/>
    <row r="17647" ht="12.75" customHeight="1" x14ac:dyDescent="0.2"/>
    <row r="17648" ht="12.75" customHeight="1" x14ac:dyDescent="0.2"/>
    <row r="17649" ht="12.75" customHeight="1" x14ac:dyDescent="0.2"/>
    <row r="17650" ht="12.75" customHeight="1" x14ac:dyDescent="0.2"/>
    <row r="17651" ht="12.75" customHeight="1" x14ac:dyDescent="0.2"/>
    <row r="17652" ht="12.75" customHeight="1" x14ac:dyDescent="0.2"/>
    <row r="17653" ht="12.75" customHeight="1" x14ac:dyDescent="0.2"/>
    <row r="17654" ht="12.75" customHeight="1" x14ac:dyDescent="0.2"/>
    <row r="17655" ht="12.75" customHeight="1" x14ac:dyDescent="0.2"/>
    <row r="17656" ht="12.75" customHeight="1" x14ac:dyDescent="0.2"/>
    <row r="17657" ht="12.75" customHeight="1" x14ac:dyDescent="0.2"/>
    <row r="17658" ht="12.75" customHeight="1" x14ac:dyDescent="0.2"/>
    <row r="17659" ht="12.75" customHeight="1" x14ac:dyDescent="0.2"/>
    <row r="17660" ht="12.75" customHeight="1" x14ac:dyDescent="0.2"/>
    <row r="17661" ht="12.75" customHeight="1" x14ac:dyDescent="0.2"/>
    <row r="17662" ht="12.75" customHeight="1" x14ac:dyDescent="0.2"/>
    <row r="17663" ht="12.75" customHeight="1" x14ac:dyDescent="0.2"/>
    <row r="17664" ht="12.75" customHeight="1" x14ac:dyDescent="0.2"/>
    <row r="17665" ht="12.75" customHeight="1" x14ac:dyDescent="0.2"/>
    <row r="17666" ht="12.75" customHeight="1" x14ac:dyDescent="0.2"/>
    <row r="17667" ht="12.75" customHeight="1" x14ac:dyDescent="0.2"/>
    <row r="17668" ht="12.75" customHeight="1" x14ac:dyDescent="0.2"/>
    <row r="17669" ht="12.75" customHeight="1" x14ac:dyDescent="0.2"/>
    <row r="17670" ht="12.75" customHeight="1" x14ac:dyDescent="0.2"/>
    <row r="17671" ht="12.75" customHeight="1" x14ac:dyDescent="0.2"/>
    <row r="17672" ht="12.75" customHeight="1" x14ac:dyDescent="0.2"/>
    <row r="17673" ht="12.75" customHeight="1" x14ac:dyDescent="0.2"/>
    <row r="17674" ht="12.75" customHeight="1" x14ac:dyDescent="0.2"/>
    <row r="17675" ht="12.75" customHeight="1" x14ac:dyDescent="0.2"/>
    <row r="17676" ht="12.75" customHeight="1" x14ac:dyDescent="0.2"/>
    <row r="17677" ht="12.75" customHeight="1" x14ac:dyDescent="0.2"/>
    <row r="17678" ht="12.75" customHeight="1" x14ac:dyDescent="0.2"/>
    <row r="17679" ht="12.75" customHeight="1" x14ac:dyDescent="0.2"/>
    <row r="17680" ht="12.75" customHeight="1" x14ac:dyDescent="0.2"/>
    <row r="17681" ht="12.75" customHeight="1" x14ac:dyDescent="0.2"/>
    <row r="17682" ht="12.75" customHeight="1" x14ac:dyDescent="0.2"/>
    <row r="17683" ht="12.75" customHeight="1" x14ac:dyDescent="0.2"/>
    <row r="17684" ht="12.75" customHeight="1" x14ac:dyDescent="0.2"/>
    <row r="17685" ht="12.75" customHeight="1" x14ac:dyDescent="0.2"/>
    <row r="17686" ht="12.75" customHeight="1" x14ac:dyDescent="0.2"/>
    <row r="17687" ht="12.75" customHeight="1" x14ac:dyDescent="0.2"/>
    <row r="17688" ht="12.75" customHeight="1" x14ac:dyDescent="0.2"/>
    <row r="17689" ht="12.75" customHeight="1" x14ac:dyDescent="0.2"/>
    <row r="17690" ht="12.75" customHeight="1" x14ac:dyDescent="0.2"/>
    <row r="17691" ht="12.75" customHeight="1" x14ac:dyDescent="0.2"/>
    <row r="17692" ht="12.75" customHeight="1" x14ac:dyDescent="0.2"/>
    <row r="17693" ht="12.75" customHeight="1" x14ac:dyDescent="0.2"/>
    <row r="17694" ht="12.75" customHeight="1" x14ac:dyDescent="0.2"/>
    <row r="17695" ht="12.75" customHeight="1" x14ac:dyDescent="0.2"/>
    <row r="17696" ht="12.75" customHeight="1" x14ac:dyDescent="0.2"/>
    <row r="17697" ht="12.75" customHeight="1" x14ac:dyDescent="0.2"/>
    <row r="17698" ht="12.75" customHeight="1" x14ac:dyDescent="0.2"/>
    <row r="17699" ht="12.75" customHeight="1" x14ac:dyDescent="0.2"/>
    <row r="17700" ht="12.75" customHeight="1" x14ac:dyDescent="0.2"/>
    <row r="17701" ht="12.75" customHeight="1" x14ac:dyDescent="0.2"/>
    <row r="17702" ht="12.75" customHeight="1" x14ac:dyDescent="0.2"/>
    <row r="17703" ht="12.75" customHeight="1" x14ac:dyDescent="0.2"/>
    <row r="17704" ht="12.75" customHeight="1" x14ac:dyDescent="0.2"/>
    <row r="17705" ht="12.75" customHeight="1" x14ac:dyDescent="0.2"/>
    <row r="17706" ht="12.75" customHeight="1" x14ac:dyDescent="0.2"/>
    <row r="17707" ht="12.75" customHeight="1" x14ac:dyDescent="0.2"/>
    <row r="17708" ht="12.75" customHeight="1" x14ac:dyDescent="0.2"/>
    <row r="17709" ht="12.75" customHeight="1" x14ac:dyDescent="0.2"/>
    <row r="17710" ht="12.75" customHeight="1" x14ac:dyDescent="0.2"/>
    <row r="17711" ht="12.75" customHeight="1" x14ac:dyDescent="0.2"/>
    <row r="17712" ht="12.75" customHeight="1" x14ac:dyDescent="0.2"/>
    <row r="17713" ht="12.75" customHeight="1" x14ac:dyDescent="0.2"/>
    <row r="17714" ht="12.75" customHeight="1" x14ac:dyDescent="0.2"/>
    <row r="17715" ht="12.75" customHeight="1" x14ac:dyDescent="0.2"/>
    <row r="17716" ht="12.75" customHeight="1" x14ac:dyDescent="0.2"/>
    <row r="17717" ht="12.75" customHeight="1" x14ac:dyDescent="0.2"/>
    <row r="17718" ht="12.75" customHeight="1" x14ac:dyDescent="0.2"/>
    <row r="17719" ht="12.75" customHeight="1" x14ac:dyDescent="0.2"/>
    <row r="17720" ht="12.75" customHeight="1" x14ac:dyDescent="0.2"/>
    <row r="17721" ht="12.75" customHeight="1" x14ac:dyDescent="0.2"/>
    <row r="17722" ht="12.75" customHeight="1" x14ac:dyDescent="0.2"/>
    <row r="17723" ht="12.75" customHeight="1" x14ac:dyDescent="0.2"/>
    <row r="17724" ht="12.75" customHeight="1" x14ac:dyDescent="0.2"/>
    <row r="17725" ht="12.75" customHeight="1" x14ac:dyDescent="0.2"/>
    <row r="17726" ht="12.75" customHeight="1" x14ac:dyDescent="0.2"/>
    <row r="17727" ht="12.75" customHeight="1" x14ac:dyDescent="0.2"/>
    <row r="17728" ht="12.75" customHeight="1" x14ac:dyDescent="0.2"/>
    <row r="17729" ht="12.75" customHeight="1" x14ac:dyDescent="0.2"/>
    <row r="17730" ht="12.75" customHeight="1" x14ac:dyDescent="0.2"/>
    <row r="17731" ht="12.75" customHeight="1" x14ac:dyDescent="0.2"/>
    <row r="17732" ht="12.75" customHeight="1" x14ac:dyDescent="0.2"/>
    <row r="17733" ht="12.75" customHeight="1" x14ac:dyDescent="0.2"/>
    <row r="17734" ht="12.75" customHeight="1" x14ac:dyDescent="0.2"/>
    <row r="17735" ht="12.75" customHeight="1" x14ac:dyDescent="0.2"/>
    <row r="17736" ht="12.75" customHeight="1" x14ac:dyDescent="0.2"/>
    <row r="17737" ht="12.75" customHeight="1" x14ac:dyDescent="0.2"/>
    <row r="17738" ht="12.75" customHeight="1" x14ac:dyDescent="0.2"/>
    <row r="17739" ht="12.75" customHeight="1" x14ac:dyDescent="0.2"/>
    <row r="17740" ht="12.75" customHeight="1" x14ac:dyDescent="0.2"/>
    <row r="17741" ht="12.75" customHeight="1" x14ac:dyDescent="0.2"/>
    <row r="17742" ht="12.75" customHeight="1" x14ac:dyDescent="0.2"/>
    <row r="17743" ht="12.75" customHeight="1" x14ac:dyDescent="0.2"/>
    <row r="17744" ht="12.75" customHeight="1" x14ac:dyDescent="0.2"/>
    <row r="17745" ht="12.75" customHeight="1" x14ac:dyDescent="0.2"/>
    <row r="17746" ht="12.75" customHeight="1" x14ac:dyDescent="0.2"/>
    <row r="17747" ht="12.75" customHeight="1" x14ac:dyDescent="0.2"/>
    <row r="17748" ht="12.75" customHeight="1" x14ac:dyDescent="0.2"/>
    <row r="17749" ht="12.75" customHeight="1" x14ac:dyDescent="0.2"/>
    <row r="17750" ht="12.75" customHeight="1" x14ac:dyDescent="0.2"/>
    <row r="17751" ht="12.75" customHeight="1" x14ac:dyDescent="0.2"/>
    <row r="17752" ht="12.75" customHeight="1" x14ac:dyDescent="0.2"/>
    <row r="17753" ht="12.75" customHeight="1" x14ac:dyDescent="0.2"/>
    <row r="17754" ht="12.75" customHeight="1" x14ac:dyDescent="0.2"/>
    <row r="17755" ht="12.75" customHeight="1" x14ac:dyDescent="0.2"/>
    <row r="17756" ht="12.75" customHeight="1" x14ac:dyDescent="0.2"/>
    <row r="17757" ht="12.75" customHeight="1" x14ac:dyDescent="0.2"/>
    <row r="17758" ht="12.75" customHeight="1" x14ac:dyDescent="0.2"/>
    <row r="17759" ht="12.75" customHeight="1" x14ac:dyDescent="0.2"/>
    <row r="17760" ht="12.75" customHeight="1" x14ac:dyDescent="0.2"/>
    <row r="17761" ht="12.75" customHeight="1" x14ac:dyDescent="0.2"/>
    <row r="17762" ht="12.75" customHeight="1" x14ac:dyDescent="0.2"/>
    <row r="17763" ht="12.75" customHeight="1" x14ac:dyDescent="0.2"/>
    <row r="17764" ht="12.75" customHeight="1" x14ac:dyDescent="0.2"/>
    <row r="17765" ht="12.75" customHeight="1" x14ac:dyDescent="0.2"/>
    <row r="17766" ht="12.75" customHeight="1" x14ac:dyDescent="0.2"/>
    <row r="17767" ht="12.75" customHeight="1" x14ac:dyDescent="0.2"/>
    <row r="17768" ht="12.75" customHeight="1" x14ac:dyDescent="0.2"/>
    <row r="17769" ht="12.75" customHeight="1" x14ac:dyDescent="0.2"/>
    <row r="17770" ht="12.75" customHeight="1" x14ac:dyDescent="0.2"/>
    <row r="17771" ht="12.75" customHeight="1" x14ac:dyDescent="0.2"/>
    <row r="17772" ht="12.75" customHeight="1" x14ac:dyDescent="0.2"/>
    <row r="17773" ht="12.75" customHeight="1" x14ac:dyDescent="0.2"/>
    <row r="17774" ht="12.75" customHeight="1" x14ac:dyDescent="0.2"/>
    <row r="17775" ht="12.75" customHeight="1" x14ac:dyDescent="0.2"/>
    <row r="17776" ht="12.75" customHeight="1" x14ac:dyDescent="0.2"/>
    <row r="17777" ht="12.75" customHeight="1" x14ac:dyDescent="0.2"/>
    <row r="17778" ht="12.75" customHeight="1" x14ac:dyDescent="0.2"/>
    <row r="17779" ht="12.75" customHeight="1" x14ac:dyDescent="0.2"/>
    <row r="17780" ht="12.75" customHeight="1" x14ac:dyDescent="0.2"/>
    <row r="17781" ht="12.75" customHeight="1" x14ac:dyDescent="0.2"/>
    <row r="17782" ht="12.75" customHeight="1" x14ac:dyDescent="0.2"/>
    <row r="17783" ht="12.75" customHeight="1" x14ac:dyDescent="0.2"/>
    <row r="17784" ht="12.75" customHeight="1" x14ac:dyDescent="0.2"/>
    <row r="17785" ht="12.75" customHeight="1" x14ac:dyDescent="0.2"/>
    <row r="17786" ht="12.75" customHeight="1" x14ac:dyDescent="0.2"/>
    <row r="17787" ht="12.75" customHeight="1" x14ac:dyDescent="0.2"/>
    <row r="17788" ht="12.75" customHeight="1" x14ac:dyDescent="0.2"/>
    <row r="17789" ht="12.75" customHeight="1" x14ac:dyDescent="0.2"/>
    <row r="17790" ht="12.75" customHeight="1" x14ac:dyDescent="0.2"/>
    <row r="17791" ht="12.75" customHeight="1" x14ac:dyDescent="0.2"/>
    <row r="17792" ht="12.75" customHeight="1" x14ac:dyDescent="0.2"/>
    <row r="17793" ht="12.75" customHeight="1" x14ac:dyDescent="0.2"/>
    <row r="17794" ht="12.75" customHeight="1" x14ac:dyDescent="0.2"/>
    <row r="17795" ht="12.75" customHeight="1" x14ac:dyDescent="0.2"/>
    <row r="17796" ht="12.75" customHeight="1" x14ac:dyDescent="0.2"/>
    <row r="17797" ht="12.75" customHeight="1" x14ac:dyDescent="0.2"/>
    <row r="17798" ht="12.75" customHeight="1" x14ac:dyDescent="0.2"/>
    <row r="17799" ht="12.75" customHeight="1" x14ac:dyDescent="0.2"/>
    <row r="17800" ht="12.75" customHeight="1" x14ac:dyDescent="0.2"/>
    <row r="17801" ht="12.75" customHeight="1" x14ac:dyDescent="0.2"/>
    <row r="17802" ht="12.75" customHeight="1" x14ac:dyDescent="0.2"/>
    <row r="17803" ht="12.75" customHeight="1" x14ac:dyDescent="0.2"/>
    <row r="17804" ht="12.75" customHeight="1" x14ac:dyDescent="0.2"/>
    <row r="17805" ht="12.75" customHeight="1" x14ac:dyDescent="0.2"/>
    <row r="17806" ht="12.75" customHeight="1" x14ac:dyDescent="0.2"/>
    <row r="17807" ht="12.75" customHeight="1" x14ac:dyDescent="0.2"/>
    <row r="17808" ht="12.75" customHeight="1" x14ac:dyDescent="0.2"/>
    <row r="17809" ht="12.75" customHeight="1" x14ac:dyDescent="0.2"/>
    <row r="17810" ht="12.75" customHeight="1" x14ac:dyDescent="0.2"/>
    <row r="17811" ht="12.75" customHeight="1" x14ac:dyDescent="0.2"/>
    <row r="17812" ht="12.75" customHeight="1" x14ac:dyDescent="0.2"/>
    <row r="17813" ht="12.75" customHeight="1" x14ac:dyDescent="0.2"/>
    <row r="17814" ht="12.75" customHeight="1" x14ac:dyDescent="0.2"/>
    <row r="17815" ht="12.75" customHeight="1" x14ac:dyDescent="0.2"/>
    <row r="17816" ht="12.75" customHeight="1" x14ac:dyDescent="0.2"/>
    <row r="17817" ht="12.75" customHeight="1" x14ac:dyDescent="0.2"/>
    <row r="17818" ht="12.75" customHeight="1" x14ac:dyDescent="0.2"/>
    <row r="17819" ht="12.75" customHeight="1" x14ac:dyDescent="0.2"/>
    <row r="17820" ht="12.75" customHeight="1" x14ac:dyDescent="0.2"/>
    <row r="17821" ht="12.75" customHeight="1" x14ac:dyDescent="0.2"/>
    <row r="17822" ht="12.75" customHeight="1" x14ac:dyDescent="0.2"/>
    <row r="17823" ht="12.75" customHeight="1" x14ac:dyDescent="0.2"/>
    <row r="17824" ht="12.75" customHeight="1" x14ac:dyDescent="0.2"/>
    <row r="17825" ht="12.75" customHeight="1" x14ac:dyDescent="0.2"/>
    <row r="17826" ht="12.75" customHeight="1" x14ac:dyDescent="0.2"/>
    <row r="17827" ht="12.75" customHeight="1" x14ac:dyDescent="0.2"/>
    <row r="17828" ht="12.75" customHeight="1" x14ac:dyDescent="0.2"/>
    <row r="17829" ht="12.75" customHeight="1" x14ac:dyDescent="0.2"/>
    <row r="17830" ht="12.75" customHeight="1" x14ac:dyDescent="0.2"/>
    <row r="17831" ht="12.75" customHeight="1" x14ac:dyDescent="0.2"/>
    <row r="17832" ht="12.75" customHeight="1" x14ac:dyDescent="0.2"/>
    <row r="17833" ht="12.75" customHeight="1" x14ac:dyDescent="0.2"/>
    <row r="17834" ht="12.75" customHeight="1" x14ac:dyDescent="0.2"/>
    <row r="17835" ht="12.75" customHeight="1" x14ac:dyDescent="0.2"/>
    <row r="17836" ht="12.75" customHeight="1" x14ac:dyDescent="0.2"/>
    <row r="17837" ht="12.75" customHeight="1" x14ac:dyDescent="0.2"/>
    <row r="17838" ht="12.75" customHeight="1" x14ac:dyDescent="0.2"/>
    <row r="17839" ht="12.75" customHeight="1" x14ac:dyDescent="0.2"/>
    <row r="17840" ht="12.75" customHeight="1" x14ac:dyDescent="0.2"/>
    <row r="17841" ht="12.75" customHeight="1" x14ac:dyDescent="0.2"/>
    <row r="17842" ht="12.75" customHeight="1" x14ac:dyDescent="0.2"/>
    <row r="17843" ht="12.75" customHeight="1" x14ac:dyDescent="0.2"/>
    <row r="17844" ht="12.75" customHeight="1" x14ac:dyDescent="0.2"/>
    <row r="17845" ht="12.75" customHeight="1" x14ac:dyDescent="0.2"/>
    <row r="17846" ht="12.75" customHeight="1" x14ac:dyDescent="0.2"/>
    <row r="17847" ht="12.75" customHeight="1" x14ac:dyDescent="0.2"/>
    <row r="17848" ht="12.75" customHeight="1" x14ac:dyDescent="0.2"/>
    <row r="17849" ht="12.75" customHeight="1" x14ac:dyDescent="0.2"/>
    <row r="17850" ht="12.75" customHeight="1" x14ac:dyDescent="0.2"/>
    <row r="17851" ht="12.75" customHeight="1" x14ac:dyDescent="0.2"/>
    <row r="17852" ht="12.75" customHeight="1" x14ac:dyDescent="0.2"/>
    <row r="17853" ht="12.75" customHeight="1" x14ac:dyDescent="0.2"/>
    <row r="17854" ht="12.75" customHeight="1" x14ac:dyDescent="0.2"/>
    <row r="17855" ht="12.75" customHeight="1" x14ac:dyDescent="0.2"/>
    <row r="17856" ht="12.75" customHeight="1" x14ac:dyDescent="0.2"/>
    <row r="17857" ht="12.75" customHeight="1" x14ac:dyDescent="0.2"/>
    <row r="17858" ht="12.75" customHeight="1" x14ac:dyDescent="0.2"/>
    <row r="17859" ht="12.75" customHeight="1" x14ac:dyDescent="0.2"/>
    <row r="17860" ht="12.75" customHeight="1" x14ac:dyDescent="0.2"/>
    <row r="17861" ht="12.75" customHeight="1" x14ac:dyDescent="0.2"/>
    <row r="17862" ht="12.75" customHeight="1" x14ac:dyDescent="0.2"/>
    <row r="17863" ht="12.75" customHeight="1" x14ac:dyDescent="0.2"/>
    <row r="17864" ht="12.75" customHeight="1" x14ac:dyDescent="0.2"/>
    <row r="17865" ht="12.75" customHeight="1" x14ac:dyDescent="0.2"/>
    <row r="17866" ht="12.75" customHeight="1" x14ac:dyDescent="0.2"/>
    <row r="17867" ht="12.75" customHeight="1" x14ac:dyDescent="0.2"/>
    <row r="17868" ht="12.75" customHeight="1" x14ac:dyDescent="0.2"/>
    <row r="17869" ht="12.75" customHeight="1" x14ac:dyDescent="0.2"/>
    <row r="17870" ht="12.75" customHeight="1" x14ac:dyDescent="0.2"/>
    <row r="17871" ht="12.75" customHeight="1" x14ac:dyDescent="0.2"/>
    <row r="17872" ht="12.75" customHeight="1" x14ac:dyDescent="0.2"/>
    <row r="17873" ht="12.75" customHeight="1" x14ac:dyDescent="0.2"/>
    <row r="17874" ht="12.75" customHeight="1" x14ac:dyDescent="0.2"/>
    <row r="17875" ht="12.75" customHeight="1" x14ac:dyDescent="0.2"/>
    <row r="17876" ht="12.75" customHeight="1" x14ac:dyDescent="0.2"/>
    <row r="17877" ht="12.75" customHeight="1" x14ac:dyDescent="0.2"/>
    <row r="17878" ht="12.75" customHeight="1" x14ac:dyDescent="0.2"/>
    <row r="17879" ht="12.75" customHeight="1" x14ac:dyDescent="0.2"/>
    <row r="17880" ht="12.75" customHeight="1" x14ac:dyDescent="0.2"/>
    <row r="17881" ht="12.75" customHeight="1" x14ac:dyDescent="0.2"/>
    <row r="17882" ht="12.75" customHeight="1" x14ac:dyDescent="0.2"/>
    <row r="17883" ht="12.75" customHeight="1" x14ac:dyDescent="0.2"/>
    <row r="17884" ht="12.75" customHeight="1" x14ac:dyDescent="0.2"/>
    <row r="17885" ht="12.75" customHeight="1" x14ac:dyDescent="0.2"/>
    <row r="17886" ht="12.75" customHeight="1" x14ac:dyDescent="0.2"/>
    <row r="17887" ht="12.75" customHeight="1" x14ac:dyDescent="0.2"/>
    <row r="17888" ht="12.75" customHeight="1" x14ac:dyDescent="0.2"/>
    <row r="17889" ht="12.75" customHeight="1" x14ac:dyDescent="0.2"/>
    <row r="17890" ht="12.75" customHeight="1" x14ac:dyDescent="0.2"/>
    <row r="17891" ht="12.75" customHeight="1" x14ac:dyDescent="0.2"/>
    <row r="17892" ht="12.75" customHeight="1" x14ac:dyDescent="0.2"/>
    <row r="17893" ht="12.75" customHeight="1" x14ac:dyDescent="0.2"/>
    <row r="17894" ht="12.75" customHeight="1" x14ac:dyDescent="0.2"/>
    <row r="17895" ht="12.75" customHeight="1" x14ac:dyDescent="0.2"/>
    <row r="17896" ht="12.75" customHeight="1" x14ac:dyDescent="0.2"/>
    <row r="17897" ht="12.75" customHeight="1" x14ac:dyDescent="0.2"/>
    <row r="17898" ht="12.75" customHeight="1" x14ac:dyDescent="0.2"/>
    <row r="17899" ht="12.75" customHeight="1" x14ac:dyDescent="0.2"/>
    <row r="17900" ht="12.75" customHeight="1" x14ac:dyDescent="0.2"/>
    <row r="17901" ht="12.75" customHeight="1" x14ac:dyDescent="0.2"/>
    <row r="17902" ht="12.75" customHeight="1" x14ac:dyDescent="0.2"/>
    <row r="17903" ht="12.75" customHeight="1" x14ac:dyDescent="0.2"/>
    <row r="17904" ht="12.75" customHeight="1" x14ac:dyDescent="0.2"/>
    <row r="17905" ht="12.75" customHeight="1" x14ac:dyDescent="0.2"/>
    <row r="17906" ht="12.75" customHeight="1" x14ac:dyDescent="0.2"/>
    <row r="17907" ht="12.75" customHeight="1" x14ac:dyDescent="0.2"/>
    <row r="17908" ht="12.75" customHeight="1" x14ac:dyDescent="0.2"/>
    <row r="17909" ht="12.75" customHeight="1" x14ac:dyDescent="0.2"/>
    <row r="17910" ht="12.75" customHeight="1" x14ac:dyDescent="0.2"/>
    <row r="17911" ht="12.75" customHeight="1" x14ac:dyDescent="0.2"/>
    <row r="17912" ht="12.75" customHeight="1" x14ac:dyDescent="0.2"/>
    <row r="17913" ht="12.75" customHeight="1" x14ac:dyDescent="0.2"/>
    <row r="17914" ht="12.75" customHeight="1" x14ac:dyDescent="0.2"/>
    <row r="17915" ht="12.75" customHeight="1" x14ac:dyDescent="0.2"/>
    <row r="17916" ht="12.75" customHeight="1" x14ac:dyDescent="0.2"/>
    <row r="17917" ht="12.75" customHeight="1" x14ac:dyDescent="0.2"/>
    <row r="17918" ht="12.75" customHeight="1" x14ac:dyDescent="0.2"/>
    <row r="17919" ht="12.75" customHeight="1" x14ac:dyDescent="0.2"/>
    <row r="17920" ht="12.75" customHeight="1" x14ac:dyDescent="0.2"/>
    <row r="17921" ht="12.75" customHeight="1" x14ac:dyDescent="0.2"/>
    <row r="17922" ht="12.75" customHeight="1" x14ac:dyDescent="0.2"/>
    <row r="17923" ht="12.75" customHeight="1" x14ac:dyDescent="0.2"/>
    <row r="17924" ht="12.75" customHeight="1" x14ac:dyDescent="0.2"/>
    <row r="17925" ht="12.75" customHeight="1" x14ac:dyDescent="0.2"/>
    <row r="17926" ht="12.75" customHeight="1" x14ac:dyDescent="0.2"/>
    <row r="17927" ht="12.75" customHeight="1" x14ac:dyDescent="0.2"/>
    <row r="17928" ht="12.75" customHeight="1" x14ac:dyDescent="0.2"/>
    <row r="17929" ht="12.75" customHeight="1" x14ac:dyDescent="0.2"/>
    <row r="17930" ht="12.75" customHeight="1" x14ac:dyDescent="0.2"/>
    <row r="17931" ht="12.75" customHeight="1" x14ac:dyDescent="0.2"/>
    <row r="17932" ht="12.75" customHeight="1" x14ac:dyDescent="0.2"/>
    <row r="17933" ht="12.75" customHeight="1" x14ac:dyDescent="0.2"/>
    <row r="17934" ht="12.75" customHeight="1" x14ac:dyDescent="0.2"/>
    <row r="17935" ht="12.75" customHeight="1" x14ac:dyDescent="0.2"/>
    <row r="17936" ht="12.75" customHeight="1" x14ac:dyDescent="0.2"/>
    <row r="17937" ht="12.75" customHeight="1" x14ac:dyDescent="0.2"/>
    <row r="17938" ht="12.75" customHeight="1" x14ac:dyDescent="0.2"/>
    <row r="17939" ht="12.75" customHeight="1" x14ac:dyDescent="0.2"/>
    <row r="17940" ht="12.75" customHeight="1" x14ac:dyDescent="0.2"/>
    <row r="17941" ht="12.75" customHeight="1" x14ac:dyDescent="0.2"/>
    <row r="17942" ht="12.75" customHeight="1" x14ac:dyDescent="0.2"/>
    <row r="17943" ht="12.75" customHeight="1" x14ac:dyDescent="0.2"/>
    <row r="17944" ht="12.75" customHeight="1" x14ac:dyDescent="0.2"/>
    <row r="17945" ht="12.75" customHeight="1" x14ac:dyDescent="0.2"/>
    <row r="17946" ht="12.75" customHeight="1" x14ac:dyDescent="0.2"/>
    <row r="17947" ht="12.75" customHeight="1" x14ac:dyDescent="0.2"/>
    <row r="17948" ht="12.75" customHeight="1" x14ac:dyDescent="0.2"/>
    <row r="17949" ht="12.75" customHeight="1" x14ac:dyDescent="0.2"/>
    <row r="17950" ht="12.75" customHeight="1" x14ac:dyDescent="0.2"/>
    <row r="17951" ht="12.75" customHeight="1" x14ac:dyDescent="0.2"/>
    <row r="17952" ht="12.75" customHeight="1" x14ac:dyDescent="0.2"/>
    <row r="17953" ht="12.75" customHeight="1" x14ac:dyDescent="0.2"/>
    <row r="17954" ht="12.75" customHeight="1" x14ac:dyDescent="0.2"/>
    <row r="17955" ht="12.75" customHeight="1" x14ac:dyDescent="0.2"/>
    <row r="17956" ht="12.75" customHeight="1" x14ac:dyDescent="0.2"/>
    <row r="17957" ht="12.75" customHeight="1" x14ac:dyDescent="0.2"/>
    <row r="17958" ht="12.75" customHeight="1" x14ac:dyDescent="0.2"/>
    <row r="17959" ht="12.75" customHeight="1" x14ac:dyDescent="0.2"/>
    <row r="17960" ht="12.75" customHeight="1" x14ac:dyDescent="0.2"/>
    <row r="17961" ht="12.75" customHeight="1" x14ac:dyDescent="0.2"/>
    <row r="17962" ht="12.75" customHeight="1" x14ac:dyDescent="0.2"/>
    <row r="17963" ht="12.75" customHeight="1" x14ac:dyDescent="0.2"/>
    <row r="17964" ht="12.75" customHeight="1" x14ac:dyDescent="0.2"/>
    <row r="17965" ht="12.75" customHeight="1" x14ac:dyDescent="0.2"/>
    <row r="17966" ht="12.75" customHeight="1" x14ac:dyDescent="0.2"/>
    <row r="17967" ht="12.75" customHeight="1" x14ac:dyDescent="0.2"/>
    <row r="17968" ht="12.75" customHeight="1" x14ac:dyDescent="0.2"/>
    <row r="17969" ht="12.75" customHeight="1" x14ac:dyDescent="0.2"/>
    <row r="17970" ht="12.75" customHeight="1" x14ac:dyDescent="0.2"/>
    <row r="17971" ht="12.75" customHeight="1" x14ac:dyDescent="0.2"/>
    <row r="17972" ht="12.75" customHeight="1" x14ac:dyDescent="0.2"/>
    <row r="17973" ht="12.75" customHeight="1" x14ac:dyDescent="0.2"/>
    <row r="17974" ht="12.75" customHeight="1" x14ac:dyDescent="0.2"/>
    <row r="17975" ht="12.75" customHeight="1" x14ac:dyDescent="0.2"/>
    <row r="17976" ht="12.75" customHeight="1" x14ac:dyDescent="0.2"/>
    <row r="17977" ht="12.75" customHeight="1" x14ac:dyDescent="0.2"/>
    <row r="17978" ht="12.75" customHeight="1" x14ac:dyDescent="0.2"/>
    <row r="17979" ht="12.75" customHeight="1" x14ac:dyDescent="0.2"/>
    <row r="17980" ht="12.75" customHeight="1" x14ac:dyDescent="0.2"/>
    <row r="17981" ht="12.75" customHeight="1" x14ac:dyDescent="0.2"/>
    <row r="17982" ht="12.75" customHeight="1" x14ac:dyDescent="0.2"/>
    <row r="17983" ht="12.75" customHeight="1" x14ac:dyDescent="0.2"/>
    <row r="17984" ht="12.75" customHeight="1" x14ac:dyDescent="0.2"/>
    <row r="17985" ht="12.75" customHeight="1" x14ac:dyDescent="0.2"/>
    <row r="17986" ht="12.75" customHeight="1" x14ac:dyDescent="0.2"/>
    <row r="17987" ht="12.75" customHeight="1" x14ac:dyDescent="0.2"/>
    <row r="17988" ht="12.75" customHeight="1" x14ac:dyDescent="0.2"/>
    <row r="17989" ht="12.75" customHeight="1" x14ac:dyDescent="0.2"/>
    <row r="17990" ht="12.75" customHeight="1" x14ac:dyDescent="0.2"/>
    <row r="17991" ht="12.75" customHeight="1" x14ac:dyDescent="0.2"/>
    <row r="17992" ht="12.75" customHeight="1" x14ac:dyDescent="0.2"/>
    <row r="17993" ht="12.75" customHeight="1" x14ac:dyDescent="0.2"/>
    <row r="17994" ht="12.75" customHeight="1" x14ac:dyDescent="0.2"/>
    <row r="17995" ht="12.75" customHeight="1" x14ac:dyDescent="0.2"/>
    <row r="17996" ht="12.75" customHeight="1" x14ac:dyDescent="0.2"/>
    <row r="17997" ht="12.75" customHeight="1" x14ac:dyDescent="0.2"/>
    <row r="17998" ht="12.75" customHeight="1" x14ac:dyDescent="0.2"/>
    <row r="17999" ht="12.75" customHeight="1" x14ac:dyDescent="0.2"/>
    <row r="18000" ht="12.75" customHeight="1" x14ac:dyDescent="0.2"/>
    <row r="18001" ht="12.75" customHeight="1" x14ac:dyDescent="0.2"/>
    <row r="18002" ht="12.75" customHeight="1" x14ac:dyDescent="0.2"/>
    <row r="18003" ht="12.75" customHeight="1" x14ac:dyDescent="0.2"/>
    <row r="18004" ht="12.75" customHeight="1" x14ac:dyDescent="0.2"/>
    <row r="18005" ht="12.75" customHeight="1" x14ac:dyDescent="0.2"/>
    <row r="18006" ht="12.75" customHeight="1" x14ac:dyDescent="0.2"/>
    <row r="18007" ht="12.75" customHeight="1" x14ac:dyDescent="0.2"/>
    <row r="18008" ht="12.75" customHeight="1" x14ac:dyDescent="0.2"/>
    <row r="18009" ht="12.75" customHeight="1" x14ac:dyDescent="0.2"/>
    <row r="18010" ht="12.75" customHeight="1" x14ac:dyDescent="0.2"/>
    <row r="18011" ht="12.75" customHeight="1" x14ac:dyDescent="0.2"/>
    <row r="18012" ht="12.75" customHeight="1" x14ac:dyDescent="0.2"/>
    <row r="18013" ht="12.75" customHeight="1" x14ac:dyDescent="0.2"/>
    <row r="18014" ht="12.75" customHeight="1" x14ac:dyDescent="0.2"/>
    <row r="18015" ht="12.75" customHeight="1" x14ac:dyDescent="0.2"/>
    <row r="18016" ht="12.75" customHeight="1" x14ac:dyDescent="0.2"/>
    <row r="18017" ht="12.75" customHeight="1" x14ac:dyDescent="0.2"/>
    <row r="18018" ht="12.75" customHeight="1" x14ac:dyDescent="0.2"/>
    <row r="18019" ht="12.75" customHeight="1" x14ac:dyDescent="0.2"/>
    <row r="18020" ht="12.75" customHeight="1" x14ac:dyDescent="0.2"/>
    <row r="18021" ht="12.75" customHeight="1" x14ac:dyDescent="0.2"/>
    <row r="18022" ht="12.75" customHeight="1" x14ac:dyDescent="0.2"/>
    <row r="18023" ht="12.75" customHeight="1" x14ac:dyDescent="0.2"/>
    <row r="18024" ht="12.75" customHeight="1" x14ac:dyDescent="0.2"/>
    <row r="18025" ht="12.75" customHeight="1" x14ac:dyDescent="0.2"/>
    <row r="18026" ht="12.75" customHeight="1" x14ac:dyDescent="0.2"/>
    <row r="18027" ht="12.75" customHeight="1" x14ac:dyDescent="0.2"/>
    <row r="18028" ht="12.75" customHeight="1" x14ac:dyDescent="0.2"/>
    <row r="18029" ht="12.75" customHeight="1" x14ac:dyDescent="0.2"/>
    <row r="18030" ht="12.75" customHeight="1" x14ac:dyDescent="0.2"/>
    <row r="18031" ht="12.75" customHeight="1" x14ac:dyDescent="0.2"/>
    <row r="18032" ht="12.75" customHeight="1" x14ac:dyDescent="0.2"/>
    <row r="18033" ht="12.75" customHeight="1" x14ac:dyDescent="0.2"/>
    <row r="18034" ht="12.75" customHeight="1" x14ac:dyDescent="0.2"/>
    <row r="18035" ht="12.75" customHeight="1" x14ac:dyDescent="0.2"/>
    <row r="18036" ht="12.75" customHeight="1" x14ac:dyDescent="0.2"/>
    <row r="18037" ht="12.75" customHeight="1" x14ac:dyDescent="0.2"/>
    <row r="18038" ht="12.75" customHeight="1" x14ac:dyDescent="0.2"/>
    <row r="18039" ht="12.75" customHeight="1" x14ac:dyDescent="0.2"/>
    <row r="18040" ht="12.75" customHeight="1" x14ac:dyDescent="0.2"/>
    <row r="18041" ht="12.75" customHeight="1" x14ac:dyDescent="0.2"/>
    <row r="18042" ht="12.75" customHeight="1" x14ac:dyDescent="0.2"/>
    <row r="18043" ht="12.75" customHeight="1" x14ac:dyDescent="0.2"/>
    <row r="18044" ht="12.75" customHeight="1" x14ac:dyDescent="0.2"/>
    <row r="18045" ht="12.75" customHeight="1" x14ac:dyDescent="0.2"/>
    <row r="18046" ht="12.75" customHeight="1" x14ac:dyDescent="0.2"/>
    <row r="18047" ht="12.75" customHeight="1" x14ac:dyDescent="0.2"/>
    <row r="18048" ht="12.75" customHeight="1" x14ac:dyDescent="0.2"/>
    <row r="18049" ht="12.75" customHeight="1" x14ac:dyDescent="0.2"/>
    <row r="18050" ht="12.75" customHeight="1" x14ac:dyDescent="0.2"/>
    <row r="18051" ht="12.75" customHeight="1" x14ac:dyDescent="0.2"/>
    <row r="18052" ht="12.75" customHeight="1" x14ac:dyDescent="0.2"/>
    <row r="18053" ht="12.75" customHeight="1" x14ac:dyDescent="0.2"/>
    <row r="18054" ht="12.75" customHeight="1" x14ac:dyDescent="0.2"/>
    <row r="18055" ht="12.75" customHeight="1" x14ac:dyDescent="0.2"/>
    <row r="18056" ht="12.75" customHeight="1" x14ac:dyDescent="0.2"/>
    <row r="18057" ht="12.75" customHeight="1" x14ac:dyDescent="0.2"/>
    <row r="18058" ht="12.75" customHeight="1" x14ac:dyDescent="0.2"/>
    <row r="18059" ht="12.75" customHeight="1" x14ac:dyDescent="0.2"/>
    <row r="18060" ht="12.75" customHeight="1" x14ac:dyDescent="0.2"/>
    <row r="18061" ht="12.75" customHeight="1" x14ac:dyDescent="0.2"/>
    <row r="18062" ht="12.75" customHeight="1" x14ac:dyDescent="0.2"/>
    <row r="18063" ht="12.75" customHeight="1" x14ac:dyDescent="0.2"/>
    <row r="18064" ht="12.75" customHeight="1" x14ac:dyDescent="0.2"/>
    <row r="18065" ht="12.75" customHeight="1" x14ac:dyDescent="0.2"/>
    <row r="18066" ht="12.75" customHeight="1" x14ac:dyDescent="0.2"/>
    <row r="18067" ht="12.75" customHeight="1" x14ac:dyDescent="0.2"/>
    <row r="18068" ht="12.75" customHeight="1" x14ac:dyDescent="0.2"/>
    <row r="18069" ht="12.75" customHeight="1" x14ac:dyDescent="0.2"/>
    <row r="18070" ht="12.75" customHeight="1" x14ac:dyDescent="0.2"/>
    <row r="18071" ht="12.75" customHeight="1" x14ac:dyDescent="0.2"/>
    <row r="18072" ht="12.75" customHeight="1" x14ac:dyDescent="0.2"/>
    <row r="18073" ht="12.75" customHeight="1" x14ac:dyDescent="0.2"/>
    <row r="18074" ht="12.75" customHeight="1" x14ac:dyDescent="0.2"/>
    <row r="18075" ht="12.75" customHeight="1" x14ac:dyDescent="0.2"/>
    <row r="18076" ht="12.75" customHeight="1" x14ac:dyDescent="0.2"/>
    <row r="18077" ht="12.75" customHeight="1" x14ac:dyDescent="0.2"/>
    <row r="18078" ht="12.75" customHeight="1" x14ac:dyDescent="0.2"/>
    <row r="18079" ht="12.75" customHeight="1" x14ac:dyDescent="0.2"/>
    <row r="18080" ht="12.75" customHeight="1" x14ac:dyDescent="0.2"/>
    <row r="18081" ht="12.75" customHeight="1" x14ac:dyDescent="0.2"/>
    <row r="18082" ht="12.75" customHeight="1" x14ac:dyDescent="0.2"/>
    <row r="18083" ht="12.75" customHeight="1" x14ac:dyDescent="0.2"/>
    <row r="18084" ht="12.75" customHeight="1" x14ac:dyDescent="0.2"/>
    <row r="18085" ht="12.75" customHeight="1" x14ac:dyDescent="0.2"/>
    <row r="18086" ht="12.75" customHeight="1" x14ac:dyDescent="0.2"/>
    <row r="18087" ht="12.75" customHeight="1" x14ac:dyDescent="0.2"/>
    <row r="18088" ht="12.75" customHeight="1" x14ac:dyDescent="0.2"/>
    <row r="18089" ht="12.75" customHeight="1" x14ac:dyDescent="0.2"/>
    <row r="18090" ht="12.75" customHeight="1" x14ac:dyDescent="0.2"/>
    <row r="18091" ht="12.75" customHeight="1" x14ac:dyDescent="0.2"/>
    <row r="18092" ht="12.75" customHeight="1" x14ac:dyDescent="0.2"/>
    <row r="18093" ht="12.75" customHeight="1" x14ac:dyDescent="0.2"/>
    <row r="18094" ht="12.75" customHeight="1" x14ac:dyDescent="0.2"/>
    <row r="18095" ht="12.75" customHeight="1" x14ac:dyDescent="0.2"/>
    <row r="18096" ht="12.75" customHeight="1" x14ac:dyDescent="0.2"/>
    <row r="18097" ht="12.75" customHeight="1" x14ac:dyDescent="0.2"/>
    <row r="18098" ht="12.75" customHeight="1" x14ac:dyDescent="0.2"/>
    <row r="18099" ht="12.75" customHeight="1" x14ac:dyDescent="0.2"/>
    <row r="18100" ht="12.75" customHeight="1" x14ac:dyDescent="0.2"/>
    <row r="18101" ht="12.75" customHeight="1" x14ac:dyDescent="0.2"/>
    <row r="18102" ht="12.75" customHeight="1" x14ac:dyDescent="0.2"/>
    <row r="18103" ht="12.75" customHeight="1" x14ac:dyDescent="0.2"/>
    <row r="18104" ht="12.75" customHeight="1" x14ac:dyDescent="0.2"/>
    <row r="18105" ht="12.75" customHeight="1" x14ac:dyDescent="0.2"/>
    <row r="18106" ht="12.75" customHeight="1" x14ac:dyDescent="0.2"/>
    <row r="18107" ht="12.75" customHeight="1" x14ac:dyDescent="0.2"/>
    <row r="18108" ht="12.75" customHeight="1" x14ac:dyDescent="0.2"/>
    <row r="18109" ht="12.75" customHeight="1" x14ac:dyDescent="0.2"/>
    <row r="18110" ht="12.75" customHeight="1" x14ac:dyDescent="0.2"/>
    <row r="18111" ht="12.75" customHeight="1" x14ac:dyDescent="0.2"/>
    <row r="18112" ht="12.75" customHeight="1" x14ac:dyDescent="0.2"/>
    <row r="18113" ht="12.75" customHeight="1" x14ac:dyDescent="0.2"/>
    <row r="18114" ht="12.75" customHeight="1" x14ac:dyDescent="0.2"/>
    <row r="18115" ht="12.75" customHeight="1" x14ac:dyDescent="0.2"/>
    <row r="18116" ht="12.75" customHeight="1" x14ac:dyDescent="0.2"/>
    <row r="18117" ht="12.75" customHeight="1" x14ac:dyDescent="0.2"/>
    <row r="18118" ht="12.75" customHeight="1" x14ac:dyDescent="0.2"/>
    <row r="18119" ht="12.75" customHeight="1" x14ac:dyDescent="0.2"/>
    <row r="18120" ht="12.75" customHeight="1" x14ac:dyDescent="0.2"/>
    <row r="18121" ht="12.75" customHeight="1" x14ac:dyDescent="0.2"/>
    <row r="18122" ht="12.75" customHeight="1" x14ac:dyDescent="0.2"/>
    <row r="18123" ht="12.75" customHeight="1" x14ac:dyDescent="0.2"/>
    <row r="18124" ht="12.75" customHeight="1" x14ac:dyDescent="0.2"/>
    <row r="18125" ht="12.75" customHeight="1" x14ac:dyDescent="0.2"/>
    <row r="18126" ht="12.75" customHeight="1" x14ac:dyDescent="0.2"/>
    <row r="18127" ht="12.75" customHeight="1" x14ac:dyDescent="0.2"/>
    <row r="18128" ht="12.75" customHeight="1" x14ac:dyDescent="0.2"/>
    <row r="18129" ht="12.75" customHeight="1" x14ac:dyDescent="0.2"/>
    <row r="18130" ht="12.75" customHeight="1" x14ac:dyDescent="0.2"/>
    <row r="18131" ht="12.75" customHeight="1" x14ac:dyDescent="0.2"/>
    <row r="18132" ht="12.75" customHeight="1" x14ac:dyDescent="0.2"/>
    <row r="18133" ht="12.75" customHeight="1" x14ac:dyDescent="0.2"/>
    <row r="18134" ht="12.75" customHeight="1" x14ac:dyDescent="0.2"/>
    <row r="18135" ht="12.75" customHeight="1" x14ac:dyDescent="0.2"/>
    <row r="18136" ht="12.75" customHeight="1" x14ac:dyDescent="0.2"/>
    <row r="18137" ht="12.75" customHeight="1" x14ac:dyDescent="0.2"/>
    <row r="18138" ht="12.75" customHeight="1" x14ac:dyDescent="0.2"/>
    <row r="18139" ht="12.75" customHeight="1" x14ac:dyDescent="0.2"/>
    <row r="18140" ht="12.75" customHeight="1" x14ac:dyDescent="0.2"/>
    <row r="18141" ht="12.75" customHeight="1" x14ac:dyDescent="0.2"/>
    <row r="18142" ht="12.75" customHeight="1" x14ac:dyDescent="0.2"/>
    <row r="18143" ht="12.75" customHeight="1" x14ac:dyDescent="0.2"/>
    <row r="18144" ht="12.75" customHeight="1" x14ac:dyDescent="0.2"/>
    <row r="18145" ht="12.75" customHeight="1" x14ac:dyDescent="0.2"/>
    <row r="18146" ht="12.75" customHeight="1" x14ac:dyDescent="0.2"/>
    <row r="18147" ht="12.75" customHeight="1" x14ac:dyDescent="0.2"/>
    <row r="18148" ht="12.75" customHeight="1" x14ac:dyDescent="0.2"/>
    <row r="18149" ht="12.75" customHeight="1" x14ac:dyDescent="0.2"/>
    <row r="18150" ht="12.75" customHeight="1" x14ac:dyDescent="0.2"/>
    <row r="18151" ht="12.75" customHeight="1" x14ac:dyDescent="0.2"/>
    <row r="18152" ht="12.75" customHeight="1" x14ac:dyDescent="0.2"/>
    <row r="18153" ht="12.75" customHeight="1" x14ac:dyDescent="0.2"/>
    <row r="18154" ht="12.75" customHeight="1" x14ac:dyDescent="0.2"/>
    <row r="18155" ht="12.75" customHeight="1" x14ac:dyDescent="0.2"/>
    <row r="18156" ht="12.75" customHeight="1" x14ac:dyDescent="0.2"/>
    <row r="18157" ht="12.75" customHeight="1" x14ac:dyDescent="0.2"/>
    <row r="18158" ht="12.75" customHeight="1" x14ac:dyDescent="0.2"/>
    <row r="18159" ht="12.75" customHeight="1" x14ac:dyDescent="0.2"/>
    <row r="18160" ht="12.75" customHeight="1" x14ac:dyDescent="0.2"/>
    <row r="18161" ht="12.75" customHeight="1" x14ac:dyDescent="0.2"/>
    <row r="18162" ht="12.75" customHeight="1" x14ac:dyDescent="0.2"/>
    <row r="18163" ht="12.75" customHeight="1" x14ac:dyDescent="0.2"/>
    <row r="18164" ht="12.75" customHeight="1" x14ac:dyDescent="0.2"/>
    <row r="18165" ht="12.75" customHeight="1" x14ac:dyDescent="0.2"/>
    <row r="18166" ht="12.75" customHeight="1" x14ac:dyDescent="0.2"/>
    <row r="18167" ht="12.75" customHeight="1" x14ac:dyDescent="0.2"/>
    <row r="18168" ht="12.75" customHeight="1" x14ac:dyDescent="0.2"/>
    <row r="18169" ht="12.75" customHeight="1" x14ac:dyDescent="0.2"/>
    <row r="18170" ht="12.75" customHeight="1" x14ac:dyDescent="0.2"/>
    <row r="18171" ht="12.75" customHeight="1" x14ac:dyDescent="0.2"/>
    <row r="18172" ht="12.75" customHeight="1" x14ac:dyDescent="0.2"/>
    <row r="18173" ht="12.75" customHeight="1" x14ac:dyDescent="0.2"/>
    <row r="18174" ht="12.75" customHeight="1" x14ac:dyDescent="0.2"/>
    <row r="18175" ht="12.75" customHeight="1" x14ac:dyDescent="0.2"/>
    <row r="18176" ht="12.75" customHeight="1" x14ac:dyDescent="0.2"/>
    <row r="18177" ht="12.75" customHeight="1" x14ac:dyDescent="0.2"/>
    <row r="18178" ht="12.75" customHeight="1" x14ac:dyDescent="0.2"/>
    <row r="18179" ht="12.75" customHeight="1" x14ac:dyDescent="0.2"/>
    <row r="18180" ht="12.75" customHeight="1" x14ac:dyDescent="0.2"/>
    <row r="18181" ht="12.75" customHeight="1" x14ac:dyDescent="0.2"/>
    <row r="18182" ht="12.75" customHeight="1" x14ac:dyDescent="0.2"/>
    <row r="18183" ht="12.75" customHeight="1" x14ac:dyDescent="0.2"/>
    <row r="18184" ht="12.75" customHeight="1" x14ac:dyDescent="0.2"/>
    <row r="18185" ht="12.75" customHeight="1" x14ac:dyDescent="0.2"/>
    <row r="18186" ht="12.75" customHeight="1" x14ac:dyDescent="0.2"/>
    <row r="18187" ht="12.75" customHeight="1" x14ac:dyDescent="0.2"/>
    <row r="18188" ht="12.75" customHeight="1" x14ac:dyDescent="0.2"/>
    <row r="18189" ht="12.75" customHeight="1" x14ac:dyDescent="0.2"/>
    <row r="18190" ht="12.75" customHeight="1" x14ac:dyDescent="0.2"/>
    <row r="18191" ht="12.75" customHeight="1" x14ac:dyDescent="0.2"/>
    <row r="18192" ht="12.75" customHeight="1" x14ac:dyDescent="0.2"/>
    <row r="18193" ht="12.75" customHeight="1" x14ac:dyDescent="0.2"/>
    <row r="18194" ht="12.75" customHeight="1" x14ac:dyDescent="0.2"/>
    <row r="18195" ht="12.75" customHeight="1" x14ac:dyDescent="0.2"/>
    <row r="18196" ht="12.75" customHeight="1" x14ac:dyDescent="0.2"/>
    <row r="18197" ht="12.75" customHeight="1" x14ac:dyDescent="0.2"/>
    <row r="18198" ht="12.75" customHeight="1" x14ac:dyDescent="0.2"/>
    <row r="18199" ht="12.75" customHeight="1" x14ac:dyDescent="0.2"/>
    <row r="18200" ht="12.75" customHeight="1" x14ac:dyDescent="0.2"/>
    <row r="18201" ht="12.75" customHeight="1" x14ac:dyDescent="0.2"/>
    <row r="18202" ht="12.75" customHeight="1" x14ac:dyDescent="0.2"/>
    <row r="18203" ht="12.75" customHeight="1" x14ac:dyDescent="0.2"/>
    <row r="18204" ht="12.75" customHeight="1" x14ac:dyDescent="0.2"/>
    <row r="18205" ht="12.75" customHeight="1" x14ac:dyDescent="0.2"/>
    <row r="18206" ht="12.75" customHeight="1" x14ac:dyDescent="0.2"/>
    <row r="18207" ht="12.75" customHeight="1" x14ac:dyDescent="0.2"/>
    <row r="18208" ht="12.75" customHeight="1" x14ac:dyDescent="0.2"/>
    <row r="18209" ht="12.75" customHeight="1" x14ac:dyDescent="0.2"/>
    <row r="18210" ht="12.75" customHeight="1" x14ac:dyDescent="0.2"/>
    <row r="18211" ht="12.75" customHeight="1" x14ac:dyDescent="0.2"/>
    <row r="18212" ht="12.75" customHeight="1" x14ac:dyDescent="0.2"/>
    <row r="18213" ht="12.75" customHeight="1" x14ac:dyDescent="0.2"/>
    <row r="18214" ht="12.75" customHeight="1" x14ac:dyDescent="0.2"/>
    <row r="18215" ht="12.75" customHeight="1" x14ac:dyDescent="0.2"/>
    <row r="18216" ht="12.75" customHeight="1" x14ac:dyDescent="0.2"/>
    <row r="18217" ht="12.75" customHeight="1" x14ac:dyDescent="0.2"/>
    <row r="18218" ht="12.75" customHeight="1" x14ac:dyDescent="0.2"/>
    <row r="18219" ht="12.75" customHeight="1" x14ac:dyDescent="0.2"/>
    <row r="18220" ht="12.75" customHeight="1" x14ac:dyDescent="0.2"/>
    <row r="18221" ht="12.75" customHeight="1" x14ac:dyDescent="0.2"/>
    <row r="18222" ht="12.75" customHeight="1" x14ac:dyDescent="0.2"/>
    <row r="18223" ht="12.75" customHeight="1" x14ac:dyDescent="0.2"/>
    <row r="18224" ht="12.75" customHeight="1" x14ac:dyDescent="0.2"/>
    <row r="18225" ht="12.75" customHeight="1" x14ac:dyDescent="0.2"/>
    <row r="18226" ht="12.75" customHeight="1" x14ac:dyDescent="0.2"/>
    <row r="18227" ht="12.75" customHeight="1" x14ac:dyDescent="0.2"/>
    <row r="18228" ht="12.75" customHeight="1" x14ac:dyDescent="0.2"/>
    <row r="18229" ht="12.75" customHeight="1" x14ac:dyDescent="0.2"/>
    <row r="18230" ht="12.75" customHeight="1" x14ac:dyDescent="0.2"/>
    <row r="18231" ht="12.75" customHeight="1" x14ac:dyDescent="0.2"/>
    <row r="18232" ht="12.75" customHeight="1" x14ac:dyDescent="0.2"/>
    <row r="18233" ht="12.75" customHeight="1" x14ac:dyDescent="0.2"/>
    <row r="18234" ht="12.75" customHeight="1" x14ac:dyDescent="0.2"/>
    <row r="18235" ht="12.75" customHeight="1" x14ac:dyDescent="0.2"/>
    <row r="18236" ht="12.75" customHeight="1" x14ac:dyDescent="0.2"/>
    <row r="18237" ht="12.75" customHeight="1" x14ac:dyDescent="0.2"/>
    <row r="18238" ht="12.75" customHeight="1" x14ac:dyDescent="0.2"/>
    <row r="18239" ht="12.75" customHeight="1" x14ac:dyDescent="0.2"/>
    <row r="18240" ht="12.75" customHeight="1" x14ac:dyDescent="0.2"/>
    <row r="18241" ht="12.75" customHeight="1" x14ac:dyDescent="0.2"/>
    <row r="18242" ht="12.75" customHeight="1" x14ac:dyDescent="0.2"/>
    <row r="18243" ht="12.75" customHeight="1" x14ac:dyDescent="0.2"/>
    <row r="18244" ht="12.75" customHeight="1" x14ac:dyDescent="0.2"/>
    <row r="18245" ht="12.75" customHeight="1" x14ac:dyDescent="0.2"/>
    <row r="18246" ht="12.75" customHeight="1" x14ac:dyDescent="0.2"/>
    <row r="18247" ht="12.75" customHeight="1" x14ac:dyDescent="0.2"/>
    <row r="18248" ht="12.75" customHeight="1" x14ac:dyDescent="0.2"/>
    <row r="18249" ht="12.75" customHeight="1" x14ac:dyDescent="0.2"/>
    <row r="18250" ht="12.75" customHeight="1" x14ac:dyDescent="0.2"/>
    <row r="18251" ht="12.75" customHeight="1" x14ac:dyDescent="0.2"/>
    <row r="18252" ht="12.75" customHeight="1" x14ac:dyDescent="0.2"/>
    <row r="18253" ht="12.75" customHeight="1" x14ac:dyDescent="0.2"/>
    <row r="18254" ht="12.75" customHeight="1" x14ac:dyDescent="0.2"/>
    <row r="18255" ht="12.75" customHeight="1" x14ac:dyDescent="0.2"/>
    <row r="18256" ht="12.75" customHeight="1" x14ac:dyDescent="0.2"/>
    <row r="18257" ht="12.75" customHeight="1" x14ac:dyDescent="0.2"/>
    <row r="18258" ht="12.75" customHeight="1" x14ac:dyDescent="0.2"/>
    <row r="18259" ht="12.75" customHeight="1" x14ac:dyDescent="0.2"/>
    <row r="18260" ht="12.75" customHeight="1" x14ac:dyDescent="0.2"/>
    <row r="18261" ht="12.75" customHeight="1" x14ac:dyDescent="0.2"/>
    <row r="18262" ht="12.75" customHeight="1" x14ac:dyDescent="0.2"/>
    <row r="18263" ht="12.75" customHeight="1" x14ac:dyDescent="0.2"/>
    <row r="18264" ht="12.75" customHeight="1" x14ac:dyDescent="0.2"/>
    <row r="18265" ht="12.75" customHeight="1" x14ac:dyDescent="0.2"/>
    <row r="18266" ht="12.75" customHeight="1" x14ac:dyDescent="0.2"/>
    <row r="18267" ht="12.75" customHeight="1" x14ac:dyDescent="0.2"/>
    <row r="18268" ht="12.75" customHeight="1" x14ac:dyDescent="0.2"/>
    <row r="18269" ht="12.75" customHeight="1" x14ac:dyDescent="0.2"/>
    <row r="18270" ht="12.75" customHeight="1" x14ac:dyDescent="0.2"/>
    <row r="18271" ht="12.75" customHeight="1" x14ac:dyDescent="0.2"/>
    <row r="18272" ht="12.75" customHeight="1" x14ac:dyDescent="0.2"/>
    <row r="18273" ht="12.75" customHeight="1" x14ac:dyDescent="0.2"/>
    <row r="18274" ht="12.75" customHeight="1" x14ac:dyDescent="0.2"/>
    <row r="18275" ht="12.75" customHeight="1" x14ac:dyDescent="0.2"/>
    <row r="18276" ht="12.75" customHeight="1" x14ac:dyDescent="0.2"/>
    <row r="18277" ht="12.75" customHeight="1" x14ac:dyDescent="0.2"/>
    <row r="18278" ht="12.75" customHeight="1" x14ac:dyDescent="0.2"/>
    <row r="18279" ht="12.75" customHeight="1" x14ac:dyDescent="0.2"/>
    <row r="18280" ht="12.75" customHeight="1" x14ac:dyDescent="0.2"/>
    <row r="18281" ht="12.75" customHeight="1" x14ac:dyDescent="0.2"/>
    <row r="18282" ht="12.75" customHeight="1" x14ac:dyDescent="0.2"/>
    <row r="18283" ht="12.75" customHeight="1" x14ac:dyDescent="0.2"/>
    <row r="18284" ht="12.75" customHeight="1" x14ac:dyDescent="0.2"/>
    <row r="18285" ht="12.75" customHeight="1" x14ac:dyDescent="0.2"/>
    <row r="18286" ht="12.75" customHeight="1" x14ac:dyDescent="0.2"/>
    <row r="18287" ht="12.75" customHeight="1" x14ac:dyDescent="0.2"/>
    <row r="18288" ht="12.75" customHeight="1" x14ac:dyDescent="0.2"/>
    <row r="18289" ht="12.75" customHeight="1" x14ac:dyDescent="0.2"/>
    <row r="18290" ht="12.75" customHeight="1" x14ac:dyDescent="0.2"/>
    <row r="18291" ht="12.75" customHeight="1" x14ac:dyDescent="0.2"/>
    <row r="18292" ht="12.75" customHeight="1" x14ac:dyDescent="0.2"/>
    <row r="18293" ht="12.75" customHeight="1" x14ac:dyDescent="0.2"/>
    <row r="18294" ht="12.75" customHeight="1" x14ac:dyDescent="0.2"/>
    <row r="18295" ht="12.75" customHeight="1" x14ac:dyDescent="0.2"/>
    <row r="18296" ht="12.75" customHeight="1" x14ac:dyDescent="0.2"/>
    <row r="18297" ht="12.75" customHeight="1" x14ac:dyDescent="0.2"/>
    <row r="18298" ht="12.75" customHeight="1" x14ac:dyDescent="0.2"/>
    <row r="18299" ht="12.75" customHeight="1" x14ac:dyDescent="0.2"/>
    <row r="18300" ht="12.75" customHeight="1" x14ac:dyDescent="0.2"/>
    <row r="18301" ht="12.75" customHeight="1" x14ac:dyDescent="0.2"/>
    <row r="18302" ht="12.75" customHeight="1" x14ac:dyDescent="0.2"/>
    <row r="18303" ht="12.75" customHeight="1" x14ac:dyDescent="0.2"/>
    <row r="18304" ht="12.75" customHeight="1" x14ac:dyDescent="0.2"/>
    <row r="18305" ht="12.75" customHeight="1" x14ac:dyDescent="0.2"/>
    <row r="18306" ht="12.75" customHeight="1" x14ac:dyDescent="0.2"/>
    <row r="18307" ht="12.75" customHeight="1" x14ac:dyDescent="0.2"/>
    <row r="18308" ht="12.75" customHeight="1" x14ac:dyDescent="0.2"/>
    <row r="18309" ht="12.75" customHeight="1" x14ac:dyDescent="0.2"/>
    <row r="18310" ht="12.75" customHeight="1" x14ac:dyDescent="0.2"/>
    <row r="18311" ht="12.75" customHeight="1" x14ac:dyDescent="0.2"/>
    <row r="18312" ht="12.75" customHeight="1" x14ac:dyDescent="0.2"/>
    <row r="18313" ht="12.75" customHeight="1" x14ac:dyDescent="0.2"/>
    <row r="18314" ht="12.75" customHeight="1" x14ac:dyDescent="0.2"/>
    <row r="18315" ht="12.75" customHeight="1" x14ac:dyDescent="0.2"/>
    <row r="18316" ht="12.75" customHeight="1" x14ac:dyDescent="0.2"/>
    <row r="18317" ht="12.75" customHeight="1" x14ac:dyDescent="0.2"/>
    <row r="18318" ht="12.75" customHeight="1" x14ac:dyDescent="0.2"/>
    <row r="18319" ht="12.75" customHeight="1" x14ac:dyDescent="0.2"/>
    <row r="18320" ht="12.75" customHeight="1" x14ac:dyDescent="0.2"/>
    <row r="18321" ht="12.75" customHeight="1" x14ac:dyDescent="0.2"/>
    <row r="18322" ht="12.75" customHeight="1" x14ac:dyDescent="0.2"/>
    <row r="18323" ht="12.75" customHeight="1" x14ac:dyDescent="0.2"/>
    <row r="18324" ht="12.75" customHeight="1" x14ac:dyDescent="0.2"/>
    <row r="18325" ht="12.75" customHeight="1" x14ac:dyDescent="0.2"/>
    <row r="18326" ht="12.75" customHeight="1" x14ac:dyDescent="0.2"/>
    <row r="18327" ht="12.75" customHeight="1" x14ac:dyDescent="0.2"/>
    <row r="18328" ht="12.75" customHeight="1" x14ac:dyDescent="0.2"/>
    <row r="18329" ht="12.75" customHeight="1" x14ac:dyDescent="0.2"/>
    <row r="18330" ht="12.75" customHeight="1" x14ac:dyDescent="0.2"/>
    <row r="18331" ht="12.75" customHeight="1" x14ac:dyDescent="0.2"/>
    <row r="18332" ht="12.75" customHeight="1" x14ac:dyDescent="0.2"/>
    <row r="18333" ht="12.75" customHeight="1" x14ac:dyDescent="0.2"/>
    <row r="18334" ht="12.75" customHeight="1" x14ac:dyDescent="0.2"/>
    <row r="18335" ht="12.75" customHeight="1" x14ac:dyDescent="0.2"/>
    <row r="18336" ht="12.75" customHeight="1" x14ac:dyDescent="0.2"/>
    <row r="18337" ht="12.75" customHeight="1" x14ac:dyDescent="0.2"/>
    <row r="18338" ht="12.75" customHeight="1" x14ac:dyDescent="0.2"/>
    <row r="18339" ht="12.75" customHeight="1" x14ac:dyDescent="0.2"/>
    <row r="18340" ht="12.75" customHeight="1" x14ac:dyDescent="0.2"/>
    <row r="18341" ht="12.75" customHeight="1" x14ac:dyDescent="0.2"/>
    <row r="18342" ht="12.75" customHeight="1" x14ac:dyDescent="0.2"/>
    <row r="18343" ht="12.75" customHeight="1" x14ac:dyDescent="0.2"/>
    <row r="18344" ht="12.75" customHeight="1" x14ac:dyDescent="0.2"/>
    <row r="18345" ht="12.75" customHeight="1" x14ac:dyDescent="0.2"/>
    <row r="18346" ht="12.75" customHeight="1" x14ac:dyDescent="0.2"/>
    <row r="18347" ht="12.75" customHeight="1" x14ac:dyDescent="0.2"/>
    <row r="18348" ht="12.75" customHeight="1" x14ac:dyDescent="0.2"/>
    <row r="18349" ht="12.75" customHeight="1" x14ac:dyDescent="0.2"/>
    <row r="18350" ht="12.75" customHeight="1" x14ac:dyDescent="0.2"/>
    <row r="18351" ht="12.75" customHeight="1" x14ac:dyDescent="0.2"/>
    <row r="18352" ht="12.75" customHeight="1" x14ac:dyDescent="0.2"/>
    <row r="18353" ht="12.75" customHeight="1" x14ac:dyDescent="0.2"/>
    <row r="18354" ht="12.75" customHeight="1" x14ac:dyDescent="0.2"/>
    <row r="18355" ht="12.75" customHeight="1" x14ac:dyDescent="0.2"/>
    <row r="18356" ht="12.75" customHeight="1" x14ac:dyDescent="0.2"/>
    <row r="18357" ht="12.75" customHeight="1" x14ac:dyDescent="0.2"/>
    <row r="18358" ht="12.75" customHeight="1" x14ac:dyDescent="0.2"/>
    <row r="18359" ht="12.75" customHeight="1" x14ac:dyDescent="0.2"/>
    <row r="18360" ht="12.75" customHeight="1" x14ac:dyDescent="0.2"/>
    <row r="18361" ht="12.75" customHeight="1" x14ac:dyDescent="0.2"/>
    <row r="18362" ht="12.75" customHeight="1" x14ac:dyDescent="0.2"/>
    <row r="18363" ht="12.75" customHeight="1" x14ac:dyDescent="0.2"/>
    <row r="18364" ht="12.75" customHeight="1" x14ac:dyDescent="0.2"/>
    <row r="18365" ht="12.75" customHeight="1" x14ac:dyDescent="0.2"/>
    <row r="18366" ht="12.75" customHeight="1" x14ac:dyDescent="0.2"/>
    <row r="18367" ht="12.75" customHeight="1" x14ac:dyDescent="0.2"/>
    <row r="18368" ht="12.75" customHeight="1" x14ac:dyDescent="0.2"/>
    <row r="18369" ht="12.75" customHeight="1" x14ac:dyDescent="0.2"/>
    <row r="18370" ht="12.75" customHeight="1" x14ac:dyDescent="0.2"/>
    <row r="18371" ht="12.75" customHeight="1" x14ac:dyDescent="0.2"/>
    <row r="18372" ht="12.75" customHeight="1" x14ac:dyDescent="0.2"/>
    <row r="18373" ht="12.75" customHeight="1" x14ac:dyDescent="0.2"/>
    <row r="18374" ht="12.75" customHeight="1" x14ac:dyDescent="0.2"/>
    <row r="18375" ht="12.75" customHeight="1" x14ac:dyDescent="0.2"/>
    <row r="18376" ht="12.75" customHeight="1" x14ac:dyDescent="0.2"/>
    <row r="18377" ht="12.75" customHeight="1" x14ac:dyDescent="0.2"/>
    <row r="18378" ht="12.75" customHeight="1" x14ac:dyDescent="0.2"/>
    <row r="18379" ht="12.75" customHeight="1" x14ac:dyDescent="0.2"/>
    <row r="18380" ht="12.75" customHeight="1" x14ac:dyDescent="0.2"/>
    <row r="18381" ht="12.75" customHeight="1" x14ac:dyDescent="0.2"/>
    <row r="18382" ht="12.75" customHeight="1" x14ac:dyDescent="0.2"/>
    <row r="18383" ht="12.75" customHeight="1" x14ac:dyDescent="0.2"/>
    <row r="18384" ht="12.75" customHeight="1" x14ac:dyDescent="0.2"/>
    <row r="18385" ht="12.75" customHeight="1" x14ac:dyDescent="0.2"/>
    <row r="18386" ht="12.75" customHeight="1" x14ac:dyDescent="0.2"/>
    <row r="18387" ht="12.75" customHeight="1" x14ac:dyDescent="0.2"/>
    <row r="18388" ht="12.75" customHeight="1" x14ac:dyDescent="0.2"/>
    <row r="18389" ht="12.75" customHeight="1" x14ac:dyDescent="0.2"/>
    <row r="18390" ht="12.75" customHeight="1" x14ac:dyDescent="0.2"/>
    <row r="18391" ht="12.75" customHeight="1" x14ac:dyDescent="0.2"/>
    <row r="18392" ht="12.75" customHeight="1" x14ac:dyDescent="0.2"/>
    <row r="18393" ht="12.75" customHeight="1" x14ac:dyDescent="0.2"/>
    <row r="18394" ht="12.75" customHeight="1" x14ac:dyDescent="0.2"/>
    <row r="18395" ht="12.75" customHeight="1" x14ac:dyDescent="0.2"/>
    <row r="18396" ht="12.75" customHeight="1" x14ac:dyDescent="0.2"/>
    <row r="18397" ht="12.75" customHeight="1" x14ac:dyDescent="0.2"/>
    <row r="18398" ht="12.75" customHeight="1" x14ac:dyDescent="0.2"/>
    <row r="18399" ht="12.75" customHeight="1" x14ac:dyDescent="0.2"/>
    <row r="18400" ht="12.75" customHeight="1" x14ac:dyDescent="0.2"/>
    <row r="18401" ht="12.75" customHeight="1" x14ac:dyDescent="0.2"/>
    <row r="18402" ht="12.75" customHeight="1" x14ac:dyDescent="0.2"/>
    <row r="18403" ht="12.75" customHeight="1" x14ac:dyDescent="0.2"/>
    <row r="18404" ht="12.75" customHeight="1" x14ac:dyDescent="0.2"/>
    <row r="18405" ht="12.75" customHeight="1" x14ac:dyDescent="0.2"/>
    <row r="18406" ht="12.75" customHeight="1" x14ac:dyDescent="0.2"/>
    <row r="18407" ht="12.75" customHeight="1" x14ac:dyDescent="0.2"/>
    <row r="18408" ht="12.75" customHeight="1" x14ac:dyDescent="0.2"/>
    <row r="18409" ht="12.75" customHeight="1" x14ac:dyDescent="0.2"/>
    <row r="18410" ht="12.75" customHeight="1" x14ac:dyDescent="0.2"/>
    <row r="18411" ht="12.75" customHeight="1" x14ac:dyDescent="0.2"/>
    <row r="18412" ht="12.75" customHeight="1" x14ac:dyDescent="0.2"/>
    <row r="18413" ht="12.75" customHeight="1" x14ac:dyDescent="0.2"/>
    <row r="18414" ht="12.75" customHeight="1" x14ac:dyDescent="0.2"/>
    <row r="18415" ht="12.75" customHeight="1" x14ac:dyDescent="0.2"/>
    <row r="18416" ht="12.75" customHeight="1" x14ac:dyDescent="0.2"/>
    <row r="18417" ht="12.75" customHeight="1" x14ac:dyDescent="0.2"/>
    <row r="18418" ht="12.75" customHeight="1" x14ac:dyDescent="0.2"/>
    <row r="18419" ht="12.75" customHeight="1" x14ac:dyDescent="0.2"/>
    <row r="18420" ht="12.75" customHeight="1" x14ac:dyDescent="0.2"/>
    <row r="18421" ht="12.75" customHeight="1" x14ac:dyDescent="0.2"/>
    <row r="18422" ht="12.75" customHeight="1" x14ac:dyDescent="0.2"/>
    <row r="18423" ht="12.75" customHeight="1" x14ac:dyDescent="0.2"/>
    <row r="18424" ht="12.75" customHeight="1" x14ac:dyDescent="0.2"/>
    <row r="18425" ht="12.75" customHeight="1" x14ac:dyDescent="0.2"/>
    <row r="18426" ht="12.75" customHeight="1" x14ac:dyDescent="0.2"/>
    <row r="18427" ht="12.75" customHeight="1" x14ac:dyDescent="0.2"/>
    <row r="18428" ht="12.75" customHeight="1" x14ac:dyDescent="0.2"/>
    <row r="18429" ht="12.75" customHeight="1" x14ac:dyDescent="0.2"/>
    <row r="18430" ht="12.75" customHeight="1" x14ac:dyDescent="0.2"/>
    <row r="18431" ht="12.75" customHeight="1" x14ac:dyDescent="0.2"/>
    <row r="18432" ht="12.75" customHeight="1" x14ac:dyDescent="0.2"/>
    <row r="18433" ht="12.75" customHeight="1" x14ac:dyDescent="0.2"/>
    <row r="18434" ht="12.75" customHeight="1" x14ac:dyDescent="0.2"/>
    <row r="18435" ht="12.75" customHeight="1" x14ac:dyDescent="0.2"/>
    <row r="18436" ht="12.75" customHeight="1" x14ac:dyDescent="0.2"/>
    <row r="18437" ht="12.75" customHeight="1" x14ac:dyDescent="0.2"/>
    <row r="18438" ht="12.75" customHeight="1" x14ac:dyDescent="0.2"/>
    <row r="18439" ht="12.75" customHeight="1" x14ac:dyDescent="0.2"/>
    <row r="18440" ht="12.75" customHeight="1" x14ac:dyDescent="0.2"/>
    <row r="18441" ht="12.75" customHeight="1" x14ac:dyDescent="0.2"/>
    <row r="18442" ht="12.75" customHeight="1" x14ac:dyDescent="0.2"/>
    <row r="18443" ht="12.75" customHeight="1" x14ac:dyDescent="0.2"/>
    <row r="18444" ht="12.75" customHeight="1" x14ac:dyDescent="0.2"/>
    <row r="18445" ht="12.75" customHeight="1" x14ac:dyDescent="0.2"/>
    <row r="18446" ht="12.75" customHeight="1" x14ac:dyDescent="0.2"/>
    <row r="18447" ht="12.75" customHeight="1" x14ac:dyDescent="0.2"/>
    <row r="18448" ht="12.75" customHeight="1" x14ac:dyDescent="0.2"/>
    <row r="18449" ht="12.75" customHeight="1" x14ac:dyDescent="0.2"/>
    <row r="18450" ht="12.75" customHeight="1" x14ac:dyDescent="0.2"/>
    <row r="18451" ht="12.75" customHeight="1" x14ac:dyDescent="0.2"/>
    <row r="18452" ht="12.75" customHeight="1" x14ac:dyDescent="0.2"/>
    <row r="18453" ht="12.75" customHeight="1" x14ac:dyDescent="0.2"/>
    <row r="18454" ht="12.75" customHeight="1" x14ac:dyDescent="0.2"/>
    <row r="18455" ht="12.75" customHeight="1" x14ac:dyDescent="0.2"/>
    <row r="18456" ht="12.75" customHeight="1" x14ac:dyDescent="0.2"/>
    <row r="18457" ht="12.75" customHeight="1" x14ac:dyDescent="0.2"/>
    <row r="18458" ht="12.75" customHeight="1" x14ac:dyDescent="0.2"/>
    <row r="18459" ht="12.75" customHeight="1" x14ac:dyDescent="0.2"/>
    <row r="18460" ht="12.75" customHeight="1" x14ac:dyDescent="0.2"/>
    <row r="18461" ht="12.75" customHeight="1" x14ac:dyDescent="0.2"/>
    <row r="18462" ht="12.75" customHeight="1" x14ac:dyDescent="0.2"/>
    <row r="18463" ht="12.75" customHeight="1" x14ac:dyDescent="0.2"/>
    <row r="18464" ht="12.75" customHeight="1" x14ac:dyDescent="0.2"/>
    <row r="18465" ht="12.75" customHeight="1" x14ac:dyDescent="0.2"/>
    <row r="18466" ht="12.75" customHeight="1" x14ac:dyDescent="0.2"/>
    <row r="18467" ht="12.75" customHeight="1" x14ac:dyDescent="0.2"/>
    <row r="18468" ht="12.75" customHeight="1" x14ac:dyDescent="0.2"/>
    <row r="18469" ht="12.75" customHeight="1" x14ac:dyDescent="0.2"/>
    <row r="18470" ht="12.75" customHeight="1" x14ac:dyDescent="0.2"/>
    <row r="18471" ht="12.75" customHeight="1" x14ac:dyDescent="0.2"/>
    <row r="18472" ht="12.75" customHeight="1" x14ac:dyDescent="0.2"/>
    <row r="18473" ht="12.75" customHeight="1" x14ac:dyDescent="0.2"/>
    <row r="18474" ht="12.75" customHeight="1" x14ac:dyDescent="0.2"/>
    <row r="18475" ht="12.75" customHeight="1" x14ac:dyDescent="0.2"/>
    <row r="18476" ht="12.75" customHeight="1" x14ac:dyDescent="0.2"/>
    <row r="18477" ht="12.75" customHeight="1" x14ac:dyDescent="0.2"/>
    <row r="18478" ht="12.75" customHeight="1" x14ac:dyDescent="0.2"/>
    <row r="18479" ht="12.75" customHeight="1" x14ac:dyDescent="0.2"/>
    <row r="18480" ht="12.75" customHeight="1" x14ac:dyDescent="0.2"/>
    <row r="18481" ht="12.75" customHeight="1" x14ac:dyDescent="0.2"/>
    <row r="18482" ht="12.75" customHeight="1" x14ac:dyDescent="0.2"/>
    <row r="18483" ht="12.75" customHeight="1" x14ac:dyDescent="0.2"/>
    <row r="18484" ht="12.75" customHeight="1" x14ac:dyDescent="0.2"/>
    <row r="18485" ht="12.75" customHeight="1" x14ac:dyDescent="0.2"/>
    <row r="18486" ht="12.75" customHeight="1" x14ac:dyDescent="0.2"/>
    <row r="18487" ht="12.75" customHeight="1" x14ac:dyDescent="0.2"/>
    <row r="18488" ht="12.75" customHeight="1" x14ac:dyDescent="0.2"/>
    <row r="18489" ht="12.75" customHeight="1" x14ac:dyDescent="0.2"/>
    <row r="18490" ht="12.75" customHeight="1" x14ac:dyDescent="0.2"/>
    <row r="18491" ht="12.75" customHeight="1" x14ac:dyDescent="0.2"/>
    <row r="18492" ht="12.75" customHeight="1" x14ac:dyDescent="0.2"/>
    <row r="18493" ht="12.75" customHeight="1" x14ac:dyDescent="0.2"/>
    <row r="18494" ht="12.75" customHeight="1" x14ac:dyDescent="0.2"/>
    <row r="18495" ht="12.75" customHeight="1" x14ac:dyDescent="0.2"/>
    <row r="18496" ht="12.75" customHeight="1" x14ac:dyDescent="0.2"/>
    <row r="18497" ht="12.75" customHeight="1" x14ac:dyDescent="0.2"/>
    <row r="18498" ht="12.75" customHeight="1" x14ac:dyDescent="0.2"/>
    <row r="18499" ht="12.75" customHeight="1" x14ac:dyDescent="0.2"/>
    <row r="18500" ht="12.75" customHeight="1" x14ac:dyDescent="0.2"/>
    <row r="18501" ht="12.75" customHeight="1" x14ac:dyDescent="0.2"/>
    <row r="18502" ht="12.75" customHeight="1" x14ac:dyDescent="0.2"/>
    <row r="18503" ht="12.75" customHeight="1" x14ac:dyDescent="0.2"/>
    <row r="18504" ht="12.75" customHeight="1" x14ac:dyDescent="0.2"/>
    <row r="18505" ht="12.75" customHeight="1" x14ac:dyDescent="0.2"/>
    <row r="18506" ht="12.75" customHeight="1" x14ac:dyDescent="0.2"/>
    <row r="18507" ht="12.75" customHeight="1" x14ac:dyDescent="0.2"/>
    <row r="18508" ht="12.75" customHeight="1" x14ac:dyDescent="0.2"/>
    <row r="18509" ht="12.75" customHeight="1" x14ac:dyDescent="0.2"/>
    <row r="18510" ht="12.75" customHeight="1" x14ac:dyDescent="0.2"/>
    <row r="18511" ht="12.75" customHeight="1" x14ac:dyDescent="0.2"/>
    <row r="18512" ht="12.75" customHeight="1" x14ac:dyDescent="0.2"/>
    <row r="18513" ht="12.75" customHeight="1" x14ac:dyDescent="0.2"/>
    <row r="18514" ht="12.75" customHeight="1" x14ac:dyDescent="0.2"/>
    <row r="18515" ht="12.75" customHeight="1" x14ac:dyDescent="0.2"/>
    <row r="18516" ht="12.75" customHeight="1" x14ac:dyDescent="0.2"/>
    <row r="18517" ht="12.75" customHeight="1" x14ac:dyDescent="0.2"/>
    <row r="18518" ht="12.75" customHeight="1" x14ac:dyDescent="0.2"/>
    <row r="18519" ht="12.75" customHeight="1" x14ac:dyDescent="0.2"/>
    <row r="18520" ht="12.75" customHeight="1" x14ac:dyDescent="0.2"/>
    <row r="18521" ht="12.75" customHeight="1" x14ac:dyDescent="0.2"/>
    <row r="18522" ht="12.75" customHeight="1" x14ac:dyDescent="0.2"/>
    <row r="18523" ht="12.75" customHeight="1" x14ac:dyDescent="0.2"/>
    <row r="18524" ht="12.75" customHeight="1" x14ac:dyDescent="0.2"/>
    <row r="18525" ht="12.75" customHeight="1" x14ac:dyDescent="0.2"/>
    <row r="18526" ht="12.75" customHeight="1" x14ac:dyDescent="0.2"/>
    <row r="18527" ht="12.75" customHeight="1" x14ac:dyDescent="0.2"/>
    <row r="18528" ht="12.75" customHeight="1" x14ac:dyDescent="0.2"/>
    <row r="18529" ht="12.75" customHeight="1" x14ac:dyDescent="0.2"/>
    <row r="18530" ht="12.75" customHeight="1" x14ac:dyDescent="0.2"/>
    <row r="18531" ht="12.75" customHeight="1" x14ac:dyDescent="0.2"/>
    <row r="18532" ht="12.75" customHeight="1" x14ac:dyDescent="0.2"/>
    <row r="18533" ht="12.75" customHeight="1" x14ac:dyDescent="0.2"/>
    <row r="18534" ht="12.75" customHeight="1" x14ac:dyDescent="0.2"/>
    <row r="18535" ht="12.75" customHeight="1" x14ac:dyDescent="0.2"/>
    <row r="18536" ht="12.75" customHeight="1" x14ac:dyDescent="0.2"/>
    <row r="18537" ht="12.75" customHeight="1" x14ac:dyDescent="0.2"/>
    <row r="18538" ht="12.75" customHeight="1" x14ac:dyDescent="0.2"/>
    <row r="18539" ht="12.75" customHeight="1" x14ac:dyDescent="0.2"/>
    <row r="18540" ht="12.75" customHeight="1" x14ac:dyDescent="0.2"/>
    <row r="18541" ht="12.75" customHeight="1" x14ac:dyDescent="0.2"/>
    <row r="18542" ht="12.75" customHeight="1" x14ac:dyDescent="0.2"/>
    <row r="18543" ht="12.75" customHeight="1" x14ac:dyDescent="0.2"/>
    <row r="18544" ht="12.75" customHeight="1" x14ac:dyDescent="0.2"/>
    <row r="18545" ht="12.75" customHeight="1" x14ac:dyDescent="0.2"/>
    <row r="18546" ht="12.75" customHeight="1" x14ac:dyDescent="0.2"/>
    <row r="18547" ht="12.75" customHeight="1" x14ac:dyDescent="0.2"/>
    <row r="18548" ht="12.75" customHeight="1" x14ac:dyDescent="0.2"/>
    <row r="18549" ht="12.75" customHeight="1" x14ac:dyDescent="0.2"/>
    <row r="18550" ht="12.75" customHeight="1" x14ac:dyDescent="0.2"/>
    <row r="18551" ht="12.75" customHeight="1" x14ac:dyDescent="0.2"/>
    <row r="18552" ht="12.75" customHeight="1" x14ac:dyDescent="0.2"/>
    <row r="18553" ht="12.75" customHeight="1" x14ac:dyDescent="0.2"/>
    <row r="18554" ht="12.75" customHeight="1" x14ac:dyDescent="0.2"/>
    <row r="18555" ht="12.75" customHeight="1" x14ac:dyDescent="0.2"/>
    <row r="18556" ht="12.75" customHeight="1" x14ac:dyDescent="0.2"/>
    <row r="18557" ht="12.75" customHeight="1" x14ac:dyDescent="0.2"/>
    <row r="18558" ht="12.75" customHeight="1" x14ac:dyDescent="0.2"/>
    <row r="18559" ht="12.75" customHeight="1" x14ac:dyDescent="0.2"/>
    <row r="18560" ht="12.75" customHeight="1" x14ac:dyDescent="0.2"/>
    <row r="18561" ht="12.75" customHeight="1" x14ac:dyDescent="0.2"/>
    <row r="18562" ht="12.75" customHeight="1" x14ac:dyDescent="0.2"/>
    <row r="18563" ht="12.75" customHeight="1" x14ac:dyDescent="0.2"/>
    <row r="18564" ht="12.75" customHeight="1" x14ac:dyDescent="0.2"/>
    <row r="18565" ht="12.75" customHeight="1" x14ac:dyDescent="0.2"/>
    <row r="18566" ht="12.75" customHeight="1" x14ac:dyDescent="0.2"/>
    <row r="18567" ht="12.75" customHeight="1" x14ac:dyDescent="0.2"/>
    <row r="18568" ht="12.75" customHeight="1" x14ac:dyDescent="0.2"/>
    <row r="18569" ht="12.75" customHeight="1" x14ac:dyDescent="0.2"/>
    <row r="18570" ht="12.75" customHeight="1" x14ac:dyDescent="0.2"/>
    <row r="18571" ht="12.75" customHeight="1" x14ac:dyDescent="0.2"/>
    <row r="18572" ht="12.75" customHeight="1" x14ac:dyDescent="0.2"/>
    <row r="18573" ht="12.75" customHeight="1" x14ac:dyDescent="0.2"/>
    <row r="18574" ht="12.75" customHeight="1" x14ac:dyDescent="0.2"/>
    <row r="18575" ht="12.75" customHeight="1" x14ac:dyDescent="0.2"/>
    <row r="18576" ht="12.75" customHeight="1" x14ac:dyDescent="0.2"/>
    <row r="18577" ht="12.75" customHeight="1" x14ac:dyDescent="0.2"/>
    <row r="18578" ht="12.75" customHeight="1" x14ac:dyDescent="0.2"/>
    <row r="18579" ht="12.75" customHeight="1" x14ac:dyDescent="0.2"/>
    <row r="18580" ht="12.75" customHeight="1" x14ac:dyDescent="0.2"/>
    <row r="18581" ht="12.75" customHeight="1" x14ac:dyDescent="0.2"/>
    <row r="18582" ht="12.75" customHeight="1" x14ac:dyDescent="0.2"/>
    <row r="18583" ht="12.75" customHeight="1" x14ac:dyDescent="0.2"/>
    <row r="18584" ht="12.75" customHeight="1" x14ac:dyDescent="0.2"/>
    <row r="18585" ht="12.75" customHeight="1" x14ac:dyDescent="0.2"/>
    <row r="18586" ht="12.75" customHeight="1" x14ac:dyDescent="0.2"/>
    <row r="18587" ht="12.75" customHeight="1" x14ac:dyDescent="0.2"/>
    <row r="18588" ht="12.75" customHeight="1" x14ac:dyDescent="0.2"/>
    <row r="18589" ht="12.75" customHeight="1" x14ac:dyDescent="0.2"/>
    <row r="18590" ht="12.75" customHeight="1" x14ac:dyDescent="0.2"/>
    <row r="18591" ht="12.75" customHeight="1" x14ac:dyDescent="0.2"/>
    <row r="18592" ht="12.75" customHeight="1" x14ac:dyDescent="0.2"/>
    <row r="18593" ht="12.75" customHeight="1" x14ac:dyDescent="0.2"/>
    <row r="18594" ht="12.75" customHeight="1" x14ac:dyDescent="0.2"/>
    <row r="18595" ht="12.75" customHeight="1" x14ac:dyDescent="0.2"/>
    <row r="18596" ht="12.75" customHeight="1" x14ac:dyDescent="0.2"/>
    <row r="18597" ht="12.75" customHeight="1" x14ac:dyDescent="0.2"/>
    <row r="18598" ht="12.75" customHeight="1" x14ac:dyDescent="0.2"/>
    <row r="18599" ht="12.75" customHeight="1" x14ac:dyDescent="0.2"/>
    <row r="18600" ht="12.75" customHeight="1" x14ac:dyDescent="0.2"/>
    <row r="18601" ht="12.75" customHeight="1" x14ac:dyDescent="0.2"/>
    <row r="18602" ht="12.75" customHeight="1" x14ac:dyDescent="0.2"/>
    <row r="18603" ht="12.75" customHeight="1" x14ac:dyDescent="0.2"/>
    <row r="18604" ht="12.75" customHeight="1" x14ac:dyDescent="0.2"/>
    <row r="18605" ht="12.75" customHeight="1" x14ac:dyDescent="0.2"/>
    <row r="18606" ht="12.75" customHeight="1" x14ac:dyDescent="0.2"/>
    <row r="18607" ht="12.75" customHeight="1" x14ac:dyDescent="0.2"/>
    <row r="18608" ht="12.75" customHeight="1" x14ac:dyDescent="0.2"/>
    <row r="18609" ht="12.75" customHeight="1" x14ac:dyDescent="0.2"/>
    <row r="18610" ht="12.75" customHeight="1" x14ac:dyDescent="0.2"/>
    <row r="18611" ht="12.75" customHeight="1" x14ac:dyDescent="0.2"/>
    <row r="18612" ht="12.75" customHeight="1" x14ac:dyDescent="0.2"/>
    <row r="18613" ht="12.75" customHeight="1" x14ac:dyDescent="0.2"/>
    <row r="18614" ht="12.75" customHeight="1" x14ac:dyDescent="0.2"/>
    <row r="18615" ht="12.75" customHeight="1" x14ac:dyDescent="0.2"/>
    <row r="18616" ht="12.75" customHeight="1" x14ac:dyDescent="0.2"/>
    <row r="18617" ht="12.75" customHeight="1" x14ac:dyDescent="0.2"/>
    <row r="18618" ht="12.75" customHeight="1" x14ac:dyDescent="0.2"/>
    <row r="18619" ht="12.75" customHeight="1" x14ac:dyDescent="0.2"/>
    <row r="18620" ht="12.75" customHeight="1" x14ac:dyDescent="0.2"/>
    <row r="18621" ht="12.75" customHeight="1" x14ac:dyDescent="0.2"/>
    <row r="18622" ht="12.75" customHeight="1" x14ac:dyDescent="0.2"/>
    <row r="18623" ht="12.75" customHeight="1" x14ac:dyDescent="0.2"/>
    <row r="18624" ht="12.75" customHeight="1" x14ac:dyDescent="0.2"/>
    <row r="18625" ht="12.75" customHeight="1" x14ac:dyDescent="0.2"/>
    <row r="18626" ht="12.75" customHeight="1" x14ac:dyDescent="0.2"/>
    <row r="18627" ht="12.75" customHeight="1" x14ac:dyDescent="0.2"/>
    <row r="18628" ht="12.75" customHeight="1" x14ac:dyDescent="0.2"/>
    <row r="18629" ht="12.75" customHeight="1" x14ac:dyDescent="0.2"/>
    <row r="18630" ht="12.75" customHeight="1" x14ac:dyDescent="0.2"/>
    <row r="18631" ht="12.75" customHeight="1" x14ac:dyDescent="0.2"/>
    <row r="18632" ht="12.75" customHeight="1" x14ac:dyDescent="0.2"/>
    <row r="18633" ht="12.75" customHeight="1" x14ac:dyDescent="0.2"/>
    <row r="18634" ht="12.75" customHeight="1" x14ac:dyDescent="0.2"/>
    <row r="18635" ht="12.75" customHeight="1" x14ac:dyDescent="0.2"/>
    <row r="18636" ht="12.75" customHeight="1" x14ac:dyDescent="0.2"/>
    <row r="18637" ht="12.75" customHeight="1" x14ac:dyDescent="0.2"/>
    <row r="18638" ht="12.75" customHeight="1" x14ac:dyDescent="0.2"/>
    <row r="18639" ht="12.75" customHeight="1" x14ac:dyDescent="0.2"/>
    <row r="18640" ht="12.75" customHeight="1" x14ac:dyDescent="0.2"/>
    <row r="18641" ht="12.75" customHeight="1" x14ac:dyDescent="0.2"/>
    <row r="18642" ht="12.75" customHeight="1" x14ac:dyDescent="0.2"/>
    <row r="18643" ht="12.75" customHeight="1" x14ac:dyDescent="0.2"/>
    <row r="18644" ht="12.75" customHeight="1" x14ac:dyDescent="0.2"/>
    <row r="18645" ht="12.75" customHeight="1" x14ac:dyDescent="0.2"/>
    <row r="18646" ht="12.75" customHeight="1" x14ac:dyDescent="0.2"/>
    <row r="18647" ht="12.75" customHeight="1" x14ac:dyDescent="0.2"/>
    <row r="18648" ht="12.75" customHeight="1" x14ac:dyDescent="0.2"/>
    <row r="18649" ht="12.75" customHeight="1" x14ac:dyDescent="0.2"/>
    <row r="18650" ht="12.75" customHeight="1" x14ac:dyDescent="0.2"/>
    <row r="18651" ht="12.75" customHeight="1" x14ac:dyDescent="0.2"/>
    <row r="18652" ht="12.75" customHeight="1" x14ac:dyDescent="0.2"/>
    <row r="18653" ht="12.75" customHeight="1" x14ac:dyDescent="0.2"/>
    <row r="18654" ht="12.75" customHeight="1" x14ac:dyDescent="0.2"/>
    <row r="18655" ht="12.75" customHeight="1" x14ac:dyDescent="0.2"/>
    <row r="18656" ht="12.75" customHeight="1" x14ac:dyDescent="0.2"/>
    <row r="18657" ht="12.75" customHeight="1" x14ac:dyDescent="0.2"/>
    <row r="18658" ht="12.75" customHeight="1" x14ac:dyDescent="0.2"/>
    <row r="18659" ht="12.75" customHeight="1" x14ac:dyDescent="0.2"/>
    <row r="18660" ht="12.75" customHeight="1" x14ac:dyDescent="0.2"/>
    <row r="18661" ht="12.75" customHeight="1" x14ac:dyDescent="0.2"/>
    <row r="18662" ht="12.75" customHeight="1" x14ac:dyDescent="0.2"/>
    <row r="18663" ht="12.75" customHeight="1" x14ac:dyDescent="0.2"/>
    <row r="18664" ht="12.75" customHeight="1" x14ac:dyDescent="0.2"/>
    <row r="18665" ht="12.75" customHeight="1" x14ac:dyDescent="0.2"/>
    <row r="18666" ht="12.75" customHeight="1" x14ac:dyDescent="0.2"/>
    <row r="18667" ht="12.75" customHeight="1" x14ac:dyDescent="0.2"/>
    <row r="18668" ht="12.75" customHeight="1" x14ac:dyDescent="0.2"/>
    <row r="18669" ht="12.75" customHeight="1" x14ac:dyDescent="0.2"/>
    <row r="18670" ht="12.75" customHeight="1" x14ac:dyDescent="0.2"/>
    <row r="18671" ht="12.75" customHeight="1" x14ac:dyDescent="0.2"/>
    <row r="18672" ht="12.75" customHeight="1" x14ac:dyDescent="0.2"/>
    <row r="18673" ht="12.75" customHeight="1" x14ac:dyDescent="0.2"/>
    <row r="18674" ht="12.75" customHeight="1" x14ac:dyDescent="0.2"/>
    <row r="18675" ht="12.75" customHeight="1" x14ac:dyDescent="0.2"/>
    <row r="18676" ht="12.75" customHeight="1" x14ac:dyDescent="0.2"/>
    <row r="18677" ht="12.75" customHeight="1" x14ac:dyDescent="0.2"/>
    <row r="18678" ht="12.75" customHeight="1" x14ac:dyDescent="0.2"/>
    <row r="18679" ht="12.75" customHeight="1" x14ac:dyDescent="0.2"/>
    <row r="18680" ht="12.75" customHeight="1" x14ac:dyDescent="0.2"/>
    <row r="18681" ht="12.75" customHeight="1" x14ac:dyDescent="0.2"/>
    <row r="18682" ht="12.75" customHeight="1" x14ac:dyDescent="0.2"/>
    <row r="18683" ht="12.75" customHeight="1" x14ac:dyDescent="0.2"/>
    <row r="18684" ht="12.75" customHeight="1" x14ac:dyDescent="0.2"/>
    <row r="18685" ht="12.75" customHeight="1" x14ac:dyDescent="0.2"/>
    <row r="18686" ht="12.75" customHeight="1" x14ac:dyDescent="0.2"/>
    <row r="18687" ht="12.75" customHeight="1" x14ac:dyDescent="0.2"/>
    <row r="18688" ht="12.75" customHeight="1" x14ac:dyDescent="0.2"/>
    <row r="18689" ht="12.75" customHeight="1" x14ac:dyDescent="0.2"/>
    <row r="18690" ht="12.75" customHeight="1" x14ac:dyDescent="0.2"/>
    <row r="18691" ht="12.75" customHeight="1" x14ac:dyDescent="0.2"/>
    <row r="18692" ht="12.75" customHeight="1" x14ac:dyDescent="0.2"/>
    <row r="18693" ht="12.75" customHeight="1" x14ac:dyDescent="0.2"/>
    <row r="18694" ht="12.75" customHeight="1" x14ac:dyDescent="0.2"/>
    <row r="18695" ht="12.75" customHeight="1" x14ac:dyDescent="0.2"/>
    <row r="18696" ht="12.75" customHeight="1" x14ac:dyDescent="0.2"/>
    <row r="18697" ht="12.75" customHeight="1" x14ac:dyDescent="0.2"/>
    <row r="18698" ht="12.75" customHeight="1" x14ac:dyDescent="0.2"/>
    <row r="18699" ht="12.75" customHeight="1" x14ac:dyDescent="0.2"/>
    <row r="18700" ht="12.75" customHeight="1" x14ac:dyDescent="0.2"/>
    <row r="18701" ht="12.75" customHeight="1" x14ac:dyDescent="0.2"/>
    <row r="18702" ht="12.75" customHeight="1" x14ac:dyDescent="0.2"/>
    <row r="18703" ht="12.75" customHeight="1" x14ac:dyDescent="0.2"/>
    <row r="18704" ht="12.75" customHeight="1" x14ac:dyDescent="0.2"/>
    <row r="18705" ht="12.75" customHeight="1" x14ac:dyDescent="0.2"/>
    <row r="18706" ht="12.75" customHeight="1" x14ac:dyDescent="0.2"/>
    <row r="18707" ht="12.75" customHeight="1" x14ac:dyDescent="0.2"/>
    <row r="18708" ht="12.75" customHeight="1" x14ac:dyDescent="0.2"/>
    <row r="18709" ht="12.75" customHeight="1" x14ac:dyDescent="0.2"/>
    <row r="18710" ht="12.75" customHeight="1" x14ac:dyDescent="0.2"/>
    <row r="18711" ht="12.75" customHeight="1" x14ac:dyDescent="0.2"/>
    <row r="18712" ht="12.75" customHeight="1" x14ac:dyDescent="0.2"/>
    <row r="18713" ht="12.75" customHeight="1" x14ac:dyDescent="0.2"/>
    <row r="18714" ht="12.75" customHeight="1" x14ac:dyDescent="0.2"/>
    <row r="18715" ht="12.75" customHeight="1" x14ac:dyDescent="0.2"/>
    <row r="18716" ht="12.75" customHeight="1" x14ac:dyDescent="0.2"/>
    <row r="18717" ht="12.75" customHeight="1" x14ac:dyDescent="0.2"/>
    <row r="18718" ht="12.75" customHeight="1" x14ac:dyDescent="0.2"/>
    <row r="18719" ht="12.75" customHeight="1" x14ac:dyDescent="0.2"/>
    <row r="18720" ht="12.75" customHeight="1" x14ac:dyDescent="0.2"/>
    <row r="18721" ht="12.75" customHeight="1" x14ac:dyDescent="0.2"/>
    <row r="18722" ht="12.75" customHeight="1" x14ac:dyDescent="0.2"/>
    <row r="18723" ht="12.75" customHeight="1" x14ac:dyDescent="0.2"/>
    <row r="18724" ht="12.75" customHeight="1" x14ac:dyDescent="0.2"/>
    <row r="18725" ht="12.75" customHeight="1" x14ac:dyDescent="0.2"/>
    <row r="18726" ht="12.75" customHeight="1" x14ac:dyDescent="0.2"/>
    <row r="18727" ht="12.75" customHeight="1" x14ac:dyDescent="0.2"/>
    <row r="18728" ht="12.75" customHeight="1" x14ac:dyDescent="0.2"/>
    <row r="18729" ht="12.75" customHeight="1" x14ac:dyDescent="0.2"/>
    <row r="18730" ht="12.75" customHeight="1" x14ac:dyDescent="0.2"/>
    <row r="18731" ht="12.75" customHeight="1" x14ac:dyDescent="0.2"/>
    <row r="18732" ht="12.75" customHeight="1" x14ac:dyDescent="0.2"/>
    <row r="18733" ht="12.75" customHeight="1" x14ac:dyDescent="0.2"/>
    <row r="18734" ht="12.75" customHeight="1" x14ac:dyDescent="0.2"/>
    <row r="18735" ht="12.75" customHeight="1" x14ac:dyDescent="0.2"/>
    <row r="18736" ht="12.75" customHeight="1" x14ac:dyDescent="0.2"/>
    <row r="18737" ht="12.75" customHeight="1" x14ac:dyDescent="0.2"/>
    <row r="18738" ht="12.75" customHeight="1" x14ac:dyDescent="0.2"/>
    <row r="18739" ht="12.75" customHeight="1" x14ac:dyDescent="0.2"/>
    <row r="18740" ht="12.75" customHeight="1" x14ac:dyDescent="0.2"/>
    <row r="18741" ht="12.75" customHeight="1" x14ac:dyDescent="0.2"/>
    <row r="18742" ht="12.75" customHeight="1" x14ac:dyDescent="0.2"/>
    <row r="18743" ht="12.75" customHeight="1" x14ac:dyDescent="0.2"/>
    <row r="18744" ht="12.75" customHeight="1" x14ac:dyDescent="0.2"/>
    <row r="18745" ht="12.75" customHeight="1" x14ac:dyDescent="0.2"/>
    <row r="18746" ht="12.75" customHeight="1" x14ac:dyDescent="0.2"/>
    <row r="18747" ht="12.75" customHeight="1" x14ac:dyDescent="0.2"/>
    <row r="18748" ht="12.75" customHeight="1" x14ac:dyDescent="0.2"/>
    <row r="18749" ht="12.75" customHeight="1" x14ac:dyDescent="0.2"/>
    <row r="18750" ht="12.75" customHeight="1" x14ac:dyDescent="0.2"/>
    <row r="18751" ht="12.75" customHeight="1" x14ac:dyDescent="0.2"/>
    <row r="18752" ht="12.75" customHeight="1" x14ac:dyDescent="0.2"/>
    <row r="18753" ht="12.75" customHeight="1" x14ac:dyDescent="0.2"/>
    <row r="18754" ht="12.75" customHeight="1" x14ac:dyDescent="0.2"/>
    <row r="18755" ht="12.75" customHeight="1" x14ac:dyDescent="0.2"/>
    <row r="18756" ht="12.75" customHeight="1" x14ac:dyDescent="0.2"/>
    <row r="18757" ht="12.75" customHeight="1" x14ac:dyDescent="0.2"/>
    <row r="18758" ht="12.75" customHeight="1" x14ac:dyDescent="0.2"/>
    <row r="18759" ht="12.75" customHeight="1" x14ac:dyDescent="0.2"/>
    <row r="18760" ht="12.75" customHeight="1" x14ac:dyDescent="0.2"/>
    <row r="18761" ht="12.75" customHeight="1" x14ac:dyDescent="0.2"/>
    <row r="18762" ht="12.75" customHeight="1" x14ac:dyDescent="0.2"/>
    <row r="18763" ht="12.75" customHeight="1" x14ac:dyDescent="0.2"/>
    <row r="18764" ht="12.75" customHeight="1" x14ac:dyDescent="0.2"/>
    <row r="18765" ht="12.75" customHeight="1" x14ac:dyDescent="0.2"/>
    <row r="18766" ht="12.75" customHeight="1" x14ac:dyDescent="0.2"/>
    <row r="18767" ht="12.75" customHeight="1" x14ac:dyDescent="0.2"/>
    <row r="18768" ht="12.75" customHeight="1" x14ac:dyDescent="0.2"/>
    <row r="18769" ht="12.75" customHeight="1" x14ac:dyDescent="0.2"/>
    <row r="18770" ht="12.75" customHeight="1" x14ac:dyDescent="0.2"/>
    <row r="18771" ht="12.75" customHeight="1" x14ac:dyDescent="0.2"/>
    <row r="18772" ht="12.75" customHeight="1" x14ac:dyDescent="0.2"/>
    <row r="18773" ht="12.75" customHeight="1" x14ac:dyDescent="0.2"/>
    <row r="18774" ht="12.75" customHeight="1" x14ac:dyDescent="0.2"/>
    <row r="18775" ht="12.75" customHeight="1" x14ac:dyDescent="0.2"/>
    <row r="18776" ht="12.75" customHeight="1" x14ac:dyDescent="0.2"/>
    <row r="18777" ht="12.75" customHeight="1" x14ac:dyDescent="0.2"/>
    <row r="18778" ht="12.75" customHeight="1" x14ac:dyDescent="0.2"/>
    <row r="18779" ht="12.75" customHeight="1" x14ac:dyDescent="0.2"/>
    <row r="18780" ht="12.75" customHeight="1" x14ac:dyDescent="0.2"/>
    <row r="18781" ht="12.75" customHeight="1" x14ac:dyDescent="0.2"/>
    <row r="18782" ht="12.75" customHeight="1" x14ac:dyDescent="0.2"/>
    <row r="18783" ht="12.75" customHeight="1" x14ac:dyDescent="0.2"/>
    <row r="18784" ht="12.75" customHeight="1" x14ac:dyDescent="0.2"/>
    <row r="18785" ht="12.75" customHeight="1" x14ac:dyDescent="0.2"/>
    <row r="18786" ht="12.75" customHeight="1" x14ac:dyDescent="0.2"/>
    <row r="18787" ht="12.75" customHeight="1" x14ac:dyDescent="0.2"/>
    <row r="18788" ht="12.75" customHeight="1" x14ac:dyDescent="0.2"/>
    <row r="18789" ht="12.75" customHeight="1" x14ac:dyDescent="0.2"/>
    <row r="18790" ht="12.75" customHeight="1" x14ac:dyDescent="0.2"/>
    <row r="18791" ht="12.75" customHeight="1" x14ac:dyDescent="0.2"/>
    <row r="18792" ht="12.75" customHeight="1" x14ac:dyDescent="0.2"/>
    <row r="18793" ht="12.75" customHeight="1" x14ac:dyDescent="0.2"/>
    <row r="18794" ht="12.75" customHeight="1" x14ac:dyDescent="0.2"/>
    <row r="18795" ht="12.75" customHeight="1" x14ac:dyDescent="0.2"/>
    <row r="18796" ht="12.75" customHeight="1" x14ac:dyDescent="0.2"/>
    <row r="18797" ht="12.75" customHeight="1" x14ac:dyDescent="0.2"/>
    <row r="18798" ht="12.75" customHeight="1" x14ac:dyDescent="0.2"/>
    <row r="18799" ht="12.75" customHeight="1" x14ac:dyDescent="0.2"/>
    <row r="18800" ht="12.75" customHeight="1" x14ac:dyDescent="0.2"/>
    <row r="18801" ht="12.75" customHeight="1" x14ac:dyDescent="0.2"/>
    <row r="18802" ht="12.75" customHeight="1" x14ac:dyDescent="0.2"/>
    <row r="18803" ht="12.75" customHeight="1" x14ac:dyDescent="0.2"/>
    <row r="18804" ht="12.75" customHeight="1" x14ac:dyDescent="0.2"/>
    <row r="18805" ht="12.75" customHeight="1" x14ac:dyDescent="0.2"/>
    <row r="18806" ht="12.75" customHeight="1" x14ac:dyDescent="0.2"/>
    <row r="18807" ht="12.75" customHeight="1" x14ac:dyDescent="0.2"/>
    <row r="18808" ht="12.75" customHeight="1" x14ac:dyDescent="0.2"/>
    <row r="18809" ht="12.75" customHeight="1" x14ac:dyDescent="0.2"/>
    <row r="18810" ht="12.75" customHeight="1" x14ac:dyDescent="0.2"/>
    <row r="18811" ht="12.75" customHeight="1" x14ac:dyDescent="0.2"/>
    <row r="18812" ht="12.75" customHeight="1" x14ac:dyDescent="0.2"/>
    <row r="18813" ht="12.75" customHeight="1" x14ac:dyDescent="0.2"/>
    <row r="18814" ht="12.75" customHeight="1" x14ac:dyDescent="0.2"/>
    <row r="18815" ht="12.75" customHeight="1" x14ac:dyDescent="0.2"/>
    <row r="18816" ht="12.75" customHeight="1" x14ac:dyDescent="0.2"/>
    <row r="18817" ht="12.75" customHeight="1" x14ac:dyDescent="0.2"/>
    <row r="18818" ht="12.75" customHeight="1" x14ac:dyDescent="0.2"/>
    <row r="18819" ht="12.75" customHeight="1" x14ac:dyDescent="0.2"/>
    <row r="18820" ht="12.75" customHeight="1" x14ac:dyDescent="0.2"/>
    <row r="18821" ht="12.75" customHeight="1" x14ac:dyDescent="0.2"/>
    <row r="18822" ht="12.75" customHeight="1" x14ac:dyDescent="0.2"/>
    <row r="18823" ht="12.75" customHeight="1" x14ac:dyDescent="0.2"/>
    <row r="18824" ht="12.75" customHeight="1" x14ac:dyDescent="0.2"/>
    <row r="18825" ht="12.75" customHeight="1" x14ac:dyDescent="0.2"/>
    <row r="18826" ht="12.75" customHeight="1" x14ac:dyDescent="0.2"/>
    <row r="18827" ht="12.75" customHeight="1" x14ac:dyDescent="0.2"/>
    <row r="18828" ht="12.75" customHeight="1" x14ac:dyDescent="0.2"/>
    <row r="18829" ht="12.75" customHeight="1" x14ac:dyDescent="0.2"/>
    <row r="18830" ht="12.75" customHeight="1" x14ac:dyDescent="0.2"/>
    <row r="18831" ht="12.75" customHeight="1" x14ac:dyDescent="0.2"/>
    <row r="18832" ht="12.75" customHeight="1" x14ac:dyDescent="0.2"/>
    <row r="18833" ht="12.75" customHeight="1" x14ac:dyDescent="0.2"/>
    <row r="18834" ht="12.75" customHeight="1" x14ac:dyDescent="0.2"/>
    <row r="18835" ht="12.75" customHeight="1" x14ac:dyDescent="0.2"/>
    <row r="18836" ht="12.75" customHeight="1" x14ac:dyDescent="0.2"/>
    <row r="18837" ht="12.75" customHeight="1" x14ac:dyDescent="0.2"/>
    <row r="18838" ht="12.75" customHeight="1" x14ac:dyDescent="0.2"/>
    <row r="18839" ht="12.75" customHeight="1" x14ac:dyDescent="0.2"/>
    <row r="18840" ht="12.75" customHeight="1" x14ac:dyDescent="0.2"/>
    <row r="18841" ht="12.75" customHeight="1" x14ac:dyDescent="0.2"/>
    <row r="18842" ht="12.75" customHeight="1" x14ac:dyDescent="0.2"/>
    <row r="18843" ht="12.75" customHeight="1" x14ac:dyDescent="0.2"/>
    <row r="18844" ht="12.75" customHeight="1" x14ac:dyDescent="0.2"/>
    <row r="18845" ht="12.75" customHeight="1" x14ac:dyDescent="0.2"/>
    <row r="18846" ht="12.75" customHeight="1" x14ac:dyDescent="0.2"/>
    <row r="18847" ht="12.75" customHeight="1" x14ac:dyDescent="0.2"/>
    <row r="18848" ht="12.75" customHeight="1" x14ac:dyDescent="0.2"/>
    <row r="18849" ht="12.75" customHeight="1" x14ac:dyDescent="0.2"/>
    <row r="18850" ht="12.75" customHeight="1" x14ac:dyDescent="0.2"/>
    <row r="18851" ht="12.75" customHeight="1" x14ac:dyDescent="0.2"/>
    <row r="18852" ht="12.75" customHeight="1" x14ac:dyDescent="0.2"/>
    <row r="18853" ht="12.75" customHeight="1" x14ac:dyDescent="0.2"/>
    <row r="18854" ht="12.75" customHeight="1" x14ac:dyDescent="0.2"/>
    <row r="18855" ht="12.75" customHeight="1" x14ac:dyDescent="0.2"/>
    <row r="18856" ht="12.75" customHeight="1" x14ac:dyDescent="0.2"/>
    <row r="18857" ht="12.75" customHeight="1" x14ac:dyDescent="0.2"/>
    <row r="18858" ht="12.75" customHeight="1" x14ac:dyDescent="0.2"/>
    <row r="18859" ht="12.75" customHeight="1" x14ac:dyDescent="0.2"/>
    <row r="18860" ht="12.75" customHeight="1" x14ac:dyDescent="0.2"/>
    <row r="18861" ht="12.75" customHeight="1" x14ac:dyDescent="0.2"/>
    <row r="18862" ht="12.75" customHeight="1" x14ac:dyDescent="0.2"/>
    <row r="18863" ht="12.75" customHeight="1" x14ac:dyDescent="0.2"/>
    <row r="18864" ht="12.75" customHeight="1" x14ac:dyDescent="0.2"/>
    <row r="18865" ht="12.75" customHeight="1" x14ac:dyDescent="0.2"/>
    <row r="18866" ht="12.75" customHeight="1" x14ac:dyDescent="0.2"/>
    <row r="18867" ht="12.75" customHeight="1" x14ac:dyDescent="0.2"/>
    <row r="18868" ht="12.75" customHeight="1" x14ac:dyDescent="0.2"/>
    <row r="18869" ht="12.75" customHeight="1" x14ac:dyDescent="0.2"/>
    <row r="18870" ht="12.75" customHeight="1" x14ac:dyDescent="0.2"/>
    <row r="18871" ht="12.75" customHeight="1" x14ac:dyDescent="0.2"/>
    <row r="18872" ht="12.75" customHeight="1" x14ac:dyDescent="0.2"/>
    <row r="18873" ht="12.75" customHeight="1" x14ac:dyDescent="0.2"/>
    <row r="18874" ht="12.75" customHeight="1" x14ac:dyDescent="0.2"/>
    <row r="18875" ht="12.75" customHeight="1" x14ac:dyDescent="0.2"/>
    <row r="18876" ht="12.75" customHeight="1" x14ac:dyDescent="0.2"/>
    <row r="18877" ht="12.75" customHeight="1" x14ac:dyDescent="0.2"/>
    <row r="18878" ht="12.75" customHeight="1" x14ac:dyDescent="0.2"/>
    <row r="18879" ht="12.75" customHeight="1" x14ac:dyDescent="0.2"/>
    <row r="18880" ht="12.75" customHeight="1" x14ac:dyDescent="0.2"/>
    <row r="18881" ht="12.75" customHeight="1" x14ac:dyDescent="0.2"/>
    <row r="18882" ht="12.75" customHeight="1" x14ac:dyDescent="0.2"/>
    <row r="18883" ht="12.75" customHeight="1" x14ac:dyDescent="0.2"/>
    <row r="18884" ht="12.75" customHeight="1" x14ac:dyDescent="0.2"/>
    <row r="18885" ht="12.75" customHeight="1" x14ac:dyDescent="0.2"/>
    <row r="18886" ht="12.75" customHeight="1" x14ac:dyDescent="0.2"/>
    <row r="18887" ht="12.75" customHeight="1" x14ac:dyDescent="0.2"/>
    <row r="18888" ht="12.75" customHeight="1" x14ac:dyDescent="0.2"/>
    <row r="18889" ht="12.75" customHeight="1" x14ac:dyDescent="0.2"/>
    <row r="18890" ht="12.75" customHeight="1" x14ac:dyDescent="0.2"/>
    <row r="18891" ht="12.75" customHeight="1" x14ac:dyDescent="0.2"/>
    <row r="18892" ht="12.75" customHeight="1" x14ac:dyDescent="0.2"/>
    <row r="18893" ht="12.75" customHeight="1" x14ac:dyDescent="0.2"/>
    <row r="18894" ht="12.75" customHeight="1" x14ac:dyDescent="0.2"/>
    <row r="18895" ht="12.75" customHeight="1" x14ac:dyDescent="0.2"/>
    <row r="18896" ht="12.75" customHeight="1" x14ac:dyDescent="0.2"/>
    <row r="18897" ht="12.75" customHeight="1" x14ac:dyDescent="0.2"/>
    <row r="18898" ht="12.75" customHeight="1" x14ac:dyDescent="0.2"/>
    <row r="18899" ht="12.75" customHeight="1" x14ac:dyDescent="0.2"/>
    <row r="18900" ht="12.75" customHeight="1" x14ac:dyDescent="0.2"/>
    <row r="18901" ht="12.75" customHeight="1" x14ac:dyDescent="0.2"/>
    <row r="18902" ht="12.75" customHeight="1" x14ac:dyDescent="0.2"/>
    <row r="18903" ht="12.75" customHeight="1" x14ac:dyDescent="0.2"/>
    <row r="18904" ht="12.75" customHeight="1" x14ac:dyDescent="0.2"/>
    <row r="18905" ht="12.75" customHeight="1" x14ac:dyDescent="0.2"/>
    <row r="18906" ht="12.75" customHeight="1" x14ac:dyDescent="0.2"/>
    <row r="18907" ht="12.75" customHeight="1" x14ac:dyDescent="0.2"/>
    <row r="18908" ht="12.75" customHeight="1" x14ac:dyDescent="0.2"/>
    <row r="18909" ht="12.75" customHeight="1" x14ac:dyDescent="0.2"/>
    <row r="18910" ht="12.75" customHeight="1" x14ac:dyDescent="0.2"/>
    <row r="18911" ht="12.75" customHeight="1" x14ac:dyDescent="0.2"/>
    <row r="18912" ht="12.75" customHeight="1" x14ac:dyDescent="0.2"/>
    <row r="18913" ht="12.75" customHeight="1" x14ac:dyDescent="0.2"/>
    <row r="18914" ht="12.75" customHeight="1" x14ac:dyDescent="0.2"/>
    <row r="18915" ht="12.75" customHeight="1" x14ac:dyDescent="0.2"/>
    <row r="18916" ht="12.75" customHeight="1" x14ac:dyDescent="0.2"/>
    <row r="18917" ht="12.75" customHeight="1" x14ac:dyDescent="0.2"/>
    <row r="18918" ht="12.75" customHeight="1" x14ac:dyDescent="0.2"/>
    <row r="18919" ht="12.75" customHeight="1" x14ac:dyDescent="0.2"/>
    <row r="18920" ht="12.75" customHeight="1" x14ac:dyDescent="0.2"/>
    <row r="18921" ht="12.75" customHeight="1" x14ac:dyDescent="0.2"/>
    <row r="18922" ht="12.75" customHeight="1" x14ac:dyDescent="0.2"/>
    <row r="18923" ht="12.75" customHeight="1" x14ac:dyDescent="0.2"/>
    <row r="18924" ht="12.75" customHeight="1" x14ac:dyDescent="0.2"/>
    <row r="18925" ht="12.75" customHeight="1" x14ac:dyDescent="0.2"/>
    <row r="18926" ht="12.75" customHeight="1" x14ac:dyDescent="0.2"/>
    <row r="18927" ht="12.75" customHeight="1" x14ac:dyDescent="0.2"/>
    <row r="18928" ht="12.75" customHeight="1" x14ac:dyDescent="0.2"/>
    <row r="18929" ht="12.75" customHeight="1" x14ac:dyDescent="0.2"/>
    <row r="18930" ht="12.75" customHeight="1" x14ac:dyDescent="0.2"/>
    <row r="18931" ht="12.75" customHeight="1" x14ac:dyDescent="0.2"/>
    <row r="18932" ht="12.75" customHeight="1" x14ac:dyDescent="0.2"/>
    <row r="18933" ht="12.75" customHeight="1" x14ac:dyDescent="0.2"/>
    <row r="18934" ht="12.75" customHeight="1" x14ac:dyDescent="0.2"/>
    <row r="18935" ht="12.75" customHeight="1" x14ac:dyDescent="0.2"/>
    <row r="18936" ht="12.75" customHeight="1" x14ac:dyDescent="0.2"/>
    <row r="18937" ht="12.75" customHeight="1" x14ac:dyDescent="0.2"/>
    <row r="18938" ht="12.75" customHeight="1" x14ac:dyDescent="0.2"/>
    <row r="18939" ht="12.75" customHeight="1" x14ac:dyDescent="0.2"/>
    <row r="18940" ht="12.75" customHeight="1" x14ac:dyDescent="0.2"/>
    <row r="18941" ht="12.75" customHeight="1" x14ac:dyDescent="0.2"/>
    <row r="18942" ht="12.75" customHeight="1" x14ac:dyDescent="0.2"/>
    <row r="18943" ht="12.75" customHeight="1" x14ac:dyDescent="0.2"/>
    <row r="18944" ht="12.75" customHeight="1" x14ac:dyDescent="0.2"/>
    <row r="18945" ht="12.75" customHeight="1" x14ac:dyDescent="0.2"/>
    <row r="18946" ht="12.75" customHeight="1" x14ac:dyDescent="0.2"/>
    <row r="18947" ht="12.75" customHeight="1" x14ac:dyDescent="0.2"/>
    <row r="18948" ht="12.75" customHeight="1" x14ac:dyDescent="0.2"/>
    <row r="18949" ht="12.75" customHeight="1" x14ac:dyDescent="0.2"/>
    <row r="18950" ht="12.75" customHeight="1" x14ac:dyDescent="0.2"/>
    <row r="18951" ht="12.75" customHeight="1" x14ac:dyDescent="0.2"/>
    <row r="18952" ht="12.75" customHeight="1" x14ac:dyDescent="0.2"/>
    <row r="18953" ht="12.75" customHeight="1" x14ac:dyDescent="0.2"/>
    <row r="18954" ht="12.75" customHeight="1" x14ac:dyDescent="0.2"/>
    <row r="18955" ht="12.75" customHeight="1" x14ac:dyDescent="0.2"/>
    <row r="18956" ht="12.75" customHeight="1" x14ac:dyDescent="0.2"/>
    <row r="18957" ht="12.75" customHeight="1" x14ac:dyDescent="0.2"/>
    <row r="18958" ht="12.75" customHeight="1" x14ac:dyDescent="0.2"/>
    <row r="18959" ht="12.75" customHeight="1" x14ac:dyDescent="0.2"/>
    <row r="18960" ht="12.75" customHeight="1" x14ac:dyDescent="0.2"/>
    <row r="18961" ht="12.75" customHeight="1" x14ac:dyDescent="0.2"/>
    <row r="18962" ht="12.75" customHeight="1" x14ac:dyDescent="0.2"/>
    <row r="18963" ht="12.75" customHeight="1" x14ac:dyDescent="0.2"/>
    <row r="18964" ht="12.75" customHeight="1" x14ac:dyDescent="0.2"/>
    <row r="18965" ht="12.75" customHeight="1" x14ac:dyDescent="0.2"/>
    <row r="18966" ht="12.75" customHeight="1" x14ac:dyDescent="0.2"/>
    <row r="18967" ht="12.75" customHeight="1" x14ac:dyDescent="0.2"/>
    <row r="18968" ht="12.75" customHeight="1" x14ac:dyDescent="0.2"/>
    <row r="18969" ht="12.75" customHeight="1" x14ac:dyDescent="0.2"/>
    <row r="18970" ht="12.75" customHeight="1" x14ac:dyDescent="0.2"/>
    <row r="18971" ht="12.75" customHeight="1" x14ac:dyDescent="0.2"/>
    <row r="18972" ht="12.75" customHeight="1" x14ac:dyDescent="0.2"/>
    <row r="18973" ht="12.75" customHeight="1" x14ac:dyDescent="0.2"/>
    <row r="18974" ht="12.75" customHeight="1" x14ac:dyDescent="0.2"/>
    <row r="18975" ht="12.75" customHeight="1" x14ac:dyDescent="0.2"/>
    <row r="18976" ht="12.75" customHeight="1" x14ac:dyDescent="0.2"/>
    <row r="18977" ht="12.75" customHeight="1" x14ac:dyDescent="0.2"/>
    <row r="18978" ht="12.75" customHeight="1" x14ac:dyDescent="0.2"/>
    <row r="18979" ht="12.75" customHeight="1" x14ac:dyDescent="0.2"/>
    <row r="18980" ht="12.75" customHeight="1" x14ac:dyDescent="0.2"/>
    <row r="18981" ht="12.75" customHeight="1" x14ac:dyDescent="0.2"/>
    <row r="18982" ht="12.75" customHeight="1" x14ac:dyDescent="0.2"/>
    <row r="18983" ht="12.75" customHeight="1" x14ac:dyDescent="0.2"/>
    <row r="18984" ht="12.75" customHeight="1" x14ac:dyDescent="0.2"/>
    <row r="18985" ht="12.75" customHeight="1" x14ac:dyDescent="0.2"/>
    <row r="18986" ht="12.75" customHeight="1" x14ac:dyDescent="0.2"/>
    <row r="18987" ht="12.75" customHeight="1" x14ac:dyDescent="0.2"/>
    <row r="18988" ht="12.75" customHeight="1" x14ac:dyDescent="0.2"/>
    <row r="18989" ht="12.75" customHeight="1" x14ac:dyDescent="0.2"/>
    <row r="18990" ht="12.75" customHeight="1" x14ac:dyDescent="0.2"/>
    <row r="18991" ht="12.75" customHeight="1" x14ac:dyDescent="0.2"/>
    <row r="18992" ht="12.75" customHeight="1" x14ac:dyDescent="0.2"/>
    <row r="18993" ht="12.75" customHeight="1" x14ac:dyDescent="0.2"/>
    <row r="18994" ht="12.75" customHeight="1" x14ac:dyDescent="0.2"/>
    <row r="18995" ht="12.75" customHeight="1" x14ac:dyDescent="0.2"/>
    <row r="18996" ht="12.75" customHeight="1" x14ac:dyDescent="0.2"/>
    <row r="18997" ht="12.75" customHeight="1" x14ac:dyDescent="0.2"/>
    <row r="18998" ht="12.75" customHeight="1" x14ac:dyDescent="0.2"/>
    <row r="18999" ht="12.75" customHeight="1" x14ac:dyDescent="0.2"/>
    <row r="19000" ht="12.75" customHeight="1" x14ac:dyDescent="0.2"/>
    <row r="19001" ht="12.75" customHeight="1" x14ac:dyDescent="0.2"/>
    <row r="19002" ht="12.75" customHeight="1" x14ac:dyDescent="0.2"/>
    <row r="19003" ht="12.75" customHeight="1" x14ac:dyDescent="0.2"/>
    <row r="19004" ht="12.75" customHeight="1" x14ac:dyDescent="0.2"/>
    <row r="19005" ht="12.75" customHeight="1" x14ac:dyDescent="0.2"/>
    <row r="19006" ht="12.75" customHeight="1" x14ac:dyDescent="0.2"/>
    <row r="19007" ht="12.75" customHeight="1" x14ac:dyDescent="0.2"/>
    <row r="19008" ht="12.75" customHeight="1" x14ac:dyDescent="0.2"/>
    <row r="19009" ht="12.75" customHeight="1" x14ac:dyDescent="0.2"/>
    <row r="19010" ht="12.75" customHeight="1" x14ac:dyDescent="0.2"/>
    <row r="19011" ht="12.75" customHeight="1" x14ac:dyDescent="0.2"/>
    <row r="19012" ht="12.75" customHeight="1" x14ac:dyDescent="0.2"/>
    <row r="19013" ht="12.75" customHeight="1" x14ac:dyDescent="0.2"/>
    <row r="19014" ht="12.75" customHeight="1" x14ac:dyDescent="0.2"/>
    <row r="19015" ht="12.75" customHeight="1" x14ac:dyDescent="0.2"/>
    <row r="19016" ht="12.75" customHeight="1" x14ac:dyDescent="0.2"/>
    <row r="19017" ht="12.75" customHeight="1" x14ac:dyDescent="0.2"/>
    <row r="19018" ht="12.75" customHeight="1" x14ac:dyDescent="0.2"/>
    <row r="19019" ht="12.75" customHeight="1" x14ac:dyDescent="0.2"/>
    <row r="19020" ht="12.75" customHeight="1" x14ac:dyDescent="0.2"/>
    <row r="19021" ht="12.75" customHeight="1" x14ac:dyDescent="0.2"/>
    <row r="19022" ht="12.75" customHeight="1" x14ac:dyDescent="0.2"/>
    <row r="19023" ht="12.75" customHeight="1" x14ac:dyDescent="0.2"/>
    <row r="19024" ht="12.75" customHeight="1" x14ac:dyDescent="0.2"/>
    <row r="19025" ht="12.75" customHeight="1" x14ac:dyDescent="0.2"/>
    <row r="19026" ht="12.75" customHeight="1" x14ac:dyDescent="0.2"/>
    <row r="19027" ht="12.75" customHeight="1" x14ac:dyDescent="0.2"/>
    <row r="19028" ht="12.75" customHeight="1" x14ac:dyDescent="0.2"/>
    <row r="19029" ht="12.75" customHeight="1" x14ac:dyDescent="0.2"/>
    <row r="19030" ht="12.75" customHeight="1" x14ac:dyDescent="0.2"/>
    <row r="19031" ht="12.75" customHeight="1" x14ac:dyDescent="0.2"/>
    <row r="19032" ht="12.75" customHeight="1" x14ac:dyDescent="0.2"/>
    <row r="19033" ht="12.75" customHeight="1" x14ac:dyDescent="0.2"/>
    <row r="19034" ht="12.75" customHeight="1" x14ac:dyDescent="0.2"/>
    <row r="19035" ht="12.75" customHeight="1" x14ac:dyDescent="0.2"/>
    <row r="19036" ht="12.75" customHeight="1" x14ac:dyDescent="0.2"/>
    <row r="19037" ht="12.75" customHeight="1" x14ac:dyDescent="0.2"/>
    <row r="19038" ht="12.75" customHeight="1" x14ac:dyDescent="0.2"/>
    <row r="19039" ht="12.75" customHeight="1" x14ac:dyDescent="0.2"/>
    <row r="19040" ht="12.75" customHeight="1" x14ac:dyDescent="0.2"/>
    <row r="19041" ht="12.75" customHeight="1" x14ac:dyDescent="0.2"/>
    <row r="19042" ht="12.75" customHeight="1" x14ac:dyDescent="0.2"/>
    <row r="19043" ht="12.75" customHeight="1" x14ac:dyDescent="0.2"/>
    <row r="19044" ht="12.75" customHeight="1" x14ac:dyDescent="0.2"/>
    <row r="19045" ht="12.75" customHeight="1" x14ac:dyDescent="0.2"/>
    <row r="19046" ht="12.75" customHeight="1" x14ac:dyDescent="0.2"/>
    <row r="19047" ht="12.75" customHeight="1" x14ac:dyDescent="0.2"/>
    <row r="19048" ht="12.75" customHeight="1" x14ac:dyDescent="0.2"/>
    <row r="19049" ht="12.75" customHeight="1" x14ac:dyDescent="0.2"/>
    <row r="19050" ht="12.75" customHeight="1" x14ac:dyDescent="0.2"/>
    <row r="19051" ht="12.75" customHeight="1" x14ac:dyDescent="0.2"/>
    <row r="19052" ht="12.75" customHeight="1" x14ac:dyDescent="0.2"/>
    <row r="19053" ht="12.75" customHeight="1" x14ac:dyDescent="0.2"/>
    <row r="19054" ht="12.75" customHeight="1" x14ac:dyDescent="0.2"/>
    <row r="19055" ht="12.75" customHeight="1" x14ac:dyDescent="0.2"/>
    <row r="19056" ht="12.75" customHeight="1" x14ac:dyDescent="0.2"/>
    <row r="19057" ht="12.75" customHeight="1" x14ac:dyDescent="0.2"/>
    <row r="19058" ht="12.75" customHeight="1" x14ac:dyDescent="0.2"/>
    <row r="19059" ht="12.75" customHeight="1" x14ac:dyDescent="0.2"/>
    <row r="19060" ht="12.75" customHeight="1" x14ac:dyDescent="0.2"/>
    <row r="19061" ht="12.75" customHeight="1" x14ac:dyDescent="0.2"/>
    <row r="19062" ht="12.75" customHeight="1" x14ac:dyDescent="0.2"/>
    <row r="19063" ht="12.75" customHeight="1" x14ac:dyDescent="0.2"/>
    <row r="19064" ht="12.75" customHeight="1" x14ac:dyDescent="0.2"/>
    <row r="19065" ht="12.75" customHeight="1" x14ac:dyDescent="0.2"/>
    <row r="19066" ht="12.75" customHeight="1" x14ac:dyDescent="0.2"/>
    <row r="19067" ht="12.75" customHeight="1" x14ac:dyDescent="0.2"/>
    <row r="19068" ht="12.75" customHeight="1" x14ac:dyDescent="0.2"/>
    <row r="19069" ht="12.75" customHeight="1" x14ac:dyDescent="0.2"/>
    <row r="19070" ht="12.75" customHeight="1" x14ac:dyDescent="0.2"/>
    <row r="19071" ht="12.75" customHeight="1" x14ac:dyDescent="0.2"/>
    <row r="19072" ht="12.75" customHeight="1" x14ac:dyDescent="0.2"/>
    <row r="19073" ht="12.75" customHeight="1" x14ac:dyDescent="0.2"/>
    <row r="19074" ht="12.75" customHeight="1" x14ac:dyDescent="0.2"/>
    <row r="19075" ht="12.75" customHeight="1" x14ac:dyDescent="0.2"/>
    <row r="19076" ht="12.75" customHeight="1" x14ac:dyDescent="0.2"/>
    <row r="19077" ht="12.75" customHeight="1" x14ac:dyDescent="0.2"/>
    <row r="19078" ht="12.75" customHeight="1" x14ac:dyDescent="0.2"/>
    <row r="19079" ht="12.75" customHeight="1" x14ac:dyDescent="0.2"/>
    <row r="19080" ht="12.75" customHeight="1" x14ac:dyDescent="0.2"/>
    <row r="19081" ht="12.75" customHeight="1" x14ac:dyDescent="0.2"/>
    <row r="19082" ht="12.75" customHeight="1" x14ac:dyDescent="0.2"/>
    <row r="19083" ht="12.75" customHeight="1" x14ac:dyDescent="0.2"/>
    <row r="19084" ht="12.75" customHeight="1" x14ac:dyDescent="0.2"/>
    <row r="19085" ht="12.75" customHeight="1" x14ac:dyDescent="0.2"/>
    <row r="19086" ht="12.75" customHeight="1" x14ac:dyDescent="0.2"/>
    <row r="19087" ht="12.75" customHeight="1" x14ac:dyDescent="0.2"/>
    <row r="19088" ht="12.75" customHeight="1" x14ac:dyDescent="0.2"/>
    <row r="19089" ht="12.75" customHeight="1" x14ac:dyDescent="0.2"/>
    <row r="19090" ht="12.75" customHeight="1" x14ac:dyDescent="0.2"/>
    <row r="19091" ht="12.75" customHeight="1" x14ac:dyDescent="0.2"/>
    <row r="19092" ht="12.75" customHeight="1" x14ac:dyDescent="0.2"/>
    <row r="19093" ht="12.75" customHeight="1" x14ac:dyDescent="0.2"/>
    <row r="19094" ht="12.75" customHeight="1" x14ac:dyDescent="0.2"/>
    <row r="19095" ht="12.75" customHeight="1" x14ac:dyDescent="0.2"/>
    <row r="19096" ht="12.75" customHeight="1" x14ac:dyDescent="0.2"/>
    <row r="19097" ht="12.75" customHeight="1" x14ac:dyDescent="0.2"/>
    <row r="19098" ht="12.75" customHeight="1" x14ac:dyDescent="0.2"/>
    <row r="19099" ht="12.75" customHeight="1" x14ac:dyDescent="0.2"/>
    <row r="19100" ht="12.75" customHeight="1" x14ac:dyDescent="0.2"/>
    <row r="19101" ht="12.75" customHeight="1" x14ac:dyDescent="0.2"/>
    <row r="19102" ht="12.75" customHeight="1" x14ac:dyDescent="0.2"/>
    <row r="19103" ht="12.75" customHeight="1" x14ac:dyDescent="0.2"/>
    <row r="19104" ht="12.75" customHeight="1" x14ac:dyDescent="0.2"/>
    <row r="19105" ht="12.75" customHeight="1" x14ac:dyDescent="0.2"/>
    <row r="19106" ht="12.75" customHeight="1" x14ac:dyDescent="0.2"/>
    <row r="19107" ht="12.75" customHeight="1" x14ac:dyDescent="0.2"/>
    <row r="19108" ht="12.75" customHeight="1" x14ac:dyDescent="0.2"/>
    <row r="19109" ht="12.75" customHeight="1" x14ac:dyDescent="0.2"/>
    <row r="19110" ht="12.75" customHeight="1" x14ac:dyDescent="0.2"/>
    <row r="19111" ht="12.75" customHeight="1" x14ac:dyDescent="0.2"/>
    <row r="19112" ht="12.75" customHeight="1" x14ac:dyDescent="0.2"/>
    <row r="19113" ht="12.75" customHeight="1" x14ac:dyDescent="0.2"/>
    <row r="19114" ht="12.75" customHeight="1" x14ac:dyDescent="0.2"/>
    <row r="19115" ht="12.75" customHeight="1" x14ac:dyDescent="0.2"/>
    <row r="19116" ht="12.75" customHeight="1" x14ac:dyDescent="0.2"/>
    <row r="19117" ht="12.75" customHeight="1" x14ac:dyDescent="0.2"/>
    <row r="19118" ht="12.75" customHeight="1" x14ac:dyDescent="0.2"/>
    <row r="19119" ht="12.75" customHeight="1" x14ac:dyDescent="0.2"/>
    <row r="19120" ht="12.75" customHeight="1" x14ac:dyDescent="0.2"/>
    <row r="19121" ht="12.75" customHeight="1" x14ac:dyDescent="0.2"/>
    <row r="19122" ht="12.75" customHeight="1" x14ac:dyDescent="0.2"/>
    <row r="19123" ht="12.75" customHeight="1" x14ac:dyDescent="0.2"/>
    <row r="19124" ht="12.75" customHeight="1" x14ac:dyDescent="0.2"/>
    <row r="19125" ht="12.75" customHeight="1" x14ac:dyDescent="0.2"/>
    <row r="19126" ht="12.75" customHeight="1" x14ac:dyDescent="0.2"/>
    <row r="19127" ht="12.75" customHeight="1" x14ac:dyDescent="0.2"/>
    <row r="19128" ht="12.75" customHeight="1" x14ac:dyDescent="0.2"/>
    <row r="19129" ht="12.75" customHeight="1" x14ac:dyDescent="0.2"/>
    <row r="19130" ht="12.75" customHeight="1" x14ac:dyDescent="0.2"/>
    <row r="19131" ht="12.75" customHeight="1" x14ac:dyDescent="0.2"/>
    <row r="19132" ht="12.75" customHeight="1" x14ac:dyDescent="0.2"/>
    <row r="19133" ht="12.75" customHeight="1" x14ac:dyDescent="0.2"/>
    <row r="19134" ht="12.75" customHeight="1" x14ac:dyDescent="0.2"/>
    <row r="19135" ht="12.75" customHeight="1" x14ac:dyDescent="0.2"/>
    <row r="19136" ht="12.75" customHeight="1" x14ac:dyDescent="0.2"/>
    <row r="19137" ht="12.75" customHeight="1" x14ac:dyDescent="0.2"/>
    <row r="19138" ht="12.75" customHeight="1" x14ac:dyDescent="0.2"/>
    <row r="19139" ht="12.75" customHeight="1" x14ac:dyDescent="0.2"/>
    <row r="19140" ht="12.75" customHeight="1" x14ac:dyDescent="0.2"/>
    <row r="19141" ht="12.75" customHeight="1" x14ac:dyDescent="0.2"/>
    <row r="19142" ht="12.75" customHeight="1" x14ac:dyDescent="0.2"/>
    <row r="19143" ht="12.75" customHeight="1" x14ac:dyDescent="0.2"/>
    <row r="19144" ht="12.75" customHeight="1" x14ac:dyDescent="0.2"/>
    <row r="19145" ht="12.75" customHeight="1" x14ac:dyDescent="0.2"/>
    <row r="19146" ht="12.75" customHeight="1" x14ac:dyDescent="0.2"/>
    <row r="19147" ht="12.75" customHeight="1" x14ac:dyDescent="0.2"/>
    <row r="19148" ht="12.75" customHeight="1" x14ac:dyDescent="0.2"/>
    <row r="19149" ht="12.75" customHeight="1" x14ac:dyDescent="0.2"/>
    <row r="19150" ht="12.75" customHeight="1" x14ac:dyDescent="0.2"/>
    <row r="19151" ht="12.75" customHeight="1" x14ac:dyDescent="0.2"/>
    <row r="19152" ht="12.75" customHeight="1" x14ac:dyDescent="0.2"/>
    <row r="19153" ht="12.75" customHeight="1" x14ac:dyDescent="0.2"/>
    <row r="19154" ht="12.75" customHeight="1" x14ac:dyDescent="0.2"/>
    <row r="19155" ht="12.75" customHeight="1" x14ac:dyDescent="0.2"/>
    <row r="19156" ht="12.75" customHeight="1" x14ac:dyDescent="0.2"/>
    <row r="19157" ht="12.75" customHeight="1" x14ac:dyDescent="0.2"/>
    <row r="19158" ht="12.75" customHeight="1" x14ac:dyDescent="0.2"/>
    <row r="19159" ht="12.75" customHeight="1" x14ac:dyDescent="0.2"/>
    <row r="19160" ht="12.75" customHeight="1" x14ac:dyDescent="0.2"/>
    <row r="19161" ht="12.75" customHeight="1" x14ac:dyDescent="0.2"/>
    <row r="19162" ht="12.75" customHeight="1" x14ac:dyDescent="0.2"/>
    <row r="19163" ht="12.75" customHeight="1" x14ac:dyDescent="0.2"/>
    <row r="19164" ht="12.75" customHeight="1" x14ac:dyDescent="0.2"/>
    <row r="19165" ht="12.75" customHeight="1" x14ac:dyDescent="0.2"/>
    <row r="19166" ht="12.75" customHeight="1" x14ac:dyDescent="0.2"/>
    <row r="19167" ht="12.75" customHeight="1" x14ac:dyDescent="0.2"/>
    <row r="19168" ht="12.75" customHeight="1" x14ac:dyDescent="0.2"/>
    <row r="19169" ht="12.75" customHeight="1" x14ac:dyDescent="0.2"/>
    <row r="19170" ht="12.75" customHeight="1" x14ac:dyDescent="0.2"/>
    <row r="19171" ht="12.75" customHeight="1" x14ac:dyDescent="0.2"/>
    <row r="19172" ht="12.75" customHeight="1" x14ac:dyDescent="0.2"/>
    <row r="19173" ht="12.75" customHeight="1" x14ac:dyDescent="0.2"/>
    <row r="19174" ht="12.75" customHeight="1" x14ac:dyDescent="0.2"/>
    <row r="19175" ht="12.75" customHeight="1" x14ac:dyDescent="0.2"/>
    <row r="19176" ht="12.75" customHeight="1" x14ac:dyDescent="0.2"/>
    <row r="19177" ht="12.75" customHeight="1" x14ac:dyDescent="0.2"/>
    <row r="19178" ht="12.75" customHeight="1" x14ac:dyDescent="0.2"/>
    <row r="19179" ht="12.75" customHeight="1" x14ac:dyDescent="0.2"/>
    <row r="19180" ht="12.75" customHeight="1" x14ac:dyDescent="0.2"/>
    <row r="19181" ht="12.75" customHeight="1" x14ac:dyDescent="0.2"/>
    <row r="19182" ht="12.75" customHeight="1" x14ac:dyDescent="0.2"/>
    <row r="19183" ht="12.75" customHeight="1" x14ac:dyDescent="0.2"/>
    <row r="19184" ht="12.75" customHeight="1" x14ac:dyDescent="0.2"/>
    <row r="19185" ht="12.75" customHeight="1" x14ac:dyDescent="0.2"/>
    <row r="19186" ht="12.75" customHeight="1" x14ac:dyDescent="0.2"/>
    <row r="19187" ht="12.75" customHeight="1" x14ac:dyDescent="0.2"/>
    <row r="19188" ht="12.75" customHeight="1" x14ac:dyDescent="0.2"/>
    <row r="19189" ht="12.75" customHeight="1" x14ac:dyDescent="0.2"/>
    <row r="19190" ht="12.75" customHeight="1" x14ac:dyDescent="0.2"/>
    <row r="19191" ht="12.75" customHeight="1" x14ac:dyDescent="0.2"/>
    <row r="19192" ht="12.75" customHeight="1" x14ac:dyDescent="0.2"/>
    <row r="19193" ht="12.75" customHeight="1" x14ac:dyDescent="0.2"/>
    <row r="19194" ht="12.75" customHeight="1" x14ac:dyDescent="0.2"/>
    <row r="19195" ht="12.75" customHeight="1" x14ac:dyDescent="0.2"/>
    <row r="19196" ht="12.75" customHeight="1" x14ac:dyDescent="0.2"/>
    <row r="19197" ht="12.75" customHeight="1" x14ac:dyDescent="0.2"/>
    <row r="19198" ht="12.75" customHeight="1" x14ac:dyDescent="0.2"/>
    <row r="19199" ht="12.75" customHeight="1" x14ac:dyDescent="0.2"/>
    <row r="19200" ht="12.75" customHeight="1" x14ac:dyDescent="0.2"/>
    <row r="19201" ht="12.75" customHeight="1" x14ac:dyDescent="0.2"/>
    <row r="19202" ht="12.75" customHeight="1" x14ac:dyDescent="0.2"/>
    <row r="19203" ht="12.75" customHeight="1" x14ac:dyDescent="0.2"/>
    <row r="19204" ht="12.75" customHeight="1" x14ac:dyDescent="0.2"/>
    <row r="19205" ht="12.75" customHeight="1" x14ac:dyDescent="0.2"/>
    <row r="19206" ht="12.75" customHeight="1" x14ac:dyDescent="0.2"/>
    <row r="19207" ht="12.75" customHeight="1" x14ac:dyDescent="0.2"/>
    <row r="19208" ht="12.75" customHeight="1" x14ac:dyDescent="0.2"/>
    <row r="19209" ht="12.75" customHeight="1" x14ac:dyDescent="0.2"/>
    <row r="19210" ht="12.75" customHeight="1" x14ac:dyDescent="0.2"/>
    <row r="19211" ht="12.75" customHeight="1" x14ac:dyDescent="0.2"/>
    <row r="19212" ht="12.75" customHeight="1" x14ac:dyDescent="0.2"/>
    <row r="19213" ht="12.75" customHeight="1" x14ac:dyDescent="0.2"/>
    <row r="19214" ht="12.75" customHeight="1" x14ac:dyDescent="0.2"/>
    <row r="19215" ht="12.75" customHeight="1" x14ac:dyDescent="0.2"/>
    <row r="19216" ht="12.75" customHeight="1" x14ac:dyDescent="0.2"/>
    <row r="19217" ht="12.75" customHeight="1" x14ac:dyDescent="0.2"/>
    <row r="19218" ht="12.75" customHeight="1" x14ac:dyDescent="0.2"/>
    <row r="19219" ht="12.75" customHeight="1" x14ac:dyDescent="0.2"/>
    <row r="19220" ht="12.75" customHeight="1" x14ac:dyDescent="0.2"/>
    <row r="19221" ht="12.75" customHeight="1" x14ac:dyDescent="0.2"/>
    <row r="19222" ht="12.75" customHeight="1" x14ac:dyDescent="0.2"/>
    <row r="19223" ht="12.75" customHeight="1" x14ac:dyDescent="0.2"/>
    <row r="19224" ht="12.75" customHeight="1" x14ac:dyDescent="0.2"/>
    <row r="19225" ht="12.75" customHeight="1" x14ac:dyDescent="0.2"/>
    <row r="19226" ht="12.75" customHeight="1" x14ac:dyDescent="0.2"/>
    <row r="19227" ht="12.75" customHeight="1" x14ac:dyDescent="0.2"/>
    <row r="19228" ht="12.75" customHeight="1" x14ac:dyDescent="0.2"/>
    <row r="19229" ht="12.75" customHeight="1" x14ac:dyDescent="0.2"/>
    <row r="19230" ht="12.75" customHeight="1" x14ac:dyDescent="0.2"/>
    <row r="19231" ht="12.75" customHeight="1" x14ac:dyDescent="0.2"/>
    <row r="19232" ht="12.75" customHeight="1" x14ac:dyDescent="0.2"/>
    <row r="19233" ht="12.75" customHeight="1" x14ac:dyDescent="0.2"/>
    <row r="19234" ht="12.75" customHeight="1" x14ac:dyDescent="0.2"/>
    <row r="19235" ht="12.75" customHeight="1" x14ac:dyDescent="0.2"/>
    <row r="19236" ht="12.75" customHeight="1" x14ac:dyDescent="0.2"/>
    <row r="19237" ht="12.75" customHeight="1" x14ac:dyDescent="0.2"/>
    <row r="19238" ht="12.75" customHeight="1" x14ac:dyDescent="0.2"/>
    <row r="19239" ht="12.75" customHeight="1" x14ac:dyDescent="0.2"/>
    <row r="19240" ht="12.75" customHeight="1" x14ac:dyDescent="0.2"/>
    <row r="19241" ht="12.75" customHeight="1" x14ac:dyDescent="0.2"/>
    <row r="19242" ht="12.75" customHeight="1" x14ac:dyDescent="0.2"/>
    <row r="19243" ht="12.75" customHeight="1" x14ac:dyDescent="0.2"/>
    <row r="19244" ht="12.75" customHeight="1" x14ac:dyDescent="0.2"/>
    <row r="19245" ht="12.75" customHeight="1" x14ac:dyDescent="0.2"/>
    <row r="19246" ht="12.75" customHeight="1" x14ac:dyDescent="0.2"/>
    <row r="19247" ht="12.75" customHeight="1" x14ac:dyDescent="0.2"/>
    <row r="19248" ht="12.75" customHeight="1" x14ac:dyDescent="0.2"/>
    <row r="19249" ht="12.75" customHeight="1" x14ac:dyDescent="0.2"/>
    <row r="19250" ht="12.75" customHeight="1" x14ac:dyDescent="0.2"/>
    <row r="19251" ht="12.75" customHeight="1" x14ac:dyDescent="0.2"/>
    <row r="19252" ht="12.75" customHeight="1" x14ac:dyDescent="0.2"/>
    <row r="19253" ht="12.75" customHeight="1" x14ac:dyDescent="0.2"/>
    <row r="19254" ht="12.75" customHeight="1" x14ac:dyDescent="0.2"/>
    <row r="19255" ht="12.75" customHeight="1" x14ac:dyDescent="0.2"/>
    <row r="19256" ht="12.75" customHeight="1" x14ac:dyDescent="0.2"/>
    <row r="19257" ht="12.75" customHeight="1" x14ac:dyDescent="0.2"/>
    <row r="19258" ht="12.75" customHeight="1" x14ac:dyDescent="0.2"/>
    <row r="19259" ht="12.75" customHeight="1" x14ac:dyDescent="0.2"/>
    <row r="19260" ht="12.75" customHeight="1" x14ac:dyDescent="0.2"/>
    <row r="19261" ht="12.75" customHeight="1" x14ac:dyDescent="0.2"/>
    <row r="19262" ht="12.75" customHeight="1" x14ac:dyDescent="0.2"/>
    <row r="19263" ht="12.75" customHeight="1" x14ac:dyDescent="0.2"/>
    <row r="19264" ht="12.75" customHeight="1" x14ac:dyDescent="0.2"/>
    <row r="19265" ht="12.75" customHeight="1" x14ac:dyDescent="0.2"/>
    <row r="19266" ht="12.75" customHeight="1" x14ac:dyDescent="0.2"/>
    <row r="19267" ht="12.75" customHeight="1" x14ac:dyDescent="0.2"/>
    <row r="19268" ht="12.75" customHeight="1" x14ac:dyDescent="0.2"/>
    <row r="19269" ht="12.75" customHeight="1" x14ac:dyDescent="0.2"/>
    <row r="19270" ht="12.75" customHeight="1" x14ac:dyDescent="0.2"/>
    <row r="19271" ht="12.75" customHeight="1" x14ac:dyDescent="0.2"/>
    <row r="19272" ht="12.75" customHeight="1" x14ac:dyDescent="0.2"/>
    <row r="19273" ht="12.75" customHeight="1" x14ac:dyDescent="0.2"/>
    <row r="19274" ht="12.75" customHeight="1" x14ac:dyDescent="0.2"/>
    <row r="19275" ht="12.75" customHeight="1" x14ac:dyDescent="0.2"/>
    <row r="19276" ht="12.75" customHeight="1" x14ac:dyDescent="0.2"/>
    <row r="19277" ht="12.75" customHeight="1" x14ac:dyDescent="0.2"/>
    <row r="19278" ht="12.75" customHeight="1" x14ac:dyDescent="0.2"/>
    <row r="19279" ht="12.75" customHeight="1" x14ac:dyDescent="0.2"/>
    <row r="19280" ht="12.75" customHeight="1" x14ac:dyDescent="0.2"/>
    <row r="19281" ht="12.75" customHeight="1" x14ac:dyDescent="0.2"/>
    <row r="19282" ht="12.75" customHeight="1" x14ac:dyDescent="0.2"/>
    <row r="19283" ht="12.75" customHeight="1" x14ac:dyDescent="0.2"/>
    <row r="19284" ht="12.75" customHeight="1" x14ac:dyDescent="0.2"/>
    <row r="19285" ht="12.75" customHeight="1" x14ac:dyDescent="0.2"/>
    <row r="19286" ht="12.75" customHeight="1" x14ac:dyDescent="0.2"/>
    <row r="19287" ht="12.75" customHeight="1" x14ac:dyDescent="0.2"/>
    <row r="19288" ht="12.75" customHeight="1" x14ac:dyDescent="0.2"/>
    <row r="19289" ht="12.75" customHeight="1" x14ac:dyDescent="0.2"/>
    <row r="19290" ht="12.75" customHeight="1" x14ac:dyDescent="0.2"/>
    <row r="19291" ht="12.75" customHeight="1" x14ac:dyDescent="0.2"/>
    <row r="19292" ht="12.75" customHeight="1" x14ac:dyDescent="0.2"/>
    <row r="19293" ht="12.75" customHeight="1" x14ac:dyDescent="0.2"/>
    <row r="19294" ht="12.75" customHeight="1" x14ac:dyDescent="0.2"/>
    <row r="19295" ht="12.75" customHeight="1" x14ac:dyDescent="0.2"/>
    <row r="19296" ht="12.75" customHeight="1" x14ac:dyDescent="0.2"/>
    <row r="19297" ht="12.75" customHeight="1" x14ac:dyDescent="0.2"/>
    <row r="19298" ht="12.75" customHeight="1" x14ac:dyDescent="0.2"/>
    <row r="19299" ht="12.75" customHeight="1" x14ac:dyDescent="0.2"/>
    <row r="19300" ht="12.75" customHeight="1" x14ac:dyDescent="0.2"/>
    <row r="19301" ht="12.75" customHeight="1" x14ac:dyDescent="0.2"/>
    <row r="19302" ht="12.75" customHeight="1" x14ac:dyDescent="0.2"/>
    <row r="19303" ht="12.75" customHeight="1" x14ac:dyDescent="0.2"/>
    <row r="19304" ht="12.75" customHeight="1" x14ac:dyDescent="0.2"/>
    <row r="19305" ht="12.75" customHeight="1" x14ac:dyDescent="0.2"/>
    <row r="19306" ht="12.75" customHeight="1" x14ac:dyDescent="0.2"/>
    <row r="19307" ht="12.75" customHeight="1" x14ac:dyDescent="0.2"/>
    <row r="19308" ht="12.75" customHeight="1" x14ac:dyDescent="0.2"/>
    <row r="19309" ht="12.75" customHeight="1" x14ac:dyDescent="0.2"/>
    <row r="19310" ht="12.75" customHeight="1" x14ac:dyDescent="0.2"/>
    <row r="19311" ht="12.75" customHeight="1" x14ac:dyDescent="0.2"/>
    <row r="19312" ht="12.75" customHeight="1" x14ac:dyDescent="0.2"/>
    <row r="19313" ht="12.75" customHeight="1" x14ac:dyDescent="0.2"/>
    <row r="19314" ht="12.75" customHeight="1" x14ac:dyDescent="0.2"/>
    <row r="19315" ht="12.75" customHeight="1" x14ac:dyDescent="0.2"/>
    <row r="19316" ht="12.75" customHeight="1" x14ac:dyDescent="0.2"/>
    <row r="19317" ht="12.75" customHeight="1" x14ac:dyDescent="0.2"/>
    <row r="19318" ht="12.75" customHeight="1" x14ac:dyDescent="0.2"/>
    <row r="19319" ht="12.75" customHeight="1" x14ac:dyDescent="0.2"/>
    <row r="19320" ht="12.75" customHeight="1" x14ac:dyDescent="0.2"/>
    <row r="19321" ht="12.75" customHeight="1" x14ac:dyDescent="0.2"/>
    <row r="19322" ht="12.75" customHeight="1" x14ac:dyDescent="0.2"/>
    <row r="19323" ht="12.75" customHeight="1" x14ac:dyDescent="0.2"/>
    <row r="19324" ht="12.75" customHeight="1" x14ac:dyDescent="0.2"/>
    <row r="19325" ht="12.75" customHeight="1" x14ac:dyDescent="0.2"/>
    <row r="19326" ht="12.75" customHeight="1" x14ac:dyDescent="0.2"/>
    <row r="19327" ht="12.75" customHeight="1" x14ac:dyDescent="0.2"/>
    <row r="19328" ht="12.75" customHeight="1" x14ac:dyDescent="0.2"/>
    <row r="19329" ht="12.75" customHeight="1" x14ac:dyDescent="0.2"/>
    <row r="19330" ht="12.75" customHeight="1" x14ac:dyDescent="0.2"/>
    <row r="19331" ht="12.75" customHeight="1" x14ac:dyDescent="0.2"/>
    <row r="19332" ht="12.75" customHeight="1" x14ac:dyDescent="0.2"/>
    <row r="19333" ht="12.75" customHeight="1" x14ac:dyDescent="0.2"/>
    <row r="19334" ht="12.75" customHeight="1" x14ac:dyDescent="0.2"/>
    <row r="19335" ht="12.75" customHeight="1" x14ac:dyDescent="0.2"/>
    <row r="19336" ht="12.75" customHeight="1" x14ac:dyDescent="0.2"/>
    <row r="19337" ht="12.75" customHeight="1" x14ac:dyDescent="0.2"/>
    <row r="19338" ht="12.75" customHeight="1" x14ac:dyDescent="0.2"/>
    <row r="19339" ht="12.75" customHeight="1" x14ac:dyDescent="0.2"/>
    <row r="19340" ht="12.75" customHeight="1" x14ac:dyDescent="0.2"/>
    <row r="19341" ht="12.75" customHeight="1" x14ac:dyDescent="0.2"/>
    <row r="19342" ht="12.75" customHeight="1" x14ac:dyDescent="0.2"/>
    <row r="19343" ht="12.75" customHeight="1" x14ac:dyDescent="0.2"/>
    <row r="19344" ht="12.75" customHeight="1" x14ac:dyDescent="0.2"/>
    <row r="19345" ht="12.75" customHeight="1" x14ac:dyDescent="0.2"/>
    <row r="19346" ht="12.75" customHeight="1" x14ac:dyDescent="0.2"/>
    <row r="19347" ht="12.75" customHeight="1" x14ac:dyDescent="0.2"/>
    <row r="19348" ht="12.75" customHeight="1" x14ac:dyDescent="0.2"/>
    <row r="19349" ht="12.75" customHeight="1" x14ac:dyDescent="0.2"/>
    <row r="19350" ht="12.75" customHeight="1" x14ac:dyDescent="0.2"/>
    <row r="19351" ht="12.75" customHeight="1" x14ac:dyDescent="0.2"/>
    <row r="19352" ht="12.75" customHeight="1" x14ac:dyDescent="0.2"/>
    <row r="19353" ht="12.75" customHeight="1" x14ac:dyDescent="0.2"/>
    <row r="19354" ht="12.75" customHeight="1" x14ac:dyDescent="0.2"/>
    <row r="19355" ht="12.75" customHeight="1" x14ac:dyDescent="0.2"/>
    <row r="19356" ht="12.75" customHeight="1" x14ac:dyDescent="0.2"/>
    <row r="19357" ht="12.75" customHeight="1" x14ac:dyDescent="0.2"/>
    <row r="19358" ht="12.75" customHeight="1" x14ac:dyDescent="0.2"/>
    <row r="19359" ht="12.75" customHeight="1" x14ac:dyDescent="0.2"/>
    <row r="19360" ht="12.75" customHeight="1" x14ac:dyDescent="0.2"/>
    <row r="19361" ht="12.75" customHeight="1" x14ac:dyDescent="0.2"/>
    <row r="19362" ht="12.75" customHeight="1" x14ac:dyDescent="0.2"/>
    <row r="19363" ht="12.75" customHeight="1" x14ac:dyDescent="0.2"/>
    <row r="19364" ht="12.75" customHeight="1" x14ac:dyDescent="0.2"/>
    <row r="19365" ht="12.75" customHeight="1" x14ac:dyDescent="0.2"/>
    <row r="19366" ht="12.75" customHeight="1" x14ac:dyDescent="0.2"/>
    <row r="19367" ht="12.75" customHeight="1" x14ac:dyDescent="0.2"/>
    <row r="19368" ht="12.75" customHeight="1" x14ac:dyDescent="0.2"/>
    <row r="19369" ht="12.75" customHeight="1" x14ac:dyDescent="0.2"/>
    <row r="19370" ht="12.75" customHeight="1" x14ac:dyDescent="0.2"/>
    <row r="19371" ht="12.75" customHeight="1" x14ac:dyDescent="0.2"/>
    <row r="19372" ht="12.75" customHeight="1" x14ac:dyDescent="0.2"/>
    <row r="19373" ht="12.75" customHeight="1" x14ac:dyDescent="0.2"/>
    <row r="19374" ht="12.75" customHeight="1" x14ac:dyDescent="0.2"/>
    <row r="19375" ht="12.75" customHeight="1" x14ac:dyDescent="0.2"/>
    <row r="19376" ht="12.75" customHeight="1" x14ac:dyDescent="0.2"/>
    <row r="19377" ht="12.75" customHeight="1" x14ac:dyDescent="0.2"/>
    <row r="19378" ht="12.75" customHeight="1" x14ac:dyDescent="0.2"/>
    <row r="19379" ht="12.75" customHeight="1" x14ac:dyDescent="0.2"/>
    <row r="19380" ht="12.75" customHeight="1" x14ac:dyDescent="0.2"/>
    <row r="19381" ht="12.75" customHeight="1" x14ac:dyDescent="0.2"/>
    <row r="19382" ht="12.75" customHeight="1" x14ac:dyDescent="0.2"/>
    <row r="19383" ht="12.75" customHeight="1" x14ac:dyDescent="0.2"/>
    <row r="19384" ht="12.75" customHeight="1" x14ac:dyDescent="0.2"/>
    <row r="19385" ht="12.75" customHeight="1" x14ac:dyDescent="0.2"/>
    <row r="19386" ht="12.75" customHeight="1" x14ac:dyDescent="0.2"/>
    <row r="19387" ht="12.75" customHeight="1" x14ac:dyDescent="0.2"/>
    <row r="19388" ht="12.75" customHeight="1" x14ac:dyDescent="0.2"/>
    <row r="19389" ht="12.75" customHeight="1" x14ac:dyDescent="0.2"/>
    <row r="19390" ht="12.75" customHeight="1" x14ac:dyDescent="0.2"/>
    <row r="19391" ht="12.75" customHeight="1" x14ac:dyDescent="0.2"/>
    <row r="19392" ht="12.75" customHeight="1" x14ac:dyDescent="0.2"/>
    <row r="19393" ht="12.75" customHeight="1" x14ac:dyDescent="0.2"/>
    <row r="19394" ht="12.75" customHeight="1" x14ac:dyDescent="0.2"/>
    <row r="19395" ht="12.75" customHeight="1" x14ac:dyDescent="0.2"/>
    <row r="19396" ht="12.75" customHeight="1" x14ac:dyDescent="0.2"/>
    <row r="19397" ht="12.75" customHeight="1" x14ac:dyDescent="0.2"/>
    <row r="19398" ht="12.75" customHeight="1" x14ac:dyDescent="0.2"/>
    <row r="19399" ht="12.75" customHeight="1" x14ac:dyDescent="0.2"/>
    <row r="19400" ht="12.75" customHeight="1" x14ac:dyDescent="0.2"/>
    <row r="19401" ht="12.75" customHeight="1" x14ac:dyDescent="0.2"/>
    <row r="19402" ht="12.75" customHeight="1" x14ac:dyDescent="0.2"/>
    <row r="19403" ht="12.75" customHeight="1" x14ac:dyDescent="0.2"/>
    <row r="19404" ht="12.75" customHeight="1" x14ac:dyDescent="0.2"/>
    <row r="19405" ht="12.75" customHeight="1" x14ac:dyDescent="0.2"/>
    <row r="19406" ht="12.75" customHeight="1" x14ac:dyDescent="0.2"/>
    <row r="19407" ht="12.75" customHeight="1" x14ac:dyDescent="0.2"/>
    <row r="19408" ht="12.75" customHeight="1" x14ac:dyDescent="0.2"/>
    <row r="19409" ht="12.75" customHeight="1" x14ac:dyDescent="0.2"/>
    <row r="19410" ht="12.75" customHeight="1" x14ac:dyDescent="0.2"/>
    <row r="19411" ht="12.75" customHeight="1" x14ac:dyDescent="0.2"/>
    <row r="19412" ht="12.75" customHeight="1" x14ac:dyDescent="0.2"/>
    <row r="19413" ht="12.75" customHeight="1" x14ac:dyDescent="0.2"/>
    <row r="19414" ht="12.75" customHeight="1" x14ac:dyDescent="0.2"/>
    <row r="19415" ht="12.75" customHeight="1" x14ac:dyDescent="0.2"/>
    <row r="19416" ht="12.75" customHeight="1" x14ac:dyDescent="0.2"/>
    <row r="19417" ht="12.75" customHeight="1" x14ac:dyDescent="0.2"/>
    <row r="19418" ht="12.75" customHeight="1" x14ac:dyDescent="0.2"/>
    <row r="19419" ht="12.75" customHeight="1" x14ac:dyDescent="0.2"/>
    <row r="19420" ht="12.75" customHeight="1" x14ac:dyDescent="0.2"/>
    <row r="19421" ht="12.75" customHeight="1" x14ac:dyDescent="0.2"/>
    <row r="19422" ht="12.75" customHeight="1" x14ac:dyDescent="0.2"/>
    <row r="19423" ht="12.75" customHeight="1" x14ac:dyDescent="0.2"/>
    <row r="19424" ht="12.75" customHeight="1" x14ac:dyDescent="0.2"/>
    <row r="19425" ht="12.75" customHeight="1" x14ac:dyDescent="0.2"/>
    <row r="19426" ht="12.75" customHeight="1" x14ac:dyDescent="0.2"/>
    <row r="19427" ht="12.75" customHeight="1" x14ac:dyDescent="0.2"/>
    <row r="19428" ht="12.75" customHeight="1" x14ac:dyDescent="0.2"/>
    <row r="19429" ht="12.75" customHeight="1" x14ac:dyDescent="0.2"/>
    <row r="19430" ht="12.75" customHeight="1" x14ac:dyDescent="0.2"/>
    <row r="19431" ht="12.75" customHeight="1" x14ac:dyDescent="0.2"/>
    <row r="19432" ht="12.75" customHeight="1" x14ac:dyDescent="0.2"/>
    <row r="19433" ht="12.75" customHeight="1" x14ac:dyDescent="0.2"/>
    <row r="19434" ht="12.75" customHeight="1" x14ac:dyDescent="0.2"/>
    <row r="19435" ht="12.75" customHeight="1" x14ac:dyDescent="0.2"/>
    <row r="19436" ht="12.75" customHeight="1" x14ac:dyDescent="0.2"/>
    <row r="19437" ht="12.75" customHeight="1" x14ac:dyDescent="0.2"/>
    <row r="19438" ht="12.75" customHeight="1" x14ac:dyDescent="0.2"/>
    <row r="19439" ht="12.75" customHeight="1" x14ac:dyDescent="0.2"/>
    <row r="19440" ht="12.75" customHeight="1" x14ac:dyDescent="0.2"/>
    <row r="19441" ht="12.75" customHeight="1" x14ac:dyDescent="0.2"/>
    <row r="19442" ht="12.75" customHeight="1" x14ac:dyDescent="0.2"/>
    <row r="19443" ht="12.75" customHeight="1" x14ac:dyDescent="0.2"/>
    <row r="19444" ht="12.75" customHeight="1" x14ac:dyDescent="0.2"/>
    <row r="19445" ht="12.75" customHeight="1" x14ac:dyDescent="0.2"/>
    <row r="19446" ht="12.75" customHeight="1" x14ac:dyDescent="0.2"/>
    <row r="19447" ht="12.75" customHeight="1" x14ac:dyDescent="0.2"/>
    <row r="19448" ht="12.75" customHeight="1" x14ac:dyDescent="0.2"/>
    <row r="19449" ht="12.75" customHeight="1" x14ac:dyDescent="0.2"/>
    <row r="19450" ht="12.75" customHeight="1" x14ac:dyDescent="0.2"/>
    <row r="19451" ht="12.75" customHeight="1" x14ac:dyDescent="0.2"/>
    <row r="19452" ht="12.75" customHeight="1" x14ac:dyDescent="0.2"/>
    <row r="19453" ht="12.75" customHeight="1" x14ac:dyDescent="0.2"/>
    <row r="19454" ht="12.75" customHeight="1" x14ac:dyDescent="0.2"/>
    <row r="19455" ht="12.75" customHeight="1" x14ac:dyDescent="0.2"/>
    <row r="19456" ht="12.75" customHeight="1" x14ac:dyDescent="0.2"/>
    <row r="19457" ht="12.75" customHeight="1" x14ac:dyDescent="0.2"/>
    <row r="19458" ht="12.75" customHeight="1" x14ac:dyDescent="0.2"/>
    <row r="19459" ht="12.75" customHeight="1" x14ac:dyDescent="0.2"/>
    <row r="19460" ht="12.75" customHeight="1" x14ac:dyDescent="0.2"/>
    <row r="19461" ht="12.75" customHeight="1" x14ac:dyDescent="0.2"/>
    <row r="19462" ht="12.75" customHeight="1" x14ac:dyDescent="0.2"/>
    <row r="19463" ht="12.75" customHeight="1" x14ac:dyDescent="0.2"/>
    <row r="19464" ht="12.75" customHeight="1" x14ac:dyDescent="0.2"/>
    <row r="19465" ht="12.75" customHeight="1" x14ac:dyDescent="0.2"/>
    <row r="19466" ht="12.75" customHeight="1" x14ac:dyDescent="0.2"/>
    <row r="19467" ht="12.75" customHeight="1" x14ac:dyDescent="0.2"/>
    <row r="19468" ht="12.75" customHeight="1" x14ac:dyDescent="0.2"/>
    <row r="19469" ht="12.75" customHeight="1" x14ac:dyDescent="0.2"/>
    <row r="19470" ht="12.75" customHeight="1" x14ac:dyDescent="0.2"/>
    <row r="19471" ht="12.75" customHeight="1" x14ac:dyDescent="0.2"/>
    <row r="19472" ht="12.75" customHeight="1" x14ac:dyDescent="0.2"/>
    <row r="19473" ht="12.75" customHeight="1" x14ac:dyDescent="0.2"/>
    <row r="19474" ht="12.75" customHeight="1" x14ac:dyDescent="0.2"/>
    <row r="19475" ht="12.75" customHeight="1" x14ac:dyDescent="0.2"/>
    <row r="19476" ht="12.75" customHeight="1" x14ac:dyDescent="0.2"/>
    <row r="19477" ht="12.75" customHeight="1" x14ac:dyDescent="0.2"/>
    <row r="19478" ht="12.75" customHeight="1" x14ac:dyDescent="0.2"/>
    <row r="19479" ht="12.75" customHeight="1" x14ac:dyDescent="0.2"/>
    <row r="19480" ht="12.75" customHeight="1" x14ac:dyDescent="0.2"/>
    <row r="19481" ht="12.75" customHeight="1" x14ac:dyDescent="0.2"/>
    <row r="19482" ht="12.75" customHeight="1" x14ac:dyDescent="0.2"/>
    <row r="19483" ht="12.75" customHeight="1" x14ac:dyDescent="0.2"/>
    <row r="19484" ht="12.75" customHeight="1" x14ac:dyDescent="0.2"/>
    <row r="19485" ht="12.75" customHeight="1" x14ac:dyDescent="0.2"/>
    <row r="19486" ht="12.75" customHeight="1" x14ac:dyDescent="0.2"/>
    <row r="19487" ht="12.75" customHeight="1" x14ac:dyDescent="0.2"/>
    <row r="19488" ht="12.75" customHeight="1" x14ac:dyDescent="0.2"/>
    <row r="19489" ht="12.75" customHeight="1" x14ac:dyDescent="0.2"/>
    <row r="19490" ht="12.75" customHeight="1" x14ac:dyDescent="0.2"/>
    <row r="19491" ht="12.75" customHeight="1" x14ac:dyDescent="0.2"/>
    <row r="19492" ht="12.75" customHeight="1" x14ac:dyDescent="0.2"/>
    <row r="19493" ht="12.75" customHeight="1" x14ac:dyDescent="0.2"/>
    <row r="19494" ht="12.75" customHeight="1" x14ac:dyDescent="0.2"/>
    <row r="19495" ht="12.75" customHeight="1" x14ac:dyDescent="0.2"/>
    <row r="19496" ht="12.75" customHeight="1" x14ac:dyDescent="0.2"/>
    <row r="19497" ht="12.75" customHeight="1" x14ac:dyDescent="0.2"/>
    <row r="19498" ht="12.75" customHeight="1" x14ac:dyDescent="0.2"/>
    <row r="19499" ht="12.75" customHeight="1" x14ac:dyDescent="0.2"/>
    <row r="19500" ht="12.75" customHeight="1" x14ac:dyDescent="0.2"/>
    <row r="19501" ht="12.75" customHeight="1" x14ac:dyDescent="0.2"/>
    <row r="19502" ht="12.75" customHeight="1" x14ac:dyDescent="0.2"/>
    <row r="19503" ht="12.75" customHeight="1" x14ac:dyDescent="0.2"/>
    <row r="19504" ht="12.75" customHeight="1" x14ac:dyDescent="0.2"/>
    <row r="19505" ht="12.75" customHeight="1" x14ac:dyDescent="0.2"/>
    <row r="19506" ht="12.75" customHeight="1" x14ac:dyDescent="0.2"/>
    <row r="19507" ht="12.75" customHeight="1" x14ac:dyDescent="0.2"/>
    <row r="19508" ht="12.75" customHeight="1" x14ac:dyDescent="0.2"/>
    <row r="19509" ht="12.75" customHeight="1" x14ac:dyDescent="0.2"/>
    <row r="19510" ht="12.75" customHeight="1" x14ac:dyDescent="0.2"/>
    <row r="19511" ht="12.75" customHeight="1" x14ac:dyDescent="0.2"/>
    <row r="19512" ht="12.75" customHeight="1" x14ac:dyDescent="0.2"/>
    <row r="19513" ht="12.75" customHeight="1" x14ac:dyDescent="0.2"/>
    <row r="19514" ht="12.75" customHeight="1" x14ac:dyDescent="0.2"/>
    <row r="19515" ht="12.75" customHeight="1" x14ac:dyDescent="0.2"/>
    <row r="19516" ht="12.75" customHeight="1" x14ac:dyDescent="0.2"/>
    <row r="19517" ht="12.75" customHeight="1" x14ac:dyDescent="0.2"/>
    <row r="19518" ht="12.75" customHeight="1" x14ac:dyDescent="0.2"/>
    <row r="19519" ht="12.75" customHeight="1" x14ac:dyDescent="0.2"/>
    <row r="19520" ht="12.75" customHeight="1" x14ac:dyDescent="0.2"/>
    <row r="19521" ht="12.75" customHeight="1" x14ac:dyDescent="0.2"/>
    <row r="19522" ht="12.75" customHeight="1" x14ac:dyDescent="0.2"/>
    <row r="19523" ht="12.75" customHeight="1" x14ac:dyDescent="0.2"/>
    <row r="19524" ht="12.75" customHeight="1" x14ac:dyDescent="0.2"/>
    <row r="19525" ht="12.75" customHeight="1" x14ac:dyDescent="0.2"/>
    <row r="19526" ht="12.75" customHeight="1" x14ac:dyDescent="0.2"/>
    <row r="19527" ht="12.75" customHeight="1" x14ac:dyDescent="0.2"/>
    <row r="19528" ht="12.75" customHeight="1" x14ac:dyDescent="0.2"/>
    <row r="19529" ht="12.75" customHeight="1" x14ac:dyDescent="0.2"/>
    <row r="19530" ht="12.75" customHeight="1" x14ac:dyDescent="0.2"/>
    <row r="19531" ht="12.75" customHeight="1" x14ac:dyDescent="0.2"/>
    <row r="19532" ht="12.75" customHeight="1" x14ac:dyDescent="0.2"/>
    <row r="19533" ht="12.75" customHeight="1" x14ac:dyDescent="0.2"/>
    <row r="19534" ht="12.75" customHeight="1" x14ac:dyDescent="0.2"/>
    <row r="19535" ht="12.75" customHeight="1" x14ac:dyDescent="0.2"/>
    <row r="19536" ht="12.75" customHeight="1" x14ac:dyDescent="0.2"/>
    <row r="19537" ht="12.75" customHeight="1" x14ac:dyDescent="0.2"/>
    <row r="19538" ht="12.75" customHeight="1" x14ac:dyDescent="0.2"/>
    <row r="19539" ht="12.75" customHeight="1" x14ac:dyDescent="0.2"/>
    <row r="19540" ht="12.75" customHeight="1" x14ac:dyDescent="0.2"/>
    <row r="19541" ht="12.75" customHeight="1" x14ac:dyDescent="0.2"/>
    <row r="19542" ht="12.75" customHeight="1" x14ac:dyDescent="0.2"/>
    <row r="19543" ht="12.75" customHeight="1" x14ac:dyDescent="0.2"/>
    <row r="19544" ht="12.75" customHeight="1" x14ac:dyDescent="0.2"/>
    <row r="19545" ht="12.75" customHeight="1" x14ac:dyDescent="0.2"/>
    <row r="19546" ht="12.75" customHeight="1" x14ac:dyDescent="0.2"/>
    <row r="19547" ht="12.75" customHeight="1" x14ac:dyDescent="0.2"/>
    <row r="19548" ht="12.75" customHeight="1" x14ac:dyDescent="0.2"/>
    <row r="19549" ht="12.75" customHeight="1" x14ac:dyDescent="0.2"/>
    <row r="19550" ht="12.75" customHeight="1" x14ac:dyDescent="0.2"/>
    <row r="19551" ht="12.75" customHeight="1" x14ac:dyDescent="0.2"/>
    <row r="19552" ht="12.75" customHeight="1" x14ac:dyDescent="0.2"/>
    <row r="19553" ht="12.75" customHeight="1" x14ac:dyDescent="0.2"/>
    <row r="19554" ht="12.75" customHeight="1" x14ac:dyDescent="0.2"/>
    <row r="19555" ht="12.75" customHeight="1" x14ac:dyDescent="0.2"/>
    <row r="19556" ht="12.75" customHeight="1" x14ac:dyDescent="0.2"/>
    <row r="19557" ht="12.75" customHeight="1" x14ac:dyDescent="0.2"/>
    <row r="19558" ht="12.75" customHeight="1" x14ac:dyDescent="0.2"/>
    <row r="19559" ht="12.75" customHeight="1" x14ac:dyDescent="0.2"/>
    <row r="19560" ht="12.75" customHeight="1" x14ac:dyDescent="0.2"/>
    <row r="19561" ht="12.75" customHeight="1" x14ac:dyDescent="0.2"/>
    <row r="19562" ht="12.75" customHeight="1" x14ac:dyDescent="0.2"/>
    <row r="19563" ht="12.75" customHeight="1" x14ac:dyDescent="0.2"/>
    <row r="19564" ht="12.75" customHeight="1" x14ac:dyDescent="0.2"/>
    <row r="19565" ht="12.75" customHeight="1" x14ac:dyDescent="0.2"/>
    <row r="19566" ht="12.75" customHeight="1" x14ac:dyDescent="0.2"/>
    <row r="19567" ht="12.75" customHeight="1" x14ac:dyDescent="0.2"/>
    <row r="19568" ht="12.75" customHeight="1" x14ac:dyDescent="0.2"/>
    <row r="19569" ht="12.75" customHeight="1" x14ac:dyDescent="0.2"/>
    <row r="19570" ht="12.75" customHeight="1" x14ac:dyDescent="0.2"/>
    <row r="19571" ht="12.75" customHeight="1" x14ac:dyDescent="0.2"/>
    <row r="19572" ht="12.75" customHeight="1" x14ac:dyDescent="0.2"/>
    <row r="19573" ht="12.75" customHeight="1" x14ac:dyDescent="0.2"/>
    <row r="19574" ht="12.75" customHeight="1" x14ac:dyDescent="0.2"/>
    <row r="19575" ht="12.75" customHeight="1" x14ac:dyDescent="0.2"/>
    <row r="19576" ht="12.75" customHeight="1" x14ac:dyDescent="0.2"/>
    <row r="19577" ht="12.75" customHeight="1" x14ac:dyDescent="0.2"/>
    <row r="19578" ht="12.75" customHeight="1" x14ac:dyDescent="0.2"/>
    <row r="19579" ht="12.75" customHeight="1" x14ac:dyDescent="0.2"/>
    <row r="19580" ht="12.75" customHeight="1" x14ac:dyDescent="0.2"/>
    <row r="19581" ht="12.75" customHeight="1" x14ac:dyDescent="0.2"/>
    <row r="19582" ht="12.75" customHeight="1" x14ac:dyDescent="0.2"/>
    <row r="19583" ht="12.75" customHeight="1" x14ac:dyDescent="0.2"/>
    <row r="19584" ht="12.75" customHeight="1" x14ac:dyDescent="0.2"/>
    <row r="19585" ht="12.75" customHeight="1" x14ac:dyDescent="0.2"/>
    <row r="19586" ht="12.75" customHeight="1" x14ac:dyDescent="0.2"/>
    <row r="19587" ht="12.75" customHeight="1" x14ac:dyDescent="0.2"/>
    <row r="19588" ht="12.75" customHeight="1" x14ac:dyDescent="0.2"/>
    <row r="19589" ht="12.75" customHeight="1" x14ac:dyDescent="0.2"/>
    <row r="19590" ht="12.75" customHeight="1" x14ac:dyDescent="0.2"/>
    <row r="19591" ht="12.75" customHeight="1" x14ac:dyDescent="0.2"/>
    <row r="19592" ht="12.75" customHeight="1" x14ac:dyDescent="0.2"/>
    <row r="19593" ht="12.75" customHeight="1" x14ac:dyDescent="0.2"/>
    <row r="19594" ht="12.75" customHeight="1" x14ac:dyDescent="0.2"/>
    <row r="19595" ht="12.75" customHeight="1" x14ac:dyDescent="0.2"/>
    <row r="19596" ht="12.75" customHeight="1" x14ac:dyDescent="0.2"/>
    <row r="19597" ht="12.75" customHeight="1" x14ac:dyDescent="0.2"/>
    <row r="19598" ht="12.75" customHeight="1" x14ac:dyDescent="0.2"/>
    <row r="19599" ht="12.75" customHeight="1" x14ac:dyDescent="0.2"/>
    <row r="19600" ht="12.75" customHeight="1" x14ac:dyDescent="0.2"/>
    <row r="19601" ht="12.75" customHeight="1" x14ac:dyDescent="0.2"/>
    <row r="19602" ht="12.75" customHeight="1" x14ac:dyDescent="0.2"/>
    <row r="19603" ht="12.75" customHeight="1" x14ac:dyDescent="0.2"/>
    <row r="19604" ht="12.75" customHeight="1" x14ac:dyDescent="0.2"/>
    <row r="19605" ht="12.75" customHeight="1" x14ac:dyDescent="0.2"/>
    <row r="19606" ht="12.75" customHeight="1" x14ac:dyDescent="0.2"/>
    <row r="19607" ht="12.75" customHeight="1" x14ac:dyDescent="0.2"/>
    <row r="19608" ht="12.75" customHeight="1" x14ac:dyDescent="0.2"/>
    <row r="19609" ht="12.75" customHeight="1" x14ac:dyDescent="0.2"/>
    <row r="19610" ht="12.75" customHeight="1" x14ac:dyDescent="0.2"/>
    <row r="19611" ht="12.75" customHeight="1" x14ac:dyDescent="0.2"/>
    <row r="19612" ht="12.75" customHeight="1" x14ac:dyDescent="0.2"/>
    <row r="19613" ht="12.75" customHeight="1" x14ac:dyDescent="0.2"/>
    <row r="19614" ht="12.75" customHeight="1" x14ac:dyDescent="0.2"/>
    <row r="19615" ht="12.75" customHeight="1" x14ac:dyDescent="0.2"/>
    <row r="19616" ht="12.75" customHeight="1" x14ac:dyDescent="0.2"/>
    <row r="19617" ht="12.75" customHeight="1" x14ac:dyDescent="0.2"/>
    <row r="19618" ht="12.75" customHeight="1" x14ac:dyDescent="0.2"/>
    <row r="19619" ht="12.75" customHeight="1" x14ac:dyDescent="0.2"/>
    <row r="19620" ht="12.75" customHeight="1" x14ac:dyDescent="0.2"/>
    <row r="19621" ht="12.75" customHeight="1" x14ac:dyDescent="0.2"/>
    <row r="19622" ht="12.75" customHeight="1" x14ac:dyDescent="0.2"/>
    <row r="19623" ht="12.75" customHeight="1" x14ac:dyDescent="0.2"/>
    <row r="19624" ht="12.75" customHeight="1" x14ac:dyDescent="0.2"/>
    <row r="19625" ht="12.75" customHeight="1" x14ac:dyDescent="0.2"/>
    <row r="19626" ht="12.75" customHeight="1" x14ac:dyDescent="0.2"/>
    <row r="19627" ht="12.75" customHeight="1" x14ac:dyDescent="0.2"/>
    <row r="19628" ht="12.75" customHeight="1" x14ac:dyDescent="0.2"/>
    <row r="19629" ht="12.75" customHeight="1" x14ac:dyDescent="0.2"/>
    <row r="19630" ht="12.75" customHeight="1" x14ac:dyDescent="0.2"/>
    <row r="19631" ht="12.75" customHeight="1" x14ac:dyDescent="0.2"/>
    <row r="19632" ht="12.75" customHeight="1" x14ac:dyDescent="0.2"/>
    <row r="19633" ht="12.75" customHeight="1" x14ac:dyDescent="0.2"/>
    <row r="19634" ht="12.75" customHeight="1" x14ac:dyDescent="0.2"/>
    <row r="19635" ht="12.75" customHeight="1" x14ac:dyDescent="0.2"/>
    <row r="19636" ht="12.75" customHeight="1" x14ac:dyDescent="0.2"/>
    <row r="19637" ht="12.75" customHeight="1" x14ac:dyDescent="0.2"/>
    <row r="19638" ht="12.75" customHeight="1" x14ac:dyDescent="0.2"/>
    <row r="19639" ht="12.75" customHeight="1" x14ac:dyDescent="0.2"/>
    <row r="19640" ht="12.75" customHeight="1" x14ac:dyDescent="0.2"/>
    <row r="19641" ht="12.75" customHeight="1" x14ac:dyDescent="0.2"/>
    <row r="19642" ht="12.75" customHeight="1" x14ac:dyDescent="0.2"/>
    <row r="19643" ht="12.75" customHeight="1" x14ac:dyDescent="0.2"/>
    <row r="19644" ht="12.75" customHeight="1" x14ac:dyDescent="0.2"/>
    <row r="19645" ht="12.75" customHeight="1" x14ac:dyDescent="0.2"/>
    <row r="19646" ht="12.75" customHeight="1" x14ac:dyDescent="0.2"/>
    <row r="19647" ht="12.75" customHeight="1" x14ac:dyDescent="0.2"/>
    <row r="19648" ht="12.75" customHeight="1" x14ac:dyDescent="0.2"/>
    <row r="19649" ht="12.75" customHeight="1" x14ac:dyDescent="0.2"/>
    <row r="19650" ht="12.75" customHeight="1" x14ac:dyDescent="0.2"/>
    <row r="19651" ht="12.75" customHeight="1" x14ac:dyDescent="0.2"/>
    <row r="19652" ht="12.75" customHeight="1" x14ac:dyDescent="0.2"/>
    <row r="19653" ht="12.75" customHeight="1" x14ac:dyDescent="0.2"/>
    <row r="19654" ht="12.75" customHeight="1" x14ac:dyDescent="0.2"/>
    <row r="19655" ht="12.75" customHeight="1" x14ac:dyDescent="0.2"/>
    <row r="19656" ht="12.75" customHeight="1" x14ac:dyDescent="0.2"/>
    <row r="19657" ht="12.75" customHeight="1" x14ac:dyDescent="0.2"/>
    <row r="19658" ht="12.75" customHeight="1" x14ac:dyDescent="0.2"/>
    <row r="19659" ht="12.75" customHeight="1" x14ac:dyDescent="0.2"/>
    <row r="19660" ht="12.75" customHeight="1" x14ac:dyDescent="0.2"/>
    <row r="19661" ht="12.75" customHeight="1" x14ac:dyDescent="0.2"/>
    <row r="19662" ht="12.75" customHeight="1" x14ac:dyDescent="0.2"/>
    <row r="19663" ht="12.75" customHeight="1" x14ac:dyDescent="0.2"/>
    <row r="19664" ht="12.75" customHeight="1" x14ac:dyDescent="0.2"/>
    <row r="19665" ht="12.75" customHeight="1" x14ac:dyDescent="0.2"/>
    <row r="19666" ht="12.75" customHeight="1" x14ac:dyDescent="0.2"/>
    <row r="19667" ht="12.75" customHeight="1" x14ac:dyDescent="0.2"/>
    <row r="19668" ht="12.75" customHeight="1" x14ac:dyDescent="0.2"/>
    <row r="19669" ht="12.75" customHeight="1" x14ac:dyDescent="0.2"/>
    <row r="19670" ht="12.75" customHeight="1" x14ac:dyDescent="0.2"/>
    <row r="19671" ht="12.75" customHeight="1" x14ac:dyDescent="0.2"/>
    <row r="19672" ht="12.75" customHeight="1" x14ac:dyDescent="0.2"/>
    <row r="19673" ht="12.75" customHeight="1" x14ac:dyDescent="0.2"/>
    <row r="19674" ht="12.75" customHeight="1" x14ac:dyDescent="0.2"/>
    <row r="19675" ht="12.75" customHeight="1" x14ac:dyDescent="0.2"/>
    <row r="19676" ht="12.75" customHeight="1" x14ac:dyDescent="0.2"/>
    <row r="19677" ht="12.75" customHeight="1" x14ac:dyDescent="0.2"/>
    <row r="19678" ht="12.75" customHeight="1" x14ac:dyDescent="0.2"/>
    <row r="19679" ht="12.75" customHeight="1" x14ac:dyDescent="0.2"/>
    <row r="19680" ht="12.75" customHeight="1" x14ac:dyDescent="0.2"/>
    <row r="19681" ht="12.75" customHeight="1" x14ac:dyDescent="0.2"/>
    <row r="19682" ht="12.75" customHeight="1" x14ac:dyDescent="0.2"/>
    <row r="19683" ht="12.75" customHeight="1" x14ac:dyDescent="0.2"/>
    <row r="19684" ht="12.75" customHeight="1" x14ac:dyDescent="0.2"/>
    <row r="19685" ht="12.75" customHeight="1" x14ac:dyDescent="0.2"/>
    <row r="19686" ht="12.75" customHeight="1" x14ac:dyDescent="0.2"/>
    <row r="19687" ht="12.75" customHeight="1" x14ac:dyDescent="0.2"/>
    <row r="19688" ht="12.75" customHeight="1" x14ac:dyDescent="0.2"/>
    <row r="19689" ht="12.75" customHeight="1" x14ac:dyDescent="0.2"/>
    <row r="19690" ht="12.75" customHeight="1" x14ac:dyDescent="0.2"/>
    <row r="19691" ht="12.75" customHeight="1" x14ac:dyDescent="0.2"/>
    <row r="19692" ht="12.75" customHeight="1" x14ac:dyDescent="0.2"/>
    <row r="19693" ht="12.75" customHeight="1" x14ac:dyDescent="0.2"/>
    <row r="19694" ht="12.75" customHeight="1" x14ac:dyDescent="0.2"/>
    <row r="19695" ht="12.75" customHeight="1" x14ac:dyDescent="0.2"/>
    <row r="19696" ht="12.75" customHeight="1" x14ac:dyDescent="0.2"/>
    <row r="19697" ht="12.75" customHeight="1" x14ac:dyDescent="0.2"/>
    <row r="19698" ht="12.75" customHeight="1" x14ac:dyDescent="0.2"/>
    <row r="19699" ht="12.75" customHeight="1" x14ac:dyDescent="0.2"/>
    <row r="19700" ht="12.75" customHeight="1" x14ac:dyDescent="0.2"/>
    <row r="19701" ht="12.75" customHeight="1" x14ac:dyDescent="0.2"/>
    <row r="19702" ht="12.75" customHeight="1" x14ac:dyDescent="0.2"/>
    <row r="19703" ht="12.75" customHeight="1" x14ac:dyDescent="0.2"/>
    <row r="19704" ht="12.75" customHeight="1" x14ac:dyDescent="0.2"/>
    <row r="19705" ht="12.75" customHeight="1" x14ac:dyDescent="0.2"/>
    <row r="19706" ht="12.75" customHeight="1" x14ac:dyDescent="0.2"/>
    <row r="19707" ht="12.75" customHeight="1" x14ac:dyDescent="0.2"/>
    <row r="19708" ht="12.75" customHeight="1" x14ac:dyDescent="0.2"/>
    <row r="19709" ht="12.75" customHeight="1" x14ac:dyDescent="0.2"/>
    <row r="19710" ht="12.75" customHeight="1" x14ac:dyDescent="0.2"/>
    <row r="19711" ht="12.75" customHeight="1" x14ac:dyDescent="0.2"/>
    <row r="19712" ht="12.75" customHeight="1" x14ac:dyDescent="0.2"/>
    <row r="19713" ht="12.75" customHeight="1" x14ac:dyDescent="0.2"/>
    <row r="19714" ht="12.75" customHeight="1" x14ac:dyDescent="0.2"/>
    <row r="19715" ht="12.75" customHeight="1" x14ac:dyDescent="0.2"/>
    <row r="19716" ht="12.75" customHeight="1" x14ac:dyDescent="0.2"/>
    <row r="19717" ht="12.75" customHeight="1" x14ac:dyDescent="0.2"/>
    <row r="19718" ht="12.75" customHeight="1" x14ac:dyDescent="0.2"/>
    <row r="19719" ht="12.75" customHeight="1" x14ac:dyDescent="0.2"/>
    <row r="19720" ht="12.75" customHeight="1" x14ac:dyDescent="0.2"/>
    <row r="19721" ht="12.75" customHeight="1" x14ac:dyDescent="0.2"/>
    <row r="19722" ht="12.75" customHeight="1" x14ac:dyDescent="0.2"/>
    <row r="19723" ht="12.75" customHeight="1" x14ac:dyDescent="0.2"/>
    <row r="19724" ht="12.75" customHeight="1" x14ac:dyDescent="0.2"/>
    <row r="19725" ht="12.75" customHeight="1" x14ac:dyDescent="0.2"/>
    <row r="19726" ht="12.75" customHeight="1" x14ac:dyDescent="0.2"/>
    <row r="19727" ht="12.75" customHeight="1" x14ac:dyDescent="0.2"/>
    <row r="19728" ht="12.75" customHeight="1" x14ac:dyDescent="0.2"/>
    <row r="19729" ht="12.75" customHeight="1" x14ac:dyDescent="0.2"/>
    <row r="19730" ht="12.75" customHeight="1" x14ac:dyDescent="0.2"/>
    <row r="19731" ht="12.75" customHeight="1" x14ac:dyDescent="0.2"/>
    <row r="19732" ht="12.75" customHeight="1" x14ac:dyDescent="0.2"/>
    <row r="19733" ht="12.75" customHeight="1" x14ac:dyDescent="0.2"/>
    <row r="19734" ht="12.75" customHeight="1" x14ac:dyDescent="0.2"/>
    <row r="19735" ht="12.75" customHeight="1" x14ac:dyDescent="0.2"/>
    <row r="19736" ht="12.75" customHeight="1" x14ac:dyDescent="0.2"/>
    <row r="19737" ht="12.75" customHeight="1" x14ac:dyDescent="0.2"/>
    <row r="19738" ht="12.75" customHeight="1" x14ac:dyDescent="0.2"/>
    <row r="19739" ht="12.75" customHeight="1" x14ac:dyDescent="0.2"/>
    <row r="19740" ht="12.75" customHeight="1" x14ac:dyDescent="0.2"/>
    <row r="19741" ht="12.75" customHeight="1" x14ac:dyDescent="0.2"/>
    <row r="19742" ht="12.75" customHeight="1" x14ac:dyDescent="0.2"/>
    <row r="19743" ht="12.75" customHeight="1" x14ac:dyDescent="0.2"/>
    <row r="19744" ht="12.75" customHeight="1" x14ac:dyDescent="0.2"/>
    <row r="19745" ht="12.75" customHeight="1" x14ac:dyDescent="0.2"/>
    <row r="19746" ht="12.75" customHeight="1" x14ac:dyDescent="0.2"/>
    <row r="19747" ht="12.75" customHeight="1" x14ac:dyDescent="0.2"/>
    <row r="19748" ht="12.75" customHeight="1" x14ac:dyDescent="0.2"/>
    <row r="19749" ht="12.75" customHeight="1" x14ac:dyDescent="0.2"/>
    <row r="19750" ht="12.75" customHeight="1" x14ac:dyDescent="0.2"/>
    <row r="19751" ht="12.75" customHeight="1" x14ac:dyDescent="0.2"/>
    <row r="19752" ht="12.75" customHeight="1" x14ac:dyDescent="0.2"/>
    <row r="19753" ht="12.75" customHeight="1" x14ac:dyDescent="0.2"/>
    <row r="19754" ht="12.75" customHeight="1" x14ac:dyDescent="0.2"/>
    <row r="19755" ht="12.75" customHeight="1" x14ac:dyDescent="0.2"/>
    <row r="19756" ht="12.75" customHeight="1" x14ac:dyDescent="0.2"/>
    <row r="19757" ht="12.75" customHeight="1" x14ac:dyDescent="0.2"/>
    <row r="19758" ht="12.75" customHeight="1" x14ac:dyDescent="0.2"/>
    <row r="19759" ht="12.75" customHeight="1" x14ac:dyDescent="0.2"/>
    <row r="19760" ht="12.75" customHeight="1" x14ac:dyDescent="0.2"/>
    <row r="19761" ht="12.75" customHeight="1" x14ac:dyDescent="0.2"/>
    <row r="19762" ht="12.75" customHeight="1" x14ac:dyDescent="0.2"/>
    <row r="19763" ht="12.75" customHeight="1" x14ac:dyDescent="0.2"/>
    <row r="19764" ht="12.75" customHeight="1" x14ac:dyDescent="0.2"/>
    <row r="19765" ht="12.75" customHeight="1" x14ac:dyDescent="0.2"/>
    <row r="19766" ht="12.75" customHeight="1" x14ac:dyDescent="0.2"/>
    <row r="19767" ht="12.75" customHeight="1" x14ac:dyDescent="0.2"/>
    <row r="19768" ht="12.75" customHeight="1" x14ac:dyDescent="0.2"/>
    <row r="19769" ht="12.75" customHeight="1" x14ac:dyDescent="0.2"/>
    <row r="19770" ht="12.75" customHeight="1" x14ac:dyDescent="0.2"/>
    <row r="19771" ht="12.75" customHeight="1" x14ac:dyDescent="0.2"/>
    <row r="19772" ht="12.75" customHeight="1" x14ac:dyDescent="0.2"/>
    <row r="19773" ht="12.75" customHeight="1" x14ac:dyDescent="0.2"/>
    <row r="19774" ht="12.75" customHeight="1" x14ac:dyDescent="0.2"/>
    <row r="19775" ht="12.75" customHeight="1" x14ac:dyDescent="0.2"/>
    <row r="19776" ht="12.75" customHeight="1" x14ac:dyDescent="0.2"/>
    <row r="19777" ht="12.75" customHeight="1" x14ac:dyDescent="0.2"/>
    <row r="19778" ht="12.75" customHeight="1" x14ac:dyDescent="0.2"/>
    <row r="19779" ht="12.75" customHeight="1" x14ac:dyDescent="0.2"/>
    <row r="19780" ht="12.75" customHeight="1" x14ac:dyDescent="0.2"/>
    <row r="19781" ht="12.75" customHeight="1" x14ac:dyDescent="0.2"/>
    <row r="19782" ht="12.75" customHeight="1" x14ac:dyDescent="0.2"/>
    <row r="19783" ht="12.75" customHeight="1" x14ac:dyDescent="0.2"/>
    <row r="19784" ht="12.75" customHeight="1" x14ac:dyDescent="0.2"/>
    <row r="19785" ht="12.75" customHeight="1" x14ac:dyDescent="0.2"/>
    <row r="19786" ht="12.75" customHeight="1" x14ac:dyDescent="0.2"/>
    <row r="19787" ht="12.75" customHeight="1" x14ac:dyDescent="0.2"/>
    <row r="19788" ht="12.75" customHeight="1" x14ac:dyDescent="0.2"/>
    <row r="19789" ht="12.75" customHeight="1" x14ac:dyDescent="0.2"/>
    <row r="19790" ht="12.75" customHeight="1" x14ac:dyDescent="0.2"/>
    <row r="19791" ht="12.75" customHeight="1" x14ac:dyDescent="0.2"/>
    <row r="19792" ht="12.75" customHeight="1" x14ac:dyDescent="0.2"/>
    <row r="19793" ht="12.75" customHeight="1" x14ac:dyDescent="0.2"/>
    <row r="19794" ht="12.75" customHeight="1" x14ac:dyDescent="0.2"/>
    <row r="19795" ht="12.75" customHeight="1" x14ac:dyDescent="0.2"/>
    <row r="19796" ht="12.75" customHeight="1" x14ac:dyDescent="0.2"/>
    <row r="19797" ht="12.75" customHeight="1" x14ac:dyDescent="0.2"/>
    <row r="19798" ht="12.75" customHeight="1" x14ac:dyDescent="0.2"/>
    <row r="19799" ht="12.75" customHeight="1" x14ac:dyDescent="0.2"/>
    <row r="19800" ht="12.75" customHeight="1" x14ac:dyDescent="0.2"/>
    <row r="19801" ht="12.75" customHeight="1" x14ac:dyDescent="0.2"/>
    <row r="19802" ht="12.75" customHeight="1" x14ac:dyDescent="0.2"/>
    <row r="19803" ht="12.75" customHeight="1" x14ac:dyDescent="0.2"/>
    <row r="19804" ht="12.75" customHeight="1" x14ac:dyDescent="0.2"/>
    <row r="19805" ht="12.75" customHeight="1" x14ac:dyDescent="0.2"/>
    <row r="19806" ht="12.75" customHeight="1" x14ac:dyDescent="0.2"/>
    <row r="19807" ht="12.75" customHeight="1" x14ac:dyDescent="0.2"/>
    <row r="19808" ht="12.75" customHeight="1" x14ac:dyDescent="0.2"/>
    <row r="19809" ht="12.75" customHeight="1" x14ac:dyDescent="0.2"/>
    <row r="19810" ht="12.75" customHeight="1" x14ac:dyDescent="0.2"/>
    <row r="19811" ht="12.75" customHeight="1" x14ac:dyDescent="0.2"/>
    <row r="19812" ht="12.75" customHeight="1" x14ac:dyDescent="0.2"/>
    <row r="19813" ht="12.75" customHeight="1" x14ac:dyDescent="0.2"/>
    <row r="19814" ht="12.75" customHeight="1" x14ac:dyDescent="0.2"/>
    <row r="19815" ht="12.75" customHeight="1" x14ac:dyDescent="0.2"/>
    <row r="19816" ht="12.75" customHeight="1" x14ac:dyDescent="0.2"/>
    <row r="19817" ht="12.75" customHeight="1" x14ac:dyDescent="0.2"/>
    <row r="19818" ht="12.75" customHeight="1" x14ac:dyDescent="0.2"/>
    <row r="19819" ht="12.75" customHeight="1" x14ac:dyDescent="0.2"/>
    <row r="19820" ht="12.75" customHeight="1" x14ac:dyDescent="0.2"/>
    <row r="19821" ht="12.75" customHeight="1" x14ac:dyDescent="0.2"/>
    <row r="19822" ht="12.75" customHeight="1" x14ac:dyDescent="0.2"/>
    <row r="19823" ht="12.75" customHeight="1" x14ac:dyDescent="0.2"/>
    <row r="19824" ht="12.75" customHeight="1" x14ac:dyDescent="0.2"/>
    <row r="19825" ht="12.75" customHeight="1" x14ac:dyDescent="0.2"/>
    <row r="19826" ht="12.75" customHeight="1" x14ac:dyDescent="0.2"/>
    <row r="19827" ht="12.75" customHeight="1" x14ac:dyDescent="0.2"/>
    <row r="19828" ht="12.75" customHeight="1" x14ac:dyDescent="0.2"/>
    <row r="19829" ht="12.75" customHeight="1" x14ac:dyDescent="0.2"/>
    <row r="19830" ht="12.75" customHeight="1" x14ac:dyDescent="0.2"/>
    <row r="19831" ht="12.75" customHeight="1" x14ac:dyDescent="0.2"/>
    <row r="19832" ht="12.75" customHeight="1" x14ac:dyDescent="0.2"/>
    <row r="19833" ht="12.75" customHeight="1" x14ac:dyDescent="0.2"/>
    <row r="19834" ht="12.75" customHeight="1" x14ac:dyDescent="0.2"/>
    <row r="19835" ht="12.75" customHeight="1" x14ac:dyDescent="0.2"/>
    <row r="19836" ht="12.75" customHeight="1" x14ac:dyDescent="0.2"/>
    <row r="19837" ht="12.75" customHeight="1" x14ac:dyDescent="0.2"/>
    <row r="19838" ht="12.75" customHeight="1" x14ac:dyDescent="0.2"/>
    <row r="19839" ht="12.75" customHeight="1" x14ac:dyDescent="0.2"/>
    <row r="19840" ht="12.75" customHeight="1" x14ac:dyDescent="0.2"/>
    <row r="19841" ht="12.75" customHeight="1" x14ac:dyDescent="0.2"/>
    <row r="19842" ht="12.75" customHeight="1" x14ac:dyDescent="0.2"/>
    <row r="19843" ht="12.75" customHeight="1" x14ac:dyDescent="0.2"/>
    <row r="19844" ht="12.75" customHeight="1" x14ac:dyDescent="0.2"/>
    <row r="19845" ht="12.75" customHeight="1" x14ac:dyDescent="0.2"/>
    <row r="19846" ht="12.75" customHeight="1" x14ac:dyDescent="0.2"/>
    <row r="19847" ht="12.75" customHeight="1" x14ac:dyDescent="0.2"/>
    <row r="19848" ht="12.75" customHeight="1" x14ac:dyDescent="0.2"/>
    <row r="19849" ht="12.75" customHeight="1" x14ac:dyDescent="0.2"/>
    <row r="19850" ht="12.75" customHeight="1" x14ac:dyDescent="0.2"/>
    <row r="19851" ht="12.75" customHeight="1" x14ac:dyDescent="0.2"/>
    <row r="19852" ht="12.75" customHeight="1" x14ac:dyDescent="0.2"/>
    <row r="19853" ht="12.75" customHeight="1" x14ac:dyDescent="0.2"/>
    <row r="19854" ht="12.75" customHeight="1" x14ac:dyDescent="0.2"/>
    <row r="19855" ht="12.75" customHeight="1" x14ac:dyDescent="0.2"/>
    <row r="19856" ht="12.75" customHeight="1" x14ac:dyDescent="0.2"/>
    <row r="19857" ht="12.75" customHeight="1" x14ac:dyDescent="0.2"/>
    <row r="19858" ht="12.75" customHeight="1" x14ac:dyDescent="0.2"/>
    <row r="19859" ht="12.75" customHeight="1" x14ac:dyDescent="0.2"/>
    <row r="19860" ht="12.75" customHeight="1" x14ac:dyDescent="0.2"/>
    <row r="19861" ht="12.75" customHeight="1" x14ac:dyDescent="0.2"/>
    <row r="19862" ht="12.75" customHeight="1" x14ac:dyDescent="0.2"/>
    <row r="19863" ht="12.75" customHeight="1" x14ac:dyDescent="0.2"/>
    <row r="19864" ht="12.75" customHeight="1" x14ac:dyDescent="0.2"/>
    <row r="19865" ht="12.75" customHeight="1" x14ac:dyDescent="0.2"/>
    <row r="19866" ht="12.75" customHeight="1" x14ac:dyDescent="0.2"/>
    <row r="19867" ht="12.75" customHeight="1" x14ac:dyDescent="0.2"/>
    <row r="19868" ht="12.75" customHeight="1" x14ac:dyDescent="0.2"/>
    <row r="19869" ht="12.75" customHeight="1" x14ac:dyDescent="0.2"/>
    <row r="19870" ht="12.75" customHeight="1" x14ac:dyDescent="0.2"/>
    <row r="19871" ht="12.75" customHeight="1" x14ac:dyDescent="0.2"/>
    <row r="19872" ht="12.75" customHeight="1" x14ac:dyDescent="0.2"/>
    <row r="19873" ht="12.75" customHeight="1" x14ac:dyDescent="0.2"/>
    <row r="19874" ht="12.75" customHeight="1" x14ac:dyDescent="0.2"/>
    <row r="19875" ht="12.75" customHeight="1" x14ac:dyDescent="0.2"/>
    <row r="19876" ht="12.75" customHeight="1" x14ac:dyDescent="0.2"/>
    <row r="19877" ht="12.75" customHeight="1" x14ac:dyDescent="0.2"/>
    <row r="19878" ht="12.75" customHeight="1" x14ac:dyDescent="0.2"/>
    <row r="19879" ht="12.75" customHeight="1" x14ac:dyDescent="0.2"/>
    <row r="19880" ht="12.75" customHeight="1" x14ac:dyDescent="0.2"/>
    <row r="19881" ht="12.75" customHeight="1" x14ac:dyDescent="0.2"/>
    <row r="19882" ht="12.75" customHeight="1" x14ac:dyDescent="0.2"/>
    <row r="19883" ht="12.75" customHeight="1" x14ac:dyDescent="0.2"/>
    <row r="19884" ht="12.75" customHeight="1" x14ac:dyDescent="0.2"/>
    <row r="19885" ht="12.75" customHeight="1" x14ac:dyDescent="0.2"/>
    <row r="19886" ht="12.75" customHeight="1" x14ac:dyDescent="0.2"/>
    <row r="19887" ht="12.75" customHeight="1" x14ac:dyDescent="0.2"/>
    <row r="19888" ht="12.75" customHeight="1" x14ac:dyDescent="0.2"/>
    <row r="19889" ht="12.75" customHeight="1" x14ac:dyDescent="0.2"/>
    <row r="19890" ht="12.75" customHeight="1" x14ac:dyDescent="0.2"/>
    <row r="19891" ht="12.75" customHeight="1" x14ac:dyDescent="0.2"/>
    <row r="19892" ht="12.75" customHeight="1" x14ac:dyDescent="0.2"/>
    <row r="19893" ht="12.75" customHeight="1" x14ac:dyDescent="0.2"/>
    <row r="19894" ht="12.75" customHeight="1" x14ac:dyDescent="0.2"/>
    <row r="19895" ht="12.75" customHeight="1" x14ac:dyDescent="0.2"/>
    <row r="19896" ht="12.75" customHeight="1" x14ac:dyDescent="0.2"/>
    <row r="19897" ht="12.75" customHeight="1" x14ac:dyDescent="0.2"/>
    <row r="19898" ht="12.75" customHeight="1" x14ac:dyDescent="0.2"/>
    <row r="19899" ht="12.75" customHeight="1" x14ac:dyDescent="0.2"/>
    <row r="19900" ht="12.75" customHeight="1" x14ac:dyDescent="0.2"/>
    <row r="19901" ht="12.75" customHeight="1" x14ac:dyDescent="0.2"/>
    <row r="19902" ht="12.75" customHeight="1" x14ac:dyDescent="0.2"/>
    <row r="19903" ht="12.75" customHeight="1" x14ac:dyDescent="0.2"/>
    <row r="19904" ht="12.75" customHeight="1" x14ac:dyDescent="0.2"/>
    <row r="19905" ht="12.75" customHeight="1" x14ac:dyDescent="0.2"/>
    <row r="19906" ht="12.75" customHeight="1" x14ac:dyDescent="0.2"/>
    <row r="19907" ht="12.75" customHeight="1" x14ac:dyDescent="0.2"/>
    <row r="19908" ht="12.75" customHeight="1" x14ac:dyDescent="0.2"/>
    <row r="19909" ht="12.75" customHeight="1" x14ac:dyDescent="0.2"/>
    <row r="19910" ht="12.75" customHeight="1" x14ac:dyDescent="0.2"/>
    <row r="19911" ht="12.75" customHeight="1" x14ac:dyDescent="0.2"/>
    <row r="19912" ht="12.75" customHeight="1" x14ac:dyDescent="0.2"/>
    <row r="19913" ht="12.75" customHeight="1" x14ac:dyDescent="0.2"/>
    <row r="19914" ht="12.75" customHeight="1" x14ac:dyDescent="0.2"/>
    <row r="19915" ht="12.75" customHeight="1" x14ac:dyDescent="0.2"/>
    <row r="19916" ht="12.75" customHeight="1" x14ac:dyDescent="0.2"/>
    <row r="19917" ht="12.75" customHeight="1" x14ac:dyDescent="0.2"/>
    <row r="19918" ht="12.75" customHeight="1" x14ac:dyDescent="0.2"/>
    <row r="19919" ht="12.75" customHeight="1" x14ac:dyDescent="0.2"/>
    <row r="19920" ht="12.75" customHeight="1" x14ac:dyDescent="0.2"/>
    <row r="19921" ht="12.75" customHeight="1" x14ac:dyDescent="0.2"/>
    <row r="19922" ht="12.75" customHeight="1" x14ac:dyDescent="0.2"/>
    <row r="19923" ht="12.75" customHeight="1" x14ac:dyDescent="0.2"/>
    <row r="19924" ht="12.75" customHeight="1" x14ac:dyDescent="0.2"/>
    <row r="19925" ht="12.75" customHeight="1" x14ac:dyDescent="0.2"/>
    <row r="19926" ht="12.75" customHeight="1" x14ac:dyDescent="0.2"/>
    <row r="19927" ht="12.75" customHeight="1" x14ac:dyDescent="0.2"/>
    <row r="19928" ht="12.75" customHeight="1" x14ac:dyDescent="0.2"/>
    <row r="19929" ht="12.75" customHeight="1" x14ac:dyDescent="0.2"/>
    <row r="19930" ht="12.75" customHeight="1" x14ac:dyDescent="0.2"/>
    <row r="19931" ht="12.75" customHeight="1" x14ac:dyDescent="0.2"/>
    <row r="19932" ht="12.75" customHeight="1" x14ac:dyDescent="0.2"/>
    <row r="19933" ht="12.75" customHeight="1" x14ac:dyDescent="0.2"/>
    <row r="19934" ht="12.75" customHeight="1" x14ac:dyDescent="0.2"/>
    <row r="19935" ht="12.75" customHeight="1" x14ac:dyDescent="0.2"/>
    <row r="19936" ht="12.75" customHeight="1" x14ac:dyDescent="0.2"/>
    <row r="19937" ht="12.75" customHeight="1" x14ac:dyDescent="0.2"/>
    <row r="19938" ht="12.75" customHeight="1" x14ac:dyDescent="0.2"/>
    <row r="19939" ht="12.75" customHeight="1" x14ac:dyDescent="0.2"/>
    <row r="19940" ht="12.75" customHeight="1" x14ac:dyDescent="0.2"/>
    <row r="19941" ht="12.75" customHeight="1" x14ac:dyDescent="0.2"/>
    <row r="19942" ht="12.75" customHeight="1" x14ac:dyDescent="0.2"/>
    <row r="19943" ht="12.75" customHeight="1" x14ac:dyDescent="0.2"/>
    <row r="19944" ht="12.75" customHeight="1" x14ac:dyDescent="0.2"/>
    <row r="19945" ht="12.75" customHeight="1" x14ac:dyDescent="0.2"/>
    <row r="19946" ht="12.75" customHeight="1" x14ac:dyDescent="0.2"/>
    <row r="19947" ht="12.75" customHeight="1" x14ac:dyDescent="0.2"/>
    <row r="19948" ht="12.75" customHeight="1" x14ac:dyDescent="0.2"/>
    <row r="19949" ht="12.75" customHeight="1" x14ac:dyDescent="0.2"/>
    <row r="19950" ht="12.75" customHeight="1" x14ac:dyDescent="0.2"/>
    <row r="19951" ht="12.75" customHeight="1" x14ac:dyDescent="0.2"/>
    <row r="19952" ht="12.75" customHeight="1" x14ac:dyDescent="0.2"/>
    <row r="19953" ht="12.75" customHeight="1" x14ac:dyDescent="0.2"/>
    <row r="19954" ht="12.75" customHeight="1" x14ac:dyDescent="0.2"/>
    <row r="19955" ht="12.75" customHeight="1" x14ac:dyDescent="0.2"/>
    <row r="19956" ht="12.75" customHeight="1" x14ac:dyDescent="0.2"/>
    <row r="19957" ht="12.75" customHeight="1" x14ac:dyDescent="0.2"/>
    <row r="19958" ht="12.75" customHeight="1" x14ac:dyDescent="0.2"/>
    <row r="19959" ht="12.75" customHeight="1" x14ac:dyDescent="0.2"/>
    <row r="19960" ht="12.75" customHeight="1" x14ac:dyDescent="0.2"/>
    <row r="19961" ht="12.75" customHeight="1" x14ac:dyDescent="0.2"/>
    <row r="19962" ht="12.75" customHeight="1" x14ac:dyDescent="0.2"/>
    <row r="19963" ht="12.75" customHeight="1" x14ac:dyDescent="0.2"/>
    <row r="19964" ht="12.75" customHeight="1" x14ac:dyDescent="0.2"/>
    <row r="19965" ht="12.75" customHeight="1" x14ac:dyDescent="0.2"/>
    <row r="19966" ht="12.75" customHeight="1" x14ac:dyDescent="0.2"/>
    <row r="19967" ht="12.75" customHeight="1" x14ac:dyDescent="0.2"/>
    <row r="19968" ht="12.75" customHeight="1" x14ac:dyDescent="0.2"/>
    <row r="19969" ht="12.75" customHeight="1" x14ac:dyDescent="0.2"/>
    <row r="19970" ht="12.75" customHeight="1" x14ac:dyDescent="0.2"/>
    <row r="19971" ht="12.75" customHeight="1" x14ac:dyDescent="0.2"/>
    <row r="19972" ht="12.75" customHeight="1" x14ac:dyDescent="0.2"/>
    <row r="19973" ht="12.75" customHeight="1" x14ac:dyDescent="0.2"/>
    <row r="19974" ht="12.75" customHeight="1" x14ac:dyDescent="0.2"/>
    <row r="19975" ht="12.75" customHeight="1" x14ac:dyDescent="0.2"/>
    <row r="19976" ht="12.75" customHeight="1" x14ac:dyDescent="0.2"/>
    <row r="19977" ht="12.75" customHeight="1" x14ac:dyDescent="0.2"/>
    <row r="19978" ht="12.75" customHeight="1" x14ac:dyDescent="0.2"/>
    <row r="19979" ht="12.75" customHeight="1" x14ac:dyDescent="0.2"/>
    <row r="19980" ht="12.75" customHeight="1" x14ac:dyDescent="0.2"/>
    <row r="19981" ht="12.75" customHeight="1" x14ac:dyDescent="0.2"/>
    <row r="19982" ht="12.75" customHeight="1" x14ac:dyDescent="0.2"/>
    <row r="19983" ht="12.75" customHeight="1" x14ac:dyDescent="0.2"/>
    <row r="19984" ht="12.75" customHeight="1" x14ac:dyDescent="0.2"/>
    <row r="19985" ht="12.75" customHeight="1" x14ac:dyDescent="0.2"/>
    <row r="19986" ht="12.75" customHeight="1" x14ac:dyDescent="0.2"/>
    <row r="19987" ht="12.75" customHeight="1" x14ac:dyDescent="0.2"/>
    <row r="19988" ht="12.75" customHeight="1" x14ac:dyDescent="0.2"/>
    <row r="19989" ht="12.75" customHeight="1" x14ac:dyDescent="0.2"/>
    <row r="19990" ht="12.75" customHeight="1" x14ac:dyDescent="0.2"/>
    <row r="19991" ht="12.75" customHeight="1" x14ac:dyDescent="0.2"/>
    <row r="19992" ht="12.75" customHeight="1" x14ac:dyDescent="0.2"/>
    <row r="19993" ht="12.75" customHeight="1" x14ac:dyDescent="0.2"/>
    <row r="19994" ht="12.75" customHeight="1" x14ac:dyDescent="0.2"/>
    <row r="19995" ht="12.75" customHeight="1" x14ac:dyDescent="0.2"/>
    <row r="19996" ht="12.75" customHeight="1" x14ac:dyDescent="0.2"/>
    <row r="19997" ht="12.75" customHeight="1" x14ac:dyDescent="0.2"/>
    <row r="19998" ht="12.75" customHeight="1" x14ac:dyDescent="0.2"/>
    <row r="19999" ht="12.75" customHeight="1" x14ac:dyDescent="0.2"/>
    <row r="20000" ht="12.75" customHeight="1" x14ac:dyDescent="0.2"/>
    <row r="20001" ht="12.75" customHeight="1" x14ac:dyDescent="0.2"/>
    <row r="20002" ht="12.75" customHeight="1" x14ac:dyDescent="0.2"/>
    <row r="20003" ht="12.75" customHeight="1" x14ac:dyDescent="0.2"/>
    <row r="20004" ht="12.75" customHeight="1" x14ac:dyDescent="0.2"/>
    <row r="20005" ht="12.75" customHeight="1" x14ac:dyDescent="0.2"/>
    <row r="20006" ht="12.75" customHeight="1" x14ac:dyDescent="0.2"/>
    <row r="20007" ht="12.75" customHeight="1" x14ac:dyDescent="0.2"/>
    <row r="20008" ht="12.75" customHeight="1" x14ac:dyDescent="0.2"/>
    <row r="20009" ht="12.75" customHeight="1" x14ac:dyDescent="0.2"/>
    <row r="20010" ht="12.75" customHeight="1" x14ac:dyDescent="0.2"/>
    <row r="20011" ht="12.75" customHeight="1" x14ac:dyDescent="0.2"/>
    <row r="20012" ht="12.75" customHeight="1" x14ac:dyDescent="0.2"/>
    <row r="20013" ht="12.75" customHeight="1" x14ac:dyDescent="0.2"/>
    <row r="20014" ht="12.75" customHeight="1" x14ac:dyDescent="0.2"/>
    <row r="20015" ht="12.75" customHeight="1" x14ac:dyDescent="0.2"/>
    <row r="20016" ht="12.75" customHeight="1" x14ac:dyDescent="0.2"/>
    <row r="20017" ht="12.75" customHeight="1" x14ac:dyDescent="0.2"/>
    <row r="20018" ht="12.75" customHeight="1" x14ac:dyDescent="0.2"/>
    <row r="20019" ht="12.75" customHeight="1" x14ac:dyDescent="0.2"/>
    <row r="20020" ht="12.75" customHeight="1" x14ac:dyDescent="0.2"/>
    <row r="20021" ht="12.75" customHeight="1" x14ac:dyDescent="0.2"/>
    <row r="20022" ht="12.75" customHeight="1" x14ac:dyDescent="0.2"/>
    <row r="20023" ht="12.75" customHeight="1" x14ac:dyDescent="0.2"/>
    <row r="20024" ht="12.75" customHeight="1" x14ac:dyDescent="0.2"/>
    <row r="20025" ht="12.75" customHeight="1" x14ac:dyDescent="0.2"/>
    <row r="20026" ht="12.75" customHeight="1" x14ac:dyDescent="0.2"/>
    <row r="20027" ht="12.75" customHeight="1" x14ac:dyDescent="0.2"/>
    <row r="20028" ht="12.75" customHeight="1" x14ac:dyDescent="0.2"/>
    <row r="20029" ht="12.75" customHeight="1" x14ac:dyDescent="0.2"/>
    <row r="20030" ht="12.75" customHeight="1" x14ac:dyDescent="0.2"/>
    <row r="20031" ht="12.75" customHeight="1" x14ac:dyDescent="0.2"/>
    <row r="20032" ht="12.75" customHeight="1" x14ac:dyDescent="0.2"/>
    <row r="20033" ht="12.75" customHeight="1" x14ac:dyDescent="0.2"/>
    <row r="20034" ht="12.75" customHeight="1" x14ac:dyDescent="0.2"/>
    <row r="20035" ht="12.75" customHeight="1" x14ac:dyDescent="0.2"/>
    <row r="20036" ht="12.75" customHeight="1" x14ac:dyDescent="0.2"/>
    <row r="20037" ht="12.75" customHeight="1" x14ac:dyDescent="0.2"/>
    <row r="20038" ht="12.75" customHeight="1" x14ac:dyDescent="0.2"/>
    <row r="20039" ht="12.75" customHeight="1" x14ac:dyDescent="0.2"/>
    <row r="20040" ht="12.75" customHeight="1" x14ac:dyDescent="0.2"/>
    <row r="20041" ht="12.75" customHeight="1" x14ac:dyDescent="0.2"/>
    <row r="20042" ht="12.75" customHeight="1" x14ac:dyDescent="0.2"/>
    <row r="20043" ht="12.75" customHeight="1" x14ac:dyDescent="0.2"/>
    <row r="20044" ht="12.75" customHeight="1" x14ac:dyDescent="0.2"/>
    <row r="20045" ht="12.75" customHeight="1" x14ac:dyDescent="0.2"/>
    <row r="20046" ht="12.75" customHeight="1" x14ac:dyDescent="0.2"/>
    <row r="20047" ht="12.75" customHeight="1" x14ac:dyDescent="0.2"/>
    <row r="20048" ht="12.75" customHeight="1" x14ac:dyDescent="0.2"/>
    <row r="20049" ht="12.75" customHeight="1" x14ac:dyDescent="0.2"/>
    <row r="20050" ht="12.75" customHeight="1" x14ac:dyDescent="0.2"/>
    <row r="20051" ht="12.75" customHeight="1" x14ac:dyDescent="0.2"/>
    <row r="20052" ht="12.75" customHeight="1" x14ac:dyDescent="0.2"/>
    <row r="20053" ht="12.75" customHeight="1" x14ac:dyDescent="0.2"/>
    <row r="20054" ht="12.75" customHeight="1" x14ac:dyDescent="0.2"/>
    <row r="20055" ht="12.75" customHeight="1" x14ac:dyDescent="0.2"/>
    <row r="20056" ht="12.75" customHeight="1" x14ac:dyDescent="0.2"/>
    <row r="20057" ht="12.75" customHeight="1" x14ac:dyDescent="0.2"/>
    <row r="20058" ht="12.75" customHeight="1" x14ac:dyDescent="0.2"/>
    <row r="20059" ht="12.75" customHeight="1" x14ac:dyDescent="0.2"/>
    <row r="20060" ht="12.75" customHeight="1" x14ac:dyDescent="0.2"/>
    <row r="20061" ht="12.75" customHeight="1" x14ac:dyDescent="0.2"/>
    <row r="20062" ht="12.75" customHeight="1" x14ac:dyDescent="0.2"/>
    <row r="20063" ht="12.75" customHeight="1" x14ac:dyDescent="0.2"/>
    <row r="20064" ht="12.75" customHeight="1" x14ac:dyDescent="0.2"/>
    <row r="20065" ht="12.75" customHeight="1" x14ac:dyDescent="0.2"/>
    <row r="20066" ht="12.75" customHeight="1" x14ac:dyDescent="0.2"/>
    <row r="20067" ht="12.75" customHeight="1" x14ac:dyDescent="0.2"/>
    <row r="20068" ht="12.75" customHeight="1" x14ac:dyDescent="0.2"/>
    <row r="20069" ht="12.75" customHeight="1" x14ac:dyDescent="0.2"/>
    <row r="20070" ht="12.75" customHeight="1" x14ac:dyDescent="0.2"/>
    <row r="20071" ht="12.75" customHeight="1" x14ac:dyDescent="0.2"/>
    <row r="20072" ht="12.75" customHeight="1" x14ac:dyDescent="0.2"/>
    <row r="20073" ht="12.75" customHeight="1" x14ac:dyDescent="0.2"/>
    <row r="20074" ht="12.75" customHeight="1" x14ac:dyDescent="0.2"/>
    <row r="20075" ht="12.75" customHeight="1" x14ac:dyDescent="0.2"/>
    <row r="20076" ht="12.75" customHeight="1" x14ac:dyDescent="0.2"/>
    <row r="20077" ht="12.75" customHeight="1" x14ac:dyDescent="0.2"/>
    <row r="20078" ht="12.75" customHeight="1" x14ac:dyDescent="0.2"/>
    <row r="20079" ht="12.75" customHeight="1" x14ac:dyDescent="0.2"/>
    <row r="20080" ht="12.75" customHeight="1" x14ac:dyDescent="0.2"/>
    <row r="20081" ht="12.75" customHeight="1" x14ac:dyDescent="0.2"/>
    <row r="20082" ht="12.75" customHeight="1" x14ac:dyDescent="0.2"/>
    <row r="20083" ht="12.75" customHeight="1" x14ac:dyDescent="0.2"/>
    <row r="20084" ht="12.75" customHeight="1" x14ac:dyDescent="0.2"/>
    <row r="20085" ht="12.75" customHeight="1" x14ac:dyDescent="0.2"/>
    <row r="20086" ht="12.75" customHeight="1" x14ac:dyDescent="0.2"/>
    <row r="20087" ht="12.75" customHeight="1" x14ac:dyDescent="0.2"/>
    <row r="20088" ht="12.75" customHeight="1" x14ac:dyDescent="0.2"/>
    <row r="20089" ht="12.75" customHeight="1" x14ac:dyDescent="0.2"/>
    <row r="20090" ht="12.75" customHeight="1" x14ac:dyDescent="0.2"/>
    <row r="20091" ht="12.75" customHeight="1" x14ac:dyDescent="0.2"/>
    <row r="20092" ht="12.75" customHeight="1" x14ac:dyDescent="0.2"/>
    <row r="20093" ht="12.75" customHeight="1" x14ac:dyDescent="0.2"/>
    <row r="20094" ht="12.75" customHeight="1" x14ac:dyDescent="0.2"/>
    <row r="20095" ht="12.75" customHeight="1" x14ac:dyDescent="0.2"/>
    <row r="20096" ht="12.75" customHeight="1" x14ac:dyDescent="0.2"/>
    <row r="20097" ht="12.75" customHeight="1" x14ac:dyDescent="0.2"/>
    <row r="20098" ht="12.75" customHeight="1" x14ac:dyDescent="0.2"/>
    <row r="20099" ht="12.75" customHeight="1" x14ac:dyDescent="0.2"/>
    <row r="20100" ht="12.75" customHeight="1" x14ac:dyDescent="0.2"/>
    <row r="20101" ht="12.75" customHeight="1" x14ac:dyDescent="0.2"/>
    <row r="20102" ht="12.75" customHeight="1" x14ac:dyDescent="0.2"/>
    <row r="20103" ht="12.75" customHeight="1" x14ac:dyDescent="0.2"/>
    <row r="20104" ht="12.75" customHeight="1" x14ac:dyDescent="0.2"/>
    <row r="20105" ht="12.75" customHeight="1" x14ac:dyDescent="0.2"/>
    <row r="20106" ht="12.75" customHeight="1" x14ac:dyDescent="0.2"/>
    <row r="20107" ht="12.75" customHeight="1" x14ac:dyDescent="0.2"/>
    <row r="20108" ht="12.75" customHeight="1" x14ac:dyDescent="0.2"/>
    <row r="20109" ht="12.75" customHeight="1" x14ac:dyDescent="0.2"/>
    <row r="20110" ht="12.75" customHeight="1" x14ac:dyDescent="0.2"/>
    <row r="20111" ht="12.75" customHeight="1" x14ac:dyDescent="0.2"/>
    <row r="20112" ht="12.75" customHeight="1" x14ac:dyDescent="0.2"/>
    <row r="20113" ht="12.75" customHeight="1" x14ac:dyDescent="0.2"/>
    <row r="20114" ht="12.75" customHeight="1" x14ac:dyDescent="0.2"/>
    <row r="20115" ht="12.75" customHeight="1" x14ac:dyDescent="0.2"/>
    <row r="20116" ht="12.75" customHeight="1" x14ac:dyDescent="0.2"/>
    <row r="20117" ht="12.75" customHeight="1" x14ac:dyDescent="0.2"/>
    <row r="20118" ht="12.75" customHeight="1" x14ac:dyDescent="0.2"/>
    <row r="20119" ht="12.75" customHeight="1" x14ac:dyDescent="0.2"/>
    <row r="20120" ht="12.75" customHeight="1" x14ac:dyDescent="0.2"/>
    <row r="20121" ht="12.75" customHeight="1" x14ac:dyDescent="0.2"/>
    <row r="20122" ht="12.75" customHeight="1" x14ac:dyDescent="0.2"/>
    <row r="20123" ht="12.75" customHeight="1" x14ac:dyDescent="0.2"/>
    <row r="20124" ht="12.75" customHeight="1" x14ac:dyDescent="0.2"/>
    <row r="20125" ht="12.75" customHeight="1" x14ac:dyDescent="0.2"/>
    <row r="20126" ht="12.75" customHeight="1" x14ac:dyDescent="0.2"/>
    <row r="20127" ht="12.75" customHeight="1" x14ac:dyDescent="0.2"/>
    <row r="20128" ht="12.75" customHeight="1" x14ac:dyDescent="0.2"/>
    <row r="20129" ht="12.75" customHeight="1" x14ac:dyDescent="0.2"/>
    <row r="20130" ht="12.75" customHeight="1" x14ac:dyDescent="0.2"/>
    <row r="20131" ht="12.75" customHeight="1" x14ac:dyDescent="0.2"/>
    <row r="20132" ht="12.75" customHeight="1" x14ac:dyDescent="0.2"/>
    <row r="20133" ht="12.75" customHeight="1" x14ac:dyDescent="0.2"/>
    <row r="20134" ht="12.75" customHeight="1" x14ac:dyDescent="0.2"/>
    <row r="20135" ht="12.75" customHeight="1" x14ac:dyDescent="0.2"/>
    <row r="20136" ht="12.75" customHeight="1" x14ac:dyDescent="0.2"/>
    <row r="20137" ht="12.75" customHeight="1" x14ac:dyDescent="0.2"/>
    <row r="20138" ht="12.75" customHeight="1" x14ac:dyDescent="0.2"/>
    <row r="20139" ht="12.75" customHeight="1" x14ac:dyDescent="0.2"/>
    <row r="20140" ht="12.75" customHeight="1" x14ac:dyDescent="0.2"/>
    <row r="20141" ht="12.75" customHeight="1" x14ac:dyDescent="0.2"/>
    <row r="20142" ht="12.75" customHeight="1" x14ac:dyDescent="0.2"/>
    <row r="20143" ht="12.75" customHeight="1" x14ac:dyDescent="0.2"/>
    <row r="20144" ht="12.75" customHeight="1" x14ac:dyDescent="0.2"/>
    <row r="20145" ht="12.75" customHeight="1" x14ac:dyDescent="0.2"/>
    <row r="20146" ht="12.75" customHeight="1" x14ac:dyDescent="0.2"/>
    <row r="20147" ht="12.75" customHeight="1" x14ac:dyDescent="0.2"/>
    <row r="20148" ht="12.75" customHeight="1" x14ac:dyDescent="0.2"/>
    <row r="20149" ht="12.75" customHeight="1" x14ac:dyDescent="0.2"/>
    <row r="20150" ht="12.75" customHeight="1" x14ac:dyDescent="0.2"/>
    <row r="20151" ht="12.75" customHeight="1" x14ac:dyDescent="0.2"/>
    <row r="20152" ht="12.75" customHeight="1" x14ac:dyDescent="0.2"/>
    <row r="20153" ht="12.75" customHeight="1" x14ac:dyDescent="0.2"/>
    <row r="20154" ht="12.75" customHeight="1" x14ac:dyDescent="0.2"/>
    <row r="20155" ht="12.75" customHeight="1" x14ac:dyDescent="0.2"/>
    <row r="20156" ht="12.75" customHeight="1" x14ac:dyDescent="0.2"/>
    <row r="20157" ht="12.75" customHeight="1" x14ac:dyDescent="0.2"/>
    <row r="20158" ht="12.75" customHeight="1" x14ac:dyDescent="0.2"/>
    <row r="20159" ht="12.75" customHeight="1" x14ac:dyDescent="0.2"/>
    <row r="20160" ht="12.75" customHeight="1" x14ac:dyDescent="0.2"/>
    <row r="20161" ht="12.75" customHeight="1" x14ac:dyDescent="0.2"/>
    <row r="20162" ht="12.75" customHeight="1" x14ac:dyDescent="0.2"/>
    <row r="20163" ht="12.75" customHeight="1" x14ac:dyDescent="0.2"/>
    <row r="20164" ht="12.75" customHeight="1" x14ac:dyDescent="0.2"/>
    <row r="20165" ht="12.75" customHeight="1" x14ac:dyDescent="0.2"/>
    <row r="20166" ht="12.75" customHeight="1" x14ac:dyDescent="0.2"/>
    <row r="20167" ht="12.75" customHeight="1" x14ac:dyDescent="0.2"/>
    <row r="20168" ht="12.75" customHeight="1" x14ac:dyDescent="0.2"/>
    <row r="20169" ht="12.75" customHeight="1" x14ac:dyDescent="0.2"/>
    <row r="20170" ht="12.75" customHeight="1" x14ac:dyDescent="0.2"/>
    <row r="20171" ht="12.75" customHeight="1" x14ac:dyDescent="0.2"/>
    <row r="20172" ht="12.75" customHeight="1" x14ac:dyDescent="0.2"/>
    <row r="20173" ht="12.75" customHeight="1" x14ac:dyDescent="0.2"/>
    <row r="20174" ht="12.75" customHeight="1" x14ac:dyDescent="0.2"/>
    <row r="20175" ht="12.75" customHeight="1" x14ac:dyDescent="0.2"/>
    <row r="20176" ht="12.75" customHeight="1" x14ac:dyDescent="0.2"/>
    <row r="20177" ht="12.75" customHeight="1" x14ac:dyDescent="0.2"/>
    <row r="20178" ht="12.75" customHeight="1" x14ac:dyDescent="0.2"/>
    <row r="20179" ht="12.75" customHeight="1" x14ac:dyDescent="0.2"/>
    <row r="20180" ht="12.75" customHeight="1" x14ac:dyDescent="0.2"/>
    <row r="20181" ht="12.75" customHeight="1" x14ac:dyDescent="0.2"/>
    <row r="20182" ht="12.75" customHeight="1" x14ac:dyDescent="0.2"/>
    <row r="20183" ht="12.75" customHeight="1" x14ac:dyDescent="0.2"/>
    <row r="20184" ht="12.75" customHeight="1" x14ac:dyDescent="0.2"/>
    <row r="20185" ht="12.75" customHeight="1" x14ac:dyDescent="0.2"/>
    <row r="20186" ht="12.75" customHeight="1" x14ac:dyDescent="0.2"/>
    <row r="20187" ht="12.75" customHeight="1" x14ac:dyDescent="0.2"/>
    <row r="20188" ht="12.75" customHeight="1" x14ac:dyDescent="0.2"/>
    <row r="20189" ht="12.75" customHeight="1" x14ac:dyDescent="0.2"/>
    <row r="20190" ht="12.75" customHeight="1" x14ac:dyDescent="0.2"/>
    <row r="20191" ht="12.75" customHeight="1" x14ac:dyDescent="0.2"/>
    <row r="20192" ht="12.75" customHeight="1" x14ac:dyDescent="0.2"/>
    <row r="20193" ht="12.75" customHeight="1" x14ac:dyDescent="0.2"/>
    <row r="20194" ht="12.75" customHeight="1" x14ac:dyDescent="0.2"/>
    <row r="20195" ht="12.75" customHeight="1" x14ac:dyDescent="0.2"/>
    <row r="20196" ht="12.75" customHeight="1" x14ac:dyDescent="0.2"/>
    <row r="20197" ht="12.75" customHeight="1" x14ac:dyDescent="0.2"/>
    <row r="20198" ht="12.75" customHeight="1" x14ac:dyDescent="0.2"/>
    <row r="20199" ht="12.75" customHeight="1" x14ac:dyDescent="0.2"/>
    <row r="20200" ht="12.75" customHeight="1" x14ac:dyDescent="0.2"/>
    <row r="20201" ht="12.75" customHeight="1" x14ac:dyDescent="0.2"/>
    <row r="20202" ht="12.75" customHeight="1" x14ac:dyDescent="0.2"/>
    <row r="20203" ht="12.75" customHeight="1" x14ac:dyDescent="0.2"/>
    <row r="20204" ht="12.75" customHeight="1" x14ac:dyDescent="0.2"/>
    <row r="20205" ht="12.75" customHeight="1" x14ac:dyDescent="0.2"/>
    <row r="20206" ht="12.75" customHeight="1" x14ac:dyDescent="0.2"/>
    <row r="20207" ht="12.75" customHeight="1" x14ac:dyDescent="0.2"/>
    <row r="20208" ht="12.75" customHeight="1" x14ac:dyDescent="0.2"/>
    <row r="20209" ht="12.75" customHeight="1" x14ac:dyDescent="0.2"/>
    <row r="20210" ht="12.75" customHeight="1" x14ac:dyDescent="0.2"/>
    <row r="20211" ht="12.75" customHeight="1" x14ac:dyDescent="0.2"/>
    <row r="20212" ht="12.75" customHeight="1" x14ac:dyDescent="0.2"/>
    <row r="20213" ht="12.75" customHeight="1" x14ac:dyDescent="0.2"/>
    <row r="20214" ht="12.75" customHeight="1" x14ac:dyDescent="0.2"/>
    <row r="20215" ht="12.75" customHeight="1" x14ac:dyDescent="0.2"/>
    <row r="20216" ht="12.75" customHeight="1" x14ac:dyDescent="0.2"/>
    <row r="20217" ht="12.75" customHeight="1" x14ac:dyDescent="0.2"/>
    <row r="20218" ht="12.75" customHeight="1" x14ac:dyDescent="0.2"/>
    <row r="20219" ht="12.75" customHeight="1" x14ac:dyDescent="0.2"/>
    <row r="20220" ht="12.75" customHeight="1" x14ac:dyDescent="0.2"/>
    <row r="20221" ht="12.75" customHeight="1" x14ac:dyDescent="0.2"/>
    <row r="20222" ht="12.75" customHeight="1" x14ac:dyDescent="0.2"/>
    <row r="20223" ht="12.75" customHeight="1" x14ac:dyDescent="0.2"/>
    <row r="20224" ht="12.75" customHeight="1" x14ac:dyDescent="0.2"/>
    <row r="20225" ht="12.75" customHeight="1" x14ac:dyDescent="0.2"/>
    <row r="20226" ht="12.75" customHeight="1" x14ac:dyDescent="0.2"/>
    <row r="20227" ht="12.75" customHeight="1" x14ac:dyDescent="0.2"/>
    <row r="20228" ht="12.75" customHeight="1" x14ac:dyDescent="0.2"/>
    <row r="20229" ht="12.75" customHeight="1" x14ac:dyDescent="0.2"/>
    <row r="20230" ht="12.75" customHeight="1" x14ac:dyDescent="0.2"/>
    <row r="20231" ht="12.75" customHeight="1" x14ac:dyDescent="0.2"/>
    <row r="20232" ht="12.75" customHeight="1" x14ac:dyDescent="0.2"/>
    <row r="20233" ht="12.75" customHeight="1" x14ac:dyDescent="0.2"/>
    <row r="20234" ht="12.75" customHeight="1" x14ac:dyDescent="0.2"/>
    <row r="20235" ht="12.75" customHeight="1" x14ac:dyDescent="0.2"/>
    <row r="20236" ht="12.75" customHeight="1" x14ac:dyDescent="0.2"/>
    <row r="20237" ht="12.75" customHeight="1" x14ac:dyDescent="0.2"/>
    <row r="20238" ht="12.75" customHeight="1" x14ac:dyDescent="0.2"/>
    <row r="20239" ht="12.75" customHeight="1" x14ac:dyDescent="0.2"/>
    <row r="20240" ht="12.75" customHeight="1" x14ac:dyDescent="0.2"/>
    <row r="20241" ht="12.75" customHeight="1" x14ac:dyDescent="0.2"/>
    <row r="20242" ht="12.75" customHeight="1" x14ac:dyDescent="0.2"/>
    <row r="20243" ht="12.75" customHeight="1" x14ac:dyDescent="0.2"/>
    <row r="20244" ht="12.75" customHeight="1" x14ac:dyDescent="0.2"/>
    <row r="20245" ht="12.75" customHeight="1" x14ac:dyDescent="0.2"/>
    <row r="20246" ht="12.75" customHeight="1" x14ac:dyDescent="0.2"/>
    <row r="20247" ht="12.75" customHeight="1" x14ac:dyDescent="0.2"/>
    <row r="20248" ht="12.75" customHeight="1" x14ac:dyDescent="0.2"/>
    <row r="20249" ht="12.75" customHeight="1" x14ac:dyDescent="0.2"/>
    <row r="20250" ht="12.75" customHeight="1" x14ac:dyDescent="0.2"/>
    <row r="20251" ht="12.75" customHeight="1" x14ac:dyDescent="0.2"/>
    <row r="20252" ht="12.75" customHeight="1" x14ac:dyDescent="0.2"/>
    <row r="20253" ht="12.75" customHeight="1" x14ac:dyDescent="0.2"/>
    <row r="20254" ht="12.75" customHeight="1" x14ac:dyDescent="0.2"/>
    <row r="20255" ht="12.75" customHeight="1" x14ac:dyDescent="0.2"/>
    <row r="20256" ht="12.75" customHeight="1" x14ac:dyDescent="0.2"/>
    <row r="20257" ht="12.75" customHeight="1" x14ac:dyDescent="0.2"/>
    <row r="20258" ht="12.75" customHeight="1" x14ac:dyDescent="0.2"/>
    <row r="20259" ht="12.75" customHeight="1" x14ac:dyDescent="0.2"/>
    <row r="20260" ht="12.75" customHeight="1" x14ac:dyDescent="0.2"/>
    <row r="20261" ht="12.75" customHeight="1" x14ac:dyDescent="0.2"/>
    <row r="20262" ht="12.75" customHeight="1" x14ac:dyDescent="0.2"/>
    <row r="20263" ht="12.75" customHeight="1" x14ac:dyDescent="0.2"/>
    <row r="20264" ht="12.75" customHeight="1" x14ac:dyDescent="0.2"/>
    <row r="20265" ht="12.75" customHeight="1" x14ac:dyDescent="0.2"/>
    <row r="20266" ht="12.75" customHeight="1" x14ac:dyDescent="0.2"/>
    <row r="20267" ht="12.75" customHeight="1" x14ac:dyDescent="0.2"/>
    <row r="20268" ht="12.75" customHeight="1" x14ac:dyDescent="0.2"/>
    <row r="20269" ht="12.75" customHeight="1" x14ac:dyDescent="0.2"/>
    <row r="20270" ht="12.75" customHeight="1" x14ac:dyDescent="0.2"/>
    <row r="20271" ht="12.75" customHeight="1" x14ac:dyDescent="0.2"/>
    <row r="20272" ht="12.75" customHeight="1" x14ac:dyDescent="0.2"/>
    <row r="20273" ht="12.75" customHeight="1" x14ac:dyDescent="0.2"/>
    <row r="20274" ht="12.75" customHeight="1" x14ac:dyDescent="0.2"/>
    <row r="20275" ht="12.75" customHeight="1" x14ac:dyDescent="0.2"/>
    <row r="20276" ht="12.75" customHeight="1" x14ac:dyDescent="0.2"/>
    <row r="20277" ht="12.75" customHeight="1" x14ac:dyDescent="0.2"/>
    <row r="20278" ht="12.75" customHeight="1" x14ac:dyDescent="0.2"/>
    <row r="20279" ht="12.75" customHeight="1" x14ac:dyDescent="0.2"/>
    <row r="20280" ht="12.75" customHeight="1" x14ac:dyDescent="0.2"/>
    <row r="20281" ht="12.75" customHeight="1" x14ac:dyDescent="0.2"/>
    <row r="20282" ht="12.75" customHeight="1" x14ac:dyDescent="0.2"/>
    <row r="20283" ht="12.75" customHeight="1" x14ac:dyDescent="0.2"/>
    <row r="20284" ht="12.75" customHeight="1" x14ac:dyDescent="0.2"/>
    <row r="20285" ht="12.75" customHeight="1" x14ac:dyDescent="0.2"/>
    <row r="20286" ht="12.75" customHeight="1" x14ac:dyDescent="0.2"/>
    <row r="20287" ht="12.75" customHeight="1" x14ac:dyDescent="0.2"/>
    <row r="20288" ht="12.75" customHeight="1" x14ac:dyDescent="0.2"/>
    <row r="20289" ht="12.75" customHeight="1" x14ac:dyDescent="0.2"/>
    <row r="20290" ht="12.75" customHeight="1" x14ac:dyDescent="0.2"/>
    <row r="20291" ht="12.75" customHeight="1" x14ac:dyDescent="0.2"/>
    <row r="20292" ht="12.75" customHeight="1" x14ac:dyDescent="0.2"/>
    <row r="20293" ht="12.75" customHeight="1" x14ac:dyDescent="0.2"/>
    <row r="20294" ht="12.75" customHeight="1" x14ac:dyDescent="0.2"/>
    <row r="20295" ht="12.75" customHeight="1" x14ac:dyDescent="0.2"/>
    <row r="20296" ht="12.75" customHeight="1" x14ac:dyDescent="0.2"/>
    <row r="20297" ht="12.75" customHeight="1" x14ac:dyDescent="0.2"/>
    <row r="20298" ht="12.75" customHeight="1" x14ac:dyDescent="0.2"/>
    <row r="20299" ht="12.75" customHeight="1" x14ac:dyDescent="0.2"/>
    <row r="20300" ht="12.75" customHeight="1" x14ac:dyDescent="0.2"/>
    <row r="20301" ht="12.75" customHeight="1" x14ac:dyDescent="0.2"/>
    <row r="20302" ht="12.75" customHeight="1" x14ac:dyDescent="0.2"/>
    <row r="20303" ht="12.75" customHeight="1" x14ac:dyDescent="0.2"/>
    <row r="20304" ht="12.75" customHeight="1" x14ac:dyDescent="0.2"/>
    <row r="20305" ht="12.75" customHeight="1" x14ac:dyDescent="0.2"/>
    <row r="20306" ht="12.75" customHeight="1" x14ac:dyDescent="0.2"/>
    <row r="20307" ht="12.75" customHeight="1" x14ac:dyDescent="0.2"/>
    <row r="20308" ht="12.75" customHeight="1" x14ac:dyDescent="0.2"/>
    <row r="20309" ht="12.75" customHeight="1" x14ac:dyDescent="0.2"/>
    <row r="20310" ht="12.75" customHeight="1" x14ac:dyDescent="0.2"/>
    <row r="20311" ht="12.75" customHeight="1" x14ac:dyDescent="0.2"/>
    <row r="20312" ht="12.75" customHeight="1" x14ac:dyDescent="0.2"/>
    <row r="20313" ht="12.75" customHeight="1" x14ac:dyDescent="0.2"/>
    <row r="20314" ht="12.75" customHeight="1" x14ac:dyDescent="0.2"/>
    <row r="20315" ht="12.75" customHeight="1" x14ac:dyDescent="0.2"/>
    <row r="20316" ht="12.75" customHeight="1" x14ac:dyDescent="0.2"/>
    <row r="20317" ht="12.75" customHeight="1" x14ac:dyDescent="0.2"/>
    <row r="20318" ht="12.75" customHeight="1" x14ac:dyDescent="0.2"/>
    <row r="20319" ht="12.75" customHeight="1" x14ac:dyDescent="0.2"/>
    <row r="20320" ht="12.75" customHeight="1" x14ac:dyDescent="0.2"/>
    <row r="20321" ht="12.75" customHeight="1" x14ac:dyDescent="0.2"/>
    <row r="20322" ht="12.75" customHeight="1" x14ac:dyDescent="0.2"/>
    <row r="20323" ht="12.75" customHeight="1" x14ac:dyDescent="0.2"/>
    <row r="20324" ht="12.75" customHeight="1" x14ac:dyDescent="0.2"/>
    <row r="20325" ht="12.75" customHeight="1" x14ac:dyDescent="0.2"/>
    <row r="20326" ht="12.75" customHeight="1" x14ac:dyDescent="0.2"/>
    <row r="20327" ht="12.75" customHeight="1" x14ac:dyDescent="0.2"/>
    <row r="20328" ht="12.75" customHeight="1" x14ac:dyDescent="0.2"/>
    <row r="20329" ht="12.75" customHeight="1" x14ac:dyDescent="0.2"/>
    <row r="20330" ht="12.75" customHeight="1" x14ac:dyDescent="0.2"/>
    <row r="20331" ht="12.75" customHeight="1" x14ac:dyDescent="0.2"/>
    <row r="20332" ht="12.75" customHeight="1" x14ac:dyDescent="0.2"/>
    <row r="20333" ht="12.75" customHeight="1" x14ac:dyDescent="0.2"/>
    <row r="20334" ht="12.75" customHeight="1" x14ac:dyDescent="0.2"/>
    <row r="20335" ht="12.75" customHeight="1" x14ac:dyDescent="0.2"/>
    <row r="20336" ht="12.75" customHeight="1" x14ac:dyDescent="0.2"/>
    <row r="20337" ht="12.75" customHeight="1" x14ac:dyDescent="0.2"/>
    <row r="20338" ht="12.75" customHeight="1" x14ac:dyDescent="0.2"/>
    <row r="20339" ht="12.75" customHeight="1" x14ac:dyDescent="0.2"/>
    <row r="20340" ht="12.75" customHeight="1" x14ac:dyDescent="0.2"/>
    <row r="20341" ht="12.75" customHeight="1" x14ac:dyDescent="0.2"/>
    <row r="20342" ht="12.75" customHeight="1" x14ac:dyDescent="0.2"/>
    <row r="20343" ht="12.75" customHeight="1" x14ac:dyDescent="0.2"/>
    <row r="20344" ht="12.75" customHeight="1" x14ac:dyDescent="0.2"/>
    <row r="20345" ht="12.75" customHeight="1" x14ac:dyDescent="0.2"/>
    <row r="20346" ht="12.75" customHeight="1" x14ac:dyDescent="0.2"/>
    <row r="20347" ht="12.75" customHeight="1" x14ac:dyDescent="0.2"/>
    <row r="20348" ht="12.75" customHeight="1" x14ac:dyDescent="0.2"/>
    <row r="20349" ht="12.75" customHeight="1" x14ac:dyDescent="0.2"/>
    <row r="20350" ht="12.75" customHeight="1" x14ac:dyDescent="0.2"/>
    <row r="20351" ht="12.75" customHeight="1" x14ac:dyDescent="0.2"/>
    <row r="20352" ht="12.75" customHeight="1" x14ac:dyDescent="0.2"/>
    <row r="20353" ht="12.75" customHeight="1" x14ac:dyDescent="0.2"/>
    <row r="20354" ht="12.75" customHeight="1" x14ac:dyDescent="0.2"/>
    <row r="20355" ht="12.75" customHeight="1" x14ac:dyDescent="0.2"/>
    <row r="20356" ht="12.75" customHeight="1" x14ac:dyDescent="0.2"/>
    <row r="20357" ht="12.75" customHeight="1" x14ac:dyDescent="0.2"/>
    <row r="20358" ht="12.75" customHeight="1" x14ac:dyDescent="0.2"/>
    <row r="20359" ht="12.75" customHeight="1" x14ac:dyDescent="0.2"/>
    <row r="20360" ht="12.75" customHeight="1" x14ac:dyDescent="0.2"/>
    <row r="20361" ht="12.75" customHeight="1" x14ac:dyDescent="0.2"/>
    <row r="20362" ht="12.75" customHeight="1" x14ac:dyDescent="0.2"/>
    <row r="20363" ht="12.75" customHeight="1" x14ac:dyDescent="0.2"/>
    <row r="20364" ht="12.75" customHeight="1" x14ac:dyDescent="0.2"/>
    <row r="20365" ht="12.75" customHeight="1" x14ac:dyDescent="0.2"/>
    <row r="20366" ht="12.75" customHeight="1" x14ac:dyDescent="0.2"/>
    <row r="20367" ht="12.75" customHeight="1" x14ac:dyDescent="0.2"/>
    <row r="20368" ht="12.75" customHeight="1" x14ac:dyDescent="0.2"/>
    <row r="20369" ht="12.75" customHeight="1" x14ac:dyDescent="0.2"/>
    <row r="20370" ht="12.75" customHeight="1" x14ac:dyDescent="0.2"/>
    <row r="20371" ht="12.75" customHeight="1" x14ac:dyDescent="0.2"/>
    <row r="20372" ht="12.75" customHeight="1" x14ac:dyDescent="0.2"/>
    <row r="20373" ht="12.75" customHeight="1" x14ac:dyDescent="0.2"/>
    <row r="20374" ht="12.75" customHeight="1" x14ac:dyDescent="0.2"/>
    <row r="20375" ht="12.75" customHeight="1" x14ac:dyDescent="0.2"/>
    <row r="20376" ht="12.75" customHeight="1" x14ac:dyDescent="0.2"/>
    <row r="20377" ht="12.75" customHeight="1" x14ac:dyDescent="0.2"/>
    <row r="20378" ht="12.75" customHeight="1" x14ac:dyDescent="0.2"/>
    <row r="20379" ht="12.75" customHeight="1" x14ac:dyDescent="0.2"/>
    <row r="20380" ht="12.75" customHeight="1" x14ac:dyDescent="0.2"/>
    <row r="20381" ht="12.75" customHeight="1" x14ac:dyDescent="0.2"/>
    <row r="20382" ht="12.75" customHeight="1" x14ac:dyDescent="0.2"/>
    <row r="20383" ht="12.75" customHeight="1" x14ac:dyDescent="0.2"/>
    <row r="20384" ht="12.75" customHeight="1" x14ac:dyDescent="0.2"/>
    <row r="20385" ht="12.75" customHeight="1" x14ac:dyDescent="0.2"/>
    <row r="20386" ht="12.75" customHeight="1" x14ac:dyDescent="0.2"/>
    <row r="20387" ht="12.75" customHeight="1" x14ac:dyDescent="0.2"/>
    <row r="20388" ht="12.75" customHeight="1" x14ac:dyDescent="0.2"/>
    <row r="20389" ht="12.75" customHeight="1" x14ac:dyDescent="0.2"/>
    <row r="20390" ht="12.75" customHeight="1" x14ac:dyDescent="0.2"/>
    <row r="20391" ht="12.75" customHeight="1" x14ac:dyDescent="0.2"/>
    <row r="20392" ht="12.75" customHeight="1" x14ac:dyDescent="0.2"/>
    <row r="20393" ht="12.75" customHeight="1" x14ac:dyDescent="0.2"/>
    <row r="20394" ht="12.75" customHeight="1" x14ac:dyDescent="0.2"/>
    <row r="20395" ht="12.75" customHeight="1" x14ac:dyDescent="0.2"/>
    <row r="20396" ht="12.75" customHeight="1" x14ac:dyDescent="0.2"/>
    <row r="20397" ht="12.75" customHeight="1" x14ac:dyDescent="0.2"/>
    <row r="20398" ht="12.75" customHeight="1" x14ac:dyDescent="0.2"/>
    <row r="20399" ht="12.75" customHeight="1" x14ac:dyDescent="0.2"/>
    <row r="20400" ht="12.75" customHeight="1" x14ac:dyDescent="0.2"/>
    <row r="20401" ht="12.75" customHeight="1" x14ac:dyDescent="0.2"/>
    <row r="20402" ht="12.75" customHeight="1" x14ac:dyDescent="0.2"/>
    <row r="20403" ht="12.75" customHeight="1" x14ac:dyDescent="0.2"/>
    <row r="20404" ht="12.75" customHeight="1" x14ac:dyDescent="0.2"/>
    <row r="20405" ht="12.75" customHeight="1" x14ac:dyDescent="0.2"/>
    <row r="20406" ht="12.75" customHeight="1" x14ac:dyDescent="0.2"/>
    <row r="20407" ht="12.75" customHeight="1" x14ac:dyDescent="0.2"/>
    <row r="20408" ht="12.75" customHeight="1" x14ac:dyDescent="0.2"/>
    <row r="20409" ht="12.75" customHeight="1" x14ac:dyDescent="0.2"/>
    <row r="20410" ht="12.75" customHeight="1" x14ac:dyDescent="0.2"/>
    <row r="20411" ht="12.75" customHeight="1" x14ac:dyDescent="0.2"/>
    <row r="20412" ht="12.75" customHeight="1" x14ac:dyDescent="0.2"/>
    <row r="20413" ht="12.75" customHeight="1" x14ac:dyDescent="0.2"/>
    <row r="20414" ht="12.75" customHeight="1" x14ac:dyDescent="0.2"/>
    <row r="20415" ht="12.75" customHeight="1" x14ac:dyDescent="0.2"/>
    <row r="20416" ht="12.75" customHeight="1" x14ac:dyDescent="0.2"/>
    <row r="20417" ht="12.75" customHeight="1" x14ac:dyDescent="0.2"/>
    <row r="20418" ht="12.75" customHeight="1" x14ac:dyDescent="0.2"/>
    <row r="20419" ht="12.75" customHeight="1" x14ac:dyDescent="0.2"/>
    <row r="20420" ht="12.75" customHeight="1" x14ac:dyDescent="0.2"/>
    <row r="20421" ht="12.75" customHeight="1" x14ac:dyDescent="0.2"/>
    <row r="20422" ht="12.75" customHeight="1" x14ac:dyDescent="0.2"/>
    <row r="20423" ht="12.75" customHeight="1" x14ac:dyDescent="0.2"/>
    <row r="20424" ht="12.75" customHeight="1" x14ac:dyDescent="0.2"/>
    <row r="20425" ht="12.75" customHeight="1" x14ac:dyDescent="0.2"/>
    <row r="20426" ht="12.75" customHeight="1" x14ac:dyDescent="0.2"/>
    <row r="20427" ht="12.75" customHeight="1" x14ac:dyDescent="0.2"/>
    <row r="20428" ht="12.75" customHeight="1" x14ac:dyDescent="0.2"/>
    <row r="20429" ht="12.75" customHeight="1" x14ac:dyDescent="0.2"/>
    <row r="20430" ht="12.75" customHeight="1" x14ac:dyDescent="0.2"/>
    <row r="20431" ht="12.75" customHeight="1" x14ac:dyDescent="0.2"/>
    <row r="20432" ht="12.75" customHeight="1" x14ac:dyDescent="0.2"/>
    <row r="20433" ht="12.75" customHeight="1" x14ac:dyDescent="0.2"/>
    <row r="20434" ht="12.75" customHeight="1" x14ac:dyDescent="0.2"/>
    <row r="20435" ht="12.75" customHeight="1" x14ac:dyDescent="0.2"/>
    <row r="20436" ht="12.75" customHeight="1" x14ac:dyDescent="0.2"/>
    <row r="20437" ht="12.75" customHeight="1" x14ac:dyDescent="0.2"/>
    <row r="20438" ht="12.75" customHeight="1" x14ac:dyDescent="0.2"/>
    <row r="20439" ht="12.75" customHeight="1" x14ac:dyDescent="0.2"/>
    <row r="20440" ht="12.75" customHeight="1" x14ac:dyDescent="0.2"/>
    <row r="20441" ht="12.75" customHeight="1" x14ac:dyDescent="0.2"/>
    <row r="20442" ht="12.75" customHeight="1" x14ac:dyDescent="0.2"/>
    <row r="20443" ht="12.75" customHeight="1" x14ac:dyDescent="0.2"/>
    <row r="20444" ht="12.75" customHeight="1" x14ac:dyDescent="0.2"/>
    <row r="20445" ht="12.75" customHeight="1" x14ac:dyDescent="0.2"/>
    <row r="20446" ht="12.75" customHeight="1" x14ac:dyDescent="0.2"/>
    <row r="20447" ht="12.75" customHeight="1" x14ac:dyDescent="0.2"/>
    <row r="20448" ht="12.75" customHeight="1" x14ac:dyDescent="0.2"/>
    <row r="20449" ht="12.75" customHeight="1" x14ac:dyDescent="0.2"/>
    <row r="20450" ht="12.75" customHeight="1" x14ac:dyDescent="0.2"/>
    <row r="20451" ht="12.75" customHeight="1" x14ac:dyDescent="0.2"/>
    <row r="20452" ht="12.75" customHeight="1" x14ac:dyDescent="0.2"/>
    <row r="20453" ht="12.75" customHeight="1" x14ac:dyDescent="0.2"/>
    <row r="20454" ht="12.75" customHeight="1" x14ac:dyDescent="0.2"/>
    <row r="20455" ht="12.75" customHeight="1" x14ac:dyDescent="0.2"/>
    <row r="20456" ht="12.75" customHeight="1" x14ac:dyDescent="0.2"/>
    <row r="20457" ht="12.75" customHeight="1" x14ac:dyDescent="0.2"/>
    <row r="20458" ht="12.75" customHeight="1" x14ac:dyDescent="0.2"/>
    <row r="20459" ht="12.75" customHeight="1" x14ac:dyDescent="0.2"/>
    <row r="20460" ht="12.75" customHeight="1" x14ac:dyDescent="0.2"/>
    <row r="20461" ht="12.75" customHeight="1" x14ac:dyDescent="0.2"/>
    <row r="20462" ht="12.75" customHeight="1" x14ac:dyDescent="0.2"/>
    <row r="20463" ht="12.75" customHeight="1" x14ac:dyDescent="0.2"/>
    <row r="20464" ht="12.75" customHeight="1" x14ac:dyDescent="0.2"/>
    <row r="20465" ht="12.75" customHeight="1" x14ac:dyDescent="0.2"/>
    <row r="20466" ht="12.75" customHeight="1" x14ac:dyDescent="0.2"/>
    <row r="20467" ht="12.75" customHeight="1" x14ac:dyDescent="0.2"/>
    <row r="20468" ht="12.75" customHeight="1" x14ac:dyDescent="0.2"/>
    <row r="20469" ht="12.75" customHeight="1" x14ac:dyDescent="0.2"/>
    <row r="20470" ht="12.75" customHeight="1" x14ac:dyDescent="0.2"/>
    <row r="20471" ht="12.75" customHeight="1" x14ac:dyDescent="0.2"/>
    <row r="20472" ht="12.75" customHeight="1" x14ac:dyDescent="0.2"/>
    <row r="20473" ht="12.75" customHeight="1" x14ac:dyDescent="0.2"/>
    <row r="20474" ht="12.75" customHeight="1" x14ac:dyDescent="0.2"/>
    <row r="20475" ht="12.75" customHeight="1" x14ac:dyDescent="0.2"/>
    <row r="20476" ht="12.75" customHeight="1" x14ac:dyDescent="0.2"/>
    <row r="20477" ht="12.75" customHeight="1" x14ac:dyDescent="0.2"/>
    <row r="20478" ht="12.75" customHeight="1" x14ac:dyDescent="0.2"/>
    <row r="20479" ht="12.75" customHeight="1" x14ac:dyDescent="0.2"/>
    <row r="20480" ht="12.75" customHeight="1" x14ac:dyDescent="0.2"/>
    <row r="20481" ht="12.75" customHeight="1" x14ac:dyDescent="0.2"/>
    <row r="20482" ht="12.75" customHeight="1" x14ac:dyDescent="0.2"/>
    <row r="20483" ht="12.75" customHeight="1" x14ac:dyDescent="0.2"/>
    <row r="20484" ht="12.75" customHeight="1" x14ac:dyDescent="0.2"/>
    <row r="20485" ht="12.75" customHeight="1" x14ac:dyDescent="0.2"/>
    <row r="20486" ht="12.75" customHeight="1" x14ac:dyDescent="0.2"/>
    <row r="20487" ht="12.75" customHeight="1" x14ac:dyDescent="0.2"/>
    <row r="20488" ht="12.75" customHeight="1" x14ac:dyDescent="0.2"/>
    <row r="20489" ht="12.75" customHeight="1" x14ac:dyDescent="0.2"/>
    <row r="20490" ht="12.75" customHeight="1" x14ac:dyDescent="0.2"/>
    <row r="20491" ht="12.75" customHeight="1" x14ac:dyDescent="0.2"/>
    <row r="20492" ht="12.75" customHeight="1" x14ac:dyDescent="0.2"/>
    <row r="20493" ht="12.75" customHeight="1" x14ac:dyDescent="0.2"/>
    <row r="20494" ht="12.75" customHeight="1" x14ac:dyDescent="0.2"/>
    <row r="20495" ht="12.75" customHeight="1" x14ac:dyDescent="0.2"/>
    <row r="20496" ht="12.75" customHeight="1" x14ac:dyDescent="0.2"/>
    <row r="20497" ht="12.75" customHeight="1" x14ac:dyDescent="0.2"/>
    <row r="20498" ht="12.75" customHeight="1" x14ac:dyDescent="0.2"/>
    <row r="20499" ht="12.75" customHeight="1" x14ac:dyDescent="0.2"/>
    <row r="20500" ht="12.75" customHeight="1" x14ac:dyDescent="0.2"/>
    <row r="20501" ht="12.75" customHeight="1" x14ac:dyDescent="0.2"/>
    <row r="20502" ht="12.75" customHeight="1" x14ac:dyDescent="0.2"/>
    <row r="20503" ht="12.75" customHeight="1" x14ac:dyDescent="0.2"/>
    <row r="20504" ht="12.75" customHeight="1" x14ac:dyDescent="0.2"/>
    <row r="20505" ht="12.75" customHeight="1" x14ac:dyDescent="0.2"/>
    <row r="20506" ht="12.75" customHeight="1" x14ac:dyDescent="0.2"/>
    <row r="20507" ht="12.75" customHeight="1" x14ac:dyDescent="0.2"/>
    <row r="20508" ht="12.75" customHeight="1" x14ac:dyDescent="0.2"/>
    <row r="20509" ht="12.75" customHeight="1" x14ac:dyDescent="0.2"/>
    <row r="20510" ht="12.75" customHeight="1" x14ac:dyDescent="0.2"/>
    <row r="20511" ht="12.75" customHeight="1" x14ac:dyDescent="0.2"/>
    <row r="20512" ht="12.75" customHeight="1" x14ac:dyDescent="0.2"/>
    <row r="20513" ht="12.75" customHeight="1" x14ac:dyDescent="0.2"/>
    <row r="20514" ht="12.75" customHeight="1" x14ac:dyDescent="0.2"/>
    <row r="20515" ht="12.75" customHeight="1" x14ac:dyDescent="0.2"/>
    <row r="20516" ht="12.75" customHeight="1" x14ac:dyDescent="0.2"/>
    <row r="20517" ht="12.75" customHeight="1" x14ac:dyDescent="0.2"/>
    <row r="20518" ht="12.75" customHeight="1" x14ac:dyDescent="0.2"/>
    <row r="20519" ht="12.75" customHeight="1" x14ac:dyDescent="0.2"/>
    <row r="20520" ht="12.75" customHeight="1" x14ac:dyDescent="0.2"/>
    <row r="20521" ht="12.75" customHeight="1" x14ac:dyDescent="0.2"/>
    <row r="20522" ht="12.75" customHeight="1" x14ac:dyDescent="0.2"/>
    <row r="20523" ht="12.75" customHeight="1" x14ac:dyDescent="0.2"/>
    <row r="20524" ht="12.75" customHeight="1" x14ac:dyDescent="0.2"/>
    <row r="20525" ht="12.75" customHeight="1" x14ac:dyDescent="0.2"/>
    <row r="20526" ht="12.75" customHeight="1" x14ac:dyDescent="0.2"/>
    <row r="20527" ht="12.75" customHeight="1" x14ac:dyDescent="0.2"/>
    <row r="20528" ht="12.75" customHeight="1" x14ac:dyDescent="0.2"/>
    <row r="20529" ht="12.75" customHeight="1" x14ac:dyDescent="0.2"/>
    <row r="20530" ht="12.75" customHeight="1" x14ac:dyDescent="0.2"/>
    <row r="20531" ht="12.75" customHeight="1" x14ac:dyDescent="0.2"/>
    <row r="20532" ht="12.75" customHeight="1" x14ac:dyDescent="0.2"/>
    <row r="20533" ht="12.75" customHeight="1" x14ac:dyDescent="0.2"/>
    <row r="20534" ht="12.75" customHeight="1" x14ac:dyDescent="0.2"/>
    <row r="20535" ht="12.75" customHeight="1" x14ac:dyDescent="0.2"/>
    <row r="20536" ht="12.75" customHeight="1" x14ac:dyDescent="0.2"/>
    <row r="20537" ht="12.75" customHeight="1" x14ac:dyDescent="0.2"/>
    <row r="20538" ht="12.75" customHeight="1" x14ac:dyDescent="0.2"/>
    <row r="20539" ht="12.75" customHeight="1" x14ac:dyDescent="0.2"/>
    <row r="20540" ht="12.75" customHeight="1" x14ac:dyDescent="0.2"/>
    <row r="20541" ht="12.75" customHeight="1" x14ac:dyDescent="0.2"/>
    <row r="20542" ht="12.75" customHeight="1" x14ac:dyDescent="0.2"/>
    <row r="20543" ht="12.75" customHeight="1" x14ac:dyDescent="0.2"/>
    <row r="20544" ht="12.75" customHeight="1" x14ac:dyDescent="0.2"/>
    <row r="20545" ht="12.75" customHeight="1" x14ac:dyDescent="0.2"/>
    <row r="20546" ht="12.75" customHeight="1" x14ac:dyDescent="0.2"/>
    <row r="20547" ht="12.75" customHeight="1" x14ac:dyDescent="0.2"/>
    <row r="20548" ht="12.75" customHeight="1" x14ac:dyDescent="0.2"/>
    <row r="20549" ht="12.75" customHeight="1" x14ac:dyDescent="0.2"/>
    <row r="20550" ht="12.75" customHeight="1" x14ac:dyDescent="0.2"/>
    <row r="20551" ht="12.75" customHeight="1" x14ac:dyDescent="0.2"/>
    <row r="20552" ht="12.75" customHeight="1" x14ac:dyDescent="0.2"/>
    <row r="20553" ht="12.75" customHeight="1" x14ac:dyDescent="0.2"/>
    <row r="20554" ht="12.75" customHeight="1" x14ac:dyDescent="0.2"/>
    <row r="20555" ht="12.75" customHeight="1" x14ac:dyDescent="0.2"/>
    <row r="20556" ht="12.75" customHeight="1" x14ac:dyDescent="0.2"/>
    <row r="20557" ht="12.75" customHeight="1" x14ac:dyDescent="0.2"/>
    <row r="20558" ht="12.75" customHeight="1" x14ac:dyDescent="0.2"/>
    <row r="20559" ht="12.75" customHeight="1" x14ac:dyDescent="0.2"/>
    <row r="20560" ht="12.75" customHeight="1" x14ac:dyDescent="0.2"/>
    <row r="20561" ht="12.75" customHeight="1" x14ac:dyDescent="0.2"/>
    <row r="20562" ht="12.75" customHeight="1" x14ac:dyDescent="0.2"/>
    <row r="20563" ht="12.75" customHeight="1" x14ac:dyDescent="0.2"/>
    <row r="20564" ht="12.75" customHeight="1" x14ac:dyDescent="0.2"/>
    <row r="20565" ht="12.75" customHeight="1" x14ac:dyDescent="0.2"/>
    <row r="20566" ht="12.75" customHeight="1" x14ac:dyDescent="0.2"/>
    <row r="20567" ht="12.75" customHeight="1" x14ac:dyDescent="0.2"/>
    <row r="20568" ht="12.75" customHeight="1" x14ac:dyDescent="0.2"/>
    <row r="20569" ht="12.75" customHeight="1" x14ac:dyDescent="0.2"/>
    <row r="20570" ht="12.75" customHeight="1" x14ac:dyDescent="0.2"/>
    <row r="20571" ht="12.75" customHeight="1" x14ac:dyDescent="0.2"/>
    <row r="20572" ht="12.75" customHeight="1" x14ac:dyDescent="0.2"/>
    <row r="20573" ht="12.75" customHeight="1" x14ac:dyDescent="0.2"/>
    <row r="20574" ht="12.75" customHeight="1" x14ac:dyDescent="0.2"/>
    <row r="20575" ht="12.75" customHeight="1" x14ac:dyDescent="0.2"/>
    <row r="20576" ht="12.75" customHeight="1" x14ac:dyDescent="0.2"/>
    <row r="20577" ht="12.75" customHeight="1" x14ac:dyDescent="0.2"/>
    <row r="20578" ht="12.75" customHeight="1" x14ac:dyDescent="0.2"/>
    <row r="20579" ht="12.75" customHeight="1" x14ac:dyDescent="0.2"/>
    <row r="20580" ht="12.75" customHeight="1" x14ac:dyDescent="0.2"/>
    <row r="20581" ht="12.75" customHeight="1" x14ac:dyDescent="0.2"/>
    <row r="20582" ht="12.75" customHeight="1" x14ac:dyDescent="0.2"/>
    <row r="20583" ht="12.75" customHeight="1" x14ac:dyDescent="0.2"/>
    <row r="20584" ht="12.75" customHeight="1" x14ac:dyDescent="0.2"/>
    <row r="20585" ht="12.75" customHeight="1" x14ac:dyDescent="0.2"/>
    <row r="20586" ht="12.75" customHeight="1" x14ac:dyDescent="0.2"/>
    <row r="20587" ht="12.75" customHeight="1" x14ac:dyDescent="0.2"/>
    <row r="20588" ht="12.75" customHeight="1" x14ac:dyDescent="0.2"/>
    <row r="20589" ht="12.75" customHeight="1" x14ac:dyDescent="0.2"/>
    <row r="20590" ht="12.75" customHeight="1" x14ac:dyDescent="0.2"/>
    <row r="20591" ht="12.75" customHeight="1" x14ac:dyDescent="0.2"/>
    <row r="20592" ht="12.75" customHeight="1" x14ac:dyDescent="0.2"/>
    <row r="20593" ht="12.75" customHeight="1" x14ac:dyDescent="0.2"/>
    <row r="20594" ht="12.75" customHeight="1" x14ac:dyDescent="0.2"/>
    <row r="20595" ht="12.75" customHeight="1" x14ac:dyDescent="0.2"/>
    <row r="20596" ht="12.75" customHeight="1" x14ac:dyDescent="0.2"/>
    <row r="20597" ht="12.75" customHeight="1" x14ac:dyDescent="0.2"/>
    <row r="20598" ht="12.75" customHeight="1" x14ac:dyDescent="0.2"/>
    <row r="20599" ht="12.75" customHeight="1" x14ac:dyDescent="0.2"/>
    <row r="20600" ht="12.75" customHeight="1" x14ac:dyDescent="0.2"/>
    <row r="20601" ht="12.75" customHeight="1" x14ac:dyDescent="0.2"/>
    <row r="20602" ht="12.75" customHeight="1" x14ac:dyDescent="0.2"/>
    <row r="20603" ht="12.75" customHeight="1" x14ac:dyDescent="0.2"/>
    <row r="20604" ht="12.75" customHeight="1" x14ac:dyDescent="0.2"/>
    <row r="20605" ht="12.75" customHeight="1" x14ac:dyDescent="0.2"/>
    <row r="20606" ht="12.75" customHeight="1" x14ac:dyDescent="0.2"/>
    <row r="20607" ht="12.75" customHeight="1" x14ac:dyDescent="0.2"/>
    <row r="20608" ht="12.75" customHeight="1" x14ac:dyDescent="0.2"/>
    <row r="20609" ht="12.75" customHeight="1" x14ac:dyDescent="0.2"/>
    <row r="20610" ht="12.75" customHeight="1" x14ac:dyDescent="0.2"/>
    <row r="20611" ht="12.75" customHeight="1" x14ac:dyDescent="0.2"/>
    <row r="20612" ht="12.75" customHeight="1" x14ac:dyDescent="0.2"/>
    <row r="20613" ht="12.75" customHeight="1" x14ac:dyDescent="0.2"/>
    <row r="20614" ht="12.75" customHeight="1" x14ac:dyDescent="0.2"/>
    <row r="20615" ht="12.75" customHeight="1" x14ac:dyDescent="0.2"/>
    <row r="20616" ht="12.75" customHeight="1" x14ac:dyDescent="0.2"/>
    <row r="20617" ht="12.75" customHeight="1" x14ac:dyDescent="0.2"/>
    <row r="20618" ht="12.75" customHeight="1" x14ac:dyDescent="0.2"/>
    <row r="20619" ht="12.75" customHeight="1" x14ac:dyDescent="0.2"/>
    <row r="20620" ht="12.75" customHeight="1" x14ac:dyDescent="0.2"/>
    <row r="20621" ht="12.75" customHeight="1" x14ac:dyDescent="0.2"/>
    <row r="20622" ht="12.75" customHeight="1" x14ac:dyDescent="0.2"/>
    <row r="20623" ht="12.75" customHeight="1" x14ac:dyDescent="0.2"/>
    <row r="20624" ht="12.75" customHeight="1" x14ac:dyDescent="0.2"/>
    <row r="20625" ht="12.75" customHeight="1" x14ac:dyDescent="0.2"/>
    <row r="20626" ht="12.75" customHeight="1" x14ac:dyDescent="0.2"/>
    <row r="20627" ht="12.75" customHeight="1" x14ac:dyDescent="0.2"/>
    <row r="20628" ht="12.75" customHeight="1" x14ac:dyDescent="0.2"/>
    <row r="20629" ht="12.75" customHeight="1" x14ac:dyDescent="0.2"/>
    <row r="20630" ht="12.75" customHeight="1" x14ac:dyDescent="0.2"/>
    <row r="20631" ht="12.75" customHeight="1" x14ac:dyDescent="0.2"/>
    <row r="20632" ht="12.75" customHeight="1" x14ac:dyDescent="0.2"/>
    <row r="20633" ht="12.75" customHeight="1" x14ac:dyDescent="0.2"/>
    <row r="20634" ht="12.75" customHeight="1" x14ac:dyDescent="0.2"/>
    <row r="20635" ht="12.75" customHeight="1" x14ac:dyDescent="0.2"/>
    <row r="20636" ht="12.75" customHeight="1" x14ac:dyDescent="0.2"/>
    <row r="20637" ht="12.75" customHeight="1" x14ac:dyDescent="0.2"/>
    <row r="20638" ht="12.75" customHeight="1" x14ac:dyDescent="0.2"/>
    <row r="20639" ht="12.75" customHeight="1" x14ac:dyDescent="0.2"/>
    <row r="20640" ht="12.75" customHeight="1" x14ac:dyDescent="0.2"/>
    <row r="20641" ht="12.75" customHeight="1" x14ac:dyDescent="0.2"/>
    <row r="20642" ht="12.75" customHeight="1" x14ac:dyDescent="0.2"/>
    <row r="20643" ht="12.75" customHeight="1" x14ac:dyDescent="0.2"/>
    <row r="20644" ht="12.75" customHeight="1" x14ac:dyDescent="0.2"/>
    <row r="20645" ht="12.75" customHeight="1" x14ac:dyDescent="0.2"/>
    <row r="20646" ht="12.75" customHeight="1" x14ac:dyDescent="0.2"/>
    <row r="20647" ht="12.75" customHeight="1" x14ac:dyDescent="0.2"/>
    <row r="20648" ht="12.75" customHeight="1" x14ac:dyDescent="0.2"/>
    <row r="20649" ht="12.75" customHeight="1" x14ac:dyDescent="0.2"/>
    <row r="20650" ht="12.75" customHeight="1" x14ac:dyDescent="0.2"/>
    <row r="20651" ht="12.75" customHeight="1" x14ac:dyDescent="0.2"/>
    <row r="20652" ht="12.75" customHeight="1" x14ac:dyDescent="0.2"/>
    <row r="20653" ht="12.75" customHeight="1" x14ac:dyDescent="0.2"/>
    <row r="20654" ht="12.75" customHeight="1" x14ac:dyDescent="0.2"/>
    <row r="20655" ht="12.75" customHeight="1" x14ac:dyDescent="0.2"/>
    <row r="20656" ht="12.75" customHeight="1" x14ac:dyDescent="0.2"/>
    <row r="20657" ht="12.75" customHeight="1" x14ac:dyDescent="0.2"/>
    <row r="20658" ht="12.75" customHeight="1" x14ac:dyDescent="0.2"/>
    <row r="20659" ht="12.75" customHeight="1" x14ac:dyDescent="0.2"/>
    <row r="20660" ht="12.75" customHeight="1" x14ac:dyDescent="0.2"/>
    <row r="20661" ht="12.75" customHeight="1" x14ac:dyDescent="0.2"/>
    <row r="20662" ht="12.75" customHeight="1" x14ac:dyDescent="0.2"/>
    <row r="20663" ht="12.75" customHeight="1" x14ac:dyDescent="0.2"/>
    <row r="20664" ht="12.75" customHeight="1" x14ac:dyDescent="0.2"/>
    <row r="20665" ht="12.75" customHeight="1" x14ac:dyDescent="0.2"/>
    <row r="20666" ht="12.75" customHeight="1" x14ac:dyDescent="0.2"/>
    <row r="20667" ht="12.75" customHeight="1" x14ac:dyDescent="0.2"/>
    <row r="20668" ht="12.75" customHeight="1" x14ac:dyDescent="0.2"/>
    <row r="20669" ht="12.75" customHeight="1" x14ac:dyDescent="0.2"/>
    <row r="20670" ht="12.75" customHeight="1" x14ac:dyDescent="0.2"/>
    <row r="20671" ht="12.75" customHeight="1" x14ac:dyDescent="0.2"/>
    <row r="20672" ht="12.75" customHeight="1" x14ac:dyDescent="0.2"/>
    <row r="20673" ht="12.75" customHeight="1" x14ac:dyDescent="0.2"/>
    <row r="20674" ht="12.75" customHeight="1" x14ac:dyDescent="0.2"/>
    <row r="20675" ht="12.75" customHeight="1" x14ac:dyDescent="0.2"/>
    <row r="20676" ht="12.75" customHeight="1" x14ac:dyDescent="0.2"/>
    <row r="20677" ht="12.75" customHeight="1" x14ac:dyDescent="0.2"/>
    <row r="20678" ht="12.75" customHeight="1" x14ac:dyDescent="0.2"/>
    <row r="20679" ht="12.75" customHeight="1" x14ac:dyDescent="0.2"/>
    <row r="20680" ht="12.75" customHeight="1" x14ac:dyDescent="0.2"/>
    <row r="20681" ht="12.75" customHeight="1" x14ac:dyDescent="0.2"/>
    <row r="20682" ht="12.75" customHeight="1" x14ac:dyDescent="0.2"/>
    <row r="20683" ht="12.75" customHeight="1" x14ac:dyDescent="0.2"/>
    <row r="20684" ht="12.75" customHeight="1" x14ac:dyDescent="0.2"/>
    <row r="20685" ht="12.75" customHeight="1" x14ac:dyDescent="0.2"/>
    <row r="20686" ht="12.75" customHeight="1" x14ac:dyDescent="0.2"/>
    <row r="20687" ht="12.75" customHeight="1" x14ac:dyDescent="0.2"/>
    <row r="20688" ht="12.75" customHeight="1" x14ac:dyDescent="0.2"/>
    <row r="20689" ht="12.75" customHeight="1" x14ac:dyDescent="0.2"/>
    <row r="20690" ht="12.75" customHeight="1" x14ac:dyDescent="0.2"/>
    <row r="20691" ht="12.75" customHeight="1" x14ac:dyDescent="0.2"/>
    <row r="20692" ht="12.75" customHeight="1" x14ac:dyDescent="0.2"/>
    <row r="20693" ht="12.75" customHeight="1" x14ac:dyDescent="0.2"/>
    <row r="20694" ht="12.75" customHeight="1" x14ac:dyDescent="0.2"/>
    <row r="20695" ht="12.75" customHeight="1" x14ac:dyDescent="0.2"/>
    <row r="20696" ht="12.75" customHeight="1" x14ac:dyDescent="0.2"/>
    <row r="20697" ht="12.75" customHeight="1" x14ac:dyDescent="0.2"/>
    <row r="20698" ht="12.75" customHeight="1" x14ac:dyDescent="0.2"/>
    <row r="20699" ht="12.75" customHeight="1" x14ac:dyDescent="0.2"/>
    <row r="20700" ht="12.75" customHeight="1" x14ac:dyDescent="0.2"/>
    <row r="20701" ht="12.75" customHeight="1" x14ac:dyDescent="0.2"/>
    <row r="20702" ht="12.75" customHeight="1" x14ac:dyDescent="0.2"/>
    <row r="20703" ht="12.75" customHeight="1" x14ac:dyDescent="0.2"/>
    <row r="20704" ht="12.75" customHeight="1" x14ac:dyDescent="0.2"/>
    <row r="20705" ht="12.75" customHeight="1" x14ac:dyDescent="0.2"/>
    <row r="20706" ht="12.75" customHeight="1" x14ac:dyDescent="0.2"/>
    <row r="20707" ht="12.75" customHeight="1" x14ac:dyDescent="0.2"/>
    <row r="20708" ht="12.75" customHeight="1" x14ac:dyDescent="0.2"/>
    <row r="20709" ht="12.75" customHeight="1" x14ac:dyDescent="0.2"/>
    <row r="20710" ht="12.75" customHeight="1" x14ac:dyDescent="0.2"/>
    <row r="20711" ht="12.75" customHeight="1" x14ac:dyDescent="0.2"/>
    <row r="20712" ht="12.75" customHeight="1" x14ac:dyDescent="0.2"/>
    <row r="20713" ht="12.75" customHeight="1" x14ac:dyDescent="0.2"/>
    <row r="20714" ht="12.75" customHeight="1" x14ac:dyDescent="0.2"/>
    <row r="20715" ht="12.75" customHeight="1" x14ac:dyDescent="0.2"/>
    <row r="20716" ht="12.75" customHeight="1" x14ac:dyDescent="0.2"/>
    <row r="20717" ht="12.75" customHeight="1" x14ac:dyDescent="0.2"/>
    <row r="20718" ht="12.75" customHeight="1" x14ac:dyDescent="0.2"/>
    <row r="20719" ht="12.75" customHeight="1" x14ac:dyDescent="0.2"/>
    <row r="20720" ht="12.75" customHeight="1" x14ac:dyDescent="0.2"/>
    <row r="20721" ht="12.75" customHeight="1" x14ac:dyDescent="0.2"/>
    <row r="20722" ht="12.75" customHeight="1" x14ac:dyDescent="0.2"/>
    <row r="20723" ht="12.75" customHeight="1" x14ac:dyDescent="0.2"/>
    <row r="20724" ht="12.75" customHeight="1" x14ac:dyDescent="0.2"/>
    <row r="20725" ht="12.75" customHeight="1" x14ac:dyDescent="0.2"/>
    <row r="20726" ht="12.75" customHeight="1" x14ac:dyDescent="0.2"/>
    <row r="20727" ht="12.75" customHeight="1" x14ac:dyDescent="0.2"/>
    <row r="20728" ht="12.75" customHeight="1" x14ac:dyDescent="0.2"/>
    <row r="20729" ht="12.75" customHeight="1" x14ac:dyDescent="0.2"/>
    <row r="20730" ht="12.75" customHeight="1" x14ac:dyDescent="0.2"/>
    <row r="20731" ht="12.75" customHeight="1" x14ac:dyDescent="0.2"/>
    <row r="20732" ht="12.75" customHeight="1" x14ac:dyDescent="0.2"/>
    <row r="20733" ht="12.75" customHeight="1" x14ac:dyDescent="0.2"/>
    <row r="20734" ht="12.75" customHeight="1" x14ac:dyDescent="0.2"/>
    <row r="20735" ht="12.75" customHeight="1" x14ac:dyDescent="0.2"/>
    <row r="20736" ht="12.75" customHeight="1" x14ac:dyDescent="0.2"/>
    <row r="20737" ht="12.75" customHeight="1" x14ac:dyDescent="0.2"/>
    <row r="20738" ht="12.75" customHeight="1" x14ac:dyDescent="0.2"/>
    <row r="20739" ht="12.75" customHeight="1" x14ac:dyDescent="0.2"/>
    <row r="20740" ht="12.75" customHeight="1" x14ac:dyDescent="0.2"/>
    <row r="20741" ht="12.75" customHeight="1" x14ac:dyDescent="0.2"/>
    <row r="20742" ht="12.75" customHeight="1" x14ac:dyDescent="0.2"/>
    <row r="20743" ht="12.75" customHeight="1" x14ac:dyDescent="0.2"/>
    <row r="20744" ht="12.75" customHeight="1" x14ac:dyDescent="0.2"/>
    <row r="20745" ht="12.75" customHeight="1" x14ac:dyDescent="0.2"/>
    <row r="20746" ht="12.75" customHeight="1" x14ac:dyDescent="0.2"/>
    <row r="20747" ht="12.75" customHeight="1" x14ac:dyDescent="0.2"/>
    <row r="20748" ht="12.75" customHeight="1" x14ac:dyDescent="0.2"/>
    <row r="20749" ht="12.75" customHeight="1" x14ac:dyDescent="0.2"/>
    <row r="20750" ht="12.75" customHeight="1" x14ac:dyDescent="0.2"/>
    <row r="20751" ht="12.75" customHeight="1" x14ac:dyDescent="0.2"/>
    <row r="20752" ht="12.75" customHeight="1" x14ac:dyDescent="0.2"/>
    <row r="20753" ht="12.75" customHeight="1" x14ac:dyDescent="0.2"/>
    <row r="20754" ht="12.75" customHeight="1" x14ac:dyDescent="0.2"/>
    <row r="20755" ht="12.75" customHeight="1" x14ac:dyDescent="0.2"/>
    <row r="20756" ht="12.75" customHeight="1" x14ac:dyDescent="0.2"/>
    <row r="20757" ht="12.75" customHeight="1" x14ac:dyDescent="0.2"/>
    <row r="20758" ht="12.75" customHeight="1" x14ac:dyDescent="0.2"/>
    <row r="20759" ht="12.75" customHeight="1" x14ac:dyDescent="0.2"/>
    <row r="20760" ht="12.75" customHeight="1" x14ac:dyDescent="0.2"/>
    <row r="20761" ht="12.75" customHeight="1" x14ac:dyDescent="0.2"/>
    <row r="20762" ht="12.75" customHeight="1" x14ac:dyDescent="0.2"/>
    <row r="20763" ht="12.75" customHeight="1" x14ac:dyDescent="0.2"/>
    <row r="20764" ht="12.75" customHeight="1" x14ac:dyDescent="0.2"/>
    <row r="20765" ht="12.75" customHeight="1" x14ac:dyDescent="0.2"/>
    <row r="20766" ht="12.75" customHeight="1" x14ac:dyDescent="0.2"/>
    <row r="20767" ht="12.75" customHeight="1" x14ac:dyDescent="0.2"/>
    <row r="20768" ht="12.75" customHeight="1" x14ac:dyDescent="0.2"/>
    <row r="20769" ht="12.75" customHeight="1" x14ac:dyDescent="0.2"/>
    <row r="20770" ht="12.75" customHeight="1" x14ac:dyDescent="0.2"/>
    <row r="20771" ht="12.75" customHeight="1" x14ac:dyDescent="0.2"/>
    <row r="20772" ht="12.75" customHeight="1" x14ac:dyDescent="0.2"/>
    <row r="20773" ht="12.75" customHeight="1" x14ac:dyDescent="0.2"/>
    <row r="20774" ht="12.75" customHeight="1" x14ac:dyDescent="0.2"/>
    <row r="20775" ht="12.75" customHeight="1" x14ac:dyDescent="0.2"/>
    <row r="20776" ht="12.75" customHeight="1" x14ac:dyDescent="0.2"/>
    <row r="20777" ht="12.75" customHeight="1" x14ac:dyDescent="0.2"/>
    <row r="20778" ht="12.75" customHeight="1" x14ac:dyDescent="0.2"/>
    <row r="20779" ht="12.75" customHeight="1" x14ac:dyDescent="0.2"/>
    <row r="20780" ht="12.75" customHeight="1" x14ac:dyDescent="0.2"/>
    <row r="20781" ht="12.75" customHeight="1" x14ac:dyDescent="0.2"/>
    <row r="20782" ht="12.75" customHeight="1" x14ac:dyDescent="0.2"/>
    <row r="20783" ht="12.75" customHeight="1" x14ac:dyDescent="0.2"/>
    <row r="20784" ht="12.75" customHeight="1" x14ac:dyDescent="0.2"/>
    <row r="20785" ht="12.75" customHeight="1" x14ac:dyDescent="0.2"/>
    <row r="20786" ht="12.75" customHeight="1" x14ac:dyDescent="0.2"/>
    <row r="20787" ht="12.75" customHeight="1" x14ac:dyDescent="0.2"/>
    <row r="20788" ht="12.75" customHeight="1" x14ac:dyDescent="0.2"/>
    <row r="20789" ht="12.75" customHeight="1" x14ac:dyDescent="0.2"/>
    <row r="20790" ht="12.75" customHeight="1" x14ac:dyDescent="0.2"/>
    <row r="20791" ht="12.75" customHeight="1" x14ac:dyDescent="0.2"/>
    <row r="20792" ht="12.75" customHeight="1" x14ac:dyDescent="0.2"/>
    <row r="20793" ht="12.75" customHeight="1" x14ac:dyDescent="0.2"/>
    <row r="20794" ht="12.75" customHeight="1" x14ac:dyDescent="0.2"/>
    <row r="20795" ht="12.75" customHeight="1" x14ac:dyDescent="0.2"/>
    <row r="20796" ht="12.75" customHeight="1" x14ac:dyDescent="0.2"/>
    <row r="20797" ht="12.75" customHeight="1" x14ac:dyDescent="0.2"/>
    <row r="20798" ht="12.75" customHeight="1" x14ac:dyDescent="0.2"/>
    <row r="20799" ht="12.75" customHeight="1" x14ac:dyDescent="0.2"/>
    <row r="20800" ht="12.75" customHeight="1" x14ac:dyDescent="0.2"/>
    <row r="20801" ht="12.75" customHeight="1" x14ac:dyDescent="0.2"/>
    <row r="20802" ht="12.75" customHeight="1" x14ac:dyDescent="0.2"/>
    <row r="20803" ht="12.75" customHeight="1" x14ac:dyDescent="0.2"/>
    <row r="20804" ht="12.75" customHeight="1" x14ac:dyDescent="0.2"/>
    <row r="20805" ht="12.75" customHeight="1" x14ac:dyDescent="0.2"/>
    <row r="20806" ht="12.75" customHeight="1" x14ac:dyDescent="0.2"/>
    <row r="20807" ht="12.75" customHeight="1" x14ac:dyDescent="0.2"/>
    <row r="20808" ht="12.75" customHeight="1" x14ac:dyDescent="0.2"/>
    <row r="20809" ht="12.75" customHeight="1" x14ac:dyDescent="0.2"/>
    <row r="20810" ht="12.75" customHeight="1" x14ac:dyDescent="0.2"/>
    <row r="20811" ht="12.75" customHeight="1" x14ac:dyDescent="0.2"/>
    <row r="20812" ht="12.75" customHeight="1" x14ac:dyDescent="0.2"/>
    <row r="20813" ht="12.75" customHeight="1" x14ac:dyDescent="0.2"/>
    <row r="20814" ht="12.75" customHeight="1" x14ac:dyDescent="0.2"/>
    <row r="20815" ht="12.75" customHeight="1" x14ac:dyDescent="0.2"/>
    <row r="20816" ht="12.75" customHeight="1" x14ac:dyDescent="0.2"/>
    <row r="20817" ht="12.75" customHeight="1" x14ac:dyDescent="0.2"/>
    <row r="20818" ht="12.75" customHeight="1" x14ac:dyDescent="0.2"/>
    <row r="20819" ht="12.75" customHeight="1" x14ac:dyDescent="0.2"/>
    <row r="20820" ht="12.75" customHeight="1" x14ac:dyDescent="0.2"/>
    <row r="20821" ht="12.75" customHeight="1" x14ac:dyDescent="0.2"/>
    <row r="20822" ht="12.75" customHeight="1" x14ac:dyDescent="0.2"/>
    <row r="20823" ht="12.75" customHeight="1" x14ac:dyDescent="0.2"/>
    <row r="20824" ht="12.75" customHeight="1" x14ac:dyDescent="0.2"/>
    <row r="20825" ht="12.75" customHeight="1" x14ac:dyDescent="0.2"/>
    <row r="20826" ht="12.75" customHeight="1" x14ac:dyDescent="0.2"/>
    <row r="20827" ht="12.75" customHeight="1" x14ac:dyDescent="0.2"/>
    <row r="20828" ht="12.75" customHeight="1" x14ac:dyDescent="0.2"/>
    <row r="20829" ht="12.75" customHeight="1" x14ac:dyDescent="0.2"/>
    <row r="20830" ht="12.75" customHeight="1" x14ac:dyDescent="0.2"/>
    <row r="20831" ht="12.75" customHeight="1" x14ac:dyDescent="0.2"/>
    <row r="20832" ht="12.75" customHeight="1" x14ac:dyDescent="0.2"/>
    <row r="20833" ht="12.75" customHeight="1" x14ac:dyDescent="0.2"/>
    <row r="20834" ht="12.75" customHeight="1" x14ac:dyDescent="0.2"/>
    <row r="20835" ht="12.75" customHeight="1" x14ac:dyDescent="0.2"/>
    <row r="20836" ht="12.75" customHeight="1" x14ac:dyDescent="0.2"/>
    <row r="20837" ht="12.75" customHeight="1" x14ac:dyDescent="0.2"/>
    <row r="20838" ht="12.75" customHeight="1" x14ac:dyDescent="0.2"/>
    <row r="20839" ht="12.75" customHeight="1" x14ac:dyDescent="0.2"/>
    <row r="20840" ht="12.75" customHeight="1" x14ac:dyDescent="0.2"/>
    <row r="20841" ht="12.75" customHeight="1" x14ac:dyDescent="0.2"/>
    <row r="20842" ht="12.75" customHeight="1" x14ac:dyDescent="0.2"/>
    <row r="20843" ht="12.75" customHeight="1" x14ac:dyDescent="0.2"/>
    <row r="20844" ht="12.75" customHeight="1" x14ac:dyDescent="0.2"/>
    <row r="20845" ht="12.75" customHeight="1" x14ac:dyDescent="0.2"/>
    <row r="20846" ht="12.75" customHeight="1" x14ac:dyDescent="0.2"/>
    <row r="20847" ht="12.75" customHeight="1" x14ac:dyDescent="0.2"/>
    <row r="20848" ht="12.75" customHeight="1" x14ac:dyDescent="0.2"/>
    <row r="20849" ht="12.75" customHeight="1" x14ac:dyDescent="0.2"/>
    <row r="20850" ht="12.75" customHeight="1" x14ac:dyDescent="0.2"/>
    <row r="20851" ht="12.75" customHeight="1" x14ac:dyDescent="0.2"/>
    <row r="20852" ht="12.75" customHeight="1" x14ac:dyDescent="0.2"/>
    <row r="20853" ht="12.75" customHeight="1" x14ac:dyDescent="0.2"/>
    <row r="20854" ht="12.75" customHeight="1" x14ac:dyDescent="0.2"/>
    <row r="20855" ht="12.75" customHeight="1" x14ac:dyDescent="0.2"/>
    <row r="20856" ht="12.75" customHeight="1" x14ac:dyDescent="0.2"/>
    <row r="20857" ht="12.75" customHeight="1" x14ac:dyDescent="0.2"/>
    <row r="20858" ht="12.75" customHeight="1" x14ac:dyDescent="0.2"/>
    <row r="20859" ht="12.75" customHeight="1" x14ac:dyDescent="0.2"/>
    <row r="20860" ht="12.75" customHeight="1" x14ac:dyDescent="0.2"/>
    <row r="20861" ht="12.75" customHeight="1" x14ac:dyDescent="0.2"/>
    <row r="20862" ht="12.75" customHeight="1" x14ac:dyDescent="0.2"/>
    <row r="20863" ht="12.75" customHeight="1" x14ac:dyDescent="0.2"/>
    <row r="20864" ht="12.75" customHeight="1" x14ac:dyDescent="0.2"/>
    <row r="20865" ht="12.75" customHeight="1" x14ac:dyDescent="0.2"/>
    <row r="20866" ht="12.75" customHeight="1" x14ac:dyDescent="0.2"/>
    <row r="20867" ht="12.75" customHeight="1" x14ac:dyDescent="0.2"/>
    <row r="20868" ht="12.75" customHeight="1" x14ac:dyDescent="0.2"/>
    <row r="20869" ht="12.75" customHeight="1" x14ac:dyDescent="0.2"/>
    <row r="20870" ht="12.75" customHeight="1" x14ac:dyDescent="0.2"/>
    <row r="20871" ht="12.75" customHeight="1" x14ac:dyDescent="0.2"/>
    <row r="20872" ht="12.75" customHeight="1" x14ac:dyDescent="0.2"/>
    <row r="20873" ht="12.75" customHeight="1" x14ac:dyDescent="0.2"/>
    <row r="20874" ht="12.75" customHeight="1" x14ac:dyDescent="0.2"/>
    <row r="20875" ht="12.75" customHeight="1" x14ac:dyDescent="0.2"/>
    <row r="20876" ht="12.75" customHeight="1" x14ac:dyDescent="0.2"/>
    <row r="20877" ht="12.75" customHeight="1" x14ac:dyDescent="0.2"/>
    <row r="20878" ht="12.75" customHeight="1" x14ac:dyDescent="0.2"/>
    <row r="20879" ht="12.75" customHeight="1" x14ac:dyDescent="0.2"/>
    <row r="20880" ht="12.75" customHeight="1" x14ac:dyDescent="0.2"/>
    <row r="20881" ht="12.75" customHeight="1" x14ac:dyDescent="0.2"/>
    <row r="20882" ht="12.75" customHeight="1" x14ac:dyDescent="0.2"/>
    <row r="20883" ht="12.75" customHeight="1" x14ac:dyDescent="0.2"/>
    <row r="20884" ht="12.75" customHeight="1" x14ac:dyDescent="0.2"/>
    <row r="20885" ht="12.75" customHeight="1" x14ac:dyDescent="0.2"/>
    <row r="20886" ht="12.75" customHeight="1" x14ac:dyDescent="0.2"/>
    <row r="20887" ht="12.75" customHeight="1" x14ac:dyDescent="0.2"/>
    <row r="20888" ht="12.75" customHeight="1" x14ac:dyDescent="0.2"/>
    <row r="20889" ht="12.75" customHeight="1" x14ac:dyDescent="0.2"/>
    <row r="20890" ht="12.75" customHeight="1" x14ac:dyDescent="0.2"/>
    <row r="20891" ht="12.75" customHeight="1" x14ac:dyDescent="0.2"/>
    <row r="20892" ht="12.75" customHeight="1" x14ac:dyDescent="0.2"/>
    <row r="20893" ht="12.75" customHeight="1" x14ac:dyDescent="0.2"/>
    <row r="20894" ht="12.75" customHeight="1" x14ac:dyDescent="0.2"/>
    <row r="20895" ht="12.75" customHeight="1" x14ac:dyDescent="0.2"/>
    <row r="20896" ht="12.75" customHeight="1" x14ac:dyDescent="0.2"/>
    <row r="20897" ht="12.75" customHeight="1" x14ac:dyDescent="0.2"/>
    <row r="20898" ht="12.75" customHeight="1" x14ac:dyDescent="0.2"/>
    <row r="20899" ht="12.75" customHeight="1" x14ac:dyDescent="0.2"/>
    <row r="20900" ht="12.75" customHeight="1" x14ac:dyDescent="0.2"/>
    <row r="20901" ht="12.75" customHeight="1" x14ac:dyDescent="0.2"/>
    <row r="20902" ht="12.75" customHeight="1" x14ac:dyDescent="0.2"/>
    <row r="20903" ht="12.75" customHeight="1" x14ac:dyDescent="0.2"/>
    <row r="20904" ht="12.75" customHeight="1" x14ac:dyDescent="0.2"/>
    <row r="20905" ht="12.75" customHeight="1" x14ac:dyDescent="0.2"/>
    <row r="20906" ht="12.75" customHeight="1" x14ac:dyDescent="0.2"/>
    <row r="20907" ht="12.75" customHeight="1" x14ac:dyDescent="0.2"/>
    <row r="20908" ht="12.75" customHeight="1" x14ac:dyDescent="0.2"/>
    <row r="20909" ht="12.75" customHeight="1" x14ac:dyDescent="0.2"/>
    <row r="20910" ht="12.75" customHeight="1" x14ac:dyDescent="0.2"/>
    <row r="20911" ht="12.75" customHeight="1" x14ac:dyDescent="0.2"/>
    <row r="20912" ht="12.75" customHeight="1" x14ac:dyDescent="0.2"/>
    <row r="20913" ht="12.75" customHeight="1" x14ac:dyDescent="0.2"/>
    <row r="20914" ht="12.75" customHeight="1" x14ac:dyDescent="0.2"/>
    <row r="20915" ht="12.75" customHeight="1" x14ac:dyDescent="0.2"/>
    <row r="20916" ht="12.75" customHeight="1" x14ac:dyDescent="0.2"/>
    <row r="20917" ht="12.75" customHeight="1" x14ac:dyDescent="0.2"/>
    <row r="20918" ht="12.75" customHeight="1" x14ac:dyDescent="0.2"/>
    <row r="20919" ht="12.75" customHeight="1" x14ac:dyDescent="0.2"/>
    <row r="20920" ht="12.75" customHeight="1" x14ac:dyDescent="0.2"/>
    <row r="20921" ht="12.75" customHeight="1" x14ac:dyDescent="0.2"/>
    <row r="20922" ht="12.75" customHeight="1" x14ac:dyDescent="0.2"/>
    <row r="20923" ht="12.75" customHeight="1" x14ac:dyDescent="0.2"/>
    <row r="20924" ht="12.75" customHeight="1" x14ac:dyDescent="0.2"/>
    <row r="20925" ht="12.75" customHeight="1" x14ac:dyDescent="0.2"/>
    <row r="20926" ht="12.75" customHeight="1" x14ac:dyDescent="0.2"/>
    <row r="20927" ht="12.75" customHeight="1" x14ac:dyDescent="0.2"/>
    <row r="20928" ht="12.75" customHeight="1" x14ac:dyDescent="0.2"/>
    <row r="20929" ht="12.75" customHeight="1" x14ac:dyDescent="0.2"/>
    <row r="20930" ht="12.75" customHeight="1" x14ac:dyDescent="0.2"/>
    <row r="20931" ht="12.75" customHeight="1" x14ac:dyDescent="0.2"/>
    <row r="20932" ht="12.75" customHeight="1" x14ac:dyDescent="0.2"/>
    <row r="20933" ht="12.75" customHeight="1" x14ac:dyDescent="0.2"/>
    <row r="20934" ht="12.75" customHeight="1" x14ac:dyDescent="0.2"/>
    <row r="20935" ht="12.75" customHeight="1" x14ac:dyDescent="0.2"/>
    <row r="20936" ht="12.75" customHeight="1" x14ac:dyDescent="0.2"/>
    <row r="20937" ht="12.75" customHeight="1" x14ac:dyDescent="0.2"/>
    <row r="20938" ht="12.75" customHeight="1" x14ac:dyDescent="0.2"/>
    <row r="20939" ht="12.75" customHeight="1" x14ac:dyDescent="0.2"/>
    <row r="20940" ht="12.75" customHeight="1" x14ac:dyDescent="0.2"/>
    <row r="20941" ht="12.75" customHeight="1" x14ac:dyDescent="0.2"/>
    <row r="20942" ht="12.75" customHeight="1" x14ac:dyDescent="0.2"/>
    <row r="20943" ht="12.75" customHeight="1" x14ac:dyDescent="0.2"/>
    <row r="20944" ht="12.75" customHeight="1" x14ac:dyDescent="0.2"/>
    <row r="20945" ht="12.75" customHeight="1" x14ac:dyDescent="0.2"/>
    <row r="20946" ht="12.75" customHeight="1" x14ac:dyDescent="0.2"/>
    <row r="20947" ht="12.75" customHeight="1" x14ac:dyDescent="0.2"/>
    <row r="20948" ht="12.75" customHeight="1" x14ac:dyDescent="0.2"/>
    <row r="20949" ht="12.75" customHeight="1" x14ac:dyDescent="0.2"/>
    <row r="20950" ht="12.75" customHeight="1" x14ac:dyDescent="0.2"/>
    <row r="20951" ht="12.75" customHeight="1" x14ac:dyDescent="0.2"/>
    <row r="20952" ht="12.75" customHeight="1" x14ac:dyDescent="0.2"/>
    <row r="20953" ht="12.75" customHeight="1" x14ac:dyDescent="0.2"/>
    <row r="20954" ht="12.75" customHeight="1" x14ac:dyDescent="0.2"/>
    <row r="20955" ht="12.75" customHeight="1" x14ac:dyDescent="0.2"/>
    <row r="20956" ht="12.75" customHeight="1" x14ac:dyDescent="0.2"/>
    <row r="20957" ht="12.75" customHeight="1" x14ac:dyDescent="0.2"/>
    <row r="20958" ht="12.75" customHeight="1" x14ac:dyDescent="0.2"/>
    <row r="20959" ht="12.75" customHeight="1" x14ac:dyDescent="0.2"/>
    <row r="20960" ht="12.75" customHeight="1" x14ac:dyDescent="0.2"/>
    <row r="20961" ht="12.75" customHeight="1" x14ac:dyDescent="0.2"/>
    <row r="20962" ht="12.75" customHeight="1" x14ac:dyDescent="0.2"/>
    <row r="20963" ht="12.75" customHeight="1" x14ac:dyDescent="0.2"/>
    <row r="20964" ht="12.75" customHeight="1" x14ac:dyDescent="0.2"/>
    <row r="20965" ht="12.75" customHeight="1" x14ac:dyDescent="0.2"/>
    <row r="20966" ht="12.75" customHeight="1" x14ac:dyDescent="0.2"/>
    <row r="20967" ht="12.75" customHeight="1" x14ac:dyDescent="0.2"/>
    <row r="20968" ht="12.75" customHeight="1" x14ac:dyDescent="0.2"/>
    <row r="20969" ht="12.75" customHeight="1" x14ac:dyDescent="0.2"/>
    <row r="20970" ht="12.75" customHeight="1" x14ac:dyDescent="0.2"/>
    <row r="20971" ht="12.75" customHeight="1" x14ac:dyDescent="0.2"/>
    <row r="20972" ht="12.75" customHeight="1" x14ac:dyDescent="0.2"/>
    <row r="20973" ht="12.75" customHeight="1" x14ac:dyDescent="0.2"/>
    <row r="20974" ht="12.75" customHeight="1" x14ac:dyDescent="0.2"/>
    <row r="20975" ht="12.75" customHeight="1" x14ac:dyDescent="0.2"/>
    <row r="20976" ht="12.75" customHeight="1" x14ac:dyDescent="0.2"/>
    <row r="20977" ht="12.75" customHeight="1" x14ac:dyDescent="0.2"/>
    <row r="20978" ht="12.75" customHeight="1" x14ac:dyDescent="0.2"/>
    <row r="20979" ht="12.75" customHeight="1" x14ac:dyDescent="0.2"/>
    <row r="20980" ht="12.75" customHeight="1" x14ac:dyDescent="0.2"/>
    <row r="20981" ht="12.75" customHeight="1" x14ac:dyDescent="0.2"/>
    <row r="20982" ht="12.75" customHeight="1" x14ac:dyDescent="0.2"/>
    <row r="20983" ht="12.75" customHeight="1" x14ac:dyDescent="0.2"/>
    <row r="20984" ht="12.75" customHeight="1" x14ac:dyDescent="0.2"/>
    <row r="20985" ht="12.75" customHeight="1" x14ac:dyDescent="0.2"/>
    <row r="20986" ht="12.75" customHeight="1" x14ac:dyDescent="0.2"/>
    <row r="20987" ht="12.75" customHeight="1" x14ac:dyDescent="0.2"/>
    <row r="20988" ht="12.75" customHeight="1" x14ac:dyDescent="0.2"/>
    <row r="20989" ht="12.75" customHeight="1" x14ac:dyDescent="0.2"/>
    <row r="20990" ht="12.75" customHeight="1" x14ac:dyDescent="0.2"/>
    <row r="20991" ht="12.75" customHeight="1" x14ac:dyDescent="0.2"/>
    <row r="20992" ht="12.75" customHeight="1" x14ac:dyDescent="0.2"/>
    <row r="20993" ht="12.75" customHeight="1" x14ac:dyDescent="0.2"/>
    <row r="20994" ht="12.75" customHeight="1" x14ac:dyDescent="0.2"/>
    <row r="20995" ht="12.75" customHeight="1" x14ac:dyDescent="0.2"/>
    <row r="20996" ht="12.75" customHeight="1" x14ac:dyDescent="0.2"/>
    <row r="20997" ht="12.75" customHeight="1" x14ac:dyDescent="0.2"/>
    <row r="20998" ht="12.75" customHeight="1" x14ac:dyDescent="0.2"/>
    <row r="20999" ht="12.75" customHeight="1" x14ac:dyDescent="0.2"/>
    <row r="21000" ht="12.75" customHeight="1" x14ac:dyDescent="0.2"/>
    <row r="21001" ht="12.75" customHeight="1" x14ac:dyDescent="0.2"/>
    <row r="21002" ht="12.75" customHeight="1" x14ac:dyDescent="0.2"/>
    <row r="21003" ht="12.75" customHeight="1" x14ac:dyDescent="0.2"/>
    <row r="21004" ht="12.75" customHeight="1" x14ac:dyDescent="0.2"/>
    <row r="21005" ht="12.75" customHeight="1" x14ac:dyDescent="0.2"/>
    <row r="21006" ht="12.75" customHeight="1" x14ac:dyDescent="0.2"/>
    <row r="21007" ht="12.75" customHeight="1" x14ac:dyDescent="0.2"/>
    <row r="21008" ht="12.75" customHeight="1" x14ac:dyDescent="0.2"/>
    <row r="21009" ht="12.75" customHeight="1" x14ac:dyDescent="0.2"/>
    <row r="21010" ht="12.75" customHeight="1" x14ac:dyDescent="0.2"/>
    <row r="21011" ht="12.75" customHeight="1" x14ac:dyDescent="0.2"/>
    <row r="21012" ht="12.75" customHeight="1" x14ac:dyDescent="0.2"/>
    <row r="21013" ht="12.75" customHeight="1" x14ac:dyDescent="0.2"/>
    <row r="21014" ht="12.75" customHeight="1" x14ac:dyDescent="0.2"/>
    <row r="21015" ht="12.75" customHeight="1" x14ac:dyDescent="0.2"/>
    <row r="21016" ht="12.75" customHeight="1" x14ac:dyDescent="0.2"/>
    <row r="21017" ht="12.75" customHeight="1" x14ac:dyDescent="0.2"/>
    <row r="21018" ht="12.75" customHeight="1" x14ac:dyDescent="0.2"/>
    <row r="21019" ht="12.75" customHeight="1" x14ac:dyDescent="0.2"/>
    <row r="21020" ht="12.75" customHeight="1" x14ac:dyDescent="0.2"/>
    <row r="21021" ht="12.75" customHeight="1" x14ac:dyDescent="0.2"/>
    <row r="21022" ht="12.75" customHeight="1" x14ac:dyDescent="0.2"/>
    <row r="21023" ht="12.75" customHeight="1" x14ac:dyDescent="0.2"/>
    <row r="21024" ht="12.75" customHeight="1" x14ac:dyDescent="0.2"/>
    <row r="21025" ht="12.75" customHeight="1" x14ac:dyDescent="0.2"/>
    <row r="21026" ht="12.75" customHeight="1" x14ac:dyDescent="0.2"/>
    <row r="21027" ht="12.75" customHeight="1" x14ac:dyDescent="0.2"/>
    <row r="21028" ht="12.75" customHeight="1" x14ac:dyDescent="0.2"/>
    <row r="21029" ht="12.75" customHeight="1" x14ac:dyDescent="0.2"/>
    <row r="21030" ht="12.75" customHeight="1" x14ac:dyDescent="0.2"/>
    <row r="21031" ht="12.75" customHeight="1" x14ac:dyDescent="0.2"/>
    <row r="21032" ht="12.75" customHeight="1" x14ac:dyDescent="0.2"/>
    <row r="21033" ht="12.75" customHeight="1" x14ac:dyDescent="0.2"/>
    <row r="21034" ht="12.75" customHeight="1" x14ac:dyDescent="0.2"/>
    <row r="21035" ht="12.75" customHeight="1" x14ac:dyDescent="0.2"/>
    <row r="21036" ht="12.75" customHeight="1" x14ac:dyDescent="0.2"/>
    <row r="21037" ht="12.75" customHeight="1" x14ac:dyDescent="0.2"/>
    <row r="21038" ht="12.75" customHeight="1" x14ac:dyDescent="0.2"/>
    <row r="21039" ht="12.75" customHeight="1" x14ac:dyDescent="0.2"/>
    <row r="21040" ht="12.75" customHeight="1" x14ac:dyDescent="0.2"/>
    <row r="21041" ht="12.75" customHeight="1" x14ac:dyDescent="0.2"/>
    <row r="21042" ht="12.75" customHeight="1" x14ac:dyDescent="0.2"/>
    <row r="21043" ht="12.75" customHeight="1" x14ac:dyDescent="0.2"/>
    <row r="21044" ht="12.75" customHeight="1" x14ac:dyDescent="0.2"/>
    <row r="21045" ht="12.75" customHeight="1" x14ac:dyDescent="0.2"/>
    <row r="21046" ht="12.75" customHeight="1" x14ac:dyDescent="0.2"/>
    <row r="21047" ht="12.75" customHeight="1" x14ac:dyDescent="0.2"/>
    <row r="21048" ht="12.75" customHeight="1" x14ac:dyDescent="0.2"/>
    <row r="21049" ht="12.75" customHeight="1" x14ac:dyDescent="0.2"/>
    <row r="21050" ht="12.75" customHeight="1" x14ac:dyDescent="0.2"/>
    <row r="21051" ht="12.75" customHeight="1" x14ac:dyDescent="0.2"/>
    <row r="21052" ht="12.75" customHeight="1" x14ac:dyDescent="0.2"/>
    <row r="21053" ht="12.75" customHeight="1" x14ac:dyDescent="0.2"/>
    <row r="21054" ht="12.75" customHeight="1" x14ac:dyDescent="0.2"/>
    <row r="21055" ht="12.75" customHeight="1" x14ac:dyDescent="0.2"/>
    <row r="21056" ht="12.75" customHeight="1" x14ac:dyDescent="0.2"/>
    <row r="21057" ht="12.75" customHeight="1" x14ac:dyDescent="0.2"/>
    <row r="21058" ht="12.75" customHeight="1" x14ac:dyDescent="0.2"/>
    <row r="21059" ht="12.75" customHeight="1" x14ac:dyDescent="0.2"/>
    <row r="21060" ht="12.75" customHeight="1" x14ac:dyDescent="0.2"/>
    <row r="21061" ht="12.75" customHeight="1" x14ac:dyDescent="0.2"/>
    <row r="21062" ht="12.75" customHeight="1" x14ac:dyDescent="0.2"/>
    <row r="21063" ht="12.75" customHeight="1" x14ac:dyDescent="0.2"/>
    <row r="21064" ht="12.75" customHeight="1" x14ac:dyDescent="0.2"/>
    <row r="21065" ht="12.75" customHeight="1" x14ac:dyDescent="0.2"/>
    <row r="21066" ht="12.75" customHeight="1" x14ac:dyDescent="0.2"/>
    <row r="21067" ht="12.75" customHeight="1" x14ac:dyDescent="0.2"/>
    <row r="21068" ht="12.75" customHeight="1" x14ac:dyDescent="0.2"/>
    <row r="21069" ht="12.75" customHeight="1" x14ac:dyDescent="0.2"/>
    <row r="21070" ht="12.75" customHeight="1" x14ac:dyDescent="0.2"/>
    <row r="21071" ht="12.75" customHeight="1" x14ac:dyDescent="0.2"/>
    <row r="21072" ht="12.75" customHeight="1" x14ac:dyDescent="0.2"/>
    <row r="21073" ht="12.75" customHeight="1" x14ac:dyDescent="0.2"/>
    <row r="21074" ht="12.75" customHeight="1" x14ac:dyDescent="0.2"/>
    <row r="21075" ht="12.75" customHeight="1" x14ac:dyDescent="0.2"/>
    <row r="21076" ht="12.75" customHeight="1" x14ac:dyDescent="0.2"/>
    <row r="21077" ht="12.75" customHeight="1" x14ac:dyDescent="0.2"/>
    <row r="21078" ht="12.75" customHeight="1" x14ac:dyDescent="0.2"/>
    <row r="21079" ht="12.75" customHeight="1" x14ac:dyDescent="0.2"/>
    <row r="21080" ht="12.75" customHeight="1" x14ac:dyDescent="0.2"/>
    <row r="21081" ht="12.75" customHeight="1" x14ac:dyDescent="0.2"/>
    <row r="21082" ht="12.75" customHeight="1" x14ac:dyDescent="0.2"/>
    <row r="21083" ht="12.75" customHeight="1" x14ac:dyDescent="0.2"/>
    <row r="21084" ht="12.75" customHeight="1" x14ac:dyDescent="0.2"/>
    <row r="21085" ht="12.75" customHeight="1" x14ac:dyDescent="0.2"/>
    <row r="21086" ht="12.75" customHeight="1" x14ac:dyDescent="0.2"/>
    <row r="21087" ht="12.75" customHeight="1" x14ac:dyDescent="0.2"/>
    <row r="21088" ht="12.75" customHeight="1" x14ac:dyDescent="0.2"/>
    <row r="21089" ht="12.75" customHeight="1" x14ac:dyDescent="0.2"/>
    <row r="21090" ht="12.75" customHeight="1" x14ac:dyDescent="0.2"/>
    <row r="21091" ht="12.75" customHeight="1" x14ac:dyDescent="0.2"/>
    <row r="21092" ht="12.75" customHeight="1" x14ac:dyDescent="0.2"/>
    <row r="21093" ht="12.75" customHeight="1" x14ac:dyDescent="0.2"/>
    <row r="21094" ht="12.75" customHeight="1" x14ac:dyDescent="0.2"/>
    <row r="21095" ht="12.75" customHeight="1" x14ac:dyDescent="0.2"/>
    <row r="21096" ht="12.75" customHeight="1" x14ac:dyDescent="0.2"/>
    <row r="21097" ht="12.75" customHeight="1" x14ac:dyDescent="0.2"/>
    <row r="21098" ht="12.75" customHeight="1" x14ac:dyDescent="0.2"/>
    <row r="21099" ht="12.75" customHeight="1" x14ac:dyDescent="0.2"/>
    <row r="21100" ht="12.75" customHeight="1" x14ac:dyDescent="0.2"/>
    <row r="21101" ht="12.75" customHeight="1" x14ac:dyDescent="0.2"/>
    <row r="21102" ht="12.75" customHeight="1" x14ac:dyDescent="0.2"/>
    <row r="21103" ht="12.75" customHeight="1" x14ac:dyDescent="0.2"/>
    <row r="21104" ht="12.75" customHeight="1" x14ac:dyDescent="0.2"/>
    <row r="21105" ht="12.75" customHeight="1" x14ac:dyDescent="0.2"/>
    <row r="21106" ht="12.75" customHeight="1" x14ac:dyDescent="0.2"/>
    <row r="21107" ht="12.75" customHeight="1" x14ac:dyDescent="0.2"/>
    <row r="21108" ht="12.75" customHeight="1" x14ac:dyDescent="0.2"/>
    <row r="21109" ht="12.75" customHeight="1" x14ac:dyDescent="0.2"/>
    <row r="21110" ht="12.75" customHeight="1" x14ac:dyDescent="0.2"/>
    <row r="21111" ht="12.75" customHeight="1" x14ac:dyDescent="0.2"/>
    <row r="21112" ht="12.75" customHeight="1" x14ac:dyDescent="0.2"/>
    <row r="21113" ht="12.75" customHeight="1" x14ac:dyDescent="0.2"/>
    <row r="21114" ht="12.75" customHeight="1" x14ac:dyDescent="0.2"/>
    <row r="21115" ht="12.75" customHeight="1" x14ac:dyDescent="0.2"/>
    <row r="21116" ht="12.75" customHeight="1" x14ac:dyDescent="0.2"/>
    <row r="21117" ht="12.75" customHeight="1" x14ac:dyDescent="0.2"/>
    <row r="21118" ht="12.75" customHeight="1" x14ac:dyDescent="0.2"/>
    <row r="21119" ht="12.75" customHeight="1" x14ac:dyDescent="0.2"/>
    <row r="21120" ht="12.75" customHeight="1" x14ac:dyDescent="0.2"/>
    <row r="21121" ht="12.75" customHeight="1" x14ac:dyDescent="0.2"/>
    <row r="21122" ht="12.75" customHeight="1" x14ac:dyDescent="0.2"/>
    <row r="21123" ht="12.75" customHeight="1" x14ac:dyDescent="0.2"/>
    <row r="21124" ht="12.75" customHeight="1" x14ac:dyDescent="0.2"/>
    <row r="21125" ht="12.75" customHeight="1" x14ac:dyDescent="0.2"/>
    <row r="21126" ht="12.75" customHeight="1" x14ac:dyDescent="0.2"/>
    <row r="21127" ht="12.75" customHeight="1" x14ac:dyDescent="0.2"/>
    <row r="21128" ht="12.75" customHeight="1" x14ac:dyDescent="0.2"/>
    <row r="21129" ht="12.75" customHeight="1" x14ac:dyDescent="0.2"/>
    <row r="21130" ht="12.75" customHeight="1" x14ac:dyDescent="0.2"/>
    <row r="21131" ht="12.75" customHeight="1" x14ac:dyDescent="0.2"/>
    <row r="21132" ht="12.75" customHeight="1" x14ac:dyDescent="0.2"/>
    <row r="21133" ht="12.75" customHeight="1" x14ac:dyDescent="0.2"/>
    <row r="21134" ht="12.75" customHeight="1" x14ac:dyDescent="0.2"/>
    <row r="21135" ht="12.75" customHeight="1" x14ac:dyDescent="0.2"/>
    <row r="21136" ht="12.75" customHeight="1" x14ac:dyDescent="0.2"/>
    <row r="21137" ht="12.75" customHeight="1" x14ac:dyDescent="0.2"/>
    <row r="21138" ht="12.75" customHeight="1" x14ac:dyDescent="0.2"/>
    <row r="21139" ht="12.75" customHeight="1" x14ac:dyDescent="0.2"/>
    <row r="21140" ht="12.75" customHeight="1" x14ac:dyDescent="0.2"/>
    <row r="21141" ht="12.75" customHeight="1" x14ac:dyDescent="0.2"/>
    <row r="21142" ht="12.75" customHeight="1" x14ac:dyDescent="0.2"/>
    <row r="21143" ht="12.75" customHeight="1" x14ac:dyDescent="0.2"/>
    <row r="21144" ht="12.75" customHeight="1" x14ac:dyDescent="0.2"/>
    <row r="21145" ht="12.75" customHeight="1" x14ac:dyDescent="0.2"/>
    <row r="21146" ht="12.75" customHeight="1" x14ac:dyDescent="0.2"/>
    <row r="21147" ht="12.75" customHeight="1" x14ac:dyDescent="0.2"/>
    <row r="21148" ht="12.75" customHeight="1" x14ac:dyDescent="0.2"/>
    <row r="21149" ht="12.75" customHeight="1" x14ac:dyDescent="0.2"/>
    <row r="21150" ht="12.75" customHeight="1" x14ac:dyDescent="0.2"/>
    <row r="21151" ht="12.75" customHeight="1" x14ac:dyDescent="0.2"/>
    <row r="21152" ht="12.75" customHeight="1" x14ac:dyDescent="0.2"/>
    <row r="21153" ht="12.75" customHeight="1" x14ac:dyDescent="0.2"/>
    <row r="21154" ht="12.75" customHeight="1" x14ac:dyDescent="0.2"/>
    <row r="21155" ht="12.75" customHeight="1" x14ac:dyDescent="0.2"/>
    <row r="21156" ht="12.75" customHeight="1" x14ac:dyDescent="0.2"/>
    <row r="21157" ht="12.75" customHeight="1" x14ac:dyDescent="0.2"/>
    <row r="21158" ht="12.75" customHeight="1" x14ac:dyDescent="0.2"/>
    <row r="21159" ht="12.75" customHeight="1" x14ac:dyDescent="0.2"/>
    <row r="21160" ht="12.75" customHeight="1" x14ac:dyDescent="0.2"/>
    <row r="21161" ht="12.75" customHeight="1" x14ac:dyDescent="0.2"/>
    <row r="21162" ht="12.75" customHeight="1" x14ac:dyDescent="0.2"/>
    <row r="21163" ht="12.75" customHeight="1" x14ac:dyDescent="0.2"/>
    <row r="21164" ht="12.75" customHeight="1" x14ac:dyDescent="0.2"/>
    <row r="21165" ht="12.75" customHeight="1" x14ac:dyDescent="0.2"/>
    <row r="21166" ht="12.75" customHeight="1" x14ac:dyDescent="0.2"/>
    <row r="21167" ht="12.75" customHeight="1" x14ac:dyDescent="0.2"/>
    <row r="21168" ht="12.75" customHeight="1" x14ac:dyDescent="0.2"/>
    <row r="21169" ht="12.75" customHeight="1" x14ac:dyDescent="0.2"/>
    <row r="21170" ht="12.75" customHeight="1" x14ac:dyDescent="0.2"/>
    <row r="21171" ht="12.75" customHeight="1" x14ac:dyDescent="0.2"/>
    <row r="21172" ht="12.75" customHeight="1" x14ac:dyDescent="0.2"/>
    <row r="21173" ht="12.75" customHeight="1" x14ac:dyDescent="0.2"/>
    <row r="21174" ht="12.75" customHeight="1" x14ac:dyDescent="0.2"/>
    <row r="21175" ht="12.75" customHeight="1" x14ac:dyDescent="0.2"/>
    <row r="21176" ht="12.75" customHeight="1" x14ac:dyDescent="0.2"/>
    <row r="21177" ht="12.75" customHeight="1" x14ac:dyDescent="0.2"/>
    <row r="21178" ht="12.75" customHeight="1" x14ac:dyDescent="0.2"/>
    <row r="21179" ht="12.75" customHeight="1" x14ac:dyDescent="0.2"/>
    <row r="21180" ht="12.75" customHeight="1" x14ac:dyDescent="0.2"/>
    <row r="21181" ht="12.75" customHeight="1" x14ac:dyDescent="0.2"/>
    <row r="21182" ht="12.75" customHeight="1" x14ac:dyDescent="0.2"/>
    <row r="21183" ht="12.75" customHeight="1" x14ac:dyDescent="0.2"/>
    <row r="21184" ht="12.75" customHeight="1" x14ac:dyDescent="0.2"/>
    <row r="21185" ht="12.75" customHeight="1" x14ac:dyDescent="0.2"/>
    <row r="21186" ht="12.75" customHeight="1" x14ac:dyDescent="0.2"/>
    <row r="21187" ht="12.75" customHeight="1" x14ac:dyDescent="0.2"/>
    <row r="21188" ht="12.75" customHeight="1" x14ac:dyDescent="0.2"/>
    <row r="21189" ht="12.75" customHeight="1" x14ac:dyDescent="0.2"/>
    <row r="21190" ht="12.75" customHeight="1" x14ac:dyDescent="0.2"/>
    <row r="21191" ht="12.75" customHeight="1" x14ac:dyDescent="0.2"/>
    <row r="21192" ht="12.75" customHeight="1" x14ac:dyDescent="0.2"/>
    <row r="21193" ht="12.75" customHeight="1" x14ac:dyDescent="0.2"/>
    <row r="21194" ht="12.75" customHeight="1" x14ac:dyDescent="0.2"/>
    <row r="21195" ht="12.75" customHeight="1" x14ac:dyDescent="0.2"/>
    <row r="21196" ht="12.75" customHeight="1" x14ac:dyDescent="0.2"/>
    <row r="21197" ht="12.75" customHeight="1" x14ac:dyDescent="0.2"/>
    <row r="21198" ht="12.75" customHeight="1" x14ac:dyDescent="0.2"/>
    <row r="21199" ht="12.75" customHeight="1" x14ac:dyDescent="0.2"/>
    <row r="21200" ht="12.75" customHeight="1" x14ac:dyDescent="0.2"/>
    <row r="21201" ht="12.75" customHeight="1" x14ac:dyDescent="0.2"/>
    <row r="21202" ht="12.75" customHeight="1" x14ac:dyDescent="0.2"/>
    <row r="21203" ht="12.75" customHeight="1" x14ac:dyDescent="0.2"/>
    <row r="21204" ht="12.75" customHeight="1" x14ac:dyDescent="0.2"/>
    <row r="21205" ht="12.75" customHeight="1" x14ac:dyDescent="0.2"/>
    <row r="21206" ht="12.75" customHeight="1" x14ac:dyDescent="0.2"/>
    <row r="21207" ht="12.75" customHeight="1" x14ac:dyDescent="0.2"/>
    <row r="21208" ht="12.75" customHeight="1" x14ac:dyDescent="0.2"/>
    <row r="21209" ht="12.75" customHeight="1" x14ac:dyDescent="0.2"/>
    <row r="21210" ht="12.75" customHeight="1" x14ac:dyDescent="0.2"/>
    <row r="21211" ht="12.75" customHeight="1" x14ac:dyDescent="0.2"/>
    <row r="21212" ht="12.75" customHeight="1" x14ac:dyDescent="0.2"/>
    <row r="21213" ht="12.75" customHeight="1" x14ac:dyDescent="0.2"/>
    <row r="21214" ht="12.75" customHeight="1" x14ac:dyDescent="0.2"/>
    <row r="21215" ht="12.75" customHeight="1" x14ac:dyDescent="0.2"/>
    <row r="21216" ht="12.75" customHeight="1" x14ac:dyDescent="0.2"/>
    <row r="21217" ht="12.75" customHeight="1" x14ac:dyDescent="0.2"/>
    <row r="21218" ht="12.75" customHeight="1" x14ac:dyDescent="0.2"/>
    <row r="21219" ht="12.75" customHeight="1" x14ac:dyDescent="0.2"/>
    <row r="21220" ht="12.75" customHeight="1" x14ac:dyDescent="0.2"/>
    <row r="21221" ht="12.75" customHeight="1" x14ac:dyDescent="0.2"/>
    <row r="21222" ht="12.75" customHeight="1" x14ac:dyDescent="0.2"/>
    <row r="21223" ht="12.75" customHeight="1" x14ac:dyDescent="0.2"/>
    <row r="21224" ht="12.75" customHeight="1" x14ac:dyDescent="0.2"/>
    <row r="21225" ht="12.75" customHeight="1" x14ac:dyDescent="0.2"/>
    <row r="21226" ht="12.75" customHeight="1" x14ac:dyDescent="0.2"/>
    <row r="21227" ht="12.75" customHeight="1" x14ac:dyDescent="0.2"/>
    <row r="21228" ht="12.75" customHeight="1" x14ac:dyDescent="0.2"/>
    <row r="21229" ht="12.75" customHeight="1" x14ac:dyDescent="0.2"/>
    <row r="21230" ht="12.75" customHeight="1" x14ac:dyDescent="0.2"/>
    <row r="21231" ht="12.75" customHeight="1" x14ac:dyDescent="0.2"/>
    <row r="21232" ht="12.75" customHeight="1" x14ac:dyDescent="0.2"/>
    <row r="21233" ht="12.75" customHeight="1" x14ac:dyDescent="0.2"/>
    <row r="21234" ht="12.75" customHeight="1" x14ac:dyDescent="0.2"/>
    <row r="21235" ht="12.75" customHeight="1" x14ac:dyDescent="0.2"/>
    <row r="21236" ht="12.75" customHeight="1" x14ac:dyDescent="0.2"/>
    <row r="21237" ht="12.75" customHeight="1" x14ac:dyDescent="0.2"/>
    <row r="21238" ht="12.75" customHeight="1" x14ac:dyDescent="0.2"/>
    <row r="21239" ht="12.75" customHeight="1" x14ac:dyDescent="0.2"/>
    <row r="21240" ht="12.75" customHeight="1" x14ac:dyDescent="0.2"/>
    <row r="21241" ht="12.75" customHeight="1" x14ac:dyDescent="0.2"/>
    <row r="21242" ht="12.75" customHeight="1" x14ac:dyDescent="0.2"/>
    <row r="21243" ht="12.75" customHeight="1" x14ac:dyDescent="0.2"/>
    <row r="21244" ht="12.75" customHeight="1" x14ac:dyDescent="0.2"/>
    <row r="21245" ht="12.75" customHeight="1" x14ac:dyDescent="0.2"/>
    <row r="21246" ht="12.75" customHeight="1" x14ac:dyDescent="0.2"/>
    <row r="21247" ht="12.75" customHeight="1" x14ac:dyDescent="0.2"/>
    <row r="21248" ht="12.75" customHeight="1" x14ac:dyDescent="0.2"/>
    <row r="21249" ht="12.75" customHeight="1" x14ac:dyDescent="0.2"/>
    <row r="21250" ht="12.75" customHeight="1" x14ac:dyDescent="0.2"/>
    <row r="21251" ht="12.75" customHeight="1" x14ac:dyDescent="0.2"/>
    <row r="21252" ht="12.75" customHeight="1" x14ac:dyDescent="0.2"/>
    <row r="21253" ht="12.75" customHeight="1" x14ac:dyDescent="0.2"/>
    <row r="21254" ht="12.75" customHeight="1" x14ac:dyDescent="0.2"/>
    <row r="21255" ht="12.75" customHeight="1" x14ac:dyDescent="0.2"/>
    <row r="21256" ht="12.75" customHeight="1" x14ac:dyDescent="0.2"/>
    <row r="21257" ht="12.75" customHeight="1" x14ac:dyDescent="0.2"/>
    <row r="21258" ht="12.75" customHeight="1" x14ac:dyDescent="0.2"/>
    <row r="21259" ht="12.75" customHeight="1" x14ac:dyDescent="0.2"/>
    <row r="21260" ht="12.75" customHeight="1" x14ac:dyDescent="0.2"/>
    <row r="21261" ht="12.75" customHeight="1" x14ac:dyDescent="0.2"/>
    <row r="21262" ht="12.75" customHeight="1" x14ac:dyDescent="0.2"/>
    <row r="21263" ht="12.75" customHeight="1" x14ac:dyDescent="0.2"/>
    <row r="21264" ht="12.75" customHeight="1" x14ac:dyDescent="0.2"/>
    <row r="21265" ht="12.75" customHeight="1" x14ac:dyDescent="0.2"/>
    <row r="21266" ht="12.75" customHeight="1" x14ac:dyDescent="0.2"/>
    <row r="21267" ht="12.75" customHeight="1" x14ac:dyDescent="0.2"/>
    <row r="21268" ht="12.75" customHeight="1" x14ac:dyDescent="0.2"/>
    <row r="21269" ht="12.75" customHeight="1" x14ac:dyDescent="0.2"/>
    <row r="21270" ht="12.75" customHeight="1" x14ac:dyDescent="0.2"/>
    <row r="21271" ht="12.75" customHeight="1" x14ac:dyDescent="0.2"/>
    <row r="21272" ht="12.75" customHeight="1" x14ac:dyDescent="0.2"/>
    <row r="21273" ht="12.75" customHeight="1" x14ac:dyDescent="0.2"/>
    <row r="21274" ht="12.75" customHeight="1" x14ac:dyDescent="0.2"/>
    <row r="21275" ht="12.75" customHeight="1" x14ac:dyDescent="0.2"/>
    <row r="21276" ht="12.75" customHeight="1" x14ac:dyDescent="0.2"/>
    <row r="21277" ht="12.75" customHeight="1" x14ac:dyDescent="0.2"/>
    <row r="21278" ht="12.75" customHeight="1" x14ac:dyDescent="0.2"/>
    <row r="21279" ht="12.75" customHeight="1" x14ac:dyDescent="0.2"/>
    <row r="21280" ht="12.75" customHeight="1" x14ac:dyDescent="0.2"/>
    <row r="21281" ht="12.75" customHeight="1" x14ac:dyDescent="0.2"/>
    <row r="21282" ht="12.75" customHeight="1" x14ac:dyDescent="0.2"/>
    <row r="21283" ht="12.75" customHeight="1" x14ac:dyDescent="0.2"/>
    <row r="21284" ht="12.75" customHeight="1" x14ac:dyDescent="0.2"/>
    <row r="21285" ht="12.75" customHeight="1" x14ac:dyDescent="0.2"/>
    <row r="21286" ht="12.75" customHeight="1" x14ac:dyDescent="0.2"/>
    <row r="21287" ht="12.75" customHeight="1" x14ac:dyDescent="0.2"/>
    <row r="21288" ht="12.75" customHeight="1" x14ac:dyDescent="0.2"/>
    <row r="21289" ht="12.75" customHeight="1" x14ac:dyDescent="0.2"/>
    <row r="21290" ht="12.75" customHeight="1" x14ac:dyDescent="0.2"/>
    <row r="21291" ht="12.75" customHeight="1" x14ac:dyDescent="0.2"/>
    <row r="21292" ht="12.75" customHeight="1" x14ac:dyDescent="0.2"/>
    <row r="21293" ht="12.75" customHeight="1" x14ac:dyDescent="0.2"/>
    <row r="21294" ht="12.75" customHeight="1" x14ac:dyDescent="0.2"/>
    <row r="21295" ht="12.75" customHeight="1" x14ac:dyDescent="0.2"/>
    <row r="21296" ht="12.75" customHeight="1" x14ac:dyDescent="0.2"/>
    <row r="21297" ht="12.75" customHeight="1" x14ac:dyDescent="0.2"/>
    <row r="21298" ht="12.75" customHeight="1" x14ac:dyDescent="0.2"/>
    <row r="21299" ht="12.75" customHeight="1" x14ac:dyDescent="0.2"/>
    <row r="21300" ht="12.75" customHeight="1" x14ac:dyDescent="0.2"/>
    <row r="21301" ht="12.75" customHeight="1" x14ac:dyDescent="0.2"/>
    <row r="21302" ht="12.75" customHeight="1" x14ac:dyDescent="0.2"/>
    <row r="21303" ht="12.75" customHeight="1" x14ac:dyDescent="0.2"/>
    <row r="21304" ht="12.75" customHeight="1" x14ac:dyDescent="0.2"/>
    <row r="21305" ht="12.75" customHeight="1" x14ac:dyDescent="0.2"/>
    <row r="21306" ht="12.75" customHeight="1" x14ac:dyDescent="0.2"/>
    <row r="21307" ht="12.75" customHeight="1" x14ac:dyDescent="0.2"/>
    <row r="21308" ht="12.75" customHeight="1" x14ac:dyDescent="0.2"/>
    <row r="21309" ht="12.75" customHeight="1" x14ac:dyDescent="0.2"/>
    <row r="21310" ht="12.75" customHeight="1" x14ac:dyDescent="0.2"/>
    <row r="21311" ht="12.75" customHeight="1" x14ac:dyDescent="0.2"/>
    <row r="21312" ht="12.75" customHeight="1" x14ac:dyDescent="0.2"/>
    <row r="21313" ht="12.75" customHeight="1" x14ac:dyDescent="0.2"/>
    <row r="21314" ht="12.75" customHeight="1" x14ac:dyDescent="0.2"/>
    <row r="21315" ht="12.75" customHeight="1" x14ac:dyDescent="0.2"/>
    <row r="21316" ht="12.75" customHeight="1" x14ac:dyDescent="0.2"/>
    <row r="21317" ht="12.75" customHeight="1" x14ac:dyDescent="0.2"/>
    <row r="21318" ht="12.75" customHeight="1" x14ac:dyDescent="0.2"/>
    <row r="21319" ht="12.75" customHeight="1" x14ac:dyDescent="0.2"/>
    <row r="21320" ht="12.75" customHeight="1" x14ac:dyDescent="0.2"/>
    <row r="21321" ht="12.75" customHeight="1" x14ac:dyDescent="0.2"/>
    <row r="21322" ht="12.75" customHeight="1" x14ac:dyDescent="0.2"/>
    <row r="21323" ht="12.75" customHeight="1" x14ac:dyDescent="0.2"/>
    <row r="21324" ht="12.75" customHeight="1" x14ac:dyDescent="0.2"/>
    <row r="21325" ht="12.75" customHeight="1" x14ac:dyDescent="0.2"/>
    <row r="21326" ht="12.75" customHeight="1" x14ac:dyDescent="0.2"/>
    <row r="21327" ht="12.75" customHeight="1" x14ac:dyDescent="0.2"/>
    <row r="21328" ht="12.75" customHeight="1" x14ac:dyDescent="0.2"/>
    <row r="21329" ht="12.75" customHeight="1" x14ac:dyDescent="0.2"/>
    <row r="21330" ht="12.75" customHeight="1" x14ac:dyDescent="0.2"/>
    <row r="21331" ht="12.75" customHeight="1" x14ac:dyDescent="0.2"/>
    <row r="21332" ht="12.75" customHeight="1" x14ac:dyDescent="0.2"/>
    <row r="21333" ht="12.75" customHeight="1" x14ac:dyDescent="0.2"/>
    <row r="21334" ht="12.75" customHeight="1" x14ac:dyDescent="0.2"/>
    <row r="21335" ht="12.75" customHeight="1" x14ac:dyDescent="0.2"/>
    <row r="21336" ht="12.75" customHeight="1" x14ac:dyDescent="0.2"/>
    <row r="21337" ht="12.75" customHeight="1" x14ac:dyDescent="0.2"/>
    <row r="21338" ht="12.75" customHeight="1" x14ac:dyDescent="0.2"/>
    <row r="21339" ht="12.75" customHeight="1" x14ac:dyDescent="0.2"/>
    <row r="21340" ht="12.75" customHeight="1" x14ac:dyDescent="0.2"/>
    <row r="21341" ht="12.75" customHeight="1" x14ac:dyDescent="0.2"/>
    <row r="21342" ht="12.75" customHeight="1" x14ac:dyDescent="0.2"/>
    <row r="21343" ht="12.75" customHeight="1" x14ac:dyDescent="0.2"/>
    <row r="21344" ht="12.75" customHeight="1" x14ac:dyDescent="0.2"/>
    <row r="21345" ht="12.75" customHeight="1" x14ac:dyDescent="0.2"/>
    <row r="21346" ht="12.75" customHeight="1" x14ac:dyDescent="0.2"/>
    <row r="21347" ht="12.75" customHeight="1" x14ac:dyDescent="0.2"/>
    <row r="21348" ht="12.75" customHeight="1" x14ac:dyDescent="0.2"/>
    <row r="21349" ht="12.75" customHeight="1" x14ac:dyDescent="0.2"/>
    <row r="21350" ht="12.75" customHeight="1" x14ac:dyDescent="0.2"/>
    <row r="21351" ht="12.75" customHeight="1" x14ac:dyDescent="0.2"/>
    <row r="21352" ht="12.75" customHeight="1" x14ac:dyDescent="0.2"/>
    <row r="21353" ht="12.75" customHeight="1" x14ac:dyDescent="0.2"/>
    <row r="21354" ht="12.75" customHeight="1" x14ac:dyDescent="0.2"/>
    <row r="21355" ht="12.75" customHeight="1" x14ac:dyDescent="0.2"/>
    <row r="21356" ht="12.75" customHeight="1" x14ac:dyDescent="0.2"/>
    <row r="21357" ht="12.75" customHeight="1" x14ac:dyDescent="0.2"/>
    <row r="21358" ht="12.75" customHeight="1" x14ac:dyDescent="0.2"/>
    <row r="21359" ht="12.75" customHeight="1" x14ac:dyDescent="0.2"/>
    <row r="21360" ht="12.75" customHeight="1" x14ac:dyDescent="0.2"/>
    <row r="21361" ht="12.75" customHeight="1" x14ac:dyDescent="0.2"/>
    <row r="21362" ht="12.75" customHeight="1" x14ac:dyDescent="0.2"/>
    <row r="21363" ht="12.75" customHeight="1" x14ac:dyDescent="0.2"/>
    <row r="21364" ht="12.75" customHeight="1" x14ac:dyDescent="0.2"/>
    <row r="21365" ht="12.75" customHeight="1" x14ac:dyDescent="0.2"/>
    <row r="21366" ht="12.75" customHeight="1" x14ac:dyDescent="0.2"/>
    <row r="21367" ht="12.75" customHeight="1" x14ac:dyDescent="0.2"/>
    <row r="21368" ht="12.75" customHeight="1" x14ac:dyDescent="0.2"/>
    <row r="21369" ht="12.75" customHeight="1" x14ac:dyDescent="0.2"/>
    <row r="21370" ht="12.75" customHeight="1" x14ac:dyDescent="0.2"/>
    <row r="21371" ht="12.75" customHeight="1" x14ac:dyDescent="0.2"/>
    <row r="21372" ht="12.75" customHeight="1" x14ac:dyDescent="0.2"/>
    <row r="21373" ht="12.75" customHeight="1" x14ac:dyDescent="0.2"/>
    <row r="21374" ht="12.75" customHeight="1" x14ac:dyDescent="0.2"/>
    <row r="21375" ht="12.75" customHeight="1" x14ac:dyDescent="0.2"/>
    <row r="21376" ht="12.75" customHeight="1" x14ac:dyDescent="0.2"/>
    <row r="21377" ht="12.75" customHeight="1" x14ac:dyDescent="0.2"/>
    <row r="21378" ht="12.75" customHeight="1" x14ac:dyDescent="0.2"/>
    <row r="21379" ht="12.75" customHeight="1" x14ac:dyDescent="0.2"/>
    <row r="21380" ht="12.75" customHeight="1" x14ac:dyDescent="0.2"/>
    <row r="21381" ht="12.75" customHeight="1" x14ac:dyDescent="0.2"/>
    <row r="21382" ht="12.75" customHeight="1" x14ac:dyDescent="0.2"/>
    <row r="21383" ht="12.75" customHeight="1" x14ac:dyDescent="0.2"/>
    <row r="21384" ht="12.75" customHeight="1" x14ac:dyDescent="0.2"/>
    <row r="21385" ht="12.75" customHeight="1" x14ac:dyDescent="0.2"/>
    <row r="21386" ht="12.75" customHeight="1" x14ac:dyDescent="0.2"/>
    <row r="21387" ht="12.75" customHeight="1" x14ac:dyDescent="0.2"/>
    <row r="21388" ht="12.75" customHeight="1" x14ac:dyDescent="0.2"/>
    <row r="21389" ht="12.75" customHeight="1" x14ac:dyDescent="0.2"/>
    <row r="21390" ht="12.75" customHeight="1" x14ac:dyDescent="0.2"/>
    <row r="21391" ht="12.75" customHeight="1" x14ac:dyDescent="0.2"/>
    <row r="21392" ht="12.75" customHeight="1" x14ac:dyDescent="0.2"/>
    <row r="21393" ht="12.75" customHeight="1" x14ac:dyDescent="0.2"/>
    <row r="21394" ht="12.75" customHeight="1" x14ac:dyDescent="0.2"/>
    <row r="21395" ht="12.75" customHeight="1" x14ac:dyDescent="0.2"/>
    <row r="21396" ht="12.75" customHeight="1" x14ac:dyDescent="0.2"/>
    <row r="21397" ht="12.75" customHeight="1" x14ac:dyDescent="0.2"/>
    <row r="21398" ht="12.75" customHeight="1" x14ac:dyDescent="0.2"/>
    <row r="21399" ht="12.75" customHeight="1" x14ac:dyDescent="0.2"/>
    <row r="21400" ht="12.75" customHeight="1" x14ac:dyDescent="0.2"/>
    <row r="21401" ht="12.75" customHeight="1" x14ac:dyDescent="0.2"/>
    <row r="21402" ht="12.75" customHeight="1" x14ac:dyDescent="0.2"/>
    <row r="21403" ht="12.75" customHeight="1" x14ac:dyDescent="0.2"/>
    <row r="21404" ht="12.75" customHeight="1" x14ac:dyDescent="0.2"/>
    <row r="21405" ht="12.75" customHeight="1" x14ac:dyDescent="0.2"/>
    <row r="21406" ht="12.75" customHeight="1" x14ac:dyDescent="0.2"/>
    <row r="21407" ht="12.75" customHeight="1" x14ac:dyDescent="0.2"/>
    <row r="21408" ht="12.75" customHeight="1" x14ac:dyDescent="0.2"/>
    <row r="21409" ht="12.75" customHeight="1" x14ac:dyDescent="0.2"/>
    <row r="21410" ht="12.75" customHeight="1" x14ac:dyDescent="0.2"/>
    <row r="21411" ht="12.75" customHeight="1" x14ac:dyDescent="0.2"/>
    <row r="21412" ht="12.75" customHeight="1" x14ac:dyDescent="0.2"/>
    <row r="21413" ht="12.75" customHeight="1" x14ac:dyDescent="0.2"/>
    <row r="21414" ht="12.75" customHeight="1" x14ac:dyDescent="0.2"/>
    <row r="21415" ht="12.75" customHeight="1" x14ac:dyDescent="0.2"/>
    <row r="21416" ht="12.75" customHeight="1" x14ac:dyDescent="0.2"/>
    <row r="21417" ht="12.75" customHeight="1" x14ac:dyDescent="0.2"/>
    <row r="21418" ht="12.75" customHeight="1" x14ac:dyDescent="0.2"/>
    <row r="21419" ht="12.75" customHeight="1" x14ac:dyDescent="0.2"/>
    <row r="21420" ht="12.75" customHeight="1" x14ac:dyDescent="0.2"/>
    <row r="21421" ht="12.75" customHeight="1" x14ac:dyDescent="0.2"/>
    <row r="21422" ht="12.75" customHeight="1" x14ac:dyDescent="0.2"/>
    <row r="21423" ht="12.75" customHeight="1" x14ac:dyDescent="0.2"/>
    <row r="21424" ht="12.75" customHeight="1" x14ac:dyDescent="0.2"/>
    <row r="21425" ht="12.75" customHeight="1" x14ac:dyDescent="0.2"/>
    <row r="21426" ht="12.75" customHeight="1" x14ac:dyDescent="0.2"/>
    <row r="21427" ht="12.75" customHeight="1" x14ac:dyDescent="0.2"/>
    <row r="21428" ht="12.75" customHeight="1" x14ac:dyDescent="0.2"/>
    <row r="21429" ht="12.75" customHeight="1" x14ac:dyDescent="0.2"/>
    <row r="21430" ht="12.75" customHeight="1" x14ac:dyDescent="0.2"/>
    <row r="21431" ht="12.75" customHeight="1" x14ac:dyDescent="0.2"/>
    <row r="21432" ht="12.75" customHeight="1" x14ac:dyDescent="0.2"/>
    <row r="21433" ht="12.75" customHeight="1" x14ac:dyDescent="0.2"/>
    <row r="21434" ht="12.75" customHeight="1" x14ac:dyDescent="0.2"/>
    <row r="21435" ht="12.75" customHeight="1" x14ac:dyDescent="0.2"/>
    <row r="21436" ht="12.75" customHeight="1" x14ac:dyDescent="0.2"/>
    <row r="21437" ht="12.75" customHeight="1" x14ac:dyDescent="0.2"/>
    <row r="21438" ht="12.75" customHeight="1" x14ac:dyDescent="0.2"/>
    <row r="21439" ht="12.75" customHeight="1" x14ac:dyDescent="0.2"/>
    <row r="21440" ht="12.75" customHeight="1" x14ac:dyDescent="0.2"/>
    <row r="21441" ht="12.75" customHeight="1" x14ac:dyDescent="0.2"/>
    <row r="21442" ht="12.75" customHeight="1" x14ac:dyDescent="0.2"/>
    <row r="21443" ht="12.75" customHeight="1" x14ac:dyDescent="0.2"/>
    <row r="21444" ht="12.75" customHeight="1" x14ac:dyDescent="0.2"/>
    <row r="21445" ht="12.75" customHeight="1" x14ac:dyDescent="0.2"/>
    <row r="21446" ht="12.75" customHeight="1" x14ac:dyDescent="0.2"/>
    <row r="21447" ht="12.75" customHeight="1" x14ac:dyDescent="0.2"/>
    <row r="21448" ht="12.75" customHeight="1" x14ac:dyDescent="0.2"/>
    <row r="21449" ht="12.75" customHeight="1" x14ac:dyDescent="0.2"/>
    <row r="21450" ht="12.75" customHeight="1" x14ac:dyDescent="0.2"/>
    <row r="21451" ht="12.75" customHeight="1" x14ac:dyDescent="0.2"/>
    <row r="21452" ht="12.75" customHeight="1" x14ac:dyDescent="0.2"/>
    <row r="21453" ht="12.75" customHeight="1" x14ac:dyDescent="0.2"/>
    <row r="21454" ht="12.75" customHeight="1" x14ac:dyDescent="0.2"/>
    <row r="21455" ht="12.75" customHeight="1" x14ac:dyDescent="0.2"/>
    <row r="21456" ht="12.75" customHeight="1" x14ac:dyDescent="0.2"/>
    <row r="21457" ht="12.75" customHeight="1" x14ac:dyDescent="0.2"/>
    <row r="21458" ht="12.75" customHeight="1" x14ac:dyDescent="0.2"/>
    <row r="21459" ht="12.75" customHeight="1" x14ac:dyDescent="0.2"/>
    <row r="21460" ht="12.75" customHeight="1" x14ac:dyDescent="0.2"/>
    <row r="21461" ht="12.75" customHeight="1" x14ac:dyDescent="0.2"/>
    <row r="21462" ht="12.75" customHeight="1" x14ac:dyDescent="0.2"/>
    <row r="21463" ht="12.75" customHeight="1" x14ac:dyDescent="0.2"/>
    <row r="21464" ht="12.75" customHeight="1" x14ac:dyDescent="0.2"/>
    <row r="21465" ht="12.75" customHeight="1" x14ac:dyDescent="0.2"/>
    <row r="21466" ht="12.75" customHeight="1" x14ac:dyDescent="0.2"/>
    <row r="21467" ht="12.75" customHeight="1" x14ac:dyDescent="0.2"/>
    <row r="21468" ht="12.75" customHeight="1" x14ac:dyDescent="0.2"/>
    <row r="21469" ht="12.75" customHeight="1" x14ac:dyDescent="0.2"/>
    <row r="21470" ht="12.75" customHeight="1" x14ac:dyDescent="0.2"/>
    <row r="21471" ht="12.75" customHeight="1" x14ac:dyDescent="0.2"/>
    <row r="21472" ht="12.75" customHeight="1" x14ac:dyDescent="0.2"/>
    <row r="21473" ht="12.75" customHeight="1" x14ac:dyDescent="0.2"/>
    <row r="21474" ht="12.75" customHeight="1" x14ac:dyDescent="0.2"/>
    <row r="21475" ht="12.75" customHeight="1" x14ac:dyDescent="0.2"/>
    <row r="21476" ht="12.75" customHeight="1" x14ac:dyDescent="0.2"/>
    <row r="21477" ht="12.75" customHeight="1" x14ac:dyDescent="0.2"/>
    <row r="21478" ht="12.75" customHeight="1" x14ac:dyDescent="0.2"/>
    <row r="21479" ht="12.75" customHeight="1" x14ac:dyDescent="0.2"/>
    <row r="21480" ht="12.75" customHeight="1" x14ac:dyDescent="0.2"/>
    <row r="21481" ht="12.75" customHeight="1" x14ac:dyDescent="0.2"/>
    <row r="21482" ht="12.75" customHeight="1" x14ac:dyDescent="0.2"/>
    <row r="21483" ht="12.75" customHeight="1" x14ac:dyDescent="0.2"/>
    <row r="21484" ht="12.75" customHeight="1" x14ac:dyDescent="0.2"/>
    <row r="21485" ht="12.75" customHeight="1" x14ac:dyDescent="0.2"/>
    <row r="21486" ht="12.75" customHeight="1" x14ac:dyDescent="0.2"/>
    <row r="21487" ht="12.75" customHeight="1" x14ac:dyDescent="0.2"/>
    <row r="21488" ht="12.75" customHeight="1" x14ac:dyDescent="0.2"/>
    <row r="21489" ht="12.75" customHeight="1" x14ac:dyDescent="0.2"/>
    <row r="21490" ht="12.75" customHeight="1" x14ac:dyDescent="0.2"/>
    <row r="21491" ht="12.75" customHeight="1" x14ac:dyDescent="0.2"/>
    <row r="21492" ht="12.75" customHeight="1" x14ac:dyDescent="0.2"/>
    <row r="21493" ht="12.75" customHeight="1" x14ac:dyDescent="0.2"/>
    <row r="21494" ht="12.75" customHeight="1" x14ac:dyDescent="0.2"/>
    <row r="21495" ht="12.75" customHeight="1" x14ac:dyDescent="0.2"/>
    <row r="21496" ht="12.75" customHeight="1" x14ac:dyDescent="0.2"/>
    <row r="21497" ht="12.75" customHeight="1" x14ac:dyDescent="0.2"/>
    <row r="21498" ht="12.75" customHeight="1" x14ac:dyDescent="0.2"/>
    <row r="21499" ht="12.75" customHeight="1" x14ac:dyDescent="0.2"/>
    <row r="21500" ht="12.75" customHeight="1" x14ac:dyDescent="0.2"/>
    <row r="21501" ht="12.75" customHeight="1" x14ac:dyDescent="0.2"/>
    <row r="21502" ht="12.75" customHeight="1" x14ac:dyDescent="0.2"/>
    <row r="21503" ht="12.75" customHeight="1" x14ac:dyDescent="0.2"/>
    <row r="21504" ht="12.75" customHeight="1" x14ac:dyDescent="0.2"/>
    <row r="21505" ht="12.75" customHeight="1" x14ac:dyDescent="0.2"/>
    <row r="21506" ht="12.75" customHeight="1" x14ac:dyDescent="0.2"/>
    <row r="21507" ht="12.75" customHeight="1" x14ac:dyDescent="0.2"/>
    <row r="21508" ht="12.75" customHeight="1" x14ac:dyDescent="0.2"/>
    <row r="21509" ht="12.75" customHeight="1" x14ac:dyDescent="0.2"/>
    <row r="21510" ht="12.75" customHeight="1" x14ac:dyDescent="0.2"/>
    <row r="21511" ht="12.75" customHeight="1" x14ac:dyDescent="0.2"/>
    <row r="21512" ht="12.75" customHeight="1" x14ac:dyDescent="0.2"/>
    <row r="21513" ht="12.75" customHeight="1" x14ac:dyDescent="0.2"/>
    <row r="21514" ht="12.75" customHeight="1" x14ac:dyDescent="0.2"/>
    <row r="21515" ht="12.75" customHeight="1" x14ac:dyDescent="0.2"/>
    <row r="21516" ht="12.75" customHeight="1" x14ac:dyDescent="0.2"/>
    <row r="21517" ht="12.75" customHeight="1" x14ac:dyDescent="0.2"/>
    <row r="21518" ht="12.75" customHeight="1" x14ac:dyDescent="0.2"/>
    <row r="21519" ht="12.75" customHeight="1" x14ac:dyDescent="0.2"/>
    <row r="21520" ht="12.75" customHeight="1" x14ac:dyDescent="0.2"/>
    <row r="21521" ht="12.75" customHeight="1" x14ac:dyDescent="0.2"/>
    <row r="21522" ht="12.75" customHeight="1" x14ac:dyDescent="0.2"/>
    <row r="21523" ht="12.75" customHeight="1" x14ac:dyDescent="0.2"/>
    <row r="21524" ht="12.75" customHeight="1" x14ac:dyDescent="0.2"/>
    <row r="21525" ht="12.75" customHeight="1" x14ac:dyDescent="0.2"/>
    <row r="21526" ht="12.75" customHeight="1" x14ac:dyDescent="0.2"/>
    <row r="21527" ht="12.75" customHeight="1" x14ac:dyDescent="0.2"/>
    <row r="21528" ht="12.75" customHeight="1" x14ac:dyDescent="0.2"/>
    <row r="21529" ht="12.75" customHeight="1" x14ac:dyDescent="0.2"/>
    <row r="21530" ht="12.75" customHeight="1" x14ac:dyDescent="0.2"/>
    <row r="21531" ht="12.75" customHeight="1" x14ac:dyDescent="0.2"/>
    <row r="21532" ht="12.75" customHeight="1" x14ac:dyDescent="0.2"/>
    <row r="21533" ht="12.75" customHeight="1" x14ac:dyDescent="0.2"/>
    <row r="21534" ht="12.75" customHeight="1" x14ac:dyDescent="0.2"/>
    <row r="21535" ht="12.75" customHeight="1" x14ac:dyDescent="0.2"/>
    <row r="21536" ht="12.75" customHeight="1" x14ac:dyDescent="0.2"/>
    <row r="21537" ht="12.75" customHeight="1" x14ac:dyDescent="0.2"/>
    <row r="21538" ht="12.75" customHeight="1" x14ac:dyDescent="0.2"/>
    <row r="21539" ht="12.75" customHeight="1" x14ac:dyDescent="0.2"/>
    <row r="21540" ht="12.75" customHeight="1" x14ac:dyDescent="0.2"/>
    <row r="21541" ht="12.75" customHeight="1" x14ac:dyDescent="0.2"/>
    <row r="21542" ht="12.75" customHeight="1" x14ac:dyDescent="0.2"/>
    <row r="21543" ht="12.75" customHeight="1" x14ac:dyDescent="0.2"/>
    <row r="21544" ht="12.75" customHeight="1" x14ac:dyDescent="0.2"/>
    <row r="21545" ht="12.75" customHeight="1" x14ac:dyDescent="0.2"/>
    <row r="21546" ht="12.75" customHeight="1" x14ac:dyDescent="0.2"/>
    <row r="21547" ht="12.75" customHeight="1" x14ac:dyDescent="0.2"/>
    <row r="21548" ht="12.75" customHeight="1" x14ac:dyDescent="0.2"/>
    <row r="21549" ht="12.75" customHeight="1" x14ac:dyDescent="0.2"/>
    <row r="21550" ht="12.75" customHeight="1" x14ac:dyDescent="0.2"/>
    <row r="21551" ht="12.75" customHeight="1" x14ac:dyDescent="0.2"/>
    <row r="21552" ht="12.75" customHeight="1" x14ac:dyDescent="0.2"/>
    <row r="21553" ht="12.75" customHeight="1" x14ac:dyDescent="0.2"/>
    <row r="21554" ht="12.75" customHeight="1" x14ac:dyDescent="0.2"/>
    <row r="21555" ht="12.75" customHeight="1" x14ac:dyDescent="0.2"/>
    <row r="21556" ht="12.75" customHeight="1" x14ac:dyDescent="0.2"/>
    <row r="21557" ht="12.75" customHeight="1" x14ac:dyDescent="0.2"/>
    <row r="21558" ht="12.75" customHeight="1" x14ac:dyDescent="0.2"/>
    <row r="21559" ht="12.75" customHeight="1" x14ac:dyDescent="0.2"/>
    <row r="21560" ht="12.75" customHeight="1" x14ac:dyDescent="0.2"/>
    <row r="21561" ht="12.75" customHeight="1" x14ac:dyDescent="0.2"/>
    <row r="21562" ht="12.75" customHeight="1" x14ac:dyDescent="0.2"/>
    <row r="21563" ht="12.75" customHeight="1" x14ac:dyDescent="0.2"/>
    <row r="21564" ht="12.75" customHeight="1" x14ac:dyDescent="0.2"/>
    <row r="21565" ht="12.75" customHeight="1" x14ac:dyDescent="0.2"/>
    <row r="21566" ht="12.75" customHeight="1" x14ac:dyDescent="0.2"/>
    <row r="21567" ht="12.75" customHeight="1" x14ac:dyDescent="0.2"/>
    <row r="21568" ht="12.75" customHeight="1" x14ac:dyDescent="0.2"/>
    <row r="21569" ht="12.75" customHeight="1" x14ac:dyDescent="0.2"/>
    <row r="21570" ht="12.75" customHeight="1" x14ac:dyDescent="0.2"/>
    <row r="21571" ht="12.75" customHeight="1" x14ac:dyDescent="0.2"/>
    <row r="21572" ht="12.75" customHeight="1" x14ac:dyDescent="0.2"/>
    <row r="21573" ht="12.75" customHeight="1" x14ac:dyDescent="0.2"/>
    <row r="21574" ht="12.75" customHeight="1" x14ac:dyDescent="0.2"/>
    <row r="21575" ht="12.75" customHeight="1" x14ac:dyDescent="0.2"/>
    <row r="21576" ht="12.75" customHeight="1" x14ac:dyDescent="0.2"/>
    <row r="21577" ht="12.75" customHeight="1" x14ac:dyDescent="0.2"/>
    <row r="21578" ht="12.75" customHeight="1" x14ac:dyDescent="0.2"/>
    <row r="21579" ht="12.75" customHeight="1" x14ac:dyDescent="0.2"/>
    <row r="21580" ht="12.75" customHeight="1" x14ac:dyDescent="0.2"/>
    <row r="21581" ht="12.75" customHeight="1" x14ac:dyDescent="0.2"/>
    <row r="21582" ht="12.75" customHeight="1" x14ac:dyDescent="0.2"/>
    <row r="21583" ht="12.75" customHeight="1" x14ac:dyDescent="0.2"/>
    <row r="21584" ht="12.75" customHeight="1" x14ac:dyDescent="0.2"/>
    <row r="21585" ht="12.75" customHeight="1" x14ac:dyDescent="0.2"/>
    <row r="21586" ht="12.75" customHeight="1" x14ac:dyDescent="0.2"/>
    <row r="21587" ht="12.75" customHeight="1" x14ac:dyDescent="0.2"/>
    <row r="21588" ht="12.75" customHeight="1" x14ac:dyDescent="0.2"/>
    <row r="21589" ht="12.75" customHeight="1" x14ac:dyDescent="0.2"/>
    <row r="21590" ht="12.75" customHeight="1" x14ac:dyDescent="0.2"/>
    <row r="21591" ht="12.75" customHeight="1" x14ac:dyDescent="0.2"/>
    <row r="21592" ht="12.75" customHeight="1" x14ac:dyDescent="0.2"/>
    <row r="21593" ht="12.75" customHeight="1" x14ac:dyDescent="0.2"/>
    <row r="21594" ht="12.75" customHeight="1" x14ac:dyDescent="0.2"/>
    <row r="21595" ht="12.75" customHeight="1" x14ac:dyDescent="0.2"/>
    <row r="21596" ht="12.75" customHeight="1" x14ac:dyDescent="0.2"/>
    <row r="21597" ht="12.75" customHeight="1" x14ac:dyDescent="0.2"/>
    <row r="21598" ht="12.75" customHeight="1" x14ac:dyDescent="0.2"/>
    <row r="21599" ht="12.75" customHeight="1" x14ac:dyDescent="0.2"/>
    <row r="21600" ht="12.75" customHeight="1" x14ac:dyDescent="0.2"/>
    <row r="21601" ht="12.75" customHeight="1" x14ac:dyDescent="0.2"/>
    <row r="21602" ht="12.75" customHeight="1" x14ac:dyDescent="0.2"/>
    <row r="21603" ht="12.75" customHeight="1" x14ac:dyDescent="0.2"/>
    <row r="21604" ht="12.75" customHeight="1" x14ac:dyDescent="0.2"/>
    <row r="21605" ht="12.75" customHeight="1" x14ac:dyDescent="0.2"/>
    <row r="21606" ht="12.75" customHeight="1" x14ac:dyDescent="0.2"/>
    <row r="21607" ht="12.75" customHeight="1" x14ac:dyDescent="0.2"/>
    <row r="21608" ht="12.75" customHeight="1" x14ac:dyDescent="0.2"/>
    <row r="21609" ht="12.75" customHeight="1" x14ac:dyDescent="0.2"/>
    <row r="21610" ht="12.75" customHeight="1" x14ac:dyDescent="0.2"/>
    <row r="21611" ht="12.75" customHeight="1" x14ac:dyDescent="0.2"/>
    <row r="21612" ht="12.75" customHeight="1" x14ac:dyDescent="0.2"/>
    <row r="21613" ht="12.75" customHeight="1" x14ac:dyDescent="0.2"/>
    <row r="21614" ht="12.75" customHeight="1" x14ac:dyDescent="0.2"/>
    <row r="21615" ht="12.75" customHeight="1" x14ac:dyDescent="0.2"/>
    <row r="21616" ht="12.75" customHeight="1" x14ac:dyDescent="0.2"/>
    <row r="21617" ht="12.75" customHeight="1" x14ac:dyDescent="0.2"/>
    <row r="21618" ht="12.75" customHeight="1" x14ac:dyDescent="0.2"/>
    <row r="21619" ht="12.75" customHeight="1" x14ac:dyDescent="0.2"/>
    <row r="21620" ht="12.75" customHeight="1" x14ac:dyDescent="0.2"/>
    <row r="21621" ht="12.75" customHeight="1" x14ac:dyDescent="0.2"/>
    <row r="21622" ht="12.75" customHeight="1" x14ac:dyDescent="0.2"/>
    <row r="21623" ht="12.75" customHeight="1" x14ac:dyDescent="0.2"/>
    <row r="21624" ht="12.75" customHeight="1" x14ac:dyDescent="0.2"/>
    <row r="21625" ht="12.75" customHeight="1" x14ac:dyDescent="0.2"/>
    <row r="21626" ht="12.75" customHeight="1" x14ac:dyDescent="0.2"/>
    <row r="21627" ht="12.75" customHeight="1" x14ac:dyDescent="0.2"/>
    <row r="21628" ht="12.75" customHeight="1" x14ac:dyDescent="0.2"/>
    <row r="21629" ht="12.75" customHeight="1" x14ac:dyDescent="0.2"/>
    <row r="21630" ht="12.75" customHeight="1" x14ac:dyDescent="0.2"/>
    <row r="21631" ht="12.75" customHeight="1" x14ac:dyDescent="0.2"/>
    <row r="21632" ht="12.75" customHeight="1" x14ac:dyDescent="0.2"/>
    <row r="21633" ht="12.75" customHeight="1" x14ac:dyDescent="0.2"/>
    <row r="21634" ht="12.75" customHeight="1" x14ac:dyDescent="0.2"/>
    <row r="21635" ht="12.75" customHeight="1" x14ac:dyDescent="0.2"/>
    <row r="21636" ht="12.75" customHeight="1" x14ac:dyDescent="0.2"/>
    <row r="21637" ht="12.75" customHeight="1" x14ac:dyDescent="0.2"/>
    <row r="21638" ht="12.75" customHeight="1" x14ac:dyDescent="0.2"/>
    <row r="21639" ht="12.75" customHeight="1" x14ac:dyDescent="0.2"/>
    <row r="21640" ht="12.75" customHeight="1" x14ac:dyDescent="0.2"/>
    <row r="21641" ht="12.75" customHeight="1" x14ac:dyDescent="0.2"/>
    <row r="21642" ht="12.75" customHeight="1" x14ac:dyDescent="0.2"/>
    <row r="21643" ht="12.75" customHeight="1" x14ac:dyDescent="0.2"/>
    <row r="21644" ht="12.75" customHeight="1" x14ac:dyDescent="0.2"/>
    <row r="21645" ht="12.75" customHeight="1" x14ac:dyDescent="0.2"/>
    <row r="21646" ht="12.75" customHeight="1" x14ac:dyDescent="0.2"/>
    <row r="21647" ht="12.75" customHeight="1" x14ac:dyDescent="0.2"/>
    <row r="21648" ht="12.75" customHeight="1" x14ac:dyDescent="0.2"/>
    <row r="21649" ht="12.75" customHeight="1" x14ac:dyDescent="0.2"/>
    <row r="21650" ht="12.75" customHeight="1" x14ac:dyDescent="0.2"/>
    <row r="21651" ht="12.75" customHeight="1" x14ac:dyDescent="0.2"/>
    <row r="21652" ht="12.75" customHeight="1" x14ac:dyDescent="0.2"/>
    <row r="21653" ht="12.75" customHeight="1" x14ac:dyDescent="0.2"/>
    <row r="21654" ht="12.75" customHeight="1" x14ac:dyDescent="0.2"/>
    <row r="21655" ht="12.75" customHeight="1" x14ac:dyDescent="0.2"/>
    <row r="21656" ht="12.75" customHeight="1" x14ac:dyDescent="0.2"/>
    <row r="21657" ht="12.75" customHeight="1" x14ac:dyDescent="0.2"/>
    <row r="21658" ht="12.75" customHeight="1" x14ac:dyDescent="0.2"/>
    <row r="21659" ht="12.75" customHeight="1" x14ac:dyDescent="0.2"/>
    <row r="21660" ht="12.75" customHeight="1" x14ac:dyDescent="0.2"/>
    <row r="21661" ht="12.75" customHeight="1" x14ac:dyDescent="0.2"/>
    <row r="21662" ht="12.75" customHeight="1" x14ac:dyDescent="0.2"/>
    <row r="21663" ht="12.75" customHeight="1" x14ac:dyDescent="0.2"/>
    <row r="21664" ht="12.75" customHeight="1" x14ac:dyDescent="0.2"/>
    <row r="21665" ht="12.75" customHeight="1" x14ac:dyDescent="0.2"/>
    <row r="21666" ht="12.75" customHeight="1" x14ac:dyDescent="0.2"/>
    <row r="21667" ht="12.75" customHeight="1" x14ac:dyDescent="0.2"/>
    <row r="21668" ht="12.75" customHeight="1" x14ac:dyDescent="0.2"/>
    <row r="21669" ht="12.75" customHeight="1" x14ac:dyDescent="0.2"/>
    <row r="21670" ht="12.75" customHeight="1" x14ac:dyDescent="0.2"/>
    <row r="21671" ht="12.75" customHeight="1" x14ac:dyDescent="0.2"/>
    <row r="21672" ht="12.75" customHeight="1" x14ac:dyDescent="0.2"/>
    <row r="21673" ht="12.75" customHeight="1" x14ac:dyDescent="0.2"/>
    <row r="21674" ht="12.75" customHeight="1" x14ac:dyDescent="0.2"/>
    <row r="21675" ht="12.75" customHeight="1" x14ac:dyDescent="0.2"/>
    <row r="21676" ht="12.75" customHeight="1" x14ac:dyDescent="0.2"/>
    <row r="21677" ht="12.75" customHeight="1" x14ac:dyDescent="0.2"/>
    <row r="21678" ht="12.75" customHeight="1" x14ac:dyDescent="0.2"/>
    <row r="21679" ht="12.75" customHeight="1" x14ac:dyDescent="0.2"/>
    <row r="21680" ht="12.75" customHeight="1" x14ac:dyDescent="0.2"/>
    <row r="21681" ht="12.75" customHeight="1" x14ac:dyDescent="0.2"/>
    <row r="21682" ht="12.75" customHeight="1" x14ac:dyDescent="0.2"/>
    <row r="21683" ht="12.75" customHeight="1" x14ac:dyDescent="0.2"/>
    <row r="21684" ht="12.75" customHeight="1" x14ac:dyDescent="0.2"/>
    <row r="21685" ht="12.75" customHeight="1" x14ac:dyDescent="0.2"/>
    <row r="21686" ht="12.75" customHeight="1" x14ac:dyDescent="0.2"/>
    <row r="21687" ht="12.75" customHeight="1" x14ac:dyDescent="0.2"/>
    <row r="21688" ht="12.75" customHeight="1" x14ac:dyDescent="0.2"/>
    <row r="21689" ht="12.75" customHeight="1" x14ac:dyDescent="0.2"/>
    <row r="21690" ht="12.75" customHeight="1" x14ac:dyDescent="0.2"/>
    <row r="21691" ht="12.75" customHeight="1" x14ac:dyDescent="0.2"/>
    <row r="21692" ht="12.75" customHeight="1" x14ac:dyDescent="0.2"/>
    <row r="21693" ht="12.75" customHeight="1" x14ac:dyDescent="0.2"/>
    <row r="21694" ht="12.75" customHeight="1" x14ac:dyDescent="0.2"/>
    <row r="21695" ht="12.75" customHeight="1" x14ac:dyDescent="0.2"/>
    <row r="21696" ht="12.75" customHeight="1" x14ac:dyDescent="0.2"/>
    <row r="21697" ht="12.75" customHeight="1" x14ac:dyDescent="0.2"/>
    <row r="21698" ht="12.75" customHeight="1" x14ac:dyDescent="0.2"/>
    <row r="21699" ht="12.75" customHeight="1" x14ac:dyDescent="0.2"/>
    <row r="21700" ht="12.75" customHeight="1" x14ac:dyDescent="0.2"/>
    <row r="21701" ht="12.75" customHeight="1" x14ac:dyDescent="0.2"/>
    <row r="21702" ht="12.75" customHeight="1" x14ac:dyDescent="0.2"/>
    <row r="21703" ht="12.75" customHeight="1" x14ac:dyDescent="0.2"/>
    <row r="21704" ht="12.75" customHeight="1" x14ac:dyDescent="0.2"/>
    <row r="21705" ht="12.75" customHeight="1" x14ac:dyDescent="0.2"/>
    <row r="21706" ht="12.75" customHeight="1" x14ac:dyDescent="0.2"/>
    <row r="21707" ht="12.75" customHeight="1" x14ac:dyDescent="0.2"/>
    <row r="21708" ht="12.75" customHeight="1" x14ac:dyDescent="0.2"/>
    <row r="21709" ht="12.75" customHeight="1" x14ac:dyDescent="0.2"/>
    <row r="21710" ht="12.75" customHeight="1" x14ac:dyDescent="0.2"/>
    <row r="21711" ht="12.75" customHeight="1" x14ac:dyDescent="0.2"/>
    <row r="21712" ht="12.75" customHeight="1" x14ac:dyDescent="0.2"/>
    <row r="21713" ht="12.75" customHeight="1" x14ac:dyDescent="0.2"/>
    <row r="21714" ht="12.75" customHeight="1" x14ac:dyDescent="0.2"/>
    <row r="21715" ht="12.75" customHeight="1" x14ac:dyDescent="0.2"/>
    <row r="21716" ht="12.75" customHeight="1" x14ac:dyDescent="0.2"/>
    <row r="21717" ht="12.75" customHeight="1" x14ac:dyDescent="0.2"/>
    <row r="21718" ht="12.75" customHeight="1" x14ac:dyDescent="0.2"/>
    <row r="21719" ht="12.75" customHeight="1" x14ac:dyDescent="0.2"/>
    <row r="21720" ht="12.75" customHeight="1" x14ac:dyDescent="0.2"/>
    <row r="21721" ht="12.75" customHeight="1" x14ac:dyDescent="0.2"/>
    <row r="21722" ht="12.75" customHeight="1" x14ac:dyDescent="0.2"/>
    <row r="21723" ht="12.75" customHeight="1" x14ac:dyDescent="0.2"/>
    <row r="21724" ht="12.75" customHeight="1" x14ac:dyDescent="0.2"/>
    <row r="21725" ht="12.75" customHeight="1" x14ac:dyDescent="0.2"/>
    <row r="21726" ht="12.75" customHeight="1" x14ac:dyDescent="0.2"/>
    <row r="21727" ht="12.75" customHeight="1" x14ac:dyDescent="0.2"/>
    <row r="21728" ht="12.75" customHeight="1" x14ac:dyDescent="0.2"/>
    <row r="21729" ht="12.75" customHeight="1" x14ac:dyDescent="0.2"/>
    <row r="21730" ht="12.75" customHeight="1" x14ac:dyDescent="0.2"/>
    <row r="21731" ht="12.75" customHeight="1" x14ac:dyDescent="0.2"/>
    <row r="21732" ht="12.75" customHeight="1" x14ac:dyDescent="0.2"/>
    <row r="21733" ht="12.75" customHeight="1" x14ac:dyDescent="0.2"/>
    <row r="21734" ht="12.75" customHeight="1" x14ac:dyDescent="0.2"/>
    <row r="21735" ht="12.75" customHeight="1" x14ac:dyDescent="0.2"/>
    <row r="21736" ht="12.75" customHeight="1" x14ac:dyDescent="0.2"/>
    <row r="21737" ht="12.75" customHeight="1" x14ac:dyDescent="0.2"/>
    <row r="21738" ht="12.75" customHeight="1" x14ac:dyDescent="0.2"/>
    <row r="21739" ht="12.75" customHeight="1" x14ac:dyDescent="0.2"/>
    <row r="21740" ht="12.75" customHeight="1" x14ac:dyDescent="0.2"/>
    <row r="21741" ht="12.75" customHeight="1" x14ac:dyDescent="0.2"/>
    <row r="21742" ht="12.75" customHeight="1" x14ac:dyDescent="0.2"/>
    <row r="21743" ht="12.75" customHeight="1" x14ac:dyDescent="0.2"/>
    <row r="21744" ht="12.75" customHeight="1" x14ac:dyDescent="0.2"/>
    <row r="21745" ht="12.75" customHeight="1" x14ac:dyDescent="0.2"/>
    <row r="21746" ht="12.75" customHeight="1" x14ac:dyDescent="0.2"/>
    <row r="21747" ht="12.75" customHeight="1" x14ac:dyDescent="0.2"/>
    <row r="21748" ht="12.75" customHeight="1" x14ac:dyDescent="0.2"/>
    <row r="21749" ht="12.75" customHeight="1" x14ac:dyDescent="0.2"/>
    <row r="21750" ht="12.75" customHeight="1" x14ac:dyDescent="0.2"/>
    <row r="21751" ht="12.75" customHeight="1" x14ac:dyDescent="0.2"/>
    <row r="21752" ht="12.75" customHeight="1" x14ac:dyDescent="0.2"/>
    <row r="21753" ht="12.75" customHeight="1" x14ac:dyDescent="0.2"/>
    <row r="21754" ht="12.75" customHeight="1" x14ac:dyDescent="0.2"/>
    <row r="21755" ht="12.75" customHeight="1" x14ac:dyDescent="0.2"/>
    <row r="21756" ht="12.75" customHeight="1" x14ac:dyDescent="0.2"/>
    <row r="21757" ht="12.75" customHeight="1" x14ac:dyDescent="0.2"/>
    <row r="21758" ht="12.75" customHeight="1" x14ac:dyDescent="0.2"/>
    <row r="21759" ht="12.75" customHeight="1" x14ac:dyDescent="0.2"/>
    <row r="21760" ht="12.75" customHeight="1" x14ac:dyDescent="0.2"/>
    <row r="21761" ht="12.75" customHeight="1" x14ac:dyDescent="0.2"/>
    <row r="21762" ht="12.75" customHeight="1" x14ac:dyDescent="0.2"/>
    <row r="21763" ht="12.75" customHeight="1" x14ac:dyDescent="0.2"/>
    <row r="21764" ht="12.75" customHeight="1" x14ac:dyDescent="0.2"/>
    <row r="21765" ht="12.75" customHeight="1" x14ac:dyDescent="0.2"/>
    <row r="21766" ht="12.75" customHeight="1" x14ac:dyDescent="0.2"/>
    <row r="21767" ht="12.75" customHeight="1" x14ac:dyDescent="0.2"/>
    <row r="21768" ht="12.75" customHeight="1" x14ac:dyDescent="0.2"/>
    <row r="21769" ht="12.75" customHeight="1" x14ac:dyDescent="0.2"/>
    <row r="21770" ht="12.75" customHeight="1" x14ac:dyDescent="0.2"/>
    <row r="21771" ht="12.75" customHeight="1" x14ac:dyDescent="0.2"/>
    <row r="21772" ht="12.75" customHeight="1" x14ac:dyDescent="0.2"/>
    <row r="21773" ht="12.75" customHeight="1" x14ac:dyDescent="0.2"/>
    <row r="21774" ht="12.75" customHeight="1" x14ac:dyDescent="0.2"/>
    <row r="21775" ht="12.75" customHeight="1" x14ac:dyDescent="0.2"/>
    <row r="21776" ht="12.75" customHeight="1" x14ac:dyDescent="0.2"/>
    <row r="21777" ht="12.75" customHeight="1" x14ac:dyDescent="0.2"/>
    <row r="21778" ht="12.75" customHeight="1" x14ac:dyDescent="0.2"/>
    <row r="21779" ht="12.75" customHeight="1" x14ac:dyDescent="0.2"/>
    <row r="21780" ht="12.75" customHeight="1" x14ac:dyDescent="0.2"/>
    <row r="21781" ht="12.75" customHeight="1" x14ac:dyDescent="0.2"/>
    <row r="21782" ht="12.75" customHeight="1" x14ac:dyDescent="0.2"/>
    <row r="21783" ht="12.75" customHeight="1" x14ac:dyDescent="0.2"/>
    <row r="21784" ht="12.75" customHeight="1" x14ac:dyDescent="0.2"/>
    <row r="21785" ht="12.75" customHeight="1" x14ac:dyDescent="0.2"/>
    <row r="21786" ht="12.75" customHeight="1" x14ac:dyDescent="0.2"/>
    <row r="21787" ht="12.75" customHeight="1" x14ac:dyDescent="0.2"/>
    <row r="21788" ht="12.75" customHeight="1" x14ac:dyDescent="0.2"/>
    <row r="21789" ht="12.75" customHeight="1" x14ac:dyDescent="0.2"/>
    <row r="21790" ht="12.75" customHeight="1" x14ac:dyDescent="0.2"/>
    <row r="21791" ht="12.75" customHeight="1" x14ac:dyDescent="0.2"/>
    <row r="21792" ht="12.75" customHeight="1" x14ac:dyDescent="0.2"/>
    <row r="21793" ht="12.75" customHeight="1" x14ac:dyDescent="0.2"/>
    <row r="21794" ht="12.75" customHeight="1" x14ac:dyDescent="0.2"/>
    <row r="21795" ht="12.75" customHeight="1" x14ac:dyDescent="0.2"/>
    <row r="21796" ht="12.75" customHeight="1" x14ac:dyDescent="0.2"/>
    <row r="21797" ht="12.75" customHeight="1" x14ac:dyDescent="0.2"/>
    <row r="21798" ht="12.75" customHeight="1" x14ac:dyDescent="0.2"/>
    <row r="21799" ht="12.75" customHeight="1" x14ac:dyDescent="0.2"/>
    <row r="21800" ht="12.75" customHeight="1" x14ac:dyDescent="0.2"/>
    <row r="21801" ht="12.75" customHeight="1" x14ac:dyDescent="0.2"/>
    <row r="21802" ht="12.75" customHeight="1" x14ac:dyDescent="0.2"/>
    <row r="21803" ht="12.75" customHeight="1" x14ac:dyDescent="0.2"/>
    <row r="21804" ht="12.75" customHeight="1" x14ac:dyDescent="0.2"/>
    <row r="21805" ht="12.75" customHeight="1" x14ac:dyDescent="0.2"/>
    <row r="21806" ht="12.75" customHeight="1" x14ac:dyDescent="0.2"/>
    <row r="21807" ht="12.75" customHeight="1" x14ac:dyDescent="0.2"/>
    <row r="21808" ht="12.75" customHeight="1" x14ac:dyDescent="0.2"/>
    <row r="21809" ht="12.75" customHeight="1" x14ac:dyDescent="0.2"/>
    <row r="21810" ht="12.75" customHeight="1" x14ac:dyDescent="0.2"/>
    <row r="21811" ht="12.75" customHeight="1" x14ac:dyDescent="0.2"/>
    <row r="21812" ht="12.75" customHeight="1" x14ac:dyDescent="0.2"/>
    <row r="21813" ht="12.75" customHeight="1" x14ac:dyDescent="0.2"/>
    <row r="21814" ht="12.75" customHeight="1" x14ac:dyDescent="0.2"/>
    <row r="21815" ht="12.75" customHeight="1" x14ac:dyDescent="0.2"/>
    <row r="21816" ht="12.75" customHeight="1" x14ac:dyDescent="0.2"/>
    <row r="21817" ht="12.75" customHeight="1" x14ac:dyDescent="0.2"/>
    <row r="21818" ht="12.75" customHeight="1" x14ac:dyDescent="0.2"/>
    <row r="21819" ht="12.75" customHeight="1" x14ac:dyDescent="0.2"/>
    <row r="21820" ht="12.75" customHeight="1" x14ac:dyDescent="0.2"/>
    <row r="21821" ht="12.75" customHeight="1" x14ac:dyDescent="0.2"/>
    <row r="21822" ht="12.75" customHeight="1" x14ac:dyDescent="0.2"/>
    <row r="21823" ht="12.75" customHeight="1" x14ac:dyDescent="0.2"/>
    <row r="21824" ht="12.75" customHeight="1" x14ac:dyDescent="0.2"/>
    <row r="21825" ht="12.75" customHeight="1" x14ac:dyDescent="0.2"/>
    <row r="21826" ht="12.75" customHeight="1" x14ac:dyDescent="0.2"/>
    <row r="21827" ht="12.75" customHeight="1" x14ac:dyDescent="0.2"/>
    <row r="21828" ht="12.75" customHeight="1" x14ac:dyDescent="0.2"/>
    <row r="21829" ht="12.75" customHeight="1" x14ac:dyDescent="0.2"/>
    <row r="21830" ht="12.75" customHeight="1" x14ac:dyDescent="0.2"/>
    <row r="21831" ht="12.75" customHeight="1" x14ac:dyDescent="0.2"/>
    <row r="21832" ht="12.75" customHeight="1" x14ac:dyDescent="0.2"/>
    <row r="21833" ht="12.75" customHeight="1" x14ac:dyDescent="0.2"/>
    <row r="21834" ht="12.75" customHeight="1" x14ac:dyDescent="0.2"/>
    <row r="21835" ht="12.75" customHeight="1" x14ac:dyDescent="0.2"/>
    <row r="21836" ht="12.75" customHeight="1" x14ac:dyDescent="0.2"/>
    <row r="21837" ht="12.75" customHeight="1" x14ac:dyDescent="0.2"/>
    <row r="21838" ht="12.75" customHeight="1" x14ac:dyDescent="0.2"/>
    <row r="21839" ht="12.75" customHeight="1" x14ac:dyDescent="0.2"/>
    <row r="21840" ht="12.75" customHeight="1" x14ac:dyDescent="0.2"/>
    <row r="21841" ht="12.75" customHeight="1" x14ac:dyDescent="0.2"/>
    <row r="21842" ht="12.75" customHeight="1" x14ac:dyDescent="0.2"/>
    <row r="21843" ht="12.75" customHeight="1" x14ac:dyDescent="0.2"/>
    <row r="21844" ht="12.75" customHeight="1" x14ac:dyDescent="0.2"/>
    <row r="21845" ht="12.75" customHeight="1" x14ac:dyDescent="0.2"/>
    <row r="21846" ht="12.75" customHeight="1" x14ac:dyDescent="0.2"/>
    <row r="21847" ht="12.75" customHeight="1" x14ac:dyDescent="0.2"/>
    <row r="21848" ht="12.75" customHeight="1" x14ac:dyDescent="0.2"/>
    <row r="21849" ht="12.75" customHeight="1" x14ac:dyDescent="0.2"/>
    <row r="21850" ht="12.75" customHeight="1" x14ac:dyDescent="0.2"/>
    <row r="21851" ht="12.75" customHeight="1" x14ac:dyDescent="0.2"/>
    <row r="21852" ht="12.75" customHeight="1" x14ac:dyDescent="0.2"/>
    <row r="21853" ht="12.75" customHeight="1" x14ac:dyDescent="0.2"/>
    <row r="21854" ht="12.75" customHeight="1" x14ac:dyDescent="0.2"/>
    <row r="21855" ht="12.75" customHeight="1" x14ac:dyDescent="0.2"/>
    <row r="21856" ht="12.75" customHeight="1" x14ac:dyDescent="0.2"/>
    <row r="21857" ht="12.75" customHeight="1" x14ac:dyDescent="0.2"/>
    <row r="21858" ht="12.75" customHeight="1" x14ac:dyDescent="0.2"/>
    <row r="21859" ht="12.75" customHeight="1" x14ac:dyDescent="0.2"/>
    <row r="21860" ht="12.75" customHeight="1" x14ac:dyDescent="0.2"/>
    <row r="21861" ht="12.75" customHeight="1" x14ac:dyDescent="0.2"/>
    <row r="21862" ht="12.75" customHeight="1" x14ac:dyDescent="0.2"/>
    <row r="21863" ht="12.75" customHeight="1" x14ac:dyDescent="0.2"/>
    <row r="21864" ht="12.75" customHeight="1" x14ac:dyDescent="0.2"/>
    <row r="21865" ht="12.75" customHeight="1" x14ac:dyDescent="0.2"/>
    <row r="21866" ht="12.75" customHeight="1" x14ac:dyDescent="0.2"/>
    <row r="21867" ht="12.75" customHeight="1" x14ac:dyDescent="0.2"/>
    <row r="21868" ht="12.75" customHeight="1" x14ac:dyDescent="0.2"/>
    <row r="21869" ht="12.75" customHeight="1" x14ac:dyDescent="0.2"/>
    <row r="21870" ht="12.75" customHeight="1" x14ac:dyDescent="0.2"/>
    <row r="21871" ht="12.75" customHeight="1" x14ac:dyDescent="0.2"/>
    <row r="21872" ht="12.75" customHeight="1" x14ac:dyDescent="0.2"/>
    <row r="21873" ht="12.75" customHeight="1" x14ac:dyDescent="0.2"/>
    <row r="21874" ht="12.75" customHeight="1" x14ac:dyDescent="0.2"/>
    <row r="21875" ht="12.75" customHeight="1" x14ac:dyDescent="0.2"/>
    <row r="21876" ht="12.75" customHeight="1" x14ac:dyDescent="0.2"/>
    <row r="21877" ht="12.75" customHeight="1" x14ac:dyDescent="0.2"/>
    <row r="21878" ht="12.75" customHeight="1" x14ac:dyDescent="0.2"/>
    <row r="21879" ht="12.75" customHeight="1" x14ac:dyDescent="0.2"/>
    <row r="21880" ht="12.75" customHeight="1" x14ac:dyDescent="0.2"/>
    <row r="21881" ht="12.75" customHeight="1" x14ac:dyDescent="0.2"/>
    <row r="21882" ht="12.75" customHeight="1" x14ac:dyDescent="0.2"/>
    <row r="21883" ht="12.75" customHeight="1" x14ac:dyDescent="0.2"/>
    <row r="21884" ht="12.75" customHeight="1" x14ac:dyDescent="0.2"/>
    <row r="21885" ht="12.75" customHeight="1" x14ac:dyDescent="0.2"/>
    <row r="21886" ht="12.75" customHeight="1" x14ac:dyDescent="0.2"/>
    <row r="21887" ht="12.75" customHeight="1" x14ac:dyDescent="0.2"/>
    <row r="21888" ht="12.75" customHeight="1" x14ac:dyDescent="0.2"/>
    <row r="21889" ht="12.75" customHeight="1" x14ac:dyDescent="0.2"/>
    <row r="21890" ht="12.75" customHeight="1" x14ac:dyDescent="0.2"/>
    <row r="21891" ht="12.75" customHeight="1" x14ac:dyDescent="0.2"/>
    <row r="21892" ht="12.75" customHeight="1" x14ac:dyDescent="0.2"/>
    <row r="21893" ht="12.75" customHeight="1" x14ac:dyDescent="0.2"/>
    <row r="21894" ht="12.75" customHeight="1" x14ac:dyDescent="0.2"/>
    <row r="21895" ht="12.75" customHeight="1" x14ac:dyDescent="0.2"/>
    <row r="21896" ht="12.75" customHeight="1" x14ac:dyDescent="0.2"/>
    <row r="21897" ht="12.75" customHeight="1" x14ac:dyDescent="0.2"/>
    <row r="21898" ht="12.75" customHeight="1" x14ac:dyDescent="0.2"/>
    <row r="21899" ht="12.75" customHeight="1" x14ac:dyDescent="0.2"/>
    <row r="21900" ht="12.75" customHeight="1" x14ac:dyDescent="0.2"/>
    <row r="21901" ht="12.75" customHeight="1" x14ac:dyDescent="0.2"/>
    <row r="21902" ht="12.75" customHeight="1" x14ac:dyDescent="0.2"/>
    <row r="21903" ht="12.75" customHeight="1" x14ac:dyDescent="0.2"/>
    <row r="21904" ht="12.75" customHeight="1" x14ac:dyDescent="0.2"/>
    <row r="21905" ht="12.75" customHeight="1" x14ac:dyDescent="0.2"/>
    <row r="21906" ht="12.75" customHeight="1" x14ac:dyDescent="0.2"/>
    <row r="21907" ht="12.75" customHeight="1" x14ac:dyDescent="0.2"/>
    <row r="21908" ht="12.75" customHeight="1" x14ac:dyDescent="0.2"/>
    <row r="21909" ht="12.75" customHeight="1" x14ac:dyDescent="0.2"/>
    <row r="21910" ht="12.75" customHeight="1" x14ac:dyDescent="0.2"/>
    <row r="21911" ht="12.75" customHeight="1" x14ac:dyDescent="0.2"/>
    <row r="21912" ht="12.75" customHeight="1" x14ac:dyDescent="0.2"/>
    <row r="21913" ht="12.75" customHeight="1" x14ac:dyDescent="0.2"/>
    <row r="21914" ht="12.75" customHeight="1" x14ac:dyDescent="0.2"/>
    <row r="21915" ht="12.75" customHeight="1" x14ac:dyDescent="0.2"/>
    <row r="21916" ht="12.75" customHeight="1" x14ac:dyDescent="0.2"/>
    <row r="21917" ht="12.75" customHeight="1" x14ac:dyDescent="0.2"/>
    <row r="21918" ht="12.75" customHeight="1" x14ac:dyDescent="0.2"/>
    <row r="21919" ht="12.75" customHeight="1" x14ac:dyDescent="0.2"/>
    <row r="21920" ht="12.75" customHeight="1" x14ac:dyDescent="0.2"/>
    <row r="21921" ht="12.75" customHeight="1" x14ac:dyDescent="0.2"/>
    <row r="21922" ht="12.75" customHeight="1" x14ac:dyDescent="0.2"/>
    <row r="21923" ht="12.75" customHeight="1" x14ac:dyDescent="0.2"/>
    <row r="21924" ht="12.75" customHeight="1" x14ac:dyDescent="0.2"/>
    <row r="21925" ht="12.75" customHeight="1" x14ac:dyDescent="0.2"/>
    <row r="21926" ht="12.75" customHeight="1" x14ac:dyDescent="0.2"/>
    <row r="21927" ht="12.75" customHeight="1" x14ac:dyDescent="0.2"/>
    <row r="21928" ht="12.75" customHeight="1" x14ac:dyDescent="0.2"/>
    <row r="21929" ht="12.75" customHeight="1" x14ac:dyDescent="0.2"/>
    <row r="21930" ht="12.75" customHeight="1" x14ac:dyDescent="0.2"/>
    <row r="21931" ht="12.75" customHeight="1" x14ac:dyDescent="0.2"/>
    <row r="21932" ht="12.75" customHeight="1" x14ac:dyDescent="0.2"/>
    <row r="21933" ht="12.75" customHeight="1" x14ac:dyDescent="0.2"/>
    <row r="21934" ht="12.75" customHeight="1" x14ac:dyDescent="0.2"/>
    <row r="21935" ht="12.75" customHeight="1" x14ac:dyDescent="0.2"/>
    <row r="21936" ht="12.75" customHeight="1" x14ac:dyDescent="0.2"/>
    <row r="21937" ht="12.75" customHeight="1" x14ac:dyDescent="0.2"/>
    <row r="21938" ht="12.75" customHeight="1" x14ac:dyDescent="0.2"/>
    <row r="21939" ht="12.75" customHeight="1" x14ac:dyDescent="0.2"/>
    <row r="21940" ht="12.75" customHeight="1" x14ac:dyDescent="0.2"/>
    <row r="21941" ht="12.75" customHeight="1" x14ac:dyDescent="0.2"/>
    <row r="21942" ht="12.75" customHeight="1" x14ac:dyDescent="0.2"/>
    <row r="21943" ht="12.75" customHeight="1" x14ac:dyDescent="0.2"/>
    <row r="21944" ht="12.75" customHeight="1" x14ac:dyDescent="0.2"/>
    <row r="21945" ht="12.75" customHeight="1" x14ac:dyDescent="0.2"/>
    <row r="21946" ht="12.75" customHeight="1" x14ac:dyDescent="0.2"/>
    <row r="21947" ht="12.75" customHeight="1" x14ac:dyDescent="0.2"/>
    <row r="21948" ht="12.75" customHeight="1" x14ac:dyDescent="0.2"/>
    <row r="21949" ht="12.75" customHeight="1" x14ac:dyDescent="0.2"/>
    <row r="21950" ht="12.75" customHeight="1" x14ac:dyDescent="0.2"/>
    <row r="21951" ht="12.75" customHeight="1" x14ac:dyDescent="0.2"/>
    <row r="21952" ht="12.75" customHeight="1" x14ac:dyDescent="0.2"/>
    <row r="21953" ht="12.75" customHeight="1" x14ac:dyDescent="0.2"/>
    <row r="21954" ht="12.75" customHeight="1" x14ac:dyDescent="0.2"/>
    <row r="21955" ht="12.75" customHeight="1" x14ac:dyDescent="0.2"/>
    <row r="21956" ht="12.75" customHeight="1" x14ac:dyDescent="0.2"/>
    <row r="21957" ht="12.75" customHeight="1" x14ac:dyDescent="0.2"/>
    <row r="21958" ht="12.75" customHeight="1" x14ac:dyDescent="0.2"/>
    <row r="21959" ht="12.75" customHeight="1" x14ac:dyDescent="0.2"/>
    <row r="21960" ht="12.75" customHeight="1" x14ac:dyDescent="0.2"/>
    <row r="21961" ht="12.75" customHeight="1" x14ac:dyDescent="0.2"/>
    <row r="21962" ht="12.75" customHeight="1" x14ac:dyDescent="0.2"/>
    <row r="21963" ht="12.75" customHeight="1" x14ac:dyDescent="0.2"/>
    <row r="21964" ht="12.75" customHeight="1" x14ac:dyDescent="0.2"/>
    <row r="21965" ht="12.75" customHeight="1" x14ac:dyDescent="0.2"/>
    <row r="21966" ht="12.75" customHeight="1" x14ac:dyDescent="0.2"/>
    <row r="21967" ht="12.75" customHeight="1" x14ac:dyDescent="0.2"/>
    <row r="21968" ht="12.75" customHeight="1" x14ac:dyDescent="0.2"/>
    <row r="21969" ht="12.75" customHeight="1" x14ac:dyDescent="0.2"/>
    <row r="21970" ht="12.75" customHeight="1" x14ac:dyDescent="0.2"/>
    <row r="21971" ht="12.75" customHeight="1" x14ac:dyDescent="0.2"/>
    <row r="21972" ht="12.75" customHeight="1" x14ac:dyDescent="0.2"/>
    <row r="21973" ht="12.75" customHeight="1" x14ac:dyDescent="0.2"/>
    <row r="21974" ht="12.75" customHeight="1" x14ac:dyDescent="0.2"/>
    <row r="21975" ht="12.75" customHeight="1" x14ac:dyDescent="0.2"/>
    <row r="21976" ht="12.75" customHeight="1" x14ac:dyDescent="0.2"/>
    <row r="21977" ht="12.75" customHeight="1" x14ac:dyDescent="0.2"/>
    <row r="21978" ht="12.75" customHeight="1" x14ac:dyDescent="0.2"/>
    <row r="21979" ht="12.75" customHeight="1" x14ac:dyDescent="0.2"/>
    <row r="21980" ht="12.75" customHeight="1" x14ac:dyDescent="0.2"/>
    <row r="21981" ht="12.75" customHeight="1" x14ac:dyDescent="0.2"/>
    <row r="21982" ht="12.75" customHeight="1" x14ac:dyDescent="0.2"/>
    <row r="21983" ht="12.75" customHeight="1" x14ac:dyDescent="0.2"/>
    <row r="21984" ht="12.75" customHeight="1" x14ac:dyDescent="0.2"/>
    <row r="21985" ht="12.75" customHeight="1" x14ac:dyDescent="0.2"/>
    <row r="21986" ht="12.75" customHeight="1" x14ac:dyDescent="0.2"/>
    <row r="21987" ht="12.75" customHeight="1" x14ac:dyDescent="0.2"/>
    <row r="21988" ht="12.75" customHeight="1" x14ac:dyDescent="0.2"/>
    <row r="21989" ht="12.75" customHeight="1" x14ac:dyDescent="0.2"/>
    <row r="21990" ht="12.75" customHeight="1" x14ac:dyDescent="0.2"/>
    <row r="21991" ht="12.75" customHeight="1" x14ac:dyDescent="0.2"/>
    <row r="21992" ht="12.75" customHeight="1" x14ac:dyDescent="0.2"/>
    <row r="21993" ht="12.75" customHeight="1" x14ac:dyDescent="0.2"/>
    <row r="21994" ht="12.75" customHeight="1" x14ac:dyDescent="0.2"/>
    <row r="21995" ht="12.75" customHeight="1" x14ac:dyDescent="0.2"/>
    <row r="21996" ht="12.75" customHeight="1" x14ac:dyDescent="0.2"/>
    <row r="21997" ht="12.75" customHeight="1" x14ac:dyDescent="0.2"/>
    <row r="21998" ht="12.75" customHeight="1" x14ac:dyDescent="0.2"/>
    <row r="21999" ht="12.75" customHeight="1" x14ac:dyDescent="0.2"/>
    <row r="22000" ht="12.75" customHeight="1" x14ac:dyDescent="0.2"/>
    <row r="22001" ht="12.75" customHeight="1" x14ac:dyDescent="0.2"/>
    <row r="22002" ht="12.75" customHeight="1" x14ac:dyDescent="0.2"/>
    <row r="22003" ht="12.75" customHeight="1" x14ac:dyDescent="0.2"/>
    <row r="22004" ht="12.75" customHeight="1" x14ac:dyDescent="0.2"/>
    <row r="22005" ht="12.75" customHeight="1" x14ac:dyDescent="0.2"/>
    <row r="22006" ht="12.75" customHeight="1" x14ac:dyDescent="0.2"/>
    <row r="22007" ht="12.75" customHeight="1" x14ac:dyDescent="0.2"/>
    <row r="22008" ht="12.75" customHeight="1" x14ac:dyDescent="0.2"/>
    <row r="22009" ht="12.75" customHeight="1" x14ac:dyDescent="0.2"/>
    <row r="22010" ht="12.75" customHeight="1" x14ac:dyDescent="0.2"/>
    <row r="22011" ht="12.75" customHeight="1" x14ac:dyDescent="0.2"/>
    <row r="22012" ht="12.75" customHeight="1" x14ac:dyDescent="0.2"/>
    <row r="22013" ht="12.75" customHeight="1" x14ac:dyDescent="0.2"/>
    <row r="22014" ht="12.75" customHeight="1" x14ac:dyDescent="0.2"/>
    <row r="22015" ht="12.75" customHeight="1" x14ac:dyDescent="0.2"/>
    <row r="22016" ht="12.75" customHeight="1" x14ac:dyDescent="0.2"/>
    <row r="22017" ht="12.75" customHeight="1" x14ac:dyDescent="0.2"/>
    <row r="22018" ht="12.75" customHeight="1" x14ac:dyDescent="0.2"/>
    <row r="22019" ht="12.75" customHeight="1" x14ac:dyDescent="0.2"/>
    <row r="22020" ht="12.75" customHeight="1" x14ac:dyDescent="0.2"/>
    <row r="22021" ht="12.75" customHeight="1" x14ac:dyDescent="0.2"/>
    <row r="22022" ht="12.75" customHeight="1" x14ac:dyDescent="0.2"/>
    <row r="22023" ht="12.75" customHeight="1" x14ac:dyDescent="0.2"/>
    <row r="22024" ht="12.75" customHeight="1" x14ac:dyDescent="0.2"/>
    <row r="22025" ht="12.75" customHeight="1" x14ac:dyDescent="0.2"/>
    <row r="22026" ht="12.75" customHeight="1" x14ac:dyDescent="0.2"/>
    <row r="22027" ht="12.75" customHeight="1" x14ac:dyDescent="0.2"/>
    <row r="22028" ht="12.75" customHeight="1" x14ac:dyDescent="0.2"/>
    <row r="22029" ht="12.75" customHeight="1" x14ac:dyDescent="0.2"/>
    <row r="22030" ht="12.75" customHeight="1" x14ac:dyDescent="0.2"/>
    <row r="22031" ht="12.75" customHeight="1" x14ac:dyDescent="0.2"/>
    <row r="22032" ht="12.75" customHeight="1" x14ac:dyDescent="0.2"/>
    <row r="22033" ht="12.75" customHeight="1" x14ac:dyDescent="0.2"/>
    <row r="22034" ht="12.75" customHeight="1" x14ac:dyDescent="0.2"/>
    <row r="22035" ht="12.75" customHeight="1" x14ac:dyDescent="0.2"/>
    <row r="22036" ht="12.75" customHeight="1" x14ac:dyDescent="0.2"/>
    <row r="22037" ht="12.75" customHeight="1" x14ac:dyDescent="0.2"/>
    <row r="22038" ht="12.75" customHeight="1" x14ac:dyDescent="0.2"/>
    <row r="22039" ht="12.75" customHeight="1" x14ac:dyDescent="0.2"/>
    <row r="22040" ht="12.75" customHeight="1" x14ac:dyDescent="0.2"/>
    <row r="22041" ht="12.75" customHeight="1" x14ac:dyDescent="0.2"/>
    <row r="22042" ht="12.75" customHeight="1" x14ac:dyDescent="0.2"/>
    <row r="22043" ht="12.75" customHeight="1" x14ac:dyDescent="0.2"/>
    <row r="22044" ht="12.75" customHeight="1" x14ac:dyDescent="0.2"/>
    <row r="22045" ht="12.75" customHeight="1" x14ac:dyDescent="0.2"/>
    <row r="22046" ht="12.75" customHeight="1" x14ac:dyDescent="0.2"/>
    <row r="22047" ht="12.75" customHeight="1" x14ac:dyDescent="0.2"/>
    <row r="22048" ht="12.75" customHeight="1" x14ac:dyDescent="0.2"/>
    <row r="22049" ht="12.75" customHeight="1" x14ac:dyDescent="0.2"/>
    <row r="22050" ht="12.75" customHeight="1" x14ac:dyDescent="0.2"/>
    <row r="22051" ht="12.75" customHeight="1" x14ac:dyDescent="0.2"/>
    <row r="22052" ht="12.75" customHeight="1" x14ac:dyDescent="0.2"/>
    <row r="22053" ht="12.75" customHeight="1" x14ac:dyDescent="0.2"/>
    <row r="22054" ht="12.75" customHeight="1" x14ac:dyDescent="0.2"/>
    <row r="22055" ht="12.75" customHeight="1" x14ac:dyDescent="0.2"/>
    <row r="22056" ht="12.75" customHeight="1" x14ac:dyDescent="0.2"/>
    <row r="22057" ht="12.75" customHeight="1" x14ac:dyDescent="0.2"/>
    <row r="22058" ht="12.75" customHeight="1" x14ac:dyDescent="0.2"/>
    <row r="22059" ht="12.75" customHeight="1" x14ac:dyDescent="0.2"/>
    <row r="22060" ht="12.75" customHeight="1" x14ac:dyDescent="0.2"/>
    <row r="22061" ht="12.75" customHeight="1" x14ac:dyDescent="0.2"/>
    <row r="22062" ht="12.75" customHeight="1" x14ac:dyDescent="0.2"/>
    <row r="22063" ht="12.75" customHeight="1" x14ac:dyDescent="0.2"/>
    <row r="22064" ht="12.75" customHeight="1" x14ac:dyDescent="0.2"/>
    <row r="22065" ht="12.75" customHeight="1" x14ac:dyDescent="0.2"/>
    <row r="22066" ht="12.75" customHeight="1" x14ac:dyDescent="0.2"/>
    <row r="22067" ht="12.75" customHeight="1" x14ac:dyDescent="0.2"/>
    <row r="22068" ht="12.75" customHeight="1" x14ac:dyDescent="0.2"/>
    <row r="22069" ht="12.75" customHeight="1" x14ac:dyDescent="0.2"/>
    <row r="22070" ht="12.75" customHeight="1" x14ac:dyDescent="0.2"/>
    <row r="22071" ht="12.75" customHeight="1" x14ac:dyDescent="0.2"/>
    <row r="22072" ht="12.75" customHeight="1" x14ac:dyDescent="0.2"/>
    <row r="22073" ht="12.75" customHeight="1" x14ac:dyDescent="0.2"/>
    <row r="22074" ht="12.75" customHeight="1" x14ac:dyDescent="0.2"/>
    <row r="22075" ht="12.75" customHeight="1" x14ac:dyDescent="0.2"/>
    <row r="22076" ht="12.75" customHeight="1" x14ac:dyDescent="0.2"/>
    <row r="22077" ht="12.75" customHeight="1" x14ac:dyDescent="0.2"/>
    <row r="22078" ht="12.75" customHeight="1" x14ac:dyDescent="0.2"/>
    <row r="22079" ht="12.75" customHeight="1" x14ac:dyDescent="0.2"/>
    <row r="22080" ht="12.75" customHeight="1" x14ac:dyDescent="0.2"/>
    <row r="22081" ht="12.75" customHeight="1" x14ac:dyDescent="0.2"/>
    <row r="22082" ht="12.75" customHeight="1" x14ac:dyDescent="0.2"/>
    <row r="22083" ht="12.75" customHeight="1" x14ac:dyDescent="0.2"/>
    <row r="22084" ht="12.75" customHeight="1" x14ac:dyDescent="0.2"/>
    <row r="22085" ht="12.75" customHeight="1" x14ac:dyDescent="0.2"/>
    <row r="22086" ht="12.75" customHeight="1" x14ac:dyDescent="0.2"/>
    <row r="22087" ht="12.75" customHeight="1" x14ac:dyDescent="0.2"/>
    <row r="22088" ht="12.75" customHeight="1" x14ac:dyDescent="0.2"/>
    <row r="22089" ht="12.75" customHeight="1" x14ac:dyDescent="0.2"/>
    <row r="22090" ht="12.75" customHeight="1" x14ac:dyDescent="0.2"/>
    <row r="22091" ht="12.75" customHeight="1" x14ac:dyDescent="0.2"/>
    <row r="22092" ht="12.75" customHeight="1" x14ac:dyDescent="0.2"/>
    <row r="22093" ht="12.75" customHeight="1" x14ac:dyDescent="0.2"/>
    <row r="22094" ht="12.75" customHeight="1" x14ac:dyDescent="0.2"/>
    <row r="22095" ht="12.75" customHeight="1" x14ac:dyDescent="0.2"/>
    <row r="22096" ht="12.75" customHeight="1" x14ac:dyDescent="0.2"/>
    <row r="22097" ht="12.75" customHeight="1" x14ac:dyDescent="0.2"/>
    <row r="22098" ht="12.75" customHeight="1" x14ac:dyDescent="0.2"/>
    <row r="22099" ht="12.75" customHeight="1" x14ac:dyDescent="0.2"/>
    <row r="22100" ht="12.75" customHeight="1" x14ac:dyDescent="0.2"/>
    <row r="22101" ht="12.75" customHeight="1" x14ac:dyDescent="0.2"/>
    <row r="22102" ht="12.75" customHeight="1" x14ac:dyDescent="0.2"/>
    <row r="22103" ht="12.75" customHeight="1" x14ac:dyDescent="0.2"/>
    <row r="22104" ht="12.75" customHeight="1" x14ac:dyDescent="0.2"/>
    <row r="22105" ht="12.75" customHeight="1" x14ac:dyDescent="0.2"/>
    <row r="22106" ht="12.75" customHeight="1" x14ac:dyDescent="0.2"/>
    <row r="22107" ht="12.75" customHeight="1" x14ac:dyDescent="0.2"/>
    <row r="22108" ht="12.75" customHeight="1" x14ac:dyDescent="0.2"/>
    <row r="22109" ht="12.75" customHeight="1" x14ac:dyDescent="0.2"/>
    <row r="22110" ht="12.75" customHeight="1" x14ac:dyDescent="0.2"/>
    <row r="22111" ht="12.75" customHeight="1" x14ac:dyDescent="0.2"/>
    <row r="22112" ht="12.75" customHeight="1" x14ac:dyDescent="0.2"/>
    <row r="22113" ht="12.75" customHeight="1" x14ac:dyDescent="0.2"/>
    <row r="22114" ht="12.75" customHeight="1" x14ac:dyDescent="0.2"/>
    <row r="22115" ht="12.75" customHeight="1" x14ac:dyDescent="0.2"/>
    <row r="22116" ht="12.75" customHeight="1" x14ac:dyDescent="0.2"/>
    <row r="22117" ht="12.75" customHeight="1" x14ac:dyDescent="0.2"/>
    <row r="22118" ht="12.75" customHeight="1" x14ac:dyDescent="0.2"/>
    <row r="22119" ht="12.75" customHeight="1" x14ac:dyDescent="0.2"/>
    <row r="22120" ht="12.75" customHeight="1" x14ac:dyDescent="0.2"/>
    <row r="22121" ht="12.75" customHeight="1" x14ac:dyDescent="0.2"/>
    <row r="22122" ht="12.75" customHeight="1" x14ac:dyDescent="0.2"/>
    <row r="22123" ht="12.75" customHeight="1" x14ac:dyDescent="0.2"/>
    <row r="22124" ht="12.75" customHeight="1" x14ac:dyDescent="0.2"/>
    <row r="22125" ht="12.75" customHeight="1" x14ac:dyDescent="0.2"/>
    <row r="22126" ht="12.75" customHeight="1" x14ac:dyDescent="0.2"/>
    <row r="22127" ht="12.75" customHeight="1" x14ac:dyDescent="0.2"/>
    <row r="22128" ht="12.75" customHeight="1" x14ac:dyDescent="0.2"/>
    <row r="22129" ht="12.75" customHeight="1" x14ac:dyDescent="0.2"/>
    <row r="22130" ht="12.75" customHeight="1" x14ac:dyDescent="0.2"/>
    <row r="22131" ht="12.75" customHeight="1" x14ac:dyDescent="0.2"/>
    <row r="22132" ht="12.75" customHeight="1" x14ac:dyDescent="0.2"/>
    <row r="22133" ht="12.75" customHeight="1" x14ac:dyDescent="0.2"/>
    <row r="22134" ht="12.75" customHeight="1" x14ac:dyDescent="0.2"/>
    <row r="22135" ht="12.75" customHeight="1" x14ac:dyDescent="0.2"/>
    <row r="22136" ht="12.75" customHeight="1" x14ac:dyDescent="0.2"/>
    <row r="22137" ht="12.75" customHeight="1" x14ac:dyDescent="0.2"/>
    <row r="22138" ht="12.75" customHeight="1" x14ac:dyDescent="0.2"/>
    <row r="22139" ht="12.75" customHeight="1" x14ac:dyDescent="0.2"/>
    <row r="22140" ht="12.75" customHeight="1" x14ac:dyDescent="0.2"/>
    <row r="22141" ht="12.75" customHeight="1" x14ac:dyDescent="0.2"/>
    <row r="22142" ht="12.75" customHeight="1" x14ac:dyDescent="0.2"/>
    <row r="22143" ht="12.75" customHeight="1" x14ac:dyDescent="0.2"/>
    <row r="22144" ht="12.75" customHeight="1" x14ac:dyDescent="0.2"/>
    <row r="22145" ht="12.75" customHeight="1" x14ac:dyDescent="0.2"/>
    <row r="22146" ht="12.75" customHeight="1" x14ac:dyDescent="0.2"/>
    <row r="22147" ht="12.75" customHeight="1" x14ac:dyDescent="0.2"/>
    <row r="22148" ht="12.75" customHeight="1" x14ac:dyDescent="0.2"/>
    <row r="22149" ht="12.75" customHeight="1" x14ac:dyDescent="0.2"/>
    <row r="22150" ht="12.75" customHeight="1" x14ac:dyDescent="0.2"/>
    <row r="22151" ht="12.75" customHeight="1" x14ac:dyDescent="0.2"/>
    <row r="22152" ht="12.75" customHeight="1" x14ac:dyDescent="0.2"/>
    <row r="22153" ht="12.75" customHeight="1" x14ac:dyDescent="0.2"/>
    <row r="22154" ht="12.75" customHeight="1" x14ac:dyDescent="0.2"/>
    <row r="22155" ht="12.75" customHeight="1" x14ac:dyDescent="0.2"/>
    <row r="22156" ht="12.75" customHeight="1" x14ac:dyDescent="0.2"/>
    <row r="22157" ht="12.75" customHeight="1" x14ac:dyDescent="0.2"/>
    <row r="22158" ht="12.75" customHeight="1" x14ac:dyDescent="0.2"/>
    <row r="22159" ht="12.75" customHeight="1" x14ac:dyDescent="0.2"/>
    <row r="22160" ht="12.75" customHeight="1" x14ac:dyDescent="0.2"/>
    <row r="22161" ht="12.75" customHeight="1" x14ac:dyDescent="0.2"/>
    <row r="22162" ht="12.75" customHeight="1" x14ac:dyDescent="0.2"/>
    <row r="22163" ht="12.75" customHeight="1" x14ac:dyDescent="0.2"/>
    <row r="22164" ht="12.75" customHeight="1" x14ac:dyDescent="0.2"/>
    <row r="22165" ht="12.75" customHeight="1" x14ac:dyDescent="0.2"/>
    <row r="22166" ht="12.75" customHeight="1" x14ac:dyDescent="0.2"/>
    <row r="22167" ht="12.75" customHeight="1" x14ac:dyDescent="0.2"/>
    <row r="22168" ht="12.75" customHeight="1" x14ac:dyDescent="0.2"/>
    <row r="22169" ht="12.75" customHeight="1" x14ac:dyDescent="0.2"/>
    <row r="22170" ht="12.75" customHeight="1" x14ac:dyDescent="0.2"/>
    <row r="22171" ht="12.75" customHeight="1" x14ac:dyDescent="0.2"/>
    <row r="22172" ht="12.75" customHeight="1" x14ac:dyDescent="0.2"/>
    <row r="22173" ht="12.75" customHeight="1" x14ac:dyDescent="0.2"/>
    <row r="22174" ht="12.75" customHeight="1" x14ac:dyDescent="0.2"/>
    <row r="22175" ht="12.75" customHeight="1" x14ac:dyDescent="0.2"/>
    <row r="22176" ht="12.75" customHeight="1" x14ac:dyDescent="0.2"/>
    <row r="22177" ht="12.75" customHeight="1" x14ac:dyDescent="0.2"/>
    <row r="22178" ht="12.75" customHeight="1" x14ac:dyDescent="0.2"/>
    <row r="22179" ht="12.75" customHeight="1" x14ac:dyDescent="0.2"/>
    <row r="22180" ht="12.75" customHeight="1" x14ac:dyDescent="0.2"/>
    <row r="22181" ht="12.75" customHeight="1" x14ac:dyDescent="0.2"/>
    <row r="22182" ht="12.75" customHeight="1" x14ac:dyDescent="0.2"/>
    <row r="22183" ht="12.75" customHeight="1" x14ac:dyDescent="0.2"/>
    <row r="22184" ht="12.75" customHeight="1" x14ac:dyDescent="0.2"/>
    <row r="22185" ht="12.75" customHeight="1" x14ac:dyDescent="0.2"/>
    <row r="22186" ht="12.75" customHeight="1" x14ac:dyDescent="0.2"/>
    <row r="22187" ht="12.75" customHeight="1" x14ac:dyDescent="0.2"/>
    <row r="22188" ht="12.75" customHeight="1" x14ac:dyDescent="0.2"/>
    <row r="22189" ht="12.75" customHeight="1" x14ac:dyDescent="0.2"/>
    <row r="22190" ht="12.75" customHeight="1" x14ac:dyDescent="0.2"/>
    <row r="22191" ht="12.75" customHeight="1" x14ac:dyDescent="0.2"/>
    <row r="22192" ht="12.75" customHeight="1" x14ac:dyDescent="0.2"/>
    <row r="22193" ht="12.75" customHeight="1" x14ac:dyDescent="0.2"/>
    <row r="22194" ht="12.75" customHeight="1" x14ac:dyDescent="0.2"/>
    <row r="22195" ht="12.75" customHeight="1" x14ac:dyDescent="0.2"/>
    <row r="22196" ht="12.75" customHeight="1" x14ac:dyDescent="0.2"/>
    <row r="22197" ht="12.75" customHeight="1" x14ac:dyDescent="0.2"/>
    <row r="22198" ht="12.75" customHeight="1" x14ac:dyDescent="0.2"/>
    <row r="22199" ht="12.75" customHeight="1" x14ac:dyDescent="0.2"/>
    <row r="22200" ht="12.75" customHeight="1" x14ac:dyDescent="0.2"/>
    <row r="22201" ht="12.75" customHeight="1" x14ac:dyDescent="0.2"/>
    <row r="22202" ht="12.75" customHeight="1" x14ac:dyDescent="0.2"/>
    <row r="22203" ht="12.75" customHeight="1" x14ac:dyDescent="0.2"/>
    <row r="22204" ht="12.75" customHeight="1" x14ac:dyDescent="0.2"/>
    <row r="22205" ht="12.75" customHeight="1" x14ac:dyDescent="0.2"/>
    <row r="22206" ht="12.75" customHeight="1" x14ac:dyDescent="0.2"/>
    <row r="22207" ht="12.75" customHeight="1" x14ac:dyDescent="0.2"/>
    <row r="22208" ht="12.75" customHeight="1" x14ac:dyDescent="0.2"/>
    <row r="22209" ht="12.75" customHeight="1" x14ac:dyDescent="0.2"/>
    <row r="22210" ht="12.75" customHeight="1" x14ac:dyDescent="0.2"/>
    <row r="22211" ht="12.75" customHeight="1" x14ac:dyDescent="0.2"/>
    <row r="22212" ht="12.75" customHeight="1" x14ac:dyDescent="0.2"/>
    <row r="22213" ht="12.75" customHeight="1" x14ac:dyDescent="0.2"/>
    <row r="22214" ht="12.75" customHeight="1" x14ac:dyDescent="0.2"/>
    <row r="22215" ht="12.75" customHeight="1" x14ac:dyDescent="0.2"/>
    <row r="22216" ht="12.75" customHeight="1" x14ac:dyDescent="0.2"/>
    <row r="22217" ht="12.75" customHeight="1" x14ac:dyDescent="0.2"/>
    <row r="22218" ht="12.75" customHeight="1" x14ac:dyDescent="0.2"/>
    <row r="22219" ht="12.75" customHeight="1" x14ac:dyDescent="0.2"/>
    <row r="22220" ht="12.75" customHeight="1" x14ac:dyDescent="0.2"/>
    <row r="22221" ht="12.75" customHeight="1" x14ac:dyDescent="0.2"/>
    <row r="22222" ht="12.75" customHeight="1" x14ac:dyDescent="0.2"/>
    <row r="22223" ht="12.75" customHeight="1" x14ac:dyDescent="0.2"/>
    <row r="22224" ht="12.75" customHeight="1" x14ac:dyDescent="0.2"/>
    <row r="22225" ht="12.75" customHeight="1" x14ac:dyDescent="0.2"/>
    <row r="22226" ht="12.75" customHeight="1" x14ac:dyDescent="0.2"/>
    <row r="22227" ht="12.75" customHeight="1" x14ac:dyDescent="0.2"/>
    <row r="22228" ht="12.75" customHeight="1" x14ac:dyDescent="0.2"/>
    <row r="22229" ht="12.75" customHeight="1" x14ac:dyDescent="0.2"/>
    <row r="22230" ht="12.75" customHeight="1" x14ac:dyDescent="0.2"/>
    <row r="22231" ht="12.75" customHeight="1" x14ac:dyDescent="0.2"/>
    <row r="22232" ht="12.75" customHeight="1" x14ac:dyDescent="0.2"/>
    <row r="22233" ht="12.75" customHeight="1" x14ac:dyDescent="0.2"/>
    <row r="22234" ht="12.75" customHeight="1" x14ac:dyDescent="0.2"/>
    <row r="22235" ht="12.75" customHeight="1" x14ac:dyDescent="0.2"/>
    <row r="22236" ht="12.75" customHeight="1" x14ac:dyDescent="0.2"/>
    <row r="22237" ht="12.75" customHeight="1" x14ac:dyDescent="0.2"/>
    <row r="22238" ht="12.75" customHeight="1" x14ac:dyDescent="0.2"/>
    <row r="22239" ht="12.75" customHeight="1" x14ac:dyDescent="0.2"/>
    <row r="22240" ht="12.75" customHeight="1" x14ac:dyDescent="0.2"/>
    <row r="22241" ht="12.75" customHeight="1" x14ac:dyDescent="0.2"/>
    <row r="22242" ht="12.75" customHeight="1" x14ac:dyDescent="0.2"/>
    <row r="22243" ht="12.75" customHeight="1" x14ac:dyDescent="0.2"/>
    <row r="22244" ht="12.75" customHeight="1" x14ac:dyDescent="0.2"/>
    <row r="22245" ht="12.75" customHeight="1" x14ac:dyDescent="0.2"/>
    <row r="22246" ht="12.75" customHeight="1" x14ac:dyDescent="0.2"/>
    <row r="22247" ht="12.75" customHeight="1" x14ac:dyDescent="0.2"/>
    <row r="22248" ht="12.75" customHeight="1" x14ac:dyDescent="0.2"/>
    <row r="22249" ht="12.75" customHeight="1" x14ac:dyDescent="0.2"/>
    <row r="22250" ht="12.75" customHeight="1" x14ac:dyDescent="0.2"/>
    <row r="22251" ht="12.75" customHeight="1" x14ac:dyDescent="0.2"/>
    <row r="22252" ht="12.75" customHeight="1" x14ac:dyDescent="0.2"/>
    <row r="22253" ht="12.75" customHeight="1" x14ac:dyDescent="0.2"/>
    <row r="22254" ht="12.75" customHeight="1" x14ac:dyDescent="0.2"/>
    <row r="22255" ht="12.75" customHeight="1" x14ac:dyDescent="0.2"/>
    <row r="22256" ht="12.75" customHeight="1" x14ac:dyDescent="0.2"/>
    <row r="22257" ht="12.75" customHeight="1" x14ac:dyDescent="0.2"/>
    <row r="22258" ht="12.75" customHeight="1" x14ac:dyDescent="0.2"/>
    <row r="22259" ht="12.75" customHeight="1" x14ac:dyDescent="0.2"/>
    <row r="22260" ht="12.75" customHeight="1" x14ac:dyDescent="0.2"/>
    <row r="22261" ht="12.75" customHeight="1" x14ac:dyDescent="0.2"/>
    <row r="22262" ht="12.75" customHeight="1" x14ac:dyDescent="0.2"/>
    <row r="22263" ht="12.75" customHeight="1" x14ac:dyDescent="0.2"/>
    <row r="22264" ht="12.75" customHeight="1" x14ac:dyDescent="0.2"/>
    <row r="22265" ht="12.75" customHeight="1" x14ac:dyDescent="0.2"/>
    <row r="22266" ht="12.75" customHeight="1" x14ac:dyDescent="0.2"/>
    <row r="22267" ht="12.75" customHeight="1" x14ac:dyDescent="0.2"/>
    <row r="22268" ht="12.75" customHeight="1" x14ac:dyDescent="0.2"/>
    <row r="22269" ht="12.75" customHeight="1" x14ac:dyDescent="0.2"/>
    <row r="22270" ht="12.75" customHeight="1" x14ac:dyDescent="0.2"/>
    <row r="22271" ht="12.75" customHeight="1" x14ac:dyDescent="0.2"/>
    <row r="22272" ht="12.75" customHeight="1" x14ac:dyDescent="0.2"/>
    <row r="22273" ht="12.75" customHeight="1" x14ac:dyDescent="0.2"/>
    <row r="22274" ht="12.75" customHeight="1" x14ac:dyDescent="0.2"/>
    <row r="22275" ht="12.75" customHeight="1" x14ac:dyDescent="0.2"/>
    <row r="22276" ht="12.75" customHeight="1" x14ac:dyDescent="0.2"/>
    <row r="22277" ht="12.75" customHeight="1" x14ac:dyDescent="0.2"/>
    <row r="22278" ht="12.75" customHeight="1" x14ac:dyDescent="0.2"/>
    <row r="22279" ht="12.75" customHeight="1" x14ac:dyDescent="0.2"/>
    <row r="22280" ht="12.75" customHeight="1" x14ac:dyDescent="0.2"/>
    <row r="22281" ht="12.75" customHeight="1" x14ac:dyDescent="0.2"/>
    <row r="22282" ht="12.75" customHeight="1" x14ac:dyDescent="0.2"/>
    <row r="22283" ht="12.75" customHeight="1" x14ac:dyDescent="0.2"/>
    <row r="22284" ht="12.75" customHeight="1" x14ac:dyDescent="0.2"/>
    <row r="22285" ht="12.75" customHeight="1" x14ac:dyDescent="0.2"/>
    <row r="22286" ht="12.75" customHeight="1" x14ac:dyDescent="0.2"/>
    <row r="22287" ht="12.75" customHeight="1" x14ac:dyDescent="0.2"/>
    <row r="22288" ht="12.75" customHeight="1" x14ac:dyDescent="0.2"/>
    <row r="22289" ht="12.75" customHeight="1" x14ac:dyDescent="0.2"/>
    <row r="22290" ht="12.75" customHeight="1" x14ac:dyDescent="0.2"/>
    <row r="22291" ht="12.75" customHeight="1" x14ac:dyDescent="0.2"/>
    <row r="22292" ht="12.75" customHeight="1" x14ac:dyDescent="0.2"/>
    <row r="22293" ht="12.75" customHeight="1" x14ac:dyDescent="0.2"/>
    <row r="22294" ht="12.75" customHeight="1" x14ac:dyDescent="0.2"/>
    <row r="22295" ht="12.75" customHeight="1" x14ac:dyDescent="0.2"/>
    <row r="22296" ht="12.75" customHeight="1" x14ac:dyDescent="0.2"/>
    <row r="22297" ht="12.75" customHeight="1" x14ac:dyDescent="0.2"/>
    <row r="22298" ht="12.75" customHeight="1" x14ac:dyDescent="0.2"/>
    <row r="22299" ht="12.75" customHeight="1" x14ac:dyDescent="0.2"/>
    <row r="22300" ht="12.75" customHeight="1" x14ac:dyDescent="0.2"/>
    <row r="22301" ht="12.75" customHeight="1" x14ac:dyDescent="0.2"/>
    <row r="22302" ht="12.75" customHeight="1" x14ac:dyDescent="0.2"/>
    <row r="22303" ht="12.75" customHeight="1" x14ac:dyDescent="0.2"/>
    <row r="22304" ht="12.75" customHeight="1" x14ac:dyDescent="0.2"/>
    <row r="22305" ht="12.75" customHeight="1" x14ac:dyDescent="0.2"/>
    <row r="22306" ht="12.75" customHeight="1" x14ac:dyDescent="0.2"/>
    <row r="22307" ht="12.75" customHeight="1" x14ac:dyDescent="0.2"/>
    <row r="22308" ht="12.75" customHeight="1" x14ac:dyDescent="0.2"/>
    <row r="22309" ht="12.75" customHeight="1" x14ac:dyDescent="0.2"/>
    <row r="22310" ht="12.75" customHeight="1" x14ac:dyDescent="0.2"/>
    <row r="22311" ht="12.75" customHeight="1" x14ac:dyDescent="0.2"/>
    <row r="22312" ht="12.75" customHeight="1" x14ac:dyDescent="0.2"/>
    <row r="22313" ht="12.75" customHeight="1" x14ac:dyDescent="0.2"/>
    <row r="22314" ht="12.75" customHeight="1" x14ac:dyDescent="0.2"/>
    <row r="22315" ht="12.75" customHeight="1" x14ac:dyDescent="0.2"/>
    <row r="22316" ht="12.75" customHeight="1" x14ac:dyDescent="0.2"/>
    <row r="22317" ht="12.75" customHeight="1" x14ac:dyDescent="0.2"/>
    <row r="22318" ht="12.75" customHeight="1" x14ac:dyDescent="0.2"/>
    <row r="22319" ht="12.75" customHeight="1" x14ac:dyDescent="0.2"/>
    <row r="22320" ht="12.75" customHeight="1" x14ac:dyDescent="0.2"/>
    <row r="22321" ht="12.75" customHeight="1" x14ac:dyDescent="0.2"/>
    <row r="22322" ht="12.75" customHeight="1" x14ac:dyDescent="0.2"/>
    <row r="22323" ht="12.75" customHeight="1" x14ac:dyDescent="0.2"/>
    <row r="22324" ht="12.75" customHeight="1" x14ac:dyDescent="0.2"/>
    <row r="22325" ht="12.75" customHeight="1" x14ac:dyDescent="0.2"/>
    <row r="22326" ht="12.75" customHeight="1" x14ac:dyDescent="0.2"/>
    <row r="22327" ht="12.75" customHeight="1" x14ac:dyDescent="0.2"/>
    <row r="22328" ht="12.75" customHeight="1" x14ac:dyDescent="0.2"/>
    <row r="22329" ht="12.75" customHeight="1" x14ac:dyDescent="0.2"/>
    <row r="22330" ht="12.75" customHeight="1" x14ac:dyDescent="0.2"/>
    <row r="22331" ht="12.75" customHeight="1" x14ac:dyDescent="0.2"/>
    <row r="22332" ht="12.75" customHeight="1" x14ac:dyDescent="0.2"/>
    <row r="22333" ht="12.75" customHeight="1" x14ac:dyDescent="0.2"/>
    <row r="22334" ht="12.75" customHeight="1" x14ac:dyDescent="0.2"/>
    <row r="22335" ht="12.75" customHeight="1" x14ac:dyDescent="0.2"/>
    <row r="22336" ht="12.75" customHeight="1" x14ac:dyDescent="0.2"/>
    <row r="22337" ht="12.75" customHeight="1" x14ac:dyDescent="0.2"/>
    <row r="22338" ht="12.75" customHeight="1" x14ac:dyDescent="0.2"/>
    <row r="22339" ht="12.75" customHeight="1" x14ac:dyDescent="0.2"/>
    <row r="22340" ht="12.75" customHeight="1" x14ac:dyDescent="0.2"/>
    <row r="22341" ht="12.75" customHeight="1" x14ac:dyDescent="0.2"/>
    <row r="22342" ht="12.75" customHeight="1" x14ac:dyDescent="0.2"/>
    <row r="22343" ht="12.75" customHeight="1" x14ac:dyDescent="0.2"/>
    <row r="22344" ht="12.75" customHeight="1" x14ac:dyDescent="0.2"/>
    <row r="22345" ht="12.75" customHeight="1" x14ac:dyDescent="0.2"/>
    <row r="22346" ht="12.75" customHeight="1" x14ac:dyDescent="0.2"/>
    <row r="22347" ht="12.75" customHeight="1" x14ac:dyDescent="0.2"/>
    <row r="22348" ht="12.75" customHeight="1" x14ac:dyDescent="0.2"/>
    <row r="22349" ht="12.75" customHeight="1" x14ac:dyDescent="0.2"/>
    <row r="22350" ht="12.75" customHeight="1" x14ac:dyDescent="0.2"/>
    <row r="22351" ht="12.75" customHeight="1" x14ac:dyDescent="0.2"/>
    <row r="22352" ht="12.75" customHeight="1" x14ac:dyDescent="0.2"/>
    <row r="22353" ht="12.75" customHeight="1" x14ac:dyDescent="0.2"/>
    <row r="22354" ht="12.75" customHeight="1" x14ac:dyDescent="0.2"/>
    <row r="22355" ht="12.75" customHeight="1" x14ac:dyDescent="0.2"/>
    <row r="22356" ht="12.75" customHeight="1" x14ac:dyDescent="0.2"/>
    <row r="22357" ht="12.75" customHeight="1" x14ac:dyDescent="0.2"/>
    <row r="22358" ht="12.75" customHeight="1" x14ac:dyDescent="0.2"/>
    <row r="22359" ht="12.75" customHeight="1" x14ac:dyDescent="0.2"/>
    <row r="22360" ht="12.75" customHeight="1" x14ac:dyDescent="0.2"/>
    <row r="22361" ht="12.75" customHeight="1" x14ac:dyDescent="0.2"/>
    <row r="22362" ht="12.75" customHeight="1" x14ac:dyDescent="0.2"/>
    <row r="22363" ht="12.75" customHeight="1" x14ac:dyDescent="0.2"/>
    <row r="22364" ht="12.75" customHeight="1" x14ac:dyDescent="0.2"/>
    <row r="22365" ht="12.75" customHeight="1" x14ac:dyDescent="0.2"/>
    <row r="22366" ht="12.75" customHeight="1" x14ac:dyDescent="0.2"/>
    <row r="22367" ht="12.75" customHeight="1" x14ac:dyDescent="0.2"/>
    <row r="22368" ht="12.75" customHeight="1" x14ac:dyDescent="0.2"/>
    <row r="22369" ht="12.75" customHeight="1" x14ac:dyDescent="0.2"/>
    <row r="22370" ht="12.75" customHeight="1" x14ac:dyDescent="0.2"/>
    <row r="22371" ht="12.75" customHeight="1" x14ac:dyDescent="0.2"/>
    <row r="22372" ht="12.75" customHeight="1" x14ac:dyDescent="0.2"/>
    <row r="22373" ht="12.75" customHeight="1" x14ac:dyDescent="0.2"/>
    <row r="22374" ht="12.75" customHeight="1" x14ac:dyDescent="0.2"/>
    <row r="22375" ht="12.75" customHeight="1" x14ac:dyDescent="0.2"/>
    <row r="22376" ht="12.75" customHeight="1" x14ac:dyDescent="0.2"/>
    <row r="22377" ht="12.75" customHeight="1" x14ac:dyDescent="0.2"/>
    <row r="22378" ht="12.75" customHeight="1" x14ac:dyDescent="0.2"/>
    <row r="22379" ht="12.75" customHeight="1" x14ac:dyDescent="0.2"/>
    <row r="22380" ht="12.75" customHeight="1" x14ac:dyDescent="0.2"/>
    <row r="22381" ht="12.75" customHeight="1" x14ac:dyDescent="0.2"/>
    <row r="22382" ht="12.75" customHeight="1" x14ac:dyDescent="0.2"/>
    <row r="22383" ht="12.75" customHeight="1" x14ac:dyDescent="0.2"/>
    <row r="22384" ht="12.75" customHeight="1" x14ac:dyDescent="0.2"/>
    <row r="22385" ht="12.75" customHeight="1" x14ac:dyDescent="0.2"/>
    <row r="22386" ht="12.75" customHeight="1" x14ac:dyDescent="0.2"/>
    <row r="22387" ht="12.75" customHeight="1" x14ac:dyDescent="0.2"/>
    <row r="22388" ht="12.75" customHeight="1" x14ac:dyDescent="0.2"/>
    <row r="22389" ht="12.75" customHeight="1" x14ac:dyDescent="0.2"/>
    <row r="22390" ht="12.75" customHeight="1" x14ac:dyDescent="0.2"/>
    <row r="22391" ht="12.75" customHeight="1" x14ac:dyDescent="0.2"/>
    <row r="22392" ht="12.75" customHeight="1" x14ac:dyDescent="0.2"/>
    <row r="22393" ht="12.75" customHeight="1" x14ac:dyDescent="0.2"/>
    <row r="22394" ht="12.75" customHeight="1" x14ac:dyDescent="0.2"/>
    <row r="22395" ht="12.75" customHeight="1" x14ac:dyDescent="0.2"/>
    <row r="22396" ht="12.75" customHeight="1" x14ac:dyDescent="0.2"/>
    <row r="22397" ht="12.75" customHeight="1" x14ac:dyDescent="0.2"/>
    <row r="22398" ht="12.75" customHeight="1" x14ac:dyDescent="0.2"/>
    <row r="22399" ht="12.75" customHeight="1" x14ac:dyDescent="0.2"/>
    <row r="22400" ht="12.75" customHeight="1" x14ac:dyDescent="0.2"/>
    <row r="22401" ht="12.75" customHeight="1" x14ac:dyDescent="0.2"/>
    <row r="22402" ht="12.75" customHeight="1" x14ac:dyDescent="0.2"/>
    <row r="22403" ht="12.75" customHeight="1" x14ac:dyDescent="0.2"/>
    <row r="22404" ht="12.75" customHeight="1" x14ac:dyDescent="0.2"/>
    <row r="22405" ht="12.75" customHeight="1" x14ac:dyDescent="0.2"/>
    <row r="22406" ht="12.75" customHeight="1" x14ac:dyDescent="0.2"/>
    <row r="22407" ht="12.75" customHeight="1" x14ac:dyDescent="0.2"/>
    <row r="22408" ht="12.75" customHeight="1" x14ac:dyDescent="0.2"/>
    <row r="22409" ht="12.75" customHeight="1" x14ac:dyDescent="0.2"/>
    <row r="22410" ht="12.75" customHeight="1" x14ac:dyDescent="0.2"/>
    <row r="22411" ht="12.75" customHeight="1" x14ac:dyDescent="0.2"/>
    <row r="22412" ht="12.75" customHeight="1" x14ac:dyDescent="0.2"/>
    <row r="22413" ht="12.75" customHeight="1" x14ac:dyDescent="0.2"/>
    <row r="22414" ht="12.75" customHeight="1" x14ac:dyDescent="0.2"/>
    <row r="22415" ht="12.75" customHeight="1" x14ac:dyDescent="0.2"/>
    <row r="22416" ht="12.75" customHeight="1" x14ac:dyDescent="0.2"/>
    <row r="22417" ht="12.75" customHeight="1" x14ac:dyDescent="0.2"/>
    <row r="22418" ht="12.75" customHeight="1" x14ac:dyDescent="0.2"/>
    <row r="22419" ht="12.75" customHeight="1" x14ac:dyDescent="0.2"/>
    <row r="22420" ht="12.75" customHeight="1" x14ac:dyDescent="0.2"/>
    <row r="22421" ht="12.75" customHeight="1" x14ac:dyDescent="0.2"/>
    <row r="22422" ht="12.75" customHeight="1" x14ac:dyDescent="0.2"/>
    <row r="22423" ht="12.75" customHeight="1" x14ac:dyDescent="0.2"/>
    <row r="22424" ht="12.75" customHeight="1" x14ac:dyDescent="0.2"/>
    <row r="22425" ht="12.75" customHeight="1" x14ac:dyDescent="0.2"/>
    <row r="22426" ht="12.75" customHeight="1" x14ac:dyDescent="0.2"/>
    <row r="22427" ht="12.75" customHeight="1" x14ac:dyDescent="0.2"/>
    <row r="22428" ht="12.75" customHeight="1" x14ac:dyDescent="0.2"/>
    <row r="22429" ht="12.75" customHeight="1" x14ac:dyDescent="0.2"/>
    <row r="22430" ht="12.75" customHeight="1" x14ac:dyDescent="0.2"/>
    <row r="22431" ht="12.75" customHeight="1" x14ac:dyDescent="0.2"/>
    <row r="22432" ht="12.75" customHeight="1" x14ac:dyDescent="0.2"/>
    <row r="22433" ht="12.75" customHeight="1" x14ac:dyDescent="0.2"/>
    <row r="22434" ht="12.75" customHeight="1" x14ac:dyDescent="0.2"/>
    <row r="22435" ht="12.75" customHeight="1" x14ac:dyDescent="0.2"/>
    <row r="22436" ht="12.75" customHeight="1" x14ac:dyDescent="0.2"/>
    <row r="22437" ht="12.75" customHeight="1" x14ac:dyDescent="0.2"/>
    <row r="22438" ht="12.75" customHeight="1" x14ac:dyDescent="0.2"/>
    <row r="22439" ht="12.75" customHeight="1" x14ac:dyDescent="0.2"/>
    <row r="22440" ht="12.75" customHeight="1" x14ac:dyDescent="0.2"/>
    <row r="22441" ht="12.75" customHeight="1" x14ac:dyDescent="0.2"/>
    <row r="22442" ht="12.75" customHeight="1" x14ac:dyDescent="0.2"/>
    <row r="22443" ht="12.75" customHeight="1" x14ac:dyDescent="0.2"/>
    <row r="22444" ht="12.75" customHeight="1" x14ac:dyDescent="0.2"/>
    <row r="22445" ht="12.75" customHeight="1" x14ac:dyDescent="0.2"/>
    <row r="22446" ht="12.75" customHeight="1" x14ac:dyDescent="0.2"/>
    <row r="22447" ht="12.75" customHeight="1" x14ac:dyDescent="0.2"/>
    <row r="22448" ht="12.75" customHeight="1" x14ac:dyDescent="0.2"/>
    <row r="22449" ht="12.75" customHeight="1" x14ac:dyDescent="0.2"/>
    <row r="22450" ht="12.75" customHeight="1" x14ac:dyDescent="0.2"/>
    <row r="22451" ht="12.75" customHeight="1" x14ac:dyDescent="0.2"/>
    <row r="22452" ht="12.75" customHeight="1" x14ac:dyDescent="0.2"/>
    <row r="22453" ht="12.75" customHeight="1" x14ac:dyDescent="0.2"/>
    <row r="22454" ht="12.75" customHeight="1" x14ac:dyDescent="0.2"/>
    <row r="22455" ht="12.75" customHeight="1" x14ac:dyDescent="0.2"/>
    <row r="22456" ht="12.75" customHeight="1" x14ac:dyDescent="0.2"/>
    <row r="22457" ht="12.75" customHeight="1" x14ac:dyDescent="0.2"/>
    <row r="22458" ht="12.75" customHeight="1" x14ac:dyDescent="0.2"/>
    <row r="22459" ht="12.75" customHeight="1" x14ac:dyDescent="0.2"/>
    <row r="22460" ht="12.75" customHeight="1" x14ac:dyDescent="0.2"/>
    <row r="22461" ht="12.75" customHeight="1" x14ac:dyDescent="0.2"/>
    <row r="22462" ht="12.75" customHeight="1" x14ac:dyDescent="0.2"/>
    <row r="22463" ht="12.75" customHeight="1" x14ac:dyDescent="0.2"/>
    <row r="22464" ht="12.75" customHeight="1" x14ac:dyDescent="0.2"/>
    <row r="22465" ht="12.75" customHeight="1" x14ac:dyDescent="0.2"/>
    <row r="22466" ht="12.75" customHeight="1" x14ac:dyDescent="0.2"/>
    <row r="22467" ht="12.75" customHeight="1" x14ac:dyDescent="0.2"/>
    <row r="22468" ht="12.75" customHeight="1" x14ac:dyDescent="0.2"/>
    <row r="22469" ht="12.75" customHeight="1" x14ac:dyDescent="0.2"/>
    <row r="22470" ht="12.75" customHeight="1" x14ac:dyDescent="0.2"/>
    <row r="22471" ht="12.75" customHeight="1" x14ac:dyDescent="0.2"/>
    <row r="22472" ht="12.75" customHeight="1" x14ac:dyDescent="0.2"/>
    <row r="22473" ht="12.75" customHeight="1" x14ac:dyDescent="0.2"/>
    <row r="22474" ht="12.75" customHeight="1" x14ac:dyDescent="0.2"/>
    <row r="22475" ht="12.75" customHeight="1" x14ac:dyDescent="0.2"/>
    <row r="22476" ht="12.75" customHeight="1" x14ac:dyDescent="0.2"/>
    <row r="22477" ht="12.75" customHeight="1" x14ac:dyDescent="0.2"/>
    <row r="22478" ht="12.75" customHeight="1" x14ac:dyDescent="0.2"/>
    <row r="22479" ht="12.75" customHeight="1" x14ac:dyDescent="0.2"/>
    <row r="22480" ht="12.75" customHeight="1" x14ac:dyDescent="0.2"/>
    <row r="22481" ht="12.75" customHeight="1" x14ac:dyDescent="0.2"/>
    <row r="22482" ht="12.75" customHeight="1" x14ac:dyDescent="0.2"/>
    <row r="22483" ht="12.75" customHeight="1" x14ac:dyDescent="0.2"/>
    <row r="22484" ht="12.75" customHeight="1" x14ac:dyDescent="0.2"/>
    <row r="22485" ht="12.75" customHeight="1" x14ac:dyDescent="0.2"/>
    <row r="22486" ht="12.75" customHeight="1" x14ac:dyDescent="0.2"/>
    <row r="22487" ht="12.75" customHeight="1" x14ac:dyDescent="0.2"/>
    <row r="22488" ht="12.75" customHeight="1" x14ac:dyDescent="0.2"/>
    <row r="22489" ht="12.75" customHeight="1" x14ac:dyDescent="0.2"/>
    <row r="22490" ht="12.75" customHeight="1" x14ac:dyDescent="0.2"/>
    <row r="22491" ht="12.75" customHeight="1" x14ac:dyDescent="0.2"/>
    <row r="22492" ht="12.75" customHeight="1" x14ac:dyDescent="0.2"/>
    <row r="22493" ht="12.75" customHeight="1" x14ac:dyDescent="0.2"/>
    <row r="22494" ht="12.75" customHeight="1" x14ac:dyDescent="0.2"/>
    <row r="22495" ht="12.75" customHeight="1" x14ac:dyDescent="0.2"/>
    <row r="22496" ht="12.75" customHeight="1" x14ac:dyDescent="0.2"/>
    <row r="22497" ht="12.75" customHeight="1" x14ac:dyDescent="0.2"/>
    <row r="22498" ht="12.75" customHeight="1" x14ac:dyDescent="0.2"/>
    <row r="22499" ht="12.75" customHeight="1" x14ac:dyDescent="0.2"/>
    <row r="22500" ht="12.75" customHeight="1" x14ac:dyDescent="0.2"/>
    <row r="22501" ht="12.75" customHeight="1" x14ac:dyDescent="0.2"/>
    <row r="22502" ht="12.75" customHeight="1" x14ac:dyDescent="0.2"/>
    <row r="22503" ht="12.75" customHeight="1" x14ac:dyDescent="0.2"/>
    <row r="22504" ht="12.75" customHeight="1" x14ac:dyDescent="0.2"/>
    <row r="22505" ht="12.75" customHeight="1" x14ac:dyDescent="0.2"/>
    <row r="22506" ht="12.75" customHeight="1" x14ac:dyDescent="0.2"/>
    <row r="22507" ht="12.75" customHeight="1" x14ac:dyDescent="0.2"/>
    <row r="22508" ht="12.75" customHeight="1" x14ac:dyDescent="0.2"/>
    <row r="22509" ht="12.75" customHeight="1" x14ac:dyDescent="0.2"/>
    <row r="22510" ht="12.75" customHeight="1" x14ac:dyDescent="0.2"/>
    <row r="22511" ht="12.75" customHeight="1" x14ac:dyDescent="0.2"/>
    <row r="22512" ht="12.75" customHeight="1" x14ac:dyDescent="0.2"/>
    <row r="22513" ht="12.75" customHeight="1" x14ac:dyDescent="0.2"/>
    <row r="22514" ht="12.75" customHeight="1" x14ac:dyDescent="0.2"/>
    <row r="22515" ht="12.75" customHeight="1" x14ac:dyDescent="0.2"/>
    <row r="22516" ht="12.75" customHeight="1" x14ac:dyDescent="0.2"/>
    <row r="22517" ht="12.75" customHeight="1" x14ac:dyDescent="0.2"/>
    <row r="22518" ht="12.75" customHeight="1" x14ac:dyDescent="0.2"/>
    <row r="22519" ht="12.75" customHeight="1" x14ac:dyDescent="0.2"/>
    <row r="22520" ht="12.75" customHeight="1" x14ac:dyDescent="0.2"/>
    <row r="22521" ht="12.75" customHeight="1" x14ac:dyDescent="0.2"/>
    <row r="22522" ht="12.75" customHeight="1" x14ac:dyDescent="0.2"/>
    <row r="22523" ht="12.75" customHeight="1" x14ac:dyDescent="0.2"/>
    <row r="22524" ht="12.75" customHeight="1" x14ac:dyDescent="0.2"/>
    <row r="22525" ht="12.75" customHeight="1" x14ac:dyDescent="0.2"/>
    <row r="22526" ht="12.75" customHeight="1" x14ac:dyDescent="0.2"/>
    <row r="22527" ht="12.75" customHeight="1" x14ac:dyDescent="0.2"/>
    <row r="22528" ht="12.75" customHeight="1" x14ac:dyDescent="0.2"/>
    <row r="22529" ht="12.75" customHeight="1" x14ac:dyDescent="0.2"/>
    <row r="22530" ht="12.75" customHeight="1" x14ac:dyDescent="0.2"/>
    <row r="22531" ht="12.75" customHeight="1" x14ac:dyDescent="0.2"/>
    <row r="22532" ht="12.75" customHeight="1" x14ac:dyDescent="0.2"/>
    <row r="22533" ht="12.75" customHeight="1" x14ac:dyDescent="0.2"/>
    <row r="22534" ht="12.75" customHeight="1" x14ac:dyDescent="0.2"/>
    <row r="22535" ht="12.75" customHeight="1" x14ac:dyDescent="0.2"/>
    <row r="22536" ht="12.75" customHeight="1" x14ac:dyDescent="0.2"/>
    <row r="22537" ht="12.75" customHeight="1" x14ac:dyDescent="0.2"/>
    <row r="22538" ht="12.75" customHeight="1" x14ac:dyDescent="0.2"/>
    <row r="22539" ht="12.75" customHeight="1" x14ac:dyDescent="0.2"/>
    <row r="22540" ht="12.75" customHeight="1" x14ac:dyDescent="0.2"/>
    <row r="22541" ht="12.75" customHeight="1" x14ac:dyDescent="0.2"/>
    <row r="22542" ht="12.75" customHeight="1" x14ac:dyDescent="0.2"/>
    <row r="22543" ht="12.75" customHeight="1" x14ac:dyDescent="0.2"/>
    <row r="22544" ht="12.75" customHeight="1" x14ac:dyDescent="0.2"/>
    <row r="22545" ht="12.75" customHeight="1" x14ac:dyDescent="0.2"/>
    <row r="22546" ht="12.75" customHeight="1" x14ac:dyDescent="0.2"/>
    <row r="22547" ht="12.75" customHeight="1" x14ac:dyDescent="0.2"/>
    <row r="22548" ht="12.75" customHeight="1" x14ac:dyDescent="0.2"/>
    <row r="22549" ht="12.75" customHeight="1" x14ac:dyDescent="0.2"/>
    <row r="22550" ht="12.75" customHeight="1" x14ac:dyDescent="0.2"/>
    <row r="22551" ht="12.75" customHeight="1" x14ac:dyDescent="0.2"/>
    <row r="22552" ht="12.75" customHeight="1" x14ac:dyDescent="0.2"/>
    <row r="22553" ht="12.75" customHeight="1" x14ac:dyDescent="0.2"/>
    <row r="22554" ht="12.75" customHeight="1" x14ac:dyDescent="0.2"/>
    <row r="22555" ht="12.75" customHeight="1" x14ac:dyDescent="0.2"/>
    <row r="22556" ht="12.75" customHeight="1" x14ac:dyDescent="0.2"/>
    <row r="22557" ht="12.75" customHeight="1" x14ac:dyDescent="0.2"/>
    <row r="22558" ht="12.75" customHeight="1" x14ac:dyDescent="0.2"/>
    <row r="22559" ht="12.75" customHeight="1" x14ac:dyDescent="0.2"/>
    <row r="22560" ht="12.75" customHeight="1" x14ac:dyDescent="0.2"/>
    <row r="22561" ht="12.75" customHeight="1" x14ac:dyDescent="0.2"/>
    <row r="22562" ht="12.75" customHeight="1" x14ac:dyDescent="0.2"/>
    <row r="22563" ht="12.75" customHeight="1" x14ac:dyDescent="0.2"/>
    <row r="22564" ht="12.75" customHeight="1" x14ac:dyDescent="0.2"/>
    <row r="22565" ht="12.75" customHeight="1" x14ac:dyDescent="0.2"/>
    <row r="22566" ht="12.75" customHeight="1" x14ac:dyDescent="0.2"/>
    <row r="22567" ht="12.75" customHeight="1" x14ac:dyDescent="0.2"/>
    <row r="22568" ht="12.75" customHeight="1" x14ac:dyDescent="0.2"/>
    <row r="22569" ht="12.75" customHeight="1" x14ac:dyDescent="0.2"/>
    <row r="22570" ht="12.75" customHeight="1" x14ac:dyDescent="0.2"/>
    <row r="22571" ht="12.75" customHeight="1" x14ac:dyDescent="0.2"/>
    <row r="22572" ht="12.75" customHeight="1" x14ac:dyDescent="0.2"/>
    <row r="22573" ht="12.75" customHeight="1" x14ac:dyDescent="0.2"/>
    <row r="22574" ht="12.75" customHeight="1" x14ac:dyDescent="0.2"/>
    <row r="22575" ht="12.75" customHeight="1" x14ac:dyDescent="0.2"/>
    <row r="22576" ht="12.75" customHeight="1" x14ac:dyDescent="0.2"/>
    <row r="22577" ht="12.75" customHeight="1" x14ac:dyDescent="0.2"/>
    <row r="22578" ht="12.75" customHeight="1" x14ac:dyDescent="0.2"/>
    <row r="22579" ht="12.75" customHeight="1" x14ac:dyDescent="0.2"/>
    <row r="22580" ht="12.75" customHeight="1" x14ac:dyDescent="0.2"/>
    <row r="22581" ht="12.75" customHeight="1" x14ac:dyDescent="0.2"/>
    <row r="22582" ht="12.75" customHeight="1" x14ac:dyDescent="0.2"/>
    <row r="22583" ht="12.75" customHeight="1" x14ac:dyDescent="0.2"/>
    <row r="22584" ht="12.75" customHeight="1" x14ac:dyDescent="0.2"/>
    <row r="22585" ht="12.75" customHeight="1" x14ac:dyDescent="0.2"/>
    <row r="22586" ht="12.75" customHeight="1" x14ac:dyDescent="0.2"/>
    <row r="22587" ht="12.75" customHeight="1" x14ac:dyDescent="0.2"/>
    <row r="22588" ht="12.75" customHeight="1" x14ac:dyDescent="0.2"/>
    <row r="22589" ht="12.75" customHeight="1" x14ac:dyDescent="0.2"/>
    <row r="22590" ht="12.75" customHeight="1" x14ac:dyDescent="0.2"/>
    <row r="22591" ht="12.75" customHeight="1" x14ac:dyDescent="0.2"/>
    <row r="22592" ht="12.75" customHeight="1" x14ac:dyDescent="0.2"/>
    <row r="22593" ht="12.75" customHeight="1" x14ac:dyDescent="0.2"/>
    <row r="22594" ht="12.75" customHeight="1" x14ac:dyDescent="0.2"/>
    <row r="22595" ht="12.75" customHeight="1" x14ac:dyDescent="0.2"/>
    <row r="22596" ht="12.75" customHeight="1" x14ac:dyDescent="0.2"/>
    <row r="22597" ht="12.75" customHeight="1" x14ac:dyDescent="0.2"/>
    <row r="22598" ht="12.75" customHeight="1" x14ac:dyDescent="0.2"/>
    <row r="22599" ht="12.75" customHeight="1" x14ac:dyDescent="0.2"/>
    <row r="22600" ht="12.75" customHeight="1" x14ac:dyDescent="0.2"/>
    <row r="22601" ht="12.75" customHeight="1" x14ac:dyDescent="0.2"/>
    <row r="22602" ht="12.75" customHeight="1" x14ac:dyDescent="0.2"/>
    <row r="22603" ht="12.75" customHeight="1" x14ac:dyDescent="0.2"/>
    <row r="22604" ht="12.75" customHeight="1" x14ac:dyDescent="0.2"/>
    <row r="22605" ht="12.75" customHeight="1" x14ac:dyDescent="0.2"/>
    <row r="22606" ht="12.75" customHeight="1" x14ac:dyDescent="0.2"/>
    <row r="22607" ht="12.75" customHeight="1" x14ac:dyDescent="0.2"/>
    <row r="22608" ht="12.75" customHeight="1" x14ac:dyDescent="0.2"/>
    <row r="22609" ht="12.75" customHeight="1" x14ac:dyDescent="0.2"/>
    <row r="22610" ht="12.75" customHeight="1" x14ac:dyDescent="0.2"/>
    <row r="22611" ht="12.75" customHeight="1" x14ac:dyDescent="0.2"/>
    <row r="22612" ht="12.75" customHeight="1" x14ac:dyDescent="0.2"/>
    <row r="22613" ht="12.75" customHeight="1" x14ac:dyDescent="0.2"/>
    <row r="22614" ht="12.75" customHeight="1" x14ac:dyDescent="0.2"/>
    <row r="22615" ht="12.75" customHeight="1" x14ac:dyDescent="0.2"/>
    <row r="22616" ht="12.75" customHeight="1" x14ac:dyDescent="0.2"/>
    <row r="22617" ht="12.75" customHeight="1" x14ac:dyDescent="0.2"/>
    <row r="22618" ht="12.75" customHeight="1" x14ac:dyDescent="0.2"/>
    <row r="22619" ht="12.75" customHeight="1" x14ac:dyDescent="0.2"/>
    <row r="22620" ht="12.75" customHeight="1" x14ac:dyDescent="0.2"/>
    <row r="22621" ht="12.75" customHeight="1" x14ac:dyDescent="0.2"/>
    <row r="22622" ht="12.75" customHeight="1" x14ac:dyDescent="0.2"/>
    <row r="22623" ht="12.75" customHeight="1" x14ac:dyDescent="0.2"/>
    <row r="22624" ht="12.75" customHeight="1" x14ac:dyDescent="0.2"/>
    <row r="22625" ht="12.75" customHeight="1" x14ac:dyDescent="0.2"/>
    <row r="22626" ht="12.75" customHeight="1" x14ac:dyDescent="0.2"/>
    <row r="22627" ht="12.75" customHeight="1" x14ac:dyDescent="0.2"/>
    <row r="22628" ht="12.75" customHeight="1" x14ac:dyDescent="0.2"/>
    <row r="22629" ht="12.75" customHeight="1" x14ac:dyDescent="0.2"/>
    <row r="22630" ht="12.75" customHeight="1" x14ac:dyDescent="0.2"/>
    <row r="22631" ht="12.75" customHeight="1" x14ac:dyDescent="0.2"/>
    <row r="22632" ht="12.75" customHeight="1" x14ac:dyDescent="0.2"/>
    <row r="22633" ht="12.75" customHeight="1" x14ac:dyDescent="0.2"/>
    <row r="22634" ht="12.75" customHeight="1" x14ac:dyDescent="0.2"/>
    <row r="22635" ht="12.75" customHeight="1" x14ac:dyDescent="0.2"/>
    <row r="22636" ht="12.75" customHeight="1" x14ac:dyDescent="0.2"/>
    <row r="22637" ht="12.75" customHeight="1" x14ac:dyDescent="0.2"/>
    <row r="22638" ht="12.75" customHeight="1" x14ac:dyDescent="0.2"/>
    <row r="22639" ht="12.75" customHeight="1" x14ac:dyDescent="0.2"/>
    <row r="22640" ht="12.75" customHeight="1" x14ac:dyDescent="0.2"/>
    <row r="22641" ht="12.75" customHeight="1" x14ac:dyDescent="0.2"/>
    <row r="22642" ht="12.75" customHeight="1" x14ac:dyDescent="0.2"/>
    <row r="22643" ht="12.75" customHeight="1" x14ac:dyDescent="0.2"/>
    <row r="22644" ht="12.75" customHeight="1" x14ac:dyDescent="0.2"/>
    <row r="22645" ht="12.75" customHeight="1" x14ac:dyDescent="0.2"/>
    <row r="22646" ht="12.75" customHeight="1" x14ac:dyDescent="0.2"/>
    <row r="22647" ht="12.75" customHeight="1" x14ac:dyDescent="0.2"/>
    <row r="22648" ht="12.75" customHeight="1" x14ac:dyDescent="0.2"/>
    <row r="22649" ht="12.75" customHeight="1" x14ac:dyDescent="0.2"/>
    <row r="22650" ht="12.75" customHeight="1" x14ac:dyDescent="0.2"/>
    <row r="22651" ht="12.75" customHeight="1" x14ac:dyDescent="0.2"/>
    <row r="22652" ht="12.75" customHeight="1" x14ac:dyDescent="0.2"/>
    <row r="22653" ht="12.75" customHeight="1" x14ac:dyDescent="0.2"/>
    <row r="22654" ht="12.75" customHeight="1" x14ac:dyDescent="0.2"/>
    <row r="22655" ht="12.75" customHeight="1" x14ac:dyDescent="0.2"/>
    <row r="22656" ht="12.75" customHeight="1" x14ac:dyDescent="0.2"/>
    <row r="22657" ht="12.75" customHeight="1" x14ac:dyDescent="0.2"/>
    <row r="22658" ht="12.75" customHeight="1" x14ac:dyDescent="0.2"/>
    <row r="22659" ht="12.75" customHeight="1" x14ac:dyDescent="0.2"/>
    <row r="22660" ht="12.75" customHeight="1" x14ac:dyDescent="0.2"/>
    <row r="22661" ht="12.75" customHeight="1" x14ac:dyDescent="0.2"/>
    <row r="22662" ht="12.75" customHeight="1" x14ac:dyDescent="0.2"/>
    <row r="22663" ht="12.75" customHeight="1" x14ac:dyDescent="0.2"/>
    <row r="22664" ht="12.75" customHeight="1" x14ac:dyDescent="0.2"/>
    <row r="22665" ht="12.75" customHeight="1" x14ac:dyDescent="0.2"/>
    <row r="22666" ht="12.75" customHeight="1" x14ac:dyDescent="0.2"/>
    <row r="22667" ht="12.75" customHeight="1" x14ac:dyDescent="0.2"/>
    <row r="22668" ht="12.75" customHeight="1" x14ac:dyDescent="0.2"/>
    <row r="22669" ht="12.75" customHeight="1" x14ac:dyDescent="0.2"/>
    <row r="22670" ht="12.75" customHeight="1" x14ac:dyDescent="0.2"/>
    <row r="22671" ht="12.75" customHeight="1" x14ac:dyDescent="0.2"/>
    <row r="22672" ht="12.75" customHeight="1" x14ac:dyDescent="0.2"/>
    <row r="22673" ht="12.75" customHeight="1" x14ac:dyDescent="0.2"/>
    <row r="22674" ht="12.75" customHeight="1" x14ac:dyDescent="0.2"/>
    <row r="22675" ht="12.75" customHeight="1" x14ac:dyDescent="0.2"/>
    <row r="22676" ht="12.75" customHeight="1" x14ac:dyDescent="0.2"/>
    <row r="22677" ht="12.75" customHeight="1" x14ac:dyDescent="0.2"/>
    <row r="22678" ht="12.75" customHeight="1" x14ac:dyDescent="0.2"/>
    <row r="22679" ht="12.75" customHeight="1" x14ac:dyDescent="0.2"/>
    <row r="22680" ht="12.75" customHeight="1" x14ac:dyDescent="0.2"/>
    <row r="22681" ht="12.75" customHeight="1" x14ac:dyDescent="0.2"/>
    <row r="22682" ht="12.75" customHeight="1" x14ac:dyDescent="0.2"/>
    <row r="22683" ht="12.75" customHeight="1" x14ac:dyDescent="0.2"/>
    <row r="22684" ht="12.75" customHeight="1" x14ac:dyDescent="0.2"/>
    <row r="22685" ht="12.75" customHeight="1" x14ac:dyDescent="0.2"/>
    <row r="22686" ht="12.75" customHeight="1" x14ac:dyDescent="0.2"/>
    <row r="22687" ht="12.75" customHeight="1" x14ac:dyDescent="0.2"/>
    <row r="22688" ht="12.75" customHeight="1" x14ac:dyDescent="0.2"/>
    <row r="22689" ht="12.75" customHeight="1" x14ac:dyDescent="0.2"/>
    <row r="22690" ht="12.75" customHeight="1" x14ac:dyDescent="0.2"/>
    <row r="22691" ht="12.75" customHeight="1" x14ac:dyDescent="0.2"/>
    <row r="22692" ht="12.75" customHeight="1" x14ac:dyDescent="0.2"/>
    <row r="22693" ht="12.75" customHeight="1" x14ac:dyDescent="0.2"/>
    <row r="22694" ht="12.75" customHeight="1" x14ac:dyDescent="0.2"/>
    <row r="22695" ht="12.75" customHeight="1" x14ac:dyDescent="0.2"/>
    <row r="22696" ht="12.75" customHeight="1" x14ac:dyDescent="0.2"/>
    <row r="22697" ht="12.75" customHeight="1" x14ac:dyDescent="0.2"/>
    <row r="22698" ht="12.75" customHeight="1" x14ac:dyDescent="0.2"/>
    <row r="22699" ht="12.75" customHeight="1" x14ac:dyDescent="0.2"/>
    <row r="22700" ht="12.75" customHeight="1" x14ac:dyDescent="0.2"/>
    <row r="22701" ht="12.75" customHeight="1" x14ac:dyDescent="0.2"/>
    <row r="22702" ht="12.75" customHeight="1" x14ac:dyDescent="0.2"/>
    <row r="22703" ht="12.75" customHeight="1" x14ac:dyDescent="0.2"/>
    <row r="22704" ht="12.75" customHeight="1" x14ac:dyDescent="0.2"/>
    <row r="22705" ht="12.75" customHeight="1" x14ac:dyDescent="0.2"/>
    <row r="22706" ht="12.75" customHeight="1" x14ac:dyDescent="0.2"/>
    <row r="22707" ht="12.75" customHeight="1" x14ac:dyDescent="0.2"/>
    <row r="22708" ht="12.75" customHeight="1" x14ac:dyDescent="0.2"/>
    <row r="22709" ht="12.75" customHeight="1" x14ac:dyDescent="0.2"/>
    <row r="22710" ht="12.75" customHeight="1" x14ac:dyDescent="0.2"/>
    <row r="22711" ht="12.75" customHeight="1" x14ac:dyDescent="0.2"/>
    <row r="22712" ht="12.75" customHeight="1" x14ac:dyDescent="0.2"/>
    <row r="22713" ht="12.75" customHeight="1" x14ac:dyDescent="0.2"/>
    <row r="22714" ht="12.75" customHeight="1" x14ac:dyDescent="0.2"/>
    <row r="22715" ht="12.75" customHeight="1" x14ac:dyDescent="0.2"/>
    <row r="22716" ht="12.75" customHeight="1" x14ac:dyDescent="0.2"/>
    <row r="22717" ht="12.75" customHeight="1" x14ac:dyDescent="0.2"/>
    <row r="22718" ht="12.75" customHeight="1" x14ac:dyDescent="0.2"/>
    <row r="22719" ht="12.75" customHeight="1" x14ac:dyDescent="0.2"/>
    <row r="22720" ht="12.75" customHeight="1" x14ac:dyDescent="0.2"/>
    <row r="22721" ht="12.75" customHeight="1" x14ac:dyDescent="0.2"/>
    <row r="22722" ht="12.75" customHeight="1" x14ac:dyDescent="0.2"/>
    <row r="22723" ht="12.75" customHeight="1" x14ac:dyDescent="0.2"/>
    <row r="22724" ht="12.75" customHeight="1" x14ac:dyDescent="0.2"/>
    <row r="22725" ht="12.75" customHeight="1" x14ac:dyDescent="0.2"/>
    <row r="22726" ht="12.75" customHeight="1" x14ac:dyDescent="0.2"/>
    <row r="22727" ht="12.75" customHeight="1" x14ac:dyDescent="0.2"/>
    <row r="22728" ht="12.75" customHeight="1" x14ac:dyDescent="0.2"/>
    <row r="22729" ht="12.75" customHeight="1" x14ac:dyDescent="0.2"/>
    <row r="22730" ht="12.75" customHeight="1" x14ac:dyDescent="0.2"/>
    <row r="22731" ht="12.75" customHeight="1" x14ac:dyDescent="0.2"/>
    <row r="22732" ht="12.75" customHeight="1" x14ac:dyDescent="0.2"/>
    <row r="22733" ht="12.75" customHeight="1" x14ac:dyDescent="0.2"/>
    <row r="22734" ht="12.75" customHeight="1" x14ac:dyDescent="0.2"/>
    <row r="22735" ht="12.75" customHeight="1" x14ac:dyDescent="0.2"/>
    <row r="22736" ht="12.75" customHeight="1" x14ac:dyDescent="0.2"/>
    <row r="22737" ht="12.75" customHeight="1" x14ac:dyDescent="0.2"/>
    <row r="22738" ht="12.75" customHeight="1" x14ac:dyDescent="0.2"/>
    <row r="22739" ht="12.75" customHeight="1" x14ac:dyDescent="0.2"/>
    <row r="22740" ht="12.75" customHeight="1" x14ac:dyDescent="0.2"/>
    <row r="22741" ht="12.75" customHeight="1" x14ac:dyDescent="0.2"/>
    <row r="22742" ht="12.75" customHeight="1" x14ac:dyDescent="0.2"/>
    <row r="22743" ht="12.75" customHeight="1" x14ac:dyDescent="0.2"/>
    <row r="22744" ht="12.75" customHeight="1" x14ac:dyDescent="0.2"/>
    <row r="22745" ht="12.75" customHeight="1" x14ac:dyDescent="0.2"/>
    <row r="22746" ht="12.75" customHeight="1" x14ac:dyDescent="0.2"/>
    <row r="22747" ht="12.75" customHeight="1" x14ac:dyDescent="0.2"/>
    <row r="22748" ht="12.75" customHeight="1" x14ac:dyDescent="0.2"/>
    <row r="22749" ht="12.75" customHeight="1" x14ac:dyDescent="0.2"/>
    <row r="22750" ht="12.75" customHeight="1" x14ac:dyDescent="0.2"/>
    <row r="22751" ht="12.75" customHeight="1" x14ac:dyDescent="0.2"/>
    <row r="22752" ht="12.75" customHeight="1" x14ac:dyDescent="0.2"/>
    <row r="22753" ht="12.75" customHeight="1" x14ac:dyDescent="0.2"/>
    <row r="22754" ht="12.75" customHeight="1" x14ac:dyDescent="0.2"/>
    <row r="22755" ht="12.75" customHeight="1" x14ac:dyDescent="0.2"/>
    <row r="22756" ht="12.75" customHeight="1" x14ac:dyDescent="0.2"/>
    <row r="22757" ht="12.75" customHeight="1" x14ac:dyDescent="0.2"/>
    <row r="22758" ht="12.75" customHeight="1" x14ac:dyDescent="0.2"/>
    <row r="22759" ht="12.75" customHeight="1" x14ac:dyDescent="0.2"/>
    <row r="22760" ht="12.75" customHeight="1" x14ac:dyDescent="0.2"/>
    <row r="22761" ht="12.75" customHeight="1" x14ac:dyDescent="0.2"/>
    <row r="22762" ht="12.75" customHeight="1" x14ac:dyDescent="0.2"/>
    <row r="22763" ht="12.75" customHeight="1" x14ac:dyDescent="0.2"/>
    <row r="22764" ht="12.75" customHeight="1" x14ac:dyDescent="0.2"/>
    <row r="22765" ht="12.75" customHeight="1" x14ac:dyDescent="0.2"/>
    <row r="22766" ht="12.75" customHeight="1" x14ac:dyDescent="0.2"/>
    <row r="22767" ht="12.75" customHeight="1" x14ac:dyDescent="0.2"/>
    <row r="22768" ht="12.75" customHeight="1" x14ac:dyDescent="0.2"/>
    <row r="22769" ht="12.75" customHeight="1" x14ac:dyDescent="0.2"/>
    <row r="22770" ht="12.75" customHeight="1" x14ac:dyDescent="0.2"/>
    <row r="22771" ht="12.75" customHeight="1" x14ac:dyDescent="0.2"/>
    <row r="22772" ht="12.75" customHeight="1" x14ac:dyDescent="0.2"/>
    <row r="22773" ht="12.75" customHeight="1" x14ac:dyDescent="0.2"/>
    <row r="22774" ht="12.75" customHeight="1" x14ac:dyDescent="0.2"/>
    <row r="22775" ht="12.75" customHeight="1" x14ac:dyDescent="0.2"/>
    <row r="22776" ht="12.75" customHeight="1" x14ac:dyDescent="0.2"/>
    <row r="22777" ht="12.75" customHeight="1" x14ac:dyDescent="0.2"/>
    <row r="22778" ht="12.75" customHeight="1" x14ac:dyDescent="0.2"/>
    <row r="22779" ht="12.75" customHeight="1" x14ac:dyDescent="0.2"/>
    <row r="22780" ht="12.75" customHeight="1" x14ac:dyDescent="0.2"/>
    <row r="22781" ht="12.75" customHeight="1" x14ac:dyDescent="0.2"/>
    <row r="22782" ht="12.75" customHeight="1" x14ac:dyDescent="0.2"/>
    <row r="22783" ht="12.75" customHeight="1" x14ac:dyDescent="0.2"/>
    <row r="22784" ht="12.75" customHeight="1" x14ac:dyDescent="0.2"/>
    <row r="22785" ht="12.75" customHeight="1" x14ac:dyDescent="0.2"/>
    <row r="22786" ht="12.75" customHeight="1" x14ac:dyDescent="0.2"/>
    <row r="22787" ht="12.75" customHeight="1" x14ac:dyDescent="0.2"/>
    <row r="22788" ht="12.75" customHeight="1" x14ac:dyDescent="0.2"/>
    <row r="22789" ht="12.75" customHeight="1" x14ac:dyDescent="0.2"/>
    <row r="22790" ht="12.75" customHeight="1" x14ac:dyDescent="0.2"/>
    <row r="22791" ht="12.75" customHeight="1" x14ac:dyDescent="0.2"/>
    <row r="22792" ht="12.75" customHeight="1" x14ac:dyDescent="0.2"/>
    <row r="22793" ht="12.75" customHeight="1" x14ac:dyDescent="0.2"/>
    <row r="22794" ht="12.75" customHeight="1" x14ac:dyDescent="0.2"/>
    <row r="22795" ht="12.75" customHeight="1" x14ac:dyDescent="0.2"/>
    <row r="22796" ht="12.75" customHeight="1" x14ac:dyDescent="0.2"/>
    <row r="22797" ht="12.75" customHeight="1" x14ac:dyDescent="0.2"/>
    <row r="22798" ht="12.75" customHeight="1" x14ac:dyDescent="0.2"/>
    <row r="22799" ht="12.75" customHeight="1" x14ac:dyDescent="0.2"/>
    <row r="22800" ht="12.75" customHeight="1" x14ac:dyDescent="0.2"/>
    <row r="22801" ht="12.75" customHeight="1" x14ac:dyDescent="0.2"/>
    <row r="22802" ht="12.75" customHeight="1" x14ac:dyDescent="0.2"/>
    <row r="22803" ht="12.75" customHeight="1" x14ac:dyDescent="0.2"/>
    <row r="22804" ht="12.75" customHeight="1" x14ac:dyDescent="0.2"/>
    <row r="22805" ht="12.75" customHeight="1" x14ac:dyDescent="0.2"/>
    <row r="22806" ht="12.75" customHeight="1" x14ac:dyDescent="0.2"/>
    <row r="22807" ht="12.75" customHeight="1" x14ac:dyDescent="0.2"/>
    <row r="22808" ht="12.75" customHeight="1" x14ac:dyDescent="0.2"/>
    <row r="22809" ht="12.75" customHeight="1" x14ac:dyDescent="0.2"/>
    <row r="22810" ht="12.75" customHeight="1" x14ac:dyDescent="0.2"/>
    <row r="22811" ht="12.75" customHeight="1" x14ac:dyDescent="0.2"/>
    <row r="22812" ht="12.75" customHeight="1" x14ac:dyDescent="0.2"/>
    <row r="22813" ht="12.75" customHeight="1" x14ac:dyDescent="0.2"/>
    <row r="22814" ht="12.75" customHeight="1" x14ac:dyDescent="0.2"/>
    <row r="22815" ht="12.75" customHeight="1" x14ac:dyDescent="0.2"/>
    <row r="22816" ht="12.75" customHeight="1" x14ac:dyDescent="0.2"/>
    <row r="22817" ht="12.75" customHeight="1" x14ac:dyDescent="0.2"/>
    <row r="22818" ht="12.75" customHeight="1" x14ac:dyDescent="0.2"/>
    <row r="22819" ht="12.75" customHeight="1" x14ac:dyDescent="0.2"/>
    <row r="22820" ht="12.75" customHeight="1" x14ac:dyDescent="0.2"/>
    <row r="22821" ht="12.75" customHeight="1" x14ac:dyDescent="0.2"/>
    <row r="22822" ht="12.75" customHeight="1" x14ac:dyDescent="0.2"/>
    <row r="22823" ht="12.75" customHeight="1" x14ac:dyDescent="0.2"/>
    <row r="22824" ht="12.75" customHeight="1" x14ac:dyDescent="0.2"/>
    <row r="22825" ht="12.75" customHeight="1" x14ac:dyDescent="0.2"/>
    <row r="22826" ht="12.75" customHeight="1" x14ac:dyDescent="0.2"/>
    <row r="22827" ht="12.75" customHeight="1" x14ac:dyDescent="0.2"/>
    <row r="22828" ht="12.75" customHeight="1" x14ac:dyDescent="0.2"/>
    <row r="22829" ht="12.75" customHeight="1" x14ac:dyDescent="0.2"/>
    <row r="22830" ht="12.75" customHeight="1" x14ac:dyDescent="0.2"/>
    <row r="22831" ht="12.75" customHeight="1" x14ac:dyDescent="0.2"/>
    <row r="22832" ht="12.75" customHeight="1" x14ac:dyDescent="0.2"/>
    <row r="22833" ht="12.75" customHeight="1" x14ac:dyDescent="0.2"/>
    <row r="22834" ht="12.75" customHeight="1" x14ac:dyDescent="0.2"/>
    <row r="22835" ht="12.75" customHeight="1" x14ac:dyDescent="0.2"/>
    <row r="22836" ht="12.75" customHeight="1" x14ac:dyDescent="0.2"/>
    <row r="22837" ht="12.75" customHeight="1" x14ac:dyDescent="0.2"/>
    <row r="22838" ht="12.75" customHeight="1" x14ac:dyDescent="0.2"/>
    <row r="22839" ht="12.75" customHeight="1" x14ac:dyDescent="0.2"/>
    <row r="22840" ht="12.75" customHeight="1" x14ac:dyDescent="0.2"/>
    <row r="22841" ht="12.75" customHeight="1" x14ac:dyDescent="0.2"/>
    <row r="22842" ht="12.75" customHeight="1" x14ac:dyDescent="0.2"/>
    <row r="22843" ht="12.75" customHeight="1" x14ac:dyDescent="0.2"/>
    <row r="22844" ht="12.75" customHeight="1" x14ac:dyDescent="0.2"/>
    <row r="22845" ht="12.75" customHeight="1" x14ac:dyDescent="0.2"/>
    <row r="22846" ht="12.75" customHeight="1" x14ac:dyDescent="0.2"/>
    <row r="22847" ht="12.75" customHeight="1" x14ac:dyDescent="0.2"/>
    <row r="22848" ht="12.75" customHeight="1" x14ac:dyDescent="0.2"/>
    <row r="22849" ht="12.75" customHeight="1" x14ac:dyDescent="0.2"/>
    <row r="22850" ht="12.75" customHeight="1" x14ac:dyDescent="0.2"/>
    <row r="22851" ht="12.75" customHeight="1" x14ac:dyDescent="0.2"/>
    <row r="22852" ht="12.75" customHeight="1" x14ac:dyDescent="0.2"/>
    <row r="22853" ht="12.75" customHeight="1" x14ac:dyDescent="0.2"/>
    <row r="22854" ht="12.75" customHeight="1" x14ac:dyDescent="0.2"/>
    <row r="22855" ht="12.75" customHeight="1" x14ac:dyDescent="0.2"/>
    <row r="22856" ht="12.75" customHeight="1" x14ac:dyDescent="0.2"/>
    <row r="22857" ht="12.75" customHeight="1" x14ac:dyDescent="0.2"/>
    <row r="22858" ht="12.75" customHeight="1" x14ac:dyDescent="0.2"/>
    <row r="22859" ht="12.75" customHeight="1" x14ac:dyDescent="0.2"/>
    <row r="22860" ht="12.75" customHeight="1" x14ac:dyDescent="0.2"/>
    <row r="22861" ht="12.75" customHeight="1" x14ac:dyDescent="0.2"/>
    <row r="22862" ht="12.75" customHeight="1" x14ac:dyDescent="0.2"/>
    <row r="22863" ht="12.75" customHeight="1" x14ac:dyDescent="0.2"/>
    <row r="22864" ht="12.75" customHeight="1" x14ac:dyDescent="0.2"/>
    <row r="22865" ht="12.75" customHeight="1" x14ac:dyDescent="0.2"/>
    <row r="22866" ht="12.75" customHeight="1" x14ac:dyDescent="0.2"/>
    <row r="22867" ht="12.75" customHeight="1" x14ac:dyDescent="0.2"/>
    <row r="22868" ht="12.75" customHeight="1" x14ac:dyDescent="0.2"/>
    <row r="22869" ht="12.75" customHeight="1" x14ac:dyDescent="0.2"/>
    <row r="22870" ht="12.75" customHeight="1" x14ac:dyDescent="0.2"/>
    <row r="22871" ht="12.75" customHeight="1" x14ac:dyDescent="0.2"/>
    <row r="22872" ht="12.75" customHeight="1" x14ac:dyDescent="0.2"/>
    <row r="22873" ht="12.75" customHeight="1" x14ac:dyDescent="0.2"/>
    <row r="22874" ht="12.75" customHeight="1" x14ac:dyDescent="0.2"/>
    <row r="22875" ht="12.75" customHeight="1" x14ac:dyDescent="0.2"/>
    <row r="22876" ht="12.75" customHeight="1" x14ac:dyDescent="0.2"/>
    <row r="22877" ht="12.75" customHeight="1" x14ac:dyDescent="0.2"/>
    <row r="22878" ht="12.75" customHeight="1" x14ac:dyDescent="0.2"/>
    <row r="22879" ht="12.75" customHeight="1" x14ac:dyDescent="0.2"/>
    <row r="22880" ht="12.75" customHeight="1" x14ac:dyDescent="0.2"/>
    <row r="22881" ht="12.75" customHeight="1" x14ac:dyDescent="0.2"/>
    <row r="22882" ht="12.75" customHeight="1" x14ac:dyDescent="0.2"/>
    <row r="22883" ht="12.75" customHeight="1" x14ac:dyDescent="0.2"/>
    <row r="22884" ht="12.75" customHeight="1" x14ac:dyDescent="0.2"/>
    <row r="22885" ht="12.75" customHeight="1" x14ac:dyDescent="0.2"/>
    <row r="22886" ht="12.75" customHeight="1" x14ac:dyDescent="0.2"/>
    <row r="22887" ht="12.75" customHeight="1" x14ac:dyDescent="0.2"/>
    <row r="22888" ht="12.75" customHeight="1" x14ac:dyDescent="0.2"/>
    <row r="22889" ht="12.75" customHeight="1" x14ac:dyDescent="0.2"/>
    <row r="22890" ht="12.75" customHeight="1" x14ac:dyDescent="0.2"/>
    <row r="22891" ht="12.75" customHeight="1" x14ac:dyDescent="0.2"/>
    <row r="22892" ht="12.75" customHeight="1" x14ac:dyDescent="0.2"/>
    <row r="22893" ht="12.75" customHeight="1" x14ac:dyDescent="0.2"/>
    <row r="22894" ht="12.75" customHeight="1" x14ac:dyDescent="0.2"/>
    <row r="22895" ht="12.75" customHeight="1" x14ac:dyDescent="0.2"/>
    <row r="22896" ht="12.75" customHeight="1" x14ac:dyDescent="0.2"/>
    <row r="22897" ht="12.75" customHeight="1" x14ac:dyDescent="0.2"/>
    <row r="22898" ht="12.75" customHeight="1" x14ac:dyDescent="0.2"/>
    <row r="22899" ht="12.75" customHeight="1" x14ac:dyDescent="0.2"/>
    <row r="22900" ht="12.75" customHeight="1" x14ac:dyDescent="0.2"/>
    <row r="22901" ht="12.75" customHeight="1" x14ac:dyDescent="0.2"/>
    <row r="22902" ht="12.75" customHeight="1" x14ac:dyDescent="0.2"/>
    <row r="22903" ht="12.75" customHeight="1" x14ac:dyDescent="0.2"/>
    <row r="22904" ht="12.75" customHeight="1" x14ac:dyDescent="0.2"/>
    <row r="22905" ht="12.75" customHeight="1" x14ac:dyDescent="0.2"/>
    <row r="22906" ht="12.75" customHeight="1" x14ac:dyDescent="0.2"/>
    <row r="22907" ht="12.75" customHeight="1" x14ac:dyDescent="0.2"/>
    <row r="22908" ht="12.75" customHeight="1" x14ac:dyDescent="0.2"/>
    <row r="22909" ht="12.75" customHeight="1" x14ac:dyDescent="0.2"/>
    <row r="22910" ht="12.75" customHeight="1" x14ac:dyDescent="0.2"/>
    <row r="22911" ht="12.75" customHeight="1" x14ac:dyDescent="0.2"/>
    <row r="22912" ht="12.75" customHeight="1" x14ac:dyDescent="0.2"/>
    <row r="22913" ht="12.75" customHeight="1" x14ac:dyDescent="0.2"/>
    <row r="22914" ht="12.75" customHeight="1" x14ac:dyDescent="0.2"/>
    <row r="22915" ht="12.75" customHeight="1" x14ac:dyDescent="0.2"/>
    <row r="22916" ht="12.75" customHeight="1" x14ac:dyDescent="0.2"/>
    <row r="22917" ht="12.75" customHeight="1" x14ac:dyDescent="0.2"/>
    <row r="22918" ht="12.75" customHeight="1" x14ac:dyDescent="0.2"/>
    <row r="22919" ht="12.75" customHeight="1" x14ac:dyDescent="0.2"/>
    <row r="22920" ht="12.75" customHeight="1" x14ac:dyDescent="0.2"/>
    <row r="22921" ht="12.75" customHeight="1" x14ac:dyDescent="0.2"/>
    <row r="22922" ht="12.75" customHeight="1" x14ac:dyDescent="0.2"/>
    <row r="22923" ht="12.75" customHeight="1" x14ac:dyDescent="0.2"/>
    <row r="22924" ht="12.75" customHeight="1" x14ac:dyDescent="0.2"/>
    <row r="22925" ht="12.75" customHeight="1" x14ac:dyDescent="0.2"/>
    <row r="22926" ht="12.75" customHeight="1" x14ac:dyDescent="0.2"/>
    <row r="22927" ht="12.75" customHeight="1" x14ac:dyDescent="0.2"/>
    <row r="22928" ht="12.75" customHeight="1" x14ac:dyDescent="0.2"/>
    <row r="22929" ht="12.75" customHeight="1" x14ac:dyDescent="0.2"/>
    <row r="22930" ht="12.75" customHeight="1" x14ac:dyDescent="0.2"/>
    <row r="22931" ht="12.75" customHeight="1" x14ac:dyDescent="0.2"/>
    <row r="22932" ht="12.75" customHeight="1" x14ac:dyDescent="0.2"/>
    <row r="22933" ht="12.75" customHeight="1" x14ac:dyDescent="0.2"/>
    <row r="22934" ht="12.75" customHeight="1" x14ac:dyDescent="0.2"/>
    <row r="22935" ht="12.75" customHeight="1" x14ac:dyDescent="0.2"/>
    <row r="22936" ht="12.75" customHeight="1" x14ac:dyDescent="0.2"/>
    <row r="22937" ht="12.75" customHeight="1" x14ac:dyDescent="0.2"/>
    <row r="22938" ht="12.75" customHeight="1" x14ac:dyDescent="0.2"/>
    <row r="22939" ht="12.75" customHeight="1" x14ac:dyDescent="0.2"/>
    <row r="22940" ht="12.75" customHeight="1" x14ac:dyDescent="0.2"/>
    <row r="22941" ht="12.75" customHeight="1" x14ac:dyDescent="0.2"/>
    <row r="22942" ht="12.75" customHeight="1" x14ac:dyDescent="0.2"/>
    <row r="22943" ht="12.75" customHeight="1" x14ac:dyDescent="0.2"/>
    <row r="22944" ht="12.75" customHeight="1" x14ac:dyDescent="0.2"/>
    <row r="22945" ht="12.75" customHeight="1" x14ac:dyDescent="0.2"/>
    <row r="22946" ht="12.75" customHeight="1" x14ac:dyDescent="0.2"/>
    <row r="22947" ht="12.75" customHeight="1" x14ac:dyDescent="0.2"/>
    <row r="22948" ht="12.75" customHeight="1" x14ac:dyDescent="0.2"/>
    <row r="22949" ht="12.75" customHeight="1" x14ac:dyDescent="0.2"/>
    <row r="22950" ht="12.75" customHeight="1" x14ac:dyDescent="0.2"/>
    <row r="22951" ht="12.75" customHeight="1" x14ac:dyDescent="0.2"/>
    <row r="22952" ht="12.75" customHeight="1" x14ac:dyDescent="0.2"/>
    <row r="22953" ht="12.75" customHeight="1" x14ac:dyDescent="0.2"/>
    <row r="22954" ht="12.75" customHeight="1" x14ac:dyDescent="0.2"/>
    <row r="22955" ht="12.75" customHeight="1" x14ac:dyDescent="0.2"/>
    <row r="22956" ht="12.75" customHeight="1" x14ac:dyDescent="0.2"/>
    <row r="22957" ht="12.75" customHeight="1" x14ac:dyDescent="0.2"/>
    <row r="22958" ht="12.75" customHeight="1" x14ac:dyDescent="0.2"/>
    <row r="22959" ht="12.75" customHeight="1" x14ac:dyDescent="0.2"/>
    <row r="22960" ht="12.75" customHeight="1" x14ac:dyDescent="0.2"/>
    <row r="22961" ht="12.75" customHeight="1" x14ac:dyDescent="0.2"/>
    <row r="22962" ht="12.75" customHeight="1" x14ac:dyDescent="0.2"/>
    <row r="22963" ht="12.75" customHeight="1" x14ac:dyDescent="0.2"/>
    <row r="22964" ht="12.75" customHeight="1" x14ac:dyDescent="0.2"/>
    <row r="22965" ht="12.75" customHeight="1" x14ac:dyDescent="0.2"/>
    <row r="22966" ht="12.75" customHeight="1" x14ac:dyDescent="0.2"/>
    <row r="22967" ht="12.75" customHeight="1" x14ac:dyDescent="0.2"/>
    <row r="22968" ht="12.75" customHeight="1" x14ac:dyDescent="0.2"/>
    <row r="22969" ht="12.75" customHeight="1" x14ac:dyDescent="0.2"/>
    <row r="22970" ht="12.75" customHeight="1" x14ac:dyDescent="0.2"/>
    <row r="22971" ht="12.75" customHeight="1" x14ac:dyDescent="0.2"/>
    <row r="22972" ht="12.75" customHeight="1" x14ac:dyDescent="0.2"/>
    <row r="22973" ht="12.75" customHeight="1" x14ac:dyDescent="0.2"/>
    <row r="22974" ht="12.75" customHeight="1" x14ac:dyDescent="0.2"/>
    <row r="22975" ht="12.75" customHeight="1" x14ac:dyDescent="0.2"/>
    <row r="22976" ht="12.75" customHeight="1" x14ac:dyDescent="0.2"/>
    <row r="22977" ht="12.75" customHeight="1" x14ac:dyDescent="0.2"/>
    <row r="22978" ht="12.75" customHeight="1" x14ac:dyDescent="0.2"/>
    <row r="22979" ht="12.75" customHeight="1" x14ac:dyDescent="0.2"/>
    <row r="22980" ht="12.75" customHeight="1" x14ac:dyDescent="0.2"/>
    <row r="22981" ht="12.75" customHeight="1" x14ac:dyDescent="0.2"/>
    <row r="22982" ht="12.75" customHeight="1" x14ac:dyDescent="0.2"/>
    <row r="22983" ht="12.75" customHeight="1" x14ac:dyDescent="0.2"/>
    <row r="22984" ht="12.75" customHeight="1" x14ac:dyDescent="0.2"/>
    <row r="22985" ht="12.75" customHeight="1" x14ac:dyDescent="0.2"/>
    <row r="22986" ht="12.75" customHeight="1" x14ac:dyDescent="0.2"/>
    <row r="22987" ht="12.75" customHeight="1" x14ac:dyDescent="0.2"/>
    <row r="22988" ht="12.75" customHeight="1" x14ac:dyDescent="0.2"/>
    <row r="22989" ht="12.75" customHeight="1" x14ac:dyDescent="0.2"/>
    <row r="22990" ht="12.75" customHeight="1" x14ac:dyDescent="0.2"/>
    <row r="22991" ht="12.75" customHeight="1" x14ac:dyDescent="0.2"/>
    <row r="22992" ht="12.75" customHeight="1" x14ac:dyDescent="0.2"/>
    <row r="22993" ht="12.75" customHeight="1" x14ac:dyDescent="0.2"/>
    <row r="22994" ht="12.75" customHeight="1" x14ac:dyDescent="0.2"/>
    <row r="22995" ht="12.75" customHeight="1" x14ac:dyDescent="0.2"/>
    <row r="22996" ht="12.75" customHeight="1" x14ac:dyDescent="0.2"/>
    <row r="22997" ht="12.75" customHeight="1" x14ac:dyDescent="0.2"/>
    <row r="22998" ht="12.75" customHeight="1" x14ac:dyDescent="0.2"/>
    <row r="22999" ht="12.75" customHeight="1" x14ac:dyDescent="0.2"/>
    <row r="23000" ht="12.75" customHeight="1" x14ac:dyDescent="0.2"/>
    <row r="23001" ht="12.75" customHeight="1" x14ac:dyDescent="0.2"/>
    <row r="23002" ht="12.75" customHeight="1" x14ac:dyDescent="0.2"/>
    <row r="23003" ht="12.75" customHeight="1" x14ac:dyDescent="0.2"/>
    <row r="23004" ht="12.75" customHeight="1" x14ac:dyDescent="0.2"/>
    <row r="23005" ht="12.75" customHeight="1" x14ac:dyDescent="0.2"/>
    <row r="23006" ht="12.75" customHeight="1" x14ac:dyDescent="0.2"/>
    <row r="23007" ht="12.75" customHeight="1" x14ac:dyDescent="0.2"/>
    <row r="23008" ht="12.75" customHeight="1" x14ac:dyDescent="0.2"/>
    <row r="23009" ht="12.75" customHeight="1" x14ac:dyDescent="0.2"/>
    <row r="23010" ht="12.75" customHeight="1" x14ac:dyDescent="0.2"/>
    <row r="23011" ht="12.75" customHeight="1" x14ac:dyDescent="0.2"/>
    <row r="23012" ht="12.75" customHeight="1" x14ac:dyDescent="0.2"/>
    <row r="23013" ht="12.75" customHeight="1" x14ac:dyDescent="0.2"/>
    <row r="23014" ht="12.75" customHeight="1" x14ac:dyDescent="0.2"/>
    <row r="23015" ht="12.75" customHeight="1" x14ac:dyDescent="0.2"/>
    <row r="23016" ht="12.75" customHeight="1" x14ac:dyDescent="0.2"/>
    <row r="23017" ht="12.75" customHeight="1" x14ac:dyDescent="0.2"/>
    <row r="23018" ht="12.75" customHeight="1" x14ac:dyDescent="0.2"/>
    <row r="23019" ht="12.75" customHeight="1" x14ac:dyDescent="0.2"/>
    <row r="23020" ht="12.75" customHeight="1" x14ac:dyDescent="0.2"/>
    <row r="23021" ht="12.75" customHeight="1" x14ac:dyDescent="0.2"/>
    <row r="23022" ht="12.75" customHeight="1" x14ac:dyDescent="0.2"/>
    <row r="23023" ht="12.75" customHeight="1" x14ac:dyDescent="0.2"/>
    <row r="23024" ht="12.75" customHeight="1" x14ac:dyDescent="0.2"/>
    <row r="23025" ht="12.75" customHeight="1" x14ac:dyDescent="0.2"/>
    <row r="23026" ht="12.75" customHeight="1" x14ac:dyDescent="0.2"/>
    <row r="23027" ht="12.75" customHeight="1" x14ac:dyDescent="0.2"/>
    <row r="23028" ht="12.75" customHeight="1" x14ac:dyDescent="0.2"/>
    <row r="23029" ht="12.75" customHeight="1" x14ac:dyDescent="0.2"/>
    <row r="23030" ht="12.75" customHeight="1" x14ac:dyDescent="0.2"/>
    <row r="23031" ht="12.75" customHeight="1" x14ac:dyDescent="0.2"/>
    <row r="23032" ht="12.75" customHeight="1" x14ac:dyDescent="0.2"/>
    <row r="23033" ht="12.75" customHeight="1" x14ac:dyDescent="0.2"/>
    <row r="23034" ht="12.75" customHeight="1" x14ac:dyDescent="0.2"/>
    <row r="23035" ht="12.75" customHeight="1" x14ac:dyDescent="0.2"/>
    <row r="23036" ht="12.75" customHeight="1" x14ac:dyDescent="0.2"/>
    <row r="23037" ht="12.75" customHeight="1" x14ac:dyDescent="0.2"/>
    <row r="23038" ht="12.75" customHeight="1" x14ac:dyDescent="0.2"/>
    <row r="23039" ht="12.75" customHeight="1" x14ac:dyDescent="0.2"/>
    <row r="23040" ht="12.75" customHeight="1" x14ac:dyDescent="0.2"/>
    <row r="23041" ht="12.75" customHeight="1" x14ac:dyDescent="0.2"/>
    <row r="23042" ht="12.75" customHeight="1" x14ac:dyDescent="0.2"/>
    <row r="23043" ht="12.75" customHeight="1" x14ac:dyDescent="0.2"/>
    <row r="23044" ht="12.75" customHeight="1" x14ac:dyDescent="0.2"/>
    <row r="23045" ht="12.75" customHeight="1" x14ac:dyDescent="0.2"/>
    <row r="23046" ht="12.75" customHeight="1" x14ac:dyDescent="0.2"/>
    <row r="23047" ht="12.75" customHeight="1" x14ac:dyDescent="0.2"/>
    <row r="23048" ht="12.75" customHeight="1" x14ac:dyDescent="0.2"/>
    <row r="23049" ht="12.75" customHeight="1" x14ac:dyDescent="0.2"/>
    <row r="23050" ht="12.75" customHeight="1" x14ac:dyDescent="0.2"/>
    <row r="23051" ht="12.75" customHeight="1" x14ac:dyDescent="0.2"/>
    <row r="23052" ht="12.75" customHeight="1" x14ac:dyDescent="0.2"/>
    <row r="23053" ht="12.75" customHeight="1" x14ac:dyDescent="0.2"/>
    <row r="23054" ht="12.75" customHeight="1" x14ac:dyDescent="0.2"/>
    <row r="23055" ht="12.75" customHeight="1" x14ac:dyDescent="0.2"/>
    <row r="23056" ht="12.75" customHeight="1" x14ac:dyDescent="0.2"/>
    <row r="23057" ht="12.75" customHeight="1" x14ac:dyDescent="0.2"/>
    <row r="23058" ht="12.75" customHeight="1" x14ac:dyDescent="0.2"/>
    <row r="23059" ht="12.75" customHeight="1" x14ac:dyDescent="0.2"/>
    <row r="23060" ht="12.75" customHeight="1" x14ac:dyDescent="0.2"/>
    <row r="23061" ht="12.75" customHeight="1" x14ac:dyDescent="0.2"/>
    <row r="23062" ht="12.75" customHeight="1" x14ac:dyDescent="0.2"/>
    <row r="23063" ht="12.75" customHeight="1" x14ac:dyDescent="0.2"/>
    <row r="23064" ht="12.75" customHeight="1" x14ac:dyDescent="0.2"/>
    <row r="23065" ht="12.75" customHeight="1" x14ac:dyDescent="0.2"/>
    <row r="23066" ht="12.75" customHeight="1" x14ac:dyDescent="0.2"/>
    <row r="23067" ht="12.75" customHeight="1" x14ac:dyDescent="0.2"/>
    <row r="23068" ht="12.75" customHeight="1" x14ac:dyDescent="0.2"/>
    <row r="23069" ht="12.75" customHeight="1" x14ac:dyDescent="0.2"/>
    <row r="23070" ht="12.75" customHeight="1" x14ac:dyDescent="0.2"/>
    <row r="23071" ht="12.75" customHeight="1" x14ac:dyDescent="0.2"/>
    <row r="23072" ht="12.75" customHeight="1" x14ac:dyDescent="0.2"/>
    <row r="23073" ht="12.75" customHeight="1" x14ac:dyDescent="0.2"/>
    <row r="23074" ht="12.75" customHeight="1" x14ac:dyDescent="0.2"/>
    <row r="23075" ht="12.75" customHeight="1" x14ac:dyDescent="0.2"/>
    <row r="23076" ht="12.75" customHeight="1" x14ac:dyDescent="0.2"/>
    <row r="23077" ht="12.75" customHeight="1" x14ac:dyDescent="0.2"/>
    <row r="23078" ht="12.75" customHeight="1" x14ac:dyDescent="0.2"/>
    <row r="23079" ht="12.75" customHeight="1" x14ac:dyDescent="0.2"/>
    <row r="23080" ht="12.75" customHeight="1" x14ac:dyDescent="0.2"/>
    <row r="23081" ht="12.75" customHeight="1" x14ac:dyDescent="0.2"/>
    <row r="23082" ht="12.75" customHeight="1" x14ac:dyDescent="0.2"/>
    <row r="23083" ht="12.75" customHeight="1" x14ac:dyDescent="0.2"/>
    <row r="23084" ht="12.75" customHeight="1" x14ac:dyDescent="0.2"/>
    <row r="23085" ht="12.75" customHeight="1" x14ac:dyDescent="0.2"/>
    <row r="23086" ht="12.75" customHeight="1" x14ac:dyDescent="0.2"/>
    <row r="23087" ht="12.75" customHeight="1" x14ac:dyDescent="0.2"/>
    <row r="23088" ht="12.75" customHeight="1" x14ac:dyDescent="0.2"/>
    <row r="23089" ht="12.75" customHeight="1" x14ac:dyDescent="0.2"/>
    <row r="23090" ht="12.75" customHeight="1" x14ac:dyDescent="0.2"/>
    <row r="23091" ht="12.75" customHeight="1" x14ac:dyDescent="0.2"/>
    <row r="23092" ht="12.75" customHeight="1" x14ac:dyDescent="0.2"/>
    <row r="23093" ht="12.75" customHeight="1" x14ac:dyDescent="0.2"/>
    <row r="23094" ht="12.75" customHeight="1" x14ac:dyDescent="0.2"/>
    <row r="23095" ht="12.75" customHeight="1" x14ac:dyDescent="0.2"/>
    <row r="23096" ht="12.75" customHeight="1" x14ac:dyDescent="0.2"/>
    <row r="23097" ht="12.75" customHeight="1" x14ac:dyDescent="0.2"/>
    <row r="23098" ht="12.75" customHeight="1" x14ac:dyDescent="0.2"/>
    <row r="23099" ht="12.75" customHeight="1" x14ac:dyDescent="0.2"/>
    <row r="23100" ht="12.75" customHeight="1" x14ac:dyDescent="0.2"/>
    <row r="23101" ht="12.75" customHeight="1" x14ac:dyDescent="0.2"/>
    <row r="23102" ht="12.75" customHeight="1" x14ac:dyDescent="0.2"/>
    <row r="23103" ht="12.75" customHeight="1" x14ac:dyDescent="0.2"/>
    <row r="23104" ht="12.75" customHeight="1" x14ac:dyDescent="0.2"/>
    <row r="23105" ht="12.75" customHeight="1" x14ac:dyDescent="0.2"/>
    <row r="23106" ht="12.75" customHeight="1" x14ac:dyDescent="0.2"/>
    <row r="23107" ht="12.75" customHeight="1" x14ac:dyDescent="0.2"/>
    <row r="23108" ht="12.75" customHeight="1" x14ac:dyDescent="0.2"/>
    <row r="23109" ht="12.75" customHeight="1" x14ac:dyDescent="0.2"/>
    <row r="23110" ht="12.75" customHeight="1" x14ac:dyDescent="0.2"/>
    <row r="23111" ht="12.75" customHeight="1" x14ac:dyDescent="0.2"/>
    <row r="23112" ht="12.75" customHeight="1" x14ac:dyDescent="0.2"/>
    <row r="23113" ht="12.75" customHeight="1" x14ac:dyDescent="0.2"/>
    <row r="23114" ht="12.75" customHeight="1" x14ac:dyDescent="0.2"/>
    <row r="23115" ht="12.75" customHeight="1" x14ac:dyDescent="0.2"/>
    <row r="23116" ht="12.75" customHeight="1" x14ac:dyDescent="0.2"/>
    <row r="23117" ht="12.75" customHeight="1" x14ac:dyDescent="0.2"/>
    <row r="23118" ht="12.75" customHeight="1" x14ac:dyDescent="0.2"/>
    <row r="23119" ht="12.75" customHeight="1" x14ac:dyDescent="0.2"/>
    <row r="23120" ht="12.75" customHeight="1" x14ac:dyDescent="0.2"/>
    <row r="23121" ht="12.75" customHeight="1" x14ac:dyDescent="0.2"/>
    <row r="23122" ht="12.75" customHeight="1" x14ac:dyDescent="0.2"/>
    <row r="23123" ht="12.75" customHeight="1" x14ac:dyDescent="0.2"/>
    <row r="23124" ht="12.75" customHeight="1" x14ac:dyDescent="0.2"/>
    <row r="23125" ht="12.75" customHeight="1" x14ac:dyDescent="0.2"/>
    <row r="23126" ht="12.75" customHeight="1" x14ac:dyDescent="0.2"/>
    <row r="23127" ht="12.75" customHeight="1" x14ac:dyDescent="0.2"/>
    <row r="23128" ht="12.75" customHeight="1" x14ac:dyDescent="0.2"/>
    <row r="23129" ht="12.75" customHeight="1" x14ac:dyDescent="0.2"/>
    <row r="23130" ht="12.75" customHeight="1" x14ac:dyDescent="0.2"/>
    <row r="23131" ht="12.75" customHeight="1" x14ac:dyDescent="0.2"/>
    <row r="23132" ht="12.75" customHeight="1" x14ac:dyDescent="0.2"/>
    <row r="23133" ht="12.75" customHeight="1" x14ac:dyDescent="0.2"/>
    <row r="23134" ht="12.75" customHeight="1" x14ac:dyDescent="0.2"/>
    <row r="23135" ht="12.75" customHeight="1" x14ac:dyDescent="0.2"/>
    <row r="23136" ht="12.75" customHeight="1" x14ac:dyDescent="0.2"/>
    <row r="23137" ht="12.75" customHeight="1" x14ac:dyDescent="0.2"/>
    <row r="23138" ht="12.75" customHeight="1" x14ac:dyDescent="0.2"/>
    <row r="23139" ht="12.75" customHeight="1" x14ac:dyDescent="0.2"/>
    <row r="23140" ht="12.75" customHeight="1" x14ac:dyDescent="0.2"/>
    <row r="23141" ht="12.75" customHeight="1" x14ac:dyDescent="0.2"/>
    <row r="23142" ht="12.75" customHeight="1" x14ac:dyDescent="0.2"/>
    <row r="23143" ht="12.75" customHeight="1" x14ac:dyDescent="0.2"/>
    <row r="23144" ht="12.75" customHeight="1" x14ac:dyDescent="0.2"/>
    <row r="23145" ht="12.75" customHeight="1" x14ac:dyDescent="0.2"/>
    <row r="23146" ht="12.75" customHeight="1" x14ac:dyDescent="0.2"/>
    <row r="23147" ht="12.75" customHeight="1" x14ac:dyDescent="0.2"/>
    <row r="23148" ht="12.75" customHeight="1" x14ac:dyDescent="0.2"/>
    <row r="23149" ht="12.75" customHeight="1" x14ac:dyDescent="0.2"/>
    <row r="23150" ht="12.75" customHeight="1" x14ac:dyDescent="0.2"/>
    <row r="23151" ht="12.75" customHeight="1" x14ac:dyDescent="0.2"/>
    <row r="23152" ht="12.75" customHeight="1" x14ac:dyDescent="0.2"/>
    <row r="23153" ht="12.75" customHeight="1" x14ac:dyDescent="0.2"/>
    <row r="23154" ht="12.75" customHeight="1" x14ac:dyDescent="0.2"/>
    <row r="23155" ht="12.75" customHeight="1" x14ac:dyDescent="0.2"/>
    <row r="23156" ht="12.75" customHeight="1" x14ac:dyDescent="0.2"/>
    <row r="23157" ht="12.75" customHeight="1" x14ac:dyDescent="0.2"/>
    <row r="23158" ht="12.75" customHeight="1" x14ac:dyDescent="0.2"/>
    <row r="23159" ht="12.75" customHeight="1" x14ac:dyDescent="0.2"/>
    <row r="23160" ht="12.75" customHeight="1" x14ac:dyDescent="0.2"/>
    <row r="23161" ht="12.75" customHeight="1" x14ac:dyDescent="0.2"/>
    <row r="23162" ht="12.75" customHeight="1" x14ac:dyDescent="0.2"/>
    <row r="23163" ht="12.75" customHeight="1" x14ac:dyDescent="0.2"/>
    <row r="23164" ht="12.75" customHeight="1" x14ac:dyDescent="0.2"/>
    <row r="23165" ht="12.75" customHeight="1" x14ac:dyDescent="0.2"/>
    <row r="23166" ht="12.75" customHeight="1" x14ac:dyDescent="0.2"/>
    <row r="23167" ht="12.75" customHeight="1" x14ac:dyDescent="0.2"/>
    <row r="23168" ht="12.75" customHeight="1" x14ac:dyDescent="0.2"/>
    <row r="23169" ht="12.75" customHeight="1" x14ac:dyDescent="0.2"/>
    <row r="23170" ht="12.75" customHeight="1" x14ac:dyDescent="0.2"/>
    <row r="23171" ht="12.75" customHeight="1" x14ac:dyDescent="0.2"/>
    <row r="23172" ht="12.75" customHeight="1" x14ac:dyDescent="0.2"/>
    <row r="23173" ht="12.75" customHeight="1" x14ac:dyDescent="0.2"/>
    <row r="23174" ht="12.75" customHeight="1" x14ac:dyDescent="0.2"/>
    <row r="23175" ht="12.75" customHeight="1" x14ac:dyDescent="0.2"/>
    <row r="23176" ht="12.75" customHeight="1" x14ac:dyDescent="0.2"/>
    <row r="23177" ht="12.75" customHeight="1" x14ac:dyDescent="0.2"/>
    <row r="23178" ht="12.75" customHeight="1" x14ac:dyDescent="0.2"/>
    <row r="23179" ht="12.75" customHeight="1" x14ac:dyDescent="0.2"/>
    <row r="23180" ht="12.75" customHeight="1" x14ac:dyDescent="0.2"/>
    <row r="23181" ht="12.75" customHeight="1" x14ac:dyDescent="0.2"/>
    <row r="23182" ht="12.75" customHeight="1" x14ac:dyDescent="0.2"/>
    <row r="23183" ht="12.75" customHeight="1" x14ac:dyDescent="0.2"/>
    <row r="23184" ht="12.75" customHeight="1" x14ac:dyDescent="0.2"/>
    <row r="23185" ht="12.75" customHeight="1" x14ac:dyDescent="0.2"/>
    <row r="23186" ht="12.75" customHeight="1" x14ac:dyDescent="0.2"/>
    <row r="23187" ht="12.75" customHeight="1" x14ac:dyDescent="0.2"/>
    <row r="23188" ht="12.75" customHeight="1" x14ac:dyDescent="0.2"/>
    <row r="23189" ht="12.75" customHeight="1" x14ac:dyDescent="0.2"/>
    <row r="23190" ht="12.75" customHeight="1" x14ac:dyDescent="0.2"/>
    <row r="23191" ht="12.75" customHeight="1" x14ac:dyDescent="0.2"/>
    <row r="23192" ht="12.75" customHeight="1" x14ac:dyDescent="0.2"/>
    <row r="23193" ht="12.75" customHeight="1" x14ac:dyDescent="0.2"/>
    <row r="23194" ht="12.75" customHeight="1" x14ac:dyDescent="0.2"/>
    <row r="23195" ht="12.75" customHeight="1" x14ac:dyDescent="0.2"/>
    <row r="23196" ht="12.75" customHeight="1" x14ac:dyDescent="0.2"/>
    <row r="23197" ht="12.75" customHeight="1" x14ac:dyDescent="0.2"/>
    <row r="23198" ht="12.75" customHeight="1" x14ac:dyDescent="0.2"/>
    <row r="23199" ht="12.75" customHeight="1" x14ac:dyDescent="0.2"/>
    <row r="23200" ht="12.75" customHeight="1" x14ac:dyDescent="0.2"/>
    <row r="23201" ht="12.75" customHeight="1" x14ac:dyDescent="0.2"/>
    <row r="23202" ht="12.75" customHeight="1" x14ac:dyDescent="0.2"/>
    <row r="23203" ht="12.75" customHeight="1" x14ac:dyDescent="0.2"/>
    <row r="23204" ht="12.75" customHeight="1" x14ac:dyDescent="0.2"/>
    <row r="23205" ht="12.75" customHeight="1" x14ac:dyDescent="0.2"/>
    <row r="23206" ht="12.75" customHeight="1" x14ac:dyDescent="0.2"/>
    <row r="23207" ht="12.75" customHeight="1" x14ac:dyDescent="0.2"/>
    <row r="23208" ht="12.75" customHeight="1" x14ac:dyDescent="0.2"/>
    <row r="23209" ht="12.75" customHeight="1" x14ac:dyDescent="0.2"/>
    <row r="23210" ht="12.75" customHeight="1" x14ac:dyDescent="0.2"/>
    <row r="23211" ht="12.75" customHeight="1" x14ac:dyDescent="0.2"/>
    <row r="23212" ht="12.75" customHeight="1" x14ac:dyDescent="0.2"/>
    <row r="23213" ht="12.75" customHeight="1" x14ac:dyDescent="0.2"/>
    <row r="23214" ht="12.75" customHeight="1" x14ac:dyDescent="0.2"/>
    <row r="23215" ht="12.75" customHeight="1" x14ac:dyDescent="0.2"/>
    <row r="23216" ht="12.75" customHeight="1" x14ac:dyDescent="0.2"/>
    <row r="23217" ht="12.75" customHeight="1" x14ac:dyDescent="0.2"/>
    <row r="23218" ht="12.75" customHeight="1" x14ac:dyDescent="0.2"/>
    <row r="23219" ht="12.75" customHeight="1" x14ac:dyDescent="0.2"/>
    <row r="23220" ht="12.75" customHeight="1" x14ac:dyDescent="0.2"/>
    <row r="23221" ht="12.75" customHeight="1" x14ac:dyDescent="0.2"/>
    <row r="23222" ht="12.75" customHeight="1" x14ac:dyDescent="0.2"/>
    <row r="23223" ht="12.75" customHeight="1" x14ac:dyDescent="0.2"/>
    <row r="23224" ht="12.75" customHeight="1" x14ac:dyDescent="0.2"/>
    <row r="23225" ht="12.75" customHeight="1" x14ac:dyDescent="0.2"/>
    <row r="23226" ht="12.75" customHeight="1" x14ac:dyDescent="0.2"/>
    <row r="23227" ht="12.75" customHeight="1" x14ac:dyDescent="0.2"/>
    <row r="23228" ht="12.75" customHeight="1" x14ac:dyDescent="0.2"/>
    <row r="23229" ht="12.75" customHeight="1" x14ac:dyDescent="0.2"/>
    <row r="23230" ht="12.75" customHeight="1" x14ac:dyDescent="0.2"/>
    <row r="23231" ht="12.75" customHeight="1" x14ac:dyDescent="0.2"/>
    <row r="23232" ht="12.75" customHeight="1" x14ac:dyDescent="0.2"/>
    <row r="23233" ht="12.75" customHeight="1" x14ac:dyDescent="0.2"/>
    <row r="23234" ht="12.75" customHeight="1" x14ac:dyDescent="0.2"/>
    <row r="23235" ht="12.75" customHeight="1" x14ac:dyDescent="0.2"/>
    <row r="23236" ht="12.75" customHeight="1" x14ac:dyDescent="0.2"/>
    <row r="23237" ht="12.75" customHeight="1" x14ac:dyDescent="0.2"/>
    <row r="23238" ht="12.75" customHeight="1" x14ac:dyDescent="0.2"/>
    <row r="23239" ht="12.75" customHeight="1" x14ac:dyDescent="0.2"/>
    <row r="23240" ht="12.75" customHeight="1" x14ac:dyDescent="0.2"/>
    <row r="23241" ht="12.75" customHeight="1" x14ac:dyDescent="0.2"/>
    <row r="23242" ht="12.75" customHeight="1" x14ac:dyDescent="0.2"/>
    <row r="23243" ht="12.75" customHeight="1" x14ac:dyDescent="0.2"/>
    <row r="23244" ht="12.75" customHeight="1" x14ac:dyDescent="0.2"/>
    <row r="23245" ht="12.75" customHeight="1" x14ac:dyDescent="0.2"/>
    <row r="23246" ht="12.75" customHeight="1" x14ac:dyDescent="0.2"/>
    <row r="23247" ht="12.75" customHeight="1" x14ac:dyDescent="0.2"/>
    <row r="23248" ht="12.75" customHeight="1" x14ac:dyDescent="0.2"/>
    <row r="23249" ht="12.75" customHeight="1" x14ac:dyDescent="0.2"/>
    <row r="23250" ht="12.75" customHeight="1" x14ac:dyDescent="0.2"/>
    <row r="23251" ht="12.75" customHeight="1" x14ac:dyDescent="0.2"/>
    <row r="23252" ht="12.75" customHeight="1" x14ac:dyDescent="0.2"/>
    <row r="23253" ht="12.75" customHeight="1" x14ac:dyDescent="0.2"/>
    <row r="23254" ht="12.75" customHeight="1" x14ac:dyDescent="0.2"/>
    <row r="23255" ht="12.75" customHeight="1" x14ac:dyDescent="0.2"/>
    <row r="23256" ht="12.75" customHeight="1" x14ac:dyDescent="0.2"/>
    <row r="23257" ht="12.75" customHeight="1" x14ac:dyDescent="0.2"/>
    <row r="23258" ht="12.75" customHeight="1" x14ac:dyDescent="0.2"/>
    <row r="23259" ht="12.75" customHeight="1" x14ac:dyDescent="0.2"/>
    <row r="23260" ht="12.75" customHeight="1" x14ac:dyDescent="0.2"/>
    <row r="23261" ht="12.75" customHeight="1" x14ac:dyDescent="0.2"/>
    <row r="23262" ht="12.75" customHeight="1" x14ac:dyDescent="0.2"/>
    <row r="23263" ht="12.75" customHeight="1" x14ac:dyDescent="0.2"/>
    <row r="23264" ht="12.75" customHeight="1" x14ac:dyDescent="0.2"/>
    <row r="23265" ht="12.75" customHeight="1" x14ac:dyDescent="0.2"/>
    <row r="23266" ht="12.75" customHeight="1" x14ac:dyDescent="0.2"/>
    <row r="23267" ht="12.75" customHeight="1" x14ac:dyDescent="0.2"/>
    <row r="23268" ht="12.75" customHeight="1" x14ac:dyDescent="0.2"/>
    <row r="23269" ht="12.75" customHeight="1" x14ac:dyDescent="0.2"/>
    <row r="23270" ht="12.75" customHeight="1" x14ac:dyDescent="0.2"/>
    <row r="23271" ht="12.75" customHeight="1" x14ac:dyDescent="0.2"/>
    <row r="23272" ht="12.75" customHeight="1" x14ac:dyDescent="0.2"/>
    <row r="23273" ht="12.75" customHeight="1" x14ac:dyDescent="0.2"/>
    <row r="23274" ht="12.75" customHeight="1" x14ac:dyDescent="0.2"/>
    <row r="23275" ht="12.75" customHeight="1" x14ac:dyDescent="0.2"/>
    <row r="23276" ht="12.75" customHeight="1" x14ac:dyDescent="0.2"/>
    <row r="23277" ht="12.75" customHeight="1" x14ac:dyDescent="0.2"/>
    <row r="23278" ht="12.75" customHeight="1" x14ac:dyDescent="0.2"/>
    <row r="23279" ht="12.75" customHeight="1" x14ac:dyDescent="0.2"/>
    <row r="23280" ht="12.75" customHeight="1" x14ac:dyDescent="0.2"/>
    <row r="23281" ht="12.75" customHeight="1" x14ac:dyDescent="0.2"/>
    <row r="23282" ht="12.75" customHeight="1" x14ac:dyDescent="0.2"/>
    <row r="23283" ht="12.75" customHeight="1" x14ac:dyDescent="0.2"/>
    <row r="23284" ht="12.75" customHeight="1" x14ac:dyDescent="0.2"/>
    <row r="23285" ht="12.75" customHeight="1" x14ac:dyDescent="0.2"/>
    <row r="23286" ht="12.75" customHeight="1" x14ac:dyDescent="0.2"/>
    <row r="23287" ht="12.75" customHeight="1" x14ac:dyDescent="0.2"/>
    <row r="23288" ht="12.75" customHeight="1" x14ac:dyDescent="0.2"/>
    <row r="23289" ht="12.75" customHeight="1" x14ac:dyDescent="0.2"/>
    <row r="23290" ht="12.75" customHeight="1" x14ac:dyDescent="0.2"/>
    <row r="23291" ht="12.75" customHeight="1" x14ac:dyDescent="0.2"/>
    <row r="23292" ht="12.75" customHeight="1" x14ac:dyDescent="0.2"/>
    <row r="23293" ht="12.75" customHeight="1" x14ac:dyDescent="0.2"/>
    <row r="23294" ht="12.75" customHeight="1" x14ac:dyDescent="0.2"/>
    <row r="23295" ht="12.75" customHeight="1" x14ac:dyDescent="0.2"/>
    <row r="23296" ht="12.75" customHeight="1" x14ac:dyDescent="0.2"/>
    <row r="23297" ht="12.75" customHeight="1" x14ac:dyDescent="0.2"/>
    <row r="23298" ht="12.75" customHeight="1" x14ac:dyDescent="0.2"/>
    <row r="23299" ht="12.75" customHeight="1" x14ac:dyDescent="0.2"/>
    <row r="23300" ht="12.75" customHeight="1" x14ac:dyDescent="0.2"/>
    <row r="23301" ht="12.75" customHeight="1" x14ac:dyDescent="0.2"/>
    <row r="23302" ht="12.75" customHeight="1" x14ac:dyDescent="0.2"/>
    <row r="23303" ht="12.75" customHeight="1" x14ac:dyDescent="0.2"/>
    <row r="23304" ht="12.75" customHeight="1" x14ac:dyDescent="0.2"/>
    <row r="23305" ht="12.75" customHeight="1" x14ac:dyDescent="0.2"/>
    <row r="23306" ht="12.75" customHeight="1" x14ac:dyDescent="0.2"/>
    <row r="23307" ht="12.75" customHeight="1" x14ac:dyDescent="0.2"/>
    <row r="23308" ht="12.75" customHeight="1" x14ac:dyDescent="0.2"/>
    <row r="23309" ht="12.75" customHeight="1" x14ac:dyDescent="0.2"/>
    <row r="23310" ht="12.75" customHeight="1" x14ac:dyDescent="0.2"/>
    <row r="23311" ht="12.75" customHeight="1" x14ac:dyDescent="0.2"/>
    <row r="23312" ht="12.75" customHeight="1" x14ac:dyDescent="0.2"/>
    <row r="23313" ht="12.75" customHeight="1" x14ac:dyDescent="0.2"/>
    <row r="23314" ht="12.75" customHeight="1" x14ac:dyDescent="0.2"/>
    <row r="23315" ht="12.75" customHeight="1" x14ac:dyDescent="0.2"/>
    <row r="23316" ht="12.75" customHeight="1" x14ac:dyDescent="0.2"/>
    <row r="23317" ht="12.75" customHeight="1" x14ac:dyDescent="0.2"/>
    <row r="23318" ht="12.75" customHeight="1" x14ac:dyDescent="0.2"/>
    <row r="23319" ht="12.75" customHeight="1" x14ac:dyDescent="0.2"/>
    <row r="23320" ht="12.75" customHeight="1" x14ac:dyDescent="0.2"/>
    <row r="23321" ht="12.75" customHeight="1" x14ac:dyDescent="0.2"/>
    <row r="23322" ht="12.75" customHeight="1" x14ac:dyDescent="0.2"/>
    <row r="23323" ht="12.75" customHeight="1" x14ac:dyDescent="0.2"/>
    <row r="23324" ht="12.75" customHeight="1" x14ac:dyDescent="0.2"/>
    <row r="23325" ht="12.75" customHeight="1" x14ac:dyDescent="0.2"/>
    <row r="23326" ht="12.75" customHeight="1" x14ac:dyDescent="0.2"/>
    <row r="23327" ht="12.75" customHeight="1" x14ac:dyDescent="0.2"/>
    <row r="23328" ht="12.75" customHeight="1" x14ac:dyDescent="0.2"/>
    <row r="23329" ht="12.75" customHeight="1" x14ac:dyDescent="0.2"/>
    <row r="23330" ht="12.75" customHeight="1" x14ac:dyDescent="0.2"/>
    <row r="23331" ht="12.75" customHeight="1" x14ac:dyDescent="0.2"/>
    <row r="23332" ht="12.75" customHeight="1" x14ac:dyDescent="0.2"/>
    <row r="23333" ht="12.75" customHeight="1" x14ac:dyDescent="0.2"/>
    <row r="23334" ht="12.75" customHeight="1" x14ac:dyDescent="0.2"/>
    <row r="23335" ht="12.75" customHeight="1" x14ac:dyDescent="0.2"/>
    <row r="23336" ht="12.75" customHeight="1" x14ac:dyDescent="0.2"/>
    <row r="23337" ht="12.75" customHeight="1" x14ac:dyDescent="0.2"/>
    <row r="23338" ht="12.75" customHeight="1" x14ac:dyDescent="0.2"/>
    <row r="23339" ht="12.75" customHeight="1" x14ac:dyDescent="0.2"/>
    <row r="23340" ht="12.75" customHeight="1" x14ac:dyDescent="0.2"/>
    <row r="23341" ht="12.75" customHeight="1" x14ac:dyDescent="0.2"/>
    <row r="23342" ht="12.75" customHeight="1" x14ac:dyDescent="0.2"/>
    <row r="23343" ht="12.75" customHeight="1" x14ac:dyDescent="0.2"/>
    <row r="23344" ht="12.75" customHeight="1" x14ac:dyDescent="0.2"/>
    <row r="23345" ht="12.75" customHeight="1" x14ac:dyDescent="0.2"/>
    <row r="23346" ht="12.75" customHeight="1" x14ac:dyDescent="0.2"/>
    <row r="23347" ht="12.75" customHeight="1" x14ac:dyDescent="0.2"/>
    <row r="23348" ht="12.75" customHeight="1" x14ac:dyDescent="0.2"/>
    <row r="23349" ht="12.75" customHeight="1" x14ac:dyDescent="0.2"/>
    <row r="23350" ht="12.75" customHeight="1" x14ac:dyDescent="0.2"/>
    <row r="23351" ht="12.75" customHeight="1" x14ac:dyDescent="0.2"/>
    <row r="23352" ht="12.75" customHeight="1" x14ac:dyDescent="0.2"/>
    <row r="23353" ht="12.75" customHeight="1" x14ac:dyDescent="0.2"/>
    <row r="23354" ht="12.75" customHeight="1" x14ac:dyDescent="0.2"/>
    <row r="23355" ht="12.75" customHeight="1" x14ac:dyDescent="0.2"/>
    <row r="23356" ht="12.75" customHeight="1" x14ac:dyDescent="0.2"/>
    <row r="23357" ht="12.75" customHeight="1" x14ac:dyDescent="0.2"/>
    <row r="23358" ht="12.75" customHeight="1" x14ac:dyDescent="0.2"/>
    <row r="23359" ht="12.75" customHeight="1" x14ac:dyDescent="0.2"/>
    <row r="23360" ht="12.75" customHeight="1" x14ac:dyDescent="0.2"/>
    <row r="23361" ht="12.75" customHeight="1" x14ac:dyDescent="0.2"/>
    <row r="23362" ht="12.75" customHeight="1" x14ac:dyDescent="0.2"/>
    <row r="23363" ht="12.75" customHeight="1" x14ac:dyDescent="0.2"/>
    <row r="23364" ht="12.75" customHeight="1" x14ac:dyDescent="0.2"/>
    <row r="23365" ht="12.75" customHeight="1" x14ac:dyDescent="0.2"/>
    <row r="23366" ht="12.75" customHeight="1" x14ac:dyDescent="0.2"/>
    <row r="23367" ht="12.75" customHeight="1" x14ac:dyDescent="0.2"/>
    <row r="23368" ht="12.75" customHeight="1" x14ac:dyDescent="0.2"/>
    <row r="23369" ht="12.75" customHeight="1" x14ac:dyDescent="0.2"/>
    <row r="23370" ht="12.75" customHeight="1" x14ac:dyDescent="0.2"/>
    <row r="23371" ht="12.75" customHeight="1" x14ac:dyDescent="0.2"/>
    <row r="23372" ht="12.75" customHeight="1" x14ac:dyDescent="0.2"/>
    <row r="23373" ht="12.75" customHeight="1" x14ac:dyDescent="0.2"/>
    <row r="23374" ht="12.75" customHeight="1" x14ac:dyDescent="0.2"/>
    <row r="23375" ht="12.75" customHeight="1" x14ac:dyDescent="0.2"/>
    <row r="23376" ht="12.75" customHeight="1" x14ac:dyDescent="0.2"/>
    <row r="23377" ht="12.75" customHeight="1" x14ac:dyDescent="0.2"/>
    <row r="23378" ht="12.75" customHeight="1" x14ac:dyDescent="0.2"/>
    <row r="23379" ht="12.75" customHeight="1" x14ac:dyDescent="0.2"/>
    <row r="23380" ht="12.75" customHeight="1" x14ac:dyDescent="0.2"/>
    <row r="23381" ht="12.75" customHeight="1" x14ac:dyDescent="0.2"/>
    <row r="23382" ht="12.75" customHeight="1" x14ac:dyDescent="0.2"/>
    <row r="23383" ht="12.75" customHeight="1" x14ac:dyDescent="0.2"/>
    <row r="23384" ht="12.75" customHeight="1" x14ac:dyDescent="0.2"/>
    <row r="23385" ht="12.75" customHeight="1" x14ac:dyDescent="0.2"/>
    <row r="23386" ht="12.75" customHeight="1" x14ac:dyDescent="0.2"/>
    <row r="23387" ht="12.75" customHeight="1" x14ac:dyDescent="0.2"/>
    <row r="23388" ht="12.75" customHeight="1" x14ac:dyDescent="0.2"/>
    <row r="23389" ht="12.75" customHeight="1" x14ac:dyDescent="0.2"/>
    <row r="23390" ht="12.75" customHeight="1" x14ac:dyDescent="0.2"/>
    <row r="23391" ht="12.75" customHeight="1" x14ac:dyDescent="0.2"/>
    <row r="23392" ht="12.75" customHeight="1" x14ac:dyDescent="0.2"/>
    <row r="23393" ht="12.75" customHeight="1" x14ac:dyDescent="0.2"/>
    <row r="23394" ht="12.75" customHeight="1" x14ac:dyDescent="0.2"/>
    <row r="23395" ht="12.75" customHeight="1" x14ac:dyDescent="0.2"/>
    <row r="23396" ht="12.75" customHeight="1" x14ac:dyDescent="0.2"/>
    <row r="23397" ht="12.75" customHeight="1" x14ac:dyDescent="0.2"/>
    <row r="23398" ht="12.75" customHeight="1" x14ac:dyDescent="0.2"/>
    <row r="23399" ht="12.75" customHeight="1" x14ac:dyDescent="0.2"/>
    <row r="23400" ht="12.75" customHeight="1" x14ac:dyDescent="0.2"/>
    <row r="23401" ht="12.75" customHeight="1" x14ac:dyDescent="0.2"/>
    <row r="23402" ht="12.75" customHeight="1" x14ac:dyDescent="0.2"/>
    <row r="23403" ht="12.75" customHeight="1" x14ac:dyDescent="0.2"/>
    <row r="23404" ht="12.75" customHeight="1" x14ac:dyDescent="0.2"/>
    <row r="23405" ht="12.75" customHeight="1" x14ac:dyDescent="0.2"/>
    <row r="23406" ht="12.75" customHeight="1" x14ac:dyDescent="0.2"/>
    <row r="23407" ht="12.75" customHeight="1" x14ac:dyDescent="0.2"/>
    <row r="23408" ht="12.75" customHeight="1" x14ac:dyDescent="0.2"/>
    <row r="23409" ht="12.75" customHeight="1" x14ac:dyDescent="0.2"/>
    <row r="23410" ht="12.75" customHeight="1" x14ac:dyDescent="0.2"/>
    <row r="23411" ht="12.75" customHeight="1" x14ac:dyDescent="0.2"/>
    <row r="23412" ht="12.75" customHeight="1" x14ac:dyDescent="0.2"/>
    <row r="23413" ht="12.75" customHeight="1" x14ac:dyDescent="0.2"/>
    <row r="23414" ht="12.75" customHeight="1" x14ac:dyDescent="0.2"/>
    <row r="23415" ht="12.75" customHeight="1" x14ac:dyDescent="0.2"/>
    <row r="23416" ht="12.75" customHeight="1" x14ac:dyDescent="0.2"/>
    <row r="23417" ht="12.75" customHeight="1" x14ac:dyDescent="0.2"/>
    <row r="23418" ht="12.75" customHeight="1" x14ac:dyDescent="0.2"/>
    <row r="23419" ht="12.75" customHeight="1" x14ac:dyDescent="0.2"/>
    <row r="23420" ht="12.75" customHeight="1" x14ac:dyDescent="0.2"/>
    <row r="23421" ht="12.75" customHeight="1" x14ac:dyDescent="0.2"/>
    <row r="23422" ht="12.75" customHeight="1" x14ac:dyDescent="0.2"/>
    <row r="23423" ht="12.75" customHeight="1" x14ac:dyDescent="0.2"/>
    <row r="23424" ht="12.75" customHeight="1" x14ac:dyDescent="0.2"/>
    <row r="23425" ht="12.75" customHeight="1" x14ac:dyDescent="0.2"/>
    <row r="23426" ht="12.75" customHeight="1" x14ac:dyDescent="0.2"/>
    <row r="23427" ht="12.75" customHeight="1" x14ac:dyDescent="0.2"/>
    <row r="23428" ht="12.75" customHeight="1" x14ac:dyDescent="0.2"/>
    <row r="23429" ht="12.75" customHeight="1" x14ac:dyDescent="0.2"/>
    <row r="23430" ht="12.75" customHeight="1" x14ac:dyDescent="0.2"/>
    <row r="23431" ht="12.75" customHeight="1" x14ac:dyDescent="0.2"/>
    <row r="23432" ht="12.75" customHeight="1" x14ac:dyDescent="0.2"/>
    <row r="23433" ht="12.75" customHeight="1" x14ac:dyDescent="0.2"/>
    <row r="23434" ht="12.75" customHeight="1" x14ac:dyDescent="0.2"/>
    <row r="23435" ht="12.75" customHeight="1" x14ac:dyDescent="0.2"/>
    <row r="23436" ht="12.75" customHeight="1" x14ac:dyDescent="0.2"/>
    <row r="23437" ht="12.75" customHeight="1" x14ac:dyDescent="0.2"/>
    <row r="23438" ht="12.75" customHeight="1" x14ac:dyDescent="0.2"/>
    <row r="23439" ht="12.75" customHeight="1" x14ac:dyDescent="0.2"/>
    <row r="23440" ht="12.75" customHeight="1" x14ac:dyDescent="0.2"/>
    <row r="23441" ht="12.75" customHeight="1" x14ac:dyDescent="0.2"/>
    <row r="23442" ht="12.75" customHeight="1" x14ac:dyDescent="0.2"/>
    <row r="23443" ht="12.75" customHeight="1" x14ac:dyDescent="0.2"/>
    <row r="23444" ht="12.75" customHeight="1" x14ac:dyDescent="0.2"/>
    <row r="23445" ht="12.75" customHeight="1" x14ac:dyDescent="0.2"/>
    <row r="23446" ht="12.75" customHeight="1" x14ac:dyDescent="0.2"/>
    <row r="23447" ht="12.75" customHeight="1" x14ac:dyDescent="0.2"/>
    <row r="23448" ht="12.75" customHeight="1" x14ac:dyDescent="0.2"/>
    <row r="23449" ht="12.75" customHeight="1" x14ac:dyDescent="0.2"/>
    <row r="23450" ht="12.75" customHeight="1" x14ac:dyDescent="0.2"/>
    <row r="23451" ht="12.75" customHeight="1" x14ac:dyDescent="0.2"/>
    <row r="23452" ht="12.75" customHeight="1" x14ac:dyDescent="0.2"/>
    <row r="23453" ht="12.75" customHeight="1" x14ac:dyDescent="0.2"/>
    <row r="23454" ht="12.75" customHeight="1" x14ac:dyDescent="0.2"/>
    <row r="23455" ht="12.75" customHeight="1" x14ac:dyDescent="0.2"/>
    <row r="23456" ht="12.75" customHeight="1" x14ac:dyDescent="0.2"/>
    <row r="23457" ht="12.75" customHeight="1" x14ac:dyDescent="0.2"/>
    <row r="23458" ht="12.75" customHeight="1" x14ac:dyDescent="0.2"/>
    <row r="23459" ht="12.75" customHeight="1" x14ac:dyDescent="0.2"/>
    <row r="23460" ht="12.75" customHeight="1" x14ac:dyDescent="0.2"/>
    <row r="23461" ht="12.75" customHeight="1" x14ac:dyDescent="0.2"/>
    <row r="23462" ht="12.75" customHeight="1" x14ac:dyDescent="0.2"/>
    <row r="23463" ht="12.75" customHeight="1" x14ac:dyDescent="0.2"/>
    <row r="23464" ht="12.75" customHeight="1" x14ac:dyDescent="0.2"/>
    <row r="23465" ht="12.75" customHeight="1" x14ac:dyDescent="0.2"/>
    <row r="23466" ht="12.75" customHeight="1" x14ac:dyDescent="0.2"/>
    <row r="23467" ht="12.75" customHeight="1" x14ac:dyDescent="0.2"/>
    <row r="23468" ht="12.75" customHeight="1" x14ac:dyDescent="0.2"/>
    <row r="23469" ht="12.75" customHeight="1" x14ac:dyDescent="0.2"/>
    <row r="23470" ht="12.75" customHeight="1" x14ac:dyDescent="0.2"/>
    <row r="23471" ht="12.75" customHeight="1" x14ac:dyDescent="0.2"/>
    <row r="23472" ht="12.75" customHeight="1" x14ac:dyDescent="0.2"/>
    <row r="23473" ht="12.75" customHeight="1" x14ac:dyDescent="0.2"/>
    <row r="23474" ht="12.75" customHeight="1" x14ac:dyDescent="0.2"/>
    <row r="23475" ht="12.75" customHeight="1" x14ac:dyDescent="0.2"/>
    <row r="23476" ht="12.75" customHeight="1" x14ac:dyDescent="0.2"/>
    <row r="23477" ht="12.75" customHeight="1" x14ac:dyDescent="0.2"/>
    <row r="23478" ht="12.75" customHeight="1" x14ac:dyDescent="0.2"/>
    <row r="23479" ht="12.75" customHeight="1" x14ac:dyDescent="0.2"/>
    <row r="23480" ht="12.75" customHeight="1" x14ac:dyDescent="0.2"/>
    <row r="23481" ht="12.75" customHeight="1" x14ac:dyDescent="0.2"/>
    <row r="23482" ht="12.75" customHeight="1" x14ac:dyDescent="0.2"/>
    <row r="23483" ht="12.75" customHeight="1" x14ac:dyDescent="0.2"/>
    <row r="23484" ht="12.75" customHeight="1" x14ac:dyDescent="0.2"/>
    <row r="23485" ht="12.75" customHeight="1" x14ac:dyDescent="0.2"/>
    <row r="23486" ht="12.75" customHeight="1" x14ac:dyDescent="0.2"/>
    <row r="23487" ht="12.75" customHeight="1" x14ac:dyDescent="0.2"/>
    <row r="23488" ht="12.75" customHeight="1" x14ac:dyDescent="0.2"/>
    <row r="23489" ht="12.75" customHeight="1" x14ac:dyDescent="0.2"/>
    <row r="23490" ht="12.75" customHeight="1" x14ac:dyDescent="0.2"/>
    <row r="23491" ht="12.75" customHeight="1" x14ac:dyDescent="0.2"/>
    <row r="23492" ht="12.75" customHeight="1" x14ac:dyDescent="0.2"/>
    <row r="23493" ht="12.75" customHeight="1" x14ac:dyDescent="0.2"/>
    <row r="23494" ht="12.75" customHeight="1" x14ac:dyDescent="0.2"/>
    <row r="23495" ht="12.75" customHeight="1" x14ac:dyDescent="0.2"/>
    <row r="23496" ht="12.75" customHeight="1" x14ac:dyDescent="0.2"/>
    <row r="23497" ht="12.75" customHeight="1" x14ac:dyDescent="0.2"/>
    <row r="23498" ht="12.75" customHeight="1" x14ac:dyDescent="0.2"/>
    <row r="23499" ht="12.75" customHeight="1" x14ac:dyDescent="0.2"/>
    <row r="23500" ht="12.75" customHeight="1" x14ac:dyDescent="0.2"/>
    <row r="23501" ht="12.75" customHeight="1" x14ac:dyDescent="0.2"/>
    <row r="23502" ht="12.75" customHeight="1" x14ac:dyDescent="0.2"/>
    <row r="23503" ht="12.75" customHeight="1" x14ac:dyDescent="0.2"/>
    <row r="23504" ht="12.75" customHeight="1" x14ac:dyDescent="0.2"/>
    <row r="23505" ht="12.75" customHeight="1" x14ac:dyDescent="0.2"/>
    <row r="23506" ht="12.75" customHeight="1" x14ac:dyDescent="0.2"/>
    <row r="23507" ht="12.75" customHeight="1" x14ac:dyDescent="0.2"/>
    <row r="23508" ht="12.75" customHeight="1" x14ac:dyDescent="0.2"/>
    <row r="23509" ht="12.75" customHeight="1" x14ac:dyDescent="0.2"/>
    <row r="23510" ht="12.75" customHeight="1" x14ac:dyDescent="0.2"/>
    <row r="23511" ht="12.75" customHeight="1" x14ac:dyDescent="0.2"/>
    <row r="23512" ht="12.75" customHeight="1" x14ac:dyDescent="0.2"/>
    <row r="23513" ht="12.75" customHeight="1" x14ac:dyDescent="0.2"/>
    <row r="23514" ht="12.75" customHeight="1" x14ac:dyDescent="0.2"/>
    <row r="23515" ht="12.75" customHeight="1" x14ac:dyDescent="0.2"/>
    <row r="23516" ht="12.75" customHeight="1" x14ac:dyDescent="0.2"/>
    <row r="23517" ht="12.75" customHeight="1" x14ac:dyDescent="0.2"/>
    <row r="23518" ht="12.75" customHeight="1" x14ac:dyDescent="0.2"/>
    <row r="23519" ht="12.75" customHeight="1" x14ac:dyDescent="0.2"/>
    <row r="23520" ht="12.75" customHeight="1" x14ac:dyDescent="0.2"/>
    <row r="23521" ht="12.75" customHeight="1" x14ac:dyDescent="0.2"/>
    <row r="23522" ht="12.75" customHeight="1" x14ac:dyDescent="0.2"/>
    <row r="23523" ht="12.75" customHeight="1" x14ac:dyDescent="0.2"/>
    <row r="23524" ht="12.75" customHeight="1" x14ac:dyDescent="0.2"/>
    <row r="23525" ht="12.75" customHeight="1" x14ac:dyDescent="0.2"/>
    <row r="23526" ht="12.75" customHeight="1" x14ac:dyDescent="0.2"/>
    <row r="23527" ht="12.75" customHeight="1" x14ac:dyDescent="0.2"/>
    <row r="23528" ht="12.75" customHeight="1" x14ac:dyDescent="0.2"/>
    <row r="23529" ht="12.75" customHeight="1" x14ac:dyDescent="0.2"/>
    <row r="23530" ht="12.75" customHeight="1" x14ac:dyDescent="0.2"/>
    <row r="23531" ht="12.75" customHeight="1" x14ac:dyDescent="0.2"/>
    <row r="23532" ht="12.75" customHeight="1" x14ac:dyDescent="0.2"/>
    <row r="23533" ht="12.75" customHeight="1" x14ac:dyDescent="0.2"/>
    <row r="23534" ht="12.75" customHeight="1" x14ac:dyDescent="0.2"/>
    <row r="23535" ht="12.75" customHeight="1" x14ac:dyDescent="0.2"/>
    <row r="23536" ht="12.75" customHeight="1" x14ac:dyDescent="0.2"/>
    <row r="23537" ht="12.75" customHeight="1" x14ac:dyDescent="0.2"/>
    <row r="23538" ht="12.75" customHeight="1" x14ac:dyDescent="0.2"/>
    <row r="23539" ht="12.75" customHeight="1" x14ac:dyDescent="0.2"/>
    <row r="23540" ht="12.75" customHeight="1" x14ac:dyDescent="0.2"/>
    <row r="23541" ht="12.75" customHeight="1" x14ac:dyDescent="0.2"/>
    <row r="23542" ht="12.75" customHeight="1" x14ac:dyDescent="0.2"/>
    <row r="23543" ht="12.75" customHeight="1" x14ac:dyDescent="0.2"/>
    <row r="23544" ht="12.75" customHeight="1" x14ac:dyDescent="0.2"/>
    <row r="23545" ht="12.75" customHeight="1" x14ac:dyDescent="0.2"/>
    <row r="23546" ht="12.75" customHeight="1" x14ac:dyDescent="0.2"/>
    <row r="23547" ht="12.75" customHeight="1" x14ac:dyDescent="0.2"/>
    <row r="23548" ht="12.75" customHeight="1" x14ac:dyDescent="0.2"/>
    <row r="23549" ht="12.75" customHeight="1" x14ac:dyDescent="0.2"/>
    <row r="23550" ht="12.75" customHeight="1" x14ac:dyDescent="0.2"/>
    <row r="23551" ht="12.75" customHeight="1" x14ac:dyDescent="0.2"/>
    <row r="23552" ht="12.75" customHeight="1" x14ac:dyDescent="0.2"/>
    <row r="23553" ht="12.75" customHeight="1" x14ac:dyDescent="0.2"/>
    <row r="23554" ht="12.75" customHeight="1" x14ac:dyDescent="0.2"/>
    <row r="23555" ht="12.75" customHeight="1" x14ac:dyDescent="0.2"/>
    <row r="23556" ht="12.75" customHeight="1" x14ac:dyDescent="0.2"/>
    <row r="23557" ht="12.75" customHeight="1" x14ac:dyDescent="0.2"/>
    <row r="23558" ht="12.75" customHeight="1" x14ac:dyDescent="0.2"/>
    <row r="23559" ht="12.75" customHeight="1" x14ac:dyDescent="0.2"/>
    <row r="23560" ht="12.75" customHeight="1" x14ac:dyDescent="0.2"/>
    <row r="23561" ht="12.75" customHeight="1" x14ac:dyDescent="0.2"/>
    <row r="23562" ht="12.75" customHeight="1" x14ac:dyDescent="0.2"/>
    <row r="23563" ht="12.75" customHeight="1" x14ac:dyDescent="0.2"/>
    <row r="23564" ht="12.75" customHeight="1" x14ac:dyDescent="0.2"/>
    <row r="23565" ht="12.75" customHeight="1" x14ac:dyDescent="0.2"/>
    <row r="23566" ht="12.75" customHeight="1" x14ac:dyDescent="0.2"/>
    <row r="23567" ht="12.75" customHeight="1" x14ac:dyDescent="0.2"/>
    <row r="23568" ht="12.75" customHeight="1" x14ac:dyDescent="0.2"/>
    <row r="23569" ht="12.75" customHeight="1" x14ac:dyDescent="0.2"/>
    <row r="23570" ht="12.75" customHeight="1" x14ac:dyDescent="0.2"/>
    <row r="23571" ht="12.75" customHeight="1" x14ac:dyDescent="0.2"/>
    <row r="23572" ht="12.75" customHeight="1" x14ac:dyDescent="0.2"/>
    <row r="23573" ht="12.75" customHeight="1" x14ac:dyDescent="0.2"/>
    <row r="23574" ht="12.75" customHeight="1" x14ac:dyDescent="0.2"/>
    <row r="23575" ht="12.75" customHeight="1" x14ac:dyDescent="0.2"/>
    <row r="23576" ht="12.75" customHeight="1" x14ac:dyDescent="0.2"/>
    <row r="23577" ht="12.75" customHeight="1" x14ac:dyDescent="0.2"/>
    <row r="23578" ht="12.75" customHeight="1" x14ac:dyDescent="0.2"/>
    <row r="23579" ht="12.75" customHeight="1" x14ac:dyDescent="0.2"/>
    <row r="23580" ht="12.75" customHeight="1" x14ac:dyDescent="0.2"/>
    <row r="23581" ht="12.75" customHeight="1" x14ac:dyDescent="0.2"/>
    <row r="23582" ht="12.75" customHeight="1" x14ac:dyDescent="0.2"/>
    <row r="23583" ht="12.75" customHeight="1" x14ac:dyDescent="0.2"/>
    <row r="23584" ht="12.75" customHeight="1" x14ac:dyDescent="0.2"/>
    <row r="23585" ht="12.75" customHeight="1" x14ac:dyDescent="0.2"/>
    <row r="23586" ht="12.75" customHeight="1" x14ac:dyDescent="0.2"/>
    <row r="23587" ht="12.75" customHeight="1" x14ac:dyDescent="0.2"/>
    <row r="23588" ht="12.75" customHeight="1" x14ac:dyDescent="0.2"/>
    <row r="23589" ht="12.75" customHeight="1" x14ac:dyDescent="0.2"/>
    <row r="23590" ht="12.75" customHeight="1" x14ac:dyDescent="0.2"/>
    <row r="23591" ht="12.75" customHeight="1" x14ac:dyDescent="0.2"/>
    <row r="23592" ht="12.75" customHeight="1" x14ac:dyDescent="0.2"/>
    <row r="23593" ht="12.75" customHeight="1" x14ac:dyDescent="0.2"/>
    <row r="23594" ht="12.75" customHeight="1" x14ac:dyDescent="0.2"/>
    <row r="23595" ht="12.75" customHeight="1" x14ac:dyDescent="0.2"/>
    <row r="23596" ht="12.75" customHeight="1" x14ac:dyDescent="0.2"/>
    <row r="23597" ht="12.75" customHeight="1" x14ac:dyDescent="0.2"/>
    <row r="23598" ht="12.75" customHeight="1" x14ac:dyDescent="0.2"/>
    <row r="23599" ht="12.75" customHeight="1" x14ac:dyDescent="0.2"/>
    <row r="23600" ht="12.75" customHeight="1" x14ac:dyDescent="0.2"/>
    <row r="23601" ht="12.75" customHeight="1" x14ac:dyDescent="0.2"/>
    <row r="23602" ht="12.75" customHeight="1" x14ac:dyDescent="0.2"/>
    <row r="23603" ht="12.75" customHeight="1" x14ac:dyDescent="0.2"/>
    <row r="23604" ht="12.75" customHeight="1" x14ac:dyDescent="0.2"/>
    <row r="23605" ht="12.75" customHeight="1" x14ac:dyDescent="0.2"/>
    <row r="23606" ht="12.75" customHeight="1" x14ac:dyDescent="0.2"/>
    <row r="23607" ht="12.75" customHeight="1" x14ac:dyDescent="0.2"/>
    <row r="23608" ht="12.75" customHeight="1" x14ac:dyDescent="0.2"/>
    <row r="23609" ht="12.75" customHeight="1" x14ac:dyDescent="0.2"/>
    <row r="23610" ht="12.75" customHeight="1" x14ac:dyDescent="0.2"/>
    <row r="23611" ht="12.75" customHeight="1" x14ac:dyDescent="0.2"/>
    <row r="23612" ht="12.75" customHeight="1" x14ac:dyDescent="0.2"/>
    <row r="23613" ht="12.75" customHeight="1" x14ac:dyDescent="0.2"/>
    <row r="23614" ht="12.75" customHeight="1" x14ac:dyDescent="0.2"/>
    <row r="23615" ht="12.75" customHeight="1" x14ac:dyDescent="0.2"/>
    <row r="23616" ht="12.75" customHeight="1" x14ac:dyDescent="0.2"/>
    <row r="23617" ht="12.75" customHeight="1" x14ac:dyDescent="0.2"/>
    <row r="23618" ht="12.75" customHeight="1" x14ac:dyDescent="0.2"/>
    <row r="23619" ht="12.75" customHeight="1" x14ac:dyDescent="0.2"/>
    <row r="23620" ht="12.75" customHeight="1" x14ac:dyDescent="0.2"/>
    <row r="23621" ht="12.75" customHeight="1" x14ac:dyDescent="0.2"/>
    <row r="23622" ht="12.75" customHeight="1" x14ac:dyDescent="0.2"/>
    <row r="23623" ht="12.75" customHeight="1" x14ac:dyDescent="0.2"/>
    <row r="23624" ht="12.75" customHeight="1" x14ac:dyDescent="0.2"/>
    <row r="23625" ht="12.75" customHeight="1" x14ac:dyDescent="0.2"/>
    <row r="23626" ht="12.75" customHeight="1" x14ac:dyDescent="0.2"/>
    <row r="23627" ht="12.75" customHeight="1" x14ac:dyDescent="0.2"/>
    <row r="23628" ht="12.75" customHeight="1" x14ac:dyDescent="0.2"/>
    <row r="23629" ht="12.75" customHeight="1" x14ac:dyDescent="0.2"/>
    <row r="23630" ht="12.75" customHeight="1" x14ac:dyDescent="0.2"/>
    <row r="23631" ht="12.75" customHeight="1" x14ac:dyDescent="0.2"/>
    <row r="23632" ht="12.75" customHeight="1" x14ac:dyDescent="0.2"/>
    <row r="23633" ht="12.75" customHeight="1" x14ac:dyDescent="0.2"/>
    <row r="23634" ht="12.75" customHeight="1" x14ac:dyDescent="0.2"/>
    <row r="23635" ht="12.75" customHeight="1" x14ac:dyDescent="0.2"/>
    <row r="23636" ht="12.75" customHeight="1" x14ac:dyDescent="0.2"/>
    <row r="23637" ht="12.75" customHeight="1" x14ac:dyDescent="0.2"/>
    <row r="23638" ht="12.75" customHeight="1" x14ac:dyDescent="0.2"/>
    <row r="23639" ht="12.75" customHeight="1" x14ac:dyDescent="0.2"/>
    <row r="23640" ht="12.75" customHeight="1" x14ac:dyDescent="0.2"/>
    <row r="23641" ht="12.75" customHeight="1" x14ac:dyDescent="0.2"/>
    <row r="23642" ht="12.75" customHeight="1" x14ac:dyDescent="0.2"/>
    <row r="23643" ht="12.75" customHeight="1" x14ac:dyDescent="0.2"/>
    <row r="23644" ht="12.75" customHeight="1" x14ac:dyDescent="0.2"/>
    <row r="23645" ht="12.75" customHeight="1" x14ac:dyDescent="0.2"/>
    <row r="23646" ht="12.75" customHeight="1" x14ac:dyDescent="0.2"/>
    <row r="23647" ht="12.75" customHeight="1" x14ac:dyDescent="0.2"/>
    <row r="23648" ht="12.75" customHeight="1" x14ac:dyDescent="0.2"/>
    <row r="23649" ht="12.75" customHeight="1" x14ac:dyDescent="0.2"/>
    <row r="23650" ht="12.75" customHeight="1" x14ac:dyDescent="0.2"/>
    <row r="23651" ht="12.75" customHeight="1" x14ac:dyDescent="0.2"/>
    <row r="23652" ht="12.75" customHeight="1" x14ac:dyDescent="0.2"/>
    <row r="23653" ht="12.75" customHeight="1" x14ac:dyDescent="0.2"/>
    <row r="23654" ht="12.75" customHeight="1" x14ac:dyDescent="0.2"/>
    <row r="23655" ht="12.75" customHeight="1" x14ac:dyDescent="0.2"/>
    <row r="23656" ht="12.75" customHeight="1" x14ac:dyDescent="0.2"/>
    <row r="23657" ht="12.75" customHeight="1" x14ac:dyDescent="0.2"/>
    <row r="23658" ht="12.75" customHeight="1" x14ac:dyDescent="0.2"/>
    <row r="23659" ht="12.75" customHeight="1" x14ac:dyDescent="0.2"/>
    <row r="23660" ht="12.75" customHeight="1" x14ac:dyDescent="0.2"/>
    <row r="23661" ht="12.75" customHeight="1" x14ac:dyDescent="0.2"/>
    <row r="23662" ht="12.75" customHeight="1" x14ac:dyDescent="0.2"/>
    <row r="23663" ht="12.75" customHeight="1" x14ac:dyDescent="0.2"/>
    <row r="23664" ht="12.75" customHeight="1" x14ac:dyDescent="0.2"/>
    <row r="23665" ht="12.75" customHeight="1" x14ac:dyDescent="0.2"/>
    <row r="23666" ht="12.75" customHeight="1" x14ac:dyDescent="0.2"/>
    <row r="23667" ht="12.75" customHeight="1" x14ac:dyDescent="0.2"/>
    <row r="23668" ht="12.75" customHeight="1" x14ac:dyDescent="0.2"/>
    <row r="23669" ht="12.75" customHeight="1" x14ac:dyDescent="0.2"/>
    <row r="23670" ht="12.75" customHeight="1" x14ac:dyDescent="0.2"/>
    <row r="23671" ht="12.75" customHeight="1" x14ac:dyDescent="0.2"/>
    <row r="23672" ht="12.75" customHeight="1" x14ac:dyDescent="0.2"/>
    <row r="23673" ht="12.75" customHeight="1" x14ac:dyDescent="0.2"/>
    <row r="23674" ht="12.75" customHeight="1" x14ac:dyDescent="0.2"/>
    <row r="23675" ht="12.75" customHeight="1" x14ac:dyDescent="0.2"/>
    <row r="23676" ht="12.75" customHeight="1" x14ac:dyDescent="0.2"/>
    <row r="23677" ht="12.75" customHeight="1" x14ac:dyDescent="0.2"/>
    <row r="23678" ht="12.75" customHeight="1" x14ac:dyDescent="0.2"/>
    <row r="23679" ht="12.75" customHeight="1" x14ac:dyDescent="0.2"/>
    <row r="23680" ht="12.75" customHeight="1" x14ac:dyDescent="0.2"/>
    <row r="23681" ht="12.75" customHeight="1" x14ac:dyDescent="0.2"/>
    <row r="23682" ht="12.75" customHeight="1" x14ac:dyDescent="0.2"/>
    <row r="23683" ht="12.75" customHeight="1" x14ac:dyDescent="0.2"/>
    <row r="23684" ht="12.75" customHeight="1" x14ac:dyDescent="0.2"/>
    <row r="23685" ht="12.75" customHeight="1" x14ac:dyDescent="0.2"/>
    <row r="23686" ht="12.75" customHeight="1" x14ac:dyDescent="0.2"/>
    <row r="23687" ht="12.75" customHeight="1" x14ac:dyDescent="0.2"/>
    <row r="23688" ht="12.75" customHeight="1" x14ac:dyDescent="0.2"/>
    <row r="23689" ht="12.75" customHeight="1" x14ac:dyDescent="0.2"/>
    <row r="23690" ht="12.75" customHeight="1" x14ac:dyDescent="0.2"/>
    <row r="23691" ht="12.75" customHeight="1" x14ac:dyDescent="0.2"/>
    <row r="23692" ht="12.75" customHeight="1" x14ac:dyDescent="0.2"/>
    <row r="23693" ht="12.75" customHeight="1" x14ac:dyDescent="0.2"/>
    <row r="23694" ht="12.75" customHeight="1" x14ac:dyDescent="0.2"/>
    <row r="23695" ht="12.75" customHeight="1" x14ac:dyDescent="0.2"/>
    <row r="23696" ht="12.75" customHeight="1" x14ac:dyDescent="0.2"/>
    <row r="23697" ht="12.75" customHeight="1" x14ac:dyDescent="0.2"/>
    <row r="23698" ht="12.75" customHeight="1" x14ac:dyDescent="0.2"/>
    <row r="23699" ht="12.75" customHeight="1" x14ac:dyDescent="0.2"/>
    <row r="23700" ht="12.75" customHeight="1" x14ac:dyDescent="0.2"/>
    <row r="23701" ht="12.75" customHeight="1" x14ac:dyDescent="0.2"/>
    <row r="23702" ht="12.75" customHeight="1" x14ac:dyDescent="0.2"/>
    <row r="23703" ht="12.75" customHeight="1" x14ac:dyDescent="0.2"/>
    <row r="23704" ht="12.75" customHeight="1" x14ac:dyDescent="0.2"/>
    <row r="23705" ht="12.75" customHeight="1" x14ac:dyDescent="0.2"/>
    <row r="23706" ht="12.75" customHeight="1" x14ac:dyDescent="0.2"/>
    <row r="23707" ht="12.75" customHeight="1" x14ac:dyDescent="0.2"/>
    <row r="23708" ht="12.75" customHeight="1" x14ac:dyDescent="0.2"/>
    <row r="23709" ht="12.75" customHeight="1" x14ac:dyDescent="0.2"/>
    <row r="23710" ht="12.75" customHeight="1" x14ac:dyDescent="0.2"/>
    <row r="23711" ht="12.75" customHeight="1" x14ac:dyDescent="0.2"/>
    <row r="23712" ht="12.75" customHeight="1" x14ac:dyDescent="0.2"/>
    <row r="23713" ht="12.75" customHeight="1" x14ac:dyDescent="0.2"/>
    <row r="23714" ht="12.75" customHeight="1" x14ac:dyDescent="0.2"/>
    <row r="23715" ht="12.75" customHeight="1" x14ac:dyDescent="0.2"/>
    <row r="23716" ht="12.75" customHeight="1" x14ac:dyDescent="0.2"/>
    <row r="23717" ht="12.75" customHeight="1" x14ac:dyDescent="0.2"/>
    <row r="23718" ht="12.75" customHeight="1" x14ac:dyDescent="0.2"/>
    <row r="23719" ht="12.75" customHeight="1" x14ac:dyDescent="0.2"/>
    <row r="23720" ht="12.75" customHeight="1" x14ac:dyDescent="0.2"/>
    <row r="23721" ht="12.75" customHeight="1" x14ac:dyDescent="0.2"/>
    <row r="23722" ht="12.75" customHeight="1" x14ac:dyDescent="0.2"/>
    <row r="23723" ht="12.75" customHeight="1" x14ac:dyDescent="0.2"/>
    <row r="23724" ht="12.75" customHeight="1" x14ac:dyDescent="0.2"/>
    <row r="23725" ht="12.75" customHeight="1" x14ac:dyDescent="0.2"/>
    <row r="23726" ht="12.75" customHeight="1" x14ac:dyDescent="0.2"/>
    <row r="23727" ht="12.75" customHeight="1" x14ac:dyDescent="0.2"/>
    <row r="23728" ht="12.75" customHeight="1" x14ac:dyDescent="0.2"/>
    <row r="23729" ht="12.75" customHeight="1" x14ac:dyDescent="0.2"/>
    <row r="23730" ht="12.75" customHeight="1" x14ac:dyDescent="0.2"/>
    <row r="23731" ht="12.75" customHeight="1" x14ac:dyDescent="0.2"/>
    <row r="23732" ht="12.75" customHeight="1" x14ac:dyDescent="0.2"/>
    <row r="23733" ht="12.75" customHeight="1" x14ac:dyDescent="0.2"/>
    <row r="23734" ht="12.75" customHeight="1" x14ac:dyDescent="0.2"/>
    <row r="23735" ht="12.75" customHeight="1" x14ac:dyDescent="0.2"/>
    <row r="23736" ht="12.75" customHeight="1" x14ac:dyDescent="0.2"/>
    <row r="23737" ht="12.75" customHeight="1" x14ac:dyDescent="0.2"/>
    <row r="23738" ht="12.75" customHeight="1" x14ac:dyDescent="0.2"/>
    <row r="23739" ht="12.75" customHeight="1" x14ac:dyDescent="0.2"/>
    <row r="23740" ht="12.75" customHeight="1" x14ac:dyDescent="0.2"/>
    <row r="23741" ht="12.75" customHeight="1" x14ac:dyDescent="0.2"/>
    <row r="23742" ht="12.75" customHeight="1" x14ac:dyDescent="0.2"/>
    <row r="23743" ht="12.75" customHeight="1" x14ac:dyDescent="0.2"/>
    <row r="23744" ht="12.75" customHeight="1" x14ac:dyDescent="0.2"/>
    <row r="23745" ht="12.75" customHeight="1" x14ac:dyDescent="0.2"/>
    <row r="23746" ht="12.75" customHeight="1" x14ac:dyDescent="0.2"/>
    <row r="23747" ht="12.75" customHeight="1" x14ac:dyDescent="0.2"/>
    <row r="23748" ht="12.75" customHeight="1" x14ac:dyDescent="0.2"/>
    <row r="23749" ht="12.75" customHeight="1" x14ac:dyDescent="0.2"/>
    <row r="23750" ht="12.75" customHeight="1" x14ac:dyDescent="0.2"/>
    <row r="23751" ht="12.75" customHeight="1" x14ac:dyDescent="0.2"/>
    <row r="23752" ht="12.75" customHeight="1" x14ac:dyDescent="0.2"/>
    <row r="23753" ht="12.75" customHeight="1" x14ac:dyDescent="0.2"/>
    <row r="23754" ht="12.75" customHeight="1" x14ac:dyDescent="0.2"/>
    <row r="23755" ht="12.75" customHeight="1" x14ac:dyDescent="0.2"/>
    <row r="23756" ht="12.75" customHeight="1" x14ac:dyDescent="0.2"/>
    <row r="23757" ht="12.75" customHeight="1" x14ac:dyDescent="0.2"/>
    <row r="23758" ht="12.75" customHeight="1" x14ac:dyDescent="0.2"/>
    <row r="23759" ht="12.75" customHeight="1" x14ac:dyDescent="0.2"/>
    <row r="23760" ht="12.75" customHeight="1" x14ac:dyDescent="0.2"/>
    <row r="23761" ht="12.75" customHeight="1" x14ac:dyDescent="0.2"/>
    <row r="23762" ht="12.75" customHeight="1" x14ac:dyDescent="0.2"/>
    <row r="23763" ht="12.75" customHeight="1" x14ac:dyDescent="0.2"/>
    <row r="23764" ht="12.75" customHeight="1" x14ac:dyDescent="0.2"/>
    <row r="23765" ht="12.75" customHeight="1" x14ac:dyDescent="0.2"/>
    <row r="23766" ht="12.75" customHeight="1" x14ac:dyDescent="0.2"/>
    <row r="23767" ht="12.75" customHeight="1" x14ac:dyDescent="0.2"/>
    <row r="23768" ht="12.75" customHeight="1" x14ac:dyDescent="0.2"/>
    <row r="23769" ht="12.75" customHeight="1" x14ac:dyDescent="0.2"/>
    <row r="23770" ht="12.75" customHeight="1" x14ac:dyDescent="0.2"/>
    <row r="23771" ht="12.75" customHeight="1" x14ac:dyDescent="0.2"/>
    <row r="23772" ht="12.75" customHeight="1" x14ac:dyDescent="0.2"/>
    <row r="23773" ht="12.75" customHeight="1" x14ac:dyDescent="0.2"/>
    <row r="23774" ht="12.75" customHeight="1" x14ac:dyDescent="0.2"/>
    <row r="23775" ht="12.75" customHeight="1" x14ac:dyDescent="0.2"/>
    <row r="23776" ht="12.75" customHeight="1" x14ac:dyDescent="0.2"/>
    <row r="23777" ht="12.75" customHeight="1" x14ac:dyDescent="0.2"/>
    <row r="23778" ht="12.75" customHeight="1" x14ac:dyDescent="0.2"/>
    <row r="23779" ht="12.75" customHeight="1" x14ac:dyDescent="0.2"/>
    <row r="23780" ht="12.75" customHeight="1" x14ac:dyDescent="0.2"/>
    <row r="23781" ht="12.75" customHeight="1" x14ac:dyDescent="0.2"/>
    <row r="23782" ht="12.75" customHeight="1" x14ac:dyDescent="0.2"/>
    <row r="23783" ht="12.75" customHeight="1" x14ac:dyDescent="0.2"/>
    <row r="23784" ht="12.75" customHeight="1" x14ac:dyDescent="0.2"/>
    <row r="23785" ht="12.75" customHeight="1" x14ac:dyDescent="0.2"/>
    <row r="23786" ht="12.75" customHeight="1" x14ac:dyDescent="0.2"/>
    <row r="23787" ht="12.75" customHeight="1" x14ac:dyDescent="0.2"/>
    <row r="23788" ht="12.75" customHeight="1" x14ac:dyDescent="0.2"/>
    <row r="23789" ht="12.75" customHeight="1" x14ac:dyDescent="0.2"/>
    <row r="23790" ht="12.75" customHeight="1" x14ac:dyDescent="0.2"/>
    <row r="23791" ht="12.75" customHeight="1" x14ac:dyDescent="0.2"/>
    <row r="23792" ht="12.75" customHeight="1" x14ac:dyDescent="0.2"/>
    <row r="23793" ht="12.75" customHeight="1" x14ac:dyDescent="0.2"/>
    <row r="23794" ht="12.75" customHeight="1" x14ac:dyDescent="0.2"/>
    <row r="23795" ht="12.75" customHeight="1" x14ac:dyDescent="0.2"/>
    <row r="23796" ht="12.75" customHeight="1" x14ac:dyDescent="0.2"/>
    <row r="23797" ht="12.75" customHeight="1" x14ac:dyDescent="0.2"/>
    <row r="23798" ht="12.75" customHeight="1" x14ac:dyDescent="0.2"/>
    <row r="23799" ht="12.75" customHeight="1" x14ac:dyDescent="0.2"/>
    <row r="23800" ht="12.75" customHeight="1" x14ac:dyDescent="0.2"/>
    <row r="23801" ht="12.75" customHeight="1" x14ac:dyDescent="0.2"/>
    <row r="23802" ht="12.75" customHeight="1" x14ac:dyDescent="0.2"/>
    <row r="23803" ht="12.75" customHeight="1" x14ac:dyDescent="0.2"/>
    <row r="23804" ht="12.75" customHeight="1" x14ac:dyDescent="0.2"/>
    <row r="23805" ht="12.75" customHeight="1" x14ac:dyDescent="0.2"/>
    <row r="23806" ht="12.75" customHeight="1" x14ac:dyDescent="0.2"/>
    <row r="23807" ht="12.75" customHeight="1" x14ac:dyDescent="0.2"/>
    <row r="23808" ht="12.75" customHeight="1" x14ac:dyDescent="0.2"/>
    <row r="23809" ht="12.75" customHeight="1" x14ac:dyDescent="0.2"/>
    <row r="23810" ht="12.75" customHeight="1" x14ac:dyDescent="0.2"/>
    <row r="23811" ht="12.75" customHeight="1" x14ac:dyDescent="0.2"/>
    <row r="23812" ht="12.75" customHeight="1" x14ac:dyDescent="0.2"/>
    <row r="23813" ht="12.75" customHeight="1" x14ac:dyDescent="0.2"/>
    <row r="23814" ht="12.75" customHeight="1" x14ac:dyDescent="0.2"/>
    <row r="23815" ht="12.75" customHeight="1" x14ac:dyDescent="0.2"/>
    <row r="23816" ht="12.75" customHeight="1" x14ac:dyDescent="0.2"/>
    <row r="23817" ht="12.75" customHeight="1" x14ac:dyDescent="0.2"/>
    <row r="23818" ht="12.75" customHeight="1" x14ac:dyDescent="0.2"/>
    <row r="23819" ht="12.75" customHeight="1" x14ac:dyDescent="0.2"/>
    <row r="23820" ht="12.75" customHeight="1" x14ac:dyDescent="0.2"/>
    <row r="23821" ht="12.75" customHeight="1" x14ac:dyDescent="0.2"/>
    <row r="23822" ht="12.75" customHeight="1" x14ac:dyDescent="0.2"/>
    <row r="23823" ht="12.75" customHeight="1" x14ac:dyDescent="0.2"/>
    <row r="23824" ht="12.75" customHeight="1" x14ac:dyDescent="0.2"/>
    <row r="23825" ht="12.75" customHeight="1" x14ac:dyDescent="0.2"/>
    <row r="23826" ht="12.75" customHeight="1" x14ac:dyDescent="0.2"/>
    <row r="23827" ht="12.75" customHeight="1" x14ac:dyDescent="0.2"/>
    <row r="23828" ht="12.75" customHeight="1" x14ac:dyDescent="0.2"/>
    <row r="23829" ht="12.75" customHeight="1" x14ac:dyDescent="0.2"/>
    <row r="23830" ht="12.75" customHeight="1" x14ac:dyDescent="0.2"/>
    <row r="23831" ht="12.75" customHeight="1" x14ac:dyDescent="0.2"/>
    <row r="23832" ht="12.75" customHeight="1" x14ac:dyDescent="0.2"/>
    <row r="23833" ht="12.75" customHeight="1" x14ac:dyDescent="0.2"/>
    <row r="23834" ht="12.75" customHeight="1" x14ac:dyDescent="0.2"/>
    <row r="23835" ht="12.75" customHeight="1" x14ac:dyDescent="0.2"/>
    <row r="23836" ht="12.75" customHeight="1" x14ac:dyDescent="0.2"/>
    <row r="23837" ht="12.75" customHeight="1" x14ac:dyDescent="0.2"/>
    <row r="23838" ht="12.75" customHeight="1" x14ac:dyDescent="0.2"/>
    <row r="23839" ht="12.75" customHeight="1" x14ac:dyDescent="0.2"/>
    <row r="23840" ht="12.75" customHeight="1" x14ac:dyDescent="0.2"/>
    <row r="23841" ht="12.75" customHeight="1" x14ac:dyDescent="0.2"/>
    <row r="23842" ht="12.75" customHeight="1" x14ac:dyDescent="0.2"/>
    <row r="23843" ht="12.75" customHeight="1" x14ac:dyDescent="0.2"/>
    <row r="23844" ht="12.75" customHeight="1" x14ac:dyDescent="0.2"/>
    <row r="23845" ht="12.75" customHeight="1" x14ac:dyDescent="0.2"/>
    <row r="23846" ht="12.75" customHeight="1" x14ac:dyDescent="0.2"/>
    <row r="23847" ht="12.75" customHeight="1" x14ac:dyDescent="0.2"/>
    <row r="23848" ht="12.75" customHeight="1" x14ac:dyDescent="0.2"/>
    <row r="23849" ht="12.75" customHeight="1" x14ac:dyDescent="0.2"/>
    <row r="23850" ht="12.75" customHeight="1" x14ac:dyDescent="0.2"/>
    <row r="23851" ht="12.75" customHeight="1" x14ac:dyDescent="0.2"/>
    <row r="23852" ht="12.75" customHeight="1" x14ac:dyDescent="0.2"/>
    <row r="23853" ht="12.75" customHeight="1" x14ac:dyDescent="0.2"/>
    <row r="23854" ht="12.75" customHeight="1" x14ac:dyDescent="0.2"/>
    <row r="23855" ht="12.75" customHeight="1" x14ac:dyDescent="0.2"/>
    <row r="23856" ht="12.75" customHeight="1" x14ac:dyDescent="0.2"/>
    <row r="23857" ht="12.75" customHeight="1" x14ac:dyDescent="0.2"/>
    <row r="23858" ht="12.75" customHeight="1" x14ac:dyDescent="0.2"/>
    <row r="23859" ht="12.75" customHeight="1" x14ac:dyDescent="0.2"/>
    <row r="23860" ht="12.75" customHeight="1" x14ac:dyDescent="0.2"/>
    <row r="23861" ht="12.75" customHeight="1" x14ac:dyDescent="0.2"/>
    <row r="23862" ht="12.75" customHeight="1" x14ac:dyDescent="0.2"/>
    <row r="23863" ht="12.75" customHeight="1" x14ac:dyDescent="0.2"/>
    <row r="23864" ht="12.75" customHeight="1" x14ac:dyDescent="0.2"/>
    <row r="23865" ht="12.75" customHeight="1" x14ac:dyDescent="0.2"/>
    <row r="23866" ht="12.75" customHeight="1" x14ac:dyDescent="0.2"/>
    <row r="23867" ht="12.75" customHeight="1" x14ac:dyDescent="0.2"/>
    <row r="23868" ht="12.75" customHeight="1" x14ac:dyDescent="0.2"/>
    <row r="23869" ht="12.75" customHeight="1" x14ac:dyDescent="0.2"/>
    <row r="23870" ht="12.75" customHeight="1" x14ac:dyDescent="0.2"/>
    <row r="23871" ht="12.75" customHeight="1" x14ac:dyDescent="0.2"/>
    <row r="23872" ht="12.75" customHeight="1" x14ac:dyDescent="0.2"/>
    <row r="23873" ht="12.75" customHeight="1" x14ac:dyDescent="0.2"/>
    <row r="23874" ht="12.75" customHeight="1" x14ac:dyDescent="0.2"/>
    <row r="23875" ht="12.75" customHeight="1" x14ac:dyDescent="0.2"/>
    <row r="23876" ht="12.75" customHeight="1" x14ac:dyDescent="0.2"/>
    <row r="23877" ht="12.75" customHeight="1" x14ac:dyDescent="0.2"/>
    <row r="23878" ht="12.75" customHeight="1" x14ac:dyDescent="0.2"/>
    <row r="23879" ht="12.75" customHeight="1" x14ac:dyDescent="0.2"/>
    <row r="23880" ht="12.75" customHeight="1" x14ac:dyDescent="0.2"/>
    <row r="23881" ht="12.75" customHeight="1" x14ac:dyDescent="0.2"/>
    <row r="23882" ht="12.75" customHeight="1" x14ac:dyDescent="0.2"/>
    <row r="23883" ht="12.75" customHeight="1" x14ac:dyDescent="0.2"/>
    <row r="23884" ht="12.75" customHeight="1" x14ac:dyDescent="0.2"/>
    <row r="23885" ht="12.75" customHeight="1" x14ac:dyDescent="0.2"/>
    <row r="23886" ht="12.75" customHeight="1" x14ac:dyDescent="0.2"/>
    <row r="23887" ht="12.75" customHeight="1" x14ac:dyDescent="0.2"/>
    <row r="23888" ht="12.75" customHeight="1" x14ac:dyDescent="0.2"/>
    <row r="23889" ht="12.75" customHeight="1" x14ac:dyDescent="0.2"/>
    <row r="23890" ht="12.75" customHeight="1" x14ac:dyDescent="0.2"/>
    <row r="23891" ht="12.75" customHeight="1" x14ac:dyDescent="0.2"/>
    <row r="23892" ht="12.75" customHeight="1" x14ac:dyDescent="0.2"/>
    <row r="23893" ht="12.75" customHeight="1" x14ac:dyDescent="0.2"/>
    <row r="23894" ht="12.75" customHeight="1" x14ac:dyDescent="0.2"/>
    <row r="23895" ht="12.75" customHeight="1" x14ac:dyDescent="0.2"/>
    <row r="23896" ht="12.75" customHeight="1" x14ac:dyDescent="0.2"/>
    <row r="23897" ht="12.75" customHeight="1" x14ac:dyDescent="0.2"/>
    <row r="23898" ht="12.75" customHeight="1" x14ac:dyDescent="0.2"/>
    <row r="23899" ht="12.75" customHeight="1" x14ac:dyDescent="0.2"/>
    <row r="23900" ht="12.75" customHeight="1" x14ac:dyDescent="0.2"/>
    <row r="23901" ht="12.75" customHeight="1" x14ac:dyDescent="0.2"/>
    <row r="23902" ht="12.75" customHeight="1" x14ac:dyDescent="0.2"/>
    <row r="23903" ht="12.75" customHeight="1" x14ac:dyDescent="0.2"/>
    <row r="23904" ht="12.75" customHeight="1" x14ac:dyDescent="0.2"/>
    <row r="23905" ht="12.75" customHeight="1" x14ac:dyDescent="0.2"/>
    <row r="23906" ht="12.75" customHeight="1" x14ac:dyDescent="0.2"/>
    <row r="23907" ht="12.75" customHeight="1" x14ac:dyDescent="0.2"/>
    <row r="23908" ht="12.75" customHeight="1" x14ac:dyDescent="0.2"/>
    <row r="23909" ht="12.75" customHeight="1" x14ac:dyDescent="0.2"/>
    <row r="23910" ht="12.75" customHeight="1" x14ac:dyDescent="0.2"/>
    <row r="23911" ht="12.75" customHeight="1" x14ac:dyDescent="0.2"/>
    <row r="23912" ht="12.75" customHeight="1" x14ac:dyDescent="0.2"/>
    <row r="23913" ht="12.75" customHeight="1" x14ac:dyDescent="0.2"/>
    <row r="23914" ht="12.75" customHeight="1" x14ac:dyDescent="0.2"/>
    <row r="23915" ht="12.75" customHeight="1" x14ac:dyDescent="0.2"/>
    <row r="23916" ht="12.75" customHeight="1" x14ac:dyDescent="0.2"/>
    <row r="23917" ht="12.75" customHeight="1" x14ac:dyDescent="0.2"/>
    <row r="23918" ht="12.75" customHeight="1" x14ac:dyDescent="0.2"/>
    <row r="23919" ht="12.75" customHeight="1" x14ac:dyDescent="0.2"/>
    <row r="23920" ht="12.75" customHeight="1" x14ac:dyDescent="0.2"/>
    <row r="23921" ht="12.75" customHeight="1" x14ac:dyDescent="0.2"/>
    <row r="23922" ht="12.75" customHeight="1" x14ac:dyDescent="0.2"/>
    <row r="23923" ht="12.75" customHeight="1" x14ac:dyDescent="0.2"/>
    <row r="23924" ht="12.75" customHeight="1" x14ac:dyDescent="0.2"/>
    <row r="23925" ht="12.75" customHeight="1" x14ac:dyDescent="0.2"/>
    <row r="23926" ht="12.75" customHeight="1" x14ac:dyDescent="0.2"/>
    <row r="23927" ht="12.75" customHeight="1" x14ac:dyDescent="0.2"/>
    <row r="23928" ht="12.75" customHeight="1" x14ac:dyDescent="0.2"/>
    <row r="23929" ht="12.75" customHeight="1" x14ac:dyDescent="0.2"/>
    <row r="23930" ht="12.75" customHeight="1" x14ac:dyDescent="0.2"/>
    <row r="23931" ht="12.75" customHeight="1" x14ac:dyDescent="0.2"/>
    <row r="23932" ht="12.75" customHeight="1" x14ac:dyDescent="0.2"/>
    <row r="23933" ht="12.75" customHeight="1" x14ac:dyDescent="0.2"/>
    <row r="23934" ht="12.75" customHeight="1" x14ac:dyDescent="0.2"/>
    <row r="23935" ht="12.75" customHeight="1" x14ac:dyDescent="0.2"/>
    <row r="23936" ht="12.75" customHeight="1" x14ac:dyDescent="0.2"/>
    <row r="23937" ht="12.75" customHeight="1" x14ac:dyDescent="0.2"/>
    <row r="23938" ht="12.75" customHeight="1" x14ac:dyDescent="0.2"/>
    <row r="23939" ht="12.75" customHeight="1" x14ac:dyDescent="0.2"/>
    <row r="23940" ht="12.75" customHeight="1" x14ac:dyDescent="0.2"/>
    <row r="23941" ht="12.75" customHeight="1" x14ac:dyDescent="0.2"/>
    <row r="23942" ht="12.75" customHeight="1" x14ac:dyDescent="0.2"/>
    <row r="23943" ht="12.75" customHeight="1" x14ac:dyDescent="0.2"/>
    <row r="23944" ht="12.75" customHeight="1" x14ac:dyDescent="0.2"/>
    <row r="23945" ht="12.75" customHeight="1" x14ac:dyDescent="0.2"/>
    <row r="23946" ht="12.75" customHeight="1" x14ac:dyDescent="0.2"/>
    <row r="23947" ht="12.75" customHeight="1" x14ac:dyDescent="0.2"/>
    <row r="23948" ht="12.75" customHeight="1" x14ac:dyDescent="0.2"/>
    <row r="23949" ht="12.75" customHeight="1" x14ac:dyDescent="0.2"/>
    <row r="23950" ht="12.75" customHeight="1" x14ac:dyDescent="0.2"/>
    <row r="23951" ht="12.75" customHeight="1" x14ac:dyDescent="0.2"/>
    <row r="23952" ht="12.75" customHeight="1" x14ac:dyDescent="0.2"/>
    <row r="23953" ht="12.75" customHeight="1" x14ac:dyDescent="0.2"/>
    <row r="23954" ht="12.75" customHeight="1" x14ac:dyDescent="0.2"/>
    <row r="23955" ht="12.75" customHeight="1" x14ac:dyDescent="0.2"/>
    <row r="23956" ht="12.75" customHeight="1" x14ac:dyDescent="0.2"/>
    <row r="23957" ht="12.75" customHeight="1" x14ac:dyDescent="0.2"/>
    <row r="23958" ht="12.75" customHeight="1" x14ac:dyDescent="0.2"/>
    <row r="23959" ht="12.75" customHeight="1" x14ac:dyDescent="0.2"/>
    <row r="23960" ht="12.75" customHeight="1" x14ac:dyDescent="0.2"/>
    <row r="23961" ht="12.75" customHeight="1" x14ac:dyDescent="0.2"/>
    <row r="23962" ht="12.75" customHeight="1" x14ac:dyDescent="0.2"/>
    <row r="23963" ht="12.75" customHeight="1" x14ac:dyDescent="0.2"/>
    <row r="23964" ht="12.75" customHeight="1" x14ac:dyDescent="0.2"/>
    <row r="23965" ht="12.75" customHeight="1" x14ac:dyDescent="0.2"/>
    <row r="23966" ht="12.75" customHeight="1" x14ac:dyDescent="0.2"/>
    <row r="23967" ht="12.75" customHeight="1" x14ac:dyDescent="0.2"/>
    <row r="23968" ht="12.75" customHeight="1" x14ac:dyDescent="0.2"/>
    <row r="23969" ht="12.75" customHeight="1" x14ac:dyDescent="0.2"/>
    <row r="23970" ht="12.75" customHeight="1" x14ac:dyDescent="0.2"/>
    <row r="23971" ht="12.75" customHeight="1" x14ac:dyDescent="0.2"/>
    <row r="23972" ht="12.75" customHeight="1" x14ac:dyDescent="0.2"/>
    <row r="23973" ht="12.75" customHeight="1" x14ac:dyDescent="0.2"/>
    <row r="23974" ht="12.75" customHeight="1" x14ac:dyDescent="0.2"/>
    <row r="23975" ht="12.75" customHeight="1" x14ac:dyDescent="0.2"/>
    <row r="23976" ht="12.75" customHeight="1" x14ac:dyDescent="0.2"/>
    <row r="23977" ht="12.75" customHeight="1" x14ac:dyDescent="0.2"/>
    <row r="23978" ht="12.75" customHeight="1" x14ac:dyDescent="0.2"/>
    <row r="23979" ht="12.75" customHeight="1" x14ac:dyDescent="0.2"/>
    <row r="23980" ht="12.75" customHeight="1" x14ac:dyDescent="0.2"/>
    <row r="23981" ht="12.75" customHeight="1" x14ac:dyDescent="0.2"/>
    <row r="23982" ht="12.75" customHeight="1" x14ac:dyDescent="0.2"/>
    <row r="23983" ht="12.75" customHeight="1" x14ac:dyDescent="0.2"/>
    <row r="23984" ht="12.75" customHeight="1" x14ac:dyDescent="0.2"/>
    <row r="23985" ht="12.75" customHeight="1" x14ac:dyDescent="0.2"/>
    <row r="23986" ht="12.75" customHeight="1" x14ac:dyDescent="0.2"/>
    <row r="23987" ht="12.75" customHeight="1" x14ac:dyDescent="0.2"/>
    <row r="23988" ht="12.75" customHeight="1" x14ac:dyDescent="0.2"/>
    <row r="23989" ht="12.75" customHeight="1" x14ac:dyDescent="0.2"/>
    <row r="23990" ht="12.75" customHeight="1" x14ac:dyDescent="0.2"/>
    <row r="23991" ht="12.75" customHeight="1" x14ac:dyDescent="0.2"/>
    <row r="23992" ht="12.75" customHeight="1" x14ac:dyDescent="0.2"/>
    <row r="23993" ht="12.75" customHeight="1" x14ac:dyDescent="0.2"/>
    <row r="23994" ht="12.75" customHeight="1" x14ac:dyDescent="0.2"/>
    <row r="23995" ht="12.75" customHeight="1" x14ac:dyDescent="0.2"/>
    <row r="23996" ht="12.75" customHeight="1" x14ac:dyDescent="0.2"/>
    <row r="23997" ht="12.75" customHeight="1" x14ac:dyDescent="0.2"/>
    <row r="23998" ht="12.75" customHeight="1" x14ac:dyDescent="0.2"/>
    <row r="23999" ht="12.75" customHeight="1" x14ac:dyDescent="0.2"/>
    <row r="24000" ht="12.75" customHeight="1" x14ac:dyDescent="0.2"/>
    <row r="24001" ht="12.75" customHeight="1" x14ac:dyDescent="0.2"/>
    <row r="24002" ht="12.75" customHeight="1" x14ac:dyDescent="0.2"/>
    <row r="24003" ht="12.75" customHeight="1" x14ac:dyDescent="0.2"/>
    <row r="24004" ht="12.75" customHeight="1" x14ac:dyDescent="0.2"/>
    <row r="24005" ht="12.75" customHeight="1" x14ac:dyDescent="0.2"/>
    <row r="24006" ht="12.75" customHeight="1" x14ac:dyDescent="0.2"/>
    <row r="24007" ht="12.75" customHeight="1" x14ac:dyDescent="0.2"/>
    <row r="24008" ht="12.75" customHeight="1" x14ac:dyDescent="0.2"/>
    <row r="24009" ht="12.75" customHeight="1" x14ac:dyDescent="0.2"/>
    <row r="24010" ht="12.75" customHeight="1" x14ac:dyDescent="0.2"/>
    <row r="24011" ht="12.75" customHeight="1" x14ac:dyDescent="0.2"/>
    <row r="24012" ht="12.75" customHeight="1" x14ac:dyDescent="0.2"/>
    <row r="24013" ht="12.75" customHeight="1" x14ac:dyDescent="0.2"/>
    <row r="24014" ht="12.75" customHeight="1" x14ac:dyDescent="0.2"/>
    <row r="24015" ht="12.75" customHeight="1" x14ac:dyDescent="0.2"/>
    <row r="24016" ht="12.75" customHeight="1" x14ac:dyDescent="0.2"/>
    <row r="24017" ht="12.75" customHeight="1" x14ac:dyDescent="0.2"/>
    <row r="24018" ht="12.75" customHeight="1" x14ac:dyDescent="0.2"/>
    <row r="24019" ht="12.75" customHeight="1" x14ac:dyDescent="0.2"/>
    <row r="24020" ht="12.75" customHeight="1" x14ac:dyDescent="0.2"/>
    <row r="24021" ht="12.75" customHeight="1" x14ac:dyDescent="0.2"/>
    <row r="24022" ht="12.75" customHeight="1" x14ac:dyDescent="0.2"/>
    <row r="24023" ht="12.75" customHeight="1" x14ac:dyDescent="0.2"/>
    <row r="24024" ht="12.75" customHeight="1" x14ac:dyDescent="0.2"/>
    <row r="24025" ht="12.75" customHeight="1" x14ac:dyDescent="0.2"/>
    <row r="24026" ht="12.75" customHeight="1" x14ac:dyDescent="0.2"/>
    <row r="24027" ht="12.75" customHeight="1" x14ac:dyDescent="0.2"/>
    <row r="24028" ht="12.75" customHeight="1" x14ac:dyDescent="0.2"/>
    <row r="24029" ht="12.75" customHeight="1" x14ac:dyDescent="0.2"/>
    <row r="24030" ht="12.75" customHeight="1" x14ac:dyDescent="0.2"/>
    <row r="24031" ht="12.75" customHeight="1" x14ac:dyDescent="0.2"/>
    <row r="24032" ht="12.75" customHeight="1" x14ac:dyDescent="0.2"/>
    <row r="24033" ht="12.75" customHeight="1" x14ac:dyDescent="0.2"/>
    <row r="24034" ht="12.75" customHeight="1" x14ac:dyDescent="0.2"/>
    <row r="24035" ht="12.75" customHeight="1" x14ac:dyDescent="0.2"/>
    <row r="24036" ht="12.75" customHeight="1" x14ac:dyDescent="0.2"/>
    <row r="24037" ht="12.75" customHeight="1" x14ac:dyDescent="0.2"/>
    <row r="24038" ht="12.75" customHeight="1" x14ac:dyDescent="0.2"/>
    <row r="24039" ht="12.75" customHeight="1" x14ac:dyDescent="0.2"/>
    <row r="24040" ht="12.75" customHeight="1" x14ac:dyDescent="0.2"/>
    <row r="24041" ht="12.75" customHeight="1" x14ac:dyDescent="0.2"/>
    <row r="24042" ht="12.75" customHeight="1" x14ac:dyDescent="0.2"/>
    <row r="24043" ht="12.75" customHeight="1" x14ac:dyDescent="0.2"/>
    <row r="24044" ht="12.75" customHeight="1" x14ac:dyDescent="0.2"/>
    <row r="24045" ht="12.75" customHeight="1" x14ac:dyDescent="0.2"/>
    <row r="24046" ht="12.75" customHeight="1" x14ac:dyDescent="0.2"/>
    <row r="24047" ht="12.75" customHeight="1" x14ac:dyDescent="0.2"/>
    <row r="24048" ht="12.75" customHeight="1" x14ac:dyDescent="0.2"/>
    <row r="24049" ht="12.75" customHeight="1" x14ac:dyDescent="0.2"/>
    <row r="24050" ht="12.75" customHeight="1" x14ac:dyDescent="0.2"/>
    <row r="24051" ht="12.75" customHeight="1" x14ac:dyDescent="0.2"/>
    <row r="24052" ht="12.75" customHeight="1" x14ac:dyDescent="0.2"/>
    <row r="24053" ht="12.75" customHeight="1" x14ac:dyDescent="0.2"/>
    <row r="24054" ht="12.75" customHeight="1" x14ac:dyDescent="0.2"/>
    <row r="24055" ht="12.75" customHeight="1" x14ac:dyDescent="0.2"/>
    <row r="24056" ht="12.75" customHeight="1" x14ac:dyDescent="0.2"/>
    <row r="24057" ht="12.75" customHeight="1" x14ac:dyDescent="0.2"/>
    <row r="24058" ht="12.75" customHeight="1" x14ac:dyDescent="0.2"/>
    <row r="24059" ht="12.75" customHeight="1" x14ac:dyDescent="0.2"/>
    <row r="24060" ht="12.75" customHeight="1" x14ac:dyDescent="0.2"/>
    <row r="24061" ht="12.75" customHeight="1" x14ac:dyDescent="0.2"/>
    <row r="24062" ht="12.75" customHeight="1" x14ac:dyDescent="0.2"/>
    <row r="24063" ht="12.75" customHeight="1" x14ac:dyDescent="0.2"/>
    <row r="24064" ht="12.75" customHeight="1" x14ac:dyDescent="0.2"/>
    <row r="24065" ht="12.75" customHeight="1" x14ac:dyDescent="0.2"/>
    <row r="24066" ht="12.75" customHeight="1" x14ac:dyDescent="0.2"/>
    <row r="24067" ht="12.75" customHeight="1" x14ac:dyDescent="0.2"/>
    <row r="24068" ht="12.75" customHeight="1" x14ac:dyDescent="0.2"/>
    <row r="24069" ht="12.75" customHeight="1" x14ac:dyDescent="0.2"/>
    <row r="24070" ht="12.75" customHeight="1" x14ac:dyDescent="0.2"/>
    <row r="24071" ht="12.75" customHeight="1" x14ac:dyDescent="0.2"/>
    <row r="24072" ht="12.75" customHeight="1" x14ac:dyDescent="0.2"/>
    <row r="24073" ht="12.75" customHeight="1" x14ac:dyDescent="0.2"/>
    <row r="24074" ht="12.75" customHeight="1" x14ac:dyDescent="0.2"/>
    <row r="24075" ht="12.75" customHeight="1" x14ac:dyDescent="0.2"/>
    <row r="24076" ht="12.75" customHeight="1" x14ac:dyDescent="0.2"/>
    <row r="24077" ht="12.75" customHeight="1" x14ac:dyDescent="0.2"/>
    <row r="24078" ht="12.75" customHeight="1" x14ac:dyDescent="0.2"/>
    <row r="24079" ht="12.75" customHeight="1" x14ac:dyDescent="0.2"/>
    <row r="24080" ht="12.75" customHeight="1" x14ac:dyDescent="0.2"/>
    <row r="24081" ht="12.75" customHeight="1" x14ac:dyDescent="0.2"/>
    <row r="24082" ht="12.75" customHeight="1" x14ac:dyDescent="0.2"/>
    <row r="24083" ht="12.75" customHeight="1" x14ac:dyDescent="0.2"/>
    <row r="24084" ht="12.75" customHeight="1" x14ac:dyDescent="0.2"/>
    <row r="24085" ht="12.75" customHeight="1" x14ac:dyDescent="0.2"/>
    <row r="24086" ht="12.75" customHeight="1" x14ac:dyDescent="0.2"/>
    <row r="24087" ht="12.75" customHeight="1" x14ac:dyDescent="0.2"/>
    <row r="24088" ht="12.75" customHeight="1" x14ac:dyDescent="0.2"/>
    <row r="24089" ht="12.75" customHeight="1" x14ac:dyDescent="0.2"/>
    <row r="24090" ht="12.75" customHeight="1" x14ac:dyDescent="0.2"/>
    <row r="24091" ht="12.75" customHeight="1" x14ac:dyDescent="0.2"/>
    <row r="24092" ht="12.75" customHeight="1" x14ac:dyDescent="0.2"/>
    <row r="24093" ht="12.75" customHeight="1" x14ac:dyDescent="0.2"/>
    <row r="24094" ht="12.75" customHeight="1" x14ac:dyDescent="0.2"/>
    <row r="24095" ht="12.75" customHeight="1" x14ac:dyDescent="0.2"/>
    <row r="24096" ht="12.75" customHeight="1" x14ac:dyDescent="0.2"/>
    <row r="24097" ht="12.75" customHeight="1" x14ac:dyDescent="0.2"/>
    <row r="24098" ht="12.75" customHeight="1" x14ac:dyDescent="0.2"/>
    <row r="24099" ht="12.75" customHeight="1" x14ac:dyDescent="0.2"/>
    <row r="24100" ht="12.75" customHeight="1" x14ac:dyDescent="0.2"/>
    <row r="24101" ht="12.75" customHeight="1" x14ac:dyDescent="0.2"/>
    <row r="24102" ht="12.75" customHeight="1" x14ac:dyDescent="0.2"/>
    <row r="24103" ht="12.75" customHeight="1" x14ac:dyDescent="0.2"/>
    <row r="24104" ht="12.75" customHeight="1" x14ac:dyDescent="0.2"/>
    <row r="24105" ht="12.75" customHeight="1" x14ac:dyDescent="0.2"/>
    <row r="24106" ht="12.75" customHeight="1" x14ac:dyDescent="0.2"/>
    <row r="24107" ht="12.75" customHeight="1" x14ac:dyDescent="0.2"/>
    <row r="24108" ht="12.75" customHeight="1" x14ac:dyDescent="0.2"/>
    <row r="24109" ht="12.75" customHeight="1" x14ac:dyDescent="0.2"/>
    <row r="24110" ht="12.75" customHeight="1" x14ac:dyDescent="0.2"/>
    <row r="24111" ht="12.75" customHeight="1" x14ac:dyDescent="0.2"/>
    <row r="24112" ht="12.75" customHeight="1" x14ac:dyDescent="0.2"/>
    <row r="24113" ht="12.75" customHeight="1" x14ac:dyDescent="0.2"/>
    <row r="24114" ht="12.75" customHeight="1" x14ac:dyDescent="0.2"/>
    <row r="24115" ht="12.75" customHeight="1" x14ac:dyDescent="0.2"/>
    <row r="24116" ht="12.75" customHeight="1" x14ac:dyDescent="0.2"/>
    <row r="24117" ht="12.75" customHeight="1" x14ac:dyDescent="0.2"/>
    <row r="24118" ht="12.75" customHeight="1" x14ac:dyDescent="0.2"/>
    <row r="24119" ht="12.75" customHeight="1" x14ac:dyDescent="0.2"/>
    <row r="24120" ht="12.75" customHeight="1" x14ac:dyDescent="0.2"/>
    <row r="24121" ht="12.75" customHeight="1" x14ac:dyDescent="0.2"/>
    <row r="24122" ht="12.75" customHeight="1" x14ac:dyDescent="0.2"/>
    <row r="24123" ht="12.75" customHeight="1" x14ac:dyDescent="0.2"/>
    <row r="24124" ht="12.75" customHeight="1" x14ac:dyDescent="0.2"/>
    <row r="24125" ht="12.75" customHeight="1" x14ac:dyDescent="0.2"/>
    <row r="24126" ht="12.75" customHeight="1" x14ac:dyDescent="0.2"/>
    <row r="24127" ht="12.75" customHeight="1" x14ac:dyDescent="0.2"/>
    <row r="24128" ht="12.75" customHeight="1" x14ac:dyDescent="0.2"/>
    <row r="24129" ht="12.75" customHeight="1" x14ac:dyDescent="0.2"/>
    <row r="24130" ht="12.75" customHeight="1" x14ac:dyDescent="0.2"/>
    <row r="24131" ht="12.75" customHeight="1" x14ac:dyDescent="0.2"/>
    <row r="24132" ht="12.75" customHeight="1" x14ac:dyDescent="0.2"/>
    <row r="24133" ht="12.75" customHeight="1" x14ac:dyDescent="0.2"/>
    <row r="24134" ht="12.75" customHeight="1" x14ac:dyDescent="0.2"/>
    <row r="24135" ht="12.75" customHeight="1" x14ac:dyDescent="0.2"/>
    <row r="24136" ht="12.75" customHeight="1" x14ac:dyDescent="0.2"/>
    <row r="24137" ht="12.75" customHeight="1" x14ac:dyDescent="0.2"/>
    <row r="24138" ht="12.75" customHeight="1" x14ac:dyDescent="0.2"/>
    <row r="24139" ht="12.75" customHeight="1" x14ac:dyDescent="0.2"/>
    <row r="24140" ht="12.75" customHeight="1" x14ac:dyDescent="0.2"/>
    <row r="24141" ht="12.75" customHeight="1" x14ac:dyDescent="0.2"/>
    <row r="24142" ht="12.75" customHeight="1" x14ac:dyDescent="0.2"/>
    <row r="24143" ht="12.75" customHeight="1" x14ac:dyDescent="0.2"/>
    <row r="24144" ht="12.75" customHeight="1" x14ac:dyDescent="0.2"/>
    <row r="24145" ht="12.75" customHeight="1" x14ac:dyDescent="0.2"/>
    <row r="24146" ht="12.75" customHeight="1" x14ac:dyDescent="0.2"/>
    <row r="24147" ht="12.75" customHeight="1" x14ac:dyDescent="0.2"/>
    <row r="24148" ht="12.75" customHeight="1" x14ac:dyDescent="0.2"/>
    <row r="24149" ht="12.75" customHeight="1" x14ac:dyDescent="0.2"/>
    <row r="24150" ht="12.75" customHeight="1" x14ac:dyDescent="0.2"/>
    <row r="24151" ht="12.75" customHeight="1" x14ac:dyDescent="0.2"/>
    <row r="24152" ht="12.75" customHeight="1" x14ac:dyDescent="0.2"/>
    <row r="24153" ht="12.75" customHeight="1" x14ac:dyDescent="0.2"/>
    <row r="24154" ht="12.75" customHeight="1" x14ac:dyDescent="0.2"/>
    <row r="24155" ht="12.75" customHeight="1" x14ac:dyDescent="0.2"/>
    <row r="24156" ht="12.75" customHeight="1" x14ac:dyDescent="0.2"/>
    <row r="24157" ht="12.75" customHeight="1" x14ac:dyDescent="0.2"/>
    <row r="24158" ht="12.75" customHeight="1" x14ac:dyDescent="0.2"/>
    <row r="24159" ht="12.75" customHeight="1" x14ac:dyDescent="0.2"/>
    <row r="24160" ht="12.75" customHeight="1" x14ac:dyDescent="0.2"/>
    <row r="24161" ht="12.75" customHeight="1" x14ac:dyDescent="0.2"/>
    <row r="24162" ht="12.75" customHeight="1" x14ac:dyDescent="0.2"/>
    <row r="24163" ht="12.75" customHeight="1" x14ac:dyDescent="0.2"/>
    <row r="24164" ht="12.75" customHeight="1" x14ac:dyDescent="0.2"/>
    <row r="24165" ht="12.75" customHeight="1" x14ac:dyDescent="0.2"/>
    <row r="24166" ht="12.75" customHeight="1" x14ac:dyDescent="0.2"/>
    <row r="24167" ht="12.75" customHeight="1" x14ac:dyDescent="0.2"/>
    <row r="24168" ht="12.75" customHeight="1" x14ac:dyDescent="0.2"/>
    <row r="24169" ht="12.75" customHeight="1" x14ac:dyDescent="0.2"/>
    <row r="24170" ht="12.75" customHeight="1" x14ac:dyDescent="0.2"/>
    <row r="24171" ht="12.75" customHeight="1" x14ac:dyDescent="0.2"/>
    <row r="24172" ht="12.75" customHeight="1" x14ac:dyDescent="0.2"/>
    <row r="24173" ht="12.75" customHeight="1" x14ac:dyDescent="0.2"/>
    <row r="24174" ht="12.75" customHeight="1" x14ac:dyDescent="0.2"/>
    <row r="24175" ht="12.75" customHeight="1" x14ac:dyDescent="0.2"/>
    <row r="24176" ht="12.75" customHeight="1" x14ac:dyDescent="0.2"/>
    <row r="24177" ht="12.75" customHeight="1" x14ac:dyDescent="0.2"/>
    <row r="24178" ht="12.75" customHeight="1" x14ac:dyDescent="0.2"/>
    <row r="24179" ht="12.75" customHeight="1" x14ac:dyDescent="0.2"/>
    <row r="24180" ht="12.75" customHeight="1" x14ac:dyDescent="0.2"/>
    <row r="24181" ht="12.75" customHeight="1" x14ac:dyDescent="0.2"/>
    <row r="24182" ht="12.75" customHeight="1" x14ac:dyDescent="0.2"/>
    <row r="24183" ht="12.75" customHeight="1" x14ac:dyDescent="0.2"/>
    <row r="24184" ht="12.75" customHeight="1" x14ac:dyDescent="0.2"/>
    <row r="24185" ht="12.75" customHeight="1" x14ac:dyDescent="0.2"/>
    <row r="24186" ht="12.75" customHeight="1" x14ac:dyDescent="0.2"/>
    <row r="24187" ht="12.75" customHeight="1" x14ac:dyDescent="0.2"/>
    <row r="24188" ht="12.75" customHeight="1" x14ac:dyDescent="0.2"/>
    <row r="24189" ht="12.75" customHeight="1" x14ac:dyDescent="0.2"/>
    <row r="24190" ht="12.75" customHeight="1" x14ac:dyDescent="0.2"/>
    <row r="24191" ht="12.75" customHeight="1" x14ac:dyDescent="0.2"/>
    <row r="24192" ht="12.75" customHeight="1" x14ac:dyDescent="0.2"/>
    <row r="24193" ht="12.75" customHeight="1" x14ac:dyDescent="0.2"/>
    <row r="24194" ht="12.75" customHeight="1" x14ac:dyDescent="0.2"/>
    <row r="24195" ht="12.75" customHeight="1" x14ac:dyDescent="0.2"/>
    <row r="24196" ht="12.75" customHeight="1" x14ac:dyDescent="0.2"/>
    <row r="24197" ht="12.75" customHeight="1" x14ac:dyDescent="0.2"/>
    <row r="24198" ht="12.75" customHeight="1" x14ac:dyDescent="0.2"/>
    <row r="24199" ht="12.75" customHeight="1" x14ac:dyDescent="0.2"/>
    <row r="24200" ht="12.75" customHeight="1" x14ac:dyDescent="0.2"/>
    <row r="24201" ht="12.75" customHeight="1" x14ac:dyDescent="0.2"/>
    <row r="24202" ht="12.75" customHeight="1" x14ac:dyDescent="0.2"/>
    <row r="24203" ht="12.75" customHeight="1" x14ac:dyDescent="0.2"/>
    <row r="24204" ht="12.75" customHeight="1" x14ac:dyDescent="0.2"/>
    <row r="24205" ht="12.75" customHeight="1" x14ac:dyDescent="0.2"/>
    <row r="24206" ht="12.75" customHeight="1" x14ac:dyDescent="0.2"/>
    <row r="24207" ht="12.75" customHeight="1" x14ac:dyDescent="0.2"/>
    <row r="24208" ht="12.75" customHeight="1" x14ac:dyDescent="0.2"/>
    <row r="24209" ht="12.75" customHeight="1" x14ac:dyDescent="0.2"/>
    <row r="24210" ht="12.75" customHeight="1" x14ac:dyDescent="0.2"/>
    <row r="24211" ht="12.75" customHeight="1" x14ac:dyDescent="0.2"/>
    <row r="24212" ht="12.75" customHeight="1" x14ac:dyDescent="0.2"/>
    <row r="24213" ht="12.75" customHeight="1" x14ac:dyDescent="0.2"/>
    <row r="24214" ht="12.75" customHeight="1" x14ac:dyDescent="0.2"/>
    <row r="24215" ht="12.75" customHeight="1" x14ac:dyDescent="0.2"/>
    <row r="24216" ht="12.75" customHeight="1" x14ac:dyDescent="0.2"/>
    <row r="24217" ht="12.75" customHeight="1" x14ac:dyDescent="0.2"/>
    <row r="24218" ht="12.75" customHeight="1" x14ac:dyDescent="0.2"/>
    <row r="24219" ht="12.75" customHeight="1" x14ac:dyDescent="0.2"/>
    <row r="24220" ht="12.75" customHeight="1" x14ac:dyDescent="0.2"/>
    <row r="24221" ht="12.75" customHeight="1" x14ac:dyDescent="0.2"/>
    <row r="24222" ht="12.75" customHeight="1" x14ac:dyDescent="0.2"/>
    <row r="24223" ht="12.75" customHeight="1" x14ac:dyDescent="0.2"/>
    <row r="24224" ht="12.75" customHeight="1" x14ac:dyDescent="0.2"/>
    <row r="24225" ht="12.75" customHeight="1" x14ac:dyDescent="0.2"/>
    <row r="24226" ht="12.75" customHeight="1" x14ac:dyDescent="0.2"/>
    <row r="24227" ht="12.75" customHeight="1" x14ac:dyDescent="0.2"/>
    <row r="24228" ht="12.75" customHeight="1" x14ac:dyDescent="0.2"/>
    <row r="24229" ht="12.75" customHeight="1" x14ac:dyDescent="0.2"/>
    <row r="24230" ht="12.75" customHeight="1" x14ac:dyDescent="0.2"/>
    <row r="24231" ht="12.75" customHeight="1" x14ac:dyDescent="0.2"/>
    <row r="24232" ht="12.75" customHeight="1" x14ac:dyDescent="0.2"/>
    <row r="24233" ht="12.75" customHeight="1" x14ac:dyDescent="0.2"/>
    <row r="24234" ht="12.75" customHeight="1" x14ac:dyDescent="0.2"/>
    <row r="24235" ht="12.75" customHeight="1" x14ac:dyDescent="0.2"/>
    <row r="24236" ht="12.75" customHeight="1" x14ac:dyDescent="0.2"/>
    <row r="24237" ht="12.75" customHeight="1" x14ac:dyDescent="0.2"/>
    <row r="24238" ht="12.75" customHeight="1" x14ac:dyDescent="0.2"/>
    <row r="24239" ht="12.75" customHeight="1" x14ac:dyDescent="0.2"/>
    <row r="24240" ht="12.75" customHeight="1" x14ac:dyDescent="0.2"/>
    <row r="24241" ht="12.75" customHeight="1" x14ac:dyDescent="0.2"/>
    <row r="24242" ht="12.75" customHeight="1" x14ac:dyDescent="0.2"/>
    <row r="24243" ht="12.75" customHeight="1" x14ac:dyDescent="0.2"/>
    <row r="24244" ht="12.75" customHeight="1" x14ac:dyDescent="0.2"/>
    <row r="24245" ht="12.75" customHeight="1" x14ac:dyDescent="0.2"/>
    <row r="24246" ht="12.75" customHeight="1" x14ac:dyDescent="0.2"/>
    <row r="24247" ht="12.75" customHeight="1" x14ac:dyDescent="0.2"/>
    <row r="24248" ht="12.75" customHeight="1" x14ac:dyDescent="0.2"/>
    <row r="24249" ht="12.75" customHeight="1" x14ac:dyDescent="0.2"/>
    <row r="24250" ht="12.75" customHeight="1" x14ac:dyDescent="0.2"/>
    <row r="24251" ht="12.75" customHeight="1" x14ac:dyDescent="0.2"/>
    <row r="24252" ht="12.75" customHeight="1" x14ac:dyDescent="0.2"/>
    <row r="24253" ht="12.75" customHeight="1" x14ac:dyDescent="0.2"/>
    <row r="24254" ht="12.75" customHeight="1" x14ac:dyDescent="0.2"/>
    <row r="24255" ht="12.75" customHeight="1" x14ac:dyDescent="0.2"/>
    <row r="24256" ht="12.75" customHeight="1" x14ac:dyDescent="0.2"/>
    <row r="24257" ht="12.75" customHeight="1" x14ac:dyDescent="0.2"/>
    <row r="24258" ht="12.75" customHeight="1" x14ac:dyDescent="0.2"/>
    <row r="24259" ht="12.75" customHeight="1" x14ac:dyDescent="0.2"/>
    <row r="24260" ht="12.75" customHeight="1" x14ac:dyDescent="0.2"/>
    <row r="24261" ht="12.75" customHeight="1" x14ac:dyDescent="0.2"/>
    <row r="24262" ht="12.75" customHeight="1" x14ac:dyDescent="0.2"/>
    <row r="24263" ht="12.75" customHeight="1" x14ac:dyDescent="0.2"/>
    <row r="24264" ht="12.75" customHeight="1" x14ac:dyDescent="0.2"/>
    <row r="24265" ht="12.75" customHeight="1" x14ac:dyDescent="0.2"/>
    <row r="24266" ht="12.75" customHeight="1" x14ac:dyDescent="0.2"/>
    <row r="24267" ht="12.75" customHeight="1" x14ac:dyDescent="0.2"/>
    <row r="24268" ht="12.75" customHeight="1" x14ac:dyDescent="0.2"/>
    <row r="24269" ht="12.75" customHeight="1" x14ac:dyDescent="0.2"/>
    <row r="24270" ht="12.75" customHeight="1" x14ac:dyDescent="0.2"/>
    <row r="24271" ht="12.75" customHeight="1" x14ac:dyDescent="0.2"/>
    <row r="24272" ht="12.75" customHeight="1" x14ac:dyDescent="0.2"/>
    <row r="24273" ht="12.75" customHeight="1" x14ac:dyDescent="0.2"/>
    <row r="24274" ht="12.75" customHeight="1" x14ac:dyDescent="0.2"/>
    <row r="24275" ht="12.75" customHeight="1" x14ac:dyDescent="0.2"/>
    <row r="24276" ht="12.75" customHeight="1" x14ac:dyDescent="0.2"/>
    <row r="24277" ht="12.75" customHeight="1" x14ac:dyDescent="0.2"/>
    <row r="24278" ht="12.75" customHeight="1" x14ac:dyDescent="0.2"/>
    <row r="24279" ht="12.75" customHeight="1" x14ac:dyDescent="0.2"/>
    <row r="24280" ht="12.75" customHeight="1" x14ac:dyDescent="0.2"/>
    <row r="24281" ht="12.75" customHeight="1" x14ac:dyDescent="0.2"/>
    <row r="24282" ht="12.75" customHeight="1" x14ac:dyDescent="0.2"/>
    <row r="24283" ht="12.75" customHeight="1" x14ac:dyDescent="0.2"/>
    <row r="24284" ht="12.75" customHeight="1" x14ac:dyDescent="0.2"/>
    <row r="24285" ht="12.75" customHeight="1" x14ac:dyDescent="0.2"/>
    <row r="24286" ht="12.75" customHeight="1" x14ac:dyDescent="0.2"/>
    <row r="24287" ht="12.75" customHeight="1" x14ac:dyDescent="0.2"/>
    <row r="24288" ht="12.75" customHeight="1" x14ac:dyDescent="0.2"/>
    <row r="24289" ht="12.75" customHeight="1" x14ac:dyDescent="0.2"/>
    <row r="24290" ht="12.75" customHeight="1" x14ac:dyDescent="0.2"/>
    <row r="24291" ht="12.75" customHeight="1" x14ac:dyDescent="0.2"/>
    <row r="24292" ht="12.75" customHeight="1" x14ac:dyDescent="0.2"/>
    <row r="24293" ht="12.75" customHeight="1" x14ac:dyDescent="0.2"/>
    <row r="24294" ht="12.75" customHeight="1" x14ac:dyDescent="0.2"/>
    <row r="24295" ht="12.75" customHeight="1" x14ac:dyDescent="0.2"/>
    <row r="24296" ht="12.75" customHeight="1" x14ac:dyDescent="0.2"/>
    <row r="24297" ht="12.75" customHeight="1" x14ac:dyDescent="0.2"/>
    <row r="24298" ht="12.75" customHeight="1" x14ac:dyDescent="0.2"/>
    <row r="24299" ht="12.75" customHeight="1" x14ac:dyDescent="0.2"/>
    <row r="24300" ht="12.75" customHeight="1" x14ac:dyDescent="0.2"/>
    <row r="24301" ht="12.75" customHeight="1" x14ac:dyDescent="0.2"/>
    <row r="24302" ht="12.75" customHeight="1" x14ac:dyDescent="0.2"/>
    <row r="24303" ht="12.75" customHeight="1" x14ac:dyDescent="0.2"/>
    <row r="24304" ht="12.75" customHeight="1" x14ac:dyDescent="0.2"/>
    <row r="24305" ht="12.75" customHeight="1" x14ac:dyDescent="0.2"/>
    <row r="24306" ht="12.75" customHeight="1" x14ac:dyDescent="0.2"/>
    <row r="24307" ht="12.75" customHeight="1" x14ac:dyDescent="0.2"/>
    <row r="24308" ht="12.75" customHeight="1" x14ac:dyDescent="0.2"/>
    <row r="24309" ht="12.75" customHeight="1" x14ac:dyDescent="0.2"/>
    <row r="24310" ht="12.75" customHeight="1" x14ac:dyDescent="0.2"/>
    <row r="24311" ht="12.75" customHeight="1" x14ac:dyDescent="0.2"/>
    <row r="24312" ht="12.75" customHeight="1" x14ac:dyDescent="0.2"/>
    <row r="24313" ht="12.75" customHeight="1" x14ac:dyDescent="0.2"/>
    <row r="24314" ht="12.75" customHeight="1" x14ac:dyDescent="0.2"/>
    <row r="24315" ht="12.75" customHeight="1" x14ac:dyDescent="0.2"/>
    <row r="24316" ht="12.75" customHeight="1" x14ac:dyDescent="0.2"/>
    <row r="24317" ht="12.75" customHeight="1" x14ac:dyDescent="0.2"/>
    <row r="24318" ht="12.75" customHeight="1" x14ac:dyDescent="0.2"/>
    <row r="24319" ht="12.75" customHeight="1" x14ac:dyDescent="0.2"/>
    <row r="24320" ht="12.75" customHeight="1" x14ac:dyDescent="0.2"/>
    <row r="24321" ht="12.75" customHeight="1" x14ac:dyDescent="0.2"/>
    <row r="24322" ht="12.75" customHeight="1" x14ac:dyDescent="0.2"/>
    <row r="24323" ht="12.75" customHeight="1" x14ac:dyDescent="0.2"/>
    <row r="24324" ht="12.75" customHeight="1" x14ac:dyDescent="0.2"/>
    <row r="24325" ht="12.75" customHeight="1" x14ac:dyDescent="0.2"/>
    <row r="24326" ht="12.75" customHeight="1" x14ac:dyDescent="0.2"/>
    <row r="24327" ht="12.75" customHeight="1" x14ac:dyDescent="0.2"/>
    <row r="24328" ht="12.75" customHeight="1" x14ac:dyDescent="0.2"/>
    <row r="24329" ht="12.75" customHeight="1" x14ac:dyDescent="0.2"/>
    <row r="24330" ht="12.75" customHeight="1" x14ac:dyDescent="0.2"/>
    <row r="24331" ht="12.75" customHeight="1" x14ac:dyDescent="0.2"/>
    <row r="24332" ht="12.75" customHeight="1" x14ac:dyDescent="0.2"/>
    <row r="24333" ht="12.75" customHeight="1" x14ac:dyDescent="0.2"/>
    <row r="24334" ht="12.75" customHeight="1" x14ac:dyDescent="0.2"/>
    <row r="24335" ht="12.75" customHeight="1" x14ac:dyDescent="0.2"/>
    <row r="24336" ht="12.75" customHeight="1" x14ac:dyDescent="0.2"/>
    <row r="24337" ht="12.75" customHeight="1" x14ac:dyDescent="0.2"/>
    <row r="24338" ht="12.75" customHeight="1" x14ac:dyDescent="0.2"/>
    <row r="24339" ht="12.75" customHeight="1" x14ac:dyDescent="0.2"/>
    <row r="24340" ht="12.75" customHeight="1" x14ac:dyDescent="0.2"/>
    <row r="24341" ht="12.75" customHeight="1" x14ac:dyDescent="0.2"/>
    <row r="24342" ht="12.75" customHeight="1" x14ac:dyDescent="0.2"/>
    <row r="24343" ht="12.75" customHeight="1" x14ac:dyDescent="0.2"/>
    <row r="24344" ht="12.75" customHeight="1" x14ac:dyDescent="0.2"/>
    <row r="24345" ht="12.75" customHeight="1" x14ac:dyDescent="0.2"/>
    <row r="24346" ht="12.75" customHeight="1" x14ac:dyDescent="0.2"/>
    <row r="24347" ht="12.75" customHeight="1" x14ac:dyDescent="0.2"/>
    <row r="24348" ht="12.75" customHeight="1" x14ac:dyDescent="0.2"/>
    <row r="24349" ht="12.75" customHeight="1" x14ac:dyDescent="0.2"/>
    <row r="24350" ht="12.75" customHeight="1" x14ac:dyDescent="0.2"/>
    <row r="24351" ht="12.75" customHeight="1" x14ac:dyDescent="0.2"/>
    <row r="24352" ht="12.75" customHeight="1" x14ac:dyDescent="0.2"/>
    <row r="24353" ht="12.75" customHeight="1" x14ac:dyDescent="0.2"/>
    <row r="24354" ht="12.75" customHeight="1" x14ac:dyDescent="0.2"/>
    <row r="24355" ht="12.75" customHeight="1" x14ac:dyDescent="0.2"/>
    <row r="24356" ht="12.75" customHeight="1" x14ac:dyDescent="0.2"/>
    <row r="24357" ht="12.75" customHeight="1" x14ac:dyDescent="0.2"/>
    <row r="24358" ht="12.75" customHeight="1" x14ac:dyDescent="0.2"/>
    <row r="24359" ht="12.75" customHeight="1" x14ac:dyDescent="0.2"/>
    <row r="24360" ht="12.75" customHeight="1" x14ac:dyDescent="0.2"/>
    <row r="24361" ht="12.75" customHeight="1" x14ac:dyDescent="0.2"/>
    <row r="24362" ht="12.75" customHeight="1" x14ac:dyDescent="0.2"/>
    <row r="24363" ht="12.75" customHeight="1" x14ac:dyDescent="0.2"/>
    <row r="24364" ht="12.75" customHeight="1" x14ac:dyDescent="0.2"/>
    <row r="24365" ht="12.75" customHeight="1" x14ac:dyDescent="0.2"/>
    <row r="24366" ht="12.75" customHeight="1" x14ac:dyDescent="0.2"/>
    <row r="24367" ht="12.75" customHeight="1" x14ac:dyDescent="0.2"/>
    <row r="24368" ht="12.75" customHeight="1" x14ac:dyDescent="0.2"/>
    <row r="24369" ht="12.75" customHeight="1" x14ac:dyDescent="0.2"/>
    <row r="24370" ht="12.75" customHeight="1" x14ac:dyDescent="0.2"/>
    <row r="24371" ht="12.75" customHeight="1" x14ac:dyDescent="0.2"/>
    <row r="24372" ht="12.75" customHeight="1" x14ac:dyDescent="0.2"/>
    <row r="24373" ht="12.75" customHeight="1" x14ac:dyDescent="0.2"/>
    <row r="24374" ht="12.75" customHeight="1" x14ac:dyDescent="0.2"/>
    <row r="24375" ht="12.75" customHeight="1" x14ac:dyDescent="0.2"/>
    <row r="24376" ht="12.75" customHeight="1" x14ac:dyDescent="0.2"/>
    <row r="24377" ht="12.75" customHeight="1" x14ac:dyDescent="0.2"/>
    <row r="24378" ht="12.75" customHeight="1" x14ac:dyDescent="0.2"/>
    <row r="24379" ht="12.75" customHeight="1" x14ac:dyDescent="0.2"/>
    <row r="24380" ht="12.75" customHeight="1" x14ac:dyDescent="0.2"/>
    <row r="24381" ht="12.75" customHeight="1" x14ac:dyDescent="0.2"/>
    <row r="24382" ht="12.75" customHeight="1" x14ac:dyDescent="0.2"/>
    <row r="24383" ht="12.75" customHeight="1" x14ac:dyDescent="0.2"/>
    <row r="24384" ht="12.75" customHeight="1" x14ac:dyDescent="0.2"/>
    <row r="24385" ht="12.75" customHeight="1" x14ac:dyDescent="0.2"/>
    <row r="24386" ht="12.75" customHeight="1" x14ac:dyDescent="0.2"/>
    <row r="24387" ht="12.75" customHeight="1" x14ac:dyDescent="0.2"/>
    <row r="24388" ht="12.75" customHeight="1" x14ac:dyDescent="0.2"/>
    <row r="24389" ht="12.75" customHeight="1" x14ac:dyDescent="0.2"/>
    <row r="24390" ht="12.75" customHeight="1" x14ac:dyDescent="0.2"/>
    <row r="24391" ht="12.75" customHeight="1" x14ac:dyDescent="0.2"/>
    <row r="24392" ht="12.75" customHeight="1" x14ac:dyDescent="0.2"/>
    <row r="24393" ht="12.75" customHeight="1" x14ac:dyDescent="0.2"/>
    <row r="24394" ht="12.75" customHeight="1" x14ac:dyDescent="0.2"/>
    <row r="24395" ht="12.75" customHeight="1" x14ac:dyDescent="0.2"/>
    <row r="24396" ht="12.75" customHeight="1" x14ac:dyDescent="0.2"/>
    <row r="24397" ht="12.75" customHeight="1" x14ac:dyDescent="0.2"/>
    <row r="24398" ht="12.75" customHeight="1" x14ac:dyDescent="0.2"/>
    <row r="24399" ht="12.75" customHeight="1" x14ac:dyDescent="0.2"/>
    <row r="24400" ht="12.75" customHeight="1" x14ac:dyDescent="0.2"/>
    <row r="24401" ht="12.75" customHeight="1" x14ac:dyDescent="0.2"/>
    <row r="24402" ht="12.75" customHeight="1" x14ac:dyDescent="0.2"/>
    <row r="24403" ht="12.75" customHeight="1" x14ac:dyDescent="0.2"/>
    <row r="24404" ht="12.75" customHeight="1" x14ac:dyDescent="0.2"/>
    <row r="24405" ht="12.75" customHeight="1" x14ac:dyDescent="0.2"/>
    <row r="24406" ht="12.75" customHeight="1" x14ac:dyDescent="0.2"/>
    <row r="24407" ht="12.75" customHeight="1" x14ac:dyDescent="0.2"/>
    <row r="24408" ht="12.75" customHeight="1" x14ac:dyDescent="0.2"/>
    <row r="24409" ht="12.75" customHeight="1" x14ac:dyDescent="0.2"/>
    <row r="24410" ht="12.75" customHeight="1" x14ac:dyDescent="0.2"/>
    <row r="24411" ht="12.75" customHeight="1" x14ac:dyDescent="0.2"/>
    <row r="24412" ht="12.75" customHeight="1" x14ac:dyDescent="0.2"/>
    <row r="24413" ht="12.75" customHeight="1" x14ac:dyDescent="0.2"/>
    <row r="24414" ht="12.75" customHeight="1" x14ac:dyDescent="0.2"/>
    <row r="24415" ht="12.75" customHeight="1" x14ac:dyDescent="0.2"/>
    <row r="24416" ht="12.75" customHeight="1" x14ac:dyDescent="0.2"/>
    <row r="24417" ht="12.75" customHeight="1" x14ac:dyDescent="0.2"/>
    <row r="24418" ht="12.75" customHeight="1" x14ac:dyDescent="0.2"/>
    <row r="24419" ht="12.75" customHeight="1" x14ac:dyDescent="0.2"/>
    <row r="24420" ht="12.75" customHeight="1" x14ac:dyDescent="0.2"/>
    <row r="24421" ht="12.75" customHeight="1" x14ac:dyDescent="0.2"/>
    <row r="24422" ht="12.75" customHeight="1" x14ac:dyDescent="0.2"/>
    <row r="24423" ht="12.75" customHeight="1" x14ac:dyDescent="0.2"/>
    <row r="24424" ht="12.75" customHeight="1" x14ac:dyDescent="0.2"/>
    <row r="24425" ht="12.75" customHeight="1" x14ac:dyDescent="0.2"/>
    <row r="24426" ht="12.75" customHeight="1" x14ac:dyDescent="0.2"/>
    <row r="24427" ht="12.75" customHeight="1" x14ac:dyDescent="0.2"/>
    <row r="24428" ht="12.75" customHeight="1" x14ac:dyDescent="0.2"/>
    <row r="24429" ht="12.75" customHeight="1" x14ac:dyDescent="0.2"/>
    <row r="24430" ht="12.75" customHeight="1" x14ac:dyDescent="0.2"/>
    <row r="24431" ht="12.75" customHeight="1" x14ac:dyDescent="0.2"/>
    <row r="24432" ht="12.75" customHeight="1" x14ac:dyDescent="0.2"/>
    <row r="24433" ht="12.75" customHeight="1" x14ac:dyDescent="0.2"/>
    <row r="24434" ht="12.75" customHeight="1" x14ac:dyDescent="0.2"/>
    <row r="24435" ht="12.75" customHeight="1" x14ac:dyDescent="0.2"/>
    <row r="24436" ht="12.75" customHeight="1" x14ac:dyDescent="0.2"/>
    <row r="24437" ht="12.75" customHeight="1" x14ac:dyDescent="0.2"/>
    <row r="24438" ht="12.75" customHeight="1" x14ac:dyDescent="0.2"/>
    <row r="24439" ht="12.75" customHeight="1" x14ac:dyDescent="0.2"/>
    <row r="24440" ht="12.75" customHeight="1" x14ac:dyDescent="0.2"/>
    <row r="24441" ht="12.75" customHeight="1" x14ac:dyDescent="0.2"/>
    <row r="24442" ht="12.75" customHeight="1" x14ac:dyDescent="0.2"/>
    <row r="24443" ht="12.75" customHeight="1" x14ac:dyDescent="0.2"/>
    <row r="24444" ht="12.75" customHeight="1" x14ac:dyDescent="0.2"/>
    <row r="24445" ht="12.75" customHeight="1" x14ac:dyDescent="0.2"/>
    <row r="24446" ht="12.75" customHeight="1" x14ac:dyDescent="0.2"/>
    <row r="24447" ht="12.75" customHeight="1" x14ac:dyDescent="0.2"/>
    <row r="24448" ht="12.75" customHeight="1" x14ac:dyDescent="0.2"/>
    <row r="24449" ht="12.75" customHeight="1" x14ac:dyDescent="0.2"/>
    <row r="24450" ht="12.75" customHeight="1" x14ac:dyDescent="0.2"/>
    <row r="24451" ht="12.75" customHeight="1" x14ac:dyDescent="0.2"/>
    <row r="24452" ht="12.75" customHeight="1" x14ac:dyDescent="0.2"/>
    <row r="24453" ht="12.75" customHeight="1" x14ac:dyDescent="0.2"/>
    <row r="24454" ht="12.75" customHeight="1" x14ac:dyDescent="0.2"/>
    <row r="24455" ht="12.75" customHeight="1" x14ac:dyDescent="0.2"/>
    <row r="24456" ht="12.75" customHeight="1" x14ac:dyDescent="0.2"/>
    <row r="24457" ht="12.75" customHeight="1" x14ac:dyDescent="0.2"/>
    <row r="24458" ht="12.75" customHeight="1" x14ac:dyDescent="0.2"/>
    <row r="24459" ht="12.75" customHeight="1" x14ac:dyDescent="0.2"/>
    <row r="24460" ht="12.75" customHeight="1" x14ac:dyDescent="0.2"/>
    <row r="24461" ht="12.75" customHeight="1" x14ac:dyDescent="0.2"/>
    <row r="24462" ht="12.75" customHeight="1" x14ac:dyDescent="0.2"/>
    <row r="24463" ht="12.75" customHeight="1" x14ac:dyDescent="0.2"/>
    <row r="24464" ht="12.75" customHeight="1" x14ac:dyDescent="0.2"/>
    <row r="24465" ht="12.75" customHeight="1" x14ac:dyDescent="0.2"/>
    <row r="24466" ht="12.75" customHeight="1" x14ac:dyDescent="0.2"/>
    <row r="24467" ht="12.75" customHeight="1" x14ac:dyDescent="0.2"/>
    <row r="24468" ht="12.75" customHeight="1" x14ac:dyDescent="0.2"/>
    <row r="24469" ht="12.75" customHeight="1" x14ac:dyDescent="0.2"/>
    <row r="24470" ht="12.75" customHeight="1" x14ac:dyDescent="0.2"/>
    <row r="24471" ht="12.75" customHeight="1" x14ac:dyDescent="0.2"/>
    <row r="24472" ht="12.75" customHeight="1" x14ac:dyDescent="0.2"/>
    <row r="24473" ht="12.75" customHeight="1" x14ac:dyDescent="0.2"/>
    <row r="24474" ht="12.75" customHeight="1" x14ac:dyDescent="0.2"/>
    <row r="24475" ht="12.75" customHeight="1" x14ac:dyDescent="0.2"/>
    <row r="24476" ht="12.75" customHeight="1" x14ac:dyDescent="0.2"/>
    <row r="24477" ht="12.75" customHeight="1" x14ac:dyDescent="0.2"/>
    <row r="24478" ht="12.75" customHeight="1" x14ac:dyDescent="0.2"/>
    <row r="24479" ht="12.75" customHeight="1" x14ac:dyDescent="0.2"/>
    <row r="24480" ht="12.75" customHeight="1" x14ac:dyDescent="0.2"/>
    <row r="24481" ht="12.75" customHeight="1" x14ac:dyDescent="0.2"/>
    <row r="24482" ht="12.75" customHeight="1" x14ac:dyDescent="0.2"/>
    <row r="24483" ht="12.75" customHeight="1" x14ac:dyDescent="0.2"/>
    <row r="24484" ht="12.75" customHeight="1" x14ac:dyDescent="0.2"/>
    <row r="24485" ht="12.75" customHeight="1" x14ac:dyDescent="0.2"/>
    <row r="24486" ht="12.75" customHeight="1" x14ac:dyDescent="0.2"/>
    <row r="24487" ht="12.75" customHeight="1" x14ac:dyDescent="0.2"/>
    <row r="24488" ht="12.75" customHeight="1" x14ac:dyDescent="0.2"/>
    <row r="24489" ht="12.75" customHeight="1" x14ac:dyDescent="0.2"/>
    <row r="24490" ht="12.75" customHeight="1" x14ac:dyDescent="0.2"/>
    <row r="24491" ht="12.75" customHeight="1" x14ac:dyDescent="0.2"/>
    <row r="24492" ht="12.75" customHeight="1" x14ac:dyDescent="0.2"/>
    <row r="24493" ht="12.75" customHeight="1" x14ac:dyDescent="0.2"/>
    <row r="24494" ht="12.75" customHeight="1" x14ac:dyDescent="0.2"/>
    <row r="24495" ht="12.75" customHeight="1" x14ac:dyDescent="0.2"/>
    <row r="24496" ht="12.75" customHeight="1" x14ac:dyDescent="0.2"/>
    <row r="24497" ht="12.75" customHeight="1" x14ac:dyDescent="0.2"/>
    <row r="24498" ht="12.75" customHeight="1" x14ac:dyDescent="0.2"/>
    <row r="24499" ht="12.75" customHeight="1" x14ac:dyDescent="0.2"/>
    <row r="24500" ht="12.75" customHeight="1" x14ac:dyDescent="0.2"/>
    <row r="24501" ht="12.75" customHeight="1" x14ac:dyDescent="0.2"/>
    <row r="24502" ht="12.75" customHeight="1" x14ac:dyDescent="0.2"/>
    <row r="24503" ht="12.75" customHeight="1" x14ac:dyDescent="0.2"/>
    <row r="24504" ht="12.75" customHeight="1" x14ac:dyDescent="0.2"/>
    <row r="24505" ht="12.75" customHeight="1" x14ac:dyDescent="0.2"/>
    <row r="24506" ht="12.75" customHeight="1" x14ac:dyDescent="0.2"/>
    <row r="24507" ht="12.75" customHeight="1" x14ac:dyDescent="0.2"/>
    <row r="24508" ht="12.75" customHeight="1" x14ac:dyDescent="0.2"/>
    <row r="24509" ht="12.75" customHeight="1" x14ac:dyDescent="0.2"/>
    <row r="24510" ht="12.75" customHeight="1" x14ac:dyDescent="0.2"/>
    <row r="24511" ht="12.75" customHeight="1" x14ac:dyDescent="0.2"/>
    <row r="24512" ht="12.75" customHeight="1" x14ac:dyDescent="0.2"/>
    <row r="24513" ht="12.75" customHeight="1" x14ac:dyDescent="0.2"/>
    <row r="24514" ht="12.75" customHeight="1" x14ac:dyDescent="0.2"/>
    <row r="24515" ht="12.75" customHeight="1" x14ac:dyDescent="0.2"/>
    <row r="24516" ht="12.75" customHeight="1" x14ac:dyDescent="0.2"/>
    <row r="24517" ht="12.75" customHeight="1" x14ac:dyDescent="0.2"/>
    <row r="24518" ht="12.75" customHeight="1" x14ac:dyDescent="0.2"/>
    <row r="24519" ht="12.75" customHeight="1" x14ac:dyDescent="0.2"/>
    <row r="24520" ht="12.75" customHeight="1" x14ac:dyDescent="0.2"/>
    <row r="24521" ht="12.75" customHeight="1" x14ac:dyDescent="0.2"/>
    <row r="24522" ht="12.75" customHeight="1" x14ac:dyDescent="0.2"/>
    <row r="24523" ht="12.75" customHeight="1" x14ac:dyDescent="0.2"/>
    <row r="24524" ht="12.75" customHeight="1" x14ac:dyDescent="0.2"/>
    <row r="24525" ht="12.75" customHeight="1" x14ac:dyDescent="0.2"/>
    <row r="24526" ht="12.75" customHeight="1" x14ac:dyDescent="0.2"/>
    <row r="24527" ht="12.75" customHeight="1" x14ac:dyDescent="0.2"/>
    <row r="24528" ht="12.75" customHeight="1" x14ac:dyDescent="0.2"/>
    <row r="24529" ht="12.75" customHeight="1" x14ac:dyDescent="0.2"/>
    <row r="24530" ht="12.75" customHeight="1" x14ac:dyDescent="0.2"/>
    <row r="24531" ht="12.75" customHeight="1" x14ac:dyDescent="0.2"/>
    <row r="24532" ht="12.75" customHeight="1" x14ac:dyDescent="0.2"/>
    <row r="24533" ht="12.75" customHeight="1" x14ac:dyDescent="0.2"/>
    <row r="24534" ht="12.75" customHeight="1" x14ac:dyDescent="0.2"/>
    <row r="24535" ht="12.75" customHeight="1" x14ac:dyDescent="0.2"/>
    <row r="24536" ht="12.75" customHeight="1" x14ac:dyDescent="0.2"/>
    <row r="24537" ht="12.75" customHeight="1" x14ac:dyDescent="0.2"/>
    <row r="24538" ht="12.75" customHeight="1" x14ac:dyDescent="0.2"/>
    <row r="24539" ht="12.75" customHeight="1" x14ac:dyDescent="0.2"/>
    <row r="24540" ht="12.75" customHeight="1" x14ac:dyDescent="0.2"/>
    <row r="24541" ht="12.75" customHeight="1" x14ac:dyDescent="0.2"/>
    <row r="24542" ht="12.75" customHeight="1" x14ac:dyDescent="0.2"/>
    <row r="24543" ht="12.75" customHeight="1" x14ac:dyDescent="0.2"/>
    <row r="24544" ht="12.75" customHeight="1" x14ac:dyDescent="0.2"/>
    <row r="24545" ht="12.75" customHeight="1" x14ac:dyDescent="0.2"/>
    <row r="24546" ht="12.75" customHeight="1" x14ac:dyDescent="0.2"/>
    <row r="24547" ht="12.75" customHeight="1" x14ac:dyDescent="0.2"/>
    <row r="24548" ht="12.75" customHeight="1" x14ac:dyDescent="0.2"/>
    <row r="24549" ht="12.75" customHeight="1" x14ac:dyDescent="0.2"/>
    <row r="24550" ht="12.75" customHeight="1" x14ac:dyDescent="0.2"/>
    <row r="24551" ht="12.75" customHeight="1" x14ac:dyDescent="0.2"/>
    <row r="24552" ht="12.75" customHeight="1" x14ac:dyDescent="0.2"/>
    <row r="24553" ht="12.75" customHeight="1" x14ac:dyDescent="0.2"/>
    <row r="24554" ht="12.75" customHeight="1" x14ac:dyDescent="0.2"/>
    <row r="24555" ht="12.75" customHeight="1" x14ac:dyDescent="0.2"/>
    <row r="24556" ht="12.75" customHeight="1" x14ac:dyDescent="0.2"/>
    <row r="24557" ht="12.75" customHeight="1" x14ac:dyDescent="0.2"/>
    <row r="24558" ht="12.75" customHeight="1" x14ac:dyDescent="0.2"/>
    <row r="24559" ht="12.75" customHeight="1" x14ac:dyDescent="0.2"/>
    <row r="24560" ht="12.75" customHeight="1" x14ac:dyDescent="0.2"/>
    <row r="24561" ht="12.75" customHeight="1" x14ac:dyDescent="0.2"/>
    <row r="24562" ht="12.75" customHeight="1" x14ac:dyDescent="0.2"/>
    <row r="24563" ht="12.75" customHeight="1" x14ac:dyDescent="0.2"/>
    <row r="24564" ht="12.75" customHeight="1" x14ac:dyDescent="0.2"/>
    <row r="24565" ht="12.75" customHeight="1" x14ac:dyDescent="0.2"/>
    <row r="24566" ht="12.75" customHeight="1" x14ac:dyDescent="0.2"/>
    <row r="24567" ht="12.75" customHeight="1" x14ac:dyDescent="0.2"/>
    <row r="24568" ht="12.75" customHeight="1" x14ac:dyDescent="0.2"/>
    <row r="24569" ht="12.75" customHeight="1" x14ac:dyDescent="0.2"/>
    <row r="24570" ht="12.75" customHeight="1" x14ac:dyDescent="0.2"/>
    <row r="24571" ht="12.75" customHeight="1" x14ac:dyDescent="0.2"/>
    <row r="24572" ht="12.75" customHeight="1" x14ac:dyDescent="0.2"/>
    <row r="24573" ht="12.75" customHeight="1" x14ac:dyDescent="0.2"/>
    <row r="24574" ht="12.75" customHeight="1" x14ac:dyDescent="0.2"/>
    <row r="24575" ht="12.75" customHeight="1" x14ac:dyDescent="0.2"/>
    <row r="24576" ht="12.75" customHeight="1" x14ac:dyDescent="0.2"/>
    <row r="24577" ht="12.75" customHeight="1" x14ac:dyDescent="0.2"/>
    <row r="24578" ht="12.75" customHeight="1" x14ac:dyDescent="0.2"/>
    <row r="24579" ht="12.75" customHeight="1" x14ac:dyDescent="0.2"/>
    <row r="24580" ht="12.75" customHeight="1" x14ac:dyDescent="0.2"/>
    <row r="24581" ht="12.75" customHeight="1" x14ac:dyDescent="0.2"/>
    <row r="24582" ht="12.75" customHeight="1" x14ac:dyDescent="0.2"/>
    <row r="24583" ht="12.75" customHeight="1" x14ac:dyDescent="0.2"/>
    <row r="24584" ht="12.75" customHeight="1" x14ac:dyDescent="0.2"/>
    <row r="24585" ht="12.75" customHeight="1" x14ac:dyDescent="0.2"/>
    <row r="24586" ht="12.75" customHeight="1" x14ac:dyDescent="0.2"/>
    <row r="24587" ht="12.75" customHeight="1" x14ac:dyDescent="0.2"/>
    <row r="24588" ht="12.75" customHeight="1" x14ac:dyDescent="0.2"/>
    <row r="24589" ht="12.75" customHeight="1" x14ac:dyDescent="0.2"/>
    <row r="24590" ht="12.75" customHeight="1" x14ac:dyDescent="0.2"/>
    <row r="24591" ht="12.75" customHeight="1" x14ac:dyDescent="0.2"/>
    <row r="24592" ht="12.75" customHeight="1" x14ac:dyDescent="0.2"/>
    <row r="24593" ht="12.75" customHeight="1" x14ac:dyDescent="0.2"/>
    <row r="24594" ht="12.75" customHeight="1" x14ac:dyDescent="0.2"/>
    <row r="24595" ht="12.75" customHeight="1" x14ac:dyDescent="0.2"/>
    <row r="24596" ht="12.75" customHeight="1" x14ac:dyDescent="0.2"/>
    <row r="24597" ht="12.75" customHeight="1" x14ac:dyDescent="0.2"/>
    <row r="24598" ht="12.75" customHeight="1" x14ac:dyDescent="0.2"/>
    <row r="24599" ht="12.75" customHeight="1" x14ac:dyDescent="0.2"/>
    <row r="24600" ht="12.75" customHeight="1" x14ac:dyDescent="0.2"/>
    <row r="24601" ht="12.75" customHeight="1" x14ac:dyDescent="0.2"/>
    <row r="24602" ht="12.75" customHeight="1" x14ac:dyDescent="0.2"/>
    <row r="24603" ht="12.75" customHeight="1" x14ac:dyDescent="0.2"/>
    <row r="24604" ht="12.75" customHeight="1" x14ac:dyDescent="0.2"/>
    <row r="24605" ht="12.75" customHeight="1" x14ac:dyDescent="0.2"/>
    <row r="24606" ht="12.75" customHeight="1" x14ac:dyDescent="0.2"/>
    <row r="24607" ht="12.75" customHeight="1" x14ac:dyDescent="0.2"/>
    <row r="24608" ht="12.75" customHeight="1" x14ac:dyDescent="0.2"/>
    <row r="24609" ht="12.75" customHeight="1" x14ac:dyDescent="0.2"/>
    <row r="24610" ht="12.75" customHeight="1" x14ac:dyDescent="0.2"/>
    <row r="24611" ht="12.75" customHeight="1" x14ac:dyDescent="0.2"/>
    <row r="24612" ht="12.75" customHeight="1" x14ac:dyDescent="0.2"/>
    <row r="24613" ht="12.75" customHeight="1" x14ac:dyDescent="0.2"/>
    <row r="24614" ht="12.75" customHeight="1" x14ac:dyDescent="0.2"/>
    <row r="24615" ht="12.75" customHeight="1" x14ac:dyDescent="0.2"/>
    <row r="24616" ht="12.75" customHeight="1" x14ac:dyDescent="0.2"/>
    <row r="24617" ht="12.75" customHeight="1" x14ac:dyDescent="0.2"/>
    <row r="24618" ht="12.75" customHeight="1" x14ac:dyDescent="0.2"/>
    <row r="24619" ht="12.75" customHeight="1" x14ac:dyDescent="0.2"/>
    <row r="24620" ht="12.75" customHeight="1" x14ac:dyDescent="0.2"/>
    <row r="24621" ht="12.75" customHeight="1" x14ac:dyDescent="0.2"/>
    <row r="24622" ht="12.75" customHeight="1" x14ac:dyDescent="0.2"/>
    <row r="24623" ht="12.75" customHeight="1" x14ac:dyDescent="0.2"/>
    <row r="24624" ht="12.75" customHeight="1" x14ac:dyDescent="0.2"/>
    <row r="24625" ht="12.75" customHeight="1" x14ac:dyDescent="0.2"/>
    <row r="24626" ht="12.75" customHeight="1" x14ac:dyDescent="0.2"/>
    <row r="24627" ht="12.75" customHeight="1" x14ac:dyDescent="0.2"/>
    <row r="24628" ht="12.75" customHeight="1" x14ac:dyDescent="0.2"/>
    <row r="24629" ht="12.75" customHeight="1" x14ac:dyDescent="0.2"/>
    <row r="24630" ht="12.75" customHeight="1" x14ac:dyDescent="0.2"/>
    <row r="24631" ht="12.75" customHeight="1" x14ac:dyDescent="0.2"/>
    <row r="24632" ht="12.75" customHeight="1" x14ac:dyDescent="0.2"/>
    <row r="24633" ht="12.75" customHeight="1" x14ac:dyDescent="0.2"/>
    <row r="24634" ht="12.75" customHeight="1" x14ac:dyDescent="0.2"/>
    <row r="24635" ht="12.75" customHeight="1" x14ac:dyDescent="0.2"/>
    <row r="24636" ht="12.75" customHeight="1" x14ac:dyDescent="0.2"/>
    <row r="24637" ht="12.75" customHeight="1" x14ac:dyDescent="0.2"/>
    <row r="24638" ht="12.75" customHeight="1" x14ac:dyDescent="0.2"/>
    <row r="24639" ht="12.75" customHeight="1" x14ac:dyDescent="0.2"/>
    <row r="24640" ht="12.75" customHeight="1" x14ac:dyDescent="0.2"/>
    <row r="24641" ht="12.75" customHeight="1" x14ac:dyDescent="0.2"/>
    <row r="24642" ht="12.75" customHeight="1" x14ac:dyDescent="0.2"/>
    <row r="24643" ht="12.75" customHeight="1" x14ac:dyDescent="0.2"/>
    <row r="24644" ht="12.75" customHeight="1" x14ac:dyDescent="0.2"/>
    <row r="24645" ht="12.75" customHeight="1" x14ac:dyDescent="0.2"/>
    <row r="24646" ht="12.75" customHeight="1" x14ac:dyDescent="0.2"/>
    <row r="24647" ht="12.75" customHeight="1" x14ac:dyDescent="0.2"/>
    <row r="24648" ht="12.75" customHeight="1" x14ac:dyDescent="0.2"/>
    <row r="24649" ht="12.75" customHeight="1" x14ac:dyDescent="0.2"/>
    <row r="24650" ht="12.75" customHeight="1" x14ac:dyDescent="0.2"/>
    <row r="24651" ht="12.75" customHeight="1" x14ac:dyDescent="0.2"/>
    <row r="24652" ht="12.75" customHeight="1" x14ac:dyDescent="0.2"/>
    <row r="24653" ht="12.75" customHeight="1" x14ac:dyDescent="0.2"/>
    <row r="24654" ht="12.75" customHeight="1" x14ac:dyDescent="0.2"/>
    <row r="24655" ht="12.75" customHeight="1" x14ac:dyDescent="0.2"/>
    <row r="24656" ht="12.75" customHeight="1" x14ac:dyDescent="0.2"/>
    <row r="24657" ht="12.75" customHeight="1" x14ac:dyDescent="0.2"/>
    <row r="24658" ht="12.75" customHeight="1" x14ac:dyDescent="0.2"/>
    <row r="24659" ht="12.75" customHeight="1" x14ac:dyDescent="0.2"/>
    <row r="24660" ht="12.75" customHeight="1" x14ac:dyDescent="0.2"/>
    <row r="24661" ht="12.75" customHeight="1" x14ac:dyDescent="0.2"/>
    <row r="24662" ht="12.75" customHeight="1" x14ac:dyDescent="0.2"/>
    <row r="24663" ht="12.75" customHeight="1" x14ac:dyDescent="0.2"/>
    <row r="24664" ht="12.75" customHeight="1" x14ac:dyDescent="0.2"/>
    <row r="24665" ht="12.75" customHeight="1" x14ac:dyDescent="0.2"/>
    <row r="24666" ht="12.75" customHeight="1" x14ac:dyDescent="0.2"/>
    <row r="24667" ht="12.75" customHeight="1" x14ac:dyDescent="0.2"/>
    <row r="24668" ht="12.75" customHeight="1" x14ac:dyDescent="0.2"/>
    <row r="24669" ht="12.75" customHeight="1" x14ac:dyDescent="0.2"/>
    <row r="24670" ht="12.75" customHeight="1" x14ac:dyDescent="0.2"/>
    <row r="24671" ht="12.75" customHeight="1" x14ac:dyDescent="0.2"/>
    <row r="24672" ht="12.75" customHeight="1" x14ac:dyDescent="0.2"/>
    <row r="24673" ht="12.75" customHeight="1" x14ac:dyDescent="0.2"/>
    <row r="24674" ht="12.75" customHeight="1" x14ac:dyDescent="0.2"/>
    <row r="24675" ht="12.75" customHeight="1" x14ac:dyDescent="0.2"/>
    <row r="24676" ht="12.75" customHeight="1" x14ac:dyDescent="0.2"/>
    <row r="24677" ht="12.75" customHeight="1" x14ac:dyDescent="0.2"/>
    <row r="24678" ht="12.75" customHeight="1" x14ac:dyDescent="0.2"/>
    <row r="24679" ht="12.75" customHeight="1" x14ac:dyDescent="0.2"/>
    <row r="24680" ht="12.75" customHeight="1" x14ac:dyDescent="0.2"/>
    <row r="24681" ht="12.75" customHeight="1" x14ac:dyDescent="0.2"/>
    <row r="24682" ht="12.75" customHeight="1" x14ac:dyDescent="0.2"/>
    <row r="24683" ht="12.75" customHeight="1" x14ac:dyDescent="0.2"/>
    <row r="24684" ht="12.75" customHeight="1" x14ac:dyDescent="0.2"/>
    <row r="24685" ht="12.75" customHeight="1" x14ac:dyDescent="0.2"/>
    <row r="24686" ht="12.75" customHeight="1" x14ac:dyDescent="0.2"/>
    <row r="24687" ht="12.75" customHeight="1" x14ac:dyDescent="0.2"/>
    <row r="24688" ht="12.75" customHeight="1" x14ac:dyDescent="0.2"/>
    <row r="24689" ht="12.75" customHeight="1" x14ac:dyDescent="0.2"/>
    <row r="24690" ht="12.75" customHeight="1" x14ac:dyDescent="0.2"/>
    <row r="24691" ht="12.75" customHeight="1" x14ac:dyDescent="0.2"/>
    <row r="24692" ht="12.75" customHeight="1" x14ac:dyDescent="0.2"/>
    <row r="24693" ht="12.75" customHeight="1" x14ac:dyDescent="0.2"/>
    <row r="24694" ht="12.75" customHeight="1" x14ac:dyDescent="0.2"/>
    <row r="24695" ht="12.75" customHeight="1" x14ac:dyDescent="0.2"/>
    <row r="24696" ht="12.75" customHeight="1" x14ac:dyDescent="0.2"/>
    <row r="24697" ht="12.75" customHeight="1" x14ac:dyDescent="0.2"/>
    <row r="24698" ht="12.75" customHeight="1" x14ac:dyDescent="0.2"/>
    <row r="24699" ht="12.75" customHeight="1" x14ac:dyDescent="0.2"/>
    <row r="24700" ht="12.75" customHeight="1" x14ac:dyDescent="0.2"/>
    <row r="24701" ht="12.75" customHeight="1" x14ac:dyDescent="0.2"/>
    <row r="24702" ht="12.75" customHeight="1" x14ac:dyDescent="0.2"/>
    <row r="24703" ht="12.75" customHeight="1" x14ac:dyDescent="0.2"/>
    <row r="24704" ht="12.75" customHeight="1" x14ac:dyDescent="0.2"/>
    <row r="24705" ht="12.75" customHeight="1" x14ac:dyDescent="0.2"/>
    <row r="24706" ht="12.75" customHeight="1" x14ac:dyDescent="0.2"/>
    <row r="24707" ht="12.75" customHeight="1" x14ac:dyDescent="0.2"/>
    <row r="24708" ht="12.75" customHeight="1" x14ac:dyDescent="0.2"/>
    <row r="24709" ht="12.75" customHeight="1" x14ac:dyDescent="0.2"/>
    <row r="24710" ht="12.75" customHeight="1" x14ac:dyDescent="0.2"/>
    <row r="24711" ht="12.75" customHeight="1" x14ac:dyDescent="0.2"/>
    <row r="24712" ht="12.75" customHeight="1" x14ac:dyDescent="0.2"/>
    <row r="24713" ht="12.75" customHeight="1" x14ac:dyDescent="0.2"/>
    <row r="24714" ht="12.75" customHeight="1" x14ac:dyDescent="0.2"/>
    <row r="24715" ht="12.75" customHeight="1" x14ac:dyDescent="0.2"/>
    <row r="24716" ht="12.75" customHeight="1" x14ac:dyDescent="0.2"/>
    <row r="24717" ht="12.75" customHeight="1" x14ac:dyDescent="0.2"/>
    <row r="24718" ht="12.75" customHeight="1" x14ac:dyDescent="0.2"/>
    <row r="24719" ht="12.75" customHeight="1" x14ac:dyDescent="0.2"/>
    <row r="24720" ht="12.75" customHeight="1" x14ac:dyDescent="0.2"/>
    <row r="24721" ht="12.75" customHeight="1" x14ac:dyDescent="0.2"/>
    <row r="24722" ht="12.75" customHeight="1" x14ac:dyDescent="0.2"/>
    <row r="24723" ht="12.75" customHeight="1" x14ac:dyDescent="0.2"/>
    <row r="24724" ht="12.75" customHeight="1" x14ac:dyDescent="0.2"/>
    <row r="24725" ht="12.75" customHeight="1" x14ac:dyDescent="0.2"/>
    <row r="24726" ht="12.75" customHeight="1" x14ac:dyDescent="0.2"/>
    <row r="24727" ht="12.75" customHeight="1" x14ac:dyDescent="0.2"/>
    <row r="24728" ht="12.75" customHeight="1" x14ac:dyDescent="0.2"/>
    <row r="24729" ht="12.75" customHeight="1" x14ac:dyDescent="0.2"/>
    <row r="24730" ht="12.75" customHeight="1" x14ac:dyDescent="0.2"/>
    <row r="24731" ht="12.75" customHeight="1" x14ac:dyDescent="0.2"/>
    <row r="24732" ht="12.75" customHeight="1" x14ac:dyDescent="0.2"/>
    <row r="24733" ht="12.75" customHeight="1" x14ac:dyDescent="0.2"/>
    <row r="24734" ht="12.75" customHeight="1" x14ac:dyDescent="0.2"/>
    <row r="24735" ht="12.75" customHeight="1" x14ac:dyDescent="0.2"/>
    <row r="24736" ht="12.75" customHeight="1" x14ac:dyDescent="0.2"/>
    <row r="24737" ht="12.75" customHeight="1" x14ac:dyDescent="0.2"/>
    <row r="24738" ht="12.75" customHeight="1" x14ac:dyDescent="0.2"/>
    <row r="24739" ht="12.75" customHeight="1" x14ac:dyDescent="0.2"/>
    <row r="24740" ht="12.75" customHeight="1" x14ac:dyDescent="0.2"/>
    <row r="24741" ht="12.75" customHeight="1" x14ac:dyDescent="0.2"/>
    <row r="24742" ht="12.75" customHeight="1" x14ac:dyDescent="0.2"/>
    <row r="24743" ht="12.75" customHeight="1" x14ac:dyDescent="0.2"/>
    <row r="24744" ht="12.75" customHeight="1" x14ac:dyDescent="0.2"/>
    <row r="24745" ht="12.75" customHeight="1" x14ac:dyDescent="0.2"/>
    <row r="24746" ht="12.75" customHeight="1" x14ac:dyDescent="0.2"/>
    <row r="24747" ht="12.75" customHeight="1" x14ac:dyDescent="0.2"/>
    <row r="24748" ht="12.75" customHeight="1" x14ac:dyDescent="0.2"/>
    <row r="24749" ht="12.75" customHeight="1" x14ac:dyDescent="0.2"/>
    <row r="24750" ht="12.75" customHeight="1" x14ac:dyDescent="0.2"/>
    <row r="24751" ht="12.75" customHeight="1" x14ac:dyDescent="0.2"/>
    <row r="24752" ht="12.75" customHeight="1" x14ac:dyDescent="0.2"/>
    <row r="24753" ht="12.75" customHeight="1" x14ac:dyDescent="0.2"/>
    <row r="24754" ht="12.75" customHeight="1" x14ac:dyDescent="0.2"/>
    <row r="24755" ht="12.75" customHeight="1" x14ac:dyDescent="0.2"/>
    <row r="24756" ht="12.75" customHeight="1" x14ac:dyDescent="0.2"/>
    <row r="24757" ht="12.75" customHeight="1" x14ac:dyDescent="0.2"/>
    <row r="24758" ht="12.75" customHeight="1" x14ac:dyDescent="0.2"/>
    <row r="24759" ht="12.75" customHeight="1" x14ac:dyDescent="0.2"/>
    <row r="24760" ht="12.75" customHeight="1" x14ac:dyDescent="0.2"/>
    <row r="24761" ht="12.75" customHeight="1" x14ac:dyDescent="0.2"/>
    <row r="24762" ht="12.75" customHeight="1" x14ac:dyDescent="0.2"/>
    <row r="24763" ht="12.75" customHeight="1" x14ac:dyDescent="0.2"/>
    <row r="24764" ht="12.75" customHeight="1" x14ac:dyDescent="0.2"/>
    <row r="24765" ht="12.75" customHeight="1" x14ac:dyDescent="0.2"/>
    <row r="24766" ht="12.75" customHeight="1" x14ac:dyDescent="0.2"/>
    <row r="24767" ht="12.75" customHeight="1" x14ac:dyDescent="0.2"/>
    <row r="24768" ht="12.75" customHeight="1" x14ac:dyDescent="0.2"/>
    <row r="24769" ht="12.75" customHeight="1" x14ac:dyDescent="0.2"/>
    <row r="24770" ht="12.75" customHeight="1" x14ac:dyDescent="0.2"/>
    <row r="24771" ht="12.75" customHeight="1" x14ac:dyDescent="0.2"/>
    <row r="24772" ht="12.75" customHeight="1" x14ac:dyDescent="0.2"/>
    <row r="24773" ht="12.75" customHeight="1" x14ac:dyDescent="0.2"/>
    <row r="24774" ht="12.75" customHeight="1" x14ac:dyDescent="0.2"/>
    <row r="24775" ht="12.75" customHeight="1" x14ac:dyDescent="0.2"/>
    <row r="24776" ht="12.75" customHeight="1" x14ac:dyDescent="0.2"/>
    <row r="24777" ht="12.75" customHeight="1" x14ac:dyDescent="0.2"/>
    <row r="24778" ht="12.75" customHeight="1" x14ac:dyDescent="0.2"/>
    <row r="24779" ht="12.75" customHeight="1" x14ac:dyDescent="0.2"/>
    <row r="24780" ht="12.75" customHeight="1" x14ac:dyDescent="0.2"/>
    <row r="24781" ht="12.75" customHeight="1" x14ac:dyDescent="0.2"/>
    <row r="24782" ht="12.75" customHeight="1" x14ac:dyDescent="0.2"/>
    <row r="24783" ht="12.75" customHeight="1" x14ac:dyDescent="0.2"/>
    <row r="24784" ht="12.75" customHeight="1" x14ac:dyDescent="0.2"/>
    <row r="24785" ht="12.75" customHeight="1" x14ac:dyDescent="0.2"/>
    <row r="24786" ht="12.75" customHeight="1" x14ac:dyDescent="0.2"/>
    <row r="24787" ht="12.75" customHeight="1" x14ac:dyDescent="0.2"/>
    <row r="24788" ht="12.75" customHeight="1" x14ac:dyDescent="0.2"/>
    <row r="24789" ht="12.75" customHeight="1" x14ac:dyDescent="0.2"/>
    <row r="24790" ht="12.75" customHeight="1" x14ac:dyDescent="0.2"/>
    <row r="24791" ht="12.75" customHeight="1" x14ac:dyDescent="0.2"/>
    <row r="24792" ht="12.75" customHeight="1" x14ac:dyDescent="0.2"/>
    <row r="24793" ht="12.75" customHeight="1" x14ac:dyDescent="0.2"/>
    <row r="24794" ht="12.75" customHeight="1" x14ac:dyDescent="0.2"/>
    <row r="24795" ht="12.75" customHeight="1" x14ac:dyDescent="0.2"/>
    <row r="24796" ht="12.75" customHeight="1" x14ac:dyDescent="0.2"/>
    <row r="24797" ht="12.75" customHeight="1" x14ac:dyDescent="0.2"/>
    <row r="24798" ht="12.75" customHeight="1" x14ac:dyDescent="0.2"/>
    <row r="24799" ht="12.75" customHeight="1" x14ac:dyDescent="0.2"/>
    <row r="24800" ht="12.75" customHeight="1" x14ac:dyDescent="0.2"/>
    <row r="24801" ht="12.75" customHeight="1" x14ac:dyDescent="0.2"/>
    <row r="24802" ht="12.75" customHeight="1" x14ac:dyDescent="0.2"/>
    <row r="24803" ht="12.75" customHeight="1" x14ac:dyDescent="0.2"/>
    <row r="24804" ht="12.75" customHeight="1" x14ac:dyDescent="0.2"/>
    <row r="24805" ht="12.75" customHeight="1" x14ac:dyDescent="0.2"/>
    <row r="24806" ht="12.75" customHeight="1" x14ac:dyDescent="0.2"/>
    <row r="24807" ht="12.75" customHeight="1" x14ac:dyDescent="0.2"/>
    <row r="24808" ht="12.75" customHeight="1" x14ac:dyDescent="0.2"/>
    <row r="24809" ht="12.75" customHeight="1" x14ac:dyDescent="0.2"/>
    <row r="24810" ht="12.75" customHeight="1" x14ac:dyDescent="0.2"/>
    <row r="24811" ht="12.75" customHeight="1" x14ac:dyDescent="0.2"/>
    <row r="24812" ht="12.75" customHeight="1" x14ac:dyDescent="0.2"/>
    <row r="24813" ht="12.75" customHeight="1" x14ac:dyDescent="0.2"/>
    <row r="24814" ht="12.75" customHeight="1" x14ac:dyDescent="0.2"/>
    <row r="24815" ht="12.75" customHeight="1" x14ac:dyDescent="0.2"/>
    <row r="24816" ht="12.75" customHeight="1" x14ac:dyDescent="0.2"/>
    <row r="24817" ht="12.75" customHeight="1" x14ac:dyDescent="0.2"/>
    <row r="24818" ht="12.75" customHeight="1" x14ac:dyDescent="0.2"/>
    <row r="24819" ht="12.75" customHeight="1" x14ac:dyDescent="0.2"/>
    <row r="24820" ht="12.75" customHeight="1" x14ac:dyDescent="0.2"/>
    <row r="24821" ht="12.75" customHeight="1" x14ac:dyDescent="0.2"/>
    <row r="24822" ht="12.75" customHeight="1" x14ac:dyDescent="0.2"/>
    <row r="24823" ht="12.75" customHeight="1" x14ac:dyDescent="0.2"/>
    <row r="24824" ht="12.75" customHeight="1" x14ac:dyDescent="0.2"/>
    <row r="24825" ht="12.75" customHeight="1" x14ac:dyDescent="0.2"/>
    <row r="24826" ht="12.75" customHeight="1" x14ac:dyDescent="0.2"/>
    <row r="24827" ht="12.75" customHeight="1" x14ac:dyDescent="0.2"/>
    <row r="24828" ht="12.75" customHeight="1" x14ac:dyDescent="0.2"/>
    <row r="24829" ht="12.75" customHeight="1" x14ac:dyDescent="0.2"/>
    <row r="24830" ht="12.75" customHeight="1" x14ac:dyDescent="0.2"/>
    <row r="24831" ht="12.75" customHeight="1" x14ac:dyDescent="0.2"/>
    <row r="24832" ht="12.75" customHeight="1" x14ac:dyDescent="0.2"/>
    <row r="24833" ht="12.75" customHeight="1" x14ac:dyDescent="0.2"/>
    <row r="24834" ht="12.75" customHeight="1" x14ac:dyDescent="0.2"/>
    <row r="24835" ht="12.75" customHeight="1" x14ac:dyDescent="0.2"/>
    <row r="24836" ht="12.75" customHeight="1" x14ac:dyDescent="0.2"/>
    <row r="24837" ht="12.75" customHeight="1" x14ac:dyDescent="0.2"/>
    <row r="24838" ht="12.75" customHeight="1" x14ac:dyDescent="0.2"/>
    <row r="24839" ht="12.75" customHeight="1" x14ac:dyDescent="0.2"/>
    <row r="24840" ht="12.75" customHeight="1" x14ac:dyDescent="0.2"/>
    <row r="24841" ht="12.75" customHeight="1" x14ac:dyDescent="0.2"/>
    <row r="24842" ht="12.75" customHeight="1" x14ac:dyDescent="0.2"/>
    <row r="24843" ht="12.75" customHeight="1" x14ac:dyDescent="0.2"/>
    <row r="24844" ht="12.75" customHeight="1" x14ac:dyDescent="0.2"/>
    <row r="24845" ht="12.75" customHeight="1" x14ac:dyDescent="0.2"/>
    <row r="24846" ht="12.75" customHeight="1" x14ac:dyDescent="0.2"/>
    <row r="24847" ht="12.75" customHeight="1" x14ac:dyDescent="0.2"/>
    <row r="24848" ht="12.75" customHeight="1" x14ac:dyDescent="0.2"/>
    <row r="24849" ht="12.75" customHeight="1" x14ac:dyDescent="0.2"/>
    <row r="24850" ht="12.75" customHeight="1" x14ac:dyDescent="0.2"/>
    <row r="24851" ht="12.75" customHeight="1" x14ac:dyDescent="0.2"/>
    <row r="24852" ht="12.75" customHeight="1" x14ac:dyDescent="0.2"/>
    <row r="24853" ht="12.75" customHeight="1" x14ac:dyDescent="0.2"/>
    <row r="24854" ht="12.75" customHeight="1" x14ac:dyDescent="0.2"/>
    <row r="24855" ht="12.75" customHeight="1" x14ac:dyDescent="0.2"/>
    <row r="24856" ht="12.75" customHeight="1" x14ac:dyDescent="0.2"/>
    <row r="24857" ht="12.75" customHeight="1" x14ac:dyDescent="0.2"/>
    <row r="24858" ht="12.75" customHeight="1" x14ac:dyDescent="0.2"/>
    <row r="24859" ht="12.75" customHeight="1" x14ac:dyDescent="0.2"/>
    <row r="24860" ht="12.75" customHeight="1" x14ac:dyDescent="0.2"/>
    <row r="24861" ht="12.75" customHeight="1" x14ac:dyDescent="0.2"/>
    <row r="24862" ht="12.75" customHeight="1" x14ac:dyDescent="0.2"/>
    <row r="24863" ht="12.75" customHeight="1" x14ac:dyDescent="0.2"/>
    <row r="24864" ht="12.75" customHeight="1" x14ac:dyDescent="0.2"/>
    <row r="24865" ht="12.75" customHeight="1" x14ac:dyDescent="0.2"/>
    <row r="24866" ht="12.75" customHeight="1" x14ac:dyDescent="0.2"/>
    <row r="24867" ht="12.75" customHeight="1" x14ac:dyDescent="0.2"/>
    <row r="24868" ht="12.75" customHeight="1" x14ac:dyDescent="0.2"/>
    <row r="24869" ht="12.75" customHeight="1" x14ac:dyDescent="0.2"/>
    <row r="24870" ht="12.75" customHeight="1" x14ac:dyDescent="0.2"/>
    <row r="24871" ht="12.75" customHeight="1" x14ac:dyDescent="0.2"/>
    <row r="24872" ht="12.75" customHeight="1" x14ac:dyDescent="0.2"/>
    <row r="24873" ht="12.75" customHeight="1" x14ac:dyDescent="0.2"/>
    <row r="24874" ht="12.75" customHeight="1" x14ac:dyDescent="0.2"/>
    <row r="24875" ht="12.75" customHeight="1" x14ac:dyDescent="0.2"/>
    <row r="24876" ht="12.75" customHeight="1" x14ac:dyDescent="0.2"/>
    <row r="24877" ht="12.75" customHeight="1" x14ac:dyDescent="0.2"/>
    <row r="24878" ht="12.75" customHeight="1" x14ac:dyDescent="0.2"/>
    <row r="24879" ht="12.75" customHeight="1" x14ac:dyDescent="0.2"/>
    <row r="24880" ht="12.75" customHeight="1" x14ac:dyDescent="0.2"/>
    <row r="24881" ht="12.75" customHeight="1" x14ac:dyDescent="0.2"/>
    <row r="24882" ht="12.75" customHeight="1" x14ac:dyDescent="0.2"/>
    <row r="24883" ht="12.75" customHeight="1" x14ac:dyDescent="0.2"/>
    <row r="24884" ht="12.75" customHeight="1" x14ac:dyDescent="0.2"/>
    <row r="24885" ht="12.75" customHeight="1" x14ac:dyDescent="0.2"/>
    <row r="24886" ht="12.75" customHeight="1" x14ac:dyDescent="0.2"/>
    <row r="24887" ht="12.75" customHeight="1" x14ac:dyDescent="0.2"/>
    <row r="24888" ht="12.75" customHeight="1" x14ac:dyDescent="0.2"/>
    <row r="24889" ht="12.75" customHeight="1" x14ac:dyDescent="0.2"/>
    <row r="24890" ht="12.75" customHeight="1" x14ac:dyDescent="0.2"/>
    <row r="24891" ht="12.75" customHeight="1" x14ac:dyDescent="0.2"/>
    <row r="24892" ht="12.75" customHeight="1" x14ac:dyDescent="0.2"/>
    <row r="24893" ht="12.75" customHeight="1" x14ac:dyDescent="0.2"/>
    <row r="24894" ht="12.75" customHeight="1" x14ac:dyDescent="0.2"/>
    <row r="24895" ht="12.75" customHeight="1" x14ac:dyDescent="0.2"/>
    <row r="24896" ht="12.75" customHeight="1" x14ac:dyDescent="0.2"/>
    <row r="24897" ht="12.75" customHeight="1" x14ac:dyDescent="0.2"/>
    <row r="24898" ht="12.75" customHeight="1" x14ac:dyDescent="0.2"/>
    <row r="24899" ht="12.75" customHeight="1" x14ac:dyDescent="0.2"/>
    <row r="24900" ht="12.75" customHeight="1" x14ac:dyDescent="0.2"/>
    <row r="24901" ht="12.75" customHeight="1" x14ac:dyDescent="0.2"/>
    <row r="24902" ht="12.75" customHeight="1" x14ac:dyDescent="0.2"/>
    <row r="24903" ht="12.75" customHeight="1" x14ac:dyDescent="0.2"/>
    <row r="24904" ht="12.75" customHeight="1" x14ac:dyDescent="0.2"/>
    <row r="24905" ht="12.75" customHeight="1" x14ac:dyDescent="0.2"/>
    <row r="24906" ht="12.75" customHeight="1" x14ac:dyDescent="0.2"/>
    <row r="24907" ht="12.75" customHeight="1" x14ac:dyDescent="0.2"/>
    <row r="24908" ht="12.75" customHeight="1" x14ac:dyDescent="0.2"/>
    <row r="24909" ht="12.75" customHeight="1" x14ac:dyDescent="0.2"/>
    <row r="24910" ht="12.75" customHeight="1" x14ac:dyDescent="0.2"/>
    <row r="24911" ht="12.75" customHeight="1" x14ac:dyDescent="0.2"/>
    <row r="24912" ht="12.75" customHeight="1" x14ac:dyDescent="0.2"/>
    <row r="24913" ht="12.75" customHeight="1" x14ac:dyDescent="0.2"/>
    <row r="24914" ht="12.75" customHeight="1" x14ac:dyDescent="0.2"/>
    <row r="24915" ht="12.75" customHeight="1" x14ac:dyDescent="0.2"/>
    <row r="24916" ht="12.75" customHeight="1" x14ac:dyDescent="0.2"/>
    <row r="24917" ht="12.75" customHeight="1" x14ac:dyDescent="0.2"/>
    <row r="24918" ht="12.75" customHeight="1" x14ac:dyDescent="0.2"/>
    <row r="24919" ht="12.75" customHeight="1" x14ac:dyDescent="0.2"/>
    <row r="24920" ht="12.75" customHeight="1" x14ac:dyDescent="0.2"/>
    <row r="24921" ht="12.75" customHeight="1" x14ac:dyDescent="0.2"/>
    <row r="24922" ht="12.75" customHeight="1" x14ac:dyDescent="0.2"/>
    <row r="24923" ht="12.75" customHeight="1" x14ac:dyDescent="0.2"/>
    <row r="24924" ht="12.75" customHeight="1" x14ac:dyDescent="0.2"/>
    <row r="24925" ht="12.75" customHeight="1" x14ac:dyDescent="0.2"/>
    <row r="24926" ht="12.75" customHeight="1" x14ac:dyDescent="0.2"/>
    <row r="24927" ht="12.75" customHeight="1" x14ac:dyDescent="0.2"/>
    <row r="24928" ht="12.75" customHeight="1" x14ac:dyDescent="0.2"/>
    <row r="24929" ht="12.75" customHeight="1" x14ac:dyDescent="0.2"/>
    <row r="24930" ht="12.75" customHeight="1" x14ac:dyDescent="0.2"/>
    <row r="24931" ht="12.75" customHeight="1" x14ac:dyDescent="0.2"/>
    <row r="24932" ht="12.75" customHeight="1" x14ac:dyDescent="0.2"/>
    <row r="24933" ht="12.75" customHeight="1" x14ac:dyDescent="0.2"/>
    <row r="24934" ht="12.75" customHeight="1" x14ac:dyDescent="0.2"/>
    <row r="24935" ht="12.75" customHeight="1" x14ac:dyDescent="0.2"/>
    <row r="24936" ht="12.75" customHeight="1" x14ac:dyDescent="0.2"/>
    <row r="24937" ht="12.75" customHeight="1" x14ac:dyDescent="0.2"/>
    <row r="24938" ht="12.75" customHeight="1" x14ac:dyDescent="0.2"/>
    <row r="24939" ht="12.75" customHeight="1" x14ac:dyDescent="0.2"/>
    <row r="24940" ht="12.75" customHeight="1" x14ac:dyDescent="0.2"/>
    <row r="24941" ht="12.75" customHeight="1" x14ac:dyDescent="0.2"/>
    <row r="24942" ht="12.75" customHeight="1" x14ac:dyDescent="0.2"/>
    <row r="24943" ht="12.75" customHeight="1" x14ac:dyDescent="0.2"/>
    <row r="24944" ht="12.75" customHeight="1" x14ac:dyDescent="0.2"/>
    <row r="24945" ht="12.75" customHeight="1" x14ac:dyDescent="0.2"/>
    <row r="24946" ht="12.75" customHeight="1" x14ac:dyDescent="0.2"/>
    <row r="24947" ht="12.75" customHeight="1" x14ac:dyDescent="0.2"/>
    <row r="24948" ht="12.75" customHeight="1" x14ac:dyDescent="0.2"/>
    <row r="24949" ht="12.75" customHeight="1" x14ac:dyDescent="0.2"/>
    <row r="24950" ht="12.75" customHeight="1" x14ac:dyDescent="0.2"/>
    <row r="24951" ht="12.75" customHeight="1" x14ac:dyDescent="0.2"/>
    <row r="24952" ht="12.75" customHeight="1" x14ac:dyDescent="0.2"/>
    <row r="24953" ht="12.75" customHeight="1" x14ac:dyDescent="0.2"/>
    <row r="24954" ht="12.75" customHeight="1" x14ac:dyDescent="0.2"/>
    <row r="24955" ht="12.75" customHeight="1" x14ac:dyDescent="0.2"/>
    <row r="24956" ht="12.75" customHeight="1" x14ac:dyDescent="0.2"/>
    <row r="24957" ht="12.75" customHeight="1" x14ac:dyDescent="0.2"/>
    <row r="24958" ht="12.75" customHeight="1" x14ac:dyDescent="0.2"/>
    <row r="24959" ht="12.75" customHeight="1" x14ac:dyDescent="0.2"/>
    <row r="24960" ht="12.75" customHeight="1" x14ac:dyDescent="0.2"/>
    <row r="24961" ht="12.75" customHeight="1" x14ac:dyDescent="0.2"/>
    <row r="24962" ht="12.75" customHeight="1" x14ac:dyDescent="0.2"/>
    <row r="24963" ht="12.75" customHeight="1" x14ac:dyDescent="0.2"/>
    <row r="24964" ht="12.75" customHeight="1" x14ac:dyDescent="0.2"/>
    <row r="24965" ht="12.75" customHeight="1" x14ac:dyDescent="0.2"/>
    <row r="24966" ht="12.75" customHeight="1" x14ac:dyDescent="0.2"/>
    <row r="24967" ht="12.75" customHeight="1" x14ac:dyDescent="0.2"/>
    <row r="24968" ht="12.75" customHeight="1" x14ac:dyDescent="0.2"/>
    <row r="24969" ht="12.75" customHeight="1" x14ac:dyDescent="0.2"/>
    <row r="24970" ht="12.75" customHeight="1" x14ac:dyDescent="0.2"/>
    <row r="24971" ht="12.75" customHeight="1" x14ac:dyDescent="0.2"/>
    <row r="24972" ht="12.75" customHeight="1" x14ac:dyDescent="0.2"/>
    <row r="24973" ht="12.75" customHeight="1" x14ac:dyDescent="0.2"/>
    <row r="24974" ht="12.75" customHeight="1" x14ac:dyDescent="0.2"/>
    <row r="24975" ht="12.75" customHeight="1" x14ac:dyDescent="0.2"/>
    <row r="24976" ht="12.75" customHeight="1" x14ac:dyDescent="0.2"/>
    <row r="24977" ht="12.75" customHeight="1" x14ac:dyDescent="0.2"/>
    <row r="24978" ht="12.75" customHeight="1" x14ac:dyDescent="0.2"/>
    <row r="24979" ht="12.75" customHeight="1" x14ac:dyDescent="0.2"/>
    <row r="24980" ht="12.75" customHeight="1" x14ac:dyDescent="0.2"/>
    <row r="24981" ht="12.75" customHeight="1" x14ac:dyDescent="0.2"/>
    <row r="24982" ht="12.75" customHeight="1" x14ac:dyDescent="0.2"/>
    <row r="24983" ht="12.75" customHeight="1" x14ac:dyDescent="0.2"/>
    <row r="24984" ht="12.75" customHeight="1" x14ac:dyDescent="0.2"/>
    <row r="24985" ht="12.75" customHeight="1" x14ac:dyDescent="0.2"/>
    <row r="24986" ht="12.75" customHeight="1" x14ac:dyDescent="0.2"/>
    <row r="24987" ht="12.75" customHeight="1" x14ac:dyDescent="0.2"/>
    <row r="24988" ht="12.75" customHeight="1" x14ac:dyDescent="0.2"/>
    <row r="24989" ht="12.75" customHeight="1" x14ac:dyDescent="0.2"/>
    <row r="24990" ht="12.75" customHeight="1" x14ac:dyDescent="0.2"/>
    <row r="24991" ht="12.75" customHeight="1" x14ac:dyDescent="0.2"/>
    <row r="24992" ht="12.75" customHeight="1" x14ac:dyDescent="0.2"/>
    <row r="24993" ht="12.75" customHeight="1" x14ac:dyDescent="0.2"/>
    <row r="24994" ht="12.75" customHeight="1" x14ac:dyDescent="0.2"/>
    <row r="24995" ht="12.75" customHeight="1" x14ac:dyDescent="0.2"/>
    <row r="24996" ht="12.75" customHeight="1" x14ac:dyDescent="0.2"/>
    <row r="24997" ht="12.75" customHeight="1" x14ac:dyDescent="0.2"/>
    <row r="24998" ht="12.75" customHeight="1" x14ac:dyDescent="0.2"/>
    <row r="24999" ht="12.75" customHeight="1" x14ac:dyDescent="0.2"/>
    <row r="25000" ht="12.75" customHeight="1" x14ac:dyDescent="0.2"/>
    <row r="25001" ht="12.75" customHeight="1" x14ac:dyDescent="0.2"/>
    <row r="25002" ht="12.75" customHeight="1" x14ac:dyDescent="0.2"/>
    <row r="25003" ht="12.75" customHeight="1" x14ac:dyDescent="0.2"/>
    <row r="25004" ht="12.75" customHeight="1" x14ac:dyDescent="0.2"/>
    <row r="25005" ht="12.75" customHeight="1" x14ac:dyDescent="0.2"/>
    <row r="25006" ht="12.75" customHeight="1" x14ac:dyDescent="0.2"/>
    <row r="25007" ht="12.75" customHeight="1" x14ac:dyDescent="0.2"/>
    <row r="25008" ht="12.75" customHeight="1" x14ac:dyDescent="0.2"/>
    <row r="25009" ht="12.75" customHeight="1" x14ac:dyDescent="0.2"/>
    <row r="25010" ht="12.75" customHeight="1" x14ac:dyDescent="0.2"/>
    <row r="25011" ht="12.75" customHeight="1" x14ac:dyDescent="0.2"/>
    <row r="25012" ht="12.75" customHeight="1" x14ac:dyDescent="0.2"/>
    <row r="25013" ht="12.75" customHeight="1" x14ac:dyDescent="0.2"/>
    <row r="25014" ht="12.75" customHeight="1" x14ac:dyDescent="0.2"/>
    <row r="25015" ht="12.75" customHeight="1" x14ac:dyDescent="0.2"/>
    <row r="25016" ht="12.75" customHeight="1" x14ac:dyDescent="0.2"/>
    <row r="25017" ht="12.75" customHeight="1" x14ac:dyDescent="0.2"/>
    <row r="25018" ht="12.75" customHeight="1" x14ac:dyDescent="0.2"/>
    <row r="25019" ht="12.75" customHeight="1" x14ac:dyDescent="0.2"/>
    <row r="25020" ht="12.75" customHeight="1" x14ac:dyDescent="0.2"/>
    <row r="25021" ht="12.75" customHeight="1" x14ac:dyDescent="0.2"/>
    <row r="25022" ht="12.75" customHeight="1" x14ac:dyDescent="0.2"/>
    <row r="25023" ht="12.75" customHeight="1" x14ac:dyDescent="0.2"/>
    <row r="25024" ht="12.75" customHeight="1" x14ac:dyDescent="0.2"/>
    <row r="25025" ht="12.75" customHeight="1" x14ac:dyDescent="0.2"/>
    <row r="25026" ht="12.75" customHeight="1" x14ac:dyDescent="0.2"/>
    <row r="25027" ht="12.75" customHeight="1" x14ac:dyDescent="0.2"/>
    <row r="25028" ht="12.75" customHeight="1" x14ac:dyDescent="0.2"/>
    <row r="25029" ht="12.75" customHeight="1" x14ac:dyDescent="0.2"/>
    <row r="25030" ht="12.75" customHeight="1" x14ac:dyDescent="0.2"/>
    <row r="25031" ht="12.75" customHeight="1" x14ac:dyDescent="0.2"/>
    <row r="25032" ht="12.75" customHeight="1" x14ac:dyDescent="0.2"/>
    <row r="25033" ht="12.75" customHeight="1" x14ac:dyDescent="0.2"/>
    <row r="25034" ht="12.75" customHeight="1" x14ac:dyDescent="0.2"/>
    <row r="25035" ht="12.75" customHeight="1" x14ac:dyDescent="0.2"/>
    <row r="25036" ht="12.75" customHeight="1" x14ac:dyDescent="0.2"/>
    <row r="25037" ht="12.75" customHeight="1" x14ac:dyDescent="0.2"/>
    <row r="25038" ht="12.75" customHeight="1" x14ac:dyDescent="0.2"/>
    <row r="25039" ht="12.75" customHeight="1" x14ac:dyDescent="0.2"/>
    <row r="25040" ht="12.75" customHeight="1" x14ac:dyDescent="0.2"/>
    <row r="25041" ht="12.75" customHeight="1" x14ac:dyDescent="0.2"/>
    <row r="25042" ht="12.75" customHeight="1" x14ac:dyDescent="0.2"/>
    <row r="25043" ht="12.75" customHeight="1" x14ac:dyDescent="0.2"/>
    <row r="25044" ht="12.75" customHeight="1" x14ac:dyDescent="0.2"/>
    <row r="25045" ht="12.75" customHeight="1" x14ac:dyDescent="0.2"/>
    <row r="25046" ht="12.75" customHeight="1" x14ac:dyDescent="0.2"/>
    <row r="25047" ht="12.75" customHeight="1" x14ac:dyDescent="0.2"/>
    <row r="25048" ht="12.75" customHeight="1" x14ac:dyDescent="0.2"/>
    <row r="25049" ht="12.75" customHeight="1" x14ac:dyDescent="0.2"/>
    <row r="25050" ht="12.75" customHeight="1" x14ac:dyDescent="0.2"/>
    <row r="25051" ht="12.75" customHeight="1" x14ac:dyDescent="0.2"/>
    <row r="25052" ht="12.75" customHeight="1" x14ac:dyDescent="0.2"/>
    <row r="25053" ht="12.75" customHeight="1" x14ac:dyDescent="0.2"/>
    <row r="25054" ht="12.75" customHeight="1" x14ac:dyDescent="0.2"/>
    <row r="25055" ht="12.75" customHeight="1" x14ac:dyDescent="0.2"/>
    <row r="25056" ht="12.75" customHeight="1" x14ac:dyDescent="0.2"/>
    <row r="25057" ht="12.75" customHeight="1" x14ac:dyDescent="0.2"/>
    <row r="25058" ht="12.75" customHeight="1" x14ac:dyDescent="0.2"/>
    <row r="25059" ht="12.75" customHeight="1" x14ac:dyDescent="0.2"/>
    <row r="25060" ht="12.75" customHeight="1" x14ac:dyDescent="0.2"/>
    <row r="25061" ht="12.75" customHeight="1" x14ac:dyDescent="0.2"/>
    <row r="25062" ht="12.75" customHeight="1" x14ac:dyDescent="0.2"/>
    <row r="25063" ht="12.75" customHeight="1" x14ac:dyDescent="0.2"/>
    <row r="25064" ht="12.75" customHeight="1" x14ac:dyDescent="0.2"/>
    <row r="25065" ht="12.75" customHeight="1" x14ac:dyDescent="0.2"/>
    <row r="25066" ht="12.75" customHeight="1" x14ac:dyDescent="0.2"/>
    <row r="25067" ht="12.75" customHeight="1" x14ac:dyDescent="0.2"/>
    <row r="25068" ht="12.75" customHeight="1" x14ac:dyDescent="0.2"/>
    <row r="25069" ht="12.75" customHeight="1" x14ac:dyDescent="0.2"/>
    <row r="25070" ht="12.75" customHeight="1" x14ac:dyDescent="0.2"/>
    <row r="25071" ht="12.75" customHeight="1" x14ac:dyDescent="0.2"/>
    <row r="25072" ht="12.75" customHeight="1" x14ac:dyDescent="0.2"/>
    <row r="25073" ht="12.75" customHeight="1" x14ac:dyDescent="0.2"/>
    <row r="25074" ht="12.75" customHeight="1" x14ac:dyDescent="0.2"/>
    <row r="25075" ht="12.75" customHeight="1" x14ac:dyDescent="0.2"/>
    <row r="25076" ht="12.75" customHeight="1" x14ac:dyDescent="0.2"/>
    <row r="25077" ht="12.75" customHeight="1" x14ac:dyDescent="0.2"/>
    <row r="25078" ht="12.75" customHeight="1" x14ac:dyDescent="0.2"/>
    <row r="25079" ht="12.75" customHeight="1" x14ac:dyDescent="0.2"/>
    <row r="25080" ht="12.75" customHeight="1" x14ac:dyDescent="0.2"/>
    <row r="25081" ht="12.75" customHeight="1" x14ac:dyDescent="0.2"/>
    <row r="25082" ht="12.75" customHeight="1" x14ac:dyDescent="0.2"/>
    <row r="25083" ht="12.75" customHeight="1" x14ac:dyDescent="0.2"/>
    <row r="25084" ht="12.75" customHeight="1" x14ac:dyDescent="0.2"/>
    <row r="25085" ht="12.75" customHeight="1" x14ac:dyDescent="0.2"/>
    <row r="25086" ht="12.75" customHeight="1" x14ac:dyDescent="0.2"/>
    <row r="25087" ht="12.75" customHeight="1" x14ac:dyDescent="0.2"/>
    <row r="25088" ht="12.75" customHeight="1" x14ac:dyDescent="0.2"/>
    <row r="25089" ht="12.75" customHeight="1" x14ac:dyDescent="0.2"/>
    <row r="25090" ht="12.75" customHeight="1" x14ac:dyDescent="0.2"/>
    <row r="25091" ht="12.75" customHeight="1" x14ac:dyDescent="0.2"/>
    <row r="25092" ht="12.75" customHeight="1" x14ac:dyDescent="0.2"/>
    <row r="25093" ht="12.75" customHeight="1" x14ac:dyDescent="0.2"/>
    <row r="25094" ht="12.75" customHeight="1" x14ac:dyDescent="0.2"/>
    <row r="25095" ht="12.75" customHeight="1" x14ac:dyDescent="0.2"/>
    <row r="25096" ht="12.75" customHeight="1" x14ac:dyDescent="0.2"/>
    <row r="25097" ht="12.75" customHeight="1" x14ac:dyDescent="0.2"/>
    <row r="25098" ht="12.75" customHeight="1" x14ac:dyDescent="0.2"/>
    <row r="25099" ht="12.75" customHeight="1" x14ac:dyDescent="0.2"/>
    <row r="25100" ht="12.75" customHeight="1" x14ac:dyDescent="0.2"/>
    <row r="25101" ht="12.75" customHeight="1" x14ac:dyDescent="0.2"/>
    <row r="25102" ht="12.75" customHeight="1" x14ac:dyDescent="0.2"/>
    <row r="25103" ht="12.75" customHeight="1" x14ac:dyDescent="0.2"/>
    <row r="25104" ht="12.75" customHeight="1" x14ac:dyDescent="0.2"/>
    <row r="25105" ht="12.75" customHeight="1" x14ac:dyDescent="0.2"/>
    <row r="25106" ht="12.75" customHeight="1" x14ac:dyDescent="0.2"/>
    <row r="25107" ht="12.75" customHeight="1" x14ac:dyDescent="0.2"/>
    <row r="25108" ht="12.75" customHeight="1" x14ac:dyDescent="0.2"/>
    <row r="25109" ht="12.75" customHeight="1" x14ac:dyDescent="0.2"/>
    <row r="25110" ht="12.75" customHeight="1" x14ac:dyDescent="0.2"/>
    <row r="25111" ht="12.75" customHeight="1" x14ac:dyDescent="0.2"/>
    <row r="25112" ht="12.75" customHeight="1" x14ac:dyDescent="0.2"/>
    <row r="25113" ht="12.75" customHeight="1" x14ac:dyDescent="0.2"/>
    <row r="25114" ht="12.75" customHeight="1" x14ac:dyDescent="0.2"/>
    <row r="25115" ht="12.75" customHeight="1" x14ac:dyDescent="0.2"/>
    <row r="25116" ht="12.75" customHeight="1" x14ac:dyDescent="0.2"/>
    <row r="25117" ht="12.75" customHeight="1" x14ac:dyDescent="0.2"/>
    <row r="25118" ht="12.75" customHeight="1" x14ac:dyDescent="0.2"/>
    <row r="25119" ht="12.75" customHeight="1" x14ac:dyDescent="0.2"/>
    <row r="25120" ht="12.75" customHeight="1" x14ac:dyDescent="0.2"/>
    <row r="25121" ht="12.75" customHeight="1" x14ac:dyDescent="0.2"/>
    <row r="25122" ht="12.75" customHeight="1" x14ac:dyDescent="0.2"/>
    <row r="25123" ht="12.75" customHeight="1" x14ac:dyDescent="0.2"/>
    <row r="25124" ht="12.75" customHeight="1" x14ac:dyDescent="0.2"/>
    <row r="25125" ht="12.75" customHeight="1" x14ac:dyDescent="0.2"/>
    <row r="25126" ht="12.75" customHeight="1" x14ac:dyDescent="0.2"/>
    <row r="25127" ht="12.75" customHeight="1" x14ac:dyDescent="0.2"/>
    <row r="25128" ht="12.75" customHeight="1" x14ac:dyDescent="0.2"/>
    <row r="25129" ht="12.75" customHeight="1" x14ac:dyDescent="0.2"/>
    <row r="25130" ht="12.75" customHeight="1" x14ac:dyDescent="0.2"/>
    <row r="25131" ht="12.75" customHeight="1" x14ac:dyDescent="0.2"/>
    <row r="25132" ht="12.75" customHeight="1" x14ac:dyDescent="0.2"/>
    <row r="25133" ht="12.75" customHeight="1" x14ac:dyDescent="0.2"/>
    <row r="25134" ht="12.75" customHeight="1" x14ac:dyDescent="0.2"/>
    <row r="25135" ht="12.75" customHeight="1" x14ac:dyDescent="0.2"/>
    <row r="25136" ht="12.75" customHeight="1" x14ac:dyDescent="0.2"/>
    <row r="25137" ht="12.75" customHeight="1" x14ac:dyDescent="0.2"/>
    <row r="25138" ht="12.75" customHeight="1" x14ac:dyDescent="0.2"/>
    <row r="25139" ht="12.75" customHeight="1" x14ac:dyDescent="0.2"/>
    <row r="25140" ht="12.75" customHeight="1" x14ac:dyDescent="0.2"/>
    <row r="25141" ht="12.75" customHeight="1" x14ac:dyDescent="0.2"/>
    <row r="25142" ht="12.75" customHeight="1" x14ac:dyDescent="0.2"/>
    <row r="25143" ht="12.75" customHeight="1" x14ac:dyDescent="0.2"/>
    <row r="25144" ht="12.75" customHeight="1" x14ac:dyDescent="0.2"/>
    <row r="25145" ht="12.75" customHeight="1" x14ac:dyDescent="0.2"/>
    <row r="25146" ht="12.75" customHeight="1" x14ac:dyDescent="0.2"/>
    <row r="25147" ht="12.75" customHeight="1" x14ac:dyDescent="0.2"/>
    <row r="25148" ht="12.75" customHeight="1" x14ac:dyDescent="0.2"/>
    <row r="25149" ht="12.75" customHeight="1" x14ac:dyDescent="0.2"/>
    <row r="25150" ht="12.75" customHeight="1" x14ac:dyDescent="0.2"/>
    <row r="25151" ht="12.75" customHeight="1" x14ac:dyDescent="0.2"/>
    <row r="25152" ht="12.75" customHeight="1" x14ac:dyDescent="0.2"/>
    <row r="25153" ht="12.75" customHeight="1" x14ac:dyDescent="0.2"/>
    <row r="25154" ht="12.75" customHeight="1" x14ac:dyDescent="0.2"/>
    <row r="25155" ht="12.75" customHeight="1" x14ac:dyDescent="0.2"/>
    <row r="25156" ht="12.75" customHeight="1" x14ac:dyDescent="0.2"/>
    <row r="25157" ht="12.75" customHeight="1" x14ac:dyDescent="0.2"/>
    <row r="25158" ht="12.75" customHeight="1" x14ac:dyDescent="0.2"/>
    <row r="25159" ht="12.75" customHeight="1" x14ac:dyDescent="0.2"/>
    <row r="25160" ht="12.75" customHeight="1" x14ac:dyDescent="0.2"/>
    <row r="25161" ht="12.75" customHeight="1" x14ac:dyDescent="0.2"/>
    <row r="25162" ht="12.75" customHeight="1" x14ac:dyDescent="0.2"/>
    <row r="25163" ht="12.75" customHeight="1" x14ac:dyDescent="0.2"/>
    <row r="25164" ht="12.75" customHeight="1" x14ac:dyDescent="0.2"/>
    <row r="25165" ht="12.75" customHeight="1" x14ac:dyDescent="0.2"/>
    <row r="25166" ht="12.75" customHeight="1" x14ac:dyDescent="0.2"/>
    <row r="25167" ht="12.75" customHeight="1" x14ac:dyDescent="0.2"/>
    <row r="25168" ht="12.75" customHeight="1" x14ac:dyDescent="0.2"/>
    <row r="25169" ht="12.75" customHeight="1" x14ac:dyDescent="0.2"/>
    <row r="25170" ht="12.75" customHeight="1" x14ac:dyDescent="0.2"/>
    <row r="25171" ht="12.75" customHeight="1" x14ac:dyDescent="0.2"/>
    <row r="25172" ht="12.75" customHeight="1" x14ac:dyDescent="0.2"/>
    <row r="25173" ht="12.75" customHeight="1" x14ac:dyDescent="0.2"/>
    <row r="25174" ht="12.75" customHeight="1" x14ac:dyDescent="0.2"/>
    <row r="25175" ht="12.75" customHeight="1" x14ac:dyDescent="0.2"/>
    <row r="25176" ht="12.75" customHeight="1" x14ac:dyDescent="0.2"/>
    <row r="25177" ht="12.75" customHeight="1" x14ac:dyDescent="0.2"/>
    <row r="25178" ht="12.75" customHeight="1" x14ac:dyDescent="0.2"/>
    <row r="25179" ht="12.75" customHeight="1" x14ac:dyDescent="0.2"/>
    <row r="25180" ht="12.75" customHeight="1" x14ac:dyDescent="0.2"/>
    <row r="25181" ht="12.75" customHeight="1" x14ac:dyDescent="0.2"/>
    <row r="25182" ht="12.75" customHeight="1" x14ac:dyDescent="0.2"/>
    <row r="25183" ht="12.75" customHeight="1" x14ac:dyDescent="0.2"/>
    <row r="25184" ht="12.75" customHeight="1" x14ac:dyDescent="0.2"/>
    <row r="25185" ht="12.75" customHeight="1" x14ac:dyDescent="0.2"/>
    <row r="25186" ht="12.75" customHeight="1" x14ac:dyDescent="0.2"/>
    <row r="25187" ht="12.75" customHeight="1" x14ac:dyDescent="0.2"/>
    <row r="25188" ht="12.75" customHeight="1" x14ac:dyDescent="0.2"/>
    <row r="25189" ht="12.75" customHeight="1" x14ac:dyDescent="0.2"/>
    <row r="25190" ht="12.75" customHeight="1" x14ac:dyDescent="0.2"/>
    <row r="25191" ht="12.75" customHeight="1" x14ac:dyDescent="0.2"/>
    <row r="25192" ht="12.75" customHeight="1" x14ac:dyDescent="0.2"/>
    <row r="25193" ht="12.75" customHeight="1" x14ac:dyDescent="0.2"/>
    <row r="25194" ht="12.75" customHeight="1" x14ac:dyDescent="0.2"/>
    <row r="25195" ht="12.75" customHeight="1" x14ac:dyDescent="0.2"/>
    <row r="25196" ht="12.75" customHeight="1" x14ac:dyDescent="0.2"/>
    <row r="25197" ht="12.75" customHeight="1" x14ac:dyDescent="0.2"/>
    <row r="25198" ht="12.75" customHeight="1" x14ac:dyDescent="0.2"/>
    <row r="25199" ht="12.75" customHeight="1" x14ac:dyDescent="0.2"/>
    <row r="25200" ht="12.75" customHeight="1" x14ac:dyDescent="0.2"/>
    <row r="25201" ht="12.75" customHeight="1" x14ac:dyDescent="0.2"/>
    <row r="25202" ht="12.75" customHeight="1" x14ac:dyDescent="0.2"/>
    <row r="25203" ht="12.75" customHeight="1" x14ac:dyDescent="0.2"/>
    <row r="25204" ht="12.75" customHeight="1" x14ac:dyDescent="0.2"/>
    <row r="25205" ht="12.75" customHeight="1" x14ac:dyDescent="0.2"/>
    <row r="25206" ht="12.75" customHeight="1" x14ac:dyDescent="0.2"/>
    <row r="25207" ht="12.75" customHeight="1" x14ac:dyDescent="0.2"/>
    <row r="25208" ht="12.75" customHeight="1" x14ac:dyDescent="0.2"/>
    <row r="25209" ht="12.75" customHeight="1" x14ac:dyDescent="0.2"/>
    <row r="25210" ht="12.75" customHeight="1" x14ac:dyDescent="0.2"/>
    <row r="25211" ht="12.75" customHeight="1" x14ac:dyDescent="0.2"/>
    <row r="25212" ht="12.75" customHeight="1" x14ac:dyDescent="0.2"/>
    <row r="25213" ht="12.75" customHeight="1" x14ac:dyDescent="0.2"/>
    <row r="25214" ht="12.75" customHeight="1" x14ac:dyDescent="0.2"/>
    <row r="25215" ht="12.75" customHeight="1" x14ac:dyDescent="0.2"/>
    <row r="25216" ht="12.75" customHeight="1" x14ac:dyDescent="0.2"/>
    <row r="25217" ht="12.75" customHeight="1" x14ac:dyDescent="0.2"/>
    <row r="25218" ht="12.75" customHeight="1" x14ac:dyDescent="0.2"/>
    <row r="25219" ht="12.75" customHeight="1" x14ac:dyDescent="0.2"/>
    <row r="25220" ht="12.75" customHeight="1" x14ac:dyDescent="0.2"/>
    <row r="25221" ht="12.75" customHeight="1" x14ac:dyDescent="0.2"/>
    <row r="25222" ht="12.75" customHeight="1" x14ac:dyDescent="0.2"/>
    <row r="25223" ht="12.75" customHeight="1" x14ac:dyDescent="0.2"/>
    <row r="25224" ht="12.75" customHeight="1" x14ac:dyDescent="0.2"/>
    <row r="25225" ht="12.75" customHeight="1" x14ac:dyDescent="0.2"/>
    <row r="25226" ht="12.75" customHeight="1" x14ac:dyDescent="0.2"/>
    <row r="25227" ht="12.75" customHeight="1" x14ac:dyDescent="0.2"/>
    <row r="25228" ht="12.75" customHeight="1" x14ac:dyDescent="0.2"/>
    <row r="25229" ht="12.75" customHeight="1" x14ac:dyDescent="0.2"/>
    <row r="25230" ht="12.75" customHeight="1" x14ac:dyDescent="0.2"/>
    <row r="25231" ht="12.75" customHeight="1" x14ac:dyDescent="0.2"/>
    <row r="25232" ht="12.75" customHeight="1" x14ac:dyDescent="0.2"/>
    <row r="25233" ht="12.75" customHeight="1" x14ac:dyDescent="0.2"/>
    <row r="25234" ht="12.75" customHeight="1" x14ac:dyDescent="0.2"/>
    <row r="25235" ht="12.75" customHeight="1" x14ac:dyDescent="0.2"/>
    <row r="25236" ht="12.75" customHeight="1" x14ac:dyDescent="0.2"/>
    <row r="25237" ht="12.75" customHeight="1" x14ac:dyDescent="0.2"/>
    <row r="25238" ht="12.75" customHeight="1" x14ac:dyDescent="0.2"/>
    <row r="25239" ht="12.75" customHeight="1" x14ac:dyDescent="0.2"/>
    <row r="25240" ht="12.75" customHeight="1" x14ac:dyDescent="0.2"/>
    <row r="25241" ht="12.75" customHeight="1" x14ac:dyDescent="0.2"/>
    <row r="25242" ht="12.75" customHeight="1" x14ac:dyDescent="0.2"/>
    <row r="25243" ht="12.75" customHeight="1" x14ac:dyDescent="0.2"/>
    <row r="25244" ht="12.75" customHeight="1" x14ac:dyDescent="0.2"/>
    <row r="25245" ht="12.75" customHeight="1" x14ac:dyDescent="0.2"/>
    <row r="25246" ht="12.75" customHeight="1" x14ac:dyDescent="0.2"/>
    <row r="25247" ht="12.75" customHeight="1" x14ac:dyDescent="0.2"/>
    <row r="25248" ht="12.75" customHeight="1" x14ac:dyDescent="0.2"/>
    <row r="25249" ht="12.75" customHeight="1" x14ac:dyDescent="0.2"/>
    <row r="25250" ht="12.75" customHeight="1" x14ac:dyDescent="0.2"/>
    <row r="25251" ht="12.75" customHeight="1" x14ac:dyDescent="0.2"/>
    <row r="25252" ht="12.75" customHeight="1" x14ac:dyDescent="0.2"/>
    <row r="25253" ht="12.75" customHeight="1" x14ac:dyDescent="0.2"/>
    <row r="25254" ht="12.75" customHeight="1" x14ac:dyDescent="0.2"/>
    <row r="25255" ht="12.75" customHeight="1" x14ac:dyDescent="0.2"/>
    <row r="25256" ht="12.75" customHeight="1" x14ac:dyDescent="0.2"/>
    <row r="25257" ht="12.75" customHeight="1" x14ac:dyDescent="0.2"/>
    <row r="25258" ht="12.75" customHeight="1" x14ac:dyDescent="0.2"/>
    <row r="25259" ht="12.75" customHeight="1" x14ac:dyDescent="0.2"/>
    <row r="25260" ht="12.75" customHeight="1" x14ac:dyDescent="0.2"/>
    <row r="25261" ht="12.75" customHeight="1" x14ac:dyDescent="0.2"/>
    <row r="25262" ht="12.75" customHeight="1" x14ac:dyDescent="0.2"/>
    <row r="25263" ht="12.75" customHeight="1" x14ac:dyDescent="0.2"/>
    <row r="25264" ht="12.75" customHeight="1" x14ac:dyDescent="0.2"/>
    <row r="25265" ht="12.75" customHeight="1" x14ac:dyDescent="0.2"/>
    <row r="25266" ht="12.75" customHeight="1" x14ac:dyDescent="0.2"/>
    <row r="25267" ht="12.75" customHeight="1" x14ac:dyDescent="0.2"/>
    <row r="25268" ht="12.75" customHeight="1" x14ac:dyDescent="0.2"/>
    <row r="25269" ht="12.75" customHeight="1" x14ac:dyDescent="0.2"/>
    <row r="25270" ht="12.75" customHeight="1" x14ac:dyDescent="0.2"/>
    <row r="25271" ht="12.75" customHeight="1" x14ac:dyDescent="0.2"/>
    <row r="25272" ht="12.75" customHeight="1" x14ac:dyDescent="0.2"/>
    <row r="25273" ht="12.75" customHeight="1" x14ac:dyDescent="0.2"/>
    <row r="25274" ht="12.75" customHeight="1" x14ac:dyDescent="0.2"/>
    <row r="25275" ht="12.75" customHeight="1" x14ac:dyDescent="0.2"/>
    <row r="25276" ht="12.75" customHeight="1" x14ac:dyDescent="0.2"/>
    <row r="25277" ht="12.75" customHeight="1" x14ac:dyDescent="0.2"/>
    <row r="25278" ht="12.75" customHeight="1" x14ac:dyDescent="0.2"/>
    <row r="25279" ht="12.75" customHeight="1" x14ac:dyDescent="0.2"/>
    <row r="25280" ht="12.75" customHeight="1" x14ac:dyDescent="0.2"/>
    <row r="25281" ht="12.75" customHeight="1" x14ac:dyDescent="0.2"/>
    <row r="25282" ht="12.75" customHeight="1" x14ac:dyDescent="0.2"/>
    <row r="25283" ht="12.75" customHeight="1" x14ac:dyDescent="0.2"/>
    <row r="25284" ht="12.75" customHeight="1" x14ac:dyDescent="0.2"/>
    <row r="25285" ht="12.75" customHeight="1" x14ac:dyDescent="0.2"/>
    <row r="25286" ht="12.75" customHeight="1" x14ac:dyDescent="0.2"/>
    <row r="25287" ht="12.75" customHeight="1" x14ac:dyDescent="0.2"/>
    <row r="25288" ht="12.75" customHeight="1" x14ac:dyDescent="0.2"/>
    <row r="25289" ht="12.75" customHeight="1" x14ac:dyDescent="0.2"/>
    <row r="25290" ht="12.75" customHeight="1" x14ac:dyDescent="0.2"/>
    <row r="25291" ht="12.75" customHeight="1" x14ac:dyDescent="0.2"/>
    <row r="25292" ht="12.75" customHeight="1" x14ac:dyDescent="0.2"/>
    <row r="25293" ht="12.75" customHeight="1" x14ac:dyDescent="0.2"/>
    <row r="25294" ht="12.75" customHeight="1" x14ac:dyDescent="0.2"/>
    <row r="25295" ht="12.75" customHeight="1" x14ac:dyDescent="0.2"/>
    <row r="25296" ht="12.75" customHeight="1" x14ac:dyDescent="0.2"/>
    <row r="25297" ht="12.75" customHeight="1" x14ac:dyDescent="0.2"/>
    <row r="25298" ht="12.75" customHeight="1" x14ac:dyDescent="0.2"/>
    <row r="25299" ht="12.75" customHeight="1" x14ac:dyDescent="0.2"/>
    <row r="25300" ht="12.75" customHeight="1" x14ac:dyDescent="0.2"/>
    <row r="25301" ht="12.75" customHeight="1" x14ac:dyDescent="0.2"/>
    <row r="25302" ht="12.75" customHeight="1" x14ac:dyDescent="0.2"/>
    <row r="25303" ht="12.75" customHeight="1" x14ac:dyDescent="0.2"/>
    <row r="25304" ht="12.75" customHeight="1" x14ac:dyDescent="0.2"/>
    <row r="25305" ht="12.75" customHeight="1" x14ac:dyDescent="0.2"/>
    <row r="25306" ht="12.75" customHeight="1" x14ac:dyDescent="0.2"/>
    <row r="25307" ht="12.75" customHeight="1" x14ac:dyDescent="0.2"/>
    <row r="25308" ht="12.75" customHeight="1" x14ac:dyDescent="0.2"/>
    <row r="25309" ht="12.75" customHeight="1" x14ac:dyDescent="0.2"/>
    <row r="25310" ht="12.75" customHeight="1" x14ac:dyDescent="0.2"/>
    <row r="25311" ht="12.75" customHeight="1" x14ac:dyDescent="0.2"/>
    <row r="25312" ht="12.75" customHeight="1" x14ac:dyDescent="0.2"/>
    <row r="25313" ht="12.75" customHeight="1" x14ac:dyDescent="0.2"/>
    <row r="25314" ht="12.75" customHeight="1" x14ac:dyDescent="0.2"/>
    <row r="25315" ht="12.75" customHeight="1" x14ac:dyDescent="0.2"/>
    <row r="25316" ht="12.75" customHeight="1" x14ac:dyDescent="0.2"/>
    <row r="25317" ht="12.75" customHeight="1" x14ac:dyDescent="0.2"/>
    <row r="25318" ht="12.75" customHeight="1" x14ac:dyDescent="0.2"/>
    <row r="25319" ht="12.75" customHeight="1" x14ac:dyDescent="0.2"/>
    <row r="25320" ht="12.75" customHeight="1" x14ac:dyDescent="0.2"/>
    <row r="25321" ht="12.75" customHeight="1" x14ac:dyDescent="0.2"/>
    <row r="25322" ht="12.75" customHeight="1" x14ac:dyDescent="0.2"/>
    <row r="25323" ht="12.75" customHeight="1" x14ac:dyDescent="0.2"/>
    <row r="25324" ht="12.75" customHeight="1" x14ac:dyDescent="0.2"/>
    <row r="25325" ht="12.75" customHeight="1" x14ac:dyDescent="0.2"/>
    <row r="25326" ht="12.75" customHeight="1" x14ac:dyDescent="0.2"/>
    <row r="25327" ht="12.75" customHeight="1" x14ac:dyDescent="0.2"/>
    <row r="25328" ht="12.75" customHeight="1" x14ac:dyDescent="0.2"/>
    <row r="25329" ht="12.75" customHeight="1" x14ac:dyDescent="0.2"/>
    <row r="25330" ht="12.75" customHeight="1" x14ac:dyDescent="0.2"/>
    <row r="25331" ht="12.75" customHeight="1" x14ac:dyDescent="0.2"/>
    <row r="25332" ht="12.75" customHeight="1" x14ac:dyDescent="0.2"/>
    <row r="25333" ht="12.75" customHeight="1" x14ac:dyDescent="0.2"/>
    <row r="25334" ht="12.75" customHeight="1" x14ac:dyDescent="0.2"/>
    <row r="25335" ht="12.75" customHeight="1" x14ac:dyDescent="0.2"/>
    <row r="25336" ht="12.75" customHeight="1" x14ac:dyDescent="0.2"/>
    <row r="25337" ht="12.75" customHeight="1" x14ac:dyDescent="0.2"/>
    <row r="25338" ht="12.75" customHeight="1" x14ac:dyDescent="0.2"/>
    <row r="25339" ht="12.75" customHeight="1" x14ac:dyDescent="0.2"/>
    <row r="25340" ht="12.75" customHeight="1" x14ac:dyDescent="0.2"/>
    <row r="25341" ht="12.75" customHeight="1" x14ac:dyDescent="0.2"/>
    <row r="25342" ht="12.75" customHeight="1" x14ac:dyDescent="0.2"/>
    <row r="25343" ht="12.75" customHeight="1" x14ac:dyDescent="0.2"/>
    <row r="25344" ht="12.75" customHeight="1" x14ac:dyDescent="0.2"/>
    <row r="25345" ht="12.75" customHeight="1" x14ac:dyDescent="0.2"/>
    <row r="25346" ht="12.75" customHeight="1" x14ac:dyDescent="0.2"/>
    <row r="25347" ht="12.75" customHeight="1" x14ac:dyDescent="0.2"/>
    <row r="25348" ht="12.75" customHeight="1" x14ac:dyDescent="0.2"/>
    <row r="25349" ht="12.75" customHeight="1" x14ac:dyDescent="0.2"/>
    <row r="25350" ht="12.75" customHeight="1" x14ac:dyDescent="0.2"/>
    <row r="25351" ht="12.75" customHeight="1" x14ac:dyDescent="0.2"/>
    <row r="25352" ht="12.75" customHeight="1" x14ac:dyDescent="0.2"/>
    <row r="25353" ht="12.75" customHeight="1" x14ac:dyDescent="0.2"/>
    <row r="25354" ht="12.75" customHeight="1" x14ac:dyDescent="0.2"/>
    <row r="25355" ht="12.75" customHeight="1" x14ac:dyDescent="0.2"/>
    <row r="25356" ht="12.75" customHeight="1" x14ac:dyDescent="0.2"/>
    <row r="25357" ht="12.75" customHeight="1" x14ac:dyDescent="0.2"/>
    <row r="25358" ht="12.75" customHeight="1" x14ac:dyDescent="0.2"/>
    <row r="25359" ht="12.75" customHeight="1" x14ac:dyDescent="0.2"/>
    <row r="25360" ht="12.75" customHeight="1" x14ac:dyDescent="0.2"/>
    <row r="25361" ht="12.75" customHeight="1" x14ac:dyDescent="0.2"/>
    <row r="25362" ht="12.75" customHeight="1" x14ac:dyDescent="0.2"/>
    <row r="25363" ht="12.75" customHeight="1" x14ac:dyDescent="0.2"/>
    <row r="25364" ht="12.75" customHeight="1" x14ac:dyDescent="0.2"/>
    <row r="25365" ht="12.75" customHeight="1" x14ac:dyDescent="0.2"/>
    <row r="25366" ht="12.75" customHeight="1" x14ac:dyDescent="0.2"/>
    <row r="25367" ht="12.75" customHeight="1" x14ac:dyDescent="0.2"/>
    <row r="25368" ht="12.75" customHeight="1" x14ac:dyDescent="0.2"/>
    <row r="25369" ht="12.75" customHeight="1" x14ac:dyDescent="0.2"/>
    <row r="25370" ht="12.75" customHeight="1" x14ac:dyDescent="0.2"/>
    <row r="25371" ht="12.75" customHeight="1" x14ac:dyDescent="0.2"/>
    <row r="25372" ht="12.75" customHeight="1" x14ac:dyDescent="0.2"/>
    <row r="25373" ht="12.75" customHeight="1" x14ac:dyDescent="0.2"/>
    <row r="25374" ht="12.75" customHeight="1" x14ac:dyDescent="0.2"/>
    <row r="25375" ht="12.75" customHeight="1" x14ac:dyDescent="0.2"/>
    <row r="25376" ht="12.75" customHeight="1" x14ac:dyDescent="0.2"/>
    <row r="25377" ht="12.75" customHeight="1" x14ac:dyDescent="0.2"/>
    <row r="25378" ht="12.75" customHeight="1" x14ac:dyDescent="0.2"/>
    <row r="25379" ht="12.75" customHeight="1" x14ac:dyDescent="0.2"/>
    <row r="25380" ht="12.75" customHeight="1" x14ac:dyDescent="0.2"/>
    <row r="25381" ht="12.75" customHeight="1" x14ac:dyDescent="0.2"/>
    <row r="25382" ht="12.75" customHeight="1" x14ac:dyDescent="0.2"/>
    <row r="25383" ht="12.75" customHeight="1" x14ac:dyDescent="0.2"/>
    <row r="25384" ht="12.75" customHeight="1" x14ac:dyDescent="0.2"/>
    <row r="25385" ht="12.75" customHeight="1" x14ac:dyDescent="0.2"/>
    <row r="25386" ht="12.75" customHeight="1" x14ac:dyDescent="0.2"/>
    <row r="25387" ht="12.75" customHeight="1" x14ac:dyDescent="0.2"/>
    <row r="25388" ht="12.75" customHeight="1" x14ac:dyDescent="0.2"/>
    <row r="25389" ht="12.75" customHeight="1" x14ac:dyDescent="0.2"/>
    <row r="25390" ht="12.75" customHeight="1" x14ac:dyDescent="0.2"/>
    <row r="25391" ht="12.75" customHeight="1" x14ac:dyDescent="0.2"/>
    <row r="25392" ht="12.75" customHeight="1" x14ac:dyDescent="0.2"/>
    <row r="25393" ht="12.75" customHeight="1" x14ac:dyDescent="0.2"/>
    <row r="25394" ht="12.75" customHeight="1" x14ac:dyDescent="0.2"/>
    <row r="25395" ht="12.75" customHeight="1" x14ac:dyDescent="0.2"/>
    <row r="25396" ht="12.75" customHeight="1" x14ac:dyDescent="0.2"/>
    <row r="25397" ht="12.75" customHeight="1" x14ac:dyDescent="0.2"/>
    <row r="25398" ht="12.75" customHeight="1" x14ac:dyDescent="0.2"/>
    <row r="25399" ht="12.75" customHeight="1" x14ac:dyDescent="0.2"/>
    <row r="25400" ht="12.75" customHeight="1" x14ac:dyDescent="0.2"/>
    <row r="25401" ht="12.75" customHeight="1" x14ac:dyDescent="0.2"/>
    <row r="25402" ht="12.75" customHeight="1" x14ac:dyDescent="0.2"/>
    <row r="25403" ht="12.75" customHeight="1" x14ac:dyDescent="0.2"/>
    <row r="25404" ht="12.75" customHeight="1" x14ac:dyDescent="0.2"/>
    <row r="25405" ht="12.75" customHeight="1" x14ac:dyDescent="0.2"/>
    <row r="25406" ht="12.75" customHeight="1" x14ac:dyDescent="0.2"/>
    <row r="25407" ht="12.75" customHeight="1" x14ac:dyDescent="0.2"/>
    <row r="25408" ht="12.75" customHeight="1" x14ac:dyDescent="0.2"/>
    <row r="25409" ht="12.75" customHeight="1" x14ac:dyDescent="0.2"/>
    <row r="25410" ht="12.75" customHeight="1" x14ac:dyDescent="0.2"/>
    <row r="25411" ht="12.75" customHeight="1" x14ac:dyDescent="0.2"/>
    <row r="25412" ht="12.75" customHeight="1" x14ac:dyDescent="0.2"/>
    <row r="25413" ht="12.75" customHeight="1" x14ac:dyDescent="0.2"/>
    <row r="25414" ht="12.75" customHeight="1" x14ac:dyDescent="0.2"/>
    <row r="25415" ht="12.75" customHeight="1" x14ac:dyDescent="0.2"/>
    <row r="25416" ht="12.75" customHeight="1" x14ac:dyDescent="0.2"/>
    <row r="25417" ht="12.75" customHeight="1" x14ac:dyDescent="0.2"/>
    <row r="25418" ht="12.75" customHeight="1" x14ac:dyDescent="0.2"/>
    <row r="25419" ht="12.75" customHeight="1" x14ac:dyDescent="0.2"/>
    <row r="25420" ht="12.75" customHeight="1" x14ac:dyDescent="0.2"/>
    <row r="25421" ht="12.75" customHeight="1" x14ac:dyDescent="0.2"/>
    <row r="25422" ht="12.75" customHeight="1" x14ac:dyDescent="0.2"/>
    <row r="25423" ht="12.75" customHeight="1" x14ac:dyDescent="0.2"/>
    <row r="25424" ht="12.75" customHeight="1" x14ac:dyDescent="0.2"/>
    <row r="25425" ht="12.75" customHeight="1" x14ac:dyDescent="0.2"/>
    <row r="25426" ht="12.75" customHeight="1" x14ac:dyDescent="0.2"/>
    <row r="25427" ht="12.75" customHeight="1" x14ac:dyDescent="0.2"/>
    <row r="25428" ht="12.75" customHeight="1" x14ac:dyDescent="0.2"/>
    <row r="25429" ht="12.75" customHeight="1" x14ac:dyDescent="0.2"/>
    <row r="25430" ht="12.75" customHeight="1" x14ac:dyDescent="0.2"/>
    <row r="25431" ht="12.75" customHeight="1" x14ac:dyDescent="0.2"/>
    <row r="25432" ht="12.75" customHeight="1" x14ac:dyDescent="0.2"/>
    <row r="25433" ht="12.75" customHeight="1" x14ac:dyDescent="0.2"/>
    <row r="25434" ht="12.75" customHeight="1" x14ac:dyDescent="0.2"/>
    <row r="25435" ht="12.75" customHeight="1" x14ac:dyDescent="0.2"/>
    <row r="25436" ht="12.75" customHeight="1" x14ac:dyDescent="0.2"/>
    <row r="25437" ht="12.75" customHeight="1" x14ac:dyDescent="0.2"/>
    <row r="25438" ht="12.75" customHeight="1" x14ac:dyDescent="0.2"/>
    <row r="25439" ht="12.75" customHeight="1" x14ac:dyDescent="0.2"/>
    <row r="25440" ht="12.75" customHeight="1" x14ac:dyDescent="0.2"/>
    <row r="25441" ht="12.75" customHeight="1" x14ac:dyDescent="0.2"/>
    <row r="25442" ht="12.75" customHeight="1" x14ac:dyDescent="0.2"/>
    <row r="25443" ht="12.75" customHeight="1" x14ac:dyDescent="0.2"/>
    <row r="25444" ht="12.75" customHeight="1" x14ac:dyDescent="0.2"/>
    <row r="25445" ht="12.75" customHeight="1" x14ac:dyDescent="0.2"/>
    <row r="25446" ht="12.75" customHeight="1" x14ac:dyDescent="0.2"/>
    <row r="25447" ht="12.75" customHeight="1" x14ac:dyDescent="0.2"/>
    <row r="25448" ht="12.75" customHeight="1" x14ac:dyDescent="0.2"/>
    <row r="25449" ht="12.75" customHeight="1" x14ac:dyDescent="0.2"/>
    <row r="25450" ht="12.75" customHeight="1" x14ac:dyDescent="0.2"/>
    <row r="25451" ht="12.75" customHeight="1" x14ac:dyDescent="0.2"/>
    <row r="25452" ht="12.75" customHeight="1" x14ac:dyDescent="0.2"/>
    <row r="25453" ht="12.75" customHeight="1" x14ac:dyDescent="0.2"/>
    <row r="25454" ht="12.75" customHeight="1" x14ac:dyDescent="0.2"/>
    <row r="25455" ht="12.75" customHeight="1" x14ac:dyDescent="0.2"/>
    <row r="25456" ht="12.75" customHeight="1" x14ac:dyDescent="0.2"/>
    <row r="25457" ht="12.75" customHeight="1" x14ac:dyDescent="0.2"/>
    <row r="25458" ht="12.75" customHeight="1" x14ac:dyDescent="0.2"/>
    <row r="25459" ht="12.75" customHeight="1" x14ac:dyDescent="0.2"/>
    <row r="25460" ht="12.75" customHeight="1" x14ac:dyDescent="0.2"/>
    <row r="25461" ht="12.75" customHeight="1" x14ac:dyDescent="0.2"/>
    <row r="25462" ht="12.75" customHeight="1" x14ac:dyDescent="0.2"/>
    <row r="25463" ht="12.75" customHeight="1" x14ac:dyDescent="0.2"/>
    <row r="25464" ht="12.75" customHeight="1" x14ac:dyDescent="0.2"/>
    <row r="25465" ht="12.75" customHeight="1" x14ac:dyDescent="0.2"/>
    <row r="25466" ht="12.75" customHeight="1" x14ac:dyDescent="0.2"/>
    <row r="25467" ht="12.75" customHeight="1" x14ac:dyDescent="0.2"/>
    <row r="25468" ht="12.75" customHeight="1" x14ac:dyDescent="0.2"/>
    <row r="25469" ht="12.75" customHeight="1" x14ac:dyDescent="0.2"/>
    <row r="25470" ht="12.75" customHeight="1" x14ac:dyDescent="0.2"/>
    <row r="25471" ht="12.75" customHeight="1" x14ac:dyDescent="0.2"/>
    <row r="25472" ht="12.75" customHeight="1" x14ac:dyDescent="0.2"/>
    <row r="25473" ht="12.75" customHeight="1" x14ac:dyDescent="0.2"/>
    <row r="25474" ht="12.75" customHeight="1" x14ac:dyDescent="0.2"/>
    <row r="25475" ht="12.75" customHeight="1" x14ac:dyDescent="0.2"/>
    <row r="25476" ht="12.75" customHeight="1" x14ac:dyDescent="0.2"/>
    <row r="25477" ht="12.75" customHeight="1" x14ac:dyDescent="0.2"/>
    <row r="25478" ht="12.75" customHeight="1" x14ac:dyDescent="0.2"/>
    <row r="25479" ht="12.75" customHeight="1" x14ac:dyDescent="0.2"/>
    <row r="25480" ht="12.75" customHeight="1" x14ac:dyDescent="0.2"/>
    <row r="25481" ht="12.75" customHeight="1" x14ac:dyDescent="0.2"/>
    <row r="25482" ht="12.75" customHeight="1" x14ac:dyDescent="0.2"/>
    <row r="25483" ht="12.75" customHeight="1" x14ac:dyDescent="0.2"/>
    <row r="25484" ht="12.75" customHeight="1" x14ac:dyDescent="0.2"/>
    <row r="25485" ht="12.75" customHeight="1" x14ac:dyDescent="0.2"/>
    <row r="25486" ht="12.75" customHeight="1" x14ac:dyDescent="0.2"/>
    <row r="25487" ht="12.75" customHeight="1" x14ac:dyDescent="0.2"/>
    <row r="25488" ht="12.75" customHeight="1" x14ac:dyDescent="0.2"/>
    <row r="25489" ht="12.75" customHeight="1" x14ac:dyDescent="0.2"/>
    <row r="25490" ht="12.75" customHeight="1" x14ac:dyDescent="0.2"/>
    <row r="25491" ht="12.75" customHeight="1" x14ac:dyDescent="0.2"/>
    <row r="25492" ht="12.75" customHeight="1" x14ac:dyDescent="0.2"/>
    <row r="25493" ht="12.75" customHeight="1" x14ac:dyDescent="0.2"/>
    <row r="25494" ht="12.75" customHeight="1" x14ac:dyDescent="0.2"/>
    <row r="25495" ht="12.75" customHeight="1" x14ac:dyDescent="0.2"/>
    <row r="25496" ht="12.75" customHeight="1" x14ac:dyDescent="0.2"/>
    <row r="25497" ht="12.75" customHeight="1" x14ac:dyDescent="0.2"/>
    <row r="25498" ht="12.75" customHeight="1" x14ac:dyDescent="0.2"/>
    <row r="25499" ht="12.75" customHeight="1" x14ac:dyDescent="0.2"/>
    <row r="25500" ht="12.75" customHeight="1" x14ac:dyDescent="0.2"/>
    <row r="25501" ht="12.75" customHeight="1" x14ac:dyDescent="0.2"/>
    <row r="25502" ht="12.75" customHeight="1" x14ac:dyDescent="0.2"/>
    <row r="25503" ht="12.75" customHeight="1" x14ac:dyDescent="0.2"/>
    <row r="25504" ht="12.75" customHeight="1" x14ac:dyDescent="0.2"/>
    <row r="25505" ht="12.75" customHeight="1" x14ac:dyDescent="0.2"/>
    <row r="25506" ht="12.75" customHeight="1" x14ac:dyDescent="0.2"/>
    <row r="25507" ht="12.75" customHeight="1" x14ac:dyDescent="0.2"/>
    <row r="25508" ht="12.75" customHeight="1" x14ac:dyDescent="0.2"/>
    <row r="25509" ht="12.75" customHeight="1" x14ac:dyDescent="0.2"/>
    <row r="25510" ht="12.75" customHeight="1" x14ac:dyDescent="0.2"/>
    <row r="25511" ht="12.75" customHeight="1" x14ac:dyDescent="0.2"/>
    <row r="25512" ht="12.75" customHeight="1" x14ac:dyDescent="0.2"/>
    <row r="25513" ht="12.75" customHeight="1" x14ac:dyDescent="0.2"/>
    <row r="25514" ht="12.75" customHeight="1" x14ac:dyDescent="0.2"/>
    <row r="25515" ht="12.75" customHeight="1" x14ac:dyDescent="0.2"/>
    <row r="25516" ht="12.75" customHeight="1" x14ac:dyDescent="0.2"/>
    <row r="25517" ht="12.75" customHeight="1" x14ac:dyDescent="0.2"/>
    <row r="25518" ht="12.75" customHeight="1" x14ac:dyDescent="0.2"/>
    <row r="25519" ht="12.75" customHeight="1" x14ac:dyDescent="0.2"/>
    <row r="25520" ht="12.75" customHeight="1" x14ac:dyDescent="0.2"/>
    <row r="25521" ht="12.75" customHeight="1" x14ac:dyDescent="0.2"/>
    <row r="25522" ht="12.75" customHeight="1" x14ac:dyDescent="0.2"/>
    <row r="25523" ht="12.75" customHeight="1" x14ac:dyDescent="0.2"/>
    <row r="25524" ht="12.75" customHeight="1" x14ac:dyDescent="0.2"/>
    <row r="25525" ht="12.75" customHeight="1" x14ac:dyDescent="0.2"/>
    <row r="25526" ht="12.75" customHeight="1" x14ac:dyDescent="0.2"/>
    <row r="25527" ht="12.75" customHeight="1" x14ac:dyDescent="0.2"/>
    <row r="25528" ht="12.75" customHeight="1" x14ac:dyDescent="0.2"/>
    <row r="25529" ht="12.75" customHeight="1" x14ac:dyDescent="0.2"/>
    <row r="25530" ht="12.75" customHeight="1" x14ac:dyDescent="0.2"/>
    <row r="25531" ht="12.75" customHeight="1" x14ac:dyDescent="0.2"/>
    <row r="25532" ht="12.75" customHeight="1" x14ac:dyDescent="0.2"/>
    <row r="25533" ht="12.75" customHeight="1" x14ac:dyDescent="0.2"/>
    <row r="25534" ht="12.75" customHeight="1" x14ac:dyDescent="0.2"/>
    <row r="25535" ht="12.75" customHeight="1" x14ac:dyDescent="0.2"/>
    <row r="25536" ht="12.75" customHeight="1" x14ac:dyDescent="0.2"/>
    <row r="25537" ht="12.75" customHeight="1" x14ac:dyDescent="0.2"/>
    <row r="25538" ht="12.75" customHeight="1" x14ac:dyDescent="0.2"/>
    <row r="25539" ht="12.75" customHeight="1" x14ac:dyDescent="0.2"/>
    <row r="25540" ht="12.75" customHeight="1" x14ac:dyDescent="0.2"/>
    <row r="25541" ht="12.75" customHeight="1" x14ac:dyDescent="0.2"/>
    <row r="25542" ht="12.75" customHeight="1" x14ac:dyDescent="0.2"/>
    <row r="25543" ht="12.75" customHeight="1" x14ac:dyDescent="0.2"/>
    <row r="25544" ht="12.75" customHeight="1" x14ac:dyDescent="0.2"/>
    <row r="25545" ht="12.75" customHeight="1" x14ac:dyDescent="0.2"/>
    <row r="25546" ht="12.75" customHeight="1" x14ac:dyDescent="0.2"/>
    <row r="25547" ht="12.75" customHeight="1" x14ac:dyDescent="0.2"/>
    <row r="25548" ht="12.75" customHeight="1" x14ac:dyDescent="0.2"/>
    <row r="25549" ht="12.75" customHeight="1" x14ac:dyDescent="0.2"/>
    <row r="25550" ht="12.75" customHeight="1" x14ac:dyDescent="0.2"/>
    <row r="25551" ht="12.75" customHeight="1" x14ac:dyDescent="0.2"/>
    <row r="25552" ht="12.75" customHeight="1" x14ac:dyDescent="0.2"/>
    <row r="25553" ht="12.75" customHeight="1" x14ac:dyDescent="0.2"/>
    <row r="25554" ht="12.75" customHeight="1" x14ac:dyDescent="0.2"/>
    <row r="25555" ht="12.75" customHeight="1" x14ac:dyDescent="0.2"/>
    <row r="25556" ht="12.75" customHeight="1" x14ac:dyDescent="0.2"/>
    <row r="25557" ht="12.75" customHeight="1" x14ac:dyDescent="0.2"/>
    <row r="25558" ht="12.75" customHeight="1" x14ac:dyDescent="0.2"/>
    <row r="25559" ht="12.75" customHeight="1" x14ac:dyDescent="0.2"/>
    <row r="25560" ht="12.75" customHeight="1" x14ac:dyDescent="0.2"/>
    <row r="25561" ht="12.75" customHeight="1" x14ac:dyDescent="0.2"/>
    <row r="25562" ht="12.75" customHeight="1" x14ac:dyDescent="0.2"/>
    <row r="25563" ht="12.75" customHeight="1" x14ac:dyDescent="0.2"/>
    <row r="25564" ht="12.75" customHeight="1" x14ac:dyDescent="0.2"/>
    <row r="25565" ht="12.75" customHeight="1" x14ac:dyDescent="0.2"/>
    <row r="25566" ht="12.75" customHeight="1" x14ac:dyDescent="0.2"/>
    <row r="25567" ht="12.75" customHeight="1" x14ac:dyDescent="0.2"/>
    <row r="25568" ht="12.75" customHeight="1" x14ac:dyDescent="0.2"/>
    <row r="25569" ht="12.75" customHeight="1" x14ac:dyDescent="0.2"/>
    <row r="25570" ht="12.75" customHeight="1" x14ac:dyDescent="0.2"/>
    <row r="25571" ht="12.75" customHeight="1" x14ac:dyDescent="0.2"/>
    <row r="25572" ht="12.75" customHeight="1" x14ac:dyDescent="0.2"/>
    <row r="25573" ht="12.75" customHeight="1" x14ac:dyDescent="0.2"/>
    <row r="25574" ht="12.75" customHeight="1" x14ac:dyDescent="0.2"/>
    <row r="25575" ht="12.75" customHeight="1" x14ac:dyDescent="0.2"/>
    <row r="25576" ht="12.75" customHeight="1" x14ac:dyDescent="0.2"/>
    <row r="25577" ht="12.75" customHeight="1" x14ac:dyDescent="0.2"/>
    <row r="25578" ht="12.75" customHeight="1" x14ac:dyDescent="0.2"/>
    <row r="25579" ht="12.75" customHeight="1" x14ac:dyDescent="0.2"/>
    <row r="25580" ht="12.75" customHeight="1" x14ac:dyDescent="0.2"/>
    <row r="25581" ht="12.75" customHeight="1" x14ac:dyDescent="0.2"/>
    <row r="25582" ht="12.75" customHeight="1" x14ac:dyDescent="0.2"/>
    <row r="25583" ht="12.75" customHeight="1" x14ac:dyDescent="0.2"/>
    <row r="25584" ht="12.75" customHeight="1" x14ac:dyDescent="0.2"/>
    <row r="25585" ht="12.75" customHeight="1" x14ac:dyDescent="0.2"/>
    <row r="25586" ht="12.75" customHeight="1" x14ac:dyDescent="0.2"/>
    <row r="25587" ht="12.75" customHeight="1" x14ac:dyDescent="0.2"/>
    <row r="25588" ht="12.75" customHeight="1" x14ac:dyDescent="0.2"/>
    <row r="25589" ht="12.75" customHeight="1" x14ac:dyDescent="0.2"/>
    <row r="25590" ht="12.75" customHeight="1" x14ac:dyDescent="0.2"/>
    <row r="25591" ht="12.75" customHeight="1" x14ac:dyDescent="0.2"/>
    <row r="25592" ht="12.75" customHeight="1" x14ac:dyDescent="0.2"/>
    <row r="25593" ht="12.75" customHeight="1" x14ac:dyDescent="0.2"/>
    <row r="25594" ht="12.75" customHeight="1" x14ac:dyDescent="0.2"/>
    <row r="25595" ht="12.75" customHeight="1" x14ac:dyDescent="0.2"/>
    <row r="25596" ht="12.75" customHeight="1" x14ac:dyDescent="0.2"/>
    <row r="25597" ht="12.75" customHeight="1" x14ac:dyDescent="0.2"/>
    <row r="25598" ht="12.75" customHeight="1" x14ac:dyDescent="0.2"/>
    <row r="25599" ht="12.75" customHeight="1" x14ac:dyDescent="0.2"/>
    <row r="25600" ht="12.75" customHeight="1" x14ac:dyDescent="0.2"/>
    <row r="25601" ht="12.75" customHeight="1" x14ac:dyDescent="0.2"/>
    <row r="25602" ht="12.75" customHeight="1" x14ac:dyDescent="0.2"/>
    <row r="25603" ht="12.75" customHeight="1" x14ac:dyDescent="0.2"/>
    <row r="25604" ht="12.75" customHeight="1" x14ac:dyDescent="0.2"/>
    <row r="25605" ht="12.75" customHeight="1" x14ac:dyDescent="0.2"/>
    <row r="25606" ht="12.75" customHeight="1" x14ac:dyDescent="0.2"/>
    <row r="25607" ht="12.75" customHeight="1" x14ac:dyDescent="0.2"/>
    <row r="25608" ht="12.75" customHeight="1" x14ac:dyDescent="0.2"/>
    <row r="25609" ht="12.75" customHeight="1" x14ac:dyDescent="0.2"/>
    <row r="25610" ht="12.75" customHeight="1" x14ac:dyDescent="0.2"/>
    <row r="25611" ht="12.75" customHeight="1" x14ac:dyDescent="0.2"/>
    <row r="25612" ht="12.75" customHeight="1" x14ac:dyDescent="0.2"/>
    <row r="25613" ht="12.75" customHeight="1" x14ac:dyDescent="0.2"/>
    <row r="25614" ht="12.75" customHeight="1" x14ac:dyDescent="0.2"/>
    <row r="25615" ht="12.75" customHeight="1" x14ac:dyDescent="0.2"/>
    <row r="25616" ht="12.75" customHeight="1" x14ac:dyDescent="0.2"/>
    <row r="25617" ht="12.75" customHeight="1" x14ac:dyDescent="0.2"/>
    <row r="25618" ht="12.75" customHeight="1" x14ac:dyDescent="0.2"/>
    <row r="25619" ht="12.75" customHeight="1" x14ac:dyDescent="0.2"/>
    <row r="25620" ht="12.75" customHeight="1" x14ac:dyDescent="0.2"/>
    <row r="25621" ht="12.75" customHeight="1" x14ac:dyDescent="0.2"/>
    <row r="25622" ht="12.75" customHeight="1" x14ac:dyDescent="0.2"/>
    <row r="25623" ht="12.75" customHeight="1" x14ac:dyDescent="0.2"/>
    <row r="25624" ht="12.75" customHeight="1" x14ac:dyDescent="0.2"/>
    <row r="25625" ht="12.75" customHeight="1" x14ac:dyDescent="0.2"/>
    <row r="25626" ht="12.75" customHeight="1" x14ac:dyDescent="0.2"/>
    <row r="25627" ht="12.75" customHeight="1" x14ac:dyDescent="0.2"/>
    <row r="25628" ht="12.75" customHeight="1" x14ac:dyDescent="0.2"/>
    <row r="25629" ht="12.75" customHeight="1" x14ac:dyDescent="0.2"/>
    <row r="25630" ht="12.75" customHeight="1" x14ac:dyDescent="0.2"/>
    <row r="25631" ht="12.75" customHeight="1" x14ac:dyDescent="0.2"/>
    <row r="25632" ht="12.75" customHeight="1" x14ac:dyDescent="0.2"/>
    <row r="25633" ht="12.75" customHeight="1" x14ac:dyDescent="0.2"/>
    <row r="25634" ht="12.75" customHeight="1" x14ac:dyDescent="0.2"/>
    <row r="25635" ht="12.75" customHeight="1" x14ac:dyDescent="0.2"/>
    <row r="25636" ht="12.75" customHeight="1" x14ac:dyDescent="0.2"/>
    <row r="25637" ht="12.75" customHeight="1" x14ac:dyDescent="0.2"/>
    <row r="25638" ht="12.75" customHeight="1" x14ac:dyDescent="0.2"/>
    <row r="25639" ht="12.75" customHeight="1" x14ac:dyDescent="0.2"/>
    <row r="25640" ht="12.75" customHeight="1" x14ac:dyDescent="0.2"/>
    <row r="25641" ht="12.75" customHeight="1" x14ac:dyDescent="0.2"/>
    <row r="25642" ht="12.75" customHeight="1" x14ac:dyDescent="0.2"/>
    <row r="25643" ht="12.75" customHeight="1" x14ac:dyDescent="0.2"/>
    <row r="25644" ht="12.75" customHeight="1" x14ac:dyDescent="0.2"/>
    <row r="25645" ht="12.75" customHeight="1" x14ac:dyDescent="0.2"/>
    <row r="25646" ht="12.75" customHeight="1" x14ac:dyDescent="0.2"/>
    <row r="25647" ht="12.75" customHeight="1" x14ac:dyDescent="0.2"/>
    <row r="25648" ht="12.75" customHeight="1" x14ac:dyDescent="0.2"/>
    <row r="25649" ht="12.75" customHeight="1" x14ac:dyDescent="0.2"/>
    <row r="25650" ht="12.75" customHeight="1" x14ac:dyDescent="0.2"/>
    <row r="25651" ht="12.75" customHeight="1" x14ac:dyDescent="0.2"/>
    <row r="25652" ht="12.75" customHeight="1" x14ac:dyDescent="0.2"/>
    <row r="25653" ht="12.75" customHeight="1" x14ac:dyDescent="0.2"/>
    <row r="25654" ht="12.75" customHeight="1" x14ac:dyDescent="0.2"/>
    <row r="25655" ht="12.75" customHeight="1" x14ac:dyDescent="0.2"/>
    <row r="25656" ht="12.75" customHeight="1" x14ac:dyDescent="0.2"/>
    <row r="25657" ht="12.75" customHeight="1" x14ac:dyDescent="0.2"/>
    <row r="25658" ht="12.75" customHeight="1" x14ac:dyDescent="0.2"/>
    <row r="25659" ht="12.75" customHeight="1" x14ac:dyDescent="0.2"/>
    <row r="25660" ht="12.75" customHeight="1" x14ac:dyDescent="0.2"/>
    <row r="25661" ht="12.75" customHeight="1" x14ac:dyDescent="0.2"/>
    <row r="25662" ht="12.75" customHeight="1" x14ac:dyDescent="0.2"/>
    <row r="25663" ht="12.75" customHeight="1" x14ac:dyDescent="0.2"/>
    <row r="25664" ht="12.75" customHeight="1" x14ac:dyDescent="0.2"/>
    <row r="25665" ht="12.75" customHeight="1" x14ac:dyDescent="0.2"/>
    <row r="25666" ht="12.75" customHeight="1" x14ac:dyDescent="0.2"/>
    <row r="25667" ht="12.75" customHeight="1" x14ac:dyDescent="0.2"/>
    <row r="25668" ht="12.75" customHeight="1" x14ac:dyDescent="0.2"/>
    <row r="25669" ht="12.75" customHeight="1" x14ac:dyDescent="0.2"/>
    <row r="25670" ht="12.75" customHeight="1" x14ac:dyDescent="0.2"/>
    <row r="25671" ht="12.75" customHeight="1" x14ac:dyDescent="0.2"/>
    <row r="25672" ht="12.75" customHeight="1" x14ac:dyDescent="0.2"/>
    <row r="25673" ht="12.75" customHeight="1" x14ac:dyDescent="0.2"/>
    <row r="25674" ht="12.75" customHeight="1" x14ac:dyDescent="0.2"/>
    <row r="25675" ht="12.75" customHeight="1" x14ac:dyDescent="0.2"/>
    <row r="25676" ht="12.75" customHeight="1" x14ac:dyDescent="0.2"/>
    <row r="25677" ht="12.75" customHeight="1" x14ac:dyDescent="0.2"/>
    <row r="25678" ht="12.75" customHeight="1" x14ac:dyDescent="0.2"/>
    <row r="25679" ht="12.75" customHeight="1" x14ac:dyDescent="0.2"/>
    <row r="25680" ht="12.75" customHeight="1" x14ac:dyDescent="0.2"/>
    <row r="25681" ht="12.75" customHeight="1" x14ac:dyDescent="0.2"/>
    <row r="25682" ht="12.75" customHeight="1" x14ac:dyDescent="0.2"/>
    <row r="25683" ht="12.75" customHeight="1" x14ac:dyDescent="0.2"/>
    <row r="25684" ht="12.75" customHeight="1" x14ac:dyDescent="0.2"/>
    <row r="25685" ht="12.75" customHeight="1" x14ac:dyDescent="0.2"/>
    <row r="25686" ht="12.75" customHeight="1" x14ac:dyDescent="0.2"/>
    <row r="25687" ht="12.75" customHeight="1" x14ac:dyDescent="0.2"/>
    <row r="25688" ht="12.75" customHeight="1" x14ac:dyDescent="0.2"/>
    <row r="25689" ht="12.75" customHeight="1" x14ac:dyDescent="0.2"/>
    <row r="25690" ht="12.75" customHeight="1" x14ac:dyDescent="0.2"/>
    <row r="25691" ht="12.75" customHeight="1" x14ac:dyDescent="0.2"/>
    <row r="25692" ht="12.75" customHeight="1" x14ac:dyDescent="0.2"/>
    <row r="25693" ht="12.75" customHeight="1" x14ac:dyDescent="0.2"/>
    <row r="25694" ht="12.75" customHeight="1" x14ac:dyDescent="0.2"/>
    <row r="25695" ht="12.75" customHeight="1" x14ac:dyDescent="0.2"/>
    <row r="25696" ht="12.75" customHeight="1" x14ac:dyDescent="0.2"/>
    <row r="25697" ht="12.75" customHeight="1" x14ac:dyDescent="0.2"/>
    <row r="25698" ht="12.75" customHeight="1" x14ac:dyDescent="0.2"/>
    <row r="25699" ht="12.75" customHeight="1" x14ac:dyDescent="0.2"/>
    <row r="25700" ht="12.75" customHeight="1" x14ac:dyDescent="0.2"/>
    <row r="25701" ht="12.75" customHeight="1" x14ac:dyDescent="0.2"/>
    <row r="25702" ht="12.75" customHeight="1" x14ac:dyDescent="0.2"/>
    <row r="25703" ht="12.75" customHeight="1" x14ac:dyDescent="0.2"/>
    <row r="25704" ht="12.75" customHeight="1" x14ac:dyDescent="0.2"/>
    <row r="25705" ht="12.75" customHeight="1" x14ac:dyDescent="0.2"/>
    <row r="25706" ht="12.75" customHeight="1" x14ac:dyDescent="0.2"/>
    <row r="25707" ht="12.75" customHeight="1" x14ac:dyDescent="0.2"/>
    <row r="25708" ht="12.75" customHeight="1" x14ac:dyDescent="0.2"/>
    <row r="25709" ht="12.75" customHeight="1" x14ac:dyDescent="0.2"/>
    <row r="25710" ht="12.75" customHeight="1" x14ac:dyDescent="0.2"/>
    <row r="25711" ht="12.75" customHeight="1" x14ac:dyDescent="0.2"/>
    <row r="25712" ht="12.75" customHeight="1" x14ac:dyDescent="0.2"/>
    <row r="25713" ht="12.75" customHeight="1" x14ac:dyDescent="0.2"/>
    <row r="25714" ht="12.75" customHeight="1" x14ac:dyDescent="0.2"/>
    <row r="25715" ht="12.75" customHeight="1" x14ac:dyDescent="0.2"/>
    <row r="25716" ht="12.75" customHeight="1" x14ac:dyDescent="0.2"/>
    <row r="25717" ht="12.75" customHeight="1" x14ac:dyDescent="0.2"/>
    <row r="25718" ht="12.75" customHeight="1" x14ac:dyDescent="0.2"/>
    <row r="25719" ht="12.75" customHeight="1" x14ac:dyDescent="0.2"/>
    <row r="25720" ht="12.75" customHeight="1" x14ac:dyDescent="0.2"/>
    <row r="25721" ht="12.75" customHeight="1" x14ac:dyDescent="0.2"/>
    <row r="25722" ht="12.75" customHeight="1" x14ac:dyDescent="0.2"/>
    <row r="25723" ht="12.75" customHeight="1" x14ac:dyDescent="0.2"/>
    <row r="25724" ht="12.75" customHeight="1" x14ac:dyDescent="0.2"/>
    <row r="25725" ht="12.75" customHeight="1" x14ac:dyDescent="0.2"/>
    <row r="25726" ht="12.75" customHeight="1" x14ac:dyDescent="0.2"/>
    <row r="25727" ht="12.75" customHeight="1" x14ac:dyDescent="0.2"/>
    <row r="25728" ht="12.75" customHeight="1" x14ac:dyDescent="0.2"/>
    <row r="25729" ht="12.75" customHeight="1" x14ac:dyDescent="0.2"/>
    <row r="25730" ht="12.75" customHeight="1" x14ac:dyDescent="0.2"/>
    <row r="25731" ht="12.75" customHeight="1" x14ac:dyDescent="0.2"/>
    <row r="25732" ht="12.75" customHeight="1" x14ac:dyDescent="0.2"/>
    <row r="25733" ht="12.75" customHeight="1" x14ac:dyDescent="0.2"/>
    <row r="25734" ht="12.75" customHeight="1" x14ac:dyDescent="0.2"/>
    <row r="25735" ht="12.75" customHeight="1" x14ac:dyDescent="0.2"/>
    <row r="25736" ht="12.75" customHeight="1" x14ac:dyDescent="0.2"/>
    <row r="25737" ht="12.75" customHeight="1" x14ac:dyDescent="0.2"/>
    <row r="25738" ht="12.75" customHeight="1" x14ac:dyDescent="0.2"/>
    <row r="25739" ht="12.75" customHeight="1" x14ac:dyDescent="0.2"/>
    <row r="25740" ht="12.75" customHeight="1" x14ac:dyDescent="0.2"/>
    <row r="25741" ht="12.75" customHeight="1" x14ac:dyDescent="0.2"/>
    <row r="25742" ht="12.75" customHeight="1" x14ac:dyDescent="0.2"/>
    <row r="25743" ht="12.75" customHeight="1" x14ac:dyDescent="0.2"/>
    <row r="25744" ht="12.75" customHeight="1" x14ac:dyDescent="0.2"/>
    <row r="25745" ht="12.75" customHeight="1" x14ac:dyDescent="0.2"/>
    <row r="25746" ht="12.75" customHeight="1" x14ac:dyDescent="0.2"/>
    <row r="25747" ht="12.75" customHeight="1" x14ac:dyDescent="0.2"/>
    <row r="25748" ht="12.75" customHeight="1" x14ac:dyDescent="0.2"/>
    <row r="25749" ht="12.75" customHeight="1" x14ac:dyDescent="0.2"/>
    <row r="25750" ht="12.75" customHeight="1" x14ac:dyDescent="0.2"/>
    <row r="25751" ht="12.75" customHeight="1" x14ac:dyDescent="0.2"/>
    <row r="25752" ht="12.75" customHeight="1" x14ac:dyDescent="0.2"/>
    <row r="25753" ht="12.75" customHeight="1" x14ac:dyDescent="0.2"/>
    <row r="25754" ht="12.75" customHeight="1" x14ac:dyDescent="0.2"/>
    <row r="25755" ht="12.75" customHeight="1" x14ac:dyDescent="0.2"/>
    <row r="25756" ht="12.75" customHeight="1" x14ac:dyDescent="0.2"/>
    <row r="25757" ht="12.75" customHeight="1" x14ac:dyDescent="0.2"/>
    <row r="25758" ht="12.75" customHeight="1" x14ac:dyDescent="0.2"/>
    <row r="25759" ht="12.75" customHeight="1" x14ac:dyDescent="0.2"/>
    <row r="25760" ht="12.75" customHeight="1" x14ac:dyDescent="0.2"/>
    <row r="25761" ht="12.75" customHeight="1" x14ac:dyDescent="0.2"/>
    <row r="25762" ht="12.75" customHeight="1" x14ac:dyDescent="0.2"/>
    <row r="25763" ht="12.75" customHeight="1" x14ac:dyDescent="0.2"/>
    <row r="25764" ht="12.75" customHeight="1" x14ac:dyDescent="0.2"/>
    <row r="25765" ht="12.75" customHeight="1" x14ac:dyDescent="0.2"/>
    <row r="25766" ht="12.75" customHeight="1" x14ac:dyDescent="0.2"/>
    <row r="25767" ht="12.75" customHeight="1" x14ac:dyDescent="0.2"/>
    <row r="25768" ht="12.75" customHeight="1" x14ac:dyDescent="0.2"/>
    <row r="25769" ht="12.75" customHeight="1" x14ac:dyDescent="0.2"/>
    <row r="25770" ht="12.75" customHeight="1" x14ac:dyDescent="0.2"/>
    <row r="25771" ht="12.75" customHeight="1" x14ac:dyDescent="0.2"/>
    <row r="25772" ht="12.75" customHeight="1" x14ac:dyDescent="0.2"/>
    <row r="25773" ht="12.75" customHeight="1" x14ac:dyDescent="0.2"/>
    <row r="25774" ht="12.75" customHeight="1" x14ac:dyDescent="0.2"/>
    <row r="25775" ht="12.75" customHeight="1" x14ac:dyDescent="0.2"/>
    <row r="25776" ht="12.75" customHeight="1" x14ac:dyDescent="0.2"/>
    <row r="25777" ht="12.75" customHeight="1" x14ac:dyDescent="0.2"/>
    <row r="25778" ht="12.75" customHeight="1" x14ac:dyDescent="0.2"/>
    <row r="25779" ht="12.75" customHeight="1" x14ac:dyDescent="0.2"/>
    <row r="25780" ht="12.75" customHeight="1" x14ac:dyDescent="0.2"/>
    <row r="25781" ht="12.75" customHeight="1" x14ac:dyDescent="0.2"/>
    <row r="25782" ht="12.75" customHeight="1" x14ac:dyDescent="0.2"/>
    <row r="25783" ht="12.75" customHeight="1" x14ac:dyDescent="0.2"/>
    <row r="25784" ht="12.75" customHeight="1" x14ac:dyDescent="0.2"/>
    <row r="25785" ht="12.75" customHeight="1" x14ac:dyDescent="0.2"/>
    <row r="25786" ht="12.75" customHeight="1" x14ac:dyDescent="0.2"/>
    <row r="25787" ht="12.75" customHeight="1" x14ac:dyDescent="0.2"/>
    <row r="25788" ht="12.75" customHeight="1" x14ac:dyDescent="0.2"/>
    <row r="25789" ht="12.75" customHeight="1" x14ac:dyDescent="0.2"/>
    <row r="25790" ht="12.75" customHeight="1" x14ac:dyDescent="0.2"/>
    <row r="25791" ht="12.75" customHeight="1" x14ac:dyDescent="0.2"/>
    <row r="25792" ht="12.75" customHeight="1" x14ac:dyDescent="0.2"/>
    <row r="25793" ht="12.75" customHeight="1" x14ac:dyDescent="0.2"/>
    <row r="25794" ht="12.75" customHeight="1" x14ac:dyDescent="0.2"/>
    <row r="25795" ht="12.75" customHeight="1" x14ac:dyDescent="0.2"/>
    <row r="25796" ht="12.75" customHeight="1" x14ac:dyDescent="0.2"/>
    <row r="25797" ht="12.75" customHeight="1" x14ac:dyDescent="0.2"/>
    <row r="25798" ht="12.75" customHeight="1" x14ac:dyDescent="0.2"/>
    <row r="25799" ht="12.75" customHeight="1" x14ac:dyDescent="0.2"/>
    <row r="25800" ht="12.75" customHeight="1" x14ac:dyDescent="0.2"/>
    <row r="25801" ht="12.75" customHeight="1" x14ac:dyDescent="0.2"/>
    <row r="25802" ht="12.75" customHeight="1" x14ac:dyDescent="0.2"/>
    <row r="25803" ht="12.75" customHeight="1" x14ac:dyDescent="0.2"/>
    <row r="25804" ht="12.75" customHeight="1" x14ac:dyDescent="0.2"/>
    <row r="25805" ht="12.75" customHeight="1" x14ac:dyDescent="0.2"/>
    <row r="25806" ht="12.75" customHeight="1" x14ac:dyDescent="0.2"/>
    <row r="25807" ht="12.75" customHeight="1" x14ac:dyDescent="0.2"/>
    <row r="25808" ht="12.75" customHeight="1" x14ac:dyDescent="0.2"/>
    <row r="25809" ht="12.75" customHeight="1" x14ac:dyDescent="0.2"/>
    <row r="25810" ht="12.75" customHeight="1" x14ac:dyDescent="0.2"/>
    <row r="25811" ht="12.75" customHeight="1" x14ac:dyDescent="0.2"/>
    <row r="25812" ht="12.75" customHeight="1" x14ac:dyDescent="0.2"/>
    <row r="25813" ht="12.75" customHeight="1" x14ac:dyDescent="0.2"/>
    <row r="25814" ht="12.75" customHeight="1" x14ac:dyDescent="0.2"/>
    <row r="25815" ht="12.75" customHeight="1" x14ac:dyDescent="0.2"/>
    <row r="25816" ht="12.75" customHeight="1" x14ac:dyDescent="0.2"/>
    <row r="25817" ht="12.75" customHeight="1" x14ac:dyDescent="0.2"/>
    <row r="25818" ht="12.75" customHeight="1" x14ac:dyDescent="0.2"/>
    <row r="25819" ht="12.75" customHeight="1" x14ac:dyDescent="0.2"/>
    <row r="25820" ht="12.75" customHeight="1" x14ac:dyDescent="0.2"/>
    <row r="25821" ht="12.75" customHeight="1" x14ac:dyDescent="0.2"/>
    <row r="25822" ht="12.75" customHeight="1" x14ac:dyDescent="0.2"/>
    <row r="25823" ht="12.75" customHeight="1" x14ac:dyDescent="0.2"/>
    <row r="25824" ht="12.75" customHeight="1" x14ac:dyDescent="0.2"/>
    <row r="25825" ht="12.75" customHeight="1" x14ac:dyDescent="0.2"/>
    <row r="25826" ht="12.75" customHeight="1" x14ac:dyDescent="0.2"/>
    <row r="25827" ht="12.75" customHeight="1" x14ac:dyDescent="0.2"/>
    <row r="25828" ht="12.75" customHeight="1" x14ac:dyDescent="0.2"/>
    <row r="25829" ht="12.75" customHeight="1" x14ac:dyDescent="0.2"/>
    <row r="25830" ht="12.75" customHeight="1" x14ac:dyDescent="0.2"/>
    <row r="25831" ht="12.75" customHeight="1" x14ac:dyDescent="0.2"/>
    <row r="25832" ht="12.75" customHeight="1" x14ac:dyDescent="0.2"/>
    <row r="25833" ht="12.75" customHeight="1" x14ac:dyDescent="0.2"/>
    <row r="25834" ht="12.75" customHeight="1" x14ac:dyDescent="0.2"/>
    <row r="25835" ht="12.75" customHeight="1" x14ac:dyDescent="0.2"/>
    <row r="25836" ht="12.75" customHeight="1" x14ac:dyDescent="0.2"/>
    <row r="25837" ht="12.75" customHeight="1" x14ac:dyDescent="0.2"/>
    <row r="25838" ht="12.75" customHeight="1" x14ac:dyDescent="0.2"/>
    <row r="25839" ht="12.75" customHeight="1" x14ac:dyDescent="0.2"/>
    <row r="25840" ht="12.75" customHeight="1" x14ac:dyDescent="0.2"/>
    <row r="25841" ht="12.75" customHeight="1" x14ac:dyDescent="0.2"/>
    <row r="25842" ht="12.75" customHeight="1" x14ac:dyDescent="0.2"/>
    <row r="25843" ht="12.75" customHeight="1" x14ac:dyDescent="0.2"/>
    <row r="25844" ht="12.75" customHeight="1" x14ac:dyDescent="0.2"/>
    <row r="25845" ht="12.75" customHeight="1" x14ac:dyDescent="0.2"/>
    <row r="25846" ht="12.75" customHeight="1" x14ac:dyDescent="0.2"/>
    <row r="25847" ht="12.75" customHeight="1" x14ac:dyDescent="0.2"/>
    <row r="25848" ht="12.75" customHeight="1" x14ac:dyDescent="0.2"/>
    <row r="25849" ht="12.75" customHeight="1" x14ac:dyDescent="0.2"/>
    <row r="25850" ht="12.75" customHeight="1" x14ac:dyDescent="0.2"/>
    <row r="25851" ht="12.75" customHeight="1" x14ac:dyDescent="0.2"/>
    <row r="25852" ht="12.75" customHeight="1" x14ac:dyDescent="0.2"/>
    <row r="25853" ht="12.75" customHeight="1" x14ac:dyDescent="0.2"/>
    <row r="25854" ht="12.75" customHeight="1" x14ac:dyDescent="0.2"/>
    <row r="25855" ht="12.75" customHeight="1" x14ac:dyDescent="0.2"/>
    <row r="25856" ht="12.75" customHeight="1" x14ac:dyDescent="0.2"/>
    <row r="25857" ht="12.75" customHeight="1" x14ac:dyDescent="0.2"/>
    <row r="25858" ht="12.75" customHeight="1" x14ac:dyDescent="0.2"/>
    <row r="25859" ht="12.75" customHeight="1" x14ac:dyDescent="0.2"/>
    <row r="25860" ht="12.75" customHeight="1" x14ac:dyDescent="0.2"/>
    <row r="25861" ht="12.75" customHeight="1" x14ac:dyDescent="0.2"/>
    <row r="25862" ht="12.75" customHeight="1" x14ac:dyDescent="0.2"/>
    <row r="25863" ht="12.75" customHeight="1" x14ac:dyDescent="0.2"/>
    <row r="25864" ht="12.75" customHeight="1" x14ac:dyDescent="0.2"/>
    <row r="25865" ht="12.75" customHeight="1" x14ac:dyDescent="0.2"/>
    <row r="25866" ht="12.75" customHeight="1" x14ac:dyDescent="0.2"/>
    <row r="25867" ht="12.75" customHeight="1" x14ac:dyDescent="0.2"/>
    <row r="25868" ht="12.75" customHeight="1" x14ac:dyDescent="0.2"/>
    <row r="25869" ht="12.75" customHeight="1" x14ac:dyDescent="0.2"/>
    <row r="25870" ht="12.75" customHeight="1" x14ac:dyDescent="0.2"/>
    <row r="25871" ht="12.75" customHeight="1" x14ac:dyDescent="0.2"/>
    <row r="25872" ht="12.75" customHeight="1" x14ac:dyDescent="0.2"/>
    <row r="25873" ht="12.75" customHeight="1" x14ac:dyDescent="0.2"/>
    <row r="25874" ht="12.75" customHeight="1" x14ac:dyDescent="0.2"/>
    <row r="25875" ht="12.75" customHeight="1" x14ac:dyDescent="0.2"/>
    <row r="25876" ht="12.75" customHeight="1" x14ac:dyDescent="0.2"/>
    <row r="25877" ht="12.75" customHeight="1" x14ac:dyDescent="0.2"/>
    <row r="25878" ht="12.75" customHeight="1" x14ac:dyDescent="0.2"/>
    <row r="25879" ht="12.75" customHeight="1" x14ac:dyDescent="0.2"/>
    <row r="25880" ht="12.75" customHeight="1" x14ac:dyDescent="0.2"/>
    <row r="25881" ht="12.75" customHeight="1" x14ac:dyDescent="0.2"/>
    <row r="25882" ht="12.75" customHeight="1" x14ac:dyDescent="0.2"/>
    <row r="25883" ht="12.75" customHeight="1" x14ac:dyDescent="0.2"/>
    <row r="25884" ht="12.75" customHeight="1" x14ac:dyDescent="0.2"/>
    <row r="25885" ht="12.75" customHeight="1" x14ac:dyDescent="0.2"/>
    <row r="25886" ht="12.75" customHeight="1" x14ac:dyDescent="0.2"/>
    <row r="25887" ht="12.75" customHeight="1" x14ac:dyDescent="0.2"/>
    <row r="25888" ht="12.75" customHeight="1" x14ac:dyDescent="0.2"/>
    <row r="25889" ht="12.75" customHeight="1" x14ac:dyDescent="0.2"/>
    <row r="25890" ht="12.75" customHeight="1" x14ac:dyDescent="0.2"/>
    <row r="25891" ht="12.75" customHeight="1" x14ac:dyDescent="0.2"/>
    <row r="25892" ht="12.75" customHeight="1" x14ac:dyDescent="0.2"/>
    <row r="25893" ht="12.75" customHeight="1" x14ac:dyDescent="0.2"/>
    <row r="25894" ht="12.75" customHeight="1" x14ac:dyDescent="0.2"/>
    <row r="25895" ht="12.75" customHeight="1" x14ac:dyDescent="0.2"/>
    <row r="25896" ht="12.75" customHeight="1" x14ac:dyDescent="0.2"/>
    <row r="25897" ht="12.75" customHeight="1" x14ac:dyDescent="0.2"/>
    <row r="25898" ht="12.75" customHeight="1" x14ac:dyDescent="0.2"/>
    <row r="25899" ht="12.75" customHeight="1" x14ac:dyDescent="0.2"/>
    <row r="25900" ht="12.75" customHeight="1" x14ac:dyDescent="0.2"/>
    <row r="25901" ht="12.75" customHeight="1" x14ac:dyDescent="0.2"/>
    <row r="25902" ht="12.75" customHeight="1" x14ac:dyDescent="0.2"/>
    <row r="25903" ht="12.75" customHeight="1" x14ac:dyDescent="0.2"/>
    <row r="25904" ht="12.75" customHeight="1" x14ac:dyDescent="0.2"/>
    <row r="25905" ht="12.75" customHeight="1" x14ac:dyDescent="0.2"/>
    <row r="25906" ht="12.75" customHeight="1" x14ac:dyDescent="0.2"/>
    <row r="25907" ht="12.75" customHeight="1" x14ac:dyDescent="0.2"/>
    <row r="25908" ht="12.75" customHeight="1" x14ac:dyDescent="0.2"/>
    <row r="25909" ht="12.75" customHeight="1" x14ac:dyDescent="0.2"/>
    <row r="25910" ht="12.75" customHeight="1" x14ac:dyDescent="0.2"/>
    <row r="25911" ht="12.75" customHeight="1" x14ac:dyDescent="0.2"/>
    <row r="25912" ht="12.75" customHeight="1" x14ac:dyDescent="0.2"/>
    <row r="25913" ht="12.75" customHeight="1" x14ac:dyDescent="0.2"/>
    <row r="25914" ht="12.75" customHeight="1" x14ac:dyDescent="0.2"/>
    <row r="25915" ht="12.75" customHeight="1" x14ac:dyDescent="0.2"/>
    <row r="25916" ht="12.75" customHeight="1" x14ac:dyDescent="0.2"/>
    <row r="25917" ht="12.75" customHeight="1" x14ac:dyDescent="0.2"/>
    <row r="25918" ht="12.75" customHeight="1" x14ac:dyDescent="0.2"/>
    <row r="25919" ht="12.75" customHeight="1" x14ac:dyDescent="0.2"/>
    <row r="25920" ht="12.75" customHeight="1" x14ac:dyDescent="0.2"/>
    <row r="25921" ht="12.75" customHeight="1" x14ac:dyDescent="0.2"/>
    <row r="25922" ht="12.75" customHeight="1" x14ac:dyDescent="0.2"/>
    <row r="25923" ht="12.75" customHeight="1" x14ac:dyDescent="0.2"/>
    <row r="25924" ht="12.75" customHeight="1" x14ac:dyDescent="0.2"/>
    <row r="25925" ht="12.75" customHeight="1" x14ac:dyDescent="0.2"/>
    <row r="25926" ht="12.75" customHeight="1" x14ac:dyDescent="0.2"/>
    <row r="25927" ht="12.75" customHeight="1" x14ac:dyDescent="0.2"/>
    <row r="25928" ht="12.75" customHeight="1" x14ac:dyDescent="0.2"/>
    <row r="25929" ht="12.75" customHeight="1" x14ac:dyDescent="0.2"/>
    <row r="25930" ht="12.75" customHeight="1" x14ac:dyDescent="0.2"/>
    <row r="25931" ht="12.75" customHeight="1" x14ac:dyDescent="0.2"/>
    <row r="25932" ht="12.75" customHeight="1" x14ac:dyDescent="0.2"/>
    <row r="25933" ht="12.75" customHeight="1" x14ac:dyDescent="0.2"/>
    <row r="25934" ht="12.75" customHeight="1" x14ac:dyDescent="0.2"/>
    <row r="25935" ht="12.75" customHeight="1" x14ac:dyDescent="0.2"/>
    <row r="25936" ht="12.75" customHeight="1" x14ac:dyDescent="0.2"/>
    <row r="25937" ht="12.75" customHeight="1" x14ac:dyDescent="0.2"/>
    <row r="25938" ht="12.75" customHeight="1" x14ac:dyDescent="0.2"/>
    <row r="25939" ht="12.75" customHeight="1" x14ac:dyDescent="0.2"/>
    <row r="25940" ht="12.75" customHeight="1" x14ac:dyDescent="0.2"/>
    <row r="25941" ht="12.75" customHeight="1" x14ac:dyDescent="0.2"/>
    <row r="25942" ht="12.75" customHeight="1" x14ac:dyDescent="0.2"/>
    <row r="25943" ht="12.75" customHeight="1" x14ac:dyDescent="0.2"/>
    <row r="25944" ht="12.75" customHeight="1" x14ac:dyDescent="0.2"/>
    <row r="25945" ht="12.75" customHeight="1" x14ac:dyDescent="0.2"/>
    <row r="25946" ht="12.75" customHeight="1" x14ac:dyDescent="0.2"/>
    <row r="25947" ht="12.75" customHeight="1" x14ac:dyDescent="0.2"/>
    <row r="25948" ht="12.75" customHeight="1" x14ac:dyDescent="0.2"/>
    <row r="25949" ht="12.75" customHeight="1" x14ac:dyDescent="0.2"/>
    <row r="25950" ht="12.75" customHeight="1" x14ac:dyDescent="0.2"/>
    <row r="25951" ht="12.75" customHeight="1" x14ac:dyDescent="0.2"/>
    <row r="25952" ht="12.75" customHeight="1" x14ac:dyDescent="0.2"/>
    <row r="25953" ht="12.75" customHeight="1" x14ac:dyDescent="0.2"/>
    <row r="25954" ht="12.75" customHeight="1" x14ac:dyDescent="0.2"/>
    <row r="25955" ht="12.75" customHeight="1" x14ac:dyDescent="0.2"/>
    <row r="25956" ht="12.75" customHeight="1" x14ac:dyDescent="0.2"/>
    <row r="25957" ht="12.75" customHeight="1" x14ac:dyDescent="0.2"/>
    <row r="25958" ht="12.75" customHeight="1" x14ac:dyDescent="0.2"/>
    <row r="25959" ht="12.75" customHeight="1" x14ac:dyDescent="0.2"/>
    <row r="25960" ht="12.75" customHeight="1" x14ac:dyDescent="0.2"/>
    <row r="25961" ht="12.75" customHeight="1" x14ac:dyDescent="0.2"/>
    <row r="25962" ht="12.75" customHeight="1" x14ac:dyDescent="0.2"/>
    <row r="25963" ht="12.75" customHeight="1" x14ac:dyDescent="0.2"/>
    <row r="25964" ht="12.75" customHeight="1" x14ac:dyDescent="0.2"/>
    <row r="25965" ht="12.75" customHeight="1" x14ac:dyDescent="0.2"/>
    <row r="25966" ht="12.75" customHeight="1" x14ac:dyDescent="0.2"/>
    <row r="25967" ht="12.75" customHeight="1" x14ac:dyDescent="0.2"/>
    <row r="25968" ht="12.75" customHeight="1" x14ac:dyDescent="0.2"/>
    <row r="25969" ht="12.75" customHeight="1" x14ac:dyDescent="0.2"/>
    <row r="25970" ht="12.75" customHeight="1" x14ac:dyDescent="0.2"/>
    <row r="25971" ht="12.75" customHeight="1" x14ac:dyDescent="0.2"/>
    <row r="25972" ht="12.75" customHeight="1" x14ac:dyDescent="0.2"/>
    <row r="25973" ht="12.75" customHeight="1" x14ac:dyDescent="0.2"/>
    <row r="25974" ht="12.75" customHeight="1" x14ac:dyDescent="0.2"/>
    <row r="25975" ht="12.75" customHeight="1" x14ac:dyDescent="0.2"/>
    <row r="25976" ht="12.75" customHeight="1" x14ac:dyDescent="0.2"/>
    <row r="25977" ht="12.75" customHeight="1" x14ac:dyDescent="0.2"/>
    <row r="25978" ht="12.75" customHeight="1" x14ac:dyDescent="0.2"/>
    <row r="25979" ht="12.75" customHeight="1" x14ac:dyDescent="0.2"/>
    <row r="25980" ht="12.75" customHeight="1" x14ac:dyDescent="0.2"/>
    <row r="25981" ht="12.75" customHeight="1" x14ac:dyDescent="0.2"/>
    <row r="25982" ht="12.75" customHeight="1" x14ac:dyDescent="0.2"/>
    <row r="25983" ht="12.75" customHeight="1" x14ac:dyDescent="0.2"/>
    <row r="25984" ht="12.75" customHeight="1" x14ac:dyDescent="0.2"/>
    <row r="25985" ht="12.75" customHeight="1" x14ac:dyDescent="0.2"/>
    <row r="25986" ht="12.75" customHeight="1" x14ac:dyDescent="0.2"/>
    <row r="25987" ht="12.75" customHeight="1" x14ac:dyDescent="0.2"/>
    <row r="25988" ht="12.75" customHeight="1" x14ac:dyDescent="0.2"/>
    <row r="25989" ht="12.75" customHeight="1" x14ac:dyDescent="0.2"/>
    <row r="25990" ht="12.75" customHeight="1" x14ac:dyDescent="0.2"/>
    <row r="25991" ht="12.75" customHeight="1" x14ac:dyDescent="0.2"/>
    <row r="25992" ht="12.75" customHeight="1" x14ac:dyDescent="0.2"/>
    <row r="25993" ht="12.75" customHeight="1" x14ac:dyDescent="0.2"/>
    <row r="25994" ht="12.75" customHeight="1" x14ac:dyDescent="0.2"/>
    <row r="25995" ht="12.75" customHeight="1" x14ac:dyDescent="0.2"/>
    <row r="25996" ht="12.75" customHeight="1" x14ac:dyDescent="0.2"/>
    <row r="25997" ht="12.75" customHeight="1" x14ac:dyDescent="0.2"/>
    <row r="25998" ht="12.75" customHeight="1" x14ac:dyDescent="0.2"/>
    <row r="25999" ht="12.75" customHeight="1" x14ac:dyDescent="0.2"/>
    <row r="26000" ht="12.75" customHeight="1" x14ac:dyDescent="0.2"/>
    <row r="26001" ht="12.75" customHeight="1" x14ac:dyDescent="0.2"/>
    <row r="26002" ht="12.75" customHeight="1" x14ac:dyDescent="0.2"/>
    <row r="26003" ht="12.75" customHeight="1" x14ac:dyDescent="0.2"/>
    <row r="26004" ht="12.75" customHeight="1" x14ac:dyDescent="0.2"/>
    <row r="26005" ht="12.75" customHeight="1" x14ac:dyDescent="0.2"/>
    <row r="26006" ht="12.75" customHeight="1" x14ac:dyDescent="0.2"/>
    <row r="26007" ht="12.75" customHeight="1" x14ac:dyDescent="0.2"/>
    <row r="26008" ht="12.75" customHeight="1" x14ac:dyDescent="0.2"/>
    <row r="26009" ht="12.75" customHeight="1" x14ac:dyDescent="0.2"/>
    <row r="26010" ht="12.75" customHeight="1" x14ac:dyDescent="0.2"/>
    <row r="26011" ht="12.75" customHeight="1" x14ac:dyDescent="0.2"/>
    <row r="26012" ht="12.75" customHeight="1" x14ac:dyDescent="0.2"/>
    <row r="26013" ht="12.75" customHeight="1" x14ac:dyDescent="0.2"/>
    <row r="26014" ht="12.75" customHeight="1" x14ac:dyDescent="0.2"/>
    <row r="26015" ht="12.75" customHeight="1" x14ac:dyDescent="0.2"/>
    <row r="26016" ht="12.75" customHeight="1" x14ac:dyDescent="0.2"/>
    <row r="26017" ht="12.75" customHeight="1" x14ac:dyDescent="0.2"/>
    <row r="26018" ht="12.75" customHeight="1" x14ac:dyDescent="0.2"/>
    <row r="26019" ht="12.75" customHeight="1" x14ac:dyDescent="0.2"/>
    <row r="26020" ht="12.75" customHeight="1" x14ac:dyDescent="0.2"/>
    <row r="26021" ht="12.75" customHeight="1" x14ac:dyDescent="0.2"/>
    <row r="26022" ht="12.75" customHeight="1" x14ac:dyDescent="0.2"/>
    <row r="26023" ht="12.75" customHeight="1" x14ac:dyDescent="0.2"/>
    <row r="26024" ht="12.75" customHeight="1" x14ac:dyDescent="0.2"/>
    <row r="26025" ht="12.75" customHeight="1" x14ac:dyDescent="0.2"/>
    <row r="26026" ht="12.75" customHeight="1" x14ac:dyDescent="0.2"/>
    <row r="26027" ht="12.75" customHeight="1" x14ac:dyDescent="0.2"/>
    <row r="26028" ht="12.75" customHeight="1" x14ac:dyDescent="0.2"/>
    <row r="26029" ht="12.75" customHeight="1" x14ac:dyDescent="0.2"/>
    <row r="26030" ht="12.75" customHeight="1" x14ac:dyDescent="0.2"/>
    <row r="26031" ht="12.75" customHeight="1" x14ac:dyDescent="0.2"/>
    <row r="26032" ht="12.75" customHeight="1" x14ac:dyDescent="0.2"/>
    <row r="26033" ht="12.75" customHeight="1" x14ac:dyDescent="0.2"/>
    <row r="26034" ht="12.75" customHeight="1" x14ac:dyDescent="0.2"/>
    <row r="26035" ht="12.75" customHeight="1" x14ac:dyDescent="0.2"/>
    <row r="26036" ht="12.75" customHeight="1" x14ac:dyDescent="0.2"/>
    <row r="26037" ht="12.75" customHeight="1" x14ac:dyDescent="0.2"/>
    <row r="26038" ht="12.75" customHeight="1" x14ac:dyDescent="0.2"/>
    <row r="26039" ht="12.75" customHeight="1" x14ac:dyDescent="0.2"/>
    <row r="26040" ht="12.75" customHeight="1" x14ac:dyDescent="0.2"/>
    <row r="26041" ht="12.75" customHeight="1" x14ac:dyDescent="0.2"/>
    <row r="26042" ht="12.75" customHeight="1" x14ac:dyDescent="0.2"/>
    <row r="26043" ht="12.75" customHeight="1" x14ac:dyDescent="0.2"/>
    <row r="26044" ht="12.75" customHeight="1" x14ac:dyDescent="0.2"/>
    <row r="26045" ht="12.75" customHeight="1" x14ac:dyDescent="0.2"/>
    <row r="26046" ht="12.75" customHeight="1" x14ac:dyDescent="0.2"/>
    <row r="26047" ht="12.75" customHeight="1" x14ac:dyDescent="0.2"/>
    <row r="26048" ht="12.75" customHeight="1" x14ac:dyDescent="0.2"/>
    <row r="26049" ht="12.75" customHeight="1" x14ac:dyDescent="0.2"/>
    <row r="26050" ht="12.75" customHeight="1" x14ac:dyDescent="0.2"/>
    <row r="26051" ht="12.75" customHeight="1" x14ac:dyDescent="0.2"/>
    <row r="26052" ht="12.75" customHeight="1" x14ac:dyDescent="0.2"/>
    <row r="26053" ht="12.75" customHeight="1" x14ac:dyDescent="0.2"/>
    <row r="26054" ht="12.75" customHeight="1" x14ac:dyDescent="0.2"/>
    <row r="26055" ht="12.75" customHeight="1" x14ac:dyDescent="0.2"/>
    <row r="26056" ht="12.75" customHeight="1" x14ac:dyDescent="0.2"/>
    <row r="26057" ht="12.75" customHeight="1" x14ac:dyDescent="0.2"/>
    <row r="26058" ht="12.75" customHeight="1" x14ac:dyDescent="0.2"/>
    <row r="26059" ht="12.75" customHeight="1" x14ac:dyDescent="0.2"/>
    <row r="26060" ht="12.75" customHeight="1" x14ac:dyDescent="0.2"/>
    <row r="26061" ht="12.75" customHeight="1" x14ac:dyDescent="0.2"/>
    <row r="26062" ht="12.75" customHeight="1" x14ac:dyDescent="0.2"/>
    <row r="26063" ht="12.75" customHeight="1" x14ac:dyDescent="0.2"/>
    <row r="26064" ht="12.75" customHeight="1" x14ac:dyDescent="0.2"/>
    <row r="26065" ht="12.75" customHeight="1" x14ac:dyDescent="0.2"/>
    <row r="26066" ht="12.75" customHeight="1" x14ac:dyDescent="0.2"/>
    <row r="26067" ht="12.75" customHeight="1" x14ac:dyDescent="0.2"/>
    <row r="26068" ht="12.75" customHeight="1" x14ac:dyDescent="0.2"/>
    <row r="26069" ht="12.75" customHeight="1" x14ac:dyDescent="0.2"/>
    <row r="26070" ht="12.75" customHeight="1" x14ac:dyDescent="0.2"/>
    <row r="26071" ht="12.75" customHeight="1" x14ac:dyDescent="0.2"/>
    <row r="26072" ht="12.75" customHeight="1" x14ac:dyDescent="0.2"/>
    <row r="26073" ht="12.75" customHeight="1" x14ac:dyDescent="0.2"/>
    <row r="26074" ht="12.75" customHeight="1" x14ac:dyDescent="0.2"/>
    <row r="26075" ht="12.75" customHeight="1" x14ac:dyDescent="0.2"/>
    <row r="26076" ht="12.75" customHeight="1" x14ac:dyDescent="0.2"/>
    <row r="26077" ht="12.75" customHeight="1" x14ac:dyDescent="0.2"/>
    <row r="26078" ht="12.75" customHeight="1" x14ac:dyDescent="0.2"/>
    <row r="26079" ht="12.75" customHeight="1" x14ac:dyDescent="0.2"/>
    <row r="26080" ht="12.75" customHeight="1" x14ac:dyDescent="0.2"/>
    <row r="26081" ht="12.75" customHeight="1" x14ac:dyDescent="0.2"/>
    <row r="26082" ht="12.75" customHeight="1" x14ac:dyDescent="0.2"/>
    <row r="26083" ht="12.75" customHeight="1" x14ac:dyDescent="0.2"/>
    <row r="26084" ht="12.75" customHeight="1" x14ac:dyDescent="0.2"/>
    <row r="26085" ht="12.75" customHeight="1" x14ac:dyDescent="0.2"/>
    <row r="26086" ht="12.75" customHeight="1" x14ac:dyDescent="0.2"/>
    <row r="26087" ht="12.75" customHeight="1" x14ac:dyDescent="0.2"/>
    <row r="26088" ht="12.75" customHeight="1" x14ac:dyDescent="0.2"/>
    <row r="26089" ht="12.75" customHeight="1" x14ac:dyDescent="0.2"/>
    <row r="26090" ht="12.75" customHeight="1" x14ac:dyDescent="0.2"/>
    <row r="26091" ht="12.75" customHeight="1" x14ac:dyDescent="0.2"/>
    <row r="26092" ht="12.75" customHeight="1" x14ac:dyDescent="0.2"/>
    <row r="26093" ht="12.75" customHeight="1" x14ac:dyDescent="0.2"/>
    <row r="26094" ht="12.75" customHeight="1" x14ac:dyDescent="0.2"/>
    <row r="26095" ht="12.75" customHeight="1" x14ac:dyDescent="0.2"/>
    <row r="26096" ht="12.75" customHeight="1" x14ac:dyDescent="0.2"/>
    <row r="26097" ht="12.75" customHeight="1" x14ac:dyDescent="0.2"/>
    <row r="26098" ht="12.75" customHeight="1" x14ac:dyDescent="0.2"/>
    <row r="26099" ht="12.75" customHeight="1" x14ac:dyDescent="0.2"/>
    <row r="26100" ht="12.75" customHeight="1" x14ac:dyDescent="0.2"/>
    <row r="26101" ht="12.75" customHeight="1" x14ac:dyDescent="0.2"/>
    <row r="26102" ht="12.75" customHeight="1" x14ac:dyDescent="0.2"/>
    <row r="26103" ht="12.75" customHeight="1" x14ac:dyDescent="0.2"/>
    <row r="26104" ht="12.75" customHeight="1" x14ac:dyDescent="0.2"/>
    <row r="26105" ht="12.75" customHeight="1" x14ac:dyDescent="0.2"/>
    <row r="26106" ht="12.75" customHeight="1" x14ac:dyDescent="0.2"/>
    <row r="26107" ht="12.75" customHeight="1" x14ac:dyDescent="0.2"/>
    <row r="26108" ht="12.75" customHeight="1" x14ac:dyDescent="0.2"/>
    <row r="26109" ht="12.75" customHeight="1" x14ac:dyDescent="0.2"/>
    <row r="26110" ht="12.75" customHeight="1" x14ac:dyDescent="0.2"/>
    <row r="26111" ht="12.75" customHeight="1" x14ac:dyDescent="0.2"/>
    <row r="26112" ht="12.75" customHeight="1" x14ac:dyDescent="0.2"/>
    <row r="26113" ht="12.75" customHeight="1" x14ac:dyDescent="0.2"/>
    <row r="26114" ht="12.75" customHeight="1" x14ac:dyDescent="0.2"/>
    <row r="26115" ht="12.75" customHeight="1" x14ac:dyDescent="0.2"/>
    <row r="26116" ht="12.75" customHeight="1" x14ac:dyDescent="0.2"/>
    <row r="26117" ht="12.75" customHeight="1" x14ac:dyDescent="0.2"/>
    <row r="26118" ht="12.75" customHeight="1" x14ac:dyDescent="0.2"/>
    <row r="26119" ht="12.75" customHeight="1" x14ac:dyDescent="0.2"/>
    <row r="26120" ht="12.75" customHeight="1" x14ac:dyDescent="0.2"/>
    <row r="26121" ht="12.75" customHeight="1" x14ac:dyDescent="0.2"/>
    <row r="26122" ht="12.75" customHeight="1" x14ac:dyDescent="0.2"/>
    <row r="26123" ht="12.75" customHeight="1" x14ac:dyDescent="0.2"/>
    <row r="26124" ht="12.75" customHeight="1" x14ac:dyDescent="0.2"/>
    <row r="26125" ht="12.75" customHeight="1" x14ac:dyDescent="0.2"/>
    <row r="26126" ht="12.75" customHeight="1" x14ac:dyDescent="0.2"/>
    <row r="26127" ht="12.75" customHeight="1" x14ac:dyDescent="0.2"/>
    <row r="26128" ht="12.75" customHeight="1" x14ac:dyDescent="0.2"/>
    <row r="26129" ht="12.75" customHeight="1" x14ac:dyDescent="0.2"/>
    <row r="26130" ht="12.75" customHeight="1" x14ac:dyDescent="0.2"/>
    <row r="26131" ht="12.75" customHeight="1" x14ac:dyDescent="0.2"/>
    <row r="26132" ht="12.75" customHeight="1" x14ac:dyDescent="0.2"/>
    <row r="26133" ht="12.75" customHeight="1" x14ac:dyDescent="0.2"/>
    <row r="26134" ht="12.75" customHeight="1" x14ac:dyDescent="0.2"/>
    <row r="26135" ht="12.75" customHeight="1" x14ac:dyDescent="0.2"/>
    <row r="26136" ht="12.75" customHeight="1" x14ac:dyDescent="0.2"/>
    <row r="26137" ht="12.75" customHeight="1" x14ac:dyDescent="0.2"/>
    <row r="26138" ht="12.75" customHeight="1" x14ac:dyDescent="0.2"/>
    <row r="26139" ht="12.75" customHeight="1" x14ac:dyDescent="0.2"/>
    <row r="26140" ht="12.75" customHeight="1" x14ac:dyDescent="0.2"/>
    <row r="26141" ht="12.75" customHeight="1" x14ac:dyDescent="0.2"/>
    <row r="26142" ht="12.75" customHeight="1" x14ac:dyDescent="0.2"/>
    <row r="26143" ht="12.75" customHeight="1" x14ac:dyDescent="0.2"/>
    <row r="26144" ht="12.75" customHeight="1" x14ac:dyDescent="0.2"/>
    <row r="26145" ht="12.75" customHeight="1" x14ac:dyDescent="0.2"/>
    <row r="26146" ht="12.75" customHeight="1" x14ac:dyDescent="0.2"/>
    <row r="26147" ht="12.75" customHeight="1" x14ac:dyDescent="0.2"/>
    <row r="26148" ht="12.75" customHeight="1" x14ac:dyDescent="0.2"/>
    <row r="26149" ht="12.75" customHeight="1" x14ac:dyDescent="0.2"/>
    <row r="26150" ht="12.75" customHeight="1" x14ac:dyDescent="0.2"/>
    <row r="26151" ht="12.75" customHeight="1" x14ac:dyDescent="0.2"/>
    <row r="26152" ht="12.75" customHeight="1" x14ac:dyDescent="0.2"/>
    <row r="26153" ht="12.75" customHeight="1" x14ac:dyDescent="0.2"/>
    <row r="26154" ht="12.75" customHeight="1" x14ac:dyDescent="0.2"/>
    <row r="26155" ht="12.75" customHeight="1" x14ac:dyDescent="0.2"/>
    <row r="26156" ht="12.75" customHeight="1" x14ac:dyDescent="0.2"/>
    <row r="26157" ht="12.75" customHeight="1" x14ac:dyDescent="0.2"/>
    <row r="26158" ht="12.75" customHeight="1" x14ac:dyDescent="0.2"/>
    <row r="26159" ht="12.75" customHeight="1" x14ac:dyDescent="0.2"/>
    <row r="26160" ht="12.75" customHeight="1" x14ac:dyDescent="0.2"/>
    <row r="26161" ht="12.75" customHeight="1" x14ac:dyDescent="0.2"/>
    <row r="26162" ht="12.75" customHeight="1" x14ac:dyDescent="0.2"/>
    <row r="26163" ht="12.75" customHeight="1" x14ac:dyDescent="0.2"/>
    <row r="26164" ht="12.75" customHeight="1" x14ac:dyDescent="0.2"/>
    <row r="26165" ht="12.75" customHeight="1" x14ac:dyDescent="0.2"/>
    <row r="26166" ht="12.75" customHeight="1" x14ac:dyDescent="0.2"/>
    <row r="26167" ht="12.75" customHeight="1" x14ac:dyDescent="0.2"/>
    <row r="26168" ht="12.75" customHeight="1" x14ac:dyDescent="0.2"/>
    <row r="26169" ht="12.75" customHeight="1" x14ac:dyDescent="0.2"/>
    <row r="26170" ht="12.75" customHeight="1" x14ac:dyDescent="0.2"/>
    <row r="26171" ht="12.75" customHeight="1" x14ac:dyDescent="0.2"/>
    <row r="26172" ht="12.75" customHeight="1" x14ac:dyDescent="0.2"/>
    <row r="26173" ht="12.75" customHeight="1" x14ac:dyDescent="0.2"/>
    <row r="26174" ht="12.75" customHeight="1" x14ac:dyDescent="0.2"/>
    <row r="26175" ht="12.75" customHeight="1" x14ac:dyDescent="0.2"/>
    <row r="26176" ht="12.75" customHeight="1" x14ac:dyDescent="0.2"/>
    <row r="26177" ht="12.75" customHeight="1" x14ac:dyDescent="0.2"/>
    <row r="26178" ht="12.75" customHeight="1" x14ac:dyDescent="0.2"/>
    <row r="26179" ht="12.75" customHeight="1" x14ac:dyDescent="0.2"/>
    <row r="26180" ht="12.75" customHeight="1" x14ac:dyDescent="0.2"/>
    <row r="26181" ht="12.75" customHeight="1" x14ac:dyDescent="0.2"/>
    <row r="26182" ht="12.75" customHeight="1" x14ac:dyDescent="0.2"/>
    <row r="26183" ht="12.75" customHeight="1" x14ac:dyDescent="0.2"/>
    <row r="26184" ht="12.75" customHeight="1" x14ac:dyDescent="0.2"/>
    <row r="26185" ht="12.75" customHeight="1" x14ac:dyDescent="0.2"/>
    <row r="26186" ht="12.75" customHeight="1" x14ac:dyDescent="0.2"/>
    <row r="26187" ht="12.75" customHeight="1" x14ac:dyDescent="0.2"/>
    <row r="26188" ht="12.75" customHeight="1" x14ac:dyDescent="0.2"/>
    <row r="26189" ht="12.75" customHeight="1" x14ac:dyDescent="0.2"/>
    <row r="26190" ht="12.75" customHeight="1" x14ac:dyDescent="0.2"/>
    <row r="26191" ht="12.75" customHeight="1" x14ac:dyDescent="0.2"/>
    <row r="26192" ht="12.75" customHeight="1" x14ac:dyDescent="0.2"/>
    <row r="26193" ht="12.75" customHeight="1" x14ac:dyDescent="0.2"/>
    <row r="26194" ht="12.75" customHeight="1" x14ac:dyDescent="0.2"/>
    <row r="26195" ht="12.75" customHeight="1" x14ac:dyDescent="0.2"/>
    <row r="26196" ht="12.75" customHeight="1" x14ac:dyDescent="0.2"/>
    <row r="26197" ht="12.75" customHeight="1" x14ac:dyDescent="0.2"/>
    <row r="26198" ht="12.75" customHeight="1" x14ac:dyDescent="0.2"/>
    <row r="26199" ht="12.75" customHeight="1" x14ac:dyDescent="0.2"/>
    <row r="26200" ht="12.75" customHeight="1" x14ac:dyDescent="0.2"/>
    <row r="26201" ht="12.75" customHeight="1" x14ac:dyDescent="0.2"/>
    <row r="26202" ht="12.75" customHeight="1" x14ac:dyDescent="0.2"/>
    <row r="26203" ht="12.75" customHeight="1" x14ac:dyDescent="0.2"/>
    <row r="26204" ht="12.75" customHeight="1" x14ac:dyDescent="0.2"/>
    <row r="26205" ht="12.75" customHeight="1" x14ac:dyDescent="0.2"/>
    <row r="26206" ht="12.75" customHeight="1" x14ac:dyDescent="0.2"/>
    <row r="26207" ht="12.75" customHeight="1" x14ac:dyDescent="0.2"/>
    <row r="26208" ht="12.75" customHeight="1" x14ac:dyDescent="0.2"/>
    <row r="26209" ht="12.75" customHeight="1" x14ac:dyDescent="0.2"/>
    <row r="26210" ht="12.75" customHeight="1" x14ac:dyDescent="0.2"/>
    <row r="26211" ht="12.75" customHeight="1" x14ac:dyDescent="0.2"/>
    <row r="26212" ht="12.75" customHeight="1" x14ac:dyDescent="0.2"/>
    <row r="26213" ht="12.75" customHeight="1" x14ac:dyDescent="0.2"/>
    <row r="26214" ht="12.75" customHeight="1" x14ac:dyDescent="0.2"/>
    <row r="26215" ht="12.75" customHeight="1" x14ac:dyDescent="0.2"/>
    <row r="26216" ht="12.75" customHeight="1" x14ac:dyDescent="0.2"/>
    <row r="26217" ht="12.75" customHeight="1" x14ac:dyDescent="0.2"/>
    <row r="26218" ht="12.75" customHeight="1" x14ac:dyDescent="0.2"/>
    <row r="26219" ht="12.75" customHeight="1" x14ac:dyDescent="0.2"/>
    <row r="26220" ht="12.75" customHeight="1" x14ac:dyDescent="0.2"/>
    <row r="26221" ht="12.75" customHeight="1" x14ac:dyDescent="0.2"/>
    <row r="26222" ht="12.75" customHeight="1" x14ac:dyDescent="0.2"/>
    <row r="26223" ht="12.75" customHeight="1" x14ac:dyDescent="0.2"/>
    <row r="26224" ht="12.75" customHeight="1" x14ac:dyDescent="0.2"/>
    <row r="26225" ht="12.75" customHeight="1" x14ac:dyDescent="0.2"/>
    <row r="26226" ht="12.75" customHeight="1" x14ac:dyDescent="0.2"/>
    <row r="26227" ht="12.75" customHeight="1" x14ac:dyDescent="0.2"/>
    <row r="26228" ht="12.75" customHeight="1" x14ac:dyDescent="0.2"/>
    <row r="26229" ht="12.75" customHeight="1" x14ac:dyDescent="0.2"/>
    <row r="26230" ht="12.75" customHeight="1" x14ac:dyDescent="0.2"/>
    <row r="26231" ht="12.75" customHeight="1" x14ac:dyDescent="0.2"/>
    <row r="26232" ht="12.75" customHeight="1" x14ac:dyDescent="0.2"/>
    <row r="26233" ht="12.75" customHeight="1" x14ac:dyDescent="0.2"/>
    <row r="26234" ht="12.75" customHeight="1" x14ac:dyDescent="0.2"/>
    <row r="26235" ht="12.75" customHeight="1" x14ac:dyDescent="0.2"/>
    <row r="26236" ht="12.75" customHeight="1" x14ac:dyDescent="0.2"/>
    <row r="26237" ht="12.75" customHeight="1" x14ac:dyDescent="0.2"/>
    <row r="26238" ht="12.75" customHeight="1" x14ac:dyDescent="0.2"/>
    <row r="26239" ht="12.75" customHeight="1" x14ac:dyDescent="0.2"/>
    <row r="26240" ht="12.75" customHeight="1" x14ac:dyDescent="0.2"/>
    <row r="26241" ht="12.75" customHeight="1" x14ac:dyDescent="0.2"/>
    <row r="26242" ht="12.75" customHeight="1" x14ac:dyDescent="0.2"/>
    <row r="26243" ht="12.75" customHeight="1" x14ac:dyDescent="0.2"/>
    <row r="26244" ht="12.75" customHeight="1" x14ac:dyDescent="0.2"/>
    <row r="26245" ht="12.75" customHeight="1" x14ac:dyDescent="0.2"/>
    <row r="26246" ht="12.75" customHeight="1" x14ac:dyDescent="0.2"/>
    <row r="26247" ht="12.75" customHeight="1" x14ac:dyDescent="0.2"/>
    <row r="26248" ht="12.75" customHeight="1" x14ac:dyDescent="0.2"/>
    <row r="26249" ht="12.75" customHeight="1" x14ac:dyDescent="0.2"/>
    <row r="26250" ht="12.75" customHeight="1" x14ac:dyDescent="0.2"/>
    <row r="26251" ht="12.75" customHeight="1" x14ac:dyDescent="0.2"/>
    <row r="26252" ht="12.75" customHeight="1" x14ac:dyDescent="0.2"/>
    <row r="26253" ht="12.75" customHeight="1" x14ac:dyDescent="0.2"/>
    <row r="26254" ht="12.75" customHeight="1" x14ac:dyDescent="0.2"/>
    <row r="26255" ht="12.75" customHeight="1" x14ac:dyDescent="0.2"/>
    <row r="26256" ht="12.75" customHeight="1" x14ac:dyDescent="0.2"/>
    <row r="26257" ht="12.75" customHeight="1" x14ac:dyDescent="0.2"/>
    <row r="26258" ht="12.75" customHeight="1" x14ac:dyDescent="0.2"/>
    <row r="26259" ht="12.75" customHeight="1" x14ac:dyDescent="0.2"/>
    <row r="26260" ht="12.75" customHeight="1" x14ac:dyDescent="0.2"/>
    <row r="26261" ht="12.75" customHeight="1" x14ac:dyDescent="0.2"/>
    <row r="26262" ht="12.75" customHeight="1" x14ac:dyDescent="0.2"/>
    <row r="26263" ht="12.75" customHeight="1" x14ac:dyDescent="0.2"/>
    <row r="26264" ht="12.75" customHeight="1" x14ac:dyDescent="0.2"/>
    <row r="26265" ht="12.75" customHeight="1" x14ac:dyDescent="0.2"/>
    <row r="26266" ht="12.75" customHeight="1" x14ac:dyDescent="0.2"/>
    <row r="26267" ht="12.75" customHeight="1" x14ac:dyDescent="0.2"/>
    <row r="26268" ht="12.75" customHeight="1" x14ac:dyDescent="0.2"/>
    <row r="26269" ht="12.75" customHeight="1" x14ac:dyDescent="0.2"/>
    <row r="26270" ht="12.75" customHeight="1" x14ac:dyDescent="0.2"/>
    <row r="26271" ht="12.75" customHeight="1" x14ac:dyDescent="0.2"/>
    <row r="26272" ht="12.75" customHeight="1" x14ac:dyDescent="0.2"/>
    <row r="26273" ht="12.75" customHeight="1" x14ac:dyDescent="0.2"/>
    <row r="26274" ht="12.75" customHeight="1" x14ac:dyDescent="0.2"/>
    <row r="26275" ht="12.75" customHeight="1" x14ac:dyDescent="0.2"/>
    <row r="26276" ht="12.75" customHeight="1" x14ac:dyDescent="0.2"/>
    <row r="26277" ht="12.75" customHeight="1" x14ac:dyDescent="0.2"/>
    <row r="26278" ht="12.75" customHeight="1" x14ac:dyDescent="0.2"/>
    <row r="26279" ht="12.75" customHeight="1" x14ac:dyDescent="0.2"/>
    <row r="26280" ht="12.75" customHeight="1" x14ac:dyDescent="0.2"/>
    <row r="26281" ht="12.75" customHeight="1" x14ac:dyDescent="0.2"/>
    <row r="26282" ht="12.75" customHeight="1" x14ac:dyDescent="0.2"/>
    <row r="26283" ht="12.75" customHeight="1" x14ac:dyDescent="0.2"/>
    <row r="26284" ht="12.75" customHeight="1" x14ac:dyDescent="0.2"/>
    <row r="26285" ht="12.75" customHeight="1" x14ac:dyDescent="0.2"/>
    <row r="26286" ht="12.75" customHeight="1" x14ac:dyDescent="0.2"/>
    <row r="26287" ht="12.75" customHeight="1" x14ac:dyDescent="0.2"/>
    <row r="26288" ht="12.75" customHeight="1" x14ac:dyDescent="0.2"/>
    <row r="26289" ht="12.75" customHeight="1" x14ac:dyDescent="0.2"/>
    <row r="26290" ht="12.75" customHeight="1" x14ac:dyDescent="0.2"/>
    <row r="26291" ht="12.75" customHeight="1" x14ac:dyDescent="0.2"/>
    <row r="26292" ht="12.75" customHeight="1" x14ac:dyDescent="0.2"/>
    <row r="26293" ht="12.75" customHeight="1" x14ac:dyDescent="0.2"/>
    <row r="26294" ht="12.75" customHeight="1" x14ac:dyDescent="0.2"/>
    <row r="26295" ht="12.75" customHeight="1" x14ac:dyDescent="0.2"/>
    <row r="26296" ht="12.75" customHeight="1" x14ac:dyDescent="0.2"/>
    <row r="26297" ht="12.75" customHeight="1" x14ac:dyDescent="0.2"/>
    <row r="26298" ht="12.75" customHeight="1" x14ac:dyDescent="0.2"/>
    <row r="26299" ht="12.75" customHeight="1" x14ac:dyDescent="0.2"/>
    <row r="26300" ht="12.75" customHeight="1" x14ac:dyDescent="0.2"/>
    <row r="26301" ht="12.75" customHeight="1" x14ac:dyDescent="0.2"/>
    <row r="26302" ht="12.75" customHeight="1" x14ac:dyDescent="0.2"/>
    <row r="26303" ht="12.75" customHeight="1" x14ac:dyDescent="0.2"/>
    <row r="26304" ht="12.75" customHeight="1" x14ac:dyDescent="0.2"/>
    <row r="26305" ht="12.75" customHeight="1" x14ac:dyDescent="0.2"/>
    <row r="26306" ht="12.75" customHeight="1" x14ac:dyDescent="0.2"/>
    <row r="26307" ht="12.75" customHeight="1" x14ac:dyDescent="0.2"/>
    <row r="26308" ht="12.75" customHeight="1" x14ac:dyDescent="0.2"/>
    <row r="26309" ht="12.75" customHeight="1" x14ac:dyDescent="0.2"/>
    <row r="26310" ht="12.75" customHeight="1" x14ac:dyDescent="0.2"/>
    <row r="26311" ht="12.75" customHeight="1" x14ac:dyDescent="0.2"/>
    <row r="26312" ht="12.75" customHeight="1" x14ac:dyDescent="0.2"/>
    <row r="26313" ht="12.75" customHeight="1" x14ac:dyDescent="0.2"/>
    <row r="26314" ht="12.75" customHeight="1" x14ac:dyDescent="0.2"/>
    <row r="26315" ht="12.75" customHeight="1" x14ac:dyDescent="0.2"/>
    <row r="26316" ht="12.75" customHeight="1" x14ac:dyDescent="0.2"/>
    <row r="26317" ht="12.75" customHeight="1" x14ac:dyDescent="0.2"/>
    <row r="26318" ht="12.75" customHeight="1" x14ac:dyDescent="0.2"/>
    <row r="26319" ht="12.75" customHeight="1" x14ac:dyDescent="0.2"/>
    <row r="26320" ht="12.75" customHeight="1" x14ac:dyDescent="0.2"/>
    <row r="26321" ht="12.75" customHeight="1" x14ac:dyDescent="0.2"/>
    <row r="26322" ht="12.75" customHeight="1" x14ac:dyDescent="0.2"/>
    <row r="26323" ht="12.75" customHeight="1" x14ac:dyDescent="0.2"/>
    <row r="26324" ht="12.75" customHeight="1" x14ac:dyDescent="0.2"/>
    <row r="26325" ht="12.75" customHeight="1" x14ac:dyDescent="0.2"/>
    <row r="26326" ht="12.75" customHeight="1" x14ac:dyDescent="0.2"/>
    <row r="26327" ht="12.75" customHeight="1" x14ac:dyDescent="0.2"/>
    <row r="26328" ht="12.75" customHeight="1" x14ac:dyDescent="0.2"/>
    <row r="26329" ht="12.75" customHeight="1" x14ac:dyDescent="0.2"/>
    <row r="26330" ht="12.75" customHeight="1" x14ac:dyDescent="0.2"/>
    <row r="26331" ht="12.75" customHeight="1" x14ac:dyDescent="0.2"/>
    <row r="26332" ht="12.75" customHeight="1" x14ac:dyDescent="0.2"/>
    <row r="26333" ht="12.75" customHeight="1" x14ac:dyDescent="0.2"/>
    <row r="26334" ht="12.75" customHeight="1" x14ac:dyDescent="0.2"/>
    <row r="26335" ht="12.75" customHeight="1" x14ac:dyDescent="0.2"/>
    <row r="26336" ht="12.75" customHeight="1" x14ac:dyDescent="0.2"/>
    <row r="26337" ht="12.75" customHeight="1" x14ac:dyDescent="0.2"/>
    <row r="26338" ht="12.75" customHeight="1" x14ac:dyDescent="0.2"/>
    <row r="26339" ht="12.75" customHeight="1" x14ac:dyDescent="0.2"/>
    <row r="26340" ht="12.75" customHeight="1" x14ac:dyDescent="0.2"/>
    <row r="26341" ht="12.75" customHeight="1" x14ac:dyDescent="0.2"/>
    <row r="26342" ht="12.75" customHeight="1" x14ac:dyDescent="0.2"/>
    <row r="26343" ht="12.75" customHeight="1" x14ac:dyDescent="0.2"/>
    <row r="26344" ht="12.75" customHeight="1" x14ac:dyDescent="0.2"/>
    <row r="26345" ht="12.75" customHeight="1" x14ac:dyDescent="0.2"/>
    <row r="26346" ht="12.75" customHeight="1" x14ac:dyDescent="0.2"/>
    <row r="26347" ht="12.75" customHeight="1" x14ac:dyDescent="0.2"/>
    <row r="26348" ht="12.75" customHeight="1" x14ac:dyDescent="0.2"/>
    <row r="26349" ht="12.75" customHeight="1" x14ac:dyDescent="0.2"/>
    <row r="26350" ht="12.75" customHeight="1" x14ac:dyDescent="0.2"/>
    <row r="26351" ht="12.75" customHeight="1" x14ac:dyDescent="0.2"/>
    <row r="26352" ht="12.75" customHeight="1" x14ac:dyDescent="0.2"/>
    <row r="26353" ht="12.75" customHeight="1" x14ac:dyDescent="0.2"/>
    <row r="26354" ht="12.75" customHeight="1" x14ac:dyDescent="0.2"/>
    <row r="26355" ht="12.75" customHeight="1" x14ac:dyDescent="0.2"/>
    <row r="26356" ht="12.75" customHeight="1" x14ac:dyDescent="0.2"/>
    <row r="26357" ht="12.75" customHeight="1" x14ac:dyDescent="0.2"/>
    <row r="26358" ht="12.75" customHeight="1" x14ac:dyDescent="0.2"/>
    <row r="26359" ht="12.75" customHeight="1" x14ac:dyDescent="0.2"/>
    <row r="26360" ht="12.75" customHeight="1" x14ac:dyDescent="0.2"/>
    <row r="26361" ht="12.75" customHeight="1" x14ac:dyDescent="0.2"/>
    <row r="26362" ht="12.75" customHeight="1" x14ac:dyDescent="0.2"/>
    <row r="26363" ht="12.75" customHeight="1" x14ac:dyDescent="0.2"/>
    <row r="26364" ht="12.75" customHeight="1" x14ac:dyDescent="0.2"/>
    <row r="26365" ht="12.75" customHeight="1" x14ac:dyDescent="0.2"/>
    <row r="26366" ht="12.75" customHeight="1" x14ac:dyDescent="0.2"/>
    <row r="26367" ht="12.75" customHeight="1" x14ac:dyDescent="0.2"/>
    <row r="26368" ht="12.75" customHeight="1" x14ac:dyDescent="0.2"/>
    <row r="26369" ht="12.75" customHeight="1" x14ac:dyDescent="0.2"/>
    <row r="26370" ht="12.75" customHeight="1" x14ac:dyDescent="0.2"/>
    <row r="26371" ht="12.75" customHeight="1" x14ac:dyDescent="0.2"/>
    <row r="26372" ht="12.75" customHeight="1" x14ac:dyDescent="0.2"/>
    <row r="26373" ht="12.75" customHeight="1" x14ac:dyDescent="0.2"/>
    <row r="26374" ht="12.75" customHeight="1" x14ac:dyDescent="0.2"/>
    <row r="26375" ht="12.75" customHeight="1" x14ac:dyDescent="0.2"/>
    <row r="26376" ht="12.75" customHeight="1" x14ac:dyDescent="0.2"/>
    <row r="26377" ht="12.75" customHeight="1" x14ac:dyDescent="0.2"/>
    <row r="26378" ht="12.75" customHeight="1" x14ac:dyDescent="0.2"/>
    <row r="26379" ht="12.75" customHeight="1" x14ac:dyDescent="0.2"/>
    <row r="26380" ht="12.75" customHeight="1" x14ac:dyDescent="0.2"/>
    <row r="26381" ht="12.75" customHeight="1" x14ac:dyDescent="0.2"/>
    <row r="26382" ht="12.75" customHeight="1" x14ac:dyDescent="0.2"/>
    <row r="26383" ht="12.75" customHeight="1" x14ac:dyDescent="0.2"/>
    <row r="26384" ht="12.75" customHeight="1" x14ac:dyDescent="0.2"/>
    <row r="26385" ht="12.75" customHeight="1" x14ac:dyDescent="0.2"/>
    <row r="26386" ht="12.75" customHeight="1" x14ac:dyDescent="0.2"/>
    <row r="26387" ht="12.75" customHeight="1" x14ac:dyDescent="0.2"/>
    <row r="26388" ht="12.75" customHeight="1" x14ac:dyDescent="0.2"/>
    <row r="26389" ht="12.75" customHeight="1" x14ac:dyDescent="0.2"/>
    <row r="26390" ht="12.75" customHeight="1" x14ac:dyDescent="0.2"/>
    <row r="26391" ht="12.75" customHeight="1" x14ac:dyDescent="0.2"/>
    <row r="26392" ht="12.75" customHeight="1" x14ac:dyDescent="0.2"/>
    <row r="26393" ht="12.75" customHeight="1" x14ac:dyDescent="0.2"/>
    <row r="26394" ht="12.75" customHeight="1" x14ac:dyDescent="0.2"/>
    <row r="26395" ht="12.75" customHeight="1" x14ac:dyDescent="0.2"/>
    <row r="26396" ht="12.75" customHeight="1" x14ac:dyDescent="0.2"/>
    <row r="26397" ht="12.75" customHeight="1" x14ac:dyDescent="0.2"/>
    <row r="26398" ht="12.75" customHeight="1" x14ac:dyDescent="0.2"/>
    <row r="26399" ht="12.75" customHeight="1" x14ac:dyDescent="0.2"/>
    <row r="26400" ht="12.75" customHeight="1" x14ac:dyDescent="0.2"/>
    <row r="26401" ht="12.75" customHeight="1" x14ac:dyDescent="0.2"/>
    <row r="26402" ht="12.75" customHeight="1" x14ac:dyDescent="0.2"/>
    <row r="26403" ht="12.75" customHeight="1" x14ac:dyDescent="0.2"/>
    <row r="26404" ht="12.75" customHeight="1" x14ac:dyDescent="0.2"/>
    <row r="26405" ht="12.75" customHeight="1" x14ac:dyDescent="0.2"/>
    <row r="26406" ht="12.75" customHeight="1" x14ac:dyDescent="0.2"/>
    <row r="26407" ht="12.75" customHeight="1" x14ac:dyDescent="0.2"/>
    <row r="26408" ht="12.75" customHeight="1" x14ac:dyDescent="0.2"/>
    <row r="26409" ht="12.75" customHeight="1" x14ac:dyDescent="0.2"/>
    <row r="26410" ht="12.75" customHeight="1" x14ac:dyDescent="0.2"/>
    <row r="26411" ht="12.75" customHeight="1" x14ac:dyDescent="0.2"/>
    <row r="26412" ht="12.75" customHeight="1" x14ac:dyDescent="0.2"/>
    <row r="26413" ht="12.75" customHeight="1" x14ac:dyDescent="0.2"/>
    <row r="26414" ht="12.75" customHeight="1" x14ac:dyDescent="0.2"/>
    <row r="26415" ht="12.75" customHeight="1" x14ac:dyDescent="0.2"/>
    <row r="26416" ht="12.75" customHeight="1" x14ac:dyDescent="0.2"/>
    <row r="26417" ht="12.75" customHeight="1" x14ac:dyDescent="0.2"/>
    <row r="26418" ht="12.75" customHeight="1" x14ac:dyDescent="0.2"/>
    <row r="26419" ht="12.75" customHeight="1" x14ac:dyDescent="0.2"/>
    <row r="26420" ht="12.75" customHeight="1" x14ac:dyDescent="0.2"/>
    <row r="26421" ht="12.75" customHeight="1" x14ac:dyDescent="0.2"/>
    <row r="26422" ht="12.75" customHeight="1" x14ac:dyDescent="0.2"/>
    <row r="26423" ht="12.75" customHeight="1" x14ac:dyDescent="0.2"/>
    <row r="26424" ht="12.75" customHeight="1" x14ac:dyDescent="0.2"/>
    <row r="26425" ht="12.75" customHeight="1" x14ac:dyDescent="0.2"/>
    <row r="26426" ht="12.75" customHeight="1" x14ac:dyDescent="0.2"/>
    <row r="26427" ht="12.75" customHeight="1" x14ac:dyDescent="0.2"/>
    <row r="26428" ht="12.75" customHeight="1" x14ac:dyDescent="0.2"/>
    <row r="26429" ht="12.75" customHeight="1" x14ac:dyDescent="0.2"/>
    <row r="26430" ht="12.75" customHeight="1" x14ac:dyDescent="0.2"/>
    <row r="26431" ht="12.75" customHeight="1" x14ac:dyDescent="0.2"/>
    <row r="26432" ht="12.75" customHeight="1" x14ac:dyDescent="0.2"/>
    <row r="26433" ht="12.75" customHeight="1" x14ac:dyDescent="0.2"/>
    <row r="26434" ht="12.75" customHeight="1" x14ac:dyDescent="0.2"/>
    <row r="26435" ht="12.75" customHeight="1" x14ac:dyDescent="0.2"/>
    <row r="26436" ht="12.75" customHeight="1" x14ac:dyDescent="0.2"/>
    <row r="26437" ht="12.75" customHeight="1" x14ac:dyDescent="0.2"/>
    <row r="26438" ht="12.75" customHeight="1" x14ac:dyDescent="0.2"/>
    <row r="26439" ht="12.75" customHeight="1" x14ac:dyDescent="0.2"/>
    <row r="26440" ht="12.75" customHeight="1" x14ac:dyDescent="0.2"/>
    <row r="26441" ht="12.75" customHeight="1" x14ac:dyDescent="0.2"/>
    <row r="26442" ht="12.75" customHeight="1" x14ac:dyDescent="0.2"/>
    <row r="26443" ht="12.75" customHeight="1" x14ac:dyDescent="0.2"/>
    <row r="26444" ht="12.75" customHeight="1" x14ac:dyDescent="0.2"/>
    <row r="26445" ht="12.75" customHeight="1" x14ac:dyDescent="0.2"/>
    <row r="26446" ht="12.75" customHeight="1" x14ac:dyDescent="0.2"/>
    <row r="26447" ht="12.75" customHeight="1" x14ac:dyDescent="0.2"/>
    <row r="26448" ht="12.75" customHeight="1" x14ac:dyDescent="0.2"/>
    <row r="26449" ht="12.75" customHeight="1" x14ac:dyDescent="0.2"/>
    <row r="26450" ht="12.75" customHeight="1" x14ac:dyDescent="0.2"/>
    <row r="26451" ht="12.75" customHeight="1" x14ac:dyDescent="0.2"/>
    <row r="26452" ht="12.75" customHeight="1" x14ac:dyDescent="0.2"/>
    <row r="26453" ht="12.75" customHeight="1" x14ac:dyDescent="0.2"/>
    <row r="26454" ht="12.75" customHeight="1" x14ac:dyDescent="0.2"/>
    <row r="26455" ht="12.75" customHeight="1" x14ac:dyDescent="0.2"/>
    <row r="26456" ht="12.75" customHeight="1" x14ac:dyDescent="0.2"/>
    <row r="26457" ht="12.75" customHeight="1" x14ac:dyDescent="0.2"/>
    <row r="26458" ht="12.75" customHeight="1" x14ac:dyDescent="0.2"/>
    <row r="26459" ht="12.75" customHeight="1" x14ac:dyDescent="0.2"/>
    <row r="26460" ht="12.75" customHeight="1" x14ac:dyDescent="0.2"/>
    <row r="26461" ht="12.75" customHeight="1" x14ac:dyDescent="0.2"/>
    <row r="26462" ht="12.75" customHeight="1" x14ac:dyDescent="0.2"/>
    <row r="26463" ht="12.75" customHeight="1" x14ac:dyDescent="0.2"/>
    <row r="26464" ht="12.75" customHeight="1" x14ac:dyDescent="0.2"/>
    <row r="26465" ht="12.75" customHeight="1" x14ac:dyDescent="0.2"/>
    <row r="26466" ht="12.75" customHeight="1" x14ac:dyDescent="0.2"/>
    <row r="26467" ht="12.75" customHeight="1" x14ac:dyDescent="0.2"/>
    <row r="26468" ht="12.75" customHeight="1" x14ac:dyDescent="0.2"/>
    <row r="26469" ht="12.75" customHeight="1" x14ac:dyDescent="0.2"/>
    <row r="26470" ht="12.75" customHeight="1" x14ac:dyDescent="0.2"/>
    <row r="26471" ht="12.75" customHeight="1" x14ac:dyDescent="0.2"/>
    <row r="26472" ht="12.75" customHeight="1" x14ac:dyDescent="0.2"/>
    <row r="26473" ht="12.75" customHeight="1" x14ac:dyDescent="0.2"/>
    <row r="26474" ht="12.75" customHeight="1" x14ac:dyDescent="0.2"/>
    <row r="26475" ht="12.75" customHeight="1" x14ac:dyDescent="0.2"/>
    <row r="26476" ht="12.75" customHeight="1" x14ac:dyDescent="0.2"/>
    <row r="26477" ht="12.75" customHeight="1" x14ac:dyDescent="0.2"/>
    <row r="26478" ht="12.75" customHeight="1" x14ac:dyDescent="0.2"/>
    <row r="26479" ht="12.75" customHeight="1" x14ac:dyDescent="0.2"/>
    <row r="26480" ht="12.75" customHeight="1" x14ac:dyDescent="0.2"/>
    <row r="26481" ht="12.75" customHeight="1" x14ac:dyDescent="0.2"/>
    <row r="26482" ht="12.75" customHeight="1" x14ac:dyDescent="0.2"/>
    <row r="26483" ht="12.75" customHeight="1" x14ac:dyDescent="0.2"/>
    <row r="26484" ht="12.75" customHeight="1" x14ac:dyDescent="0.2"/>
    <row r="26485" ht="12.75" customHeight="1" x14ac:dyDescent="0.2"/>
    <row r="26486" ht="12.75" customHeight="1" x14ac:dyDescent="0.2"/>
    <row r="26487" ht="12.75" customHeight="1" x14ac:dyDescent="0.2"/>
    <row r="26488" ht="12.75" customHeight="1" x14ac:dyDescent="0.2"/>
    <row r="26489" ht="12.75" customHeight="1" x14ac:dyDescent="0.2"/>
    <row r="26490" ht="12.75" customHeight="1" x14ac:dyDescent="0.2"/>
    <row r="26491" ht="12.75" customHeight="1" x14ac:dyDescent="0.2"/>
    <row r="26492" ht="12.75" customHeight="1" x14ac:dyDescent="0.2"/>
    <row r="26493" ht="12.75" customHeight="1" x14ac:dyDescent="0.2"/>
    <row r="26494" ht="12.75" customHeight="1" x14ac:dyDescent="0.2"/>
    <row r="26495" ht="12.75" customHeight="1" x14ac:dyDescent="0.2"/>
    <row r="26496" ht="12.75" customHeight="1" x14ac:dyDescent="0.2"/>
    <row r="26497" ht="12.75" customHeight="1" x14ac:dyDescent="0.2"/>
    <row r="26498" ht="12.75" customHeight="1" x14ac:dyDescent="0.2"/>
    <row r="26499" ht="12.75" customHeight="1" x14ac:dyDescent="0.2"/>
    <row r="26500" ht="12.75" customHeight="1" x14ac:dyDescent="0.2"/>
    <row r="26501" ht="12.75" customHeight="1" x14ac:dyDescent="0.2"/>
    <row r="26502" ht="12.75" customHeight="1" x14ac:dyDescent="0.2"/>
    <row r="26503" ht="12.75" customHeight="1" x14ac:dyDescent="0.2"/>
    <row r="26504" ht="12.75" customHeight="1" x14ac:dyDescent="0.2"/>
    <row r="26505" ht="12.75" customHeight="1" x14ac:dyDescent="0.2"/>
    <row r="26506" ht="12.75" customHeight="1" x14ac:dyDescent="0.2"/>
    <row r="26507" ht="12.75" customHeight="1" x14ac:dyDescent="0.2"/>
    <row r="26508" ht="12.75" customHeight="1" x14ac:dyDescent="0.2"/>
    <row r="26509" ht="12.75" customHeight="1" x14ac:dyDescent="0.2"/>
    <row r="26510" ht="12.75" customHeight="1" x14ac:dyDescent="0.2"/>
    <row r="26511" ht="12.75" customHeight="1" x14ac:dyDescent="0.2"/>
    <row r="26512" ht="12.75" customHeight="1" x14ac:dyDescent="0.2"/>
    <row r="26513" ht="12.75" customHeight="1" x14ac:dyDescent="0.2"/>
    <row r="26514" ht="12.75" customHeight="1" x14ac:dyDescent="0.2"/>
    <row r="26515" ht="12.75" customHeight="1" x14ac:dyDescent="0.2"/>
    <row r="26516" ht="12.75" customHeight="1" x14ac:dyDescent="0.2"/>
    <row r="26517" ht="12.75" customHeight="1" x14ac:dyDescent="0.2"/>
    <row r="26518" ht="12.75" customHeight="1" x14ac:dyDescent="0.2"/>
    <row r="26519" ht="12.75" customHeight="1" x14ac:dyDescent="0.2"/>
    <row r="26520" ht="12.75" customHeight="1" x14ac:dyDescent="0.2"/>
    <row r="26521" ht="12.75" customHeight="1" x14ac:dyDescent="0.2"/>
    <row r="26522" ht="12.75" customHeight="1" x14ac:dyDescent="0.2"/>
    <row r="26523" ht="12.75" customHeight="1" x14ac:dyDescent="0.2"/>
    <row r="26524" ht="12.75" customHeight="1" x14ac:dyDescent="0.2"/>
    <row r="26525" ht="12.75" customHeight="1" x14ac:dyDescent="0.2"/>
    <row r="26526" ht="12.75" customHeight="1" x14ac:dyDescent="0.2"/>
    <row r="26527" ht="12.75" customHeight="1" x14ac:dyDescent="0.2"/>
    <row r="26528" ht="12.75" customHeight="1" x14ac:dyDescent="0.2"/>
    <row r="26529" ht="12.75" customHeight="1" x14ac:dyDescent="0.2"/>
    <row r="26530" ht="12.75" customHeight="1" x14ac:dyDescent="0.2"/>
    <row r="26531" ht="12.75" customHeight="1" x14ac:dyDescent="0.2"/>
    <row r="26532" ht="12.75" customHeight="1" x14ac:dyDescent="0.2"/>
    <row r="26533" ht="12.75" customHeight="1" x14ac:dyDescent="0.2"/>
    <row r="26534" ht="12.75" customHeight="1" x14ac:dyDescent="0.2"/>
    <row r="26535" ht="12.75" customHeight="1" x14ac:dyDescent="0.2"/>
    <row r="26536" ht="12.75" customHeight="1" x14ac:dyDescent="0.2"/>
    <row r="26537" ht="12.75" customHeight="1" x14ac:dyDescent="0.2"/>
    <row r="26538" ht="12.75" customHeight="1" x14ac:dyDescent="0.2"/>
    <row r="26539" ht="12.75" customHeight="1" x14ac:dyDescent="0.2"/>
    <row r="26540" ht="12.75" customHeight="1" x14ac:dyDescent="0.2"/>
    <row r="26541" ht="12.75" customHeight="1" x14ac:dyDescent="0.2"/>
    <row r="26542" ht="12.75" customHeight="1" x14ac:dyDescent="0.2"/>
    <row r="26543" ht="12.75" customHeight="1" x14ac:dyDescent="0.2"/>
    <row r="26544" ht="12.75" customHeight="1" x14ac:dyDescent="0.2"/>
    <row r="26545" ht="12.75" customHeight="1" x14ac:dyDescent="0.2"/>
    <row r="26546" ht="12.75" customHeight="1" x14ac:dyDescent="0.2"/>
    <row r="26547" ht="12.75" customHeight="1" x14ac:dyDescent="0.2"/>
    <row r="26548" ht="12.75" customHeight="1" x14ac:dyDescent="0.2"/>
    <row r="26549" ht="12.75" customHeight="1" x14ac:dyDescent="0.2"/>
    <row r="26550" ht="12.75" customHeight="1" x14ac:dyDescent="0.2"/>
    <row r="26551" ht="12.75" customHeight="1" x14ac:dyDescent="0.2"/>
    <row r="26552" ht="12.75" customHeight="1" x14ac:dyDescent="0.2"/>
    <row r="26553" ht="12.75" customHeight="1" x14ac:dyDescent="0.2"/>
    <row r="26554" ht="12.75" customHeight="1" x14ac:dyDescent="0.2"/>
    <row r="26555" ht="12.75" customHeight="1" x14ac:dyDescent="0.2"/>
    <row r="26556" ht="12.75" customHeight="1" x14ac:dyDescent="0.2"/>
    <row r="26557" ht="12.75" customHeight="1" x14ac:dyDescent="0.2"/>
    <row r="26558" ht="12.75" customHeight="1" x14ac:dyDescent="0.2"/>
    <row r="26559" ht="12.75" customHeight="1" x14ac:dyDescent="0.2"/>
    <row r="26560" ht="12.75" customHeight="1" x14ac:dyDescent="0.2"/>
    <row r="26561" ht="12.75" customHeight="1" x14ac:dyDescent="0.2"/>
    <row r="26562" ht="12.75" customHeight="1" x14ac:dyDescent="0.2"/>
    <row r="26563" ht="12.75" customHeight="1" x14ac:dyDescent="0.2"/>
    <row r="26564" ht="12.75" customHeight="1" x14ac:dyDescent="0.2"/>
    <row r="26565" ht="12.75" customHeight="1" x14ac:dyDescent="0.2"/>
    <row r="26566" ht="12.75" customHeight="1" x14ac:dyDescent="0.2"/>
    <row r="26567" ht="12.75" customHeight="1" x14ac:dyDescent="0.2"/>
    <row r="26568" ht="12.75" customHeight="1" x14ac:dyDescent="0.2"/>
    <row r="26569" ht="12.75" customHeight="1" x14ac:dyDescent="0.2"/>
    <row r="26570" ht="12.75" customHeight="1" x14ac:dyDescent="0.2"/>
    <row r="26571" ht="12.75" customHeight="1" x14ac:dyDescent="0.2"/>
    <row r="26572" ht="12.75" customHeight="1" x14ac:dyDescent="0.2"/>
    <row r="26573" ht="12.75" customHeight="1" x14ac:dyDescent="0.2"/>
    <row r="26574" ht="12.75" customHeight="1" x14ac:dyDescent="0.2"/>
    <row r="26575" ht="12.75" customHeight="1" x14ac:dyDescent="0.2"/>
    <row r="26576" ht="12.75" customHeight="1" x14ac:dyDescent="0.2"/>
    <row r="26577" ht="12.75" customHeight="1" x14ac:dyDescent="0.2"/>
    <row r="26578" ht="12.75" customHeight="1" x14ac:dyDescent="0.2"/>
    <row r="26579" ht="12.75" customHeight="1" x14ac:dyDescent="0.2"/>
    <row r="26580" ht="12.75" customHeight="1" x14ac:dyDescent="0.2"/>
    <row r="26581" ht="12.75" customHeight="1" x14ac:dyDescent="0.2"/>
    <row r="26582" ht="12.75" customHeight="1" x14ac:dyDescent="0.2"/>
    <row r="26583" ht="12.75" customHeight="1" x14ac:dyDescent="0.2"/>
    <row r="26584" ht="12.75" customHeight="1" x14ac:dyDescent="0.2"/>
    <row r="26585" ht="12.75" customHeight="1" x14ac:dyDescent="0.2"/>
    <row r="26586" ht="12.75" customHeight="1" x14ac:dyDescent="0.2"/>
    <row r="26587" ht="12.75" customHeight="1" x14ac:dyDescent="0.2"/>
    <row r="26588" ht="12.75" customHeight="1" x14ac:dyDescent="0.2"/>
    <row r="26589" ht="12.75" customHeight="1" x14ac:dyDescent="0.2"/>
    <row r="26590" ht="12.75" customHeight="1" x14ac:dyDescent="0.2"/>
    <row r="26591" ht="12.75" customHeight="1" x14ac:dyDescent="0.2"/>
    <row r="26592" ht="12.75" customHeight="1" x14ac:dyDescent="0.2"/>
    <row r="26593" ht="12.75" customHeight="1" x14ac:dyDescent="0.2"/>
    <row r="26594" ht="12.75" customHeight="1" x14ac:dyDescent="0.2"/>
    <row r="26595" ht="12.75" customHeight="1" x14ac:dyDescent="0.2"/>
    <row r="26596" ht="12.75" customHeight="1" x14ac:dyDescent="0.2"/>
    <row r="26597" ht="12.75" customHeight="1" x14ac:dyDescent="0.2"/>
    <row r="26598" ht="12.75" customHeight="1" x14ac:dyDescent="0.2"/>
    <row r="26599" ht="12.75" customHeight="1" x14ac:dyDescent="0.2"/>
    <row r="26600" ht="12.75" customHeight="1" x14ac:dyDescent="0.2"/>
    <row r="26601" ht="12.75" customHeight="1" x14ac:dyDescent="0.2"/>
    <row r="26602" ht="12.75" customHeight="1" x14ac:dyDescent="0.2"/>
    <row r="26603" ht="12.75" customHeight="1" x14ac:dyDescent="0.2"/>
    <row r="26604" ht="12.75" customHeight="1" x14ac:dyDescent="0.2"/>
    <row r="26605" ht="12.75" customHeight="1" x14ac:dyDescent="0.2"/>
    <row r="26606" ht="12.75" customHeight="1" x14ac:dyDescent="0.2"/>
    <row r="26607" ht="12.75" customHeight="1" x14ac:dyDescent="0.2"/>
    <row r="26608" ht="12.75" customHeight="1" x14ac:dyDescent="0.2"/>
    <row r="26609" ht="12.75" customHeight="1" x14ac:dyDescent="0.2"/>
    <row r="26610" ht="12.75" customHeight="1" x14ac:dyDescent="0.2"/>
    <row r="26611" ht="12.75" customHeight="1" x14ac:dyDescent="0.2"/>
    <row r="26612" ht="12.75" customHeight="1" x14ac:dyDescent="0.2"/>
    <row r="26613" ht="12.75" customHeight="1" x14ac:dyDescent="0.2"/>
    <row r="26614" ht="12.75" customHeight="1" x14ac:dyDescent="0.2"/>
    <row r="26615" ht="12.75" customHeight="1" x14ac:dyDescent="0.2"/>
    <row r="26616" ht="12.75" customHeight="1" x14ac:dyDescent="0.2"/>
    <row r="26617" ht="12.75" customHeight="1" x14ac:dyDescent="0.2"/>
    <row r="26618" ht="12.75" customHeight="1" x14ac:dyDescent="0.2"/>
    <row r="26619" ht="12.75" customHeight="1" x14ac:dyDescent="0.2"/>
    <row r="26620" ht="12.75" customHeight="1" x14ac:dyDescent="0.2"/>
    <row r="26621" ht="12.75" customHeight="1" x14ac:dyDescent="0.2"/>
    <row r="26622" ht="12.75" customHeight="1" x14ac:dyDescent="0.2"/>
    <row r="26623" ht="12.75" customHeight="1" x14ac:dyDescent="0.2"/>
    <row r="26624" ht="12.75" customHeight="1" x14ac:dyDescent="0.2"/>
    <row r="26625" ht="12.75" customHeight="1" x14ac:dyDescent="0.2"/>
    <row r="26626" ht="12.75" customHeight="1" x14ac:dyDescent="0.2"/>
    <row r="26627" ht="12.75" customHeight="1" x14ac:dyDescent="0.2"/>
    <row r="26628" ht="12.75" customHeight="1" x14ac:dyDescent="0.2"/>
    <row r="26629" ht="12.75" customHeight="1" x14ac:dyDescent="0.2"/>
    <row r="26630" ht="12.75" customHeight="1" x14ac:dyDescent="0.2"/>
    <row r="26631" ht="12.75" customHeight="1" x14ac:dyDescent="0.2"/>
    <row r="26632" ht="12.75" customHeight="1" x14ac:dyDescent="0.2"/>
    <row r="26633" ht="12.75" customHeight="1" x14ac:dyDescent="0.2"/>
    <row r="26634" ht="12.75" customHeight="1" x14ac:dyDescent="0.2"/>
    <row r="26635" ht="12.75" customHeight="1" x14ac:dyDescent="0.2"/>
    <row r="26636" ht="12.75" customHeight="1" x14ac:dyDescent="0.2"/>
    <row r="26637" ht="12.75" customHeight="1" x14ac:dyDescent="0.2"/>
    <row r="26638" ht="12.75" customHeight="1" x14ac:dyDescent="0.2"/>
    <row r="26639" ht="12.75" customHeight="1" x14ac:dyDescent="0.2"/>
    <row r="26640" ht="12.75" customHeight="1" x14ac:dyDescent="0.2"/>
    <row r="26641" ht="12.75" customHeight="1" x14ac:dyDescent="0.2"/>
    <row r="26642" ht="12.75" customHeight="1" x14ac:dyDescent="0.2"/>
    <row r="26643" ht="12.75" customHeight="1" x14ac:dyDescent="0.2"/>
    <row r="26644" ht="12.75" customHeight="1" x14ac:dyDescent="0.2"/>
    <row r="26645" ht="12.75" customHeight="1" x14ac:dyDescent="0.2"/>
    <row r="26646" ht="12.75" customHeight="1" x14ac:dyDescent="0.2"/>
    <row r="26647" ht="12.75" customHeight="1" x14ac:dyDescent="0.2"/>
    <row r="26648" ht="12.75" customHeight="1" x14ac:dyDescent="0.2"/>
    <row r="26649" ht="12.75" customHeight="1" x14ac:dyDescent="0.2"/>
    <row r="26650" ht="12.75" customHeight="1" x14ac:dyDescent="0.2"/>
    <row r="26651" ht="12.75" customHeight="1" x14ac:dyDescent="0.2"/>
    <row r="26652" ht="12.75" customHeight="1" x14ac:dyDescent="0.2"/>
    <row r="26653" ht="12.75" customHeight="1" x14ac:dyDescent="0.2"/>
    <row r="26654" ht="12.75" customHeight="1" x14ac:dyDescent="0.2"/>
    <row r="26655" ht="12.75" customHeight="1" x14ac:dyDescent="0.2"/>
    <row r="26656" ht="12.75" customHeight="1" x14ac:dyDescent="0.2"/>
    <row r="26657" ht="12.75" customHeight="1" x14ac:dyDescent="0.2"/>
    <row r="26658" ht="12.75" customHeight="1" x14ac:dyDescent="0.2"/>
    <row r="26659" ht="12.75" customHeight="1" x14ac:dyDescent="0.2"/>
    <row r="26660" ht="12.75" customHeight="1" x14ac:dyDescent="0.2"/>
    <row r="26661" ht="12.75" customHeight="1" x14ac:dyDescent="0.2"/>
    <row r="26662" ht="12.75" customHeight="1" x14ac:dyDescent="0.2"/>
    <row r="26663" ht="12.75" customHeight="1" x14ac:dyDescent="0.2"/>
    <row r="26664" ht="12.75" customHeight="1" x14ac:dyDescent="0.2"/>
    <row r="26665" ht="12.75" customHeight="1" x14ac:dyDescent="0.2"/>
    <row r="26666" ht="12.75" customHeight="1" x14ac:dyDescent="0.2"/>
    <row r="26667" ht="12.75" customHeight="1" x14ac:dyDescent="0.2"/>
    <row r="26668" ht="12.75" customHeight="1" x14ac:dyDescent="0.2"/>
    <row r="26669" ht="12.75" customHeight="1" x14ac:dyDescent="0.2"/>
    <row r="26670" ht="12.75" customHeight="1" x14ac:dyDescent="0.2"/>
    <row r="26671" ht="12.75" customHeight="1" x14ac:dyDescent="0.2"/>
    <row r="26672" ht="12.75" customHeight="1" x14ac:dyDescent="0.2"/>
    <row r="26673" ht="12.75" customHeight="1" x14ac:dyDescent="0.2"/>
    <row r="26674" ht="12.75" customHeight="1" x14ac:dyDescent="0.2"/>
    <row r="26675" ht="12.75" customHeight="1" x14ac:dyDescent="0.2"/>
    <row r="26676" ht="12.75" customHeight="1" x14ac:dyDescent="0.2"/>
    <row r="26677" ht="12.75" customHeight="1" x14ac:dyDescent="0.2"/>
    <row r="26678" ht="12.75" customHeight="1" x14ac:dyDescent="0.2"/>
    <row r="26679" ht="12.75" customHeight="1" x14ac:dyDescent="0.2"/>
    <row r="26680" ht="12.75" customHeight="1" x14ac:dyDescent="0.2"/>
    <row r="26681" ht="12.75" customHeight="1" x14ac:dyDescent="0.2"/>
    <row r="26682" ht="12.75" customHeight="1" x14ac:dyDescent="0.2"/>
    <row r="26683" ht="12.75" customHeight="1" x14ac:dyDescent="0.2"/>
    <row r="26684" ht="12.75" customHeight="1" x14ac:dyDescent="0.2"/>
    <row r="26685" ht="12.75" customHeight="1" x14ac:dyDescent="0.2"/>
    <row r="26686" ht="12.75" customHeight="1" x14ac:dyDescent="0.2"/>
    <row r="26687" ht="12.75" customHeight="1" x14ac:dyDescent="0.2"/>
    <row r="26688" ht="12.75" customHeight="1" x14ac:dyDescent="0.2"/>
    <row r="26689" ht="12.75" customHeight="1" x14ac:dyDescent="0.2"/>
    <row r="26690" ht="12.75" customHeight="1" x14ac:dyDescent="0.2"/>
    <row r="26691" ht="12.75" customHeight="1" x14ac:dyDescent="0.2"/>
    <row r="26692" ht="12.75" customHeight="1" x14ac:dyDescent="0.2"/>
    <row r="26693" ht="12.75" customHeight="1" x14ac:dyDescent="0.2"/>
    <row r="26694" ht="12.75" customHeight="1" x14ac:dyDescent="0.2"/>
    <row r="26695" ht="12.75" customHeight="1" x14ac:dyDescent="0.2"/>
    <row r="26696" ht="12.75" customHeight="1" x14ac:dyDescent="0.2"/>
    <row r="26697" ht="12.75" customHeight="1" x14ac:dyDescent="0.2"/>
    <row r="26698" ht="12.75" customHeight="1" x14ac:dyDescent="0.2"/>
    <row r="26699" ht="12.75" customHeight="1" x14ac:dyDescent="0.2"/>
    <row r="26700" ht="12.75" customHeight="1" x14ac:dyDescent="0.2"/>
    <row r="26701" ht="12.75" customHeight="1" x14ac:dyDescent="0.2"/>
    <row r="26702" ht="12.75" customHeight="1" x14ac:dyDescent="0.2"/>
    <row r="26703" ht="12.75" customHeight="1" x14ac:dyDescent="0.2"/>
    <row r="26704" ht="12.75" customHeight="1" x14ac:dyDescent="0.2"/>
    <row r="26705" ht="12.75" customHeight="1" x14ac:dyDescent="0.2"/>
    <row r="26706" ht="12.75" customHeight="1" x14ac:dyDescent="0.2"/>
    <row r="26707" ht="12.75" customHeight="1" x14ac:dyDescent="0.2"/>
    <row r="26708" ht="12.75" customHeight="1" x14ac:dyDescent="0.2"/>
    <row r="26709" ht="12.75" customHeight="1" x14ac:dyDescent="0.2"/>
    <row r="26710" ht="12.75" customHeight="1" x14ac:dyDescent="0.2"/>
    <row r="26711" ht="12.75" customHeight="1" x14ac:dyDescent="0.2"/>
    <row r="26712" ht="12.75" customHeight="1" x14ac:dyDescent="0.2"/>
    <row r="26713" ht="12.75" customHeight="1" x14ac:dyDescent="0.2"/>
    <row r="26714" ht="12.75" customHeight="1" x14ac:dyDescent="0.2"/>
    <row r="26715" ht="12.75" customHeight="1" x14ac:dyDescent="0.2"/>
    <row r="26716" ht="12.75" customHeight="1" x14ac:dyDescent="0.2"/>
    <row r="26717" ht="12.75" customHeight="1" x14ac:dyDescent="0.2"/>
    <row r="26718" ht="12.75" customHeight="1" x14ac:dyDescent="0.2"/>
    <row r="26719" ht="12.75" customHeight="1" x14ac:dyDescent="0.2"/>
    <row r="26720" ht="12.75" customHeight="1" x14ac:dyDescent="0.2"/>
    <row r="26721" ht="12.75" customHeight="1" x14ac:dyDescent="0.2"/>
    <row r="26722" ht="12.75" customHeight="1" x14ac:dyDescent="0.2"/>
    <row r="26723" ht="12.75" customHeight="1" x14ac:dyDescent="0.2"/>
    <row r="26724" ht="12.75" customHeight="1" x14ac:dyDescent="0.2"/>
    <row r="26725" ht="12.75" customHeight="1" x14ac:dyDescent="0.2"/>
    <row r="26726" ht="12.75" customHeight="1" x14ac:dyDescent="0.2"/>
    <row r="26727" ht="12.75" customHeight="1" x14ac:dyDescent="0.2"/>
    <row r="26728" ht="12.75" customHeight="1" x14ac:dyDescent="0.2"/>
    <row r="26729" ht="12.75" customHeight="1" x14ac:dyDescent="0.2"/>
    <row r="26730" ht="12.75" customHeight="1" x14ac:dyDescent="0.2"/>
    <row r="26731" ht="12.75" customHeight="1" x14ac:dyDescent="0.2"/>
    <row r="26732" ht="12.75" customHeight="1" x14ac:dyDescent="0.2"/>
    <row r="26733" ht="12.75" customHeight="1" x14ac:dyDescent="0.2"/>
    <row r="26734" ht="12.75" customHeight="1" x14ac:dyDescent="0.2"/>
    <row r="26735" ht="12.75" customHeight="1" x14ac:dyDescent="0.2"/>
    <row r="26736" ht="12.75" customHeight="1" x14ac:dyDescent="0.2"/>
    <row r="26737" ht="12.75" customHeight="1" x14ac:dyDescent="0.2"/>
    <row r="26738" ht="12.75" customHeight="1" x14ac:dyDescent="0.2"/>
    <row r="26739" ht="12.75" customHeight="1" x14ac:dyDescent="0.2"/>
    <row r="26740" ht="12.75" customHeight="1" x14ac:dyDescent="0.2"/>
    <row r="26741" ht="12.75" customHeight="1" x14ac:dyDescent="0.2"/>
    <row r="26742" ht="12.75" customHeight="1" x14ac:dyDescent="0.2"/>
    <row r="26743" ht="12.75" customHeight="1" x14ac:dyDescent="0.2"/>
    <row r="26744" ht="12.75" customHeight="1" x14ac:dyDescent="0.2"/>
    <row r="26745" ht="12.75" customHeight="1" x14ac:dyDescent="0.2"/>
    <row r="26746" ht="12.75" customHeight="1" x14ac:dyDescent="0.2"/>
    <row r="26747" ht="12.75" customHeight="1" x14ac:dyDescent="0.2"/>
    <row r="26748" ht="12.75" customHeight="1" x14ac:dyDescent="0.2"/>
    <row r="26749" ht="12.75" customHeight="1" x14ac:dyDescent="0.2"/>
    <row r="26750" ht="12.75" customHeight="1" x14ac:dyDescent="0.2"/>
    <row r="26751" ht="12.75" customHeight="1" x14ac:dyDescent="0.2"/>
    <row r="26752" ht="12.75" customHeight="1" x14ac:dyDescent="0.2"/>
    <row r="26753" ht="12.75" customHeight="1" x14ac:dyDescent="0.2"/>
    <row r="26754" ht="12.75" customHeight="1" x14ac:dyDescent="0.2"/>
    <row r="26755" ht="12.75" customHeight="1" x14ac:dyDescent="0.2"/>
    <row r="26756" ht="12.75" customHeight="1" x14ac:dyDescent="0.2"/>
    <row r="26757" ht="12.75" customHeight="1" x14ac:dyDescent="0.2"/>
    <row r="26758" ht="12.75" customHeight="1" x14ac:dyDescent="0.2"/>
    <row r="26759" ht="12.75" customHeight="1" x14ac:dyDescent="0.2"/>
    <row r="26760" ht="12.75" customHeight="1" x14ac:dyDescent="0.2"/>
    <row r="26761" ht="12.75" customHeight="1" x14ac:dyDescent="0.2"/>
    <row r="26762" ht="12.75" customHeight="1" x14ac:dyDescent="0.2"/>
    <row r="26763" ht="12.75" customHeight="1" x14ac:dyDescent="0.2"/>
    <row r="26764" ht="12.75" customHeight="1" x14ac:dyDescent="0.2"/>
    <row r="26765" ht="12.75" customHeight="1" x14ac:dyDescent="0.2"/>
    <row r="26766" ht="12.75" customHeight="1" x14ac:dyDescent="0.2"/>
    <row r="26767" ht="12.75" customHeight="1" x14ac:dyDescent="0.2"/>
    <row r="26768" ht="12.75" customHeight="1" x14ac:dyDescent="0.2"/>
    <row r="26769" ht="12.75" customHeight="1" x14ac:dyDescent="0.2"/>
    <row r="26770" ht="12.75" customHeight="1" x14ac:dyDescent="0.2"/>
    <row r="26771" ht="12.75" customHeight="1" x14ac:dyDescent="0.2"/>
    <row r="26772" ht="12.75" customHeight="1" x14ac:dyDescent="0.2"/>
    <row r="26773" ht="12.75" customHeight="1" x14ac:dyDescent="0.2"/>
    <row r="26774" ht="12.75" customHeight="1" x14ac:dyDescent="0.2"/>
    <row r="26775" ht="12.75" customHeight="1" x14ac:dyDescent="0.2"/>
    <row r="26776" ht="12.75" customHeight="1" x14ac:dyDescent="0.2"/>
    <row r="26777" ht="12.75" customHeight="1" x14ac:dyDescent="0.2"/>
    <row r="26778" ht="12.75" customHeight="1" x14ac:dyDescent="0.2"/>
    <row r="26779" ht="12.75" customHeight="1" x14ac:dyDescent="0.2"/>
    <row r="26780" ht="12.75" customHeight="1" x14ac:dyDescent="0.2"/>
    <row r="26781" ht="12.75" customHeight="1" x14ac:dyDescent="0.2"/>
    <row r="26782" ht="12.75" customHeight="1" x14ac:dyDescent="0.2"/>
    <row r="26783" ht="12.75" customHeight="1" x14ac:dyDescent="0.2"/>
    <row r="26784" ht="12.75" customHeight="1" x14ac:dyDescent="0.2"/>
    <row r="26785" ht="12.75" customHeight="1" x14ac:dyDescent="0.2"/>
    <row r="26786" ht="12.75" customHeight="1" x14ac:dyDescent="0.2"/>
    <row r="26787" ht="12.75" customHeight="1" x14ac:dyDescent="0.2"/>
    <row r="26788" ht="12.75" customHeight="1" x14ac:dyDescent="0.2"/>
    <row r="26789" ht="12.75" customHeight="1" x14ac:dyDescent="0.2"/>
    <row r="26790" ht="12.75" customHeight="1" x14ac:dyDescent="0.2"/>
    <row r="26791" ht="12.75" customHeight="1" x14ac:dyDescent="0.2"/>
    <row r="26792" ht="12.75" customHeight="1" x14ac:dyDescent="0.2"/>
    <row r="26793" ht="12.75" customHeight="1" x14ac:dyDescent="0.2"/>
    <row r="26794" ht="12.75" customHeight="1" x14ac:dyDescent="0.2"/>
    <row r="26795" ht="12.75" customHeight="1" x14ac:dyDescent="0.2"/>
    <row r="26796" ht="12.75" customHeight="1" x14ac:dyDescent="0.2"/>
    <row r="26797" ht="12.75" customHeight="1" x14ac:dyDescent="0.2"/>
    <row r="26798" ht="12.75" customHeight="1" x14ac:dyDescent="0.2"/>
    <row r="26799" ht="12.75" customHeight="1" x14ac:dyDescent="0.2"/>
    <row r="26800" ht="12.75" customHeight="1" x14ac:dyDescent="0.2"/>
    <row r="26801" ht="12.75" customHeight="1" x14ac:dyDescent="0.2"/>
    <row r="26802" ht="12.75" customHeight="1" x14ac:dyDescent="0.2"/>
    <row r="26803" ht="12.75" customHeight="1" x14ac:dyDescent="0.2"/>
    <row r="26804" ht="12.75" customHeight="1" x14ac:dyDescent="0.2"/>
    <row r="26805" ht="12.75" customHeight="1" x14ac:dyDescent="0.2"/>
    <row r="26806" ht="12.75" customHeight="1" x14ac:dyDescent="0.2"/>
    <row r="26807" ht="12.75" customHeight="1" x14ac:dyDescent="0.2"/>
    <row r="26808" ht="12.75" customHeight="1" x14ac:dyDescent="0.2"/>
    <row r="26809" ht="12.75" customHeight="1" x14ac:dyDescent="0.2"/>
    <row r="26810" ht="12.75" customHeight="1" x14ac:dyDescent="0.2"/>
    <row r="26811" ht="12.75" customHeight="1" x14ac:dyDescent="0.2"/>
    <row r="26812" ht="12.75" customHeight="1" x14ac:dyDescent="0.2"/>
    <row r="26813" ht="12.75" customHeight="1" x14ac:dyDescent="0.2"/>
    <row r="26814" ht="12.75" customHeight="1" x14ac:dyDescent="0.2"/>
    <row r="26815" ht="12.75" customHeight="1" x14ac:dyDescent="0.2"/>
    <row r="26816" ht="12.75" customHeight="1" x14ac:dyDescent="0.2"/>
    <row r="26817" ht="12.75" customHeight="1" x14ac:dyDescent="0.2"/>
    <row r="26818" ht="12.75" customHeight="1" x14ac:dyDescent="0.2"/>
    <row r="26819" ht="12.75" customHeight="1" x14ac:dyDescent="0.2"/>
    <row r="26820" ht="12.75" customHeight="1" x14ac:dyDescent="0.2"/>
    <row r="26821" ht="12.75" customHeight="1" x14ac:dyDescent="0.2"/>
    <row r="26822" ht="12.75" customHeight="1" x14ac:dyDescent="0.2"/>
    <row r="26823" ht="12.75" customHeight="1" x14ac:dyDescent="0.2"/>
    <row r="26824" ht="12.75" customHeight="1" x14ac:dyDescent="0.2"/>
    <row r="26825" ht="12.75" customHeight="1" x14ac:dyDescent="0.2"/>
    <row r="26826" ht="12.75" customHeight="1" x14ac:dyDescent="0.2"/>
    <row r="26827" ht="12.75" customHeight="1" x14ac:dyDescent="0.2"/>
    <row r="26828" ht="12.75" customHeight="1" x14ac:dyDescent="0.2"/>
    <row r="26829" ht="12.75" customHeight="1" x14ac:dyDescent="0.2"/>
    <row r="26830" ht="12.75" customHeight="1" x14ac:dyDescent="0.2"/>
    <row r="26831" ht="12.75" customHeight="1" x14ac:dyDescent="0.2"/>
    <row r="26832" ht="12.75" customHeight="1" x14ac:dyDescent="0.2"/>
    <row r="26833" ht="12.75" customHeight="1" x14ac:dyDescent="0.2"/>
    <row r="26834" ht="12.75" customHeight="1" x14ac:dyDescent="0.2"/>
    <row r="26835" ht="12.75" customHeight="1" x14ac:dyDescent="0.2"/>
    <row r="26836" ht="12.75" customHeight="1" x14ac:dyDescent="0.2"/>
    <row r="26837" ht="12.75" customHeight="1" x14ac:dyDescent="0.2"/>
    <row r="26838" ht="12.75" customHeight="1" x14ac:dyDescent="0.2"/>
    <row r="26839" ht="12.75" customHeight="1" x14ac:dyDescent="0.2"/>
    <row r="26840" ht="12.75" customHeight="1" x14ac:dyDescent="0.2"/>
    <row r="26841" ht="12.75" customHeight="1" x14ac:dyDescent="0.2"/>
    <row r="26842" ht="12.75" customHeight="1" x14ac:dyDescent="0.2"/>
    <row r="26843" ht="12.75" customHeight="1" x14ac:dyDescent="0.2"/>
    <row r="26844" ht="12.75" customHeight="1" x14ac:dyDescent="0.2"/>
    <row r="26845" ht="12.75" customHeight="1" x14ac:dyDescent="0.2"/>
    <row r="26846" ht="12.75" customHeight="1" x14ac:dyDescent="0.2"/>
    <row r="26847" ht="12.75" customHeight="1" x14ac:dyDescent="0.2"/>
    <row r="26848" ht="12.75" customHeight="1" x14ac:dyDescent="0.2"/>
    <row r="26849" ht="12.75" customHeight="1" x14ac:dyDescent="0.2"/>
    <row r="26850" ht="12.75" customHeight="1" x14ac:dyDescent="0.2"/>
    <row r="26851" ht="12.75" customHeight="1" x14ac:dyDescent="0.2"/>
    <row r="26852" ht="12.75" customHeight="1" x14ac:dyDescent="0.2"/>
    <row r="26853" ht="12.75" customHeight="1" x14ac:dyDescent="0.2"/>
    <row r="26854" ht="12.75" customHeight="1" x14ac:dyDescent="0.2"/>
    <row r="26855" ht="12.75" customHeight="1" x14ac:dyDescent="0.2"/>
    <row r="26856" ht="12.75" customHeight="1" x14ac:dyDescent="0.2"/>
    <row r="26857" ht="12.75" customHeight="1" x14ac:dyDescent="0.2"/>
    <row r="26858" ht="12.75" customHeight="1" x14ac:dyDescent="0.2"/>
    <row r="26859" ht="12.75" customHeight="1" x14ac:dyDescent="0.2"/>
    <row r="26860" ht="12.75" customHeight="1" x14ac:dyDescent="0.2"/>
    <row r="26861" ht="12.75" customHeight="1" x14ac:dyDescent="0.2"/>
    <row r="26862" ht="12.75" customHeight="1" x14ac:dyDescent="0.2"/>
    <row r="26863" ht="12.75" customHeight="1" x14ac:dyDescent="0.2"/>
    <row r="26864" ht="12.75" customHeight="1" x14ac:dyDescent="0.2"/>
    <row r="26865" ht="12.75" customHeight="1" x14ac:dyDescent="0.2"/>
    <row r="26866" ht="12.75" customHeight="1" x14ac:dyDescent="0.2"/>
    <row r="26867" ht="12.75" customHeight="1" x14ac:dyDescent="0.2"/>
    <row r="26868" ht="12.75" customHeight="1" x14ac:dyDescent="0.2"/>
    <row r="26869" ht="12.75" customHeight="1" x14ac:dyDescent="0.2"/>
    <row r="26870" ht="12.75" customHeight="1" x14ac:dyDescent="0.2"/>
    <row r="26871" ht="12.75" customHeight="1" x14ac:dyDescent="0.2"/>
    <row r="26872" ht="12.75" customHeight="1" x14ac:dyDescent="0.2"/>
    <row r="26873" ht="12.75" customHeight="1" x14ac:dyDescent="0.2"/>
    <row r="26874" ht="12.75" customHeight="1" x14ac:dyDescent="0.2"/>
    <row r="26875" ht="12.75" customHeight="1" x14ac:dyDescent="0.2"/>
    <row r="26876" ht="12.75" customHeight="1" x14ac:dyDescent="0.2"/>
    <row r="26877" ht="12.75" customHeight="1" x14ac:dyDescent="0.2"/>
    <row r="26878" ht="12.75" customHeight="1" x14ac:dyDescent="0.2"/>
    <row r="26879" ht="12.75" customHeight="1" x14ac:dyDescent="0.2"/>
    <row r="26880" ht="12.75" customHeight="1" x14ac:dyDescent="0.2"/>
    <row r="26881" ht="12.75" customHeight="1" x14ac:dyDescent="0.2"/>
    <row r="26882" ht="12.75" customHeight="1" x14ac:dyDescent="0.2"/>
    <row r="26883" ht="12.75" customHeight="1" x14ac:dyDescent="0.2"/>
    <row r="26884" ht="12.75" customHeight="1" x14ac:dyDescent="0.2"/>
    <row r="26885" ht="12.75" customHeight="1" x14ac:dyDescent="0.2"/>
    <row r="26886" ht="12.75" customHeight="1" x14ac:dyDescent="0.2"/>
    <row r="26887" ht="12.75" customHeight="1" x14ac:dyDescent="0.2"/>
    <row r="26888" ht="12.75" customHeight="1" x14ac:dyDescent="0.2"/>
    <row r="26889" ht="12.75" customHeight="1" x14ac:dyDescent="0.2"/>
    <row r="26890" ht="12.75" customHeight="1" x14ac:dyDescent="0.2"/>
    <row r="26891" ht="12.75" customHeight="1" x14ac:dyDescent="0.2"/>
    <row r="26892" ht="12.75" customHeight="1" x14ac:dyDescent="0.2"/>
    <row r="26893" ht="12.75" customHeight="1" x14ac:dyDescent="0.2"/>
    <row r="26894" ht="12.75" customHeight="1" x14ac:dyDescent="0.2"/>
    <row r="26895" ht="12.75" customHeight="1" x14ac:dyDescent="0.2"/>
    <row r="26896" ht="12.75" customHeight="1" x14ac:dyDescent="0.2"/>
    <row r="26897" ht="12.75" customHeight="1" x14ac:dyDescent="0.2"/>
    <row r="26898" ht="12.75" customHeight="1" x14ac:dyDescent="0.2"/>
    <row r="26899" ht="12.75" customHeight="1" x14ac:dyDescent="0.2"/>
    <row r="26900" ht="12.75" customHeight="1" x14ac:dyDescent="0.2"/>
    <row r="26901" ht="12.75" customHeight="1" x14ac:dyDescent="0.2"/>
    <row r="26902" ht="12.75" customHeight="1" x14ac:dyDescent="0.2"/>
    <row r="26903" ht="12.75" customHeight="1" x14ac:dyDescent="0.2"/>
    <row r="26904" ht="12.75" customHeight="1" x14ac:dyDescent="0.2"/>
    <row r="26905" ht="12.75" customHeight="1" x14ac:dyDescent="0.2"/>
    <row r="26906" ht="12.75" customHeight="1" x14ac:dyDescent="0.2"/>
    <row r="26907" ht="12.75" customHeight="1" x14ac:dyDescent="0.2"/>
    <row r="26908" ht="12.75" customHeight="1" x14ac:dyDescent="0.2"/>
    <row r="26909" ht="12.75" customHeight="1" x14ac:dyDescent="0.2"/>
    <row r="26910" ht="12.75" customHeight="1" x14ac:dyDescent="0.2"/>
    <row r="26911" ht="12.75" customHeight="1" x14ac:dyDescent="0.2"/>
    <row r="26912" ht="12.75" customHeight="1" x14ac:dyDescent="0.2"/>
    <row r="26913" ht="12.75" customHeight="1" x14ac:dyDescent="0.2"/>
    <row r="26914" ht="12.75" customHeight="1" x14ac:dyDescent="0.2"/>
    <row r="26915" ht="12.75" customHeight="1" x14ac:dyDescent="0.2"/>
    <row r="26916" ht="12.75" customHeight="1" x14ac:dyDescent="0.2"/>
    <row r="26917" ht="12.75" customHeight="1" x14ac:dyDescent="0.2"/>
    <row r="26918" ht="12.75" customHeight="1" x14ac:dyDescent="0.2"/>
    <row r="26919" ht="12.75" customHeight="1" x14ac:dyDescent="0.2"/>
    <row r="26920" ht="12.75" customHeight="1" x14ac:dyDescent="0.2"/>
    <row r="26921" ht="12.75" customHeight="1" x14ac:dyDescent="0.2"/>
    <row r="26922" ht="12.75" customHeight="1" x14ac:dyDescent="0.2"/>
    <row r="26923" ht="12.75" customHeight="1" x14ac:dyDescent="0.2"/>
    <row r="26924" ht="12.75" customHeight="1" x14ac:dyDescent="0.2"/>
    <row r="26925" ht="12.75" customHeight="1" x14ac:dyDescent="0.2"/>
    <row r="26926" ht="12.75" customHeight="1" x14ac:dyDescent="0.2"/>
    <row r="26927" ht="12.75" customHeight="1" x14ac:dyDescent="0.2"/>
    <row r="26928" ht="12.75" customHeight="1" x14ac:dyDescent="0.2"/>
    <row r="26929" ht="12.75" customHeight="1" x14ac:dyDescent="0.2"/>
    <row r="26930" ht="12.75" customHeight="1" x14ac:dyDescent="0.2"/>
    <row r="26931" ht="12.75" customHeight="1" x14ac:dyDescent="0.2"/>
    <row r="26932" ht="12.75" customHeight="1" x14ac:dyDescent="0.2"/>
    <row r="26933" ht="12.75" customHeight="1" x14ac:dyDescent="0.2"/>
    <row r="26934" ht="12.75" customHeight="1" x14ac:dyDescent="0.2"/>
    <row r="26935" ht="12.75" customHeight="1" x14ac:dyDescent="0.2"/>
    <row r="26936" ht="12.75" customHeight="1" x14ac:dyDescent="0.2"/>
    <row r="26937" ht="12.75" customHeight="1" x14ac:dyDescent="0.2"/>
    <row r="26938" ht="12.75" customHeight="1" x14ac:dyDescent="0.2"/>
    <row r="26939" ht="12.75" customHeight="1" x14ac:dyDescent="0.2"/>
    <row r="26940" ht="12.75" customHeight="1" x14ac:dyDescent="0.2"/>
    <row r="26941" ht="12.75" customHeight="1" x14ac:dyDescent="0.2"/>
    <row r="26942" ht="12.75" customHeight="1" x14ac:dyDescent="0.2"/>
    <row r="26943" ht="12.75" customHeight="1" x14ac:dyDescent="0.2"/>
    <row r="26944" ht="12.75" customHeight="1" x14ac:dyDescent="0.2"/>
    <row r="26945" ht="12.75" customHeight="1" x14ac:dyDescent="0.2"/>
    <row r="26946" ht="12.75" customHeight="1" x14ac:dyDescent="0.2"/>
    <row r="26947" ht="12.75" customHeight="1" x14ac:dyDescent="0.2"/>
    <row r="26948" ht="12.75" customHeight="1" x14ac:dyDescent="0.2"/>
    <row r="26949" ht="12.75" customHeight="1" x14ac:dyDescent="0.2"/>
    <row r="26950" ht="12.75" customHeight="1" x14ac:dyDescent="0.2"/>
    <row r="26951" ht="12.75" customHeight="1" x14ac:dyDescent="0.2"/>
    <row r="26952" ht="12.75" customHeight="1" x14ac:dyDescent="0.2"/>
    <row r="26953" ht="12.75" customHeight="1" x14ac:dyDescent="0.2"/>
    <row r="26954" ht="12.75" customHeight="1" x14ac:dyDescent="0.2"/>
    <row r="26955" ht="12.75" customHeight="1" x14ac:dyDescent="0.2"/>
    <row r="26956" ht="12.75" customHeight="1" x14ac:dyDescent="0.2"/>
    <row r="26957" ht="12.75" customHeight="1" x14ac:dyDescent="0.2"/>
    <row r="26958" ht="12.75" customHeight="1" x14ac:dyDescent="0.2"/>
    <row r="26959" ht="12.75" customHeight="1" x14ac:dyDescent="0.2"/>
    <row r="26960" ht="12.75" customHeight="1" x14ac:dyDescent="0.2"/>
    <row r="26961" ht="12.75" customHeight="1" x14ac:dyDescent="0.2"/>
    <row r="26962" ht="12.75" customHeight="1" x14ac:dyDescent="0.2"/>
    <row r="26963" ht="12.75" customHeight="1" x14ac:dyDescent="0.2"/>
    <row r="26964" ht="12.75" customHeight="1" x14ac:dyDescent="0.2"/>
    <row r="26965" ht="12.75" customHeight="1" x14ac:dyDescent="0.2"/>
    <row r="26966" ht="12.75" customHeight="1" x14ac:dyDescent="0.2"/>
    <row r="26967" ht="12.75" customHeight="1" x14ac:dyDescent="0.2"/>
    <row r="26968" ht="12.75" customHeight="1" x14ac:dyDescent="0.2"/>
    <row r="26969" ht="12.75" customHeight="1" x14ac:dyDescent="0.2"/>
    <row r="26970" ht="12.75" customHeight="1" x14ac:dyDescent="0.2"/>
    <row r="26971" ht="12.75" customHeight="1" x14ac:dyDescent="0.2"/>
    <row r="26972" ht="12.75" customHeight="1" x14ac:dyDescent="0.2"/>
    <row r="26973" ht="12.75" customHeight="1" x14ac:dyDescent="0.2"/>
    <row r="26974" ht="12.75" customHeight="1" x14ac:dyDescent="0.2"/>
    <row r="26975" ht="12.75" customHeight="1" x14ac:dyDescent="0.2"/>
    <row r="26976" ht="12.75" customHeight="1" x14ac:dyDescent="0.2"/>
    <row r="26977" ht="12.75" customHeight="1" x14ac:dyDescent="0.2"/>
    <row r="26978" ht="12.75" customHeight="1" x14ac:dyDescent="0.2"/>
    <row r="26979" ht="12.75" customHeight="1" x14ac:dyDescent="0.2"/>
    <row r="26980" ht="12.75" customHeight="1" x14ac:dyDescent="0.2"/>
    <row r="26981" ht="12.75" customHeight="1" x14ac:dyDescent="0.2"/>
    <row r="26982" ht="12.75" customHeight="1" x14ac:dyDescent="0.2"/>
    <row r="26983" ht="12.75" customHeight="1" x14ac:dyDescent="0.2"/>
    <row r="26984" ht="12.75" customHeight="1" x14ac:dyDescent="0.2"/>
    <row r="26985" ht="12.75" customHeight="1" x14ac:dyDescent="0.2"/>
    <row r="26986" ht="12.75" customHeight="1" x14ac:dyDescent="0.2"/>
    <row r="26987" ht="12.75" customHeight="1" x14ac:dyDescent="0.2"/>
    <row r="26988" ht="12.75" customHeight="1" x14ac:dyDescent="0.2"/>
    <row r="26989" ht="12.75" customHeight="1" x14ac:dyDescent="0.2"/>
    <row r="26990" ht="12.75" customHeight="1" x14ac:dyDescent="0.2"/>
    <row r="26991" ht="12.75" customHeight="1" x14ac:dyDescent="0.2"/>
    <row r="26992" ht="12.75" customHeight="1" x14ac:dyDescent="0.2"/>
    <row r="26993" ht="12.75" customHeight="1" x14ac:dyDescent="0.2"/>
    <row r="26994" ht="12.75" customHeight="1" x14ac:dyDescent="0.2"/>
    <row r="26995" ht="12.75" customHeight="1" x14ac:dyDescent="0.2"/>
    <row r="26996" ht="12.75" customHeight="1" x14ac:dyDescent="0.2"/>
    <row r="26997" ht="12.75" customHeight="1" x14ac:dyDescent="0.2"/>
    <row r="26998" ht="12.75" customHeight="1" x14ac:dyDescent="0.2"/>
    <row r="26999" ht="12.75" customHeight="1" x14ac:dyDescent="0.2"/>
    <row r="27000" ht="12.75" customHeight="1" x14ac:dyDescent="0.2"/>
    <row r="27001" ht="12.75" customHeight="1" x14ac:dyDescent="0.2"/>
    <row r="27002" ht="12.75" customHeight="1" x14ac:dyDescent="0.2"/>
    <row r="27003" ht="12.75" customHeight="1" x14ac:dyDescent="0.2"/>
    <row r="27004" ht="12.75" customHeight="1" x14ac:dyDescent="0.2"/>
    <row r="27005" ht="12.75" customHeight="1" x14ac:dyDescent="0.2"/>
    <row r="27006" ht="12.75" customHeight="1" x14ac:dyDescent="0.2"/>
    <row r="27007" ht="12.75" customHeight="1" x14ac:dyDescent="0.2"/>
    <row r="27008" ht="12.75" customHeight="1" x14ac:dyDescent="0.2"/>
    <row r="27009" ht="12.75" customHeight="1" x14ac:dyDescent="0.2"/>
    <row r="27010" ht="12.75" customHeight="1" x14ac:dyDescent="0.2"/>
    <row r="27011" ht="12.75" customHeight="1" x14ac:dyDescent="0.2"/>
    <row r="27012" ht="12.75" customHeight="1" x14ac:dyDescent="0.2"/>
    <row r="27013" ht="12.75" customHeight="1" x14ac:dyDescent="0.2"/>
    <row r="27014" ht="12.75" customHeight="1" x14ac:dyDescent="0.2"/>
    <row r="27015" ht="12.75" customHeight="1" x14ac:dyDescent="0.2"/>
    <row r="27016" ht="12.75" customHeight="1" x14ac:dyDescent="0.2"/>
    <row r="27017" ht="12.75" customHeight="1" x14ac:dyDescent="0.2"/>
    <row r="27018" ht="12.75" customHeight="1" x14ac:dyDescent="0.2"/>
    <row r="27019" ht="12.75" customHeight="1" x14ac:dyDescent="0.2"/>
    <row r="27020" ht="12.75" customHeight="1" x14ac:dyDescent="0.2"/>
    <row r="27021" ht="12.75" customHeight="1" x14ac:dyDescent="0.2"/>
    <row r="27022" ht="12.75" customHeight="1" x14ac:dyDescent="0.2"/>
    <row r="27023" ht="12.75" customHeight="1" x14ac:dyDescent="0.2"/>
    <row r="27024" ht="12.75" customHeight="1" x14ac:dyDescent="0.2"/>
    <row r="27025" ht="12.75" customHeight="1" x14ac:dyDescent="0.2"/>
    <row r="27026" ht="12.75" customHeight="1" x14ac:dyDescent="0.2"/>
    <row r="27027" ht="12.75" customHeight="1" x14ac:dyDescent="0.2"/>
    <row r="27028" ht="12.75" customHeight="1" x14ac:dyDescent="0.2"/>
    <row r="27029" ht="12.75" customHeight="1" x14ac:dyDescent="0.2"/>
    <row r="27030" ht="12.75" customHeight="1" x14ac:dyDescent="0.2"/>
    <row r="27031" ht="12.75" customHeight="1" x14ac:dyDescent="0.2"/>
    <row r="27032" ht="12.75" customHeight="1" x14ac:dyDescent="0.2"/>
    <row r="27033" ht="12.75" customHeight="1" x14ac:dyDescent="0.2"/>
    <row r="27034" ht="12.75" customHeight="1" x14ac:dyDescent="0.2"/>
    <row r="27035" ht="12.75" customHeight="1" x14ac:dyDescent="0.2"/>
    <row r="27036" ht="12.75" customHeight="1" x14ac:dyDescent="0.2"/>
    <row r="27037" ht="12.75" customHeight="1" x14ac:dyDescent="0.2"/>
    <row r="27038" ht="12.75" customHeight="1" x14ac:dyDescent="0.2"/>
    <row r="27039" ht="12.75" customHeight="1" x14ac:dyDescent="0.2"/>
    <row r="27040" ht="12.75" customHeight="1" x14ac:dyDescent="0.2"/>
    <row r="27041" ht="12.75" customHeight="1" x14ac:dyDescent="0.2"/>
    <row r="27042" ht="12.75" customHeight="1" x14ac:dyDescent="0.2"/>
    <row r="27043" ht="12.75" customHeight="1" x14ac:dyDescent="0.2"/>
    <row r="27044" ht="12.75" customHeight="1" x14ac:dyDescent="0.2"/>
    <row r="27045" ht="12.75" customHeight="1" x14ac:dyDescent="0.2"/>
    <row r="27046" ht="12.75" customHeight="1" x14ac:dyDescent="0.2"/>
    <row r="27047" ht="12.75" customHeight="1" x14ac:dyDescent="0.2"/>
    <row r="27048" ht="12.75" customHeight="1" x14ac:dyDescent="0.2"/>
    <row r="27049" ht="12.75" customHeight="1" x14ac:dyDescent="0.2"/>
    <row r="27050" ht="12.75" customHeight="1" x14ac:dyDescent="0.2"/>
    <row r="27051" ht="12.75" customHeight="1" x14ac:dyDescent="0.2"/>
    <row r="27052" ht="12.75" customHeight="1" x14ac:dyDescent="0.2"/>
    <row r="27053" ht="12.75" customHeight="1" x14ac:dyDescent="0.2"/>
    <row r="27054" ht="12.75" customHeight="1" x14ac:dyDescent="0.2"/>
    <row r="27055" ht="12.75" customHeight="1" x14ac:dyDescent="0.2"/>
    <row r="27056" ht="12.75" customHeight="1" x14ac:dyDescent="0.2"/>
    <row r="27057" ht="12.75" customHeight="1" x14ac:dyDescent="0.2"/>
    <row r="27058" ht="12.75" customHeight="1" x14ac:dyDescent="0.2"/>
    <row r="27059" ht="12.75" customHeight="1" x14ac:dyDescent="0.2"/>
    <row r="27060" ht="12.75" customHeight="1" x14ac:dyDescent="0.2"/>
    <row r="27061" ht="12.75" customHeight="1" x14ac:dyDescent="0.2"/>
    <row r="27062" ht="12.75" customHeight="1" x14ac:dyDescent="0.2"/>
    <row r="27063" ht="12.75" customHeight="1" x14ac:dyDescent="0.2"/>
    <row r="27064" ht="12.75" customHeight="1" x14ac:dyDescent="0.2"/>
    <row r="27065" ht="12.75" customHeight="1" x14ac:dyDescent="0.2"/>
    <row r="27066" ht="12.75" customHeight="1" x14ac:dyDescent="0.2"/>
    <row r="27067" ht="12.75" customHeight="1" x14ac:dyDescent="0.2"/>
    <row r="27068" ht="12.75" customHeight="1" x14ac:dyDescent="0.2"/>
    <row r="27069" ht="12.75" customHeight="1" x14ac:dyDescent="0.2"/>
    <row r="27070" ht="12.75" customHeight="1" x14ac:dyDescent="0.2"/>
    <row r="27071" ht="12.75" customHeight="1" x14ac:dyDescent="0.2"/>
    <row r="27072" ht="12.75" customHeight="1" x14ac:dyDescent="0.2"/>
    <row r="27073" ht="12.75" customHeight="1" x14ac:dyDescent="0.2"/>
    <row r="27074" ht="12.75" customHeight="1" x14ac:dyDescent="0.2"/>
    <row r="27075" ht="12.75" customHeight="1" x14ac:dyDescent="0.2"/>
    <row r="27076" ht="12.75" customHeight="1" x14ac:dyDescent="0.2"/>
    <row r="27077" ht="12.75" customHeight="1" x14ac:dyDescent="0.2"/>
    <row r="27078" ht="12.75" customHeight="1" x14ac:dyDescent="0.2"/>
    <row r="27079" ht="12.75" customHeight="1" x14ac:dyDescent="0.2"/>
    <row r="27080" ht="12.75" customHeight="1" x14ac:dyDescent="0.2"/>
    <row r="27081" ht="12.75" customHeight="1" x14ac:dyDescent="0.2"/>
    <row r="27082" ht="12.75" customHeight="1" x14ac:dyDescent="0.2"/>
    <row r="27083" ht="12.75" customHeight="1" x14ac:dyDescent="0.2"/>
    <row r="27084" ht="12.75" customHeight="1" x14ac:dyDescent="0.2"/>
    <row r="27085" ht="12.75" customHeight="1" x14ac:dyDescent="0.2"/>
    <row r="27086" ht="12.75" customHeight="1" x14ac:dyDescent="0.2"/>
    <row r="27087" ht="12.75" customHeight="1" x14ac:dyDescent="0.2"/>
    <row r="27088" ht="12.75" customHeight="1" x14ac:dyDescent="0.2"/>
    <row r="27089" ht="12.75" customHeight="1" x14ac:dyDescent="0.2"/>
    <row r="27090" ht="12.75" customHeight="1" x14ac:dyDescent="0.2"/>
    <row r="27091" ht="12.75" customHeight="1" x14ac:dyDescent="0.2"/>
    <row r="27092" ht="12.75" customHeight="1" x14ac:dyDescent="0.2"/>
    <row r="27093" ht="12.75" customHeight="1" x14ac:dyDescent="0.2"/>
    <row r="27094" ht="12.75" customHeight="1" x14ac:dyDescent="0.2"/>
    <row r="27095" ht="12.75" customHeight="1" x14ac:dyDescent="0.2"/>
    <row r="27096" ht="12.75" customHeight="1" x14ac:dyDescent="0.2"/>
    <row r="27097" ht="12.75" customHeight="1" x14ac:dyDescent="0.2"/>
    <row r="27098" ht="12.75" customHeight="1" x14ac:dyDescent="0.2"/>
    <row r="27099" ht="12.75" customHeight="1" x14ac:dyDescent="0.2"/>
    <row r="27100" ht="12.75" customHeight="1" x14ac:dyDescent="0.2"/>
    <row r="27101" ht="12.75" customHeight="1" x14ac:dyDescent="0.2"/>
    <row r="27102" ht="12.75" customHeight="1" x14ac:dyDescent="0.2"/>
    <row r="27103" ht="12.75" customHeight="1" x14ac:dyDescent="0.2"/>
    <row r="27104" ht="12.75" customHeight="1" x14ac:dyDescent="0.2"/>
    <row r="27105" ht="12.75" customHeight="1" x14ac:dyDescent="0.2"/>
    <row r="27106" ht="12.75" customHeight="1" x14ac:dyDescent="0.2"/>
    <row r="27107" ht="12.75" customHeight="1" x14ac:dyDescent="0.2"/>
    <row r="27108" ht="12.75" customHeight="1" x14ac:dyDescent="0.2"/>
    <row r="27109" ht="12.75" customHeight="1" x14ac:dyDescent="0.2"/>
    <row r="27110" ht="12.75" customHeight="1" x14ac:dyDescent="0.2"/>
    <row r="27111" ht="12.75" customHeight="1" x14ac:dyDescent="0.2"/>
    <row r="27112" ht="12.75" customHeight="1" x14ac:dyDescent="0.2"/>
    <row r="27113" ht="12.75" customHeight="1" x14ac:dyDescent="0.2"/>
    <row r="27114" ht="12.75" customHeight="1" x14ac:dyDescent="0.2"/>
    <row r="27115" ht="12.75" customHeight="1" x14ac:dyDescent="0.2"/>
    <row r="27116" ht="12.75" customHeight="1" x14ac:dyDescent="0.2"/>
    <row r="27117" ht="12.75" customHeight="1" x14ac:dyDescent="0.2"/>
    <row r="27118" ht="12.75" customHeight="1" x14ac:dyDescent="0.2"/>
    <row r="27119" ht="12.75" customHeight="1" x14ac:dyDescent="0.2"/>
    <row r="27120" ht="12.75" customHeight="1" x14ac:dyDescent="0.2"/>
    <row r="27121" ht="12.75" customHeight="1" x14ac:dyDescent="0.2"/>
    <row r="27122" ht="12.75" customHeight="1" x14ac:dyDescent="0.2"/>
    <row r="27123" ht="12.75" customHeight="1" x14ac:dyDescent="0.2"/>
    <row r="27124" ht="12.75" customHeight="1" x14ac:dyDescent="0.2"/>
    <row r="27125" ht="12.75" customHeight="1" x14ac:dyDescent="0.2"/>
    <row r="27126" ht="12.75" customHeight="1" x14ac:dyDescent="0.2"/>
    <row r="27127" ht="12.75" customHeight="1" x14ac:dyDescent="0.2"/>
    <row r="27128" ht="12.75" customHeight="1" x14ac:dyDescent="0.2"/>
    <row r="27129" ht="12.75" customHeight="1" x14ac:dyDescent="0.2"/>
    <row r="27130" ht="12.75" customHeight="1" x14ac:dyDescent="0.2"/>
    <row r="27131" ht="12.75" customHeight="1" x14ac:dyDescent="0.2"/>
    <row r="27132" ht="12.75" customHeight="1" x14ac:dyDescent="0.2"/>
    <row r="27133" ht="12.75" customHeight="1" x14ac:dyDescent="0.2"/>
    <row r="27134" ht="12.75" customHeight="1" x14ac:dyDescent="0.2"/>
    <row r="27135" ht="12.75" customHeight="1" x14ac:dyDescent="0.2"/>
    <row r="27136" ht="12.75" customHeight="1" x14ac:dyDescent="0.2"/>
    <row r="27137" ht="12.75" customHeight="1" x14ac:dyDescent="0.2"/>
    <row r="27138" ht="12.75" customHeight="1" x14ac:dyDescent="0.2"/>
    <row r="27139" ht="12.75" customHeight="1" x14ac:dyDescent="0.2"/>
    <row r="27140" ht="12.75" customHeight="1" x14ac:dyDescent="0.2"/>
    <row r="27141" ht="12.75" customHeight="1" x14ac:dyDescent="0.2"/>
    <row r="27142" ht="12.75" customHeight="1" x14ac:dyDescent="0.2"/>
    <row r="27143" ht="12.75" customHeight="1" x14ac:dyDescent="0.2"/>
    <row r="27144" ht="12.75" customHeight="1" x14ac:dyDescent="0.2"/>
    <row r="27145" ht="12.75" customHeight="1" x14ac:dyDescent="0.2"/>
    <row r="27146" ht="12.75" customHeight="1" x14ac:dyDescent="0.2"/>
    <row r="27147" ht="12.75" customHeight="1" x14ac:dyDescent="0.2"/>
    <row r="27148" ht="12.75" customHeight="1" x14ac:dyDescent="0.2"/>
    <row r="27149" ht="12.75" customHeight="1" x14ac:dyDescent="0.2"/>
    <row r="27150" ht="12.75" customHeight="1" x14ac:dyDescent="0.2"/>
    <row r="27151" ht="12.75" customHeight="1" x14ac:dyDescent="0.2"/>
    <row r="27152" ht="12.75" customHeight="1" x14ac:dyDescent="0.2"/>
    <row r="27153" ht="12.75" customHeight="1" x14ac:dyDescent="0.2"/>
    <row r="27154" ht="12.75" customHeight="1" x14ac:dyDescent="0.2"/>
    <row r="27155" ht="12.75" customHeight="1" x14ac:dyDescent="0.2"/>
    <row r="27156" ht="12.75" customHeight="1" x14ac:dyDescent="0.2"/>
    <row r="27157" ht="12.75" customHeight="1" x14ac:dyDescent="0.2"/>
    <row r="27158" ht="12.75" customHeight="1" x14ac:dyDescent="0.2"/>
    <row r="27159" ht="12.75" customHeight="1" x14ac:dyDescent="0.2"/>
    <row r="27160" ht="12.75" customHeight="1" x14ac:dyDescent="0.2"/>
    <row r="27161" ht="12.75" customHeight="1" x14ac:dyDescent="0.2"/>
    <row r="27162" ht="12.75" customHeight="1" x14ac:dyDescent="0.2"/>
    <row r="27163" ht="12.75" customHeight="1" x14ac:dyDescent="0.2"/>
    <row r="27164" ht="12.75" customHeight="1" x14ac:dyDescent="0.2"/>
    <row r="27165" ht="12.75" customHeight="1" x14ac:dyDescent="0.2"/>
    <row r="27166" ht="12.75" customHeight="1" x14ac:dyDescent="0.2"/>
    <row r="27167" ht="12.75" customHeight="1" x14ac:dyDescent="0.2"/>
    <row r="27168" ht="12.75" customHeight="1" x14ac:dyDescent="0.2"/>
    <row r="27169" ht="12.75" customHeight="1" x14ac:dyDescent="0.2"/>
    <row r="27170" ht="12.75" customHeight="1" x14ac:dyDescent="0.2"/>
    <row r="27171" ht="12.75" customHeight="1" x14ac:dyDescent="0.2"/>
    <row r="27172" ht="12.75" customHeight="1" x14ac:dyDescent="0.2"/>
    <row r="27173" ht="12.75" customHeight="1" x14ac:dyDescent="0.2"/>
    <row r="27174" ht="12.75" customHeight="1" x14ac:dyDescent="0.2"/>
    <row r="27175" ht="12.75" customHeight="1" x14ac:dyDescent="0.2"/>
    <row r="27176" ht="12.75" customHeight="1" x14ac:dyDescent="0.2"/>
    <row r="27177" ht="12.75" customHeight="1" x14ac:dyDescent="0.2"/>
    <row r="27178" ht="12.75" customHeight="1" x14ac:dyDescent="0.2"/>
    <row r="27179" ht="12.75" customHeight="1" x14ac:dyDescent="0.2"/>
    <row r="27180" ht="12.75" customHeight="1" x14ac:dyDescent="0.2"/>
    <row r="27181" ht="12.75" customHeight="1" x14ac:dyDescent="0.2"/>
    <row r="27182" ht="12.75" customHeight="1" x14ac:dyDescent="0.2"/>
    <row r="27183" ht="12.75" customHeight="1" x14ac:dyDescent="0.2"/>
    <row r="27184" ht="12.75" customHeight="1" x14ac:dyDescent="0.2"/>
    <row r="27185" ht="12.75" customHeight="1" x14ac:dyDescent="0.2"/>
    <row r="27186" ht="12.75" customHeight="1" x14ac:dyDescent="0.2"/>
    <row r="27187" ht="12.75" customHeight="1" x14ac:dyDescent="0.2"/>
    <row r="27188" ht="12.75" customHeight="1" x14ac:dyDescent="0.2"/>
    <row r="27189" ht="12.75" customHeight="1" x14ac:dyDescent="0.2"/>
    <row r="27190" ht="12.75" customHeight="1" x14ac:dyDescent="0.2"/>
    <row r="27191" ht="12.75" customHeight="1" x14ac:dyDescent="0.2"/>
    <row r="27192" ht="12.75" customHeight="1" x14ac:dyDescent="0.2"/>
    <row r="27193" ht="12.75" customHeight="1" x14ac:dyDescent="0.2"/>
    <row r="27194" ht="12.75" customHeight="1" x14ac:dyDescent="0.2"/>
    <row r="27195" ht="12.75" customHeight="1" x14ac:dyDescent="0.2"/>
    <row r="27196" ht="12.75" customHeight="1" x14ac:dyDescent="0.2"/>
    <row r="27197" ht="12.75" customHeight="1" x14ac:dyDescent="0.2"/>
    <row r="27198" ht="12.75" customHeight="1" x14ac:dyDescent="0.2"/>
    <row r="27199" ht="12.75" customHeight="1" x14ac:dyDescent="0.2"/>
    <row r="27200" ht="12.75" customHeight="1" x14ac:dyDescent="0.2"/>
    <row r="27201" ht="12.75" customHeight="1" x14ac:dyDescent="0.2"/>
    <row r="27202" ht="12.75" customHeight="1" x14ac:dyDescent="0.2"/>
    <row r="27203" ht="12.75" customHeight="1" x14ac:dyDescent="0.2"/>
    <row r="27204" ht="12.75" customHeight="1" x14ac:dyDescent="0.2"/>
    <row r="27205" ht="12.75" customHeight="1" x14ac:dyDescent="0.2"/>
    <row r="27206" ht="12.75" customHeight="1" x14ac:dyDescent="0.2"/>
    <row r="27207" ht="12.75" customHeight="1" x14ac:dyDescent="0.2"/>
    <row r="27208" ht="12.75" customHeight="1" x14ac:dyDescent="0.2"/>
    <row r="27209" ht="12.75" customHeight="1" x14ac:dyDescent="0.2"/>
    <row r="27210" ht="12.75" customHeight="1" x14ac:dyDescent="0.2"/>
    <row r="27211" ht="12.75" customHeight="1" x14ac:dyDescent="0.2"/>
    <row r="27212" ht="12.75" customHeight="1" x14ac:dyDescent="0.2"/>
    <row r="27213" ht="12.75" customHeight="1" x14ac:dyDescent="0.2"/>
    <row r="27214" ht="12.75" customHeight="1" x14ac:dyDescent="0.2"/>
    <row r="27215" ht="12.75" customHeight="1" x14ac:dyDescent="0.2"/>
    <row r="27216" ht="12.75" customHeight="1" x14ac:dyDescent="0.2"/>
    <row r="27217" ht="12.75" customHeight="1" x14ac:dyDescent="0.2"/>
    <row r="27218" ht="12.75" customHeight="1" x14ac:dyDescent="0.2"/>
    <row r="27219" ht="12.75" customHeight="1" x14ac:dyDescent="0.2"/>
    <row r="27220" ht="12.75" customHeight="1" x14ac:dyDescent="0.2"/>
    <row r="27221" ht="12.75" customHeight="1" x14ac:dyDescent="0.2"/>
    <row r="27222" ht="12.75" customHeight="1" x14ac:dyDescent="0.2"/>
    <row r="27223" ht="12.75" customHeight="1" x14ac:dyDescent="0.2"/>
    <row r="27224" ht="12.75" customHeight="1" x14ac:dyDescent="0.2"/>
    <row r="27225" ht="12.75" customHeight="1" x14ac:dyDescent="0.2"/>
    <row r="27226" ht="12.75" customHeight="1" x14ac:dyDescent="0.2"/>
    <row r="27227" ht="12.75" customHeight="1" x14ac:dyDescent="0.2"/>
    <row r="27228" ht="12.75" customHeight="1" x14ac:dyDescent="0.2"/>
    <row r="27229" ht="12.75" customHeight="1" x14ac:dyDescent="0.2"/>
    <row r="27230" ht="12.75" customHeight="1" x14ac:dyDescent="0.2"/>
    <row r="27231" ht="12.75" customHeight="1" x14ac:dyDescent="0.2"/>
    <row r="27232" ht="12.75" customHeight="1" x14ac:dyDescent="0.2"/>
    <row r="27233" ht="12.75" customHeight="1" x14ac:dyDescent="0.2"/>
    <row r="27234" ht="12.75" customHeight="1" x14ac:dyDescent="0.2"/>
    <row r="27235" ht="12.75" customHeight="1" x14ac:dyDescent="0.2"/>
    <row r="27236" ht="12.75" customHeight="1" x14ac:dyDescent="0.2"/>
    <row r="27237" ht="12.75" customHeight="1" x14ac:dyDescent="0.2"/>
    <row r="27238" ht="12.75" customHeight="1" x14ac:dyDescent="0.2"/>
    <row r="27239" ht="12.75" customHeight="1" x14ac:dyDescent="0.2"/>
    <row r="27240" ht="12.75" customHeight="1" x14ac:dyDescent="0.2"/>
    <row r="27241" ht="12.75" customHeight="1" x14ac:dyDescent="0.2"/>
    <row r="27242" ht="12.75" customHeight="1" x14ac:dyDescent="0.2"/>
    <row r="27243" ht="12.75" customHeight="1" x14ac:dyDescent="0.2"/>
    <row r="27244" ht="12.75" customHeight="1" x14ac:dyDescent="0.2"/>
    <row r="27245" ht="12.75" customHeight="1" x14ac:dyDescent="0.2"/>
    <row r="27246" ht="12.75" customHeight="1" x14ac:dyDescent="0.2"/>
    <row r="27247" ht="12.75" customHeight="1" x14ac:dyDescent="0.2"/>
    <row r="27248" ht="12.75" customHeight="1" x14ac:dyDescent="0.2"/>
    <row r="27249" ht="12.75" customHeight="1" x14ac:dyDescent="0.2"/>
    <row r="27250" ht="12.75" customHeight="1" x14ac:dyDescent="0.2"/>
    <row r="27251" ht="12.75" customHeight="1" x14ac:dyDescent="0.2"/>
    <row r="27252" ht="12.75" customHeight="1" x14ac:dyDescent="0.2"/>
    <row r="27253" ht="12.75" customHeight="1" x14ac:dyDescent="0.2"/>
    <row r="27254" ht="12.75" customHeight="1" x14ac:dyDescent="0.2"/>
    <row r="27255" ht="12.75" customHeight="1" x14ac:dyDescent="0.2"/>
    <row r="27256" ht="12.75" customHeight="1" x14ac:dyDescent="0.2"/>
    <row r="27257" ht="12.75" customHeight="1" x14ac:dyDescent="0.2"/>
    <row r="27258" ht="12.75" customHeight="1" x14ac:dyDescent="0.2"/>
    <row r="27259" ht="12.75" customHeight="1" x14ac:dyDescent="0.2"/>
    <row r="27260" ht="12.75" customHeight="1" x14ac:dyDescent="0.2"/>
    <row r="27261" ht="12.75" customHeight="1" x14ac:dyDescent="0.2"/>
    <row r="27262" ht="12.75" customHeight="1" x14ac:dyDescent="0.2"/>
    <row r="27263" ht="12.75" customHeight="1" x14ac:dyDescent="0.2"/>
    <row r="27264" ht="12.75" customHeight="1" x14ac:dyDescent="0.2"/>
    <row r="27265" ht="12.75" customHeight="1" x14ac:dyDescent="0.2"/>
    <row r="27266" ht="12.75" customHeight="1" x14ac:dyDescent="0.2"/>
    <row r="27267" ht="12.75" customHeight="1" x14ac:dyDescent="0.2"/>
    <row r="27268" ht="12.75" customHeight="1" x14ac:dyDescent="0.2"/>
    <row r="27269" ht="12.75" customHeight="1" x14ac:dyDescent="0.2"/>
    <row r="27270" ht="12.75" customHeight="1" x14ac:dyDescent="0.2"/>
    <row r="27271" ht="12.75" customHeight="1" x14ac:dyDescent="0.2"/>
    <row r="27272" ht="12.75" customHeight="1" x14ac:dyDescent="0.2"/>
    <row r="27273" ht="12.75" customHeight="1" x14ac:dyDescent="0.2"/>
    <row r="27274" ht="12.75" customHeight="1" x14ac:dyDescent="0.2"/>
    <row r="27275" ht="12.75" customHeight="1" x14ac:dyDescent="0.2"/>
    <row r="27276" ht="12.75" customHeight="1" x14ac:dyDescent="0.2"/>
    <row r="27277" ht="12.75" customHeight="1" x14ac:dyDescent="0.2"/>
    <row r="27278" ht="12.75" customHeight="1" x14ac:dyDescent="0.2"/>
    <row r="27279" ht="12.75" customHeight="1" x14ac:dyDescent="0.2"/>
    <row r="27280" ht="12.75" customHeight="1" x14ac:dyDescent="0.2"/>
    <row r="27281" ht="12.75" customHeight="1" x14ac:dyDescent="0.2"/>
    <row r="27282" ht="12.75" customHeight="1" x14ac:dyDescent="0.2"/>
    <row r="27283" ht="12.75" customHeight="1" x14ac:dyDescent="0.2"/>
    <row r="27284" ht="12.75" customHeight="1" x14ac:dyDescent="0.2"/>
    <row r="27285" ht="12.75" customHeight="1" x14ac:dyDescent="0.2"/>
    <row r="27286" ht="12.75" customHeight="1" x14ac:dyDescent="0.2"/>
    <row r="27287" ht="12.75" customHeight="1" x14ac:dyDescent="0.2"/>
    <row r="27288" ht="12.75" customHeight="1" x14ac:dyDescent="0.2"/>
    <row r="27289" ht="12.75" customHeight="1" x14ac:dyDescent="0.2"/>
    <row r="27290" ht="12.75" customHeight="1" x14ac:dyDescent="0.2"/>
    <row r="27291" ht="12.75" customHeight="1" x14ac:dyDescent="0.2"/>
    <row r="27292" ht="12.75" customHeight="1" x14ac:dyDescent="0.2"/>
    <row r="27293" ht="12.75" customHeight="1" x14ac:dyDescent="0.2"/>
    <row r="27294" ht="12.75" customHeight="1" x14ac:dyDescent="0.2"/>
    <row r="27295" ht="12.75" customHeight="1" x14ac:dyDescent="0.2"/>
    <row r="27296" ht="12.75" customHeight="1" x14ac:dyDescent="0.2"/>
    <row r="27297" ht="12.75" customHeight="1" x14ac:dyDescent="0.2"/>
    <row r="27298" ht="12.75" customHeight="1" x14ac:dyDescent="0.2"/>
    <row r="27299" ht="12.75" customHeight="1" x14ac:dyDescent="0.2"/>
    <row r="27300" ht="12.75" customHeight="1" x14ac:dyDescent="0.2"/>
    <row r="27301" ht="12.75" customHeight="1" x14ac:dyDescent="0.2"/>
    <row r="27302" ht="12.75" customHeight="1" x14ac:dyDescent="0.2"/>
    <row r="27303" ht="12.75" customHeight="1" x14ac:dyDescent="0.2"/>
    <row r="27304" ht="12.75" customHeight="1" x14ac:dyDescent="0.2"/>
    <row r="27305" ht="12.75" customHeight="1" x14ac:dyDescent="0.2"/>
    <row r="27306" ht="12.75" customHeight="1" x14ac:dyDescent="0.2"/>
    <row r="27307" ht="12.75" customHeight="1" x14ac:dyDescent="0.2"/>
    <row r="27308" ht="12.75" customHeight="1" x14ac:dyDescent="0.2"/>
    <row r="27309" ht="12.75" customHeight="1" x14ac:dyDescent="0.2"/>
    <row r="27310" ht="12.75" customHeight="1" x14ac:dyDescent="0.2"/>
    <row r="27311" ht="12.75" customHeight="1" x14ac:dyDescent="0.2"/>
    <row r="27312" ht="12.75" customHeight="1" x14ac:dyDescent="0.2"/>
    <row r="27313" ht="12.75" customHeight="1" x14ac:dyDescent="0.2"/>
    <row r="27314" ht="12.75" customHeight="1" x14ac:dyDescent="0.2"/>
    <row r="27315" ht="12.75" customHeight="1" x14ac:dyDescent="0.2"/>
    <row r="27316" ht="12.75" customHeight="1" x14ac:dyDescent="0.2"/>
    <row r="27317" ht="12.75" customHeight="1" x14ac:dyDescent="0.2"/>
    <row r="27318" ht="12.75" customHeight="1" x14ac:dyDescent="0.2"/>
    <row r="27319" ht="12.75" customHeight="1" x14ac:dyDescent="0.2"/>
    <row r="27320" ht="12.75" customHeight="1" x14ac:dyDescent="0.2"/>
    <row r="27321" ht="12.75" customHeight="1" x14ac:dyDescent="0.2"/>
    <row r="27322" ht="12.75" customHeight="1" x14ac:dyDescent="0.2"/>
    <row r="27323" ht="12.75" customHeight="1" x14ac:dyDescent="0.2"/>
    <row r="27324" ht="12.75" customHeight="1" x14ac:dyDescent="0.2"/>
    <row r="27325" ht="12.75" customHeight="1" x14ac:dyDescent="0.2"/>
    <row r="27326" ht="12.75" customHeight="1" x14ac:dyDescent="0.2"/>
    <row r="27327" ht="12.75" customHeight="1" x14ac:dyDescent="0.2"/>
    <row r="27328" ht="12.75" customHeight="1" x14ac:dyDescent="0.2"/>
    <row r="27329" ht="12.75" customHeight="1" x14ac:dyDescent="0.2"/>
    <row r="27330" ht="12.75" customHeight="1" x14ac:dyDescent="0.2"/>
    <row r="27331" ht="12.75" customHeight="1" x14ac:dyDescent="0.2"/>
    <row r="27332" ht="12.75" customHeight="1" x14ac:dyDescent="0.2"/>
    <row r="27333" ht="12.75" customHeight="1" x14ac:dyDescent="0.2"/>
    <row r="27334" ht="12.75" customHeight="1" x14ac:dyDescent="0.2"/>
    <row r="27335" ht="12.75" customHeight="1" x14ac:dyDescent="0.2"/>
    <row r="27336" ht="12.75" customHeight="1" x14ac:dyDescent="0.2"/>
    <row r="27337" ht="12.75" customHeight="1" x14ac:dyDescent="0.2"/>
    <row r="27338" ht="12.75" customHeight="1" x14ac:dyDescent="0.2"/>
    <row r="27339" ht="12.75" customHeight="1" x14ac:dyDescent="0.2"/>
    <row r="27340" ht="12.75" customHeight="1" x14ac:dyDescent="0.2"/>
    <row r="27341" ht="12.75" customHeight="1" x14ac:dyDescent="0.2"/>
    <row r="27342" ht="12.75" customHeight="1" x14ac:dyDescent="0.2"/>
    <row r="27343" ht="12.75" customHeight="1" x14ac:dyDescent="0.2"/>
    <row r="27344" ht="12.75" customHeight="1" x14ac:dyDescent="0.2"/>
    <row r="27345" ht="12.75" customHeight="1" x14ac:dyDescent="0.2"/>
    <row r="27346" ht="12.75" customHeight="1" x14ac:dyDescent="0.2"/>
    <row r="27347" ht="12.75" customHeight="1" x14ac:dyDescent="0.2"/>
    <row r="27348" ht="12.75" customHeight="1" x14ac:dyDescent="0.2"/>
    <row r="27349" ht="12.75" customHeight="1" x14ac:dyDescent="0.2"/>
    <row r="27350" ht="12.75" customHeight="1" x14ac:dyDescent="0.2"/>
    <row r="27351" ht="12.75" customHeight="1" x14ac:dyDescent="0.2"/>
    <row r="27352" ht="12.75" customHeight="1" x14ac:dyDescent="0.2"/>
    <row r="27353" ht="12.75" customHeight="1" x14ac:dyDescent="0.2"/>
    <row r="27354" ht="12.75" customHeight="1" x14ac:dyDescent="0.2"/>
    <row r="27355" ht="12.75" customHeight="1" x14ac:dyDescent="0.2"/>
    <row r="27356" ht="12.75" customHeight="1" x14ac:dyDescent="0.2"/>
    <row r="27357" ht="12.75" customHeight="1" x14ac:dyDescent="0.2"/>
    <row r="27358" ht="12.75" customHeight="1" x14ac:dyDescent="0.2"/>
    <row r="27359" ht="12.75" customHeight="1" x14ac:dyDescent="0.2"/>
    <row r="27360" ht="12.75" customHeight="1" x14ac:dyDescent="0.2"/>
    <row r="27361" ht="12.75" customHeight="1" x14ac:dyDescent="0.2"/>
    <row r="27362" ht="12.75" customHeight="1" x14ac:dyDescent="0.2"/>
    <row r="27363" ht="12.75" customHeight="1" x14ac:dyDescent="0.2"/>
    <row r="27364" ht="12.75" customHeight="1" x14ac:dyDescent="0.2"/>
    <row r="27365" ht="12.75" customHeight="1" x14ac:dyDescent="0.2"/>
    <row r="27366" ht="12.75" customHeight="1" x14ac:dyDescent="0.2"/>
    <row r="27367" ht="12.75" customHeight="1" x14ac:dyDescent="0.2"/>
    <row r="27368" ht="12.75" customHeight="1" x14ac:dyDescent="0.2"/>
    <row r="27369" ht="12.75" customHeight="1" x14ac:dyDescent="0.2"/>
    <row r="27370" ht="12.75" customHeight="1" x14ac:dyDescent="0.2"/>
    <row r="27371" ht="12.75" customHeight="1" x14ac:dyDescent="0.2"/>
    <row r="27372" ht="12.75" customHeight="1" x14ac:dyDescent="0.2"/>
    <row r="27373" ht="12.75" customHeight="1" x14ac:dyDescent="0.2"/>
    <row r="27374" ht="12.75" customHeight="1" x14ac:dyDescent="0.2"/>
    <row r="27375" ht="12.75" customHeight="1" x14ac:dyDescent="0.2"/>
    <row r="27376" ht="12.75" customHeight="1" x14ac:dyDescent="0.2"/>
    <row r="27377" ht="12.75" customHeight="1" x14ac:dyDescent="0.2"/>
    <row r="27378" ht="12.75" customHeight="1" x14ac:dyDescent="0.2"/>
    <row r="27379" ht="12.75" customHeight="1" x14ac:dyDescent="0.2"/>
    <row r="27380" ht="12.75" customHeight="1" x14ac:dyDescent="0.2"/>
    <row r="27381" ht="12.75" customHeight="1" x14ac:dyDescent="0.2"/>
    <row r="27382" ht="12.75" customHeight="1" x14ac:dyDescent="0.2"/>
    <row r="27383" ht="12.75" customHeight="1" x14ac:dyDescent="0.2"/>
    <row r="27384" ht="12.75" customHeight="1" x14ac:dyDescent="0.2"/>
    <row r="27385" ht="12.75" customHeight="1" x14ac:dyDescent="0.2"/>
    <row r="27386" ht="12.75" customHeight="1" x14ac:dyDescent="0.2"/>
    <row r="27387" ht="12.75" customHeight="1" x14ac:dyDescent="0.2"/>
    <row r="27388" ht="12.75" customHeight="1" x14ac:dyDescent="0.2"/>
    <row r="27389" ht="12.75" customHeight="1" x14ac:dyDescent="0.2"/>
    <row r="27390" ht="12.75" customHeight="1" x14ac:dyDescent="0.2"/>
    <row r="27391" ht="12.75" customHeight="1" x14ac:dyDescent="0.2"/>
    <row r="27392" ht="12.75" customHeight="1" x14ac:dyDescent="0.2"/>
    <row r="27393" ht="12.75" customHeight="1" x14ac:dyDescent="0.2"/>
    <row r="27394" ht="12.75" customHeight="1" x14ac:dyDescent="0.2"/>
    <row r="27395" ht="12.75" customHeight="1" x14ac:dyDescent="0.2"/>
    <row r="27396" ht="12.75" customHeight="1" x14ac:dyDescent="0.2"/>
    <row r="27397" ht="12.75" customHeight="1" x14ac:dyDescent="0.2"/>
    <row r="27398" ht="12.75" customHeight="1" x14ac:dyDescent="0.2"/>
    <row r="27399" ht="12.75" customHeight="1" x14ac:dyDescent="0.2"/>
    <row r="27400" ht="12.75" customHeight="1" x14ac:dyDescent="0.2"/>
    <row r="27401" ht="12.75" customHeight="1" x14ac:dyDescent="0.2"/>
    <row r="27402" ht="12.75" customHeight="1" x14ac:dyDescent="0.2"/>
    <row r="27403" ht="12.75" customHeight="1" x14ac:dyDescent="0.2"/>
    <row r="27404" ht="12.75" customHeight="1" x14ac:dyDescent="0.2"/>
    <row r="27405" ht="12.75" customHeight="1" x14ac:dyDescent="0.2"/>
    <row r="27406" ht="12.75" customHeight="1" x14ac:dyDescent="0.2"/>
    <row r="27407" ht="12.75" customHeight="1" x14ac:dyDescent="0.2"/>
    <row r="27408" ht="12.75" customHeight="1" x14ac:dyDescent="0.2"/>
    <row r="27409" ht="12.75" customHeight="1" x14ac:dyDescent="0.2"/>
    <row r="27410" ht="12.75" customHeight="1" x14ac:dyDescent="0.2"/>
    <row r="27411" ht="12.75" customHeight="1" x14ac:dyDescent="0.2"/>
    <row r="27412" ht="12.75" customHeight="1" x14ac:dyDescent="0.2"/>
    <row r="27413" ht="12.75" customHeight="1" x14ac:dyDescent="0.2"/>
    <row r="27414" ht="12.75" customHeight="1" x14ac:dyDescent="0.2"/>
    <row r="27415" ht="12.75" customHeight="1" x14ac:dyDescent="0.2"/>
    <row r="27416" ht="12.75" customHeight="1" x14ac:dyDescent="0.2"/>
    <row r="27417" ht="12.75" customHeight="1" x14ac:dyDescent="0.2"/>
    <row r="27418" ht="12.75" customHeight="1" x14ac:dyDescent="0.2"/>
    <row r="27419" ht="12.75" customHeight="1" x14ac:dyDescent="0.2"/>
    <row r="27420" ht="12.75" customHeight="1" x14ac:dyDescent="0.2"/>
    <row r="27421" ht="12.75" customHeight="1" x14ac:dyDescent="0.2"/>
    <row r="27422" ht="12.75" customHeight="1" x14ac:dyDescent="0.2"/>
    <row r="27423" ht="12.75" customHeight="1" x14ac:dyDescent="0.2"/>
    <row r="27424" ht="12.75" customHeight="1" x14ac:dyDescent="0.2"/>
    <row r="27425" ht="12.75" customHeight="1" x14ac:dyDescent="0.2"/>
    <row r="27426" ht="12.75" customHeight="1" x14ac:dyDescent="0.2"/>
    <row r="27427" ht="12.75" customHeight="1" x14ac:dyDescent="0.2"/>
    <row r="27428" ht="12.75" customHeight="1" x14ac:dyDescent="0.2"/>
    <row r="27429" ht="12.75" customHeight="1" x14ac:dyDescent="0.2"/>
    <row r="27430" ht="12.75" customHeight="1" x14ac:dyDescent="0.2"/>
    <row r="27431" ht="12.75" customHeight="1" x14ac:dyDescent="0.2"/>
    <row r="27432" ht="12.75" customHeight="1" x14ac:dyDescent="0.2"/>
    <row r="27433" ht="12.75" customHeight="1" x14ac:dyDescent="0.2"/>
    <row r="27434" ht="12.75" customHeight="1" x14ac:dyDescent="0.2"/>
    <row r="27435" ht="12.75" customHeight="1" x14ac:dyDescent="0.2"/>
    <row r="27436" ht="12.75" customHeight="1" x14ac:dyDescent="0.2"/>
    <row r="27437" ht="12.75" customHeight="1" x14ac:dyDescent="0.2"/>
    <row r="27438" ht="12.75" customHeight="1" x14ac:dyDescent="0.2"/>
    <row r="27439" ht="12.75" customHeight="1" x14ac:dyDescent="0.2"/>
    <row r="27440" ht="12.75" customHeight="1" x14ac:dyDescent="0.2"/>
    <row r="27441" ht="12.75" customHeight="1" x14ac:dyDescent="0.2"/>
    <row r="27442" ht="12.75" customHeight="1" x14ac:dyDescent="0.2"/>
    <row r="27443" ht="12.75" customHeight="1" x14ac:dyDescent="0.2"/>
    <row r="27444" ht="12.75" customHeight="1" x14ac:dyDescent="0.2"/>
    <row r="27445" ht="12.75" customHeight="1" x14ac:dyDescent="0.2"/>
    <row r="27446" ht="12.75" customHeight="1" x14ac:dyDescent="0.2"/>
    <row r="27447" ht="12.75" customHeight="1" x14ac:dyDescent="0.2"/>
    <row r="27448" ht="12.75" customHeight="1" x14ac:dyDescent="0.2"/>
    <row r="27449" ht="12.75" customHeight="1" x14ac:dyDescent="0.2"/>
    <row r="27450" ht="12.75" customHeight="1" x14ac:dyDescent="0.2"/>
    <row r="27451" ht="12.75" customHeight="1" x14ac:dyDescent="0.2"/>
    <row r="27452" ht="12.75" customHeight="1" x14ac:dyDescent="0.2"/>
    <row r="27453" ht="12.75" customHeight="1" x14ac:dyDescent="0.2"/>
    <row r="27454" ht="12.75" customHeight="1" x14ac:dyDescent="0.2"/>
    <row r="27455" ht="12.75" customHeight="1" x14ac:dyDescent="0.2"/>
    <row r="27456" ht="12.75" customHeight="1" x14ac:dyDescent="0.2"/>
    <row r="27457" ht="12.75" customHeight="1" x14ac:dyDescent="0.2"/>
    <row r="27458" ht="12.75" customHeight="1" x14ac:dyDescent="0.2"/>
    <row r="27459" ht="12.75" customHeight="1" x14ac:dyDescent="0.2"/>
    <row r="27460" ht="12.75" customHeight="1" x14ac:dyDescent="0.2"/>
    <row r="27461" ht="12.75" customHeight="1" x14ac:dyDescent="0.2"/>
    <row r="27462" ht="12.75" customHeight="1" x14ac:dyDescent="0.2"/>
    <row r="27463" ht="12.75" customHeight="1" x14ac:dyDescent="0.2"/>
    <row r="27464" ht="12.75" customHeight="1" x14ac:dyDescent="0.2"/>
    <row r="27465" ht="12.75" customHeight="1" x14ac:dyDescent="0.2"/>
    <row r="27466" ht="12.75" customHeight="1" x14ac:dyDescent="0.2"/>
    <row r="27467" ht="12.75" customHeight="1" x14ac:dyDescent="0.2"/>
    <row r="27468" ht="12.75" customHeight="1" x14ac:dyDescent="0.2"/>
    <row r="27469" ht="12.75" customHeight="1" x14ac:dyDescent="0.2"/>
    <row r="27470" ht="12.75" customHeight="1" x14ac:dyDescent="0.2"/>
    <row r="27471" ht="12.75" customHeight="1" x14ac:dyDescent="0.2"/>
    <row r="27472" ht="12.75" customHeight="1" x14ac:dyDescent="0.2"/>
    <row r="27473" ht="12.75" customHeight="1" x14ac:dyDescent="0.2"/>
    <row r="27474" ht="12.75" customHeight="1" x14ac:dyDescent="0.2"/>
    <row r="27475" ht="12.75" customHeight="1" x14ac:dyDescent="0.2"/>
    <row r="27476" ht="12.75" customHeight="1" x14ac:dyDescent="0.2"/>
    <row r="27477" ht="12.75" customHeight="1" x14ac:dyDescent="0.2"/>
    <row r="27478" ht="12.75" customHeight="1" x14ac:dyDescent="0.2"/>
    <row r="27479" ht="12.75" customHeight="1" x14ac:dyDescent="0.2"/>
    <row r="27480" ht="12.75" customHeight="1" x14ac:dyDescent="0.2"/>
    <row r="27481" ht="12.75" customHeight="1" x14ac:dyDescent="0.2"/>
    <row r="27482" ht="12.75" customHeight="1" x14ac:dyDescent="0.2"/>
    <row r="27483" ht="12.75" customHeight="1" x14ac:dyDescent="0.2"/>
    <row r="27484" ht="12.75" customHeight="1" x14ac:dyDescent="0.2"/>
    <row r="27485" ht="12.75" customHeight="1" x14ac:dyDescent="0.2"/>
    <row r="27486" ht="12.75" customHeight="1" x14ac:dyDescent="0.2"/>
    <row r="27487" ht="12.75" customHeight="1" x14ac:dyDescent="0.2"/>
    <row r="27488" ht="12.75" customHeight="1" x14ac:dyDescent="0.2"/>
    <row r="27489" ht="12.75" customHeight="1" x14ac:dyDescent="0.2"/>
    <row r="27490" ht="12.75" customHeight="1" x14ac:dyDescent="0.2"/>
    <row r="27491" ht="12.75" customHeight="1" x14ac:dyDescent="0.2"/>
    <row r="27492" ht="12.75" customHeight="1" x14ac:dyDescent="0.2"/>
    <row r="27493" ht="12.75" customHeight="1" x14ac:dyDescent="0.2"/>
    <row r="27494" ht="12.75" customHeight="1" x14ac:dyDescent="0.2"/>
    <row r="27495" ht="12.75" customHeight="1" x14ac:dyDescent="0.2"/>
    <row r="27496" ht="12.75" customHeight="1" x14ac:dyDescent="0.2"/>
    <row r="27497" ht="12.75" customHeight="1" x14ac:dyDescent="0.2"/>
    <row r="27498" ht="12.75" customHeight="1" x14ac:dyDescent="0.2"/>
    <row r="27499" ht="12.75" customHeight="1" x14ac:dyDescent="0.2"/>
    <row r="27500" ht="12.75" customHeight="1" x14ac:dyDescent="0.2"/>
    <row r="27501" ht="12.75" customHeight="1" x14ac:dyDescent="0.2"/>
    <row r="27502" ht="12.75" customHeight="1" x14ac:dyDescent="0.2"/>
    <row r="27503" ht="12.75" customHeight="1" x14ac:dyDescent="0.2"/>
    <row r="27504" ht="12.75" customHeight="1" x14ac:dyDescent="0.2"/>
    <row r="27505" ht="12.75" customHeight="1" x14ac:dyDescent="0.2"/>
    <row r="27506" ht="12.75" customHeight="1" x14ac:dyDescent="0.2"/>
    <row r="27507" ht="12.75" customHeight="1" x14ac:dyDescent="0.2"/>
    <row r="27508" ht="12.75" customHeight="1" x14ac:dyDescent="0.2"/>
    <row r="27509" ht="12.75" customHeight="1" x14ac:dyDescent="0.2"/>
    <row r="27510" ht="12.75" customHeight="1" x14ac:dyDescent="0.2"/>
    <row r="27511" ht="12.75" customHeight="1" x14ac:dyDescent="0.2"/>
    <row r="27512" ht="12.75" customHeight="1" x14ac:dyDescent="0.2"/>
    <row r="27513" ht="12.75" customHeight="1" x14ac:dyDescent="0.2"/>
    <row r="27514" ht="12.75" customHeight="1" x14ac:dyDescent="0.2"/>
    <row r="27515" ht="12.75" customHeight="1" x14ac:dyDescent="0.2"/>
    <row r="27516" ht="12.75" customHeight="1" x14ac:dyDescent="0.2"/>
    <row r="27517" ht="12.75" customHeight="1" x14ac:dyDescent="0.2"/>
    <row r="27518" ht="12.75" customHeight="1" x14ac:dyDescent="0.2"/>
    <row r="27519" ht="12.75" customHeight="1" x14ac:dyDescent="0.2"/>
    <row r="27520" ht="12.75" customHeight="1" x14ac:dyDescent="0.2"/>
    <row r="27521" ht="12.75" customHeight="1" x14ac:dyDescent="0.2"/>
    <row r="27522" ht="12.75" customHeight="1" x14ac:dyDescent="0.2"/>
    <row r="27523" ht="12.75" customHeight="1" x14ac:dyDescent="0.2"/>
    <row r="27524" ht="12.75" customHeight="1" x14ac:dyDescent="0.2"/>
    <row r="27525" ht="12.75" customHeight="1" x14ac:dyDescent="0.2"/>
    <row r="27526" ht="12.75" customHeight="1" x14ac:dyDescent="0.2"/>
    <row r="27527" ht="12.75" customHeight="1" x14ac:dyDescent="0.2"/>
    <row r="27528" ht="12.75" customHeight="1" x14ac:dyDescent="0.2"/>
    <row r="27529" ht="12.75" customHeight="1" x14ac:dyDescent="0.2"/>
    <row r="27530" ht="12.75" customHeight="1" x14ac:dyDescent="0.2"/>
    <row r="27531" ht="12.75" customHeight="1" x14ac:dyDescent="0.2"/>
    <row r="27532" ht="12.75" customHeight="1" x14ac:dyDescent="0.2"/>
    <row r="27533" ht="12.75" customHeight="1" x14ac:dyDescent="0.2"/>
    <row r="27534" ht="12.75" customHeight="1" x14ac:dyDescent="0.2"/>
    <row r="27535" ht="12.75" customHeight="1" x14ac:dyDescent="0.2"/>
    <row r="27536" ht="12.75" customHeight="1" x14ac:dyDescent="0.2"/>
    <row r="27537" ht="12.75" customHeight="1" x14ac:dyDescent="0.2"/>
    <row r="27538" ht="12.75" customHeight="1" x14ac:dyDescent="0.2"/>
    <row r="27539" ht="12.75" customHeight="1" x14ac:dyDescent="0.2"/>
    <row r="27540" ht="12.75" customHeight="1" x14ac:dyDescent="0.2"/>
    <row r="27541" ht="12.75" customHeight="1" x14ac:dyDescent="0.2"/>
    <row r="27542" ht="12.75" customHeight="1" x14ac:dyDescent="0.2"/>
    <row r="27543" ht="12.75" customHeight="1" x14ac:dyDescent="0.2"/>
    <row r="27544" ht="12.75" customHeight="1" x14ac:dyDescent="0.2"/>
    <row r="27545" ht="12.75" customHeight="1" x14ac:dyDescent="0.2"/>
    <row r="27546" ht="12.75" customHeight="1" x14ac:dyDescent="0.2"/>
    <row r="27547" ht="12.75" customHeight="1" x14ac:dyDescent="0.2"/>
    <row r="27548" ht="12.75" customHeight="1" x14ac:dyDescent="0.2"/>
    <row r="27549" ht="12.75" customHeight="1" x14ac:dyDescent="0.2"/>
    <row r="27550" ht="12.75" customHeight="1" x14ac:dyDescent="0.2"/>
    <row r="27551" ht="12.75" customHeight="1" x14ac:dyDescent="0.2"/>
    <row r="27552" ht="12.75" customHeight="1" x14ac:dyDescent="0.2"/>
    <row r="27553" ht="12.75" customHeight="1" x14ac:dyDescent="0.2"/>
    <row r="27554" ht="12.75" customHeight="1" x14ac:dyDescent="0.2"/>
    <row r="27555" ht="12.75" customHeight="1" x14ac:dyDescent="0.2"/>
    <row r="27556" ht="12.75" customHeight="1" x14ac:dyDescent="0.2"/>
    <row r="27557" ht="12.75" customHeight="1" x14ac:dyDescent="0.2"/>
    <row r="27558" ht="12.75" customHeight="1" x14ac:dyDescent="0.2"/>
    <row r="27559" ht="12.75" customHeight="1" x14ac:dyDescent="0.2"/>
    <row r="27560" ht="12.75" customHeight="1" x14ac:dyDescent="0.2"/>
    <row r="27561" ht="12.75" customHeight="1" x14ac:dyDescent="0.2"/>
    <row r="27562" ht="12.75" customHeight="1" x14ac:dyDescent="0.2"/>
    <row r="27563" ht="12.75" customHeight="1" x14ac:dyDescent="0.2"/>
    <row r="27564" ht="12.75" customHeight="1" x14ac:dyDescent="0.2"/>
    <row r="27565" ht="12.75" customHeight="1" x14ac:dyDescent="0.2"/>
    <row r="27566" ht="12.75" customHeight="1" x14ac:dyDescent="0.2"/>
    <row r="27567" ht="12.75" customHeight="1" x14ac:dyDescent="0.2"/>
    <row r="27568" ht="12.75" customHeight="1" x14ac:dyDescent="0.2"/>
    <row r="27569" ht="12.75" customHeight="1" x14ac:dyDescent="0.2"/>
    <row r="27570" ht="12.75" customHeight="1" x14ac:dyDescent="0.2"/>
    <row r="27571" ht="12.75" customHeight="1" x14ac:dyDescent="0.2"/>
    <row r="27572" ht="12.75" customHeight="1" x14ac:dyDescent="0.2"/>
    <row r="27573" ht="12.75" customHeight="1" x14ac:dyDescent="0.2"/>
    <row r="27574" ht="12.75" customHeight="1" x14ac:dyDescent="0.2"/>
    <row r="27575" ht="12.75" customHeight="1" x14ac:dyDescent="0.2"/>
    <row r="27576" ht="12.75" customHeight="1" x14ac:dyDescent="0.2"/>
    <row r="27577" ht="12.75" customHeight="1" x14ac:dyDescent="0.2"/>
    <row r="27578" ht="12.75" customHeight="1" x14ac:dyDescent="0.2"/>
    <row r="27579" ht="12.75" customHeight="1" x14ac:dyDescent="0.2"/>
    <row r="27580" ht="12.75" customHeight="1" x14ac:dyDescent="0.2"/>
    <row r="27581" ht="12.75" customHeight="1" x14ac:dyDescent="0.2"/>
    <row r="27582" ht="12.75" customHeight="1" x14ac:dyDescent="0.2"/>
    <row r="27583" ht="12.75" customHeight="1" x14ac:dyDescent="0.2"/>
    <row r="27584" ht="12.75" customHeight="1" x14ac:dyDescent="0.2"/>
    <row r="27585" ht="12.75" customHeight="1" x14ac:dyDescent="0.2"/>
    <row r="27586" ht="12.75" customHeight="1" x14ac:dyDescent="0.2"/>
    <row r="27587" ht="12.75" customHeight="1" x14ac:dyDescent="0.2"/>
    <row r="27588" ht="12.75" customHeight="1" x14ac:dyDescent="0.2"/>
    <row r="27589" ht="12.75" customHeight="1" x14ac:dyDescent="0.2"/>
    <row r="27590" ht="12.75" customHeight="1" x14ac:dyDescent="0.2"/>
    <row r="27591" ht="12.75" customHeight="1" x14ac:dyDescent="0.2"/>
    <row r="27592" ht="12.75" customHeight="1" x14ac:dyDescent="0.2"/>
    <row r="27593" ht="12.75" customHeight="1" x14ac:dyDescent="0.2"/>
    <row r="27594" ht="12.75" customHeight="1" x14ac:dyDescent="0.2"/>
    <row r="27595" ht="12.75" customHeight="1" x14ac:dyDescent="0.2"/>
    <row r="27596" ht="12.75" customHeight="1" x14ac:dyDescent="0.2"/>
    <row r="27597" ht="12.75" customHeight="1" x14ac:dyDescent="0.2"/>
    <row r="27598" ht="12.75" customHeight="1" x14ac:dyDescent="0.2"/>
    <row r="27599" ht="12.75" customHeight="1" x14ac:dyDescent="0.2"/>
    <row r="27600" ht="12.75" customHeight="1" x14ac:dyDescent="0.2"/>
    <row r="27601" ht="12.75" customHeight="1" x14ac:dyDescent="0.2"/>
    <row r="27602" ht="12.75" customHeight="1" x14ac:dyDescent="0.2"/>
    <row r="27603" ht="12.75" customHeight="1" x14ac:dyDescent="0.2"/>
    <row r="27604" ht="12.75" customHeight="1" x14ac:dyDescent="0.2"/>
    <row r="27605" ht="12.75" customHeight="1" x14ac:dyDescent="0.2"/>
    <row r="27606" ht="12.75" customHeight="1" x14ac:dyDescent="0.2"/>
    <row r="27607" ht="12.75" customHeight="1" x14ac:dyDescent="0.2"/>
    <row r="27608" ht="12.75" customHeight="1" x14ac:dyDescent="0.2"/>
    <row r="27609" ht="12.75" customHeight="1" x14ac:dyDescent="0.2"/>
    <row r="27610" ht="12.75" customHeight="1" x14ac:dyDescent="0.2"/>
    <row r="27611" ht="12.75" customHeight="1" x14ac:dyDescent="0.2"/>
    <row r="27612" ht="12.75" customHeight="1" x14ac:dyDescent="0.2"/>
    <row r="27613" ht="12.75" customHeight="1" x14ac:dyDescent="0.2"/>
    <row r="27614" ht="12.75" customHeight="1" x14ac:dyDescent="0.2"/>
    <row r="27615" ht="12.75" customHeight="1" x14ac:dyDescent="0.2"/>
    <row r="27616" ht="12.75" customHeight="1" x14ac:dyDescent="0.2"/>
    <row r="27617" ht="12.75" customHeight="1" x14ac:dyDescent="0.2"/>
    <row r="27618" ht="12.75" customHeight="1" x14ac:dyDescent="0.2"/>
    <row r="27619" ht="12.75" customHeight="1" x14ac:dyDescent="0.2"/>
    <row r="27620" ht="12.75" customHeight="1" x14ac:dyDescent="0.2"/>
    <row r="27621" ht="12.75" customHeight="1" x14ac:dyDescent="0.2"/>
    <row r="27622" ht="12.75" customHeight="1" x14ac:dyDescent="0.2"/>
    <row r="27623" ht="12.75" customHeight="1" x14ac:dyDescent="0.2"/>
    <row r="27624" ht="12.75" customHeight="1" x14ac:dyDescent="0.2"/>
    <row r="27625" ht="12.75" customHeight="1" x14ac:dyDescent="0.2"/>
    <row r="27626" ht="12.75" customHeight="1" x14ac:dyDescent="0.2"/>
    <row r="27627" ht="12.75" customHeight="1" x14ac:dyDescent="0.2"/>
    <row r="27628" ht="12.75" customHeight="1" x14ac:dyDescent="0.2"/>
    <row r="27629" ht="12.75" customHeight="1" x14ac:dyDescent="0.2"/>
    <row r="27630" ht="12.75" customHeight="1" x14ac:dyDescent="0.2"/>
    <row r="27631" ht="12.75" customHeight="1" x14ac:dyDescent="0.2"/>
    <row r="27632" ht="12.75" customHeight="1" x14ac:dyDescent="0.2"/>
    <row r="27633" ht="12.75" customHeight="1" x14ac:dyDescent="0.2"/>
    <row r="27634" ht="12.75" customHeight="1" x14ac:dyDescent="0.2"/>
    <row r="27635" ht="12.75" customHeight="1" x14ac:dyDescent="0.2"/>
    <row r="27636" ht="12.75" customHeight="1" x14ac:dyDescent="0.2"/>
    <row r="27637" ht="12.75" customHeight="1" x14ac:dyDescent="0.2"/>
    <row r="27638" ht="12.75" customHeight="1" x14ac:dyDescent="0.2"/>
    <row r="27639" ht="12.75" customHeight="1" x14ac:dyDescent="0.2"/>
    <row r="27640" ht="12.75" customHeight="1" x14ac:dyDescent="0.2"/>
    <row r="27641" ht="12.75" customHeight="1" x14ac:dyDescent="0.2"/>
    <row r="27642" ht="12.75" customHeight="1" x14ac:dyDescent="0.2"/>
    <row r="27643" ht="12.75" customHeight="1" x14ac:dyDescent="0.2"/>
    <row r="27644" ht="12.75" customHeight="1" x14ac:dyDescent="0.2"/>
    <row r="27645" ht="12.75" customHeight="1" x14ac:dyDescent="0.2"/>
    <row r="27646" ht="12.75" customHeight="1" x14ac:dyDescent="0.2"/>
    <row r="27647" ht="12.75" customHeight="1" x14ac:dyDescent="0.2"/>
    <row r="27648" ht="12.75" customHeight="1" x14ac:dyDescent="0.2"/>
    <row r="27649" ht="12.75" customHeight="1" x14ac:dyDescent="0.2"/>
    <row r="27650" ht="12.75" customHeight="1" x14ac:dyDescent="0.2"/>
    <row r="27651" ht="12.75" customHeight="1" x14ac:dyDescent="0.2"/>
    <row r="27652" ht="12.75" customHeight="1" x14ac:dyDescent="0.2"/>
    <row r="27653" ht="12.75" customHeight="1" x14ac:dyDescent="0.2"/>
    <row r="27654" ht="12.75" customHeight="1" x14ac:dyDescent="0.2"/>
    <row r="27655" ht="12.75" customHeight="1" x14ac:dyDescent="0.2"/>
    <row r="27656" ht="12.75" customHeight="1" x14ac:dyDescent="0.2"/>
    <row r="27657" ht="12.75" customHeight="1" x14ac:dyDescent="0.2"/>
    <row r="27658" ht="12.75" customHeight="1" x14ac:dyDescent="0.2"/>
    <row r="27659" ht="12.75" customHeight="1" x14ac:dyDescent="0.2"/>
    <row r="27660" ht="12.75" customHeight="1" x14ac:dyDescent="0.2"/>
    <row r="27661" ht="12.75" customHeight="1" x14ac:dyDescent="0.2"/>
    <row r="27662" ht="12.75" customHeight="1" x14ac:dyDescent="0.2"/>
    <row r="27663" ht="12.75" customHeight="1" x14ac:dyDescent="0.2"/>
    <row r="27664" ht="12.75" customHeight="1" x14ac:dyDescent="0.2"/>
    <row r="27665" ht="12.75" customHeight="1" x14ac:dyDescent="0.2"/>
    <row r="27666" ht="12.75" customHeight="1" x14ac:dyDescent="0.2"/>
    <row r="27667" ht="12.75" customHeight="1" x14ac:dyDescent="0.2"/>
    <row r="27668" ht="12.75" customHeight="1" x14ac:dyDescent="0.2"/>
    <row r="27669" ht="12.75" customHeight="1" x14ac:dyDescent="0.2"/>
    <row r="27670" ht="12.75" customHeight="1" x14ac:dyDescent="0.2"/>
    <row r="27671" ht="12.75" customHeight="1" x14ac:dyDescent="0.2"/>
    <row r="27672" ht="12.75" customHeight="1" x14ac:dyDescent="0.2"/>
    <row r="27673" ht="12.75" customHeight="1" x14ac:dyDescent="0.2"/>
    <row r="27674" ht="12.75" customHeight="1" x14ac:dyDescent="0.2"/>
    <row r="27675" ht="12.75" customHeight="1" x14ac:dyDescent="0.2"/>
    <row r="27676" ht="12.75" customHeight="1" x14ac:dyDescent="0.2"/>
    <row r="27677" ht="12.75" customHeight="1" x14ac:dyDescent="0.2"/>
    <row r="27678" ht="12.75" customHeight="1" x14ac:dyDescent="0.2"/>
    <row r="27679" ht="12.75" customHeight="1" x14ac:dyDescent="0.2"/>
    <row r="27680" ht="12.75" customHeight="1" x14ac:dyDescent="0.2"/>
    <row r="27681" ht="12.75" customHeight="1" x14ac:dyDescent="0.2"/>
    <row r="27682" ht="12.75" customHeight="1" x14ac:dyDescent="0.2"/>
    <row r="27683" ht="12.75" customHeight="1" x14ac:dyDescent="0.2"/>
    <row r="27684" ht="12.75" customHeight="1" x14ac:dyDescent="0.2"/>
    <row r="27685" ht="12.75" customHeight="1" x14ac:dyDescent="0.2"/>
    <row r="27686" ht="12.75" customHeight="1" x14ac:dyDescent="0.2"/>
    <row r="27687" ht="12.75" customHeight="1" x14ac:dyDescent="0.2"/>
    <row r="27688" ht="12.75" customHeight="1" x14ac:dyDescent="0.2"/>
    <row r="27689" ht="12.75" customHeight="1" x14ac:dyDescent="0.2"/>
    <row r="27690" ht="12.75" customHeight="1" x14ac:dyDescent="0.2"/>
    <row r="27691" ht="12.75" customHeight="1" x14ac:dyDescent="0.2"/>
    <row r="27692" ht="12.75" customHeight="1" x14ac:dyDescent="0.2"/>
    <row r="27693" ht="12.75" customHeight="1" x14ac:dyDescent="0.2"/>
    <row r="27694" ht="12.75" customHeight="1" x14ac:dyDescent="0.2"/>
    <row r="27695" ht="12.75" customHeight="1" x14ac:dyDescent="0.2"/>
    <row r="27696" ht="12.75" customHeight="1" x14ac:dyDescent="0.2"/>
    <row r="27697" ht="12.75" customHeight="1" x14ac:dyDescent="0.2"/>
    <row r="27698" ht="12.75" customHeight="1" x14ac:dyDescent="0.2"/>
    <row r="27699" ht="12.75" customHeight="1" x14ac:dyDescent="0.2"/>
    <row r="27700" ht="12.75" customHeight="1" x14ac:dyDescent="0.2"/>
    <row r="27701" ht="12.75" customHeight="1" x14ac:dyDescent="0.2"/>
    <row r="27702" ht="12.75" customHeight="1" x14ac:dyDescent="0.2"/>
    <row r="27703" ht="12.75" customHeight="1" x14ac:dyDescent="0.2"/>
    <row r="27704" ht="12.75" customHeight="1" x14ac:dyDescent="0.2"/>
    <row r="27705" ht="12.75" customHeight="1" x14ac:dyDescent="0.2"/>
    <row r="27706" ht="12.75" customHeight="1" x14ac:dyDescent="0.2"/>
    <row r="27707" ht="12.75" customHeight="1" x14ac:dyDescent="0.2"/>
    <row r="27708" ht="12.75" customHeight="1" x14ac:dyDescent="0.2"/>
    <row r="27709" ht="12.75" customHeight="1" x14ac:dyDescent="0.2"/>
    <row r="27710" ht="12.75" customHeight="1" x14ac:dyDescent="0.2"/>
    <row r="27711" ht="12.75" customHeight="1" x14ac:dyDescent="0.2"/>
    <row r="27712" ht="12.75" customHeight="1" x14ac:dyDescent="0.2"/>
    <row r="27713" ht="12.75" customHeight="1" x14ac:dyDescent="0.2"/>
    <row r="27714" ht="12.75" customHeight="1" x14ac:dyDescent="0.2"/>
    <row r="27715" ht="12.75" customHeight="1" x14ac:dyDescent="0.2"/>
    <row r="27716" ht="12.75" customHeight="1" x14ac:dyDescent="0.2"/>
    <row r="27717" ht="12.75" customHeight="1" x14ac:dyDescent="0.2"/>
    <row r="27718" ht="12.75" customHeight="1" x14ac:dyDescent="0.2"/>
    <row r="27719" ht="12.75" customHeight="1" x14ac:dyDescent="0.2"/>
    <row r="27720" ht="12.75" customHeight="1" x14ac:dyDescent="0.2"/>
    <row r="27721" ht="12.75" customHeight="1" x14ac:dyDescent="0.2"/>
    <row r="27722" ht="12.75" customHeight="1" x14ac:dyDescent="0.2"/>
    <row r="27723" ht="12.75" customHeight="1" x14ac:dyDescent="0.2"/>
    <row r="27724" ht="12.75" customHeight="1" x14ac:dyDescent="0.2"/>
    <row r="27725" ht="12.75" customHeight="1" x14ac:dyDescent="0.2"/>
    <row r="27726" ht="12.75" customHeight="1" x14ac:dyDescent="0.2"/>
    <row r="27727" ht="12.75" customHeight="1" x14ac:dyDescent="0.2"/>
    <row r="27728" ht="12.75" customHeight="1" x14ac:dyDescent="0.2"/>
    <row r="27729" ht="12.75" customHeight="1" x14ac:dyDescent="0.2"/>
    <row r="27730" ht="12.75" customHeight="1" x14ac:dyDescent="0.2"/>
    <row r="27731" ht="12.75" customHeight="1" x14ac:dyDescent="0.2"/>
    <row r="27732" ht="12.75" customHeight="1" x14ac:dyDescent="0.2"/>
    <row r="27733" ht="12.75" customHeight="1" x14ac:dyDescent="0.2"/>
    <row r="27734" ht="12.75" customHeight="1" x14ac:dyDescent="0.2"/>
    <row r="27735" ht="12.75" customHeight="1" x14ac:dyDescent="0.2"/>
    <row r="27736" ht="12.75" customHeight="1" x14ac:dyDescent="0.2"/>
    <row r="27737" ht="12.75" customHeight="1" x14ac:dyDescent="0.2"/>
    <row r="27738" ht="12.75" customHeight="1" x14ac:dyDescent="0.2"/>
    <row r="27739" ht="12.75" customHeight="1" x14ac:dyDescent="0.2"/>
    <row r="27740" ht="12.75" customHeight="1" x14ac:dyDescent="0.2"/>
    <row r="27741" ht="12.75" customHeight="1" x14ac:dyDescent="0.2"/>
    <row r="27742" ht="12.75" customHeight="1" x14ac:dyDescent="0.2"/>
    <row r="27743" ht="12.75" customHeight="1" x14ac:dyDescent="0.2"/>
    <row r="27744" ht="12.75" customHeight="1" x14ac:dyDescent="0.2"/>
    <row r="27745" ht="12.75" customHeight="1" x14ac:dyDescent="0.2"/>
    <row r="27746" ht="12.75" customHeight="1" x14ac:dyDescent="0.2"/>
    <row r="27747" ht="12.75" customHeight="1" x14ac:dyDescent="0.2"/>
    <row r="27748" ht="12.75" customHeight="1" x14ac:dyDescent="0.2"/>
    <row r="27749" ht="12.75" customHeight="1" x14ac:dyDescent="0.2"/>
    <row r="27750" ht="12.75" customHeight="1" x14ac:dyDescent="0.2"/>
    <row r="27751" ht="12.75" customHeight="1" x14ac:dyDescent="0.2"/>
    <row r="27752" ht="12.75" customHeight="1" x14ac:dyDescent="0.2"/>
    <row r="27753" ht="12.75" customHeight="1" x14ac:dyDescent="0.2"/>
    <row r="27754" ht="12.75" customHeight="1" x14ac:dyDescent="0.2"/>
    <row r="27755" ht="12.75" customHeight="1" x14ac:dyDescent="0.2"/>
    <row r="27756" ht="12.75" customHeight="1" x14ac:dyDescent="0.2"/>
    <row r="27757" ht="12.75" customHeight="1" x14ac:dyDescent="0.2"/>
    <row r="27758" ht="12.75" customHeight="1" x14ac:dyDescent="0.2"/>
    <row r="27759" ht="12.75" customHeight="1" x14ac:dyDescent="0.2"/>
    <row r="27760" ht="12.75" customHeight="1" x14ac:dyDescent="0.2"/>
    <row r="27761" ht="12.75" customHeight="1" x14ac:dyDescent="0.2"/>
    <row r="27762" ht="12.75" customHeight="1" x14ac:dyDescent="0.2"/>
    <row r="27763" ht="12.75" customHeight="1" x14ac:dyDescent="0.2"/>
    <row r="27764" ht="12.75" customHeight="1" x14ac:dyDescent="0.2"/>
    <row r="27765" ht="12.75" customHeight="1" x14ac:dyDescent="0.2"/>
    <row r="27766" ht="12.75" customHeight="1" x14ac:dyDescent="0.2"/>
    <row r="27767" ht="12.75" customHeight="1" x14ac:dyDescent="0.2"/>
    <row r="27768" ht="12.75" customHeight="1" x14ac:dyDescent="0.2"/>
    <row r="27769" ht="12.75" customHeight="1" x14ac:dyDescent="0.2"/>
    <row r="27770" ht="12.75" customHeight="1" x14ac:dyDescent="0.2"/>
    <row r="27771" ht="12.75" customHeight="1" x14ac:dyDescent="0.2"/>
    <row r="27772" ht="12.75" customHeight="1" x14ac:dyDescent="0.2"/>
    <row r="27773" ht="12.75" customHeight="1" x14ac:dyDescent="0.2"/>
    <row r="27774" ht="12.75" customHeight="1" x14ac:dyDescent="0.2"/>
    <row r="27775" ht="12.75" customHeight="1" x14ac:dyDescent="0.2"/>
    <row r="27776" ht="12.75" customHeight="1" x14ac:dyDescent="0.2"/>
    <row r="27777" ht="12.75" customHeight="1" x14ac:dyDescent="0.2"/>
    <row r="27778" ht="12.75" customHeight="1" x14ac:dyDescent="0.2"/>
    <row r="27779" ht="12.75" customHeight="1" x14ac:dyDescent="0.2"/>
    <row r="27780" ht="12.75" customHeight="1" x14ac:dyDescent="0.2"/>
    <row r="27781" ht="12.75" customHeight="1" x14ac:dyDescent="0.2"/>
    <row r="27782" ht="12.75" customHeight="1" x14ac:dyDescent="0.2"/>
    <row r="27783" ht="12.75" customHeight="1" x14ac:dyDescent="0.2"/>
    <row r="27784" ht="12.75" customHeight="1" x14ac:dyDescent="0.2"/>
    <row r="27785" ht="12.75" customHeight="1" x14ac:dyDescent="0.2"/>
    <row r="27786" ht="12.75" customHeight="1" x14ac:dyDescent="0.2"/>
    <row r="27787" ht="12.75" customHeight="1" x14ac:dyDescent="0.2"/>
    <row r="27788" ht="12.75" customHeight="1" x14ac:dyDescent="0.2"/>
    <row r="27789" ht="12.75" customHeight="1" x14ac:dyDescent="0.2"/>
    <row r="27790" ht="12.75" customHeight="1" x14ac:dyDescent="0.2"/>
    <row r="27791" ht="12.75" customHeight="1" x14ac:dyDescent="0.2"/>
    <row r="27792" ht="12.75" customHeight="1" x14ac:dyDescent="0.2"/>
    <row r="27793" ht="12.75" customHeight="1" x14ac:dyDescent="0.2"/>
    <row r="27794" ht="12.75" customHeight="1" x14ac:dyDescent="0.2"/>
    <row r="27795" ht="12.75" customHeight="1" x14ac:dyDescent="0.2"/>
    <row r="27796" ht="12.75" customHeight="1" x14ac:dyDescent="0.2"/>
    <row r="27797" ht="12.75" customHeight="1" x14ac:dyDescent="0.2"/>
    <row r="27798" ht="12.75" customHeight="1" x14ac:dyDescent="0.2"/>
    <row r="27799" ht="12.75" customHeight="1" x14ac:dyDescent="0.2"/>
    <row r="27800" ht="12.75" customHeight="1" x14ac:dyDescent="0.2"/>
    <row r="27801" ht="12.75" customHeight="1" x14ac:dyDescent="0.2"/>
    <row r="27802" ht="12.75" customHeight="1" x14ac:dyDescent="0.2"/>
    <row r="27803" ht="12.75" customHeight="1" x14ac:dyDescent="0.2"/>
    <row r="27804" ht="12.75" customHeight="1" x14ac:dyDescent="0.2"/>
    <row r="27805" ht="12.75" customHeight="1" x14ac:dyDescent="0.2"/>
    <row r="27806" ht="12.75" customHeight="1" x14ac:dyDescent="0.2"/>
    <row r="27807" ht="12.75" customHeight="1" x14ac:dyDescent="0.2"/>
    <row r="27808" ht="12.75" customHeight="1" x14ac:dyDescent="0.2"/>
    <row r="27809" ht="12.75" customHeight="1" x14ac:dyDescent="0.2"/>
    <row r="27810" ht="12.75" customHeight="1" x14ac:dyDescent="0.2"/>
    <row r="27811" ht="12.75" customHeight="1" x14ac:dyDescent="0.2"/>
    <row r="27812" ht="12.75" customHeight="1" x14ac:dyDescent="0.2"/>
    <row r="27813" ht="12.75" customHeight="1" x14ac:dyDescent="0.2"/>
    <row r="27814" ht="12.75" customHeight="1" x14ac:dyDescent="0.2"/>
    <row r="27815" ht="12.75" customHeight="1" x14ac:dyDescent="0.2"/>
    <row r="27816" ht="12.75" customHeight="1" x14ac:dyDescent="0.2"/>
    <row r="27817" ht="12.75" customHeight="1" x14ac:dyDescent="0.2"/>
    <row r="27818" ht="12.75" customHeight="1" x14ac:dyDescent="0.2"/>
    <row r="27819" ht="12.75" customHeight="1" x14ac:dyDescent="0.2"/>
    <row r="27820" ht="12.75" customHeight="1" x14ac:dyDescent="0.2"/>
    <row r="27821" ht="12.75" customHeight="1" x14ac:dyDescent="0.2"/>
    <row r="27822" ht="12.75" customHeight="1" x14ac:dyDescent="0.2"/>
    <row r="27823" ht="12.75" customHeight="1" x14ac:dyDescent="0.2"/>
    <row r="27824" ht="12.75" customHeight="1" x14ac:dyDescent="0.2"/>
    <row r="27825" ht="12.75" customHeight="1" x14ac:dyDescent="0.2"/>
    <row r="27826" ht="12.75" customHeight="1" x14ac:dyDescent="0.2"/>
    <row r="27827" ht="12.75" customHeight="1" x14ac:dyDescent="0.2"/>
    <row r="27828" ht="12.75" customHeight="1" x14ac:dyDescent="0.2"/>
    <row r="27829" ht="12.75" customHeight="1" x14ac:dyDescent="0.2"/>
    <row r="27830" ht="12.75" customHeight="1" x14ac:dyDescent="0.2"/>
    <row r="27831" ht="12.75" customHeight="1" x14ac:dyDescent="0.2"/>
    <row r="27832" ht="12.75" customHeight="1" x14ac:dyDescent="0.2"/>
    <row r="27833" ht="12.75" customHeight="1" x14ac:dyDescent="0.2"/>
    <row r="27834" ht="12.75" customHeight="1" x14ac:dyDescent="0.2"/>
    <row r="27835" ht="12.75" customHeight="1" x14ac:dyDescent="0.2"/>
    <row r="27836" ht="12.75" customHeight="1" x14ac:dyDescent="0.2"/>
    <row r="27837" ht="12.75" customHeight="1" x14ac:dyDescent="0.2"/>
    <row r="27838" ht="12.75" customHeight="1" x14ac:dyDescent="0.2"/>
    <row r="27839" ht="12.75" customHeight="1" x14ac:dyDescent="0.2"/>
    <row r="27840" ht="12.75" customHeight="1" x14ac:dyDescent="0.2"/>
    <row r="27841" ht="12.75" customHeight="1" x14ac:dyDescent="0.2"/>
    <row r="27842" ht="12.75" customHeight="1" x14ac:dyDescent="0.2"/>
    <row r="27843" ht="12.75" customHeight="1" x14ac:dyDescent="0.2"/>
    <row r="27844" ht="12.75" customHeight="1" x14ac:dyDescent="0.2"/>
    <row r="27845" ht="12.75" customHeight="1" x14ac:dyDescent="0.2"/>
    <row r="27846" ht="12.75" customHeight="1" x14ac:dyDescent="0.2"/>
    <row r="27847" ht="12.75" customHeight="1" x14ac:dyDescent="0.2"/>
    <row r="27848" ht="12.75" customHeight="1" x14ac:dyDescent="0.2"/>
    <row r="27849" ht="12.75" customHeight="1" x14ac:dyDescent="0.2"/>
    <row r="27850" ht="12.75" customHeight="1" x14ac:dyDescent="0.2"/>
    <row r="27851" ht="12.75" customHeight="1" x14ac:dyDescent="0.2"/>
    <row r="27852" ht="12.75" customHeight="1" x14ac:dyDescent="0.2"/>
    <row r="27853" ht="12.75" customHeight="1" x14ac:dyDescent="0.2"/>
    <row r="27854" ht="12.75" customHeight="1" x14ac:dyDescent="0.2"/>
    <row r="27855" ht="12.75" customHeight="1" x14ac:dyDescent="0.2"/>
    <row r="27856" ht="12.75" customHeight="1" x14ac:dyDescent="0.2"/>
    <row r="27857" ht="12.75" customHeight="1" x14ac:dyDescent="0.2"/>
    <row r="27858" ht="12.75" customHeight="1" x14ac:dyDescent="0.2"/>
    <row r="27859" ht="12.75" customHeight="1" x14ac:dyDescent="0.2"/>
    <row r="27860" ht="12.75" customHeight="1" x14ac:dyDescent="0.2"/>
    <row r="27861" ht="12.75" customHeight="1" x14ac:dyDescent="0.2"/>
    <row r="27862" ht="12.75" customHeight="1" x14ac:dyDescent="0.2"/>
    <row r="27863" ht="12.75" customHeight="1" x14ac:dyDescent="0.2"/>
    <row r="27864" ht="12.75" customHeight="1" x14ac:dyDescent="0.2"/>
    <row r="27865" ht="12.75" customHeight="1" x14ac:dyDescent="0.2"/>
    <row r="27866" ht="12.75" customHeight="1" x14ac:dyDescent="0.2"/>
    <row r="27867" ht="12.75" customHeight="1" x14ac:dyDescent="0.2"/>
    <row r="27868" ht="12.75" customHeight="1" x14ac:dyDescent="0.2"/>
    <row r="27869" ht="12.75" customHeight="1" x14ac:dyDescent="0.2"/>
    <row r="27870" ht="12.75" customHeight="1" x14ac:dyDescent="0.2"/>
    <row r="27871" ht="12.75" customHeight="1" x14ac:dyDescent="0.2"/>
    <row r="27872" ht="12.75" customHeight="1" x14ac:dyDescent="0.2"/>
    <row r="27873" ht="12.75" customHeight="1" x14ac:dyDescent="0.2"/>
    <row r="27874" ht="12.75" customHeight="1" x14ac:dyDescent="0.2"/>
    <row r="27875" ht="12.75" customHeight="1" x14ac:dyDescent="0.2"/>
    <row r="27876" ht="12.75" customHeight="1" x14ac:dyDescent="0.2"/>
    <row r="27877" ht="12.75" customHeight="1" x14ac:dyDescent="0.2"/>
    <row r="27878" ht="12.75" customHeight="1" x14ac:dyDescent="0.2"/>
    <row r="27879" ht="12.75" customHeight="1" x14ac:dyDescent="0.2"/>
    <row r="27880" ht="12.75" customHeight="1" x14ac:dyDescent="0.2"/>
    <row r="27881" ht="12.75" customHeight="1" x14ac:dyDescent="0.2"/>
    <row r="27882" ht="12.75" customHeight="1" x14ac:dyDescent="0.2"/>
    <row r="27883" ht="12.75" customHeight="1" x14ac:dyDescent="0.2"/>
    <row r="27884" ht="12.75" customHeight="1" x14ac:dyDescent="0.2"/>
    <row r="27885" ht="12.75" customHeight="1" x14ac:dyDescent="0.2"/>
    <row r="27886" ht="12.75" customHeight="1" x14ac:dyDescent="0.2"/>
    <row r="27887" ht="12.75" customHeight="1" x14ac:dyDescent="0.2"/>
    <row r="27888" ht="12.75" customHeight="1" x14ac:dyDescent="0.2"/>
    <row r="27889" ht="12.75" customHeight="1" x14ac:dyDescent="0.2"/>
    <row r="27890" ht="12.75" customHeight="1" x14ac:dyDescent="0.2"/>
    <row r="27891" ht="12.75" customHeight="1" x14ac:dyDescent="0.2"/>
    <row r="27892" ht="12.75" customHeight="1" x14ac:dyDescent="0.2"/>
    <row r="27893" ht="12.75" customHeight="1" x14ac:dyDescent="0.2"/>
    <row r="27894" ht="12.75" customHeight="1" x14ac:dyDescent="0.2"/>
    <row r="27895" ht="12.75" customHeight="1" x14ac:dyDescent="0.2"/>
    <row r="27896" ht="12.75" customHeight="1" x14ac:dyDescent="0.2"/>
    <row r="27897" ht="12.75" customHeight="1" x14ac:dyDescent="0.2"/>
    <row r="27898" ht="12.75" customHeight="1" x14ac:dyDescent="0.2"/>
    <row r="27899" ht="12.75" customHeight="1" x14ac:dyDescent="0.2"/>
    <row r="27900" ht="12.75" customHeight="1" x14ac:dyDescent="0.2"/>
    <row r="27901" ht="12.75" customHeight="1" x14ac:dyDescent="0.2"/>
    <row r="27902" ht="12.75" customHeight="1" x14ac:dyDescent="0.2"/>
    <row r="27903" ht="12.75" customHeight="1" x14ac:dyDescent="0.2"/>
    <row r="27904" ht="12.75" customHeight="1" x14ac:dyDescent="0.2"/>
    <row r="27905" ht="12.75" customHeight="1" x14ac:dyDescent="0.2"/>
    <row r="27906" ht="12.75" customHeight="1" x14ac:dyDescent="0.2"/>
    <row r="27907" ht="12.75" customHeight="1" x14ac:dyDescent="0.2"/>
    <row r="27908" ht="12.75" customHeight="1" x14ac:dyDescent="0.2"/>
    <row r="27909" ht="12.75" customHeight="1" x14ac:dyDescent="0.2"/>
    <row r="27910" ht="12.75" customHeight="1" x14ac:dyDescent="0.2"/>
    <row r="27911" ht="12.75" customHeight="1" x14ac:dyDescent="0.2"/>
    <row r="27912" ht="12.75" customHeight="1" x14ac:dyDescent="0.2"/>
    <row r="27913" ht="12.75" customHeight="1" x14ac:dyDescent="0.2"/>
    <row r="27914" ht="12.75" customHeight="1" x14ac:dyDescent="0.2"/>
    <row r="27915" ht="12.75" customHeight="1" x14ac:dyDescent="0.2"/>
    <row r="27916" ht="12.75" customHeight="1" x14ac:dyDescent="0.2"/>
    <row r="27917" ht="12.75" customHeight="1" x14ac:dyDescent="0.2"/>
    <row r="27918" ht="12.75" customHeight="1" x14ac:dyDescent="0.2"/>
    <row r="27919" ht="12.75" customHeight="1" x14ac:dyDescent="0.2"/>
    <row r="27920" ht="12.75" customHeight="1" x14ac:dyDescent="0.2"/>
    <row r="27921" ht="12.75" customHeight="1" x14ac:dyDescent="0.2"/>
    <row r="27922" ht="12.75" customHeight="1" x14ac:dyDescent="0.2"/>
    <row r="27923" ht="12.75" customHeight="1" x14ac:dyDescent="0.2"/>
    <row r="27924" ht="12.75" customHeight="1" x14ac:dyDescent="0.2"/>
    <row r="27925" ht="12.75" customHeight="1" x14ac:dyDescent="0.2"/>
    <row r="27926" ht="12.75" customHeight="1" x14ac:dyDescent="0.2"/>
    <row r="27927" ht="12.75" customHeight="1" x14ac:dyDescent="0.2"/>
    <row r="27928" ht="12.75" customHeight="1" x14ac:dyDescent="0.2"/>
    <row r="27929" ht="12.75" customHeight="1" x14ac:dyDescent="0.2"/>
    <row r="27930" ht="12.75" customHeight="1" x14ac:dyDescent="0.2"/>
    <row r="27931" ht="12.75" customHeight="1" x14ac:dyDescent="0.2"/>
    <row r="27932" ht="12.75" customHeight="1" x14ac:dyDescent="0.2"/>
    <row r="27933" ht="12.75" customHeight="1" x14ac:dyDescent="0.2"/>
    <row r="27934" ht="12.75" customHeight="1" x14ac:dyDescent="0.2"/>
    <row r="27935" ht="12.75" customHeight="1" x14ac:dyDescent="0.2"/>
    <row r="27936" ht="12.75" customHeight="1" x14ac:dyDescent="0.2"/>
    <row r="27937" ht="12.75" customHeight="1" x14ac:dyDescent="0.2"/>
    <row r="27938" ht="12.75" customHeight="1" x14ac:dyDescent="0.2"/>
    <row r="27939" ht="12.75" customHeight="1" x14ac:dyDescent="0.2"/>
    <row r="27940" ht="12.75" customHeight="1" x14ac:dyDescent="0.2"/>
    <row r="27941" ht="12.75" customHeight="1" x14ac:dyDescent="0.2"/>
    <row r="27942" ht="12.75" customHeight="1" x14ac:dyDescent="0.2"/>
    <row r="27943" ht="12.75" customHeight="1" x14ac:dyDescent="0.2"/>
    <row r="27944" ht="12.75" customHeight="1" x14ac:dyDescent="0.2"/>
    <row r="27945" ht="12.75" customHeight="1" x14ac:dyDescent="0.2"/>
    <row r="27946" ht="12.75" customHeight="1" x14ac:dyDescent="0.2"/>
    <row r="27947" ht="12.75" customHeight="1" x14ac:dyDescent="0.2"/>
    <row r="27948" ht="12.75" customHeight="1" x14ac:dyDescent="0.2"/>
    <row r="27949" ht="12.75" customHeight="1" x14ac:dyDescent="0.2"/>
    <row r="27950" ht="12.75" customHeight="1" x14ac:dyDescent="0.2"/>
    <row r="27951" ht="12.75" customHeight="1" x14ac:dyDescent="0.2"/>
    <row r="27952" ht="12.75" customHeight="1" x14ac:dyDescent="0.2"/>
    <row r="27953" ht="12.75" customHeight="1" x14ac:dyDescent="0.2"/>
    <row r="27954" ht="12.75" customHeight="1" x14ac:dyDescent="0.2"/>
    <row r="27955" ht="12.75" customHeight="1" x14ac:dyDescent="0.2"/>
    <row r="27956" ht="12.75" customHeight="1" x14ac:dyDescent="0.2"/>
    <row r="27957" ht="12.75" customHeight="1" x14ac:dyDescent="0.2"/>
    <row r="27958" ht="12.75" customHeight="1" x14ac:dyDescent="0.2"/>
    <row r="27959" ht="12.75" customHeight="1" x14ac:dyDescent="0.2"/>
    <row r="27960" ht="12.75" customHeight="1" x14ac:dyDescent="0.2"/>
    <row r="27961" ht="12.75" customHeight="1" x14ac:dyDescent="0.2"/>
    <row r="27962" ht="12.75" customHeight="1" x14ac:dyDescent="0.2"/>
    <row r="27963" ht="12.75" customHeight="1" x14ac:dyDescent="0.2"/>
    <row r="27964" ht="12.75" customHeight="1" x14ac:dyDescent="0.2"/>
    <row r="27965" ht="12.75" customHeight="1" x14ac:dyDescent="0.2"/>
    <row r="27966" ht="12.75" customHeight="1" x14ac:dyDescent="0.2"/>
    <row r="27967" ht="12.75" customHeight="1" x14ac:dyDescent="0.2"/>
    <row r="27968" ht="12.75" customHeight="1" x14ac:dyDescent="0.2"/>
    <row r="27969" ht="12.75" customHeight="1" x14ac:dyDescent="0.2"/>
    <row r="27970" ht="12.75" customHeight="1" x14ac:dyDescent="0.2"/>
    <row r="27971" ht="12.75" customHeight="1" x14ac:dyDescent="0.2"/>
    <row r="27972" ht="12.75" customHeight="1" x14ac:dyDescent="0.2"/>
    <row r="27973" ht="12.75" customHeight="1" x14ac:dyDescent="0.2"/>
    <row r="27974" ht="12.75" customHeight="1" x14ac:dyDescent="0.2"/>
    <row r="27975" ht="12.75" customHeight="1" x14ac:dyDescent="0.2"/>
    <row r="27976" ht="12.75" customHeight="1" x14ac:dyDescent="0.2"/>
    <row r="27977" ht="12.75" customHeight="1" x14ac:dyDescent="0.2"/>
    <row r="27978" ht="12.75" customHeight="1" x14ac:dyDescent="0.2"/>
    <row r="27979" ht="12.75" customHeight="1" x14ac:dyDescent="0.2"/>
    <row r="27980" ht="12.75" customHeight="1" x14ac:dyDescent="0.2"/>
    <row r="27981" ht="12.75" customHeight="1" x14ac:dyDescent="0.2"/>
    <row r="27982" ht="12.75" customHeight="1" x14ac:dyDescent="0.2"/>
    <row r="27983" ht="12.75" customHeight="1" x14ac:dyDescent="0.2"/>
    <row r="27984" ht="12.75" customHeight="1" x14ac:dyDescent="0.2"/>
    <row r="27985" ht="12.75" customHeight="1" x14ac:dyDescent="0.2"/>
    <row r="27986" ht="12.75" customHeight="1" x14ac:dyDescent="0.2"/>
    <row r="27987" ht="12.75" customHeight="1" x14ac:dyDescent="0.2"/>
    <row r="27988" ht="12.75" customHeight="1" x14ac:dyDescent="0.2"/>
    <row r="27989" ht="12.75" customHeight="1" x14ac:dyDescent="0.2"/>
    <row r="27990" ht="12.75" customHeight="1" x14ac:dyDescent="0.2"/>
    <row r="27991" ht="12.75" customHeight="1" x14ac:dyDescent="0.2"/>
    <row r="27992" ht="12.75" customHeight="1" x14ac:dyDescent="0.2"/>
    <row r="27993" ht="12.75" customHeight="1" x14ac:dyDescent="0.2"/>
    <row r="27994" ht="12.75" customHeight="1" x14ac:dyDescent="0.2"/>
    <row r="27995" ht="12.75" customHeight="1" x14ac:dyDescent="0.2"/>
    <row r="27996" ht="12.75" customHeight="1" x14ac:dyDescent="0.2"/>
    <row r="27997" ht="12.75" customHeight="1" x14ac:dyDescent="0.2"/>
    <row r="27998" ht="12.75" customHeight="1" x14ac:dyDescent="0.2"/>
    <row r="27999" ht="12.75" customHeight="1" x14ac:dyDescent="0.2"/>
    <row r="28000" ht="12.75" customHeight="1" x14ac:dyDescent="0.2"/>
    <row r="28001" ht="12.75" customHeight="1" x14ac:dyDescent="0.2"/>
    <row r="28002" ht="12.75" customHeight="1" x14ac:dyDescent="0.2"/>
    <row r="28003" ht="12.75" customHeight="1" x14ac:dyDescent="0.2"/>
    <row r="28004" ht="12.75" customHeight="1" x14ac:dyDescent="0.2"/>
    <row r="28005" ht="12.75" customHeight="1" x14ac:dyDescent="0.2"/>
    <row r="28006" ht="12.75" customHeight="1" x14ac:dyDescent="0.2"/>
    <row r="28007" ht="12.75" customHeight="1" x14ac:dyDescent="0.2"/>
    <row r="28008" ht="12.75" customHeight="1" x14ac:dyDescent="0.2"/>
    <row r="28009" ht="12.75" customHeight="1" x14ac:dyDescent="0.2"/>
    <row r="28010" ht="12.75" customHeight="1" x14ac:dyDescent="0.2"/>
    <row r="28011" ht="12.75" customHeight="1" x14ac:dyDescent="0.2"/>
    <row r="28012" ht="12.75" customHeight="1" x14ac:dyDescent="0.2"/>
    <row r="28013" ht="12.75" customHeight="1" x14ac:dyDescent="0.2"/>
    <row r="28014" ht="12.75" customHeight="1" x14ac:dyDescent="0.2"/>
    <row r="28015" ht="12.75" customHeight="1" x14ac:dyDescent="0.2"/>
    <row r="28016" ht="12.75" customHeight="1" x14ac:dyDescent="0.2"/>
    <row r="28017" ht="12.75" customHeight="1" x14ac:dyDescent="0.2"/>
    <row r="28018" ht="12.75" customHeight="1" x14ac:dyDescent="0.2"/>
    <row r="28019" ht="12.75" customHeight="1" x14ac:dyDescent="0.2"/>
    <row r="28020" ht="12.75" customHeight="1" x14ac:dyDescent="0.2"/>
    <row r="28021" ht="12.75" customHeight="1" x14ac:dyDescent="0.2"/>
    <row r="28022" ht="12.75" customHeight="1" x14ac:dyDescent="0.2"/>
    <row r="28023" ht="12.75" customHeight="1" x14ac:dyDescent="0.2"/>
    <row r="28024" ht="12.75" customHeight="1" x14ac:dyDescent="0.2"/>
    <row r="28025" ht="12.75" customHeight="1" x14ac:dyDescent="0.2"/>
    <row r="28026" ht="12.75" customHeight="1" x14ac:dyDescent="0.2"/>
    <row r="28027" ht="12.75" customHeight="1" x14ac:dyDescent="0.2"/>
    <row r="28028" ht="12.75" customHeight="1" x14ac:dyDescent="0.2"/>
    <row r="28029" ht="12.75" customHeight="1" x14ac:dyDescent="0.2"/>
    <row r="28030" ht="12.75" customHeight="1" x14ac:dyDescent="0.2"/>
    <row r="28031" ht="12.75" customHeight="1" x14ac:dyDescent="0.2"/>
    <row r="28032" ht="12.75" customHeight="1" x14ac:dyDescent="0.2"/>
    <row r="28033" ht="12.75" customHeight="1" x14ac:dyDescent="0.2"/>
    <row r="28034" ht="12.75" customHeight="1" x14ac:dyDescent="0.2"/>
    <row r="28035" ht="12.75" customHeight="1" x14ac:dyDescent="0.2"/>
    <row r="28036" ht="12.75" customHeight="1" x14ac:dyDescent="0.2"/>
    <row r="28037" ht="12.75" customHeight="1" x14ac:dyDescent="0.2"/>
    <row r="28038" ht="12.75" customHeight="1" x14ac:dyDescent="0.2"/>
    <row r="28039" ht="12.75" customHeight="1" x14ac:dyDescent="0.2"/>
    <row r="28040" ht="12.75" customHeight="1" x14ac:dyDescent="0.2"/>
    <row r="28041" ht="12.75" customHeight="1" x14ac:dyDescent="0.2"/>
    <row r="28042" ht="12.75" customHeight="1" x14ac:dyDescent="0.2"/>
    <row r="28043" ht="12.75" customHeight="1" x14ac:dyDescent="0.2"/>
    <row r="28044" ht="12.75" customHeight="1" x14ac:dyDescent="0.2"/>
    <row r="28045" ht="12.75" customHeight="1" x14ac:dyDescent="0.2"/>
    <row r="28046" ht="12.75" customHeight="1" x14ac:dyDescent="0.2"/>
    <row r="28047" ht="12.75" customHeight="1" x14ac:dyDescent="0.2"/>
    <row r="28048" ht="12.75" customHeight="1" x14ac:dyDescent="0.2"/>
    <row r="28049" ht="12.75" customHeight="1" x14ac:dyDescent="0.2"/>
    <row r="28050" ht="12.75" customHeight="1" x14ac:dyDescent="0.2"/>
    <row r="28051" ht="12.75" customHeight="1" x14ac:dyDescent="0.2"/>
    <row r="28052" ht="12.75" customHeight="1" x14ac:dyDescent="0.2"/>
    <row r="28053" ht="12.75" customHeight="1" x14ac:dyDescent="0.2"/>
    <row r="28054" ht="12.75" customHeight="1" x14ac:dyDescent="0.2"/>
    <row r="28055" ht="12.75" customHeight="1" x14ac:dyDescent="0.2"/>
    <row r="28056" ht="12.75" customHeight="1" x14ac:dyDescent="0.2"/>
    <row r="28057" ht="12.75" customHeight="1" x14ac:dyDescent="0.2"/>
    <row r="28058" ht="12.75" customHeight="1" x14ac:dyDescent="0.2"/>
    <row r="28059" ht="12.75" customHeight="1" x14ac:dyDescent="0.2"/>
    <row r="28060" ht="12.75" customHeight="1" x14ac:dyDescent="0.2"/>
    <row r="28061" ht="12.75" customHeight="1" x14ac:dyDescent="0.2"/>
    <row r="28062" ht="12.75" customHeight="1" x14ac:dyDescent="0.2"/>
    <row r="28063" ht="12.75" customHeight="1" x14ac:dyDescent="0.2"/>
    <row r="28064" ht="12.75" customHeight="1" x14ac:dyDescent="0.2"/>
    <row r="28065" ht="12.75" customHeight="1" x14ac:dyDescent="0.2"/>
    <row r="28066" ht="12.75" customHeight="1" x14ac:dyDescent="0.2"/>
    <row r="28067" ht="12.75" customHeight="1" x14ac:dyDescent="0.2"/>
    <row r="28068" ht="12.75" customHeight="1" x14ac:dyDescent="0.2"/>
    <row r="28069" ht="12.75" customHeight="1" x14ac:dyDescent="0.2"/>
    <row r="28070" ht="12.75" customHeight="1" x14ac:dyDescent="0.2"/>
    <row r="28071" ht="12.75" customHeight="1" x14ac:dyDescent="0.2"/>
    <row r="28072" ht="12.75" customHeight="1" x14ac:dyDescent="0.2"/>
    <row r="28073" ht="12.75" customHeight="1" x14ac:dyDescent="0.2"/>
    <row r="28074" ht="12.75" customHeight="1" x14ac:dyDescent="0.2"/>
    <row r="28075" ht="12.75" customHeight="1" x14ac:dyDescent="0.2"/>
    <row r="28076" ht="12.75" customHeight="1" x14ac:dyDescent="0.2"/>
    <row r="28077" ht="12.75" customHeight="1" x14ac:dyDescent="0.2"/>
    <row r="28078" ht="12.75" customHeight="1" x14ac:dyDescent="0.2"/>
    <row r="28079" ht="12.75" customHeight="1" x14ac:dyDescent="0.2"/>
    <row r="28080" ht="12.75" customHeight="1" x14ac:dyDescent="0.2"/>
    <row r="28081" ht="12.75" customHeight="1" x14ac:dyDescent="0.2"/>
    <row r="28082" ht="12.75" customHeight="1" x14ac:dyDescent="0.2"/>
    <row r="28083" ht="12.75" customHeight="1" x14ac:dyDescent="0.2"/>
    <row r="28084" ht="12.75" customHeight="1" x14ac:dyDescent="0.2"/>
    <row r="28085" ht="12.75" customHeight="1" x14ac:dyDescent="0.2"/>
    <row r="28086" ht="12.75" customHeight="1" x14ac:dyDescent="0.2"/>
    <row r="28087" ht="12.75" customHeight="1" x14ac:dyDescent="0.2"/>
    <row r="28088" ht="12.75" customHeight="1" x14ac:dyDescent="0.2"/>
    <row r="28089" ht="12.75" customHeight="1" x14ac:dyDescent="0.2"/>
    <row r="28090" ht="12.75" customHeight="1" x14ac:dyDescent="0.2"/>
    <row r="28091" ht="12.75" customHeight="1" x14ac:dyDescent="0.2"/>
    <row r="28092" ht="12.75" customHeight="1" x14ac:dyDescent="0.2"/>
    <row r="28093" ht="12.75" customHeight="1" x14ac:dyDescent="0.2"/>
    <row r="28094" ht="12.75" customHeight="1" x14ac:dyDescent="0.2"/>
    <row r="28095" ht="12.75" customHeight="1" x14ac:dyDescent="0.2"/>
    <row r="28096" ht="12.75" customHeight="1" x14ac:dyDescent="0.2"/>
    <row r="28097" ht="12.75" customHeight="1" x14ac:dyDescent="0.2"/>
    <row r="28098" ht="12.75" customHeight="1" x14ac:dyDescent="0.2"/>
    <row r="28099" ht="12.75" customHeight="1" x14ac:dyDescent="0.2"/>
    <row r="28100" ht="12.75" customHeight="1" x14ac:dyDescent="0.2"/>
    <row r="28101" ht="12.75" customHeight="1" x14ac:dyDescent="0.2"/>
    <row r="28102" ht="12.75" customHeight="1" x14ac:dyDescent="0.2"/>
    <row r="28103" ht="12.75" customHeight="1" x14ac:dyDescent="0.2"/>
    <row r="28104" ht="12.75" customHeight="1" x14ac:dyDescent="0.2"/>
    <row r="28105" ht="12.75" customHeight="1" x14ac:dyDescent="0.2"/>
    <row r="28106" ht="12.75" customHeight="1" x14ac:dyDescent="0.2"/>
    <row r="28107" ht="12.75" customHeight="1" x14ac:dyDescent="0.2"/>
    <row r="28108" ht="12.75" customHeight="1" x14ac:dyDescent="0.2"/>
    <row r="28109" ht="12.75" customHeight="1" x14ac:dyDescent="0.2"/>
    <row r="28110" ht="12.75" customHeight="1" x14ac:dyDescent="0.2"/>
    <row r="28111" ht="12.75" customHeight="1" x14ac:dyDescent="0.2"/>
    <row r="28112" ht="12.75" customHeight="1" x14ac:dyDescent="0.2"/>
    <row r="28113" ht="12.75" customHeight="1" x14ac:dyDescent="0.2"/>
    <row r="28114" ht="12.75" customHeight="1" x14ac:dyDescent="0.2"/>
    <row r="28115" ht="12.75" customHeight="1" x14ac:dyDescent="0.2"/>
    <row r="28116" ht="12.75" customHeight="1" x14ac:dyDescent="0.2"/>
    <row r="28117" ht="12.75" customHeight="1" x14ac:dyDescent="0.2"/>
    <row r="28118" ht="12.75" customHeight="1" x14ac:dyDescent="0.2"/>
    <row r="28119" ht="12.75" customHeight="1" x14ac:dyDescent="0.2"/>
    <row r="28120" ht="12.75" customHeight="1" x14ac:dyDescent="0.2"/>
    <row r="28121" ht="12.75" customHeight="1" x14ac:dyDescent="0.2"/>
    <row r="28122" ht="12.75" customHeight="1" x14ac:dyDescent="0.2"/>
    <row r="28123" ht="12.75" customHeight="1" x14ac:dyDescent="0.2"/>
    <row r="28124" ht="12.75" customHeight="1" x14ac:dyDescent="0.2"/>
    <row r="28125" ht="12.75" customHeight="1" x14ac:dyDescent="0.2"/>
    <row r="28126" ht="12.75" customHeight="1" x14ac:dyDescent="0.2"/>
    <row r="28127" ht="12.75" customHeight="1" x14ac:dyDescent="0.2"/>
    <row r="28128" ht="12.75" customHeight="1" x14ac:dyDescent="0.2"/>
    <row r="28129" ht="12.75" customHeight="1" x14ac:dyDescent="0.2"/>
    <row r="28130" ht="12.75" customHeight="1" x14ac:dyDescent="0.2"/>
    <row r="28131" ht="12.75" customHeight="1" x14ac:dyDescent="0.2"/>
    <row r="28132" ht="12.75" customHeight="1" x14ac:dyDescent="0.2"/>
    <row r="28133" ht="12.75" customHeight="1" x14ac:dyDescent="0.2"/>
    <row r="28134" ht="12.75" customHeight="1" x14ac:dyDescent="0.2"/>
    <row r="28135" ht="12.75" customHeight="1" x14ac:dyDescent="0.2"/>
    <row r="28136" ht="12.75" customHeight="1" x14ac:dyDescent="0.2"/>
    <row r="28137" ht="12.75" customHeight="1" x14ac:dyDescent="0.2"/>
    <row r="28138" ht="12.75" customHeight="1" x14ac:dyDescent="0.2"/>
    <row r="28139" ht="12.75" customHeight="1" x14ac:dyDescent="0.2"/>
    <row r="28140" ht="12.75" customHeight="1" x14ac:dyDescent="0.2"/>
    <row r="28141" ht="12.75" customHeight="1" x14ac:dyDescent="0.2"/>
    <row r="28142" ht="12.75" customHeight="1" x14ac:dyDescent="0.2"/>
    <row r="28143" ht="12.75" customHeight="1" x14ac:dyDescent="0.2"/>
    <row r="28144" ht="12.75" customHeight="1" x14ac:dyDescent="0.2"/>
    <row r="28145" ht="12.75" customHeight="1" x14ac:dyDescent="0.2"/>
    <row r="28146" ht="12.75" customHeight="1" x14ac:dyDescent="0.2"/>
    <row r="28147" ht="12.75" customHeight="1" x14ac:dyDescent="0.2"/>
    <row r="28148" ht="12.75" customHeight="1" x14ac:dyDescent="0.2"/>
    <row r="28149" ht="12.75" customHeight="1" x14ac:dyDescent="0.2"/>
    <row r="28150" ht="12.75" customHeight="1" x14ac:dyDescent="0.2"/>
    <row r="28151" ht="12.75" customHeight="1" x14ac:dyDescent="0.2"/>
    <row r="28152" ht="12.75" customHeight="1" x14ac:dyDescent="0.2"/>
    <row r="28153" ht="12.75" customHeight="1" x14ac:dyDescent="0.2"/>
    <row r="28154" ht="12.75" customHeight="1" x14ac:dyDescent="0.2"/>
    <row r="28155" ht="12.75" customHeight="1" x14ac:dyDescent="0.2"/>
    <row r="28156" ht="12.75" customHeight="1" x14ac:dyDescent="0.2"/>
    <row r="28157" ht="12.75" customHeight="1" x14ac:dyDescent="0.2"/>
    <row r="28158" ht="12.75" customHeight="1" x14ac:dyDescent="0.2"/>
    <row r="28159" ht="12.75" customHeight="1" x14ac:dyDescent="0.2"/>
    <row r="28160" ht="12.75" customHeight="1" x14ac:dyDescent="0.2"/>
    <row r="28161" ht="12.75" customHeight="1" x14ac:dyDescent="0.2"/>
    <row r="28162" ht="12.75" customHeight="1" x14ac:dyDescent="0.2"/>
    <row r="28163" ht="12.75" customHeight="1" x14ac:dyDescent="0.2"/>
    <row r="28164" ht="12.75" customHeight="1" x14ac:dyDescent="0.2"/>
    <row r="28165" ht="12.75" customHeight="1" x14ac:dyDescent="0.2"/>
    <row r="28166" ht="12.75" customHeight="1" x14ac:dyDescent="0.2"/>
    <row r="28167" ht="12.75" customHeight="1" x14ac:dyDescent="0.2"/>
    <row r="28168" ht="12.75" customHeight="1" x14ac:dyDescent="0.2"/>
    <row r="28169" ht="12.75" customHeight="1" x14ac:dyDescent="0.2"/>
    <row r="28170" ht="12.75" customHeight="1" x14ac:dyDescent="0.2"/>
    <row r="28171" ht="12.75" customHeight="1" x14ac:dyDescent="0.2"/>
    <row r="28172" ht="12.75" customHeight="1" x14ac:dyDescent="0.2"/>
    <row r="28173" ht="12.75" customHeight="1" x14ac:dyDescent="0.2"/>
    <row r="28174" ht="12.75" customHeight="1" x14ac:dyDescent="0.2"/>
    <row r="28175" ht="12.75" customHeight="1" x14ac:dyDescent="0.2"/>
    <row r="28176" ht="12.75" customHeight="1" x14ac:dyDescent="0.2"/>
    <row r="28177" ht="12.75" customHeight="1" x14ac:dyDescent="0.2"/>
    <row r="28178" ht="12.75" customHeight="1" x14ac:dyDescent="0.2"/>
    <row r="28179" ht="12.75" customHeight="1" x14ac:dyDescent="0.2"/>
    <row r="28180" ht="12.75" customHeight="1" x14ac:dyDescent="0.2"/>
    <row r="28181" ht="12.75" customHeight="1" x14ac:dyDescent="0.2"/>
    <row r="28182" ht="12.75" customHeight="1" x14ac:dyDescent="0.2"/>
    <row r="28183" ht="12.75" customHeight="1" x14ac:dyDescent="0.2"/>
    <row r="28184" ht="12.75" customHeight="1" x14ac:dyDescent="0.2"/>
    <row r="28185" ht="12.75" customHeight="1" x14ac:dyDescent="0.2"/>
    <row r="28186" ht="12.75" customHeight="1" x14ac:dyDescent="0.2"/>
    <row r="28187" ht="12.75" customHeight="1" x14ac:dyDescent="0.2"/>
    <row r="28188" ht="12.75" customHeight="1" x14ac:dyDescent="0.2"/>
    <row r="28189" ht="12.75" customHeight="1" x14ac:dyDescent="0.2"/>
    <row r="28190" ht="12.75" customHeight="1" x14ac:dyDescent="0.2"/>
    <row r="28191" ht="12.75" customHeight="1" x14ac:dyDescent="0.2"/>
    <row r="28192" ht="12.75" customHeight="1" x14ac:dyDescent="0.2"/>
    <row r="28193" ht="12.75" customHeight="1" x14ac:dyDescent="0.2"/>
    <row r="28194" ht="12.75" customHeight="1" x14ac:dyDescent="0.2"/>
    <row r="28195" ht="12.75" customHeight="1" x14ac:dyDescent="0.2"/>
    <row r="28196" ht="12.75" customHeight="1" x14ac:dyDescent="0.2"/>
    <row r="28197" ht="12.75" customHeight="1" x14ac:dyDescent="0.2"/>
    <row r="28198" ht="12.75" customHeight="1" x14ac:dyDescent="0.2"/>
    <row r="28199" ht="12.75" customHeight="1" x14ac:dyDescent="0.2"/>
    <row r="28200" ht="12.75" customHeight="1" x14ac:dyDescent="0.2"/>
    <row r="28201" ht="12.75" customHeight="1" x14ac:dyDescent="0.2"/>
    <row r="28202" ht="12.75" customHeight="1" x14ac:dyDescent="0.2"/>
    <row r="28203" ht="12.75" customHeight="1" x14ac:dyDescent="0.2"/>
    <row r="28204" ht="12.75" customHeight="1" x14ac:dyDescent="0.2"/>
    <row r="28205" ht="12.75" customHeight="1" x14ac:dyDescent="0.2"/>
    <row r="28206" ht="12.75" customHeight="1" x14ac:dyDescent="0.2"/>
    <row r="28207" ht="12.75" customHeight="1" x14ac:dyDescent="0.2"/>
    <row r="28208" ht="12.75" customHeight="1" x14ac:dyDescent="0.2"/>
    <row r="28209" ht="12.75" customHeight="1" x14ac:dyDescent="0.2"/>
    <row r="28210" ht="12.75" customHeight="1" x14ac:dyDescent="0.2"/>
    <row r="28211" ht="12.75" customHeight="1" x14ac:dyDescent="0.2"/>
    <row r="28212" ht="12.75" customHeight="1" x14ac:dyDescent="0.2"/>
    <row r="28213" ht="12.75" customHeight="1" x14ac:dyDescent="0.2"/>
    <row r="28214" ht="12.75" customHeight="1" x14ac:dyDescent="0.2"/>
    <row r="28215" ht="12.75" customHeight="1" x14ac:dyDescent="0.2"/>
    <row r="28216" ht="12.75" customHeight="1" x14ac:dyDescent="0.2"/>
    <row r="28217" ht="12.75" customHeight="1" x14ac:dyDescent="0.2"/>
    <row r="28218" ht="12.75" customHeight="1" x14ac:dyDescent="0.2"/>
    <row r="28219" ht="12.75" customHeight="1" x14ac:dyDescent="0.2"/>
    <row r="28220" ht="12.75" customHeight="1" x14ac:dyDescent="0.2"/>
    <row r="28221" ht="12.75" customHeight="1" x14ac:dyDescent="0.2"/>
    <row r="28222" ht="12.75" customHeight="1" x14ac:dyDescent="0.2"/>
    <row r="28223" ht="12.75" customHeight="1" x14ac:dyDescent="0.2"/>
    <row r="28224" ht="12.75" customHeight="1" x14ac:dyDescent="0.2"/>
    <row r="28225" ht="12.75" customHeight="1" x14ac:dyDescent="0.2"/>
    <row r="28226" ht="12.75" customHeight="1" x14ac:dyDescent="0.2"/>
    <row r="28227" ht="12.75" customHeight="1" x14ac:dyDescent="0.2"/>
    <row r="28228" ht="12.75" customHeight="1" x14ac:dyDescent="0.2"/>
    <row r="28229" ht="12.75" customHeight="1" x14ac:dyDescent="0.2"/>
    <row r="28230" ht="12.75" customHeight="1" x14ac:dyDescent="0.2"/>
    <row r="28231" ht="12.75" customHeight="1" x14ac:dyDescent="0.2"/>
    <row r="28232" ht="12.75" customHeight="1" x14ac:dyDescent="0.2"/>
    <row r="28233" ht="12.75" customHeight="1" x14ac:dyDescent="0.2"/>
    <row r="28234" ht="12.75" customHeight="1" x14ac:dyDescent="0.2"/>
    <row r="28235" ht="12.75" customHeight="1" x14ac:dyDescent="0.2"/>
    <row r="28236" ht="12.75" customHeight="1" x14ac:dyDescent="0.2"/>
    <row r="28237" ht="12.75" customHeight="1" x14ac:dyDescent="0.2"/>
    <row r="28238" ht="12.75" customHeight="1" x14ac:dyDescent="0.2"/>
    <row r="28239" ht="12.75" customHeight="1" x14ac:dyDescent="0.2"/>
    <row r="28240" ht="12.75" customHeight="1" x14ac:dyDescent="0.2"/>
    <row r="28241" ht="12.75" customHeight="1" x14ac:dyDescent="0.2"/>
    <row r="28242" ht="12.75" customHeight="1" x14ac:dyDescent="0.2"/>
    <row r="28243" ht="12.75" customHeight="1" x14ac:dyDescent="0.2"/>
    <row r="28244" ht="12.75" customHeight="1" x14ac:dyDescent="0.2"/>
    <row r="28245" ht="12.75" customHeight="1" x14ac:dyDescent="0.2"/>
    <row r="28246" ht="12.75" customHeight="1" x14ac:dyDescent="0.2"/>
    <row r="28247" ht="12.75" customHeight="1" x14ac:dyDescent="0.2"/>
    <row r="28248" ht="12.75" customHeight="1" x14ac:dyDescent="0.2"/>
    <row r="28249" ht="12.75" customHeight="1" x14ac:dyDescent="0.2"/>
    <row r="28250" ht="12.75" customHeight="1" x14ac:dyDescent="0.2"/>
    <row r="28251" ht="12.75" customHeight="1" x14ac:dyDescent="0.2"/>
    <row r="28252" ht="12.75" customHeight="1" x14ac:dyDescent="0.2"/>
    <row r="28253" ht="12.75" customHeight="1" x14ac:dyDescent="0.2"/>
    <row r="28254" ht="12.75" customHeight="1" x14ac:dyDescent="0.2"/>
    <row r="28255" ht="12.75" customHeight="1" x14ac:dyDescent="0.2"/>
    <row r="28256" ht="12.75" customHeight="1" x14ac:dyDescent="0.2"/>
    <row r="28257" ht="12.75" customHeight="1" x14ac:dyDescent="0.2"/>
    <row r="28258" ht="12.75" customHeight="1" x14ac:dyDescent="0.2"/>
    <row r="28259" ht="12.75" customHeight="1" x14ac:dyDescent="0.2"/>
    <row r="28260" ht="12.75" customHeight="1" x14ac:dyDescent="0.2"/>
    <row r="28261" ht="12.75" customHeight="1" x14ac:dyDescent="0.2"/>
    <row r="28262" ht="12.75" customHeight="1" x14ac:dyDescent="0.2"/>
    <row r="28263" ht="12.75" customHeight="1" x14ac:dyDescent="0.2"/>
    <row r="28264" ht="12.75" customHeight="1" x14ac:dyDescent="0.2"/>
    <row r="28265" ht="12.75" customHeight="1" x14ac:dyDescent="0.2"/>
    <row r="28266" ht="12.75" customHeight="1" x14ac:dyDescent="0.2"/>
    <row r="28267" ht="12.75" customHeight="1" x14ac:dyDescent="0.2"/>
    <row r="28268" ht="12.75" customHeight="1" x14ac:dyDescent="0.2"/>
    <row r="28269" ht="12.75" customHeight="1" x14ac:dyDescent="0.2"/>
    <row r="28270" ht="12.75" customHeight="1" x14ac:dyDescent="0.2"/>
    <row r="28271" ht="12.75" customHeight="1" x14ac:dyDescent="0.2"/>
    <row r="28272" ht="12.75" customHeight="1" x14ac:dyDescent="0.2"/>
    <row r="28273" ht="12.75" customHeight="1" x14ac:dyDescent="0.2"/>
    <row r="28274" ht="12.75" customHeight="1" x14ac:dyDescent="0.2"/>
    <row r="28275" ht="12.75" customHeight="1" x14ac:dyDescent="0.2"/>
    <row r="28276" ht="12.75" customHeight="1" x14ac:dyDescent="0.2"/>
    <row r="28277" ht="12.75" customHeight="1" x14ac:dyDescent="0.2"/>
    <row r="28278" ht="12.75" customHeight="1" x14ac:dyDescent="0.2"/>
    <row r="28279" ht="12.75" customHeight="1" x14ac:dyDescent="0.2"/>
    <row r="28280" ht="12.75" customHeight="1" x14ac:dyDescent="0.2"/>
    <row r="28281" ht="12.75" customHeight="1" x14ac:dyDescent="0.2"/>
    <row r="28282" ht="12.75" customHeight="1" x14ac:dyDescent="0.2"/>
    <row r="28283" ht="12.75" customHeight="1" x14ac:dyDescent="0.2"/>
    <row r="28284" ht="12.75" customHeight="1" x14ac:dyDescent="0.2"/>
    <row r="28285" ht="12.75" customHeight="1" x14ac:dyDescent="0.2"/>
    <row r="28286" ht="12.75" customHeight="1" x14ac:dyDescent="0.2"/>
    <row r="28287" ht="12.75" customHeight="1" x14ac:dyDescent="0.2"/>
    <row r="28288" ht="12.75" customHeight="1" x14ac:dyDescent="0.2"/>
    <row r="28289" ht="12.75" customHeight="1" x14ac:dyDescent="0.2"/>
    <row r="28290" ht="12.75" customHeight="1" x14ac:dyDescent="0.2"/>
    <row r="28291" ht="12.75" customHeight="1" x14ac:dyDescent="0.2"/>
    <row r="28292" ht="12.75" customHeight="1" x14ac:dyDescent="0.2"/>
    <row r="28293" ht="12.75" customHeight="1" x14ac:dyDescent="0.2"/>
    <row r="28294" ht="12.75" customHeight="1" x14ac:dyDescent="0.2"/>
    <row r="28295" ht="12.75" customHeight="1" x14ac:dyDescent="0.2"/>
    <row r="28296" ht="12.75" customHeight="1" x14ac:dyDescent="0.2"/>
    <row r="28297" ht="12.75" customHeight="1" x14ac:dyDescent="0.2"/>
    <row r="28298" ht="12.75" customHeight="1" x14ac:dyDescent="0.2"/>
    <row r="28299" ht="12.75" customHeight="1" x14ac:dyDescent="0.2"/>
    <row r="28300" ht="12.75" customHeight="1" x14ac:dyDescent="0.2"/>
    <row r="28301" ht="12.75" customHeight="1" x14ac:dyDescent="0.2"/>
    <row r="28302" ht="12.75" customHeight="1" x14ac:dyDescent="0.2"/>
    <row r="28303" ht="12.75" customHeight="1" x14ac:dyDescent="0.2"/>
    <row r="28304" ht="12.75" customHeight="1" x14ac:dyDescent="0.2"/>
    <row r="28305" ht="12.75" customHeight="1" x14ac:dyDescent="0.2"/>
    <row r="28306" ht="12.75" customHeight="1" x14ac:dyDescent="0.2"/>
    <row r="28307" ht="12.75" customHeight="1" x14ac:dyDescent="0.2"/>
    <row r="28308" ht="12.75" customHeight="1" x14ac:dyDescent="0.2"/>
    <row r="28309" ht="12.75" customHeight="1" x14ac:dyDescent="0.2"/>
    <row r="28310" ht="12.75" customHeight="1" x14ac:dyDescent="0.2"/>
    <row r="28311" ht="12.75" customHeight="1" x14ac:dyDescent="0.2"/>
    <row r="28312" ht="12.75" customHeight="1" x14ac:dyDescent="0.2"/>
    <row r="28313" ht="12.75" customHeight="1" x14ac:dyDescent="0.2"/>
    <row r="28314" ht="12.75" customHeight="1" x14ac:dyDescent="0.2"/>
    <row r="28315" ht="12.75" customHeight="1" x14ac:dyDescent="0.2"/>
    <row r="28316" ht="12.75" customHeight="1" x14ac:dyDescent="0.2"/>
    <row r="28317" ht="12.75" customHeight="1" x14ac:dyDescent="0.2"/>
    <row r="28318" ht="12.75" customHeight="1" x14ac:dyDescent="0.2"/>
    <row r="28319" ht="12.75" customHeight="1" x14ac:dyDescent="0.2"/>
    <row r="28320" ht="12.75" customHeight="1" x14ac:dyDescent="0.2"/>
    <row r="28321" ht="12.75" customHeight="1" x14ac:dyDescent="0.2"/>
    <row r="28322" ht="12.75" customHeight="1" x14ac:dyDescent="0.2"/>
    <row r="28323" ht="12.75" customHeight="1" x14ac:dyDescent="0.2"/>
    <row r="28324" ht="12.75" customHeight="1" x14ac:dyDescent="0.2"/>
    <row r="28325" ht="12.75" customHeight="1" x14ac:dyDescent="0.2"/>
    <row r="28326" ht="12.75" customHeight="1" x14ac:dyDescent="0.2"/>
    <row r="28327" ht="12.75" customHeight="1" x14ac:dyDescent="0.2"/>
    <row r="28328" ht="12.75" customHeight="1" x14ac:dyDescent="0.2"/>
    <row r="28329" ht="12.75" customHeight="1" x14ac:dyDescent="0.2"/>
    <row r="28330" ht="12.75" customHeight="1" x14ac:dyDescent="0.2"/>
    <row r="28331" ht="12.75" customHeight="1" x14ac:dyDescent="0.2"/>
    <row r="28332" ht="12.75" customHeight="1" x14ac:dyDescent="0.2"/>
    <row r="28333" ht="12.75" customHeight="1" x14ac:dyDescent="0.2"/>
    <row r="28334" ht="12.75" customHeight="1" x14ac:dyDescent="0.2"/>
    <row r="28335" ht="12.75" customHeight="1" x14ac:dyDescent="0.2"/>
    <row r="28336" ht="12.75" customHeight="1" x14ac:dyDescent="0.2"/>
    <row r="28337" ht="12.75" customHeight="1" x14ac:dyDescent="0.2"/>
    <row r="28338" ht="12.75" customHeight="1" x14ac:dyDescent="0.2"/>
    <row r="28339" ht="12.75" customHeight="1" x14ac:dyDescent="0.2"/>
    <row r="28340" ht="12.75" customHeight="1" x14ac:dyDescent="0.2"/>
    <row r="28341" ht="12.75" customHeight="1" x14ac:dyDescent="0.2"/>
    <row r="28342" ht="12.75" customHeight="1" x14ac:dyDescent="0.2"/>
    <row r="28343" ht="12.75" customHeight="1" x14ac:dyDescent="0.2"/>
    <row r="28344" ht="12.75" customHeight="1" x14ac:dyDescent="0.2"/>
    <row r="28345" ht="12.75" customHeight="1" x14ac:dyDescent="0.2"/>
    <row r="28346" ht="12.75" customHeight="1" x14ac:dyDescent="0.2"/>
    <row r="28347" ht="12.75" customHeight="1" x14ac:dyDescent="0.2"/>
    <row r="28348" ht="12.75" customHeight="1" x14ac:dyDescent="0.2"/>
    <row r="28349" ht="12.75" customHeight="1" x14ac:dyDescent="0.2"/>
    <row r="28350" ht="12.75" customHeight="1" x14ac:dyDescent="0.2"/>
    <row r="28351" ht="12.75" customHeight="1" x14ac:dyDescent="0.2"/>
    <row r="28352" ht="12.75" customHeight="1" x14ac:dyDescent="0.2"/>
    <row r="28353" ht="12.75" customHeight="1" x14ac:dyDescent="0.2"/>
    <row r="28354" ht="12.75" customHeight="1" x14ac:dyDescent="0.2"/>
    <row r="28355" ht="12.75" customHeight="1" x14ac:dyDescent="0.2"/>
    <row r="28356" ht="12.75" customHeight="1" x14ac:dyDescent="0.2"/>
    <row r="28357" ht="12.75" customHeight="1" x14ac:dyDescent="0.2"/>
    <row r="28358" ht="12.75" customHeight="1" x14ac:dyDescent="0.2"/>
    <row r="28359" ht="12.75" customHeight="1" x14ac:dyDescent="0.2"/>
    <row r="28360" ht="12.75" customHeight="1" x14ac:dyDescent="0.2"/>
    <row r="28361" ht="12.75" customHeight="1" x14ac:dyDescent="0.2"/>
    <row r="28362" ht="12.75" customHeight="1" x14ac:dyDescent="0.2"/>
    <row r="28363" ht="12.75" customHeight="1" x14ac:dyDescent="0.2"/>
    <row r="28364" ht="12.75" customHeight="1" x14ac:dyDescent="0.2"/>
    <row r="28365" ht="12.75" customHeight="1" x14ac:dyDescent="0.2"/>
    <row r="28366" ht="12.75" customHeight="1" x14ac:dyDescent="0.2"/>
    <row r="28367" ht="12.75" customHeight="1" x14ac:dyDescent="0.2"/>
    <row r="28368" ht="12.75" customHeight="1" x14ac:dyDescent="0.2"/>
    <row r="28369" ht="12.75" customHeight="1" x14ac:dyDescent="0.2"/>
    <row r="28370" ht="12.75" customHeight="1" x14ac:dyDescent="0.2"/>
    <row r="28371" ht="12.75" customHeight="1" x14ac:dyDescent="0.2"/>
    <row r="28372" ht="12.75" customHeight="1" x14ac:dyDescent="0.2"/>
    <row r="28373" ht="12.75" customHeight="1" x14ac:dyDescent="0.2"/>
    <row r="28374" ht="12.75" customHeight="1" x14ac:dyDescent="0.2"/>
    <row r="28375" ht="12.75" customHeight="1" x14ac:dyDescent="0.2"/>
    <row r="28376" ht="12.75" customHeight="1" x14ac:dyDescent="0.2"/>
    <row r="28377" ht="12.75" customHeight="1" x14ac:dyDescent="0.2"/>
    <row r="28378" ht="12.75" customHeight="1" x14ac:dyDescent="0.2"/>
    <row r="28379" ht="12.75" customHeight="1" x14ac:dyDescent="0.2"/>
    <row r="28380" ht="12.75" customHeight="1" x14ac:dyDescent="0.2"/>
    <row r="28381" ht="12.75" customHeight="1" x14ac:dyDescent="0.2"/>
    <row r="28382" ht="12.75" customHeight="1" x14ac:dyDescent="0.2"/>
    <row r="28383" ht="12.75" customHeight="1" x14ac:dyDescent="0.2"/>
    <row r="28384" ht="12.75" customHeight="1" x14ac:dyDescent="0.2"/>
    <row r="28385" ht="12.75" customHeight="1" x14ac:dyDescent="0.2"/>
    <row r="28386" ht="12.75" customHeight="1" x14ac:dyDescent="0.2"/>
    <row r="28387" ht="12.75" customHeight="1" x14ac:dyDescent="0.2"/>
    <row r="28388" ht="12.75" customHeight="1" x14ac:dyDescent="0.2"/>
    <row r="28389" ht="12.75" customHeight="1" x14ac:dyDescent="0.2"/>
    <row r="28390" ht="12.75" customHeight="1" x14ac:dyDescent="0.2"/>
    <row r="28391" ht="12.75" customHeight="1" x14ac:dyDescent="0.2"/>
    <row r="28392" ht="12.75" customHeight="1" x14ac:dyDescent="0.2"/>
    <row r="28393" ht="12.75" customHeight="1" x14ac:dyDescent="0.2"/>
    <row r="28394" ht="12.75" customHeight="1" x14ac:dyDescent="0.2"/>
    <row r="28395" ht="12.75" customHeight="1" x14ac:dyDescent="0.2"/>
    <row r="28396" ht="12.75" customHeight="1" x14ac:dyDescent="0.2"/>
    <row r="28397" ht="12.75" customHeight="1" x14ac:dyDescent="0.2"/>
    <row r="28398" ht="12.75" customHeight="1" x14ac:dyDescent="0.2"/>
    <row r="28399" ht="12.75" customHeight="1" x14ac:dyDescent="0.2"/>
    <row r="28400" ht="12.75" customHeight="1" x14ac:dyDescent="0.2"/>
    <row r="28401" ht="12.75" customHeight="1" x14ac:dyDescent="0.2"/>
    <row r="28402" ht="12.75" customHeight="1" x14ac:dyDescent="0.2"/>
    <row r="28403" ht="12.75" customHeight="1" x14ac:dyDescent="0.2"/>
    <row r="28404" ht="12.75" customHeight="1" x14ac:dyDescent="0.2"/>
    <row r="28405" ht="12.75" customHeight="1" x14ac:dyDescent="0.2"/>
    <row r="28406" ht="12.75" customHeight="1" x14ac:dyDescent="0.2"/>
    <row r="28407" ht="12.75" customHeight="1" x14ac:dyDescent="0.2"/>
    <row r="28408" ht="12.75" customHeight="1" x14ac:dyDescent="0.2"/>
    <row r="28409" ht="12.75" customHeight="1" x14ac:dyDescent="0.2"/>
    <row r="28410" ht="12.75" customHeight="1" x14ac:dyDescent="0.2"/>
    <row r="28411" ht="12.75" customHeight="1" x14ac:dyDescent="0.2"/>
    <row r="28412" ht="12.75" customHeight="1" x14ac:dyDescent="0.2"/>
    <row r="28413" ht="12.75" customHeight="1" x14ac:dyDescent="0.2"/>
    <row r="28414" ht="12.75" customHeight="1" x14ac:dyDescent="0.2"/>
    <row r="28415" ht="12.75" customHeight="1" x14ac:dyDescent="0.2"/>
    <row r="28416" ht="12.75" customHeight="1" x14ac:dyDescent="0.2"/>
    <row r="28417" ht="12.75" customHeight="1" x14ac:dyDescent="0.2"/>
    <row r="28418" ht="12.75" customHeight="1" x14ac:dyDescent="0.2"/>
    <row r="28419" ht="12.75" customHeight="1" x14ac:dyDescent="0.2"/>
    <row r="28420" ht="12.75" customHeight="1" x14ac:dyDescent="0.2"/>
    <row r="28421" ht="12.75" customHeight="1" x14ac:dyDescent="0.2"/>
    <row r="28422" ht="12.75" customHeight="1" x14ac:dyDescent="0.2"/>
    <row r="28423" ht="12.75" customHeight="1" x14ac:dyDescent="0.2"/>
    <row r="28424" ht="12.75" customHeight="1" x14ac:dyDescent="0.2"/>
    <row r="28425" ht="12.75" customHeight="1" x14ac:dyDescent="0.2"/>
    <row r="28426" ht="12.75" customHeight="1" x14ac:dyDescent="0.2"/>
    <row r="28427" ht="12.75" customHeight="1" x14ac:dyDescent="0.2"/>
    <row r="28428" ht="12.75" customHeight="1" x14ac:dyDescent="0.2"/>
    <row r="28429" ht="12.75" customHeight="1" x14ac:dyDescent="0.2"/>
    <row r="28430" ht="12.75" customHeight="1" x14ac:dyDescent="0.2"/>
    <row r="28431" ht="12.75" customHeight="1" x14ac:dyDescent="0.2"/>
    <row r="28432" ht="12.75" customHeight="1" x14ac:dyDescent="0.2"/>
    <row r="28433" ht="12.75" customHeight="1" x14ac:dyDescent="0.2"/>
    <row r="28434" ht="12.75" customHeight="1" x14ac:dyDescent="0.2"/>
    <row r="28435" ht="12.75" customHeight="1" x14ac:dyDescent="0.2"/>
    <row r="28436" ht="12.75" customHeight="1" x14ac:dyDescent="0.2"/>
    <row r="28437" ht="12.75" customHeight="1" x14ac:dyDescent="0.2"/>
    <row r="28438" ht="12.75" customHeight="1" x14ac:dyDescent="0.2"/>
    <row r="28439" ht="12.75" customHeight="1" x14ac:dyDescent="0.2"/>
    <row r="28440" ht="12.75" customHeight="1" x14ac:dyDescent="0.2"/>
    <row r="28441" ht="12.75" customHeight="1" x14ac:dyDescent="0.2"/>
    <row r="28442" ht="12.75" customHeight="1" x14ac:dyDescent="0.2"/>
    <row r="28443" ht="12.75" customHeight="1" x14ac:dyDescent="0.2"/>
    <row r="28444" ht="12.75" customHeight="1" x14ac:dyDescent="0.2"/>
    <row r="28445" ht="12.75" customHeight="1" x14ac:dyDescent="0.2"/>
    <row r="28446" ht="12.75" customHeight="1" x14ac:dyDescent="0.2"/>
    <row r="28447" ht="12.75" customHeight="1" x14ac:dyDescent="0.2"/>
    <row r="28448" ht="12.75" customHeight="1" x14ac:dyDescent="0.2"/>
    <row r="28449" ht="12.75" customHeight="1" x14ac:dyDescent="0.2"/>
    <row r="28450" ht="12.75" customHeight="1" x14ac:dyDescent="0.2"/>
    <row r="28451" ht="12.75" customHeight="1" x14ac:dyDescent="0.2"/>
    <row r="28452" ht="12.75" customHeight="1" x14ac:dyDescent="0.2"/>
    <row r="28453" ht="12.75" customHeight="1" x14ac:dyDescent="0.2"/>
    <row r="28454" ht="12.75" customHeight="1" x14ac:dyDescent="0.2"/>
    <row r="28455" ht="12.75" customHeight="1" x14ac:dyDescent="0.2"/>
    <row r="28456" ht="12.75" customHeight="1" x14ac:dyDescent="0.2"/>
    <row r="28457" ht="12.75" customHeight="1" x14ac:dyDescent="0.2"/>
    <row r="28458" ht="12.75" customHeight="1" x14ac:dyDescent="0.2"/>
    <row r="28459" ht="12.75" customHeight="1" x14ac:dyDescent="0.2"/>
    <row r="28460" ht="12.75" customHeight="1" x14ac:dyDescent="0.2"/>
    <row r="28461" ht="12.75" customHeight="1" x14ac:dyDescent="0.2"/>
    <row r="28462" ht="12.75" customHeight="1" x14ac:dyDescent="0.2"/>
    <row r="28463" ht="12.75" customHeight="1" x14ac:dyDescent="0.2"/>
    <row r="28464" ht="12.75" customHeight="1" x14ac:dyDescent="0.2"/>
    <row r="28465" ht="12.75" customHeight="1" x14ac:dyDescent="0.2"/>
    <row r="28466" ht="12.75" customHeight="1" x14ac:dyDescent="0.2"/>
    <row r="28467" ht="12.75" customHeight="1" x14ac:dyDescent="0.2"/>
    <row r="28468" ht="12.75" customHeight="1" x14ac:dyDescent="0.2"/>
    <row r="28469" ht="12.75" customHeight="1" x14ac:dyDescent="0.2"/>
    <row r="28470" ht="12.75" customHeight="1" x14ac:dyDescent="0.2"/>
    <row r="28471" ht="12.75" customHeight="1" x14ac:dyDescent="0.2"/>
    <row r="28472" ht="12.75" customHeight="1" x14ac:dyDescent="0.2"/>
    <row r="28473" ht="12.75" customHeight="1" x14ac:dyDescent="0.2"/>
    <row r="28474" ht="12.75" customHeight="1" x14ac:dyDescent="0.2"/>
    <row r="28475" ht="12.75" customHeight="1" x14ac:dyDescent="0.2"/>
    <row r="28476" ht="12.75" customHeight="1" x14ac:dyDescent="0.2"/>
    <row r="28477" ht="12.75" customHeight="1" x14ac:dyDescent="0.2"/>
    <row r="28478" ht="12.75" customHeight="1" x14ac:dyDescent="0.2"/>
    <row r="28479" ht="12.75" customHeight="1" x14ac:dyDescent="0.2"/>
    <row r="28480" ht="12.75" customHeight="1" x14ac:dyDescent="0.2"/>
    <row r="28481" ht="12.75" customHeight="1" x14ac:dyDescent="0.2"/>
    <row r="28482" ht="12.75" customHeight="1" x14ac:dyDescent="0.2"/>
    <row r="28483" ht="12.75" customHeight="1" x14ac:dyDescent="0.2"/>
    <row r="28484" ht="12.75" customHeight="1" x14ac:dyDescent="0.2"/>
    <row r="28485" ht="12.75" customHeight="1" x14ac:dyDescent="0.2"/>
    <row r="28486" ht="12.75" customHeight="1" x14ac:dyDescent="0.2"/>
    <row r="28487" ht="12.75" customHeight="1" x14ac:dyDescent="0.2"/>
    <row r="28488" ht="12.75" customHeight="1" x14ac:dyDescent="0.2"/>
    <row r="28489" ht="12.75" customHeight="1" x14ac:dyDescent="0.2"/>
    <row r="28490" ht="12.75" customHeight="1" x14ac:dyDescent="0.2"/>
    <row r="28491" ht="12.75" customHeight="1" x14ac:dyDescent="0.2"/>
    <row r="28492" ht="12.75" customHeight="1" x14ac:dyDescent="0.2"/>
    <row r="28493" ht="12.75" customHeight="1" x14ac:dyDescent="0.2"/>
    <row r="28494" ht="12.75" customHeight="1" x14ac:dyDescent="0.2"/>
    <row r="28495" ht="12.75" customHeight="1" x14ac:dyDescent="0.2"/>
    <row r="28496" ht="12.75" customHeight="1" x14ac:dyDescent="0.2"/>
    <row r="28497" ht="12.75" customHeight="1" x14ac:dyDescent="0.2"/>
    <row r="28498" ht="12.75" customHeight="1" x14ac:dyDescent="0.2"/>
    <row r="28499" ht="12.75" customHeight="1" x14ac:dyDescent="0.2"/>
    <row r="28500" ht="12.75" customHeight="1" x14ac:dyDescent="0.2"/>
    <row r="28501" ht="12.75" customHeight="1" x14ac:dyDescent="0.2"/>
    <row r="28502" ht="12.75" customHeight="1" x14ac:dyDescent="0.2"/>
    <row r="28503" ht="12.75" customHeight="1" x14ac:dyDescent="0.2"/>
    <row r="28504" ht="12.75" customHeight="1" x14ac:dyDescent="0.2"/>
    <row r="28505" ht="12.75" customHeight="1" x14ac:dyDescent="0.2"/>
    <row r="28506" ht="12.75" customHeight="1" x14ac:dyDescent="0.2"/>
    <row r="28507" ht="12.75" customHeight="1" x14ac:dyDescent="0.2"/>
    <row r="28508" ht="12.75" customHeight="1" x14ac:dyDescent="0.2"/>
    <row r="28509" ht="12.75" customHeight="1" x14ac:dyDescent="0.2"/>
    <row r="28510" ht="12.75" customHeight="1" x14ac:dyDescent="0.2"/>
    <row r="28511" ht="12.75" customHeight="1" x14ac:dyDescent="0.2"/>
    <row r="28512" ht="12.75" customHeight="1" x14ac:dyDescent="0.2"/>
    <row r="28513" ht="12.75" customHeight="1" x14ac:dyDescent="0.2"/>
    <row r="28514" ht="12.75" customHeight="1" x14ac:dyDescent="0.2"/>
    <row r="28515" ht="12.75" customHeight="1" x14ac:dyDescent="0.2"/>
    <row r="28516" ht="12.75" customHeight="1" x14ac:dyDescent="0.2"/>
    <row r="28517" ht="12.75" customHeight="1" x14ac:dyDescent="0.2"/>
    <row r="28518" ht="12.75" customHeight="1" x14ac:dyDescent="0.2"/>
    <row r="28519" ht="12.75" customHeight="1" x14ac:dyDescent="0.2"/>
    <row r="28520" ht="12.75" customHeight="1" x14ac:dyDescent="0.2"/>
    <row r="28521" ht="12.75" customHeight="1" x14ac:dyDescent="0.2"/>
    <row r="28522" ht="12.75" customHeight="1" x14ac:dyDescent="0.2"/>
    <row r="28523" ht="12.75" customHeight="1" x14ac:dyDescent="0.2"/>
    <row r="28524" ht="12.75" customHeight="1" x14ac:dyDescent="0.2"/>
    <row r="28525" ht="12.75" customHeight="1" x14ac:dyDescent="0.2"/>
    <row r="28526" ht="12.75" customHeight="1" x14ac:dyDescent="0.2"/>
    <row r="28527" ht="12.75" customHeight="1" x14ac:dyDescent="0.2"/>
    <row r="28528" ht="12.75" customHeight="1" x14ac:dyDescent="0.2"/>
    <row r="28529" ht="12.75" customHeight="1" x14ac:dyDescent="0.2"/>
    <row r="28530" ht="12.75" customHeight="1" x14ac:dyDescent="0.2"/>
    <row r="28531" ht="12.75" customHeight="1" x14ac:dyDescent="0.2"/>
    <row r="28532" ht="12.75" customHeight="1" x14ac:dyDescent="0.2"/>
    <row r="28533" ht="12.75" customHeight="1" x14ac:dyDescent="0.2"/>
    <row r="28534" ht="12.75" customHeight="1" x14ac:dyDescent="0.2"/>
    <row r="28535" ht="12.75" customHeight="1" x14ac:dyDescent="0.2"/>
    <row r="28536" ht="12.75" customHeight="1" x14ac:dyDescent="0.2"/>
    <row r="28537" ht="12.75" customHeight="1" x14ac:dyDescent="0.2"/>
    <row r="28538" ht="12.75" customHeight="1" x14ac:dyDescent="0.2"/>
    <row r="28539" ht="12.75" customHeight="1" x14ac:dyDescent="0.2"/>
    <row r="28540" ht="12.75" customHeight="1" x14ac:dyDescent="0.2"/>
    <row r="28541" ht="12.75" customHeight="1" x14ac:dyDescent="0.2"/>
    <row r="28542" ht="12.75" customHeight="1" x14ac:dyDescent="0.2"/>
    <row r="28543" ht="12.75" customHeight="1" x14ac:dyDescent="0.2"/>
    <row r="28544" ht="12.75" customHeight="1" x14ac:dyDescent="0.2"/>
    <row r="28545" ht="12.75" customHeight="1" x14ac:dyDescent="0.2"/>
    <row r="28546" ht="12.75" customHeight="1" x14ac:dyDescent="0.2"/>
    <row r="28547" ht="12.75" customHeight="1" x14ac:dyDescent="0.2"/>
    <row r="28548" ht="12.75" customHeight="1" x14ac:dyDescent="0.2"/>
    <row r="28549" ht="12.75" customHeight="1" x14ac:dyDescent="0.2"/>
    <row r="28550" ht="12.75" customHeight="1" x14ac:dyDescent="0.2"/>
    <row r="28551" ht="12.75" customHeight="1" x14ac:dyDescent="0.2"/>
    <row r="28552" ht="12.75" customHeight="1" x14ac:dyDescent="0.2"/>
    <row r="28553" ht="12.75" customHeight="1" x14ac:dyDescent="0.2"/>
    <row r="28554" ht="12.75" customHeight="1" x14ac:dyDescent="0.2"/>
    <row r="28555" ht="12.75" customHeight="1" x14ac:dyDescent="0.2"/>
    <row r="28556" ht="12.75" customHeight="1" x14ac:dyDescent="0.2"/>
    <row r="28557" ht="12.75" customHeight="1" x14ac:dyDescent="0.2"/>
    <row r="28558" ht="12.75" customHeight="1" x14ac:dyDescent="0.2"/>
    <row r="28559" ht="12.75" customHeight="1" x14ac:dyDescent="0.2"/>
    <row r="28560" ht="12.75" customHeight="1" x14ac:dyDescent="0.2"/>
    <row r="28561" ht="12.75" customHeight="1" x14ac:dyDescent="0.2"/>
    <row r="28562" ht="12.75" customHeight="1" x14ac:dyDescent="0.2"/>
    <row r="28563" ht="12.75" customHeight="1" x14ac:dyDescent="0.2"/>
    <row r="28564" ht="12.75" customHeight="1" x14ac:dyDescent="0.2"/>
    <row r="28565" ht="12.75" customHeight="1" x14ac:dyDescent="0.2"/>
    <row r="28566" ht="12.75" customHeight="1" x14ac:dyDescent="0.2"/>
    <row r="28567" ht="12.75" customHeight="1" x14ac:dyDescent="0.2"/>
    <row r="28568" ht="12.75" customHeight="1" x14ac:dyDescent="0.2"/>
    <row r="28569" ht="12.75" customHeight="1" x14ac:dyDescent="0.2"/>
    <row r="28570" ht="12.75" customHeight="1" x14ac:dyDescent="0.2"/>
    <row r="28571" ht="12.75" customHeight="1" x14ac:dyDescent="0.2"/>
    <row r="28572" ht="12.75" customHeight="1" x14ac:dyDescent="0.2"/>
    <row r="28573" ht="12.75" customHeight="1" x14ac:dyDescent="0.2"/>
    <row r="28574" ht="12.75" customHeight="1" x14ac:dyDescent="0.2"/>
    <row r="28575" ht="12.75" customHeight="1" x14ac:dyDescent="0.2"/>
    <row r="28576" ht="12.75" customHeight="1" x14ac:dyDescent="0.2"/>
    <row r="28577" ht="12.75" customHeight="1" x14ac:dyDescent="0.2"/>
    <row r="28578" ht="12.75" customHeight="1" x14ac:dyDescent="0.2"/>
    <row r="28579" ht="12.75" customHeight="1" x14ac:dyDescent="0.2"/>
    <row r="28580" ht="12.75" customHeight="1" x14ac:dyDescent="0.2"/>
    <row r="28581" ht="12.75" customHeight="1" x14ac:dyDescent="0.2"/>
    <row r="28582" ht="12.75" customHeight="1" x14ac:dyDescent="0.2"/>
    <row r="28583" ht="12.75" customHeight="1" x14ac:dyDescent="0.2"/>
    <row r="28584" ht="12.75" customHeight="1" x14ac:dyDescent="0.2"/>
    <row r="28585" ht="12.75" customHeight="1" x14ac:dyDescent="0.2"/>
    <row r="28586" ht="12.75" customHeight="1" x14ac:dyDescent="0.2"/>
    <row r="28587" ht="12.75" customHeight="1" x14ac:dyDescent="0.2"/>
    <row r="28588" ht="12.75" customHeight="1" x14ac:dyDescent="0.2"/>
    <row r="28589" ht="12.75" customHeight="1" x14ac:dyDescent="0.2"/>
    <row r="28590" ht="12.75" customHeight="1" x14ac:dyDescent="0.2"/>
    <row r="28591" ht="12.75" customHeight="1" x14ac:dyDescent="0.2"/>
    <row r="28592" ht="12.75" customHeight="1" x14ac:dyDescent="0.2"/>
    <row r="28593" ht="12.75" customHeight="1" x14ac:dyDescent="0.2"/>
    <row r="28594" ht="12.75" customHeight="1" x14ac:dyDescent="0.2"/>
    <row r="28595" ht="12.75" customHeight="1" x14ac:dyDescent="0.2"/>
    <row r="28596" ht="12.75" customHeight="1" x14ac:dyDescent="0.2"/>
    <row r="28597" ht="12.75" customHeight="1" x14ac:dyDescent="0.2"/>
    <row r="28598" ht="12.75" customHeight="1" x14ac:dyDescent="0.2"/>
    <row r="28599" ht="12.75" customHeight="1" x14ac:dyDescent="0.2"/>
    <row r="28600" ht="12.75" customHeight="1" x14ac:dyDescent="0.2"/>
    <row r="28601" ht="12.75" customHeight="1" x14ac:dyDescent="0.2"/>
    <row r="28602" ht="12.75" customHeight="1" x14ac:dyDescent="0.2"/>
    <row r="28603" ht="12.75" customHeight="1" x14ac:dyDescent="0.2"/>
    <row r="28604" ht="12.75" customHeight="1" x14ac:dyDescent="0.2"/>
    <row r="28605" ht="12.75" customHeight="1" x14ac:dyDescent="0.2"/>
    <row r="28606" ht="12.75" customHeight="1" x14ac:dyDescent="0.2"/>
    <row r="28607" ht="12.75" customHeight="1" x14ac:dyDescent="0.2"/>
    <row r="28608" ht="12.75" customHeight="1" x14ac:dyDescent="0.2"/>
    <row r="28609" ht="12.75" customHeight="1" x14ac:dyDescent="0.2"/>
    <row r="28610" ht="12.75" customHeight="1" x14ac:dyDescent="0.2"/>
    <row r="28611" ht="12.75" customHeight="1" x14ac:dyDescent="0.2"/>
    <row r="28612" ht="12.75" customHeight="1" x14ac:dyDescent="0.2"/>
    <row r="28613" ht="12.75" customHeight="1" x14ac:dyDescent="0.2"/>
    <row r="28614" ht="12.75" customHeight="1" x14ac:dyDescent="0.2"/>
    <row r="28615" ht="12.75" customHeight="1" x14ac:dyDescent="0.2"/>
    <row r="28616" ht="12.75" customHeight="1" x14ac:dyDescent="0.2"/>
    <row r="28617" ht="12.75" customHeight="1" x14ac:dyDescent="0.2"/>
    <row r="28618" ht="12.75" customHeight="1" x14ac:dyDescent="0.2"/>
    <row r="28619" ht="12.75" customHeight="1" x14ac:dyDescent="0.2"/>
    <row r="28620" ht="12.75" customHeight="1" x14ac:dyDescent="0.2"/>
    <row r="28621" ht="12.75" customHeight="1" x14ac:dyDescent="0.2"/>
    <row r="28622" ht="12.75" customHeight="1" x14ac:dyDescent="0.2"/>
    <row r="28623" ht="12.75" customHeight="1" x14ac:dyDescent="0.2"/>
    <row r="28624" ht="12.75" customHeight="1" x14ac:dyDescent="0.2"/>
    <row r="28625" ht="12.75" customHeight="1" x14ac:dyDescent="0.2"/>
    <row r="28626" ht="12.75" customHeight="1" x14ac:dyDescent="0.2"/>
    <row r="28627" ht="12.75" customHeight="1" x14ac:dyDescent="0.2"/>
    <row r="28628" ht="12.75" customHeight="1" x14ac:dyDescent="0.2"/>
    <row r="28629" ht="12.75" customHeight="1" x14ac:dyDescent="0.2"/>
    <row r="28630" ht="12.75" customHeight="1" x14ac:dyDescent="0.2"/>
    <row r="28631" ht="12.75" customHeight="1" x14ac:dyDescent="0.2"/>
    <row r="28632" ht="12.75" customHeight="1" x14ac:dyDescent="0.2"/>
    <row r="28633" ht="12.75" customHeight="1" x14ac:dyDescent="0.2"/>
    <row r="28634" ht="12.75" customHeight="1" x14ac:dyDescent="0.2"/>
    <row r="28635" ht="12.75" customHeight="1" x14ac:dyDescent="0.2"/>
    <row r="28636" ht="12.75" customHeight="1" x14ac:dyDescent="0.2"/>
    <row r="28637" ht="12.75" customHeight="1" x14ac:dyDescent="0.2"/>
    <row r="28638" ht="12.75" customHeight="1" x14ac:dyDescent="0.2"/>
    <row r="28639" ht="12.75" customHeight="1" x14ac:dyDescent="0.2"/>
    <row r="28640" ht="12.75" customHeight="1" x14ac:dyDescent="0.2"/>
    <row r="28641" ht="12.75" customHeight="1" x14ac:dyDescent="0.2"/>
    <row r="28642" ht="12.75" customHeight="1" x14ac:dyDescent="0.2"/>
    <row r="28643" ht="12.75" customHeight="1" x14ac:dyDescent="0.2"/>
    <row r="28644" ht="12.75" customHeight="1" x14ac:dyDescent="0.2"/>
    <row r="28645" ht="12.75" customHeight="1" x14ac:dyDescent="0.2"/>
    <row r="28646" ht="12.75" customHeight="1" x14ac:dyDescent="0.2"/>
    <row r="28647" ht="12.75" customHeight="1" x14ac:dyDescent="0.2"/>
    <row r="28648" ht="12.75" customHeight="1" x14ac:dyDescent="0.2"/>
    <row r="28649" ht="12.75" customHeight="1" x14ac:dyDescent="0.2"/>
    <row r="28650" ht="12.75" customHeight="1" x14ac:dyDescent="0.2"/>
    <row r="28651" ht="12.75" customHeight="1" x14ac:dyDescent="0.2"/>
    <row r="28652" ht="12.75" customHeight="1" x14ac:dyDescent="0.2"/>
    <row r="28653" ht="12.75" customHeight="1" x14ac:dyDescent="0.2"/>
    <row r="28654" ht="12.75" customHeight="1" x14ac:dyDescent="0.2"/>
    <row r="28655" ht="12.75" customHeight="1" x14ac:dyDescent="0.2"/>
    <row r="28656" ht="12.75" customHeight="1" x14ac:dyDescent="0.2"/>
    <row r="28657" ht="12.75" customHeight="1" x14ac:dyDescent="0.2"/>
    <row r="28658" ht="12.75" customHeight="1" x14ac:dyDescent="0.2"/>
    <row r="28659" ht="12.75" customHeight="1" x14ac:dyDescent="0.2"/>
    <row r="28660" ht="12.75" customHeight="1" x14ac:dyDescent="0.2"/>
    <row r="28661" ht="12.75" customHeight="1" x14ac:dyDescent="0.2"/>
    <row r="28662" ht="12.75" customHeight="1" x14ac:dyDescent="0.2"/>
    <row r="28663" ht="12.75" customHeight="1" x14ac:dyDescent="0.2"/>
    <row r="28664" ht="12.75" customHeight="1" x14ac:dyDescent="0.2"/>
    <row r="28665" ht="12.75" customHeight="1" x14ac:dyDescent="0.2"/>
    <row r="28666" ht="12.75" customHeight="1" x14ac:dyDescent="0.2"/>
    <row r="28667" ht="12.75" customHeight="1" x14ac:dyDescent="0.2"/>
    <row r="28668" ht="12.75" customHeight="1" x14ac:dyDescent="0.2"/>
    <row r="28669" ht="12.75" customHeight="1" x14ac:dyDescent="0.2"/>
    <row r="28670" ht="12.75" customHeight="1" x14ac:dyDescent="0.2"/>
    <row r="28671" ht="12.75" customHeight="1" x14ac:dyDescent="0.2"/>
    <row r="28672" ht="12.75" customHeight="1" x14ac:dyDescent="0.2"/>
    <row r="28673" ht="12.75" customHeight="1" x14ac:dyDescent="0.2"/>
    <row r="28674" ht="12.75" customHeight="1" x14ac:dyDescent="0.2"/>
    <row r="28675" ht="12.75" customHeight="1" x14ac:dyDescent="0.2"/>
    <row r="28676" ht="12.75" customHeight="1" x14ac:dyDescent="0.2"/>
    <row r="28677" ht="12.75" customHeight="1" x14ac:dyDescent="0.2"/>
    <row r="28678" ht="12.75" customHeight="1" x14ac:dyDescent="0.2"/>
    <row r="28679" ht="12.75" customHeight="1" x14ac:dyDescent="0.2"/>
    <row r="28680" ht="12.75" customHeight="1" x14ac:dyDescent="0.2"/>
    <row r="28681" ht="12.75" customHeight="1" x14ac:dyDescent="0.2"/>
    <row r="28682" ht="12.75" customHeight="1" x14ac:dyDescent="0.2"/>
    <row r="28683" ht="12.75" customHeight="1" x14ac:dyDescent="0.2"/>
    <row r="28684" ht="12.75" customHeight="1" x14ac:dyDescent="0.2"/>
    <row r="28685" ht="12.75" customHeight="1" x14ac:dyDescent="0.2"/>
    <row r="28686" ht="12.75" customHeight="1" x14ac:dyDescent="0.2"/>
    <row r="28687" ht="12.75" customHeight="1" x14ac:dyDescent="0.2"/>
    <row r="28688" ht="12.75" customHeight="1" x14ac:dyDescent="0.2"/>
    <row r="28689" ht="12.75" customHeight="1" x14ac:dyDescent="0.2"/>
    <row r="28690" ht="12.75" customHeight="1" x14ac:dyDescent="0.2"/>
    <row r="28691" ht="12.75" customHeight="1" x14ac:dyDescent="0.2"/>
    <row r="28692" ht="12.75" customHeight="1" x14ac:dyDescent="0.2"/>
    <row r="28693" ht="12.75" customHeight="1" x14ac:dyDescent="0.2"/>
    <row r="28694" ht="12.75" customHeight="1" x14ac:dyDescent="0.2"/>
    <row r="28695" ht="12.75" customHeight="1" x14ac:dyDescent="0.2"/>
    <row r="28696" ht="12.75" customHeight="1" x14ac:dyDescent="0.2"/>
    <row r="28697" ht="12.75" customHeight="1" x14ac:dyDescent="0.2"/>
    <row r="28698" ht="12.75" customHeight="1" x14ac:dyDescent="0.2"/>
    <row r="28699" ht="12.75" customHeight="1" x14ac:dyDescent="0.2"/>
    <row r="28700" ht="12.75" customHeight="1" x14ac:dyDescent="0.2"/>
    <row r="28701" ht="12.75" customHeight="1" x14ac:dyDescent="0.2"/>
    <row r="28702" ht="12.75" customHeight="1" x14ac:dyDescent="0.2"/>
    <row r="28703" ht="12.75" customHeight="1" x14ac:dyDescent="0.2"/>
    <row r="28704" ht="12.75" customHeight="1" x14ac:dyDescent="0.2"/>
    <row r="28705" ht="12.75" customHeight="1" x14ac:dyDescent="0.2"/>
    <row r="28706" ht="12.75" customHeight="1" x14ac:dyDescent="0.2"/>
    <row r="28707" ht="12.75" customHeight="1" x14ac:dyDescent="0.2"/>
    <row r="28708" ht="12.75" customHeight="1" x14ac:dyDescent="0.2"/>
    <row r="28709" ht="12.75" customHeight="1" x14ac:dyDescent="0.2"/>
    <row r="28710" ht="12.75" customHeight="1" x14ac:dyDescent="0.2"/>
    <row r="28711" ht="12.75" customHeight="1" x14ac:dyDescent="0.2"/>
    <row r="28712" ht="12.75" customHeight="1" x14ac:dyDescent="0.2"/>
    <row r="28713" ht="12.75" customHeight="1" x14ac:dyDescent="0.2"/>
    <row r="28714" ht="12.75" customHeight="1" x14ac:dyDescent="0.2"/>
    <row r="28715" ht="12.75" customHeight="1" x14ac:dyDescent="0.2"/>
    <row r="28716" ht="12.75" customHeight="1" x14ac:dyDescent="0.2"/>
    <row r="28717" ht="12.75" customHeight="1" x14ac:dyDescent="0.2"/>
    <row r="28718" ht="12.75" customHeight="1" x14ac:dyDescent="0.2"/>
    <row r="28719" ht="12.75" customHeight="1" x14ac:dyDescent="0.2"/>
    <row r="28720" ht="12.75" customHeight="1" x14ac:dyDescent="0.2"/>
    <row r="28721" ht="12.75" customHeight="1" x14ac:dyDescent="0.2"/>
    <row r="28722" ht="12.75" customHeight="1" x14ac:dyDescent="0.2"/>
    <row r="28723" ht="12.75" customHeight="1" x14ac:dyDescent="0.2"/>
    <row r="28724" ht="12.75" customHeight="1" x14ac:dyDescent="0.2"/>
    <row r="28725" ht="12.75" customHeight="1" x14ac:dyDescent="0.2"/>
    <row r="28726" ht="12.75" customHeight="1" x14ac:dyDescent="0.2"/>
    <row r="28727" ht="12.75" customHeight="1" x14ac:dyDescent="0.2"/>
    <row r="28728" ht="12.75" customHeight="1" x14ac:dyDescent="0.2"/>
    <row r="28729" ht="12.75" customHeight="1" x14ac:dyDescent="0.2"/>
    <row r="28730" ht="12.75" customHeight="1" x14ac:dyDescent="0.2"/>
    <row r="28731" ht="12.75" customHeight="1" x14ac:dyDescent="0.2"/>
    <row r="28732" ht="12.75" customHeight="1" x14ac:dyDescent="0.2"/>
    <row r="28733" ht="12.75" customHeight="1" x14ac:dyDescent="0.2"/>
    <row r="28734" ht="12.75" customHeight="1" x14ac:dyDescent="0.2"/>
    <row r="28735" ht="12.75" customHeight="1" x14ac:dyDescent="0.2"/>
    <row r="28736" ht="12.75" customHeight="1" x14ac:dyDescent="0.2"/>
    <row r="28737" ht="12.75" customHeight="1" x14ac:dyDescent="0.2"/>
    <row r="28738" ht="12.75" customHeight="1" x14ac:dyDescent="0.2"/>
    <row r="28739" ht="12.75" customHeight="1" x14ac:dyDescent="0.2"/>
    <row r="28740" ht="12.75" customHeight="1" x14ac:dyDescent="0.2"/>
    <row r="28741" ht="12.75" customHeight="1" x14ac:dyDescent="0.2"/>
    <row r="28742" ht="12.75" customHeight="1" x14ac:dyDescent="0.2"/>
    <row r="28743" ht="12.75" customHeight="1" x14ac:dyDescent="0.2"/>
    <row r="28744" ht="12.75" customHeight="1" x14ac:dyDescent="0.2"/>
    <row r="28745" ht="12.75" customHeight="1" x14ac:dyDescent="0.2"/>
    <row r="28746" ht="12.75" customHeight="1" x14ac:dyDescent="0.2"/>
    <row r="28747" ht="12.75" customHeight="1" x14ac:dyDescent="0.2"/>
    <row r="28748" ht="12.75" customHeight="1" x14ac:dyDescent="0.2"/>
    <row r="28749" ht="12.75" customHeight="1" x14ac:dyDescent="0.2"/>
    <row r="28750" ht="12.75" customHeight="1" x14ac:dyDescent="0.2"/>
    <row r="28751" ht="12.75" customHeight="1" x14ac:dyDescent="0.2"/>
    <row r="28752" ht="12.75" customHeight="1" x14ac:dyDescent="0.2"/>
    <row r="28753" ht="12.75" customHeight="1" x14ac:dyDescent="0.2"/>
    <row r="28754" ht="12.75" customHeight="1" x14ac:dyDescent="0.2"/>
    <row r="28755" ht="12.75" customHeight="1" x14ac:dyDescent="0.2"/>
    <row r="28756" ht="12.75" customHeight="1" x14ac:dyDescent="0.2"/>
    <row r="28757" ht="12.75" customHeight="1" x14ac:dyDescent="0.2"/>
    <row r="28758" ht="12.75" customHeight="1" x14ac:dyDescent="0.2"/>
    <row r="28759" ht="12.75" customHeight="1" x14ac:dyDescent="0.2"/>
    <row r="28760" ht="12.75" customHeight="1" x14ac:dyDescent="0.2"/>
    <row r="28761" ht="12.75" customHeight="1" x14ac:dyDescent="0.2"/>
    <row r="28762" ht="12.75" customHeight="1" x14ac:dyDescent="0.2"/>
    <row r="28763" ht="12.75" customHeight="1" x14ac:dyDescent="0.2"/>
    <row r="28764" ht="12.75" customHeight="1" x14ac:dyDescent="0.2"/>
    <row r="28765" ht="12.75" customHeight="1" x14ac:dyDescent="0.2"/>
    <row r="28766" ht="12.75" customHeight="1" x14ac:dyDescent="0.2"/>
    <row r="28767" ht="12.75" customHeight="1" x14ac:dyDescent="0.2"/>
    <row r="28768" ht="12.75" customHeight="1" x14ac:dyDescent="0.2"/>
    <row r="28769" ht="12.75" customHeight="1" x14ac:dyDescent="0.2"/>
    <row r="28770" ht="12.75" customHeight="1" x14ac:dyDescent="0.2"/>
    <row r="28771" ht="12.75" customHeight="1" x14ac:dyDescent="0.2"/>
    <row r="28772" ht="12.75" customHeight="1" x14ac:dyDescent="0.2"/>
    <row r="28773" ht="12.75" customHeight="1" x14ac:dyDescent="0.2"/>
    <row r="28774" ht="12.75" customHeight="1" x14ac:dyDescent="0.2"/>
    <row r="28775" ht="12.75" customHeight="1" x14ac:dyDescent="0.2"/>
    <row r="28776" ht="12.75" customHeight="1" x14ac:dyDescent="0.2"/>
    <row r="28777" ht="12.75" customHeight="1" x14ac:dyDescent="0.2"/>
    <row r="28778" ht="12.75" customHeight="1" x14ac:dyDescent="0.2"/>
    <row r="28779" ht="12.75" customHeight="1" x14ac:dyDescent="0.2"/>
    <row r="28780" ht="12.75" customHeight="1" x14ac:dyDescent="0.2"/>
    <row r="28781" ht="12.75" customHeight="1" x14ac:dyDescent="0.2"/>
    <row r="28782" ht="12.75" customHeight="1" x14ac:dyDescent="0.2"/>
    <row r="28783" ht="12.75" customHeight="1" x14ac:dyDescent="0.2"/>
    <row r="28784" ht="12.75" customHeight="1" x14ac:dyDescent="0.2"/>
    <row r="28785" ht="12.75" customHeight="1" x14ac:dyDescent="0.2"/>
    <row r="28786" ht="12.75" customHeight="1" x14ac:dyDescent="0.2"/>
    <row r="28787" ht="12.75" customHeight="1" x14ac:dyDescent="0.2"/>
    <row r="28788" ht="12.75" customHeight="1" x14ac:dyDescent="0.2"/>
    <row r="28789" ht="12.75" customHeight="1" x14ac:dyDescent="0.2"/>
    <row r="28790" ht="12.75" customHeight="1" x14ac:dyDescent="0.2"/>
    <row r="28791" ht="12.75" customHeight="1" x14ac:dyDescent="0.2"/>
    <row r="28792" ht="12.75" customHeight="1" x14ac:dyDescent="0.2"/>
    <row r="28793" ht="12.75" customHeight="1" x14ac:dyDescent="0.2"/>
    <row r="28794" ht="12.75" customHeight="1" x14ac:dyDescent="0.2"/>
    <row r="28795" ht="12.75" customHeight="1" x14ac:dyDescent="0.2"/>
    <row r="28796" ht="12.75" customHeight="1" x14ac:dyDescent="0.2"/>
    <row r="28797" ht="12.75" customHeight="1" x14ac:dyDescent="0.2"/>
    <row r="28798" ht="12.75" customHeight="1" x14ac:dyDescent="0.2"/>
    <row r="28799" ht="12.75" customHeight="1" x14ac:dyDescent="0.2"/>
    <row r="28800" ht="12.75" customHeight="1" x14ac:dyDescent="0.2"/>
    <row r="28801" ht="12.75" customHeight="1" x14ac:dyDescent="0.2"/>
    <row r="28802" ht="12.75" customHeight="1" x14ac:dyDescent="0.2"/>
    <row r="28803" ht="12.75" customHeight="1" x14ac:dyDescent="0.2"/>
    <row r="28804" ht="12.75" customHeight="1" x14ac:dyDescent="0.2"/>
    <row r="28805" ht="12.75" customHeight="1" x14ac:dyDescent="0.2"/>
    <row r="28806" ht="12.75" customHeight="1" x14ac:dyDescent="0.2"/>
    <row r="28807" ht="12.75" customHeight="1" x14ac:dyDescent="0.2"/>
    <row r="28808" ht="12.75" customHeight="1" x14ac:dyDescent="0.2"/>
    <row r="28809" ht="12.75" customHeight="1" x14ac:dyDescent="0.2"/>
    <row r="28810" ht="12.75" customHeight="1" x14ac:dyDescent="0.2"/>
    <row r="28811" ht="12.75" customHeight="1" x14ac:dyDescent="0.2"/>
    <row r="28812" ht="12.75" customHeight="1" x14ac:dyDescent="0.2"/>
    <row r="28813" ht="12.75" customHeight="1" x14ac:dyDescent="0.2"/>
    <row r="28814" ht="12.75" customHeight="1" x14ac:dyDescent="0.2"/>
    <row r="28815" ht="12.75" customHeight="1" x14ac:dyDescent="0.2"/>
    <row r="28816" ht="12.75" customHeight="1" x14ac:dyDescent="0.2"/>
    <row r="28817" ht="12.75" customHeight="1" x14ac:dyDescent="0.2"/>
    <row r="28818" ht="12.75" customHeight="1" x14ac:dyDescent="0.2"/>
    <row r="28819" ht="12.75" customHeight="1" x14ac:dyDescent="0.2"/>
    <row r="28820" ht="12.75" customHeight="1" x14ac:dyDescent="0.2"/>
    <row r="28821" ht="12.75" customHeight="1" x14ac:dyDescent="0.2"/>
    <row r="28822" ht="12.75" customHeight="1" x14ac:dyDescent="0.2"/>
    <row r="28823" ht="12.75" customHeight="1" x14ac:dyDescent="0.2"/>
    <row r="28824" ht="12.75" customHeight="1" x14ac:dyDescent="0.2"/>
    <row r="28825" ht="12.75" customHeight="1" x14ac:dyDescent="0.2"/>
    <row r="28826" ht="12.75" customHeight="1" x14ac:dyDescent="0.2"/>
    <row r="28827" ht="12.75" customHeight="1" x14ac:dyDescent="0.2"/>
    <row r="28828" ht="12.75" customHeight="1" x14ac:dyDescent="0.2"/>
    <row r="28829" ht="12.75" customHeight="1" x14ac:dyDescent="0.2"/>
    <row r="28830" ht="12.75" customHeight="1" x14ac:dyDescent="0.2"/>
    <row r="28831" ht="12.75" customHeight="1" x14ac:dyDescent="0.2"/>
    <row r="28832" ht="12.75" customHeight="1" x14ac:dyDescent="0.2"/>
    <row r="28833" ht="12.75" customHeight="1" x14ac:dyDescent="0.2"/>
    <row r="28834" ht="12.75" customHeight="1" x14ac:dyDescent="0.2"/>
    <row r="28835" ht="12.75" customHeight="1" x14ac:dyDescent="0.2"/>
    <row r="28836" ht="12.75" customHeight="1" x14ac:dyDescent="0.2"/>
    <row r="28837" ht="12.75" customHeight="1" x14ac:dyDescent="0.2"/>
    <row r="28838" ht="12.75" customHeight="1" x14ac:dyDescent="0.2"/>
    <row r="28839" ht="12.75" customHeight="1" x14ac:dyDescent="0.2"/>
    <row r="28840" ht="12.75" customHeight="1" x14ac:dyDescent="0.2"/>
    <row r="28841" ht="12.75" customHeight="1" x14ac:dyDescent="0.2"/>
    <row r="28842" ht="12.75" customHeight="1" x14ac:dyDescent="0.2"/>
    <row r="28843" ht="12.75" customHeight="1" x14ac:dyDescent="0.2"/>
    <row r="28844" ht="12.75" customHeight="1" x14ac:dyDescent="0.2"/>
    <row r="28845" ht="12.75" customHeight="1" x14ac:dyDescent="0.2"/>
    <row r="28846" ht="12.75" customHeight="1" x14ac:dyDescent="0.2"/>
    <row r="28847" ht="12.75" customHeight="1" x14ac:dyDescent="0.2"/>
    <row r="28848" ht="12.75" customHeight="1" x14ac:dyDescent="0.2"/>
    <row r="28849" ht="12.75" customHeight="1" x14ac:dyDescent="0.2"/>
    <row r="28850" ht="12.75" customHeight="1" x14ac:dyDescent="0.2"/>
    <row r="28851" ht="12.75" customHeight="1" x14ac:dyDescent="0.2"/>
    <row r="28852" ht="12.75" customHeight="1" x14ac:dyDescent="0.2"/>
    <row r="28853" ht="12.75" customHeight="1" x14ac:dyDescent="0.2"/>
    <row r="28854" ht="12.75" customHeight="1" x14ac:dyDescent="0.2"/>
    <row r="28855" ht="12.75" customHeight="1" x14ac:dyDescent="0.2"/>
    <row r="28856" ht="12.75" customHeight="1" x14ac:dyDescent="0.2"/>
    <row r="28857" ht="12.75" customHeight="1" x14ac:dyDescent="0.2"/>
    <row r="28858" ht="12.75" customHeight="1" x14ac:dyDescent="0.2"/>
    <row r="28859" ht="12.75" customHeight="1" x14ac:dyDescent="0.2"/>
    <row r="28860" ht="12.75" customHeight="1" x14ac:dyDescent="0.2"/>
    <row r="28861" ht="12.75" customHeight="1" x14ac:dyDescent="0.2"/>
    <row r="28862" ht="12.75" customHeight="1" x14ac:dyDescent="0.2"/>
    <row r="28863" ht="12.75" customHeight="1" x14ac:dyDescent="0.2"/>
    <row r="28864" ht="12.75" customHeight="1" x14ac:dyDescent="0.2"/>
    <row r="28865" ht="12.75" customHeight="1" x14ac:dyDescent="0.2"/>
    <row r="28866" ht="12.75" customHeight="1" x14ac:dyDescent="0.2"/>
    <row r="28867" ht="12.75" customHeight="1" x14ac:dyDescent="0.2"/>
    <row r="28868" ht="12.75" customHeight="1" x14ac:dyDescent="0.2"/>
    <row r="28869" ht="12.75" customHeight="1" x14ac:dyDescent="0.2"/>
    <row r="28870" ht="12.75" customHeight="1" x14ac:dyDescent="0.2"/>
    <row r="28871" ht="12.75" customHeight="1" x14ac:dyDescent="0.2"/>
    <row r="28872" ht="12.75" customHeight="1" x14ac:dyDescent="0.2"/>
    <row r="28873" ht="12.75" customHeight="1" x14ac:dyDescent="0.2"/>
    <row r="28874" ht="12.75" customHeight="1" x14ac:dyDescent="0.2"/>
    <row r="28875" ht="12.75" customHeight="1" x14ac:dyDescent="0.2"/>
    <row r="28876" ht="12.75" customHeight="1" x14ac:dyDescent="0.2"/>
    <row r="28877" ht="12.75" customHeight="1" x14ac:dyDescent="0.2"/>
    <row r="28878" ht="12.75" customHeight="1" x14ac:dyDescent="0.2"/>
    <row r="28879" ht="12.75" customHeight="1" x14ac:dyDescent="0.2"/>
    <row r="28880" ht="12.75" customHeight="1" x14ac:dyDescent="0.2"/>
    <row r="28881" ht="12.75" customHeight="1" x14ac:dyDescent="0.2"/>
    <row r="28882" ht="12.75" customHeight="1" x14ac:dyDescent="0.2"/>
    <row r="28883" ht="12.75" customHeight="1" x14ac:dyDescent="0.2"/>
    <row r="28884" ht="12.75" customHeight="1" x14ac:dyDescent="0.2"/>
    <row r="28885" ht="12.75" customHeight="1" x14ac:dyDescent="0.2"/>
    <row r="28886" ht="12.75" customHeight="1" x14ac:dyDescent="0.2"/>
    <row r="28887" ht="12.75" customHeight="1" x14ac:dyDescent="0.2"/>
    <row r="28888" ht="12.75" customHeight="1" x14ac:dyDescent="0.2"/>
    <row r="28889" ht="12.75" customHeight="1" x14ac:dyDescent="0.2"/>
    <row r="28890" ht="12.75" customHeight="1" x14ac:dyDescent="0.2"/>
    <row r="28891" ht="12.75" customHeight="1" x14ac:dyDescent="0.2"/>
    <row r="28892" ht="12.75" customHeight="1" x14ac:dyDescent="0.2"/>
    <row r="28893" ht="12.75" customHeight="1" x14ac:dyDescent="0.2"/>
    <row r="28894" ht="12.75" customHeight="1" x14ac:dyDescent="0.2"/>
    <row r="28895" ht="12.75" customHeight="1" x14ac:dyDescent="0.2"/>
    <row r="28896" ht="12.75" customHeight="1" x14ac:dyDescent="0.2"/>
    <row r="28897" ht="12.75" customHeight="1" x14ac:dyDescent="0.2"/>
    <row r="28898" ht="12.75" customHeight="1" x14ac:dyDescent="0.2"/>
    <row r="28899" ht="12.75" customHeight="1" x14ac:dyDescent="0.2"/>
    <row r="28900" ht="12.75" customHeight="1" x14ac:dyDescent="0.2"/>
    <row r="28901" ht="12.75" customHeight="1" x14ac:dyDescent="0.2"/>
    <row r="28902" ht="12.75" customHeight="1" x14ac:dyDescent="0.2"/>
    <row r="28903" ht="12.75" customHeight="1" x14ac:dyDescent="0.2"/>
    <row r="28904" ht="12.75" customHeight="1" x14ac:dyDescent="0.2"/>
    <row r="28905" ht="12.75" customHeight="1" x14ac:dyDescent="0.2"/>
    <row r="28906" ht="12.75" customHeight="1" x14ac:dyDescent="0.2"/>
    <row r="28907" ht="12.75" customHeight="1" x14ac:dyDescent="0.2"/>
    <row r="28908" ht="12.75" customHeight="1" x14ac:dyDescent="0.2"/>
    <row r="28909" ht="12.75" customHeight="1" x14ac:dyDescent="0.2"/>
    <row r="28910" ht="12.75" customHeight="1" x14ac:dyDescent="0.2"/>
    <row r="28911" ht="12.75" customHeight="1" x14ac:dyDescent="0.2"/>
    <row r="28912" ht="12.75" customHeight="1" x14ac:dyDescent="0.2"/>
    <row r="28913" ht="12.75" customHeight="1" x14ac:dyDescent="0.2"/>
    <row r="28914" ht="12.75" customHeight="1" x14ac:dyDescent="0.2"/>
    <row r="28915" ht="12.75" customHeight="1" x14ac:dyDescent="0.2"/>
    <row r="28916" ht="12.75" customHeight="1" x14ac:dyDescent="0.2"/>
    <row r="28917" ht="12.75" customHeight="1" x14ac:dyDescent="0.2"/>
    <row r="28918" ht="12.75" customHeight="1" x14ac:dyDescent="0.2"/>
    <row r="28919" ht="12.75" customHeight="1" x14ac:dyDescent="0.2"/>
    <row r="28920" ht="12.75" customHeight="1" x14ac:dyDescent="0.2"/>
    <row r="28921" ht="12.75" customHeight="1" x14ac:dyDescent="0.2"/>
    <row r="28922" ht="12.75" customHeight="1" x14ac:dyDescent="0.2"/>
    <row r="28923" ht="12.75" customHeight="1" x14ac:dyDescent="0.2"/>
    <row r="28924" ht="12.75" customHeight="1" x14ac:dyDescent="0.2"/>
    <row r="28925" ht="12.75" customHeight="1" x14ac:dyDescent="0.2"/>
    <row r="28926" ht="12.75" customHeight="1" x14ac:dyDescent="0.2"/>
    <row r="28927" ht="12.75" customHeight="1" x14ac:dyDescent="0.2"/>
    <row r="28928" ht="12.75" customHeight="1" x14ac:dyDescent="0.2"/>
    <row r="28929" ht="12.75" customHeight="1" x14ac:dyDescent="0.2"/>
    <row r="28930" ht="12.75" customHeight="1" x14ac:dyDescent="0.2"/>
    <row r="28931" ht="12.75" customHeight="1" x14ac:dyDescent="0.2"/>
    <row r="28932" ht="12.75" customHeight="1" x14ac:dyDescent="0.2"/>
    <row r="28933" ht="12.75" customHeight="1" x14ac:dyDescent="0.2"/>
    <row r="28934" ht="12.75" customHeight="1" x14ac:dyDescent="0.2"/>
    <row r="28935" ht="12.75" customHeight="1" x14ac:dyDescent="0.2"/>
    <row r="28936" ht="12.75" customHeight="1" x14ac:dyDescent="0.2"/>
    <row r="28937" ht="12.75" customHeight="1" x14ac:dyDescent="0.2"/>
    <row r="28938" ht="12.75" customHeight="1" x14ac:dyDescent="0.2"/>
    <row r="28939" ht="12.75" customHeight="1" x14ac:dyDescent="0.2"/>
    <row r="28940" ht="12.75" customHeight="1" x14ac:dyDescent="0.2"/>
    <row r="28941" ht="12.75" customHeight="1" x14ac:dyDescent="0.2"/>
    <row r="28942" ht="12.75" customHeight="1" x14ac:dyDescent="0.2"/>
    <row r="28943" ht="12.75" customHeight="1" x14ac:dyDescent="0.2"/>
    <row r="28944" ht="12.75" customHeight="1" x14ac:dyDescent="0.2"/>
    <row r="28945" ht="12.75" customHeight="1" x14ac:dyDescent="0.2"/>
    <row r="28946" ht="12.75" customHeight="1" x14ac:dyDescent="0.2"/>
    <row r="28947" ht="12.75" customHeight="1" x14ac:dyDescent="0.2"/>
    <row r="28948" ht="12.75" customHeight="1" x14ac:dyDescent="0.2"/>
    <row r="28949" ht="12.75" customHeight="1" x14ac:dyDescent="0.2"/>
    <row r="28950" ht="12.75" customHeight="1" x14ac:dyDescent="0.2"/>
    <row r="28951" ht="12.75" customHeight="1" x14ac:dyDescent="0.2"/>
    <row r="28952" ht="12.75" customHeight="1" x14ac:dyDescent="0.2"/>
    <row r="28953" ht="12.75" customHeight="1" x14ac:dyDescent="0.2"/>
    <row r="28954" ht="12.75" customHeight="1" x14ac:dyDescent="0.2"/>
    <row r="28955" ht="12.75" customHeight="1" x14ac:dyDescent="0.2"/>
    <row r="28956" ht="12.75" customHeight="1" x14ac:dyDescent="0.2"/>
    <row r="28957" ht="12.75" customHeight="1" x14ac:dyDescent="0.2"/>
    <row r="28958" ht="12.75" customHeight="1" x14ac:dyDescent="0.2"/>
    <row r="28959" ht="12.75" customHeight="1" x14ac:dyDescent="0.2"/>
    <row r="28960" ht="12.75" customHeight="1" x14ac:dyDescent="0.2"/>
    <row r="28961" ht="12.75" customHeight="1" x14ac:dyDescent="0.2"/>
    <row r="28962" ht="12.75" customHeight="1" x14ac:dyDescent="0.2"/>
    <row r="28963" ht="12.75" customHeight="1" x14ac:dyDescent="0.2"/>
    <row r="28964" ht="12.75" customHeight="1" x14ac:dyDescent="0.2"/>
    <row r="28965" ht="12.75" customHeight="1" x14ac:dyDescent="0.2"/>
    <row r="28966" ht="12.75" customHeight="1" x14ac:dyDescent="0.2"/>
    <row r="28967" ht="12.75" customHeight="1" x14ac:dyDescent="0.2"/>
    <row r="28968" ht="12.75" customHeight="1" x14ac:dyDescent="0.2"/>
    <row r="28969" ht="12.75" customHeight="1" x14ac:dyDescent="0.2"/>
    <row r="28970" ht="12.75" customHeight="1" x14ac:dyDescent="0.2"/>
    <row r="28971" ht="12.75" customHeight="1" x14ac:dyDescent="0.2"/>
    <row r="28972" ht="12.75" customHeight="1" x14ac:dyDescent="0.2"/>
    <row r="28973" ht="12.75" customHeight="1" x14ac:dyDescent="0.2"/>
    <row r="28974" ht="12.75" customHeight="1" x14ac:dyDescent="0.2"/>
    <row r="28975" ht="12.75" customHeight="1" x14ac:dyDescent="0.2"/>
    <row r="28976" ht="12.75" customHeight="1" x14ac:dyDescent="0.2"/>
    <row r="28977" ht="12.75" customHeight="1" x14ac:dyDescent="0.2"/>
    <row r="28978" ht="12.75" customHeight="1" x14ac:dyDescent="0.2"/>
    <row r="28979" ht="12.75" customHeight="1" x14ac:dyDescent="0.2"/>
    <row r="28980" ht="12.75" customHeight="1" x14ac:dyDescent="0.2"/>
    <row r="28981" ht="12.75" customHeight="1" x14ac:dyDescent="0.2"/>
    <row r="28982" ht="12.75" customHeight="1" x14ac:dyDescent="0.2"/>
    <row r="28983" ht="12.75" customHeight="1" x14ac:dyDescent="0.2"/>
    <row r="28984" ht="12.75" customHeight="1" x14ac:dyDescent="0.2"/>
    <row r="28985" ht="12.75" customHeight="1" x14ac:dyDescent="0.2"/>
    <row r="28986" ht="12.75" customHeight="1" x14ac:dyDescent="0.2"/>
    <row r="28987" ht="12.75" customHeight="1" x14ac:dyDescent="0.2"/>
    <row r="28988" ht="12.75" customHeight="1" x14ac:dyDescent="0.2"/>
    <row r="28989" ht="12.75" customHeight="1" x14ac:dyDescent="0.2"/>
    <row r="28990" ht="12.75" customHeight="1" x14ac:dyDescent="0.2"/>
    <row r="28991" ht="12.75" customHeight="1" x14ac:dyDescent="0.2"/>
    <row r="28992" ht="12.75" customHeight="1" x14ac:dyDescent="0.2"/>
    <row r="28993" ht="12.75" customHeight="1" x14ac:dyDescent="0.2"/>
    <row r="28994" ht="12.75" customHeight="1" x14ac:dyDescent="0.2"/>
    <row r="28995" ht="12.75" customHeight="1" x14ac:dyDescent="0.2"/>
    <row r="28996" ht="12.75" customHeight="1" x14ac:dyDescent="0.2"/>
    <row r="28997" ht="12.75" customHeight="1" x14ac:dyDescent="0.2"/>
    <row r="28998" ht="12.75" customHeight="1" x14ac:dyDescent="0.2"/>
    <row r="28999" ht="12.75" customHeight="1" x14ac:dyDescent="0.2"/>
    <row r="29000" ht="12.75" customHeight="1" x14ac:dyDescent="0.2"/>
    <row r="29001" ht="12.75" customHeight="1" x14ac:dyDescent="0.2"/>
    <row r="29002" ht="12.75" customHeight="1" x14ac:dyDescent="0.2"/>
    <row r="29003" ht="12.75" customHeight="1" x14ac:dyDescent="0.2"/>
    <row r="29004" ht="12.75" customHeight="1" x14ac:dyDescent="0.2"/>
    <row r="29005" ht="12.75" customHeight="1" x14ac:dyDescent="0.2"/>
    <row r="29006" ht="12.75" customHeight="1" x14ac:dyDescent="0.2"/>
    <row r="29007" ht="12.75" customHeight="1" x14ac:dyDescent="0.2"/>
    <row r="29008" ht="12.75" customHeight="1" x14ac:dyDescent="0.2"/>
    <row r="29009" ht="12.75" customHeight="1" x14ac:dyDescent="0.2"/>
    <row r="29010" ht="12.75" customHeight="1" x14ac:dyDescent="0.2"/>
    <row r="29011" ht="12.75" customHeight="1" x14ac:dyDescent="0.2"/>
    <row r="29012" ht="12.75" customHeight="1" x14ac:dyDescent="0.2"/>
    <row r="29013" ht="12.75" customHeight="1" x14ac:dyDescent="0.2"/>
    <row r="29014" ht="12.75" customHeight="1" x14ac:dyDescent="0.2"/>
    <row r="29015" ht="12.75" customHeight="1" x14ac:dyDescent="0.2"/>
    <row r="29016" ht="12.75" customHeight="1" x14ac:dyDescent="0.2"/>
    <row r="29017" ht="12.75" customHeight="1" x14ac:dyDescent="0.2"/>
    <row r="29018" ht="12.75" customHeight="1" x14ac:dyDescent="0.2"/>
    <row r="29019" ht="12.75" customHeight="1" x14ac:dyDescent="0.2"/>
    <row r="29020" ht="12.75" customHeight="1" x14ac:dyDescent="0.2"/>
    <row r="29021" ht="12.75" customHeight="1" x14ac:dyDescent="0.2"/>
    <row r="29022" ht="12.75" customHeight="1" x14ac:dyDescent="0.2"/>
    <row r="29023" ht="12.75" customHeight="1" x14ac:dyDescent="0.2"/>
    <row r="29024" ht="12.75" customHeight="1" x14ac:dyDescent="0.2"/>
    <row r="29025" ht="12.75" customHeight="1" x14ac:dyDescent="0.2"/>
    <row r="29026" ht="12.75" customHeight="1" x14ac:dyDescent="0.2"/>
    <row r="29027" ht="12.75" customHeight="1" x14ac:dyDescent="0.2"/>
    <row r="29028" ht="12.75" customHeight="1" x14ac:dyDescent="0.2"/>
    <row r="29029" ht="12.75" customHeight="1" x14ac:dyDescent="0.2"/>
    <row r="29030" ht="12.75" customHeight="1" x14ac:dyDescent="0.2"/>
    <row r="29031" ht="12.75" customHeight="1" x14ac:dyDescent="0.2"/>
    <row r="29032" ht="12.75" customHeight="1" x14ac:dyDescent="0.2"/>
    <row r="29033" ht="12.75" customHeight="1" x14ac:dyDescent="0.2"/>
    <row r="29034" ht="12.75" customHeight="1" x14ac:dyDescent="0.2"/>
    <row r="29035" ht="12.75" customHeight="1" x14ac:dyDescent="0.2"/>
    <row r="29036" ht="12.75" customHeight="1" x14ac:dyDescent="0.2"/>
    <row r="29037" ht="12.75" customHeight="1" x14ac:dyDescent="0.2"/>
    <row r="29038" ht="12.75" customHeight="1" x14ac:dyDescent="0.2"/>
    <row r="29039" ht="12.75" customHeight="1" x14ac:dyDescent="0.2"/>
    <row r="29040" ht="12.75" customHeight="1" x14ac:dyDescent="0.2"/>
    <row r="29041" ht="12.75" customHeight="1" x14ac:dyDescent="0.2"/>
    <row r="29042" ht="12.75" customHeight="1" x14ac:dyDescent="0.2"/>
    <row r="29043" ht="12.75" customHeight="1" x14ac:dyDescent="0.2"/>
    <row r="29044" ht="12.75" customHeight="1" x14ac:dyDescent="0.2"/>
    <row r="29045" ht="12.75" customHeight="1" x14ac:dyDescent="0.2"/>
    <row r="29046" ht="12.75" customHeight="1" x14ac:dyDescent="0.2"/>
    <row r="29047" ht="12.75" customHeight="1" x14ac:dyDescent="0.2"/>
    <row r="29048" ht="12.75" customHeight="1" x14ac:dyDescent="0.2"/>
    <row r="29049" ht="12.75" customHeight="1" x14ac:dyDescent="0.2"/>
    <row r="29050" ht="12.75" customHeight="1" x14ac:dyDescent="0.2"/>
    <row r="29051" ht="12.75" customHeight="1" x14ac:dyDescent="0.2"/>
    <row r="29052" ht="12.75" customHeight="1" x14ac:dyDescent="0.2"/>
    <row r="29053" ht="12.75" customHeight="1" x14ac:dyDescent="0.2"/>
    <row r="29054" ht="12.75" customHeight="1" x14ac:dyDescent="0.2"/>
    <row r="29055" ht="12.75" customHeight="1" x14ac:dyDescent="0.2"/>
    <row r="29056" ht="12.75" customHeight="1" x14ac:dyDescent="0.2"/>
    <row r="29057" ht="12.75" customHeight="1" x14ac:dyDescent="0.2"/>
    <row r="29058" ht="12.75" customHeight="1" x14ac:dyDescent="0.2"/>
    <row r="29059" ht="12.75" customHeight="1" x14ac:dyDescent="0.2"/>
    <row r="29060" ht="12.75" customHeight="1" x14ac:dyDescent="0.2"/>
    <row r="29061" ht="12.75" customHeight="1" x14ac:dyDescent="0.2"/>
    <row r="29062" ht="12.75" customHeight="1" x14ac:dyDescent="0.2"/>
    <row r="29063" ht="12.75" customHeight="1" x14ac:dyDescent="0.2"/>
    <row r="29064" ht="12.75" customHeight="1" x14ac:dyDescent="0.2"/>
    <row r="29065" ht="12.75" customHeight="1" x14ac:dyDescent="0.2"/>
    <row r="29066" ht="12.75" customHeight="1" x14ac:dyDescent="0.2"/>
    <row r="29067" ht="12.75" customHeight="1" x14ac:dyDescent="0.2"/>
    <row r="29068" ht="12.75" customHeight="1" x14ac:dyDescent="0.2"/>
    <row r="29069" ht="12.75" customHeight="1" x14ac:dyDescent="0.2"/>
    <row r="29070" ht="12.75" customHeight="1" x14ac:dyDescent="0.2"/>
    <row r="29071" ht="12.75" customHeight="1" x14ac:dyDescent="0.2"/>
    <row r="29072" ht="12.75" customHeight="1" x14ac:dyDescent="0.2"/>
    <row r="29073" ht="12.75" customHeight="1" x14ac:dyDescent="0.2"/>
    <row r="29074" ht="12.75" customHeight="1" x14ac:dyDescent="0.2"/>
    <row r="29075" ht="12.75" customHeight="1" x14ac:dyDescent="0.2"/>
    <row r="29076" ht="12.75" customHeight="1" x14ac:dyDescent="0.2"/>
    <row r="29077" ht="12.75" customHeight="1" x14ac:dyDescent="0.2"/>
    <row r="29078" ht="12.75" customHeight="1" x14ac:dyDescent="0.2"/>
    <row r="29079" ht="12.75" customHeight="1" x14ac:dyDescent="0.2"/>
    <row r="29080" ht="12.75" customHeight="1" x14ac:dyDescent="0.2"/>
    <row r="29081" ht="12.75" customHeight="1" x14ac:dyDescent="0.2"/>
    <row r="29082" ht="12.75" customHeight="1" x14ac:dyDescent="0.2"/>
    <row r="29083" ht="12.75" customHeight="1" x14ac:dyDescent="0.2"/>
    <row r="29084" ht="12.75" customHeight="1" x14ac:dyDescent="0.2"/>
    <row r="29085" ht="12.75" customHeight="1" x14ac:dyDescent="0.2"/>
    <row r="29086" ht="12.75" customHeight="1" x14ac:dyDescent="0.2"/>
    <row r="29087" ht="12.75" customHeight="1" x14ac:dyDescent="0.2"/>
    <row r="29088" ht="12.75" customHeight="1" x14ac:dyDescent="0.2"/>
    <row r="29089" ht="12.75" customHeight="1" x14ac:dyDescent="0.2"/>
    <row r="29090" ht="12.75" customHeight="1" x14ac:dyDescent="0.2"/>
    <row r="29091" ht="12.75" customHeight="1" x14ac:dyDescent="0.2"/>
    <row r="29092" ht="12.75" customHeight="1" x14ac:dyDescent="0.2"/>
    <row r="29093" ht="12.75" customHeight="1" x14ac:dyDescent="0.2"/>
    <row r="29094" ht="12.75" customHeight="1" x14ac:dyDescent="0.2"/>
    <row r="29095" ht="12.75" customHeight="1" x14ac:dyDescent="0.2"/>
    <row r="29096" ht="12.75" customHeight="1" x14ac:dyDescent="0.2"/>
    <row r="29097" ht="12.75" customHeight="1" x14ac:dyDescent="0.2"/>
    <row r="29098" ht="12.75" customHeight="1" x14ac:dyDescent="0.2"/>
    <row r="29099" ht="12.75" customHeight="1" x14ac:dyDescent="0.2"/>
    <row r="29100" ht="12.75" customHeight="1" x14ac:dyDescent="0.2"/>
    <row r="29101" ht="12.75" customHeight="1" x14ac:dyDescent="0.2"/>
    <row r="29102" ht="12.75" customHeight="1" x14ac:dyDescent="0.2"/>
    <row r="29103" ht="12.75" customHeight="1" x14ac:dyDescent="0.2"/>
    <row r="29104" ht="12.75" customHeight="1" x14ac:dyDescent="0.2"/>
    <row r="29105" ht="12.75" customHeight="1" x14ac:dyDescent="0.2"/>
    <row r="29106" ht="12.75" customHeight="1" x14ac:dyDescent="0.2"/>
    <row r="29107" ht="12.75" customHeight="1" x14ac:dyDescent="0.2"/>
    <row r="29108" ht="12.75" customHeight="1" x14ac:dyDescent="0.2"/>
    <row r="29109" ht="12.75" customHeight="1" x14ac:dyDescent="0.2"/>
    <row r="29110" ht="12.75" customHeight="1" x14ac:dyDescent="0.2"/>
    <row r="29111" ht="12.75" customHeight="1" x14ac:dyDescent="0.2"/>
    <row r="29112" ht="12.75" customHeight="1" x14ac:dyDescent="0.2"/>
    <row r="29113" ht="12.75" customHeight="1" x14ac:dyDescent="0.2"/>
    <row r="29114" ht="12.75" customHeight="1" x14ac:dyDescent="0.2"/>
    <row r="29115" ht="12.75" customHeight="1" x14ac:dyDescent="0.2"/>
    <row r="29116" ht="12.75" customHeight="1" x14ac:dyDescent="0.2"/>
    <row r="29117" ht="12.75" customHeight="1" x14ac:dyDescent="0.2"/>
    <row r="29118" ht="12.75" customHeight="1" x14ac:dyDescent="0.2"/>
    <row r="29119" ht="12.75" customHeight="1" x14ac:dyDescent="0.2"/>
    <row r="29120" ht="12.75" customHeight="1" x14ac:dyDescent="0.2"/>
    <row r="29121" ht="12.75" customHeight="1" x14ac:dyDescent="0.2"/>
    <row r="29122" ht="12.75" customHeight="1" x14ac:dyDescent="0.2"/>
    <row r="29123" ht="12.75" customHeight="1" x14ac:dyDescent="0.2"/>
    <row r="29124" ht="12.75" customHeight="1" x14ac:dyDescent="0.2"/>
    <row r="29125" ht="12.75" customHeight="1" x14ac:dyDescent="0.2"/>
    <row r="29126" ht="12.75" customHeight="1" x14ac:dyDescent="0.2"/>
    <row r="29127" ht="12.75" customHeight="1" x14ac:dyDescent="0.2"/>
    <row r="29128" ht="12.75" customHeight="1" x14ac:dyDescent="0.2"/>
    <row r="29129" ht="12.75" customHeight="1" x14ac:dyDescent="0.2"/>
    <row r="29130" ht="12.75" customHeight="1" x14ac:dyDescent="0.2"/>
    <row r="29131" ht="12.75" customHeight="1" x14ac:dyDescent="0.2"/>
    <row r="29132" ht="12.75" customHeight="1" x14ac:dyDescent="0.2"/>
    <row r="29133" ht="12.75" customHeight="1" x14ac:dyDescent="0.2"/>
    <row r="29134" ht="12.75" customHeight="1" x14ac:dyDescent="0.2"/>
    <row r="29135" ht="12.75" customHeight="1" x14ac:dyDescent="0.2"/>
    <row r="29136" ht="12.75" customHeight="1" x14ac:dyDescent="0.2"/>
    <row r="29137" ht="12.75" customHeight="1" x14ac:dyDescent="0.2"/>
    <row r="29138" ht="12.75" customHeight="1" x14ac:dyDescent="0.2"/>
    <row r="29139" ht="12.75" customHeight="1" x14ac:dyDescent="0.2"/>
    <row r="29140" ht="12.75" customHeight="1" x14ac:dyDescent="0.2"/>
    <row r="29141" ht="12.75" customHeight="1" x14ac:dyDescent="0.2"/>
    <row r="29142" ht="12.75" customHeight="1" x14ac:dyDescent="0.2"/>
    <row r="29143" ht="12.75" customHeight="1" x14ac:dyDescent="0.2"/>
    <row r="29144" ht="12.75" customHeight="1" x14ac:dyDescent="0.2"/>
    <row r="29145" ht="12.75" customHeight="1" x14ac:dyDescent="0.2"/>
    <row r="29146" ht="12.75" customHeight="1" x14ac:dyDescent="0.2"/>
    <row r="29147" ht="12.75" customHeight="1" x14ac:dyDescent="0.2"/>
    <row r="29148" ht="12.75" customHeight="1" x14ac:dyDescent="0.2"/>
    <row r="29149" ht="12.75" customHeight="1" x14ac:dyDescent="0.2"/>
    <row r="29150" ht="12.75" customHeight="1" x14ac:dyDescent="0.2"/>
    <row r="29151" ht="12.75" customHeight="1" x14ac:dyDescent="0.2"/>
    <row r="29152" ht="12.75" customHeight="1" x14ac:dyDescent="0.2"/>
    <row r="29153" ht="12.75" customHeight="1" x14ac:dyDescent="0.2"/>
    <row r="29154" ht="12.75" customHeight="1" x14ac:dyDescent="0.2"/>
    <row r="29155" ht="12.75" customHeight="1" x14ac:dyDescent="0.2"/>
    <row r="29156" ht="12.75" customHeight="1" x14ac:dyDescent="0.2"/>
    <row r="29157" ht="12.75" customHeight="1" x14ac:dyDescent="0.2"/>
    <row r="29158" ht="12.75" customHeight="1" x14ac:dyDescent="0.2"/>
    <row r="29159" ht="12.75" customHeight="1" x14ac:dyDescent="0.2"/>
    <row r="29160" ht="12.75" customHeight="1" x14ac:dyDescent="0.2"/>
    <row r="29161" ht="12.75" customHeight="1" x14ac:dyDescent="0.2"/>
    <row r="29162" ht="12.75" customHeight="1" x14ac:dyDescent="0.2"/>
    <row r="29163" ht="12.75" customHeight="1" x14ac:dyDescent="0.2"/>
    <row r="29164" ht="12.75" customHeight="1" x14ac:dyDescent="0.2"/>
    <row r="29165" ht="12.75" customHeight="1" x14ac:dyDescent="0.2"/>
    <row r="29166" ht="12.75" customHeight="1" x14ac:dyDescent="0.2"/>
    <row r="29167" ht="12.75" customHeight="1" x14ac:dyDescent="0.2"/>
    <row r="29168" ht="12.75" customHeight="1" x14ac:dyDescent="0.2"/>
    <row r="29169" ht="12.75" customHeight="1" x14ac:dyDescent="0.2"/>
    <row r="29170" ht="12.75" customHeight="1" x14ac:dyDescent="0.2"/>
    <row r="29171" ht="12.75" customHeight="1" x14ac:dyDescent="0.2"/>
    <row r="29172" ht="12.75" customHeight="1" x14ac:dyDescent="0.2"/>
    <row r="29173" ht="12.75" customHeight="1" x14ac:dyDescent="0.2"/>
    <row r="29174" ht="12.75" customHeight="1" x14ac:dyDescent="0.2"/>
    <row r="29175" ht="12.75" customHeight="1" x14ac:dyDescent="0.2"/>
    <row r="29176" ht="12.75" customHeight="1" x14ac:dyDescent="0.2"/>
    <row r="29177" ht="12.75" customHeight="1" x14ac:dyDescent="0.2"/>
    <row r="29178" ht="12.75" customHeight="1" x14ac:dyDescent="0.2"/>
    <row r="29179" ht="12.75" customHeight="1" x14ac:dyDescent="0.2"/>
    <row r="29180" ht="12.75" customHeight="1" x14ac:dyDescent="0.2"/>
    <row r="29181" ht="12.75" customHeight="1" x14ac:dyDescent="0.2"/>
    <row r="29182" ht="12.75" customHeight="1" x14ac:dyDescent="0.2"/>
    <row r="29183" ht="12.75" customHeight="1" x14ac:dyDescent="0.2"/>
    <row r="29184" ht="12.75" customHeight="1" x14ac:dyDescent="0.2"/>
    <row r="29185" ht="12.75" customHeight="1" x14ac:dyDescent="0.2"/>
    <row r="29186" ht="12.75" customHeight="1" x14ac:dyDescent="0.2"/>
    <row r="29187" ht="12.75" customHeight="1" x14ac:dyDescent="0.2"/>
    <row r="29188" ht="12.75" customHeight="1" x14ac:dyDescent="0.2"/>
    <row r="29189" ht="12.75" customHeight="1" x14ac:dyDescent="0.2"/>
    <row r="29190" ht="12.75" customHeight="1" x14ac:dyDescent="0.2"/>
    <row r="29191" ht="12.75" customHeight="1" x14ac:dyDescent="0.2"/>
    <row r="29192" ht="12.75" customHeight="1" x14ac:dyDescent="0.2"/>
    <row r="29193" ht="12.75" customHeight="1" x14ac:dyDescent="0.2"/>
    <row r="29194" ht="12.75" customHeight="1" x14ac:dyDescent="0.2"/>
    <row r="29195" ht="12.75" customHeight="1" x14ac:dyDescent="0.2"/>
    <row r="29196" ht="12.75" customHeight="1" x14ac:dyDescent="0.2"/>
    <row r="29197" ht="12.75" customHeight="1" x14ac:dyDescent="0.2"/>
    <row r="29198" ht="12.75" customHeight="1" x14ac:dyDescent="0.2"/>
    <row r="29199" ht="12.75" customHeight="1" x14ac:dyDescent="0.2"/>
    <row r="29200" ht="12.75" customHeight="1" x14ac:dyDescent="0.2"/>
    <row r="29201" ht="12.75" customHeight="1" x14ac:dyDescent="0.2"/>
    <row r="29202" ht="12.75" customHeight="1" x14ac:dyDescent="0.2"/>
    <row r="29203" ht="12.75" customHeight="1" x14ac:dyDescent="0.2"/>
    <row r="29204" ht="12.75" customHeight="1" x14ac:dyDescent="0.2"/>
    <row r="29205" ht="12.75" customHeight="1" x14ac:dyDescent="0.2"/>
    <row r="29206" ht="12.75" customHeight="1" x14ac:dyDescent="0.2"/>
    <row r="29207" ht="12.75" customHeight="1" x14ac:dyDescent="0.2"/>
    <row r="29208" ht="12.75" customHeight="1" x14ac:dyDescent="0.2"/>
    <row r="29209" ht="12.75" customHeight="1" x14ac:dyDescent="0.2"/>
    <row r="29210" ht="12.75" customHeight="1" x14ac:dyDescent="0.2"/>
    <row r="29211" ht="12.75" customHeight="1" x14ac:dyDescent="0.2"/>
    <row r="29212" ht="12.75" customHeight="1" x14ac:dyDescent="0.2"/>
    <row r="29213" ht="12.75" customHeight="1" x14ac:dyDescent="0.2"/>
    <row r="29214" ht="12.75" customHeight="1" x14ac:dyDescent="0.2"/>
    <row r="29215" ht="12.75" customHeight="1" x14ac:dyDescent="0.2"/>
    <row r="29216" ht="12.75" customHeight="1" x14ac:dyDescent="0.2"/>
    <row r="29217" ht="12.75" customHeight="1" x14ac:dyDescent="0.2"/>
    <row r="29218" ht="12.75" customHeight="1" x14ac:dyDescent="0.2"/>
    <row r="29219" ht="12.75" customHeight="1" x14ac:dyDescent="0.2"/>
    <row r="29220" ht="12.75" customHeight="1" x14ac:dyDescent="0.2"/>
    <row r="29221" ht="12.75" customHeight="1" x14ac:dyDescent="0.2"/>
    <row r="29222" ht="12.75" customHeight="1" x14ac:dyDescent="0.2"/>
    <row r="29223" ht="12.75" customHeight="1" x14ac:dyDescent="0.2"/>
    <row r="29224" ht="12.75" customHeight="1" x14ac:dyDescent="0.2"/>
    <row r="29225" ht="12.75" customHeight="1" x14ac:dyDescent="0.2"/>
    <row r="29226" ht="12.75" customHeight="1" x14ac:dyDescent="0.2"/>
    <row r="29227" ht="12.75" customHeight="1" x14ac:dyDescent="0.2"/>
    <row r="29228" ht="12.75" customHeight="1" x14ac:dyDescent="0.2"/>
    <row r="29229" ht="12.75" customHeight="1" x14ac:dyDescent="0.2"/>
    <row r="29230" ht="12.75" customHeight="1" x14ac:dyDescent="0.2"/>
    <row r="29231" ht="12.75" customHeight="1" x14ac:dyDescent="0.2"/>
    <row r="29232" ht="12.75" customHeight="1" x14ac:dyDescent="0.2"/>
    <row r="29233" ht="12.75" customHeight="1" x14ac:dyDescent="0.2"/>
    <row r="29234" ht="12.75" customHeight="1" x14ac:dyDescent="0.2"/>
    <row r="29235" ht="12.75" customHeight="1" x14ac:dyDescent="0.2"/>
    <row r="29236" ht="12.75" customHeight="1" x14ac:dyDescent="0.2"/>
    <row r="29237" ht="12.75" customHeight="1" x14ac:dyDescent="0.2"/>
    <row r="29238" ht="12.75" customHeight="1" x14ac:dyDescent="0.2"/>
    <row r="29239" ht="12.75" customHeight="1" x14ac:dyDescent="0.2"/>
    <row r="29240" ht="12.75" customHeight="1" x14ac:dyDescent="0.2"/>
    <row r="29241" ht="12.75" customHeight="1" x14ac:dyDescent="0.2"/>
    <row r="29242" ht="12.75" customHeight="1" x14ac:dyDescent="0.2"/>
    <row r="29243" ht="12.75" customHeight="1" x14ac:dyDescent="0.2"/>
    <row r="29244" ht="12.75" customHeight="1" x14ac:dyDescent="0.2"/>
    <row r="29245" ht="12.75" customHeight="1" x14ac:dyDescent="0.2"/>
    <row r="29246" ht="12.75" customHeight="1" x14ac:dyDescent="0.2"/>
    <row r="29247" ht="12.75" customHeight="1" x14ac:dyDescent="0.2"/>
    <row r="29248" ht="12.75" customHeight="1" x14ac:dyDescent="0.2"/>
    <row r="29249" ht="12.75" customHeight="1" x14ac:dyDescent="0.2"/>
    <row r="29250" ht="12.75" customHeight="1" x14ac:dyDescent="0.2"/>
    <row r="29251" ht="12.75" customHeight="1" x14ac:dyDescent="0.2"/>
    <row r="29252" ht="12.75" customHeight="1" x14ac:dyDescent="0.2"/>
    <row r="29253" ht="12.75" customHeight="1" x14ac:dyDescent="0.2"/>
    <row r="29254" ht="12.75" customHeight="1" x14ac:dyDescent="0.2"/>
    <row r="29255" ht="12.75" customHeight="1" x14ac:dyDescent="0.2"/>
    <row r="29256" ht="12.75" customHeight="1" x14ac:dyDescent="0.2"/>
    <row r="29257" ht="12.75" customHeight="1" x14ac:dyDescent="0.2"/>
    <row r="29258" ht="12.75" customHeight="1" x14ac:dyDescent="0.2"/>
    <row r="29259" ht="12.75" customHeight="1" x14ac:dyDescent="0.2"/>
    <row r="29260" ht="12.75" customHeight="1" x14ac:dyDescent="0.2"/>
    <row r="29261" ht="12.75" customHeight="1" x14ac:dyDescent="0.2"/>
    <row r="29262" ht="12.75" customHeight="1" x14ac:dyDescent="0.2"/>
    <row r="29263" ht="12.75" customHeight="1" x14ac:dyDescent="0.2"/>
    <row r="29264" ht="12.75" customHeight="1" x14ac:dyDescent="0.2"/>
    <row r="29265" ht="12.75" customHeight="1" x14ac:dyDescent="0.2"/>
    <row r="29266" ht="12.75" customHeight="1" x14ac:dyDescent="0.2"/>
    <row r="29267" ht="12.75" customHeight="1" x14ac:dyDescent="0.2"/>
    <row r="29268" ht="12.75" customHeight="1" x14ac:dyDescent="0.2"/>
    <row r="29269" ht="12.75" customHeight="1" x14ac:dyDescent="0.2"/>
    <row r="29270" ht="12.75" customHeight="1" x14ac:dyDescent="0.2"/>
    <row r="29271" ht="12.75" customHeight="1" x14ac:dyDescent="0.2"/>
    <row r="29272" ht="12.75" customHeight="1" x14ac:dyDescent="0.2"/>
    <row r="29273" ht="12.75" customHeight="1" x14ac:dyDescent="0.2"/>
    <row r="29274" ht="12.75" customHeight="1" x14ac:dyDescent="0.2"/>
    <row r="29275" ht="12.75" customHeight="1" x14ac:dyDescent="0.2"/>
    <row r="29276" ht="12.75" customHeight="1" x14ac:dyDescent="0.2"/>
    <row r="29277" ht="12.75" customHeight="1" x14ac:dyDescent="0.2"/>
    <row r="29278" ht="12.75" customHeight="1" x14ac:dyDescent="0.2"/>
    <row r="29279" ht="12.75" customHeight="1" x14ac:dyDescent="0.2"/>
    <row r="29280" ht="12.75" customHeight="1" x14ac:dyDescent="0.2"/>
    <row r="29281" ht="12.75" customHeight="1" x14ac:dyDescent="0.2"/>
    <row r="29282" ht="12.75" customHeight="1" x14ac:dyDescent="0.2"/>
    <row r="29283" ht="12.75" customHeight="1" x14ac:dyDescent="0.2"/>
    <row r="29284" ht="12.75" customHeight="1" x14ac:dyDescent="0.2"/>
    <row r="29285" ht="12.75" customHeight="1" x14ac:dyDescent="0.2"/>
    <row r="29286" ht="12.75" customHeight="1" x14ac:dyDescent="0.2"/>
    <row r="29287" ht="12.75" customHeight="1" x14ac:dyDescent="0.2"/>
    <row r="29288" ht="12.75" customHeight="1" x14ac:dyDescent="0.2"/>
    <row r="29289" ht="12.75" customHeight="1" x14ac:dyDescent="0.2"/>
    <row r="29290" ht="12.75" customHeight="1" x14ac:dyDescent="0.2"/>
    <row r="29291" ht="12.75" customHeight="1" x14ac:dyDescent="0.2"/>
    <row r="29292" ht="12.75" customHeight="1" x14ac:dyDescent="0.2"/>
    <row r="29293" ht="12.75" customHeight="1" x14ac:dyDescent="0.2"/>
    <row r="29294" ht="12.75" customHeight="1" x14ac:dyDescent="0.2"/>
    <row r="29295" ht="12.75" customHeight="1" x14ac:dyDescent="0.2"/>
    <row r="29296" ht="12.75" customHeight="1" x14ac:dyDescent="0.2"/>
    <row r="29297" ht="12.75" customHeight="1" x14ac:dyDescent="0.2"/>
    <row r="29298" ht="12.75" customHeight="1" x14ac:dyDescent="0.2"/>
    <row r="29299" ht="12.75" customHeight="1" x14ac:dyDescent="0.2"/>
    <row r="29300" ht="12.75" customHeight="1" x14ac:dyDescent="0.2"/>
    <row r="29301" ht="12.75" customHeight="1" x14ac:dyDescent="0.2"/>
    <row r="29302" ht="12.75" customHeight="1" x14ac:dyDescent="0.2"/>
    <row r="29303" ht="12.75" customHeight="1" x14ac:dyDescent="0.2"/>
    <row r="29304" ht="12.75" customHeight="1" x14ac:dyDescent="0.2"/>
    <row r="29305" ht="12.75" customHeight="1" x14ac:dyDescent="0.2"/>
    <row r="29306" ht="12.75" customHeight="1" x14ac:dyDescent="0.2"/>
    <row r="29307" ht="12.75" customHeight="1" x14ac:dyDescent="0.2"/>
    <row r="29308" ht="12.75" customHeight="1" x14ac:dyDescent="0.2"/>
    <row r="29309" ht="12.75" customHeight="1" x14ac:dyDescent="0.2"/>
    <row r="29310" ht="12.75" customHeight="1" x14ac:dyDescent="0.2"/>
    <row r="29311" ht="12.75" customHeight="1" x14ac:dyDescent="0.2"/>
    <row r="29312" ht="12.75" customHeight="1" x14ac:dyDescent="0.2"/>
    <row r="29313" ht="12.75" customHeight="1" x14ac:dyDescent="0.2"/>
    <row r="29314" ht="12.75" customHeight="1" x14ac:dyDescent="0.2"/>
    <row r="29315" ht="12.75" customHeight="1" x14ac:dyDescent="0.2"/>
    <row r="29316" ht="12.75" customHeight="1" x14ac:dyDescent="0.2"/>
    <row r="29317" ht="12.75" customHeight="1" x14ac:dyDescent="0.2"/>
    <row r="29318" ht="12.75" customHeight="1" x14ac:dyDescent="0.2"/>
    <row r="29319" ht="12.75" customHeight="1" x14ac:dyDescent="0.2"/>
    <row r="29320" ht="12.75" customHeight="1" x14ac:dyDescent="0.2"/>
    <row r="29321" ht="12.75" customHeight="1" x14ac:dyDescent="0.2"/>
    <row r="29322" ht="12.75" customHeight="1" x14ac:dyDescent="0.2"/>
    <row r="29323" ht="12.75" customHeight="1" x14ac:dyDescent="0.2"/>
    <row r="29324" ht="12.75" customHeight="1" x14ac:dyDescent="0.2"/>
    <row r="29325" ht="12.75" customHeight="1" x14ac:dyDescent="0.2"/>
    <row r="29326" ht="12.75" customHeight="1" x14ac:dyDescent="0.2"/>
    <row r="29327" ht="12.75" customHeight="1" x14ac:dyDescent="0.2"/>
    <row r="29328" ht="12.75" customHeight="1" x14ac:dyDescent="0.2"/>
    <row r="29329" ht="12.75" customHeight="1" x14ac:dyDescent="0.2"/>
    <row r="29330" ht="12.75" customHeight="1" x14ac:dyDescent="0.2"/>
    <row r="29331" ht="12.75" customHeight="1" x14ac:dyDescent="0.2"/>
    <row r="29332" ht="12.75" customHeight="1" x14ac:dyDescent="0.2"/>
    <row r="29333" ht="12.75" customHeight="1" x14ac:dyDescent="0.2"/>
    <row r="29334" ht="12.75" customHeight="1" x14ac:dyDescent="0.2"/>
    <row r="29335" ht="12.75" customHeight="1" x14ac:dyDescent="0.2"/>
    <row r="29336" ht="12.75" customHeight="1" x14ac:dyDescent="0.2"/>
    <row r="29337" ht="12.75" customHeight="1" x14ac:dyDescent="0.2"/>
    <row r="29338" ht="12.75" customHeight="1" x14ac:dyDescent="0.2"/>
    <row r="29339" ht="12.75" customHeight="1" x14ac:dyDescent="0.2"/>
    <row r="29340" ht="12.75" customHeight="1" x14ac:dyDescent="0.2"/>
    <row r="29341" ht="12.75" customHeight="1" x14ac:dyDescent="0.2"/>
    <row r="29342" ht="12.75" customHeight="1" x14ac:dyDescent="0.2"/>
    <row r="29343" ht="12.75" customHeight="1" x14ac:dyDescent="0.2"/>
    <row r="29344" ht="12.75" customHeight="1" x14ac:dyDescent="0.2"/>
    <row r="29345" ht="12.75" customHeight="1" x14ac:dyDescent="0.2"/>
    <row r="29346" ht="12.75" customHeight="1" x14ac:dyDescent="0.2"/>
    <row r="29347" ht="12.75" customHeight="1" x14ac:dyDescent="0.2"/>
    <row r="29348" ht="12.75" customHeight="1" x14ac:dyDescent="0.2"/>
    <row r="29349" ht="12.75" customHeight="1" x14ac:dyDescent="0.2"/>
    <row r="29350" ht="12.75" customHeight="1" x14ac:dyDescent="0.2"/>
    <row r="29351" ht="12.75" customHeight="1" x14ac:dyDescent="0.2"/>
    <row r="29352" ht="12.75" customHeight="1" x14ac:dyDescent="0.2"/>
    <row r="29353" ht="12.75" customHeight="1" x14ac:dyDescent="0.2"/>
    <row r="29354" ht="12.75" customHeight="1" x14ac:dyDescent="0.2"/>
    <row r="29355" ht="12.75" customHeight="1" x14ac:dyDescent="0.2"/>
    <row r="29356" ht="12.75" customHeight="1" x14ac:dyDescent="0.2"/>
    <row r="29357" ht="12.75" customHeight="1" x14ac:dyDescent="0.2"/>
    <row r="29358" ht="12.75" customHeight="1" x14ac:dyDescent="0.2"/>
    <row r="29359" ht="12.75" customHeight="1" x14ac:dyDescent="0.2"/>
    <row r="29360" ht="12.75" customHeight="1" x14ac:dyDescent="0.2"/>
    <row r="29361" ht="12.75" customHeight="1" x14ac:dyDescent="0.2"/>
    <row r="29362" ht="12.75" customHeight="1" x14ac:dyDescent="0.2"/>
    <row r="29363" ht="12.75" customHeight="1" x14ac:dyDescent="0.2"/>
    <row r="29364" ht="12.75" customHeight="1" x14ac:dyDescent="0.2"/>
    <row r="29365" ht="12.75" customHeight="1" x14ac:dyDescent="0.2"/>
    <row r="29366" ht="12.75" customHeight="1" x14ac:dyDescent="0.2"/>
    <row r="29367" ht="12.75" customHeight="1" x14ac:dyDescent="0.2"/>
    <row r="29368" ht="12.75" customHeight="1" x14ac:dyDescent="0.2"/>
    <row r="29369" ht="12.75" customHeight="1" x14ac:dyDescent="0.2"/>
    <row r="29370" ht="12.75" customHeight="1" x14ac:dyDescent="0.2"/>
    <row r="29371" ht="12.75" customHeight="1" x14ac:dyDescent="0.2"/>
    <row r="29372" ht="12.75" customHeight="1" x14ac:dyDescent="0.2"/>
    <row r="29373" ht="12.75" customHeight="1" x14ac:dyDescent="0.2"/>
    <row r="29374" ht="12.75" customHeight="1" x14ac:dyDescent="0.2"/>
    <row r="29375" ht="12.75" customHeight="1" x14ac:dyDescent="0.2"/>
    <row r="29376" ht="12.75" customHeight="1" x14ac:dyDescent="0.2"/>
    <row r="29377" ht="12.75" customHeight="1" x14ac:dyDescent="0.2"/>
    <row r="29378" ht="12.75" customHeight="1" x14ac:dyDescent="0.2"/>
    <row r="29379" ht="12.75" customHeight="1" x14ac:dyDescent="0.2"/>
    <row r="29380" ht="12.75" customHeight="1" x14ac:dyDescent="0.2"/>
    <row r="29381" ht="12.75" customHeight="1" x14ac:dyDescent="0.2"/>
    <row r="29382" ht="12.75" customHeight="1" x14ac:dyDescent="0.2"/>
    <row r="29383" ht="12.75" customHeight="1" x14ac:dyDescent="0.2"/>
    <row r="29384" ht="12.75" customHeight="1" x14ac:dyDescent="0.2"/>
    <row r="29385" ht="12.75" customHeight="1" x14ac:dyDescent="0.2"/>
    <row r="29386" ht="12.75" customHeight="1" x14ac:dyDescent="0.2"/>
    <row r="29387" ht="12.75" customHeight="1" x14ac:dyDescent="0.2"/>
    <row r="29388" ht="12.75" customHeight="1" x14ac:dyDescent="0.2"/>
    <row r="29389" ht="12.75" customHeight="1" x14ac:dyDescent="0.2"/>
    <row r="29390" ht="12.75" customHeight="1" x14ac:dyDescent="0.2"/>
    <row r="29391" ht="12.75" customHeight="1" x14ac:dyDescent="0.2"/>
    <row r="29392" ht="12.75" customHeight="1" x14ac:dyDescent="0.2"/>
    <row r="29393" ht="12.75" customHeight="1" x14ac:dyDescent="0.2"/>
    <row r="29394" ht="12.75" customHeight="1" x14ac:dyDescent="0.2"/>
    <row r="29395" ht="12.75" customHeight="1" x14ac:dyDescent="0.2"/>
    <row r="29396" ht="12.75" customHeight="1" x14ac:dyDescent="0.2"/>
    <row r="29397" ht="12.75" customHeight="1" x14ac:dyDescent="0.2"/>
    <row r="29398" ht="12.75" customHeight="1" x14ac:dyDescent="0.2"/>
    <row r="29399" ht="12.75" customHeight="1" x14ac:dyDescent="0.2"/>
    <row r="29400" ht="12.75" customHeight="1" x14ac:dyDescent="0.2"/>
    <row r="29401" ht="12.75" customHeight="1" x14ac:dyDescent="0.2"/>
    <row r="29402" ht="12.75" customHeight="1" x14ac:dyDescent="0.2"/>
    <row r="29403" ht="12.75" customHeight="1" x14ac:dyDescent="0.2"/>
    <row r="29404" ht="12.75" customHeight="1" x14ac:dyDescent="0.2"/>
    <row r="29405" ht="12.75" customHeight="1" x14ac:dyDescent="0.2"/>
    <row r="29406" ht="12.75" customHeight="1" x14ac:dyDescent="0.2"/>
    <row r="29407" ht="12.75" customHeight="1" x14ac:dyDescent="0.2"/>
    <row r="29408" ht="12.75" customHeight="1" x14ac:dyDescent="0.2"/>
    <row r="29409" ht="12.75" customHeight="1" x14ac:dyDescent="0.2"/>
    <row r="29410" ht="12.75" customHeight="1" x14ac:dyDescent="0.2"/>
    <row r="29411" ht="12.75" customHeight="1" x14ac:dyDescent="0.2"/>
    <row r="29412" ht="12.75" customHeight="1" x14ac:dyDescent="0.2"/>
    <row r="29413" ht="12.75" customHeight="1" x14ac:dyDescent="0.2"/>
    <row r="29414" ht="12.75" customHeight="1" x14ac:dyDescent="0.2"/>
    <row r="29415" ht="12.75" customHeight="1" x14ac:dyDescent="0.2"/>
    <row r="29416" ht="12.75" customHeight="1" x14ac:dyDescent="0.2"/>
    <row r="29417" ht="12.75" customHeight="1" x14ac:dyDescent="0.2"/>
    <row r="29418" ht="12.75" customHeight="1" x14ac:dyDescent="0.2"/>
    <row r="29419" ht="12.75" customHeight="1" x14ac:dyDescent="0.2"/>
    <row r="29420" ht="12.75" customHeight="1" x14ac:dyDescent="0.2"/>
    <row r="29421" ht="12.75" customHeight="1" x14ac:dyDescent="0.2"/>
    <row r="29422" ht="12.75" customHeight="1" x14ac:dyDescent="0.2"/>
    <row r="29423" ht="12.75" customHeight="1" x14ac:dyDescent="0.2"/>
    <row r="29424" ht="12.75" customHeight="1" x14ac:dyDescent="0.2"/>
    <row r="29425" ht="12.75" customHeight="1" x14ac:dyDescent="0.2"/>
    <row r="29426" ht="12.75" customHeight="1" x14ac:dyDescent="0.2"/>
    <row r="29427" ht="12.75" customHeight="1" x14ac:dyDescent="0.2"/>
    <row r="29428" ht="12.75" customHeight="1" x14ac:dyDescent="0.2"/>
    <row r="29429" ht="12.75" customHeight="1" x14ac:dyDescent="0.2"/>
    <row r="29430" ht="12.75" customHeight="1" x14ac:dyDescent="0.2"/>
    <row r="29431" ht="12.75" customHeight="1" x14ac:dyDescent="0.2"/>
    <row r="29432" ht="12.75" customHeight="1" x14ac:dyDescent="0.2"/>
    <row r="29433" ht="12.75" customHeight="1" x14ac:dyDescent="0.2"/>
    <row r="29434" ht="12.75" customHeight="1" x14ac:dyDescent="0.2"/>
    <row r="29435" ht="12.75" customHeight="1" x14ac:dyDescent="0.2"/>
    <row r="29436" ht="12.75" customHeight="1" x14ac:dyDescent="0.2"/>
    <row r="29437" ht="12.75" customHeight="1" x14ac:dyDescent="0.2"/>
    <row r="29438" ht="12.75" customHeight="1" x14ac:dyDescent="0.2"/>
    <row r="29439" ht="12.75" customHeight="1" x14ac:dyDescent="0.2"/>
    <row r="29440" ht="12.75" customHeight="1" x14ac:dyDescent="0.2"/>
    <row r="29441" ht="12.75" customHeight="1" x14ac:dyDescent="0.2"/>
    <row r="29442" ht="12.75" customHeight="1" x14ac:dyDescent="0.2"/>
    <row r="29443" ht="12.75" customHeight="1" x14ac:dyDescent="0.2"/>
    <row r="29444" ht="12.75" customHeight="1" x14ac:dyDescent="0.2"/>
    <row r="29445" ht="12.75" customHeight="1" x14ac:dyDescent="0.2"/>
    <row r="29446" ht="12.75" customHeight="1" x14ac:dyDescent="0.2"/>
    <row r="29447" ht="12.75" customHeight="1" x14ac:dyDescent="0.2"/>
    <row r="29448" ht="12.75" customHeight="1" x14ac:dyDescent="0.2"/>
    <row r="29449" ht="12.75" customHeight="1" x14ac:dyDescent="0.2"/>
    <row r="29450" ht="12.75" customHeight="1" x14ac:dyDescent="0.2"/>
    <row r="29451" ht="12.75" customHeight="1" x14ac:dyDescent="0.2"/>
    <row r="29452" ht="12.75" customHeight="1" x14ac:dyDescent="0.2"/>
    <row r="29453" ht="12.75" customHeight="1" x14ac:dyDescent="0.2"/>
    <row r="29454" ht="12.75" customHeight="1" x14ac:dyDescent="0.2"/>
    <row r="29455" ht="12.75" customHeight="1" x14ac:dyDescent="0.2"/>
    <row r="29456" ht="12.75" customHeight="1" x14ac:dyDescent="0.2"/>
    <row r="29457" ht="12.75" customHeight="1" x14ac:dyDescent="0.2"/>
    <row r="29458" ht="12.75" customHeight="1" x14ac:dyDescent="0.2"/>
    <row r="29459" ht="12.75" customHeight="1" x14ac:dyDescent="0.2"/>
    <row r="29460" ht="12.75" customHeight="1" x14ac:dyDescent="0.2"/>
    <row r="29461" ht="12.75" customHeight="1" x14ac:dyDescent="0.2"/>
    <row r="29462" ht="12.75" customHeight="1" x14ac:dyDescent="0.2"/>
    <row r="29463" ht="12.75" customHeight="1" x14ac:dyDescent="0.2"/>
    <row r="29464" ht="12.75" customHeight="1" x14ac:dyDescent="0.2"/>
    <row r="29465" ht="12.75" customHeight="1" x14ac:dyDescent="0.2"/>
    <row r="29466" ht="12.75" customHeight="1" x14ac:dyDescent="0.2"/>
    <row r="29467" ht="12.75" customHeight="1" x14ac:dyDescent="0.2"/>
    <row r="29468" ht="12.75" customHeight="1" x14ac:dyDescent="0.2"/>
    <row r="29469" ht="12.75" customHeight="1" x14ac:dyDescent="0.2"/>
    <row r="29470" ht="12.75" customHeight="1" x14ac:dyDescent="0.2"/>
    <row r="29471" ht="12.75" customHeight="1" x14ac:dyDescent="0.2"/>
    <row r="29472" ht="12.75" customHeight="1" x14ac:dyDescent="0.2"/>
    <row r="29473" ht="12.75" customHeight="1" x14ac:dyDescent="0.2"/>
    <row r="29474" ht="12.75" customHeight="1" x14ac:dyDescent="0.2"/>
    <row r="29475" ht="12.75" customHeight="1" x14ac:dyDescent="0.2"/>
    <row r="29476" ht="12.75" customHeight="1" x14ac:dyDescent="0.2"/>
    <row r="29477" ht="12.75" customHeight="1" x14ac:dyDescent="0.2"/>
    <row r="29478" ht="12.75" customHeight="1" x14ac:dyDescent="0.2"/>
    <row r="29479" ht="12.75" customHeight="1" x14ac:dyDescent="0.2"/>
    <row r="29480" ht="12.75" customHeight="1" x14ac:dyDescent="0.2"/>
    <row r="29481" ht="12.75" customHeight="1" x14ac:dyDescent="0.2"/>
    <row r="29482" ht="12.75" customHeight="1" x14ac:dyDescent="0.2"/>
    <row r="29483" ht="12.75" customHeight="1" x14ac:dyDescent="0.2"/>
    <row r="29484" ht="12.75" customHeight="1" x14ac:dyDescent="0.2"/>
    <row r="29485" ht="12.75" customHeight="1" x14ac:dyDescent="0.2"/>
    <row r="29486" ht="12.75" customHeight="1" x14ac:dyDescent="0.2"/>
    <row r="29487" ht="12.75" customHeight="1" x14ac:dyDescent="0.2"/>
    <row r="29488" ht="12.75" customHeight="1" x14ac:dyDescent="0.2"/>
    <row r="29489" ht="12.75" customHeight="1" x14ac:dyDescent="0.2"/>
    <row r="29490" ht="12.75" customHeight="1" x14ac:dyDescent="0.2"/>
    <row r="29491" ht="12.75" customHeight="1" x14ac:dyDescent="0.2"/>
    <row r="29492" ht="12.75" customHeight="1" x14ac:dyDescent="0.2"/>
    <row r="29493" ht="12.75" customHeight="1" x14ac:dyDescent="0.2"/>
    <row r="29494" ht="12.75" customHeight="1" x14ac:dyDescent="0.2"/>
    <row r="29495" ht="12.75" customHeight="1" x14ac:dyDescent="0.2"/>
    <row r="29496" ht="12.75" customHeight="1" x14ac:dyDescent="0.2"/>
    <row r="29497" ht="12.75" customHeight="1" x14ac:dyDescent="0.2"/>
    <row r="29498" ht="12.75" customHeight="1" x14ac:dyDescent="0.2"/>
    <row r="29499" ht="12.75" customHeight="1" x14ac:dyDescent="0.2"/>
    <row r="29500" ht="12.75" customHeight="1" x14ac:dyDescent="0.2"/>
    <row r="29501" ht="12.75" customHeight="1" x14ac:dyDescent="0.2"/>
    <row r="29502" ht="12.75" customHeight="1" x14ac:dyDescent="0.2"/>
    <row r="29503" ht="12.75" customHeight="1" x14ac:dyDescent="0.2"/>
    <row r="29504" ht="12.75" customHeight="1" x14ac:dyDescent="0.2"/>
    <row r="29505" ht="12.75" customHeight="1" x14ac:dyDescent="0.2"/>
    <row r="29506" ht="12.75" customHeight="1" x14ac:dyDescent="0.2"/>
    <row r="29507" ht="12.75" customHeight="1" x14ac:dyDescent="0.2"/>
    <row r="29508" ht="12.75" customHeight="1" x14ac:dyDescent="0.2"/>
    <row r="29509" ht="12.75" customHeight="1" x14ac:dyDescent="0.2"/>
    <row r="29510" ht="12.75" customHeight="1" x14ac:dyDescent="0.2"/>
    <row r="29511" ht="12.75" customHeight="1" x14ac:dyDescent="0.2"/>
    <row r="29512" ht="12.75" customHeight="1" x14ac:dyDescent="0.2"/>
    <row r="29513" ht="12.75" customHeight="1" x14ac:dyDescent="0.2"/>
    <row r="29514" ht="12.75" customHeight="1" x14ac:dyDescent="0.2"/>
    <row r="29515" ht="12.75" customHeight="1" x14ac:dyDescent="0.2"/>
    <row r="29516" ht="12.75" customHeight="1" x14ac:dyDescent="0.2"/>
    <row r="29517" ht="12.75" customHeight="1" x14ac:dyDescent="0.2"/>
    <row r="29518" ht="12.75" customHeight="1" x14ac:dyDescent="0.2"/>
    <row r="29519" ht="12.75" customHeight="1" x14ac:dyDescent="0.2"/>
    <row r="29520" ht="12.75" customHeight="1" x14ac:dyDescent="0.2"/>
    <row r="29521" ht="12.75" customHeight="1" x14ac:dyDescent="0.2"/>
    <row r="29522" ht="12.75" customHeight="1" x14ac:dyDescent="0.2"/>
    <row r="29523" ht="12.75" customHeight="1" x14ac:dyDescent="0.2"/>
    <row r="29524" ht="12.75" customHeight="1" x14ac:dyDescent="0.2"/>
    <row r="29525" ht="12.75" customHeight="1" x14ac:dyDescent="0.2"/>
    <row r="29526" ht="12.75" customHeight="1" x14ac:dyDescent="0.2"/>
    <row r="29527" ht="12.75" customHeight="1" x14ac:dyDescent="0.2"/>
    <row r="29528" ht="12.75" customHeight="1" x14ac:dyDescent="0.2"/>
    <row r="29529" ht="12.75" customHeight="1" x14ac:dyDescent="0.2"/>
    <row r="29530" ht="12.75" customHeight="1" x14ac:dyDescent="0.2"/>
    <row r="29531" ht="12.75" customHeight="1" x14ac:dyDescent="0.2"/>
    <row r="29532" ht="12.75" customHeight="1" x14ac:dyDescent="0.2"/>
    <row r="29533" ht="12.75" customHeight="1" x14ac:dyDescent="0.2"/>
    <row r="29534" ht="12.75" customHeight="1" x14ac:dyDescent="0.2"/>
    <row r="29535" ht="12.75" customHeight="1" x14ac:dyDescent="0.2"/>
    <row r="29536" ht="12.75" customHeight="1" x14ac:dyDescent="0.2"/>
    <row r="29537" ht="12.75" customHeight="1" x14ac:dyDescent="0.2"/>
    <row r="29538" ht="12.75" customHeight="1" x14ac:dyDescent="0.2"/>
    <row r="29539" ht="12.75" customHeight="1" x14ac:dyDescent="0.2"/>
    <row r="29540" ht="12.75" customHeight="1" x14ac:dyDescent="0.2"/>
    <row r="29541" ht="12.75" customHeight="1" x14ac:dyDescent="0.2"/>
    <row r="29542" ht="12.75" customHeight="1" x14ac:dyDescent="0.2"/>
    <row r="29543" ht="12.75" customHeight="1" x14ac:dyDescent="0.2"/>
    <row r="29544" ht="12.75" customHeight="1" x14ac:dyDescent="0.2"/>
    <row r="29545" ht="12.75" customHeight="1" x14ac:dyDescent="0.2"/>
    <row r="29546" ht="12.75" customHeight="1" x14ac:dyDescent="0.2"/>
    <row r="29547" ht="12.75" customHeight="1" x14ac:dyDescent="0.2"/>
    <row r="29548" ht="12.75" customHeight="1" x14ac:dyDescent="0.2"/>
    <row r="29549" ht="12.75" customHeight="1" x14ac:dyDescent="0.2"/>
    <row r="29550" ht="12.75" customHeight="1" x14ac:dyDescent="0.2"/>
    <row r="29551" ht="12.75" customHeight="1" x14ac:dyDescent="0.2"/>
    <row r="29552" ht="12.75" customHeight="1" x14ac:dyDescent="0.2"/>
    <row r="29553" ht="12.75" customHeight="1" x14ac:dyDescent="0.2"/>
    <row r="29554" ht="12.75" customHeight="1" x14ac:dyDescent="0.2"/>
    <row r="29555" ht="12.75" customHeight="1" x14ac:dyDescent="0.2"/>
    <row r="29556" ht="12.75" customHeight="1" x14ac:dyDescent="0.2"/>
    <row r="29557" ht="12.75" customHeight="1" x14ac:dyDescent="0.2"/>
    <row r="29558" ht="12.75" customHeight="1" x14ac:dyDescent="0.2"/>
    <row r="29559" ht="12.75" customHeight="1" x14ac:dyDescent="0.2"/>
    <row r="29560" ht="12.75" customHeight="1" x14ac:dyDescent="0.2"/>
    <row r="29561" ht="12.75" customHeight="1" x14ac:dyDescent="0.2"/>
    <row r="29562" ht="12.75" customHeight="1" x14ac:dyDescent="0.2"/>
    <row r="29563" ht="12.75" customHeight="1" x14ac:dyDescent="0.2"/>
    <row r="29564" ht="12.75" customHeight="1" x14ac:dyDescent="0.2"/>
    <row r="29565" ht="12.75" customHeight="1" x14ac:dyDescent="0.2"/>
    <row r="29566" ht="12.75" customHeight="1" x14ac:dyDescent="0.2"/>
    <row r="29567" ht="12.75" customHeight="1" x14ac:dyDescent="0.2"/>
    <row r="29568" ht="12.75" customHeight="1" x14ac:dyDescent="0.2"/>
    <row r="29569" ht="12.75" customHeight="1" x14ac:dyDescent="0.2"/>
    <row r="29570" ht="12.75" customHeight="1" x14ac:dyDescent="0.2"/>
    <row r="29571" ht="12.75" customHeight="1" x14ac:dyDescent="0.2"/>
    <row r="29572" ht="12.75" customHeight="1" x14ac:dyDescent="0.2"/>
    <row r="29573" ht="12.75" customHeight="1" x14ac:dyDescent="0.2"/>
    <row r="29574" ht="12.75" customHeight="1" x14ac:dyDescent="0.2"/>
    <row r="29575" ht="12.75" customHeight="1" x14ac:dyDescent="0.2"/>
    <row r="29576" ht="12.75" customHeight="1" x14ac:dyDescent="0.2"/>
    <row r="29577" ht="12.75" customHeight="1" x14ac:dyDescent="0.2"/>
    <row r="29578" ht="12.75" customHeight="1" x14ac:dyDescent="0.2"/>
    <row r="29579" ht="12.75" customHeight="1" x14ac:dyDescent="0.2"/>
    <row r="29580" ht="12.75" customHeight="1" x14ac:dyDescent="0.2"/>
    <row r="29581" ht="12.75" customHeight="1" x14ac:dyDescent="0.2"/>
    <row r="29582" ht="12.75" customHeight="1" x14ac:dyDescent="0.2"/>
    <row r="29583" ht="12.75" customHeight="1" x14ac:dyDescent="0.2"/>
    <row r="29584" ht="12.75" customHeight="1" x14ac:dyDescent="0.2"/>
    <row r="29585" ht="12.75" customHeight="1" x14ac:dyDescent="0.2"/>
    <row r="29586" ht="12.75" customHeight="1" x14ac:dyDescent="0.2"/>
    <row r="29587" ht="12.75" customHeight="1" x14ac:dyDescent="0.2"/>
    <row r="29588" ht="12.75" customHeight="1" x14ac:dyDescent="0.2"/>
    <row r="29589" ht="12.75" customHeight="1" x14ac:dyDescent="0.2"/>
    <row r="29590" ht="12.75" customHeight="1" x14ac:dyDescent="0.2"/>
    <row r="29591" ht="12.75" customHeight="1" x14ac:dyDescent="0.2"/>
    <row r="29592" ht="12.75" customHeight="1" x14ac:dyDescent="0.2"/>
    <row r="29593" ht="12.75" customHeight="1" x14ac:dyDescent="0.2"/>
    <row r="29594" ht="12.75" customHeight="1" x14ac:dyDescent="0.2"/>
    <row r="29595" ht="12.75" customHeight="1" x14ac:dyDescent="0.2"/>
    <row r="29596" ht="12.75" customHeight="1" x14ac:dyDescent="0.2"/>
    <row r="29597" ht="12.75" customHeight="1" x14ac:dyDescent="0.2"/>
    <row r="29598" ht="12.75" customHeight="1" x14ac:dyDescent="0.2"/>
    <row r="29599" ht="12.75" customHeight="1" x14ac:dyDescent="0.2"/>
    <row r="29600" ht="12.75" customHeight="1" x14ac:dyDescent="0.2"/>
    <row r="29601" ht="12.75" customHeight="1" x14ac:dyDescent="0.2"/>
    <row r="29602" ht="12.75" customHeight="1" x14ac:dyDescent="0.2"/>
    <row r="29603" ht="12.75" customHeight="1" x14ac:dyDescent="0.2"/>
    <row r="29604" ht="12.75" customHeight="1" x14ac:dyDescent="0.2"/>
    <row r="29605" ht="12.75" customHeight="1" x14ac:dyDescent="0.2"/>
    <row r="29606" ht="12.75" customHeight="1" x14ac:dyDescent="0.2"/>
    <row r="29607" ht="12.75" customHeight="1" x14ac:dyDescent="0.2"/>
    <row r="29608" ht="12.75" customHeight="1" x14ac:dyDescent="0.2"/>
    <row r="29609" ht="12.75" customHeight="1" x14ac:dyDescent="0.2"/>
    <row r="29610" ht="12.75" customHeight="1" x14ac:dyDescent="0.2"/>
    <row r="29611" ht="12.75" customHeight="1" x14ac:dyDescent="0.2"/>
    <row r="29612" ht="12.75" customHeight="1" x14ac:dyDescent="0.2"/>
    <row r="29613" ht="12.75" customHeight="1" x14ac:dyDescent="0.2"/>
    <row r="29614" ht="12.75" customHeight="1" x14ac:dyDescent="0.2"/>
    <row r="29615" ht="12.75" customHeight="1" x14ac:dyDescent="0.2"/>
    <row r="29616" ht="12.75" customHeight="1" x14ac:dyDescent="0.2"/>
    <row r="29617" ht="12.75" customHeight="1" x14ac:dyDescent="0.2"/>
    <row r="29618" ht="12.75" customHeight="1" x14ac:dyDescent="0.2"/>
    <row r="29619" ht="12.75" customHeight="1" x14ac:dyDescent="0.2"/>
    <row r="29620" ht="12.75" customHeight="1" x14ac:dyDescent="0.2"/>
    <row r="29621" ht="12.75" customHeight="1" x14ac:dyDescent="0.2"/>
    <row r="29622" ht="12.75" customHeight="1" x14ac:dyDescent="0.2"/>
    <row r="29623" ht="12.75" customHeight="1" x14ac:dyDescent="0.2"/>
    <row r="29624" ht="12.75" customHeight="1" x14ac:dyDescent="0.2"/>
    <row r="29625" ht="12.75" customHeight="1" x14ac:dyDescent="0.2"/>
    <row r="29626" ht="12.75" customHeight="1" x14ac:dyDescent="0.2"/>
    <row r="29627" ht="12.75" customHeight="1" x14ac:dyDescent="0.2"/>
    <row r="29628" ht="12.75" customHeight="1" x14ac:dyDescent="0.2"/>
    <row r="29629" ht="12.75" customHeight="1" x14ac:dyDescent="0.2"/>
    <row r="29630" ht="12.75" customHeight="1" x14ac:dyDescent="0.2"/>
    <row r="29631" ht="12.75" customHeight="1" x14ac:dyDescent="0.2"/>
    <row r="29632" ht="12.75" customHeight="1" x14ac:dyDescent="0.2"/>
    <row r="29633" ht="12.75" customHeight="1" x14ac:dyDescent="0.2"/>
    <row r="29634" ht="12.75" customHeight="1" x14ac:dyDescent="0.2"/>
    <row r="29635" ht="12.75" customHeight="1" x14ac:dyDescent="0.2"/>
    <row r="29636" ht="12.75" customHeight="1" x14ac:dyDescent="0.2"/>
    <row r="29637" ht="12.75" customHeight="1" x14ac:dyDescent="0.2"/>
    <row r="29638" ht="12.75" customHeight="1" x14ac:dyDescent="0.2"/>
    <row r="29639" ht="12.75" customHeight="1" x14ac:dyDescent="0.2"/>
    <row r="29640" ht="12.75" customHeight="1" x14ac:dyDescent="0.2"/>
    <row r="29641" ht="12.75" customHeight="1" x14ac:dyDescent="0.2"/>
    <row r="29642" ht="12.75" customHeight="1" x14ac:dyDescent="0.2"/>
    <row r="29643" ht="12.75" customHeight="1" x14ac:dyDescent="0.2"/>
    <row r="29644" ht="12.75" customHeight="1" x14ac:dyDescent="0.2"/>
    <row r="29645" ht="12.75" customHeight="1" x14ac:dyDescent="0.2"/>
    <row r="29646" ht="12.75" customHeight="1" x14ac:dyDescent="0.2"/>
    <row r="29647" ht="12.75" customHeight="1" x14ac:dyDescent="0.2"/>
    <row r="29648" ht="12.75" customHeight="1" x14ac:dyDescent="0.2"/>
    <row r="29649" ht="12.75" customHeight="1" x14ac:dyDescent="0.2"/>
    <row r="29650" ht="12.75" customHeight="1" x14ac:dyDescent="0.2"/>
    <row r="29651" ht="12.75" customHeight="1" x14ac:dyDescent="0.2"/>
    <row r="29652" ht="12.75" customHeight="1" x14ac:dyDescent="0.2"/>
    <row r="29653" ht="12.75" customHeight="1" x14ac:dyDescent="0.2"/>
    <row r="29654" ht="12.75" customHeight="1" x14ac:dyDescent="0.2"/>
    <row r="29655" ht="12.75" customHeight="1" x14ac:dyDescent="0.2"/>
    <row r="29656" ht="12.75" customHeight="1" x14ac:dyDescent="0.2"/>
    <row r="29657" ht="12.75" customHeight="1" x14ac:dyDescent="0.2"/>
    <row r="29658" ht="12.75" customHeight="1" x14ac:dyDescent="0.2"/>
    <row r="29659" ht="12.75" customHeight="1" x14ac:dyDescent="0.2"/>
    <row r="29660" ht="12.75" customHeight="1" x14ac:dyDescent="0.2"/>
    <row r="29661" ht="12.75" customHeight="1" x14ac:dyDescent="0.2"/>
    <row r="29662" ht="12.75" customHeight="1" x14ac:dyDescent="0.2"/>
    <row r="29663" ht="12.75" customHeight="1" x14ac:dyDescent="0.2"/>
    <row r="29664" ht="12.75" customHeight="1" x14ac:dyDescent="0.2"/>
    <row r="29665" ht="12.75" customHeight="1" x14ac:dyDescent="0.2"/>
    <row r="29666" ht="12.75" customHeight="1" x14ac:dyDescent="0.2"/>
    <row r="29667" ht="12.75" customHeight="1" x14ac:dyDescent="0.2"/>
    <row r="29668" ht="12.75" customHeight="1" x14ac:dyDescent="0.2"/>
    <row r="29669" ht="12.75" customHeight="1" x14ac:dyDescent="0.2"/>
    <row r="29670" ht="12.75" customHeight="1" x14ac:dyDescent="0.2"/>
    <row r="29671" ht="12.75" customHeight="1" x14ac:dyDescent="0.2"/>
    <row r="29672" ht="12.75" customHeight="1" x14ac:dyDescent="0.2"/>
    <row r="29673" ht="12.75" customHeight="1" x14ac:dyDescent="0.2"/>
    <row r="29674" ht="12.75" customHeight="1" x14ac:dyDescent="0.2"/>
    <row r="29675" ht="12.75" customHeight="1" x14ac:dyDescent="0.2"/>
    <row r="29676" ht="12.75" customHeight="1" x14ac:dyDescent="0.2"/>
    <row r="29677" ht="12.75" customHeight="1" x14ac:dyDescent="0.2"/>
    <row r="29678" ht="12.75" customHeight="1" x14ac:dyDescent="0.2"/>
    <row r="29679" ht="12.75" customHeight="1" x14ac:dyDescent="0.2"/>
    <row r="29680" ht="12.75" customHeight="1" x14ac:dyDescent="0.2"/>
    <row r="29681" ht="12.75" customHeight="1" x14ac:dyDescent="0.2"/>
    <row r="29682" ht="12.75" customHeight="1" x14ac:dyDescent="0.2"/>
    <row r="29683" ht="12.75" customHeight="1" x14ac:dyDescent="0.2"/>
    <row r="29684" ht="12.75" customHeight="1" x14ac:dyDescent="0.2"/>
    <row r="29685" ht="12.75" customHeight="1" x14ac:dyDescent="0.2"/>
    <row r="29686" ht="12.75" customHeight="1" x14ac:dyDescent="0.2"/>
    <row r="29687" ht="12.75" customHeight="1" x14ac:dyDescent="0.2"/>
    <row r="29688" ht="12.75" customHeight="1" x14ac:dyDescent="0.2"/>
    <row r="29689" ht="12.75" customHeight="1" x14ac:dyDescent="0.2"/>
    <row r="29690" ht="12.75" customHeight="1" x14ac:dyDescent="0.2"/>
    <row r="29691" ht="12.75" customHeight="1" x14ac:dyDescent="0.2"/>
    <row r="29692" ht="12.75" customHeight="1" x14ac:dyDescent="0.2"/>
    <row r="29693" ht="12.75" customHeight="1" x14ac:dyDescent="0.2"/>
    <row r="29694" ht="12.75" customHeight="1" x14ac:dyDescent="0.2"/>
    <row r="29695" ht="12.75" customHeight="1" x14ac:dyDescent="0.2"/>
    <row r="29696" ht="12.75" customHeight="1" x14ac:dyDescent="0.2"/>
    <row r="29697" ht="12.75" customHeight="1" x14ac:dyDescent="0.2"/>
    <row r="29698" ht="12.75" customHeight="1" x14ac:dyDescent="0.2"/>
    <row r="29699" ht="12.75" customHeight="1" x14ac:dyDescent="0.2"/>
    <row r="29700" ht="12.75" customHeight="1" x14ac:dyDescent="0.2"/>
    <row r="29701" ht="12.75" customHeight="1" x14ac:dyDescent="0.2"/>
    <row r="29702" ht="12.75" customHeight="1" x14ac:dyDescent="0.2"/>
    <row r="29703" ht="12.75" customHeight="1" x14ac:dyDescent="0.2"/>
    <row r="29704" ht="12.75" customHeight="1" x14ac:dyDescent="0.2"/>
    <row r="29705" ht="12.75" customHeight="1" x14ac:dyDescent="0.2"/>
    <row r="29706" ht="12.75" customHeight="1" x14ac:dyDescent="0.2"/>
    <row r="29707" ht="12.75" customHeight="1" x14ac:dyDescent="0.2"/>
    <row r="29708" ht="12.75" customHeight="1" x14ac:dyDescent="0.2"/>
    <row r="29709" ht="12.75" customHeight="1" x14ac:dyDescent="0.2"/>
    <row r="29710" ht="12.75" customHeight="1" x14ac:dyDescent="0.2"/>
    <row r="29711" ht="12.75" customHeight="1" x14ac:dyDescent="0.2"/>
    <row r="29712" ht="12.75" customHeight="1" x14ac:dyDescent="0.2"/>
    <row r="29713" ht="12.75" customHeight="1" x14ac:dyDescent="0.2"/>
    <row r="29714" ht="12.75" customHeight="1" x14ac:dyDescent="0.2"/>
    <row r="29715" ht="12.75" customHeight="1" x14ac:dyDescent="0.2"/>
    <row r="29716" ht="12.75" customHeight="1" x14ac:dyDescent="0.2"/>
    <row r="29717" ht="12.75" customHeight="1" x14ac:dyDescent="0.2"/>
    <row r="29718" ht="12.75" customHeight="1" x14ac:dyDescent="0.2"/>
    <row r="29719" ht="12.75" customHeight="1" x14ac:dyDescent="0.2"/>
    <row r="29720" ht="12.75" customHeight="1" x14ac:dyDescent="0.2"/>
    <row r="29721" ht="12.75" customHeight="1" x14ac:dyDescent="0.2"/>
    <row r="29722" ht="12.75" customHeight="1" x14ac:dyDescent="0.2"/>
    <row r="29723" ht="12.75" customHeight="1" x14ac:dyDescent="0.2"/>
    <row r="29724" ht="12.75" customHeight="1" x14ac:dyDescent="0.2"/>
    <row r="29725" ht="12.75" customHeight="1" x14ac:dyDescent="0.2"/>
    <row r="29726" ht="12.75" customHeight="1" x14ac:dyDescent="0.2"/>
    <row r="29727" ht="12.75" customHeight="1" x14ac:dyDescent="0.2"/>
    <row r="29728" ht="12.75" customHeight="1" x14ac:dyDescent="0.2"/>
    <row r="29729" ht="12.75" customHeight="1" x14ac:dyDescent="0.2"/>
    <row r="29730" ht="12.75" customHeight="1" x14ac:dyDescent="0.2"/>
    <row r="29731" ht="12.75" customHeight="1" x14ac:dyDescent="0.2"/>
    <row r="29732" ht="12.75" customHeight="1" x14ac:dyDescent="0.2"/>
    <row r="29733" ht="12.75" customHeight="1" x14ac:dyDescent="0.2"/>
    <row r="29734" ht="12.75" customHeight="1" x14ac:dyDescent="0.2"/>
    <row r="29735" ht="12.75" customHeight="1" x14ac:dyDescent="0.2"/>
    <row r="29736" ht="12.75" customHeight="1" x14ac:dyDescent="0.2"/>
    <row r="29737" ht="12.75" customHeight="1" x14ac:dyDescent="0.2"/>
    <row r="29738" ht="12.75" customHeight="1" x14ac:dyDescent="0.2"/>
    <row r="29739" ht="12.75" customHeight="1" x14ac:dyDescent="0.2"/>
    <row r="29740" ht="12.75" customHeight="1" x14ac:dyDescent="0.2"/>
    <row r="29741" ht="12.75" customHeight="1" x14ac:dyDescent="0.2"/>
    <row r="29742" ht="12.75" customHeight="1" x14ac:dyDescent="0.2"/>
    <row r="29743" ht="12.75" customHeight="1" x14ac:dyDescent="0.2"/>
    <row r="29744" ht="12.75" customHeight="1" x14ac:dyDescent="0.2"/>
    <row r="29745" ht="12.75" customHeight="1" x14ac:dyDescent="0.2"/>
    <row r="29746" ht="12.75" customHeight="1" x14ac:dyDescent="0.2"/>
    <row r="29747" ht="12.75" customHeight="1" x14ac:dyDescent="0.2"/>
    <row r="29748" ht="12.75" customHeight="1" x14ac:dyDescent="0.2"/>
    <row r="29749" ht="12.75" customHeight="1" x14ac:dyDescent="0.2"/>
    <row r="29750" ht="12.75" customHeight="1" x14ac:dyDescent="0.2"/>
    <row r="29751" ht="12.75" customHeight="1" x14ac:dyDescent="0.2"/>
    <row r="29752" ht="12.75" customHeight="1" x14ac:dyDescent="0.2"/>
    <row r="29753" ht="12.75" customHeight="1" x14ac:dyDescent="0.2"/>
    <row r="29754" ht="12.75" customHeight="1" x14ac:dyDescent="0.2"/>
    <row r="29755" ht="12.75" customHeight="1" x14ac:dyDescent="0.2"/>
    <row r="29756" ht="12.75" customHeight="1" x14ac:dyDescent="0.2"/>
    <row r="29757" ht="12.75" customHeight="1" x14ac:dyDescent="0.2"/>
    <row r="29758" ht="12.75" customHeight="1" x14ac:dyDescent="0.2"/>
    <row r="29759" ht="12.75" customHeight="1" x14ac:dyDescent="0.2"/>
    <row r="29760" ht="12.75" customHeight="1" x14ac:dyDescent="0.2"/>
    <row r="29761" ht="12.75" customHeight="1" x14ac:dyDescent="0.2"/>
    <row r="29762" ht="12.75" customHeight="1" x14ac:dyDescent="0.2"/>
    <row r="29763" ht="12.75" customHeight="1" x14ac:dyDescent="0.2"/>
    <row r="29764" ht="12.75" customHeight="1" x14ac:dyDescent="0.2"/>
    <row r="29765" ht="12.75" customHeight="1" x14ac:dyDescent="0.2"/>
    <row r="29766" ht="12.75" customHeight="1" x14ac:dyDescent="0.2"/>
    <row r="29767" ht="12.75" customHeight="1" x14ac:dyDescent="0.2"/>
    <row r="29768" ht="12.75" customHeight="1" x14ac:dyDescent="0.2"/>
    <row r="29769" ht="12.75" customHeight="1" x14ac:dyDescent="0.2"/>
    <row r="29770" ht="12.75" customHeight="1" x14ac:dyDescent="0.2"/>
    <row r="29771" ht="12.75" customHeight="1" x14ac:dyDescent="0.2"/>
    <row r="29772" ht="12.75" customHeight="1" x14ac:dyDescent="0.2"/>
    <row r="29773" ht="12.75" customHeight="1" x14ac:dyDescent="0.2"/>
    <row r="29774" ht="12.75" customHeight="1" x14ac:dyDescent="0.2"/>
    <row r="29775" ht="12.75" customHeight="1" x14ac:dyDescent="0.2"/>
    <row r="29776" ht="12.75" customHeight="1" x14ac:dyDescent="0.2"/>
    <row r="29777" ht="12.75" customHeight="1" x14ac:dyDescent="0.2"/>
    <row r="29778" ht="12.75" customHeight="1" x14ac:dyDescent="0.2"/>
    <row r="29779" ht="12.75" customHeight="1" x14ac:dyDescent="0.2"/>
    <row r="29780" ht="12.75" customHeight="1" x14ac:dyDescent="0.2"/>
    <row r="29781" ht="12.75" customHeight="1" x14ac:dyDescent="0.2"/>
    <row r="29782" ht="12.75" customHeight="1" x14ac:dyDescent="0.2"/>
    <row r="29783" ht="12.75" customHeight="1" x14ac:dyDescent="0.2"/>
    <row r="29784" ht="12.75" customHeight="1" x14ac:dyDescent="0.2"/>
    <row r="29785" ht="12.75" customHeight="1" x14ac:dyDescent="0.2"/>
    <row r="29786" ht="12.75" customHeight="1" x14ac:dyDescent="0.2"/>
    <row r="29787" ht="12.75" customHeight="1" x14ac:dyDescent="0.2"/>
    <row r="29788" ht="12.75" customHeight="1" x14ac:dyDescent="0.2"/>
    <row r="29789" ht="12.75" customHeight="1" x14ac:dyDescent="0.2"/>
    <row r="29790" ht="12.75" customHeight="1" x14ac:dyDescent="0.2"/>
    <row r="29791" ht="12.75" customHeight="1" x14ac:dyDescent="0.2"/>
    <row r="29792" ht="12.75" customHeight="1" x14ac:dyDescent="0.2"/>
    <row r="29793" ht="12.75" customHeight="1" x14ac:dyDescent="0.2"/>
    <row r="29794" ht="12.75" customHeight="1" x14ac:dyDescent="0.2"/>
    <row r="29795" ht="12.75" customHeight="1" x14ac:dyDescent="0.2"/>
    <row r="29796" ht="12.75" customHeight="1" x14ac:dyDescent="0.2"/>
    <row r="29797" ht="12.75" customHeight="1" x14ac:dyDescent="0.2"/>
    <row r="29798" ht="12.75" customHeight="1" x14ac:dyDescent="0.2"/>
    <row r="29799" ht="12.75" customHeight="1" x14ac:dyDescent="0.2"/>
    <row r="29800" ht="12.75" customHeight="1" x14ac:dyDescent="0.2"/>
    <row r="29801" ht="12.75" customHeight="1" x14ac:dyDescent="0.2"/>
    <row r="29802" ht="12.75" customHeight="1" x14ac:dyDescent="0.2"/>
    <row r="29803" ht="12.75" customHeight="1" x14ac:dyDescent="0.2"/>
    <row r="29804" ht="12.75" customHeight="1" x14ac:dyDescent="0.2"/>
    <row r="29805" ht="12.75" customHeight="1" x14ac:dyDescent="0.2"/>
    <row r="29806" ht="12.75" customHeight="1" x14ac:dyDescent="0.2"/>
    <row r="29807" ht="12.75" customHeight="1" x14ac:dyDescent="0.2"/>
    <row r="29808" ht="12.75" customHeight="1" x14ac:dyDescent="0.2"/>
    <row r="29809" ht="12.75" customHeight="1" x14ac:dyDescent="0.2"/>
    <row r="29810" ht="12.75" customHeight="1" x14ac:dyDescent="0.2"/>
    <row r="29811" ht="12.75" customHeight="1" x14ac:dyDescent="0.2"/>
    <row r="29812" ht="12.75" customHeight="1" x14ac:dyDescent="0.2"/>
    <row r="29813" ht="12.75" customHeight="1" x14ac:dyDescent="0.2"/>
    <row r="29814" ht="12.75" customHeight="1" x14ac:dyDescent="0.2"/>
    <row r="29815" ht="12.75" customHeight="1" x14ac:dyDescent="0.2"/>
    <row r="29816" ht="12.75" customHeight="1" x14ac:dyDescent="0.2"/>
    <row r="29817" ht="12.75" customHeight="1" x14ac:dyDescent="0.2"/>
    <row r="29818" ht="12.75" customHeight="1" x14ac:dyDescent="0.2"/>
    <row r="29819" ht="12.75" customHeight="1" x14ac:dyDescent="0.2"/>
    <row r="29820" ht="12.75" customHeight="1" x14ac:dyDescent="0.2"/>
    <row r="29821" ht="12.75" customHeight="1" x14ac:dyDescent="0.2"/>
    <row r="29822" ht="12.75" customHeight="1" x14ac:dyDescent="0.2"/>
    <row r="29823" ht="12.75" customHeight="1" x14ac:dyDescent="0.2"/>
    <row r="29824" ht="12.75" customHeight="1" x14ac:dyDescent="0.2"/>
    <row r="29825" ht="12.75" customHeight="1" x14ac:dyDescent="0.2"/>
    <row r="29826" ht="12.75" customHeight="1" x14ac:dyDescent="0.2"/>
    <row r="29827" ht="12.75" customHeight="1" x14ac:dyDescent="0.2"/>
    <row r="29828" ht="12.75" customHeight="1" x14ac:dyDescent="0.2"/>
    <row r="29829" ht="12.75" customHeight="1" x14ac:dyDescent="0.2"/>
    <row r="29830" ht="12.75" customHeight="1" x14ac:dyDescent="0.2"/>
    <row r="29831" ht="12.75" customHeight="1" x14ac:dyDescent="0.2"/>
    <row r="29832" ht="12.75" customHeight="1" x14ac:dyDescent="0.2"/>
    <row r="29833" ht="12.75" customHeight="1" x14ac:dyDescent="0.2"/>
    <row r="29834" ht="12.75" customHeight="1" x14ac:dyDescent="0.2"/>
    <row r="29835" ht="12.75" customHeight="1" x14ac:dyDescent="0.2"/>
    <row r="29836" ht="12.75" customHeight="1" x14ac:dyDescent="0.2"/>
    <row r="29837" ht="12.75" customHeight="1" x14ac:dyDescent="0.2"/>
    <row r="29838" ht="12.75" customHeight="1" x14ac:dyDescent="0.2"/>
    <row r="29839" ht="12.75" customHeight="1" x14ac:dyDescent="0.2"/>
    <row r="29840" ht="12.75" customHeight="1" x14ac:dyDescent="0.2"/>
    <row r="29841" ht="12.75" customHeight="1" x14ac:dyDescent="0.2"/>
    <row r="29842" ht="12.75" customHeight="1" x14ac:dyDescent="0.2"/>
    <row r="29843" ht="12.75" customHeight="1" x14ac:dyDescent="0.2"/>
    <row r="29844" ht="12.75" customHeight="1" x14ac:dyDescent="0.2"/>
    <row r="29845" ht="12.75" customHeight="1" x14ac:dyDescent="0.2"/>
    <row r="29846" ht="12.75" customHeight="1" x14ac:dyDescent="0.2"/>
    <row r="29847" ht="12.75" customHeight="1" x14ac:dyDescent="0.2"/>
    <row r="29848" ht="12.75" customHeight="1" x14ac:dyDescent="0.2"/>
    <row r="29849" ht="12.75" customHeight="1" x14ac:dyDescent="0.2"/>
    <row r="29850" ht="12.75" customHeight="1" x14ac:dyDescent="0.2"/>
    <row r="29851" ht="12.75" customHeight="1" x14ac:dyDescent="0.2"/>
    <row r="29852" ht="12.75" customHeight="1" x14ac:dyDescent="0.2"/>
    <row r="29853" ht="12.75" customHeight="1" x14ac:dyDescent="0.2"/>
    <row r="29854" ht="12.75" customHeight="1" x14ac:dyDescent="0.2"/>
    <row r="29855" ht="12.75" customHeight="1" x14ac:dyDescent="0.2"/>
    <row r="29856" ht="12.75" customHeight="1" x14ac:dyDescent="0.2"/>
    <row r="29857" ht="12.75" customHeight="1" x14ac:dyDescent="0.2"/>
    <row r="29858" ht="12.75" customHeight="1" x14ac:dyDescent="0.2"/>
    <row r="29859" ht="12.75" customHeight="1" x14ac:dyDescent="0.2"/>
    <row r="29860" ht="12.75" customHeight="1" x14ac:dyDescent="0.2"/>
    <row r="29861" ht="12.75" customHeight="1" x14ac:dyDescent="0.2"/>
    <row r="29862" ht="12.75" customHeight="1" x14ac:dyDescent="0.2"/>
    <row r="29863" ht="12.75" customHeight="1" x14ac:dyDescent="0.2"/>
    <row r="29864" ht="12.75" customHeight="1" x14ac:dyDescent="0.2"/>
    <row r="29865" ht="12.75" customHeight="1" x14ac:dyDescent="0.2"/>
    <row r="29866" ht="12.75" customHeight="1" x14ac:dyDescent="0.2"/>
    <row r="29867" ht="12.75" customHeight="1" x14ac:dyDescent="0.2"/>
    <row r="29868" ht="12.75" customHeight="1" x14ac:dyDescent="0.2"/>
    <row r="29869" ht="12.75" customHeight="1" x14ac:dyDescent="0.2"/>
    <row r="29870" ht="12.75" customHeight="1" x14ac:dyDescent="0.2"/>
    <row r="29871" ht="12.75" customHeight="1" x14ac:dyDescent="0.2"/>
    <row r="29872" ht="12.75" customHeight="1" x14ac:dyDescent="0.2"/>
    <row r="29873" ht="12.75" customHeight="1" x14ac:dyDescent="0.2"/>
    <row r="29874" ht="12.75" customHeight="1" x14ac:dyDescent="0.2"/>
    <row r="29875" ht="12.75" customHeight="1" x14ac:dyDescent="0.2"/>
    <row r="29876" ht="12.75" customHeight="1" x14ac:dyDescent="0.2"/>
    <row r="29877" ht="12.75" customHeight="1" x14ac:dyDescent="0.2"/>
    <row r="29878" ht="12.75" customHeight="1" x14ac:dyDescent="0.2"/>
    <row r="29879" ht="12.75" customHeight="1" x14ac:dyDescent="0.2"/>
    <row r="29880" ht="12.75" customHeight="1" x14ac:dyDescent="0.2"/>
    <row r="29881" ht="12.75" customHeight="1" x14ac:dyDescent="0.2"/>
    <row r="29882" ht="12.75" customHeight="1" x14ac:dyDescent="0.2"/>
    <row r="29883" ht="12.75" customHeight="1" x14ac:dyDescent="0.2"/>
    <row r="29884" ht="12.75" customHeight="1" x14ac:dyDescent="0.2"/>
    <row r="29885" ht="12.75" customHeight="1" x14ac:dyDescent="0.2"/>
    <row r="29886" ht="12.75" customHeight="1" x14ac:dyDescent="0.2"/>
    <row r="29887" ht="12.75" customHeight="1" x14ac:dyDescent="0.2"/>
    <row r="29888" ht="12.75" customHeight="1" x14ac:dyDescent="0.2"/>
    <row r="29889" ht="12.75" customHeight="1" x14ac:dyDescent="0.2"/>
    <row r="29890" ht="12.75" customHeight="1" x14ac:dyDescent="0.2"/>
    <row r="29891" ht="12.75" customHeight="1" x14ac:dyDescent="0.2"/>
    <row r="29892" ht="12.75" customHeight="1" x14ac:dyDescent="0.2"/>
    <row r="29893" ht="12.75" customHeight="1" x14ac:dyDescent="0.2"/>
    <row r="29894" ht="12.75" customHeight="1" x14ac:dyDescent="0.2"/>
    <row r="29895" ht="12.75" customHeight="1" x14ac:dyDescent="0.2"/>
    <row r="29896" ht="12.75" customHeight="1" x14ac:dyDescent="0.2"/>
    <row r="29897" ht="12.75" customHeight="1" x14ac:dyDescent="0.2"/>
    <row r="29898" ht="12.75" customHeight="1" x14ac:dyDescent="0.2"/>
    <row r="29899" ht="12.75" customHeight="1" x14ac:dyDescent="0.2"/>
    <row r="29900" ht="12.75" customHeight="1" x14ac:dyDescent="0.2"/>
    <row r="29901" ht="12.75" customHeight="1" x14ac:dyDescent="0.2"/>
    <row r="29902" ht="12.75" customHeight="1" x14ac:dyDescent="0.2"/>
    <row r="29903" ht="12.75" customHeight="1" x14ac:dyDescent="0.2"/>
    <row r="29904" ht="12.75" customHeight="1" x14ac:dyDescent="0.2"/>
    <row r="29905" ht="12.75" customHeight="1" x14ac:dyDescent="0.2"/>
    <row r="29906" ht="12.75" customHeight="1" x14ac:dyDescent="0.2"/>
    <row r="29907" ht="12.75" customHeight="1" x14ac:dyDescent="0.2"/>
    <row r="29908" ht="12.75" customHeight="1" x14ac:dyDescent="0.2"/>
    <row r="29909" ht="12.75" customHeight="1" x14ac:dyDescent="0.2"/>
    <row r="29910" ht="12.75" customHeight="1" x14ac:dyDescent="0.2"/>
    <row r="29911" ht="12.75" customHeight="1" x14ac:dyDescent="0.2"/>
    <row r="29912" ht="12.75" customHeight="1" x14ac:dyDescent="0.2"/>
    <row r="29913" ht="12.75" customHeight="1" x14ac:dyDescent="0.2"/>
    <row r="29914" ht="12.75" customHeight="1" x14ac:dyDescent="0.2"/>
    <row r="29915" ht="12.75" customHeight="1" x14ac:dyDescent="0.2"/>
    <row r="29916" ht="12.75" customHeight="1" x14ac:dyDescent="0.2"/>
    <row r="29917" ht="12.75" customHeight="1" x14ac:dyDescent="0.2"/>
    <row r="29918" ht="12.75" customHeight="1" x14ac:dyDescent="0.2"/>
    <row r="29919" ht="12.75" customHeight="1" x14ac:dyDescent="0.2"/>
    <row r="29920" ht="12.75" customHeight="1" x14ac:dyDescent="0.2"/>
    <row r="29921" ht="12.75" customHeight="1" x14ac:dyDescent="0.2"/>
    <row r="29922" ht="12.75" customHeight="1" x14ac:dyDescent="0.2"/>
    <row r="29923" ht="12.75" customHeight="1" x14ac:dyDescent="0.2"/>
    <row r="29924" ht="12.75" customHeight="1" x14ac:dyDescent="0.2"/>
    <row r="29925" ht="12.75" customHeight="1" x14ac:dyDescent="0.2"/>
    <row r="29926" ht="12.75" customHeight="1" x14ac:dyDescent="0.2"/>
    <row r="29927" ht="12.75" customHeight="1" x14ac:dyDescent="0.2"/>
    <row r="29928" ht="12.75" customHeight="1" x14ac:dyDescent="0.2"/>
    <row r="29929" ht="12.75" customHeight="1" x14ac:dyDescent="0.2"/>
    <row r="29930" ht="12.75" customHeight="1" x14ac:dyDescent="0.2"/>
    <row r="29931" ht="12.75" customHeight="1" x14ac:dyDescent="0.2"/>
    <row r="29932" ht="12.75" customHeight="1" x14ac:dyDescent="0.2"/>
    <row r="29933" ht="12.75" customHeight="1" x14ac:dyDescent="0.2"/>
    <row r="29934" ht="12.75" customHeight="1" x14ac:dyDescent="0.2"/>
    <row r="29935" ht="12.75" customHeight="1" x14ac:dyDescent="0.2"/>
    <row r="29936" ht="12.75" customHeight="1" x14ac:dyDescent="0.2"/>
    <row r="29937" ht="12.75" customHeight="1" x14ac:dyDescent="0.2"/>
    <row r="29938" ht="12.75" customHeight="1" x14ac:dyDescent="0.2"/>
    <row r="29939" ht="12.75" customHeight="1" x14ac:dyDescent="0.2"/>
    <row r="29940" ht="12.75" customHeight="1" x14ac:dyDescent="0.2"/>
    <row r="29941" ht="12.75" customHeight="1" x14ac:dyDescent="0.2"/>
    <row r="29942" ht="12.75" customHeight="1" x14ac:dyDescent="0.2"/>
    <row r="29943" ht="12.75" customHeight="1" x14ac:dyDescent="0.2"/>
    <row r="29944" ht="12.75" customHeight="1" x14ac:dyDescent="0.2"/>
    <row r="29945" ht="12.75" customHeight="1" x14ac:dyDescent="0.2"/>
    <row r="29946" ht="12.75" customHeight="1" x14ac:dyDescent="0.2"/>
    <row r="29947" ht="12.75" customHeight="1" x14ac:dyDescent="0.2"/>
    <row r="29948" ht="12.75" customHeight="1" x14ac:dyDescent="0.2"/>
    <row r="29949" ht="12.75" customHeight="1" x14ac:dyDescent="0.2"/>
    <row r="29950" ht="12.75" customHeight="1" x14ac:dyDescent="0.2"/>
    <row r="29951" ht="12.75" customHeight="1" x14ac:dyDescent="0.2"/>
    <row r="29952" ht="12.75" customHeight="1" x14ac:dyDescent="0.2"/>
    <row r="29953" ht="12.75" customHeight="1" x14ac:dyDescent="0.2"/>
    <row r="29954" ht="12.75" customHeight="1" x14ac:dyDescent="0.2"/>
    <row r="29955" ht="12.75" customHeight="1" x14ac:dyDescent="0.2"/>
    <row r="29956" ht="12.75" customHeight="1" x14ac:dyDescent="0.2"/>
    <row r="29957" ht="12.75" customHeight="1" x14ac:dyDescent="0.2"/>
    <row r="29958" ht="12.75" customHeight="1" x14ac:dyDescent="0.2"/>
    <row r="29959" ht="12.75" customHeight="1" x14ac:dyDescent="0.2"/>
    <row r="29960" ht="12.75" customHeight="1" x14ac:dyDescent="0.2"/>
    <row r="29961" ht="12.75" customHeight="1" x14ac:dyDescent="0.2"/>
    <row r="29962" ht="12.75" customHeight="1" x14ac:dyDescent="0.2"/>
    <row r="29963" ht="12.75" customHeight="1" x14ac:dyDescent="0.2"/>
    <row r="29964" ht="12.75" customHeight="1" x14ac:dyDescent="0.2"/>
    <row r="29965" ht="12.75" customHeight="1" x14ac:dyDescent="0.2"/>
    <row r="29966" ht="12.75" customHeight="1" x14ac:dyDescent="0.2"/>
    <row r="29967" ht="12.75" customHeight="1" x14ac:dyDescent="0.2"/>
    <row r="29968" ht="12.75" customHeight="1" x14ac:dyDescent="0.2"/>
    <row r="29969" ht="12.75" customHeight="1" x14ac:dyDescent="0.2"/>
    <row r="29970" ht="12.75" customHeight="1" x14ac:dyDescent="0.2"/>
    <row r="29971" ht="12.75" customHeight="1" x14ac:dyDescent="0.2"/>
    <row r="29972" ht="12.75" customHeight="1" x14ac:dyDescent="0.2"/>
    <row r="29973" ht="12.75" customHeight="1" x14ac:dyDescent="0.2"/>
    <row r="29974" ht="12.75" customHeight="1" x14ac:dyDescent="0.2"/>
    <row r="29975" ht="12.75" customHeight="1" x14ac:dyDescent="0.2"/>
    <row r="29976" ht="12.75" customHeight="1" x14ac:dyDescent="0.2"/>
    <row r="29977" ht="12.75" customHeight="1" x14ac:dyDescent="0.2"/>
    <row r="29978" ht="12.75" customHeight="1" x14ac:dyDescent="0.2"/>
    <row r="29979" ht="12.75" customHeight="1" x14ac:dyDescent="0.2"/>
    <row r="29980" ht="12.75" customHeight="1" x14ac:dyDescent="0.2"/>
    <row r="29981" ht="12.75" customHeight="1" x14ac:dyDescent="0.2"/>
    <row r="29982" ht="12.75" customHeight="1" x14ac:dyDescent="0.2"/>
    <row r="29983" ht="12.75" customHeight="1" x14ac:dyDescent="0.2"/>
    <row r="29984" ht="12.75" customHeight="1" x14ac:dyDescent="0.2"/>
    <row r="29985" ht="12.75" customHeight="1" x14ac:dyDescent="0.2"/>
    <row r="29986" ht="12.75" customHeight="1" x14ac:dyDescent="0.2"/>
    <row r="29987" ht="12.75" customHeight="1" x14ac:dyDescent="0.2"/>
    <row r="29988" ht="12.75" customHeight="1" x14ac:dyDescent="0.2"/>
    <row r="29989" ht="12.75" customHeight="1" x14ac:dyDescent="0.2"/>
    <row r="29990" ht="12.75" customHeight="1" x14ac:dyDescent="0.2"/>
    <row r="29991" ht="12.75" customHeight="1" x14ac:dyDescent="0.2"/>
    <row r="29992" ht="12.75" customHeight="1" x14ac:dyDescent="0.2"/>
    <row r="29993" ht="12.75" customHeight="1" x14ac:dyDescent="0.2"/>
    <row r="29994" ht="12.75" customHeight="1" x14ac:dyDescent="0.2"/>
    <row r="29995" ht="12.75" customHeight="1" x14ac:dyDescent="0.2"/>
    <row r="29996" ht="12.75" customHeight="1" x14ac:dyDescent="0.2"/>
    <row r="29997" ht="12.75" customHeight="1" x14ac:dyDescent="0.2"/>
    <row r="29998" ht="12.75" customHeight="1" x14ac:dyDescent="0.2"/>
    <row r="29999" ht="12.75" customHeight="1" x14ac:dyDescent="0.2"/>
    <row r="30000" ht="12.75" customHeight="1" x14ac:dyDescent="0.2"/>
    <row r="30001" ht="12.75" customHeight="1" x14ac:dyDescent="0.2"/>
    <row r="30002" ht="12.75" customHeight="1" x14ac:dyDescent="0.2"/>
    <row r="30003" ht="12.75" customHeight="1" x14ac:dyDescent="0.2"/>
    <row r="30004" ht="12.75" customHeight="1" x14ac:dyDescent="0.2"/>
    <row r="30005" ht="12.75" customHeight="1" x14ac:dyDescent="0.2"/>
    <row r="30006" ht="12.75" customHeight="1" x14ac:dyDescent="0.2"/>
    <row r="30007" ht="12.75" customHeight="1" x14ac:dyDescent="0.2"/>
    <row r="30008" ht="12.75" customHeight="1" x14ac:dyDescent="0.2"/>
    <row r="30009" ht="12.75" customHeight="1" x14ac:dyDescent="0.2"/>
    <row r="30010" ht="12.75" customHeight="1" x14ac:dyDescent="0.2"/>
    <row r="30011" ht="12.75" customHeight="1" x14ac:dyDescent="0.2"/>
    <row r="30012" ht="12.75" customHeight="1" x14ac:dyDescent="0.2"/>
    <row r="30013" ht="12.75" customHeight="1" x14ac:dyDescent="0.2"/>
    <row r="30014" ht="12.75" customHeight="1" x14ac:dyDescent="0.2"/>
    <row r="30015" ht="12.75" customHeight="1" x14ac:dyDescent="0.2"/>
    <row r="30016" ht="12.75" customHeight="1" x14ac:dyDescent="0.2"/>
    <row r="30017" ht="12.75" customHeight="1" x14ac:dyDescent="0.2"/>
    <row r="30018" ht="12.75" customHeight="1" x14ac:dyDescent="0.2"/>
    <row r="30019" ht="12.75" customHeight="1" x14ac:dyDescent="0.2"/>
    <row r="30020" ht="12.75" customHeight="1" x14ac:dyDescent="0.2"/>
    <row r="30021" ht="12.75" customHeight="1" x14ac:dyDescent="0.2"/>
    <row r="30022" ht="12.75" customHeight="1" x14ac:dyDescent="0.2"/>
    <row r="30023" ht="12.75" customHeight="1" x14ac:dyDescent="0.2"/>
    <row r="30024" ht="12.75" customHeight="1" x14ac:dyDescent="0.2"/>
    <row r="30025" ht="12.75" customHeight="1" x14ac:dyDescent="0.2"/>
    <row r="30026" ht="12.75" customHeight="1" x14ac:dyDescent="0.2"/>
    <row r="30027" ht="12.75" customHeight="1" x14ac:dyDescent="0.2"/>
    <row r="30028" ht="12.75" customHeight="1" x14ac:dyDescent="0.2"/>
    <row r="30029" ht="12.75" customHeight="1" x14ac:dyDescent="0.2"/>
    <row r="30030" ht="12.75" customHeight="1" x14ac:dyDescent="0.2"/>
    <row r="30031" ht="12.75" customHeight="1" x14ac:dyDescent="0.2"/>
    <row r="30032" ht="12.75" customHeight="1" x14ac:dyDescent="0.2"/>
    <row r="30033" ht="12.75" customHeight="1" x14ac:dyDescent="0.2"/>
    <row r="30034" ht="12.75" customHeight="1" x14ac:dyDescent="0.2"/>
    <row r="30035" ht="12.75" customHeight="1" x14ac:dyDescent="0.2"/>
    <row r="30036" ht="12.75" customHeight="1" x14ac:dyDescent="0.2"/>
    <row r="30037" ht="12.75" customHeight="1" x14ac:dyDescent="0.2"/>
    <row r="30038" ht="12.75" customHeight="1" x14ac:dyDescent="0.2"/>
    <row r="30039" ht="12.75" customHeight="1" x14ac:dyDescent="0.2"/>
    <row r="30040" ht="12.75" customHeight="1" x14ac:dyDescent="0.2"/>
    <row r="30041" ht="12.75" customHeight="1" x14ac:dyDescent="0.2"/>
    <row r="30042" ht="12.75" customHeight="1" x14ac:dyDescent="0.2"/>
    <row r="30043" ht="12.75" customHeight="1" x14ac:dyDescent="0.2"/>
    <row r="30044" ht="12.75" customHeight="1" x14ac:dyDescent="0.2"/>
    <row r="30045" ht="12.75" customHeight="1" x14ac:dyDescent="0.2"/>
    <row r="30046" ht="12.75" customHeight="1" x14ac:dyDescent="0.2"/>
    <row r="30047" ht="12.75" customHeight="1" x14ac:dyDescent="0.2"/>
    <row r="30048" ht="12.75" customHeight="1" x14ac:dyDescent="0.2"/>
    <row r="30049" ht="12.75" customHeight="1" x14ac:dyDescent="0.2"/>
    <row r="30050" ht="12.75" customHeight="1" x14ac:dyDescent="0.2"/>
    <row r="30051" ht="12.75" customHeight="1" x14ac:dyDescent="0.2"/>
    <row r="30052" ht="12.75" customHeight="1" x14ac:dyDescent="0.2"/>
    <row r="30053" ht="12.75" customHeight="1" x14ac:dyDescent="0.2"/>
    <row r="30054" ht="12.75" customHeight="1" x14ac:dyDescent="0.2"/>
    <row r="30055" ht="12.75" customHeight="1" x14ac:dyDescent="0.2"/>
    <row r="30056" ht="12.75" customHeight="1" x14ac:dyDescent="0.2"/>
    <row r="30057" ht="12.75" customHeight="1" x14ac:dyDescent="0.2"/>
    <row r="30058" ht="12.75" customHeight="1" x14ac:dyDescent="0.2"/>
    <row r="30059" ht="12.75" customHeight="1" x14ac:dyDescent="0.2"/>
    <row r="30060" ht="12.75" customHeight="1" x14ac:dyDescent="0.2"/>
    <row r="30061" ht="12.75" customHeight="1" x14ac:dyDescent="0.2"/>
    <row r="30062" ht="12.75" customHeight="1" x14ac:dyDescent="0.2"/>
    <row r="30063" ht="12.75" customHeight="1" x14ac:dyDescent="0.2"/>
    <row r="30064" ht="12.75" customHeight="1" x14ac:dyDescent="0.2"/>
    <row r="30065" ht="12.75" customHeight="1" x14ac:dyDescent="0.2"/>
    <row r="30066" ht="12.75" customHeight="1" x14ac:dyDescent="0.2"/>
    <row r="30067" ht="12.75" customHeight="1" x14ac:dyDescent="0.2"/>
    <row r="30068" ht="12.75" customHeight="1" x14ac:dyDescent="0.2"/>
    <row r="30069" ht="12.75" customHeight="1" x14ac:dyDescent="0.2"/>
    <row r="30070" ht="12.75" customHeight="1" x14ac:dyDescent="0.2"/>
    <row r="30071" ht="12.75" customHeight="1" x14ac:dyDescent="0.2"/>
    <row r="30072" ht="12.75" customHeight="1" x14ac:dyDescent="0.2"/>
    <row r="30073" ht="12.75" customHeight="1" x14ac:dyDescent="0.2"/>
    <row r="30074" ht="12.75" customHeight="1" x14ac:dyDescent="0.2"/>
    <row r="30075" ht="12.75" customHeight="1" x14ac:dyDescent="0.2"/>
    <row r="30076" ht="12.75" customHeight="1" x14ac:dyDescent="0.2"/>
    <row r="30077" ht="12.75" customHeight="1" x14ac:dyDescent="0.2"/>
    <row r="30078" ht="12.75" customHeight="1" x14ac:dyDescent="0.2"/>
    <row r="30079" ht="12.75" customHeight="1" x14ac:dyDescent="0.2"/>
    <row r="30080" ht="12.75" customHeight="1" x14ac:dyDescent="0.2"/>
    <row r="30081" ht="12.75" customHeight="1" x14ac:dyDescent="0.2"/>
    <row r="30082" ht="12.75" customHeight="1" x14ac:dyDescent="0.2"/>
    <row r="30083" ht="12.75" customHeight="1" x14ac:dyDescent="0.2"/>
    <row r="30084" ht="12.75" customHeight="1" x14ac:dyDescent="0.2"/>
    <row r="30085" ht="12.75" customHeight="1" x14ac:dyDescent="0.2"/>
    <row r="30086" ht="12.75" customHeight="1" x14ac:dyDescent="0.2"/>
    <row r="30087" ht="12.75" customHeight="1" x14ac:dyDescent="0.2"/>
    <row r="30088" ht="12.75" customHeight="1" x14ac:dyDescent="0.2"/>
    <row r="30089" ht="12.75" customHeight="1" x14ac:dyDescent="0.2"/>
    <row r="30090" ht="12.75" customHeight="1" x14ac:dyDescent="0.2"/>
    <row r="30091" ht="12.75" customHeight="1" x14ac:dyDescent="0.2"/>
    <row r="30092" ht="12.75" customHeight="1" x14ac:dyDescent="0.2"/>
    <row r="30093" ht="12.75" customHeight="1" x14ac:dyDescent="0.2"/>
    <row r="30094" ht="12.75" customHeight="1" x14ac:dyDescent="0.2"/>
    <row r="30095" ht="12.75" customHeight="1" x14ac:dyDescent="0.2"/>
    <row r="30096" ht="12.75" customHeight="1" x14ac:dyDescent="0.2"/>
    <row r="30097" ht="12.75" customHeight="1" x14ac:dyDescent="0.2"/>
    <row r="30098" ht="12.75" customHeight="1" x14ac:dyDescent="0.2"/>
    <row r="30099" ht="12.75" customHeight="1" x14ac:dyDescent="0.2"/>
    <row r="30100" ht="12.75" customHeight="1" x14ac:dyDescent="0.2"/>
    <row r="30101" ht="12.75" customHeight="1" x14ac:dyDescent="0.2"/>
    <row r="30102" ht="12.75" customHeight="1" x14ac:dyDescent="0.2"/>
    <row r="30103" ht="12.75" customHeight="1" x14ac:dyDescent="0.2"/>
    <row r="30104" ht="12.75" customHeight="1" x14ac:dyDescent="0.2"/>
    <row r="30105" ht="12.75" customHeight="1" x14ac:dyDescent="0.2"/>
    <row r="30106" ht="12.75" customHeight="1" x14ac:dyDescent="0.2"/>
    <row r="30107" ht="12.75" customHeight="1" x14ac:dyDescent="0.2"/>
    <row r="30108" ht="12.75" customHeight="1" x14ac:dyDescent="0.2"/>
    <row r="30109" ht="12.75" customHeight="1" x14ac:dyDescent="0.2"/>
    <row r="30110" ht="12.75" customHeight="1" x14ac:dyDescent="0.2"/>
    <row r="30111" ht="12.75" customHeight="1" x14ac:dyDescent="0.2"/>
    <row r="30112" ht="12.75" customHeight="1" x14ac:dyDescent="0.2"/>
    <row r="30113" ht="12.75" customHeight="1" x14ac:dyDescent="0.2"/>
    <row r="30114" ht="12.75" customHeight="1" x14ac:dyDescent="0.2"/>
    <row r="30115" ht="12.75" customHeight="1" x14ac:dyDescent="0.2"/>
    <row r="30116" ht="12.75" customHeight="1" x14ac:dyDescent="0.2"/>
    <row r="30117" ht="12.75" customHeight="1" x14ac:dyDescent="0.2"/>
    <row r="30118" ht="12.75" customHeight="1" x14ac:dyDescent="0.2"/>
    <row r="30119" ht="12.75" customHeight="1" x14ac:dyDescent="0.2"/>
    <row r="30120" ht="12.75" customHeight="1" x14ac:dyDescent="0.2"/>
    <row r="30121" ht="12.75" customHeight="1" x14ac:dyDescent="0.2"/>
    <row r="30122" ht="12.75" customHeight="1" x14ac:dyDescent="0.2"/>
    <row r="30123" ht="12.75" customHeight="1" x14ac:dyDescent="0.2"/>
    <row r="30124" ht="12.75" customHeight="1" x14ac:dyDescent="0.2"/>
    <row r="30125" ht="12.75" customHeight="1" x14ac:dyDescent="0.2"/>
    <row r="30126" ht="12.75" customHeight="1" x14ac:dyDescent="0.2"/>
    <row r="30127" ht="12.75" customHeight="1" x14ac:dyDescent="0.2"/>
    <row r="30128" ht="12.75" customHeight="1" x14ac:dyDescent="0.2"/>
    <row r="30129" ht="12.75" customHeight="1" x14ac:dyDescent="0.2"/>
    <row r="30130" ht="12.75" customHeight="1" x14ac:dyDescent="0.2"/>
    <row r="30131" ht="12.75" customHeight="1" x14ac:dyDescent="0.2"/>
    <row r="30132" ht="12.75" customHeight="1" x14ac:dyDescent="0.2"/>
    <row r="30133" ht="12.75" customHeight="1" x14ac:dyDescent="0.2"/>
    <row r="30134" ht="12.75" customHeight="1" x14ac:dyDescent="0.2"/>
    <row r="30135" ht="12.75" customHeight="1" x14ac:dyDescent="0.2"/>
    <row r="30136" ht="12.75" customHeight="1" x14ac:dyDescent="0.2"/>
    <row r="30137" ht="12.75" customHeight="1" x14ac:dyDescent="0.2"/>
    <row r="30138" ht="12.75" customHeight="1" x14ac:dyDescent="0.2"/>
    <row r="30139" ht="12.75" customHeight="1" x14ac:dyDescent="0.2"/>
    <row r="30140" ht="12.75" customHeight="1" x14ac:dyDescent="0.2"/>
    <row r="30141" ht="12.75" customHeight="1" x14ac:dyDescent="0.2"/>
    <row r="30142" ht="12.75" customHeight="1" x14ac:dyDescent="0.2"/>
    <row r="30143" ht="12.75" customHeight="1" x14ac:dyDescent="0.2"/>
    <row r="30144" ht="12.75" customHeight="1" x14ac:dyDescent="0.2"/>
    <row r="30145" ht="12.75" customHeight="1" x14ac:dyDescent="0.2"/>
    <row r="30146" ht="12.75" customHeight="1" x14ac:dyDescent="0.2"/>
    <row r="30147" ht="12.75" customHeight="1" x14ac:dyDescent="0.2"/>
    <row r="30148" ht="12.75" customHeight="1" x14ac:dyDescent="0.2"/>
    <row r="30149" ht="12.75" customHeight="1" x14ac:dyDescent="0.2"/>
    <row r="30150" ht="12.75" customHeight="1" x14ac:dyDescent="0.2"/>
    <row r="30151" ht="12.75" customHeight="1" x14ac:dyDescent="0.2"/>
    <row r="30152" ht="12.75" customHeight="1" x14ac:dyDescent="0.2"/>
    <row r="30153" ht="12.75" customHeight="1" x14ac:dyDescent="0.2"/>
    <row r="30154" ht="12.75" customHeight="1" x14ac:dyDescent="0.2"/>
    <row r="30155" ht="12.75" customHeight="1" x14ac:dyDescent="0.2"/>
    <row r="30156" ht="12.75" customHeight="1" x14ac:dyDescent="0.2"/>
    <row r="30157" ht="12.75" customHeight="1" x14ac:dyDescent="0.2"/>
    <row r="30158" ht="12.75" customHeight="1" x14ac:dyDescent="0.2"/>
    <row r="30159" ht="12.75" customHeight="1" x14ac:dyDescent="0.2"/>
    <row r="30160" ht="12.75" customHeight="1" x14ac:dyDescent="0.2"/>
    <row r="30161" ht="12.75" customHeight="1" x14ac:dyDescent="0.2"/>
    <row r="30162" ht="12.75" customHeight="1" x14ac:dyDescent="0.2"/>
    <row r="30163" ht="12.75" customHeight="1" x14ac:dyDescent="0.2"/>
    <row r="30164" ht="12.75" customHeight="1" x14ac:dyDescent="0.2"/>
    <row r="30165" ht="12.75" customHeight="1" x14ac:dyDescent="0.2"/>
    <row r="30166" ht="12.75" customHeight="1" x14ac:dyDescent="0.2"/>
    <row r="30167" ht="12.75" customHeight="1" x14ac:dyDescent="0.2"/>
    <row r="30168" ht="12.75" customHeight="1" x14ac:dyDescent="0.2"/>
    <row r="30169" ht="12.75" customHeight="1" x14ac:dyDescent="0.2"/>
    <row r="30170" ht="12.75" customHeight="1" x14ac:dyDescent="0.2"/>
    <row r="30171" ht="12.75" customHeight="1" x14ac:dyDescent="0.2"/>
    <row r="30172" ht="12.75" customHeight="1" x14ac:dyDescent="0.2"/>
    <row r="30173" ht="12.75" customHeight="1" x14ac:dyDescent="0.2"/>
    <row r="30174" ht="12.75" customHeight="1" x14ac:dyDescent="0.2"/>
    <row r="30175" ht="12.75" customHeight="1" x14ac:dyDescent="0.2"/>
    <row r="30176" ht="12.75" customHeight="1" x14ac:dyDescent="0.2"/>
    <row r="30177" ht="12.75" customHeight="1" x14ac:dyDescent="0.2"/>
    <row r="30178" ht="12.75" customHeight="1" x14ac:dyDescent="0.2"/>
    <row r="30179" ht="12.75" customHeight="1" x14ac:dyDescent="0.2"/>
    <row r="30180" ht="12.75" customHeight="1" x14ac:dyDescent="0.2"/>
    <row r="30181" ht="12.75" customHeight="1" x14ac:dyDescent="0.2"/>
    <row r="30182" ht="12.75" customHeight="1" x14ac:dyDescent="0.2"/>
    <row r="30183" ht="12.75" customHeight="1" x14ac:dyDescent="0.2"/>
    <row r="30184" ht="12.75" customHeight="1" x14ac:dyDescent="0.2"/>
    <row r="30185" ht="12.75" customHeight="1" x14ac:dyDescent="0.2"/>
    <row r="30186" ht="12.75" customHeight="1" x14ac:dyDescent="0.2"/>
    <row r="30187" ht="12.75" customHeight="1" x14ac:dyDescent="0.2"/>
    <row r="30188" ht="12.75" customHeight="1" x14ac:dyDescent="0.2"/>
    <row r="30189" ht="12.75" customHeight="1" x14ac:dyDescent="0.2"/>
    <row r="30190" ht="12.75" customHeight="1" x14ac:dyDescent="0.2"/>
    <row r="30191" ht="12.75" customHeight="1" x14ac:dyDescent="0.2"/>
    <row r="30192" ht="12.75" customHeight="1" x14ac:dyDescent="0.2"/>
    <row r="30193" ht="12.75" customHeight="1" x14ac:dyDescent="0.2"/>
    <row r="30194" ht="12.75" customHeight="1" x14ac:dyDescent="0.2"/>
    <row r="30195" ht="12.75" customHeight="1" x14ac:dyDescent="0.2"/>
    <row r="30196" ht="12.75" customHeight="1" x14ac:dyDescent="0.2"/>
    <row r="30197" ht="12.75" customHeight="1" x14ac:dyDescent="0.2"/>
    <row r="30198" ht="12.75" customHeight="1" x14ac:dyDescent="0.2"/>
    <row r="30199" ht="12.75" customHeight="1" x14ac:dyDescent="0.2"/>
    <row r="30200" ht="12.75" customHeight="1" x14ac:dyDescent="0.2"/>
    <row r="30201" ht="12.75" customHeight="1" x14ac:dyDescent="0.2"/>
    <row r="30202" ht="12.75" customHeight="1" x14ac:dyDescent="0.2"/>
    <row r="30203" ht="12.75" customHeight="1" x14ac:dyDescent="0.2"/>
    <row r="30204" ht="12.75" customHeight="1" x14ac:dyDescent="0.2"/>
    <row r="30205" ht="12.75" customHeight="1" x14ac:dyDescent="0.2"/>
    <row r="30206" ht="12.75" customHeight="1" x14ac:dyDescent="0.2"/>
    <row r="30207" ht="12.75" customHeight="1" x14ac:dyDescent="0.2"/>
    <row r="30208" ht="12.75" customHeight="1" x14ac:dyDescent="0.2"/>
    <row r="30209" ht="12.75" customHeight="1" x14ac:dyDescent="0.2"/>
    <row r="30210" ht="12.75" customHeight="1" x14ac:dyDescent="0.2"/>
    <row r="30211" ht="12.75" customHeight="1" x14ac:dyDescent="0.2"/>
    <row r="30212" ht="12.75" customHeight="1" x14ac:dyDescent="0.2"/>
    <row r="30213" ht="12.75" customHeight="1" x14ac:dyDescent="0.2"/>
    <row r="30214" ht="12.75" customHeight="1" x14ac:dyDescent="0.2"/>
    <row r="30215" ht="12.75" customHeight="1" x14ac:dyDescent="0.2"/>
    <row r="30216" ht="12.75" customHeight="1" x14ac:dyDescent="0.2"/>
    <row r="30217" ht="12.75" customHeight="1" x14ac:dyDescent="0.2"/>
    <row r="30218" ht="12.75" customHeight="1" x14ac:dyDescent="0.2"/>
    <row r="30219" ht="12.75" customHeight="1" x14ac:dyDescent="0.2"/>
    <row r="30220" ht="12.75" customHeight="1" x14ac:dyDescent="0.2"/>
    <row r="30221" ht="12.75" customHeight="1" x14ac:dyDescent="0.2"/>
    <row r="30222" ht="12.75" customHeight="1" x14ac:dyDescent="0.2"/>
    <row r="30223" ht="12.75" customHeight="1" x14ac:dyDescent="0.2"/>
    <row r="30224" ht="12.75" customHeight="1" x14ac:dyDescent="0.2"/>
    <row r="30225" ht="12.75" customHeight="1" x14ac:dyDescent="0.2"/>
    <row r="30226" ht="12.75" customHeight="1" x14ac:dyDescent="0.2"/>
    <row r="30227" ht="12.75" customHeight="1" x14ac:dyDescent="0.2"/>
    <row r="30228" ht="12.75" customHeight="1" x14ac:dyDescent="0.2"/>
    <row r="30229" ht="12.75" customHeight="1" x14ac:dyDescent="0.2"/>
    <row r="30230" ht="12.75" customHeight="1" x14ac:dyDescent="0.2"/>
    <row r="30231" ht="12.75" customHeight="1" x14ac:dyDescent="0.2"/>
    <row r="30232" ht="12.75" customHeight="1" x14ac:dyDescent="0.2"/>
    <row r="30233" ht="12.75" customHeight="1" x14ac:dyDescent="0.2"/>
    <row r="30234" ht="12.75" customHeight="1" x14ac:dyDescent="0.2"/>
    <row r="30235" ht="12.75" customHeight="1" x14ac:dyDescent="0.2"/>
    <row r="30236" ht="12.75" customHeight="1" x14ac:dyDescent="0.2"/>
    <row r="30237" ht="12.75" customHeight="1" x14ac:dyDescent="0.2"/>
    <row r="30238" ht="12.75" customHeight="1" x14ac:dyDescent="0.2"/>
    <row r="30239" ht="12.75" customHeight="1" x14ac:dyDescent="0.2"/>
    <row r="30240" ht="12.75" customHeight="1" x14ac:dyDescent="0.2"/>
    <row r="30241" ht="12.75" customHeight="1" x14ac:dyDescent="0.2"/>
    <row r="30242" ht="12.75" customHeight="1" x14ac:dyDescent="0.2"/>
    <row r="30243" ht="12.75" customHeight="1" x14ac:dyDescent="0.2"/>
    <row r="30244" ht="12.75" customHeight="1" x14ac:dyDescent="0.2"/>
    <row r="30245" ht="12.75" customHeight="1" x14ac:dyDescent="0.2"/>
    <row r="30246" ht="12.75" customHeight="1" x14ac:dyDescent="0.2"/>
    <row r="30247" ht="12.75" customHeight="1" x14ac:dyDescent="0.2"/>
    <row r="30248" ht="12.75" customHeight="1" x14ac:dyDescent="0.2"/>
    <row r="30249" ht="12.75" customHeight="1" x14ac:dyDescent="0.2"/>
    <row r="30250" ht="12.75" customHeight="1" x14ac:dyDescent="0.2"/>
    <row r="30251" ht="12.75" customHeight="1" x14ac:dyDescent="0.2"/>
    <row r="30252" ht="12.75" customHeight="1" x14ac:dyDescent="0.2"/>
    <row r="30253" ht="12.75" customHeight="1" x14ac:dyDescent="0.2"/>
    <row r="30254" ht="12.75" customHeight="1" x14ac:dyDescent="0.2"/>
    <row r="30255" ht="12.75" customHeight="1" x14ac:dyDescent="0.2"/>
    <row r="30256" ht="12.75" customHeight="1" x14ac:dyDescent="0.2"/>
    <row r="30257" ht="12.75" customHeight="1" x14ac:dyDescent="0.2"/>
    <row r="30258" ht="12.75" customHeight="1" x14ac:dyDescent="0.2"/>
    <row r="30259" ht="12.75" customHeight="1" x14ac:dyDescent="0.2"/>
    <row r="30260" ht="12.75" customHeight="1" x14ac:dyDescent="0.2"/>
    <row r="30261" ht="12.75" customHeight="1" x14ac:dyDescent="0.2"/>
    <row r="30262" ht="12.75" customHeight="1" x14ac:dyDescent="0.2"/>
    <row r="30263" ht="12.75" customHeight="1" x14ac:dyDescent="0.2"/>
    <row r="30264" ht="12.75" customHeight="1" x14ac:dyDescent="0.2"/>
    <row r="30265" ht="12.75" customHeight="1" x14ac:dyDescent="0.2"/>
    <row r="30266" ht="12.75" customHeight="1" x14ac:dyDescent="0.2"/>
    <row r="30267" ht="12.75" customHeight="1" x14ac:dyDescent="0.2"/>
    <row r="30268" ht="12.75" customHeight="1" x14ac:dyDescent="0.2"/>
    <row r="30269" ht="12.75" customHeight="1" x14ac:dyDescent="0.2"/>
    <row r="30270" ht="12.75" customHeight="1" x14ac:dyDescent="0.2"/>
    <row r="30271" ht="12.75" customHeight="1" x14ac:dyDescent="0.2"/>
    <row r="30272" ht="12.75" customHeight="1" x14ac:dyDescent="0.2"/>
    <row r="30273" ht="12.75" customHeight="1" x14ac:dyDescent="0.2"/>
    <row r="30274" ht="12.75" customHeight="1" x14ac:dyDescent="0.2"/>
    <row r="30275" ht="12.75" customHeight="1" x14ac:dyDescent="0.2"/>
    <row r="30276" ht="12.75" customHeight="1" x14ac:dyDescent="0.2"/>
    <row r="30277" ht="12.75" customHeight="1" x14ac:dyDescent="0.2"/>
    <row r="30278" ht="12.75" customHeight="1" x14ac:dyDescent="0.2"/>
    <row r="30279" ht="12.75" customHeight="1" x14ac:dyDescent="0.2"/>
    <row r="30280" ht="12.75" customHeight="1" x14ac:dyDescent="0.2"/>
    <row r="30281" ht="12.75" customHeight="1" x14ac:dyDescent="0.2"/>
    <row r="30282" ht="12.75" customHeight="1" x14ac:dyDescent="0.2"/>
    <row r="30283" ht="12.75" customHeight="1" x14ac:dyDescent="0.2"/>
    <row r="30284" ht="12.75" customHeight="1" x14ac:dyDescent="0.2"/>
    <row r="30285" ht="12.75" customHeight="1" x14ac:dyDescent="0.2"/>
    <row r="30286" ht="12.75" customHeight="1" x14ac:dyDescent="0.2"/>
    <row r="30287" ht="12.75" customHeight="1" x14ac:dyDescent="0.2"/>
    <row r="30288" ht="12.75" customHeight="1" x14ac:dyDescent="0.2"/>
    <row r="30289" ht="12.75" customHeight="1" x14ac:dyDescent="0.2"/>
    <row r="30290" ht="12.75" customHeight="1" x14ac:dyDescent="0.2"/>
    <row r="30291" ht="12.75" customHeight="1" x14ac:dyDescent="0.2"/>
    <row r="30292" ht="12.75" customHeight="1" x14ac:dyDescent="0.2"/>
    <row r="30293" ht="12.75" customHeight="1" x14ac:dyDescent="0.2"/>
    <row r="30294" ht="12.75" customHeight="1" x14ac:dyDescent="0.2"/>
    <row r="30295" ht="12.75" customHeight="1" x14ac:dyDescent="0.2"/>
    <row r="30296" ht="12.75" customHeight="1" x14ac:dyDescent="0.2"/>
    <row r="30297" ht="12.75" customHeight="1" x14ac:dyDescent="0.2"/>
    <row r="30298" ht="12.75" customHeight="1" x14ac:dyDescent="0.2"/>
    <row r="30299" ht="12.75" customHeight="1" x14ac:dyDescent="0.2"/>
    <row r="30300" ht="12.75" customHeight="1" x14ac:dyDescent="0.2"/>
    <row r="30301" ht="12.75" customHeight="1" x14ac:dyDescent="0.2"/>
    <row r="30302" ht="12.75" customHeight="1" x14ac:dyDescent="0.2"/>
    <row r="30303" ht="12.75" customHeight="1" x14ac:dyDescent="0.2"/>
    <row r="30304" ht="12.75" customHeight="1" x14ac:dyDescent="0.2"/>
    <row r="30305" ht="12.75" customHeight="1" x14ac:dyDescent="0.2"/>
    <row r="30306" ht="12.75" customHeight="1" x14ac:dyDescent="0.2"/>
    <row r="30307" ht="12.75" customHeight="1" x14ac:dyDescent="0.2"/>
    <row r="30308" ht="12.75" customHeight="1" x14ac:dyDescent="0.2"/>
    <row r="30309" ht="12.75" customHeight="1" x14ac:dyDescent="0.2"/>
    <row r="30310" ht="12.75" customHeight="1" x14ac:dyDescent="0.2"/>
    <row r="30311" ht="12.75" customHeight="1" x14ac:dyDescent="0.2"/>
    <row r="30312" ht="12.75" customHeight="1" x14ac:dyDescent="0.2"/>
    <row r="30313" ht="12.75" customHeight="1" x14ac:dyDescent="0.2"/>
    <row r="30314" ht="12.75" customHeight="1" x14ac:dyDescent="0.2"/>
    <row r="30315" ht="12.75" customHeight="1" x14ac:dyDescent="0.2"/>
    <row r="30316" ht="12.75" customHeight="1" x14ac:dyDescent="0.2"/>
    <row r="30317" ht="12.75" customHeight="1" x14ac:dyDescent="0.2"/>
    <row r="30318" ht="12.75" customHeight="1" x14ac:dyDescent="0.2"/>
    <row r="30319" ht="12.75" customHeight="1" x14ac:dyDescent="0.2"/>
    <row r="30320" ht="12.75" customHeight="1" x14ac:dyDescent="0.2"/>
    <row r="30321" ht="12.75" customHeight="1" x14ac:dyDescent="0.2"/>
    <row r="30322" ht="12.75" customHeight="1" x14ac:dyDescent="0.2"/>
    <row r="30323" ht="12.75" customHeight="1" x14ac:dyDescent="0.2"/>
    <row r="30324" ht="12.75" customHeight="1" x14ac:dyDescent="0.2"/>
    <row r="30325" ht="12.75" customHeight="1" x14ac:dyDescent="0.2"/>
    <row r="30326" ht="12.75" customHeight="1" x14ac:dyDescent="0.2"/>
    <row r="30327" ht="12.75" customHeight="1" x14ac:dyDescent="0.2"/>
    <row r="30328" ht="12.75" customHeight="1" x14ac:dyDescent="0.2"/>
    <row r="30329" ht="12.75" customHeight="1" x14ac:dyDescent="0.2"/>
    <row r="30330" ht="12.75" customHeight="1" x14ac:dyDescent="0.2"/>
    <row r="30331" ht="12.75" customHeight="1" x14ac:dyDescent="0.2"/>
    <row r="30332" ht="12.75" customHeight="1" x14ac:dyDescent="0.2"/>
    <row r="30333" ht="12.75" customHeight="1" x14ac:dyDescent="0.2"/>
    <row r="30334" ht="12.75" customHeight="1" x14ac:dyDescent="0.2"/>
    <row r="30335" ht="12.75" customHeight="1" x14ac:dyDescent="0.2"/>
    <row r="30336" ht="12.75" customHeight="1" x14ac:dyDescent="0.2"/>
    <row r="30337" ht="12.75" customHeight="1" x14ac:dyDescent="0.2"/>
    <row r="30338" ht="12.75" customHeight="1" x14ac:dyDescent="0.2"/>
    <row r="30339" ht="12.75" customHeight="1" x14ac:dyDescent="0.2"/>
    <row r="30340" ht="12.75" customHeight="1" x14ac:dyDescent="0.2"/>
    <row r="30341" ht="12.75" customHeight="1" x14ac:dyDescent="0.2"/>
    <row r="30342" ht="12.75" customHeight="1" x14ac:dyDescent="0.2"/>
    <row r="30343" ht="12.75" customHeight="1" x14ac:dyDescent="0.2"/>
    <row r="30344" ht="12.75" customHeight="1" x14ac:dyDescent="0.2"/>
    <row r="30345" ht="12.75" customHeight="1" x14ac:dyDescent="0.2"/>
    <row r="30346" ht="12.75" customHeight="1" x14ac:dyDescent="0.2"/>
    <row r="30347" ht="12.75" customHeight="1" x14ac:dyDescent="0.2"/>
    <row r="30348" ht="12.75" customHeight="1" x14ac:dyDescent="0.2"/>
    <row r="30349" ht="12.75" customHeight="1" x14ac:dyDescent="0.2"/>
    <row r="30350" ht="12.75" customHeight="1" x14ac:dyDescent="0.2"/>
    <row r="30351" ht="12.75" customHeight="1" x14ac:dyDescent="0.2"/>
    <row r="30352" ht="12.75" customHeight="1" x14ac:dyDescent="0.2"/>
    <row r="30353" ht="12.75" customHeight="1" x14ac:dyDescent="0.2"/>
    <row r="30354" ht="12.75" customHeight="1" x14ac:dyDescent="0.2"/>
    <row r="30355" ht="12.75" customHeight="1" x14ac:dyDescent="0.2"/>
    <row r="30356" ht="12.75" customHeight="1" x14ac:dyDescent="0.2"/>
    <row r="30357" ht="12.75" customHeight="1" x14ac:dyDescent="0.2"/>
    <row r="30358" ht="12.75" customHeight="1" x14ac:dyDescent="0.2"/>
    <row r="30359" ht="12.75" customHeight="1" x14ac:dyDescent="0.2"/>
    <row r="30360" ht="12.75" customHeight="1" x14ac:dyDescent="0.2"/>
    <row r="30361" ht="12.75" customHeight="1" x14ac:dyDescent="0.2"/>
    <row r="30362" ht="12.75" customHeight="1" x14ac:dyDescent="0.2"/>
    <row r="30363" ht="12.75" customHeight="1" x14ac:dyDescent="0.2"/>
    <row r="30364" ht="12.75" customHeight="1" x14ac:dyDescent="0.2"/>
    <row r="30365" ht="12.75" customHeight="1" x14ac:dyDescent="0.2"/>
    <row r="30366" ht="12.75" customHeight="1" x14ac:dyDescent="0.2"/>
    <row r="30367" ht="12.75" customHeight="1" x14ac:dyDescent="0.2"/>
    <row r="30368" ht="12.75" customHeight="1" x14ac:dyDescent="0.2"/>
    <row r="30369" ht="12.75" customHeight="1" x14ac:dyDescent="0.2"/>
    <row r="30370" ht="12.75" customHeight="1" x14ac:dyDescent="0.2"/>
    <row r="30371" ht="12.75" customHeight="1" x14ac:dyDescent="0.2"/>
    <row r="30372" ht="12.75" customHeight="1" x14ac:dyDescent="0.2"/>
    <row r="30373" ht="12.75" customHeight="1" x14ac:dyDescent="0.2"/>
    <row r="30374" ht="12.75" customHeight="1" x14ac:dyDescent="0.2"/>
    <row r="30375" ht="12.75" customHeight="1" x14ac:dyDescent="0.2"/>
    <row r="30376" ht="12.75" customHeight="1" x14ac:dyDescent="0.2"/>
    <row r="30377" ht="12.75" customHeight="1" x14ac:dyDescent="0.2"/>
    <row r="30378" ht="12.75" customHeight="1" x14ac:dyDescent="0.2"/>
    <row r="30379" ht="12.75" customHeight="1" x14ac:dyDescent="0.2"/>
    <row r="30380" ht="12.75" customHeight="1" x14ac:dyDescent="0.2"/>
    <row r="30381" ht="12.75" customHeight="1" x14ac:dyDescent="0.2"/>
    <row r="30382" ht="12.75" customHeight="1" x14ac:dyDescent="0.2"/>
    <row r="30383" ht="12.75" customHeight="1" x14ac:dyDescent="0.2"/>
    <row r="30384" ht="12.75" customHeight="1" x14ac:dyDescent="0.2"/>
    <row r="30385" ht="12.75" customHeight="1" x14ac:dyDescent="0.2"/>
    <row r="30386" ht="12.75" customHeight="1" x14ac:dyDescent="0.2"/>
    <row r="30387" ht="12.75" customHeight="1" x14ac:dyDescent="0.2"/>
    <row r="30388" ht="12.75" customHeight="1" x14ac:dyDescent="0.2"/>
    <row r="30389" ht="12.75" customHeight="1" x14ac:dyDescent="0.2"/>
    <row r="30390" ht="12.75" customHeight="1" x14ac:dyDescent="0.2"/>
    <row r="30391" ht="12.75" customHeight="1" x14ac:dyDescent="0.2"/>
    <row r="30392" ht="12.75" customHeight="1" x14ac:dyDescent="0.2"/>
    <row r="30393" ht="12.75" customHeight="1" x14ac:dyDescent="0.2"/>
    <row r="30394" ht="12.75" customHeight="1" x14ac:dyDescent="0.2"/>
    <row r="30395" ht="12.75" customHeight="1" x14ac:dyDescent="0.2"/>
    <row r="30396" ht="12.75" customHeight="1" x14ac:dyDescent="0.2"/>
    <row r="30397" ht="12.75" customHeight="1" x14ac:dyDescent="0.2"/>
    <row r="30398" ht="12.75" customHeight="1" x14ac:dyDescent="0.2"/>
    <row r="30399" ht="12.75" customHeight="1" x14ac:dyDescent="0.2"/>
    <row r="30400" ht="12.75" customHeight="1" x14ac:dyDescent="0.2"/>
    <row r="30401" ht="12.75" customHeight="1" x14ac:dyDescent="0.2"/>
    <row r="30402" ht="12.75" customHeight="1" x14ac:dyDescent="0.2"/>
    <row r="30403" ht="12.75" customHeight="1" x14ac:dyDescent="0.2"/>
    <row r="30404" ht="12.75" customHeight="1" x14ac:dyDescent="0.2"/>
    <row r="30405" ht="12.75" customHeight="1" x14ac:dyDescent="0.2"/>
    <row r="30406" ht="12.75" customHeight="1" x14ac:dyDescent="0.2"/>
    <row r="30407" ht="12.75" customHeight="1" x14ac:dyDescent="0.2"/>
    <row r="30408" ht="12.75" customHeight="1" x14ac:dyDescent="0.2"/>
    <row r="30409" ht="12.75" customHeight="1" x14ac:dyDescent="0.2"/>
    <row r="30410" ht="12.75" customHeight="1" x14ac:dyDescent="0.2"/>
    <row r="30411" ht="12.75" customHeight="1" x14ac:dyDescent="0.2"/>
    <row r="30412" ht="12.75" customHeight="1" x14ac:dyDescent="0.2"/>
    <row r="30413" ht="12.75" customHeight="1" x14ac:dyDescent="0.2"/>
    <row r="30414" ht="12.75" customHeight="1" x14ac:dyDescent="0.2"/>
    <row r="30415" ht="12.75" customHeight="1" x14ac:dyDescent="0.2"/>
    <row r="30416" ht="12.75" customHeight="1" x14ac:dyDescent="0.2"/>
    <row r="30417" ht="12.75" customHeight="1" x14ac:dyDescent="0.2"/>
    <row r="30418" ht="12.75" customHeight="1" x14ac:dyDescent="0.2"/>
    <row r="30419" ht="12.75" customHeight="1" x14ac:dyDescent="0.2"/>
    <row r="30420" ht="12.75" customHeight="1" x14ac:dyDescent="0.2"/>
    <row r="30421" ht="12.75" customHeight="1" x14ac:dyDescent="0.2"/>
    <row r="30422" ht="12.75" customHeight="1" x14ac:dyDescent="0.2"/>
    <row r="30423" ht="12.75" customHeight="1" x14ac:dyDescent="0.2"/>
    <row r="30424" ht="12.75" customHeight="1" x14ac:dyDescent="0.2"/>
    <row r="30425" ht="12.75" customHeight="1" x14ac:dyDescent="0.2"/>
    <row r="30426" ht="12.75" customHeight="1" x14ac:dyDescent="0.2"/>
    <row r="30427" ht="12.75" customHeight="1" x14ac:dyDescent="0.2"/>
    <row r="30428" ht="12.75" customHeight="1" x14ac:dyDescent="0.2"/>
    <row r="30429" ht="12.75" customHeight="1" x14ac:dyDescent="0.2"/>
    <row r="30430" ht="12.75" customHeight="1" x14ac:dyDescent="0.2"/>
    <row r="30431" ht="12.75" customHeight="1" x14ac:dyDescent="0.2"/>
    <row r="30432" ht="12.75" customHeight="1" x14ac:dyDescent="0.2"/>
    <row r="30433" ht="12.75" customHeight="1" x14ac:dyDescent="0.2"/>
    <row r="30434" ht="12.75" customHeight="1" x14ac:dyDescent="0.2"/>
    <row r="30435" ht="12.75" customHeight="1" x14ac:dyDescent="0.2"/>
    <row r="30436" ht="12.75" customHeight="1" x14ac:dyDescent="0.2"/>
    <row r="30437" ht="12.75" customHeight="1" x14ac:dyDescent="0.2"/>
    <row r="30438" ht="12.75" customHeight="1" x14ac:dyDescent="0.2"/>
    <row r="30439" ht="12.75" customHeight="1" x14ac:dyDescent="0.2"/>
    <row r="30440" ht="12.75" customHeight="1" x14ac:dyDescent="0.2"/>
    <row r="30441" ht="12.75" customHeight="1" x14ac:dyDescent="0.2"/>
    <row r="30442" ht="12.75" customHeight="1" x14ac:dyDescent="0.2"/>
    <row r="30443" ht="12.75" customHeight="1" x14ac:dyDescent="0.2"/>
    <row r="30444" ht="12.75" customHeight="1" x14ac:dyDescent="0.2"/>
    <row r="30445" ht="12.75" customHeight="1" x14ac:dyDescent="0.2"/>
    <row r="30446" ht="12.75" customHeight="1" x14ac:dyDescent="0.2"/>
    <row r="30447" ht="12.75" customHeight="1" x14ac:dyDescent="0.2"/>
    <row r="30448" ht="12.75" customHeight="1" x14ac:dyDescent="0.2"/>
    <row r="30449" ht="12.75" customHeight="1" x14ac:dyDescent="0.2"/>
    <row r="30450" ht="12.75" customHeight="1" x14ac:dyDescent="0.2"/>
    <row r="30451" ht="12.75" customHeight="1" x14ac:dyDescent="0.2"/>
    <row r="30452" ht="12.75" customHeight="1" x14ac:dyDescent="0.2"/>
    <row r="30453" ht="12.75" customHeight="1" x14ac:dyDescent="0.2"/>
    <row r="30454" ht="12.75" customHeight="1" x14ac:dyDescent="0.2"/>
    <row r="30455" ht="12.75" customHeight="1" x14ac:dyDescent="0.2"/>
    <row r="30456" ht="12.75" customHeight="1" x14ac:dyDescent="0.2"/>
    <row r="30457" ht="12.75" customHeight="1" x14ac:dyDescent="0.2"/>
    <row r="30458" ht="12.75" customHeight="1" x14ac:dyDescent="0.2"/>
    <row r="30459" ht="12.75" customHeight="1" x14ac:dyDescent="0.2"/>
    <row r="30460" ht="12.75" customHeight="1" x14ac:dyDescent="0.2"/>
    <row r="30461" ht="12.75" customHeight="1" x14ac:dyDescent="0.2"/>
    <row r="30462" ht="12.75" customHeight="1" x14ac:dyDescent="0.2"/>
    <row r="30463" ht="12.75" customHeight="1" x14ac:dyDescent="0.2"/>
    <row r="30464" ht="12.75" customHeight="1" x14ac:dyDescent="0.2"/>
    <row r="30465" ht="12.75" customHeight="1" x14ac:dyDescent="0.2"/>
    <row r="30466" ht="12.75" customHeight="1" x14ac:dyDescent="0.2"/>
    <row r="30467" ht="12.75" customHeight="1" x14ac:dyDescent="0.2"/>
    <row r="30468" ht="12.75" customHeight="1" x14ac:dyDescent="0.2"/>
    <row r="30469" ht="12.75" customHeight="1" x14ac:dyDescent="0.2"/>
    <row r="30470" ht="12.75" customHeight="1" x14ac:dyDescent="0.2"/>
    <row r="30471" ht="12.75" customHeight="1" x14ac:dyDescent="0.2"/>
    <row r="30472" ht="12.75" customHeight="1" x14ac:dyDescent="0.2"/>
    <row r="30473" ht="12.75" customHeight="1" x14ac:dyDescent="0.2"/>
    <row r="30474" ht="12.75" customHeight="1" x14ac:dyDescent="0.2"/>
    <row r="30475" ht="12.75" customHeight="1" x14ac:dyDescent="0.2"/>
    <row r="30476" ht="12.75" customHeight="1" x14ac:dyDescent="0.2"/>
    <row r="30477" ht="12.75" customHeight="1" x14ac:dyDescent="0.2"/>
    <row r="30478" ht="12.75" customHeight="1" x14ac:dyDescent="0.2"/>
    <row r="30479" ht="12.75" customHeight="1" x14ac:dyDescent="0.2"/>
    <row r="30480" ht="12.75" customHeight="1" x14ac:dyDescent="0.2"/>
    <row r="30481" ht="12.75" customHeight="1" x14ac:dyDescent="0.2"/>
    <row r="30482" ht="12.75" customHeight="1" x14ac:dyDescent="0.2"/>
    <row r="30483" ht="12.75" customHeight="1" x14ac:dyDescent="0.2"/>
    <row r="30484" ht="12.75" customHeight="1" x14ac:dyDescent="0.2"/>
    <row r="30485" ht="12.75" customHeight="1" x14ac:dyDescent="0.2"/>
    <row r="30486" ht="12.75" customHeight="1" x14ac:dyDescent="0.2"/>
    <row r="30487" ht="12.75" customHeight="1" x14ac:dyDescent="0.2"/>
    <row r="30488" ht="12.75" customHeight="1" x14ac:dyDescent="0.2"/>
    <row r="30489" ht="12.75" customHeight="1" x14ac:dyDescent="0.2"/>
    <row r="30490" ht="12.75" customHeight="1" x14ac:dyDescent="0.2"/>
    <row r="30491" ht="12.75" customHeight="1" x14ac:dyDescent="0.2"/>
    <row r="30492" ht="12.75" customHeight="1" x14ac:dyDescent="0.2"/>
    <row r="30493" ht="12.75" customHeight="1" x14ac:dyDescent="0.2"/>
    <row r="30494" ht="12.75" customHeight="1" x14ac:dyDescent="0.2"/>
    <row r="30495" ht="12.75" customHeight="1" x14ac:dyDescent="0.2"/>
    <row r="30496" ht="12.75" customHeight="1" x14ac:dyDescent="0.2"/>
    <row r="30497" ht="12.75" customHeight="1" x14ac:dyDescent="0.2"/>
    <row r="30498" ht="12.75" customHeight="1" x14ac:dyDescent="0.2"/>
    <row r="30499" ht="12.75" customHeight="1" x14ac:dyDescent="0.2"/>
    <row r="30500" ht="12.75" customHeight="1" x14ac:dyDescent="0.2"/>
    <row r="30501" ht="12.75" customHeight="1" x14ac:dyDescent="0.2"/>
    <row r="30502" ht="12.75" customHeight="1" x14ac:dyDescent="0.2"/>
    <row r="30503" ht="12.75" customHeight="1" x14ac:dyDescent="0.2"/>
    <row r="30504" ht="12.75" customHeight="1" x14ac:dyDescent="0.2"/>
    <row r="30505" ht="12.75" customHeight="1" x14ac:dyDescent="0.2"/>
    <row r="30506" ht="12.75" customHeight="1" x14ac:dyDescent="0.2"/>
    <row r="30507" ht="12.75" customHeight="1" x14ac:dyDescent="0.2"/>
    <row r="30508" ht="12.75" customHeight="1" x14ac:dyDescent="0.2"/>
    <row r="30509" ht="12.75" customHeight="1" x14ac:dyDescent="0.2"/>
    <row r="30510" ht="12.75" customHeight="1" x14ac:dyDescent="0.2"/>
    <row r="30511" ht="12.75" customHeight="1" x14ac:dyDescent="0.2"/>
    <row r="30512" ht="12.75" customHeight="1" x14ac:dyDescent="0.2"/>
    <row r="30513" ht="12.75" customHeight="1" x14ac:dyDescent="0.2"/>
    <row r="30514" ht="12.75" customHeight="1" x14ac:dyDescent="0.2"/>
    <row r="30515" ht="12.75" customHeight="1" x14ac:dyDescent="0.2"/>
    <row r="30516" ht="12.75" customHeight="1" x14ac:dyDescent="0.2"/>
    <row r="30517" ht="12.75" customHeight="1" x14ac:dyDescent="0.2"/>
    <row r="30518" ht="12.75" customHeight="1" x14ac:dyDescent="0.2"/>
    <row r="30519" ht="12.75" customHeight="1" x14ac:dyDescent="0.2"/>
    <row r="30520" ht="12.75" customHeight="1" x14ac:dyDescent="0.2"/>
    <row r="30521" ht="12.75" customHeight="1" x14ac:dyDescent="0.2"/>
    <row r="30522" ht="12.75" customHeight="1" x14ac:dyDescent="0.2"/>
    <row r="30523" ht="12.75" customHeight="1" x14ac:dyDescent="0.2"/>
    <row r="30524" ht="12.75" customHeight="1" x14ac:dyDescent="0.2"/>
    <row r="30525" ht="12.75" customHeight="1" x14ac:dyDescent="0.2"/>
    <row r="30526" ht="12.75" customHeight="1" x14ac:dyDescent="0.2"/>
    <row r="30527" ht="12.75" customHeight="1" x14ac:dyDescent="0.2"/>
    <row r="30528" ht="12.75" customHeight="1" x14ac:dyDescent="0.2"/>
    <row r="30529" ht="12.75" customHeight="1" x14ac:dyDescent="0.2"/>
    <row r="30530" ht="12.75" customHeight="1" x14ac:dyDescent="0.2"/>
    <row r="30531" ht="12.75" customHeight="1" x14ac:dyDescent="0.2"/>
    <row r="30532" ht="12.75" customHeight="1" x14ac:dyDescent="0.2"/>
    <row r="30533" ht="12.75" customHeight="1" x14ac:dyDescent="0.2"/>
    <row r="30534" ht="12.75" customHeight="1" x14ac:dyDescent="0.2"/>
    <row r="30535" ht="12.75" customHeight="1" x14ac:dyDescent="0.2"/>
    <row r="30536" ht="12.75" customHeight="1" x14ac:dyDescent="0.2"/>
    <row r="30537" ht="12.75" customHeight="1" x14ac:dyDescent="0.2"/>
    <row r="30538" ht="12.75" customHeight="1" x14ac:dyDescent="0.2"/>
    <row r="30539" ht="12.75" customHeight="1" x14ac:dyDescent="0.2"/>
    <row r="30540" ht="12.75" customHeight="1" x14ac:dyDescent="0.2"/>
    <row r="30541" ht="12.75" customHeight="1" x14ac:dyDescent="0.2"/>
    <row r="30542" ht="12.75" customHeight="1" x14ac:dyDescent="0.2"/>
    <row r="30543" ht="12.75" customHeight="1" x14ac:dyDescent="0.2"/>
    <row r="30544" ht="12.75" customHeight="1" x14ac:dyDescent="0.2"/>
    <row r="30545" ht="12.75" customHeight="1" x14ac:dyDescent="0.2"/>
    <row r="30546" ht="12.75" customHeight="1" x14ac:dyDescent="0.2"/>
    <row r="30547" ht="12.75" customHeight="1" x14ac:dyDescent="0.2"/>
    <row r="30548" ht="12.75" customHeight="1" x14ac:dyDescent="0.2"/>
    <row r="30549" ht="12.75" customHeight="1" x14ac:dyDescent="0.2"/>
    <row r="30550" ht="12.75" customHeight="1" x14ac:dyDescent="0.2"/>
    <row r="30551" ht="12.75" customHeight="1" x14ac:dyDescent="0.2"/>
    <row r="30552" ht="12.75" customHeight="1" x14ac:dyDescent="0.2"/>
    <row r="30553" ht="12.75" customHeight="1" x14ac:dyDescent="0.2"/>
    <row r="30554" ht="12.75" customHeight="1" x14ac:dyDescent="0.2"/>
    <row r="30555" ht="12.75" customHeight="1" x14ac:dyDescent="0.2"/>
    <row r="30556" ht="12.75" customHeight="1" x14ac:dyDescent="0.2"/>
    <row r="30557" ht="12.75" customHeight="1" x14ac:dyDescent="0.2"/>
    <row r="30558" ht="12.75" customHeight="1" x14ac:dyDescent="0.2"/>
    <row r="30559" ht="12.75" customHeight="1" x14ac:dyDescent="0.2"/>
    <row r="30560" ht="12.75" customHeight="1" x14ac:dyDescent="0.2"/>
    <row r="30561" ht="12.75" customHeight="1" x14ac:dyDescent="0.2"/>
    <row r="30562" ht="12.75" customHeight="1" x14ac:dyDescent="0.2"/>
    <row r="30563" ht="12.75" customHeight="1" x14ac:dyDescent="0.2"/>
    <row r="30564" ht="12.75" customHeight="1" x14ac:dyDescent="0.2"/>
    <row r="30565" ht="12.75" customHeight="1" x14ac:dyDescent="0.2"/>
    <row r="30566" ht="12.75" customHeight="1" x14ac:dyDescent="0.2"/>
    <row r="30567" ht="12.75" customHeight="1" x14ac:dyDescent="0.2"/>
    <row r="30568" ht="12.75" customHeight="1" x14ac:dyDescent="0.2"/>
    <row r="30569" ht="12.75" customHeight="1" x14ac:dyDescent="0.2"/>
    <row r="30570" ht="12.75" customHeight="1" x14ac:dyDescent="0.2"/>
    <row r="30571" ht="12.75" customHeight="1" x14ac:dyDescent="0.2"/>
    <row r="30572" ht="12.75" customHeight="1" x14ac:dyDescent="0.2"/>
    <row r="30573" ht="12.75" customHeight="1" x14ac:dyDescent="0.2"/>
    <row r="30574" ht="12.75" customHeight="1" x14ac:dyDescent="0.2"/>
    <row r="30575" ht="12.75" customHeight="1" x14ac:dyDescent="0.2"/>
    <row r="30576" ht="12.75" customHeight="1" x14ac:dyDescent="0.2"/>
    <row r="30577" ht="12.75" customHeight="1" x14ac:dyDescent="0.2"/>
    <row r="30578" ht="12.75" customHeight="1" x14ac:dyDescent="0.2"/>
    <row r="30579" ht="12.75" customHeight="1" x14ac:dyDescent="0.2"/>
    <row r="30580" ht="12.75" customHeight="1" x14ac:dyDescent="0.2"/>
    <row r="30581" ht="12.75" customHeight="1" x14ac:dyDescent="0.2"/>
    <row r="30582" ht="12.75" customHeight="1" x14ac:dyDescent="0.2"/>
    <row r="30583" ht="12.75" customHeight="1" x14ac:dyDescent="0.2"/>
    <row r="30584" ht="12.75" customHeight="1" x14ac:dyDescent="0.2"/>
    <row r="30585" ht="12.75" customHeight="1" x14ac:dyDescent="0.2"/>
    <row r="30586" ht="12.75" customHeight="1" x14ac:dyDescent="0.2"/>
    <row r="30587" ht="12.75" customHeight="1" x14ac:dyDescent="0.2"/>
    <row r="30588" ht="12.75" customHeight="1" x14ac:dyDescent="0.2"/>
    <row r="30589" ht="12.75" customHeight="1" x14ac:dyDescent="0.2"/>
    <row r="30590" ht="12.75" customHeight="1" x14ac:dyDescent="0.2"/>
    <row r="30591" ht="12.75" customHeight="1" x14ac:dyDescent="0.2"/>
    <row r="30592" ht="12.75" customHeight="1" x14ac:dyDescent="0.2"/>
    <row r="30593" ht="12.75" customHeight="1" x14ac:dyDescent="0.2"/>
    <row r="30594" ht="12.75" customHeight="1" x14ac:dyDescent="0.2"/>
    <row r="30595" ht="12.75" customHeight="1" x14ac:dyDescent="0.2"/>
    <row r="30596" ht="12.75" customHeight="1" x14ac:dyDescent="0.2"/>
    <row r="30597" ht="12.75" customHeight="1" x14ac:dyDescent="0.2"/>
    <row r="30598" ht="12.75" customHeight="1" x14ac:dyDescent="0.2"/>
    <row r="30599" ht="12.75" customHeight="1" x14ac:dyDescent="0.2"/>
    <row r="30600" ht="12.75" customHeight="1" x14ac:dyDescent="0.2"/>
    <row r="30601" ht="12.75" customHeight="1" x14ac:dyDescent="0.2"/>
    <row r="30602" ht="12.75" customHeight="1" x14ac:dyDescent="0.2"/>
    <row r="30603" ht="12.75" customHeight="1" x14ac:dyDescent="0.2"/>
    <row r="30604" ht="12.75" customHeight="1" x14ac:dyDescent="0.2"/>
    <row r="30605" ht="12.75" customHeight="1" x14ac:dyDescent="0.2"/>
    <row r="30606" ht="12.75" customHeight="1" x14ac:dyDescent="0.2"/>
    <row r="30607" ht="12.75" customHeight="1" x14ac:dyDescent="0.2"/>
    <row r="30608" ht="12.75" customHeight="1" x14ac:dyDescent="0.2"/>
    <row r="30609" ht="12.75" customHeight="1" x14ac:dyDescent="0.2"/>
    <row r="30610" ht="12.75" customHeight="1" x14ac:dyDescent="0.2"/>
    <row r="30611" ht="12.75" customHeight="1" x14ac:dyDescent="0.2"/>
    <row r="30612" ht="12.75" customHeight="1" x14ac:dyDescent="0.2"/>
    <row r="30613" ht="12.75" customHeight="1" x14ac:dyDescent="0.2"/>
    <row r="30614" ht="12.75" customHeight="1" x14ac:dyDescent="0.2"/>
    <row r="30615" ht="12.75" customHeight="1" x14ac:dyDescent="0.2"/>
    <row r="30616" ht="12.75" customHeight="1" x14ac:dyDescent="0.2"/>
    <row r="30617" ht="12.75" customHeight="1" x14ac:dyDescent="0.2"/>
    <row r="30618" ht="12.75" customHeight="1" x14ac:dyDescent="0.2"/>
    <row r="30619" ht="12.75" customHeight="1" x14ac:dyDescent="0.2"/>
    <row r="30620" ht="12.75" customHeight="1" x14ac:dyDescent="0.2"/>
    <row r="30621" ht="12.75" customHeight="1" x14ac:dyDescent="0.2"/>
    <row r="30622" ht="12.75" customHeight="1" x14ac:dyDescent="0.2"/>
    <row r="30623" ht="12.75" customHeight="1" x14ac:dyDescent="0.2"/>
    <row r="30624" ht="12.75" customHeight="1" x14ac:dyDescent="0.2"/>
    <row r="30625" ht="12.75" customHeight="1" x14ac:dyDescent="0.2"/>
    <row r="30626" ht="12.75" customHeight="1" x14ac:dyDescent="0.2"/>
    <row r="30627" ht="12.75" customHeight="1" x14ac:dyDescent="0.2"/>
    <row r="30628" ht="12.75" customHeight="1" x14ac:dyDescent="0.2"/>
    <row r="30629" ht="12.75" customHeight="1" x14ac:dyDescent="0.2"/>
    <row r="30630" ht="12.75" customHeight="1" x14ac:dyDescent="0.2"/>
    <row r="30631" ht="12.75" customHeight="1" x14ac:dyDescent="0.2"/>
    <row r="30632" ht="12.75" customHeight="1" x14ac:dyDescent="0.2"/>
    <row r="30633" ht="12.75" customHeight="1" x14ac:dyDescent="0.2"/>
    <row r="30634" ht="12.75" customHeight="1" x14ac:dyDescent="0.2"/>
    <row r="30635" ht="12.75" customHeight="1" x14ac:dyDescent="0.2"/>
    <row r="30636" ht="12.75" customHeight="1" x14ac:dyDescent="0.2"/>
    <row r="30637" ht="12.75" customHeight="1" x14ac:dyDescent="0.2"/>
    <row r="30638" ht="12.75" customHeight="1" x14ac:dyDescent="0.2"/>
    <row r="30639" ht="12.75" customHeight="1" x14ac:dyDescent="0.2"/>
    <row r="30640" ht="12.75" customHeight="1" x14ac:dyDescent="0.2"/>
    <row r="30641" ht="12.75" customHeight="1" x14ac:dyDescent="0.2"/>
    <row r="30642" ht="12.75" customHeight="1" x14ac:dyDescent="0.2"/>
    <row r="30643" ht="12.75" customHeight="1" x14ac:dyDescent="0.2"/>
    <row r="30644" ht="12.75" customHeight="1" x14ac:dyDescent="0.2"/>
    <row r="30645" ht="12.75" customHeight="1" x14ac:dyDescent="0.2"/>
    <row r="30646" ht="12.75" customHeight="1" x14ac:dyDescent="0.2"/>
    <row r="30647" ht="12.75" customHeight="1" x14ac:dyDescent="0.2"/>
    <row r="30648" ht="12.75" customHeight="1" x14ac:dyDescent="0.2"/>
    <row r="30649" ht="12.75" customHeight="1" x14ac:dyDescent="0.2"/>
    <row r="30650" ht="12.75" customHeight="1" x14ac:dyDescent="0.2"/>
    <row r="30651" ht="12.75" customHeight="1" x14ac:dyDescent="0.2"/>
    <row r="30652" ht="12.75" customHeight="1" x14ac:dyDescent="0.2"/>
    <row r="30653" ht="12.75" customHeight="1" x14ac:dyDescent="0.2"/>
    <row r="30654" ht="12.75" customHeight="1" x14ac:dyDescent="0.2"/>
    <row r="30655" ht="12.75" customHeight="1" x14ac:dyDescent="0.2"/>
    <row r="30656" ht="12.75" customHeight="1" x14ac:dyDescent="0.2"/>
    <row r="30657" ht="12.75" customHeight="1" x14ac:dyDescent="0.2"/>
    <row r="30658" ht="12.75" customHeight="1" x14ac:dyDescent="0.2"/>
    <row r="30659" ht="12.75" customHeight="1" x14ac:dyDescent="0.2"/>
    <row r="30660" ht="12.75" customHeight="1" x14ac:dyDescent="0.2"/>
    <row r="30661" ht="12.75" customHeight="1" x14ac:dyDescent="0.2"/>
    <row r="30662" ht="12.75" customHeight="1" x14ac:dyDescent="0.2"/>
    <row r="30663" ht="12.75" customHeight="1" x14ac:dyDescent="0.2"/>
    <row r="30664" ht="12.75" customHeight="1" x14ac:dyDescent="0.2"/>
    <row r="30665" ht="12.75" customHeight="1" x14ac:dyDescent="0.2"/>
    <row r="30666" ht="12.75" customHeight="1" x14ac:dyDescent="0.2"/>
    <row r="30667" ht="12.75" customHeight="1" x14ac:dyDescent="0.2"/>
    <row r="30668" ht="12.75" customHeight="1" x14ac:dyDescent="0.2"/>
    <row r="30669" ht="12.75" customHeight="1" x14ac:dyDescent="0.2"/>
    <row r="30670" ht="12.75" customHeight="1" x14ac:dyDescent="0.2"/>
    <row r="30671" ht="12.75" customHeight="1" x14ac:dyDescent="0.2"/>
    <row r="30672" ht="12.75" customHeight="1" x14ac:dyDescent="0.2"/>
    <row r="30673" ht="12.75" customHeight="1" x14ac:dyDescent="0.2"/>
    <row r="30674" ht="12.75" customHeight="1" x14ac:dyDescent="0.2"/>
    <row r="30675" ht="12.75" customHeight="1" x14ac:dyDescent="0.2"/>
    <row r="30676" ht="12.75" customHeight="1" x14ac:dyDescent="0.2"/>
    <row r="30677" ht="12.75" customHeight="1" x14ac:dyDescent="0.2"/>
    <row r="30678" ht="12.75" customHeight="1" x14ac:dyDescent="0.2"/>
    <row r="30679" ht="12.75" customHeight="1" x14ac:dyDescent="0.2"/>
    <row r="30680" ht="12.75" customHeight="1" x14ac:dyDescent="0.2"/>
    <row r="30681" ht="12.75" customHeight="1" x14ac:dyDescent="0.2"/>
    <row r="30682" ht="12.75" customHeight="1" x14ac:dyDescent="0.2"/>
    <row r="30683" ht="12.75" customHeight="1" x14ac:dyDescent="0.2"/>
    <row r="30684" ht="12.75" customHeight="1" x14ac:dyDescent="0.2"/>
    <row r="30685" ht="12.75" customHeight="1" x14ac:dyDescent="0.2"/>
    <row r="30686" ht="12.75" customHeight="1" x14ac:dyDescent="0.2"/>
    <row r="30687" ht="12.75" customHeight="1" x14ac:dyDescent="0.2"/>
    <row r="30688" ht="12.75" customHeight="1" x14ac:dyDescent="0.2"/>
    <row r="30689" ht="12.75" customHeight="1" x14ac:dyDescent="0.2"/>
    <row r="30690" ht="12.75" customHeight="1" x14ac:dyDescent="0.2"/>
    <row r="30691" ht="12.75" customHeight="1" x14ac:dyDescent="0.2"/>
    <row r="30692" ht="12.75" customHeight="1" x14ac:dyDescent="0.2"/>
    <row r="30693" ht="12.75" customHeight="1" x14ac:dyDescent="0.2"/>
    <row r="30694" ht="12.75" customHeight="1" x14ac:dyDescent="0.2"/>
    <row r="30695" ht="12.75" customHeight="1" x14ac:dyDescent="0.2"/>
    <row r="30696" ht="12.75" customHeight="1" x14ac:dyDescent="0.2"/>
    <row r="30697" ht="12.75" customHeight="1" x14ac:dyDescent="0.2"/>
    <row r="30698" ht="12.75" customHeight="1" x14ac:dyDescent="0.2"/>
    <row r="30699" ht="12.75" customHeight="1" x14ac:dyDescent="0.2"/>
    <row r="30700" ht="12.75" customHeight="1" x14ac:dyDescent="0.2"/>
    <row r="30701" ht="12.75" customHeight="1" x14ac:dyDescent="0.2"/>
    <row r="30702" ht="12.75" customHeight="1" x14ac:dyDescent="0.2"/>
    <row r="30703" ht="12.75" customHeight="1" x14ac:dyDescent="0.2"/>
    <row r="30704" ht="12.75" customHeight="1" x14ac:dyDescent="0.2"/>
    <row r="30705" ht="12.75" customHeight="1" x14ac:dyDescent="0.2"/>
    <row r="30706" ht="12.75" customHeight="1" x14ac:dyDescent="0.2"/>
    <row r="30707" ht="12.75" customHeight="1" x14ac:dyDescent="0.2"/>
    <row r="30708" ht="12.75" customHeight="1" x14ac:dyDescent="0.2"/>
    <row r="30709" ht="12.75" customHeight="1" x14ac:dyDescent="0.2"/>
    <row r="30710" ht="12.75" customHeight="1" x14ac:dyDescent="0.2"/>
    <row r="30711" ht="12.75" customHeight="1" x14ac:dyDescent="0.2"/>
    <row r="30712" ht="12.75" customHeight="1" x14ac:dyDescent="0.2"/>
    <row r="30713" ht="12.75" customHeight="1" x14ac:dyDescent="0.2"/>
    <row r="30714" ht="12.75" customHeight="1" x14ac:dyDescent="0.2"/>
    <row r="30715" ht="12.75" customHeight="1" x14ac:dyDescent="0.2"/>
    <row r="30716" ht="12.75" customHeight="1" x14ac:dyDescent="0.2"/>
    <row r="30717" ht="12.75" customHeight="1" x14ac:dyDescent="0.2"/>
    <row r="30718" ht="12.75" customHeight="1" x14ac:dyDescent="0.2"/>
    <row r="30719" ht="12.75" customHeight="1" x14ac:dyDescent="0.2"/>
    <row r="30720" ht="12.75" customHeight="1" x14ac:dyDescent="0.2"/>
    <row r="30721" ht="12.75" customHeight="1" x14ac:dyDescent="0.2"/>
    <row r="30722" ht="12.75" customHeight="1" x14ac:dyDescent="0.2"/>
    <row r="30723" ht="12.75" customHeight="1" x14ac:dyDescent="0.2"/>
    <row r="30724" ht="12.75" customHeight="1" x14ac:dyDescent="0.2"/>
    <row r="30725" ht="12.75" customHeight="1" x14ac:dyDescent="0.2"/>
    <row r="30726" ht="12.75" customHeight="1" x14ac:dyDescent="0.2"/>
    <row r="30727" ht="12.75" customHeight="1" x14ac:dyDescent="0.2"/>
    <row r="30728" ht="12.75" customHeight="1" x14ac:dyDescent="0.2"/>
    <row r="30729" ht="12.75" customHeight="1" x14ac:dyDescent="0.2"/>
    <row r="30730" ht="12.75" customHeight="1" x14ac:dyDescent="0.2"/>
    <row r="30731" ht="12.75" customHeight="1" x14ac:dyDescent="0.2"/>
    <row r="30732" ht="12.75" customHeight="1" x14ac:dyDescent="0.2"/>
    <row r="30733" ht="12.75" customHeight="1" x14ac:dyDescent="0.2"/>
    <row r="30734" ht="12.75" customHeight="1" x14ac:dyDescent="0.2"/>
    <row r="30735" ht="12.75" customHeight="1" x14ac:dyDescent="0.2"/>
    <row r="30736" ht="12.75" customHeight="1" x14ac:dyDescent="0.2"/>
    <row r="30737" ht="12.75" customHeight="1" x14ac:dyDescent="0.2"/>
    <row r="30738" ht="12.75" customHeight="1" x14ac:dyDescent="0.2"/>
    <row r="30739" ht="12.75" customHeight="1" x14ac:dyDescent="0.2"/>
    <row r="30740" ht="12.75" customHeight="1" x14ac:dyDescent="0.2"/>
    <row r="30741" ht="12.75" customHeight="1" x14ac:dyDescent="0.2"/>
    <row r="30742" ht="12.75" customHeight="1" x14ac:dyDescent="0.2"/>
    <row r="30743" ht="12.75" customHeight="1" x14ac:dyDescent="0.2"/>
    <row r="30744" ht="12.75" customHeight="1" x14ac:dyDescent="0.2"/>
    <row r="30745" ht="12.75" customHeight="1" x14ac:dyDescent="0.2"/>
    <row r="30746" ht="12.75" customHeight="1" x14ac:dyDescent="0.2"/>
    <row r="30747" ht="12.75" customHeight="1" x14ac:dyDescent="0.2"/>
    <row r="30748" ht="12.75" customHeight="1" x14ac:dyDescent="0.2"/>
    <row r="30749" ht="12.75" customHeight="1" x14ac:dyDescent="0.2"/>
    <row r="30750" ht="12.75" customHeight="1" x14ac:dyDescent="0.2"/>
    <row r="30751" ht="12.75" customHeight="1" x14ac:dyDescent="0.2"/>
    <row r="30752" ht="12.75" customHeight="1" x14ac:dyDescent="0.2"/>
    <row r="30753" ht="12.75" customHeight="1" x14ac:dyDescent="0.2"/>
    <row r="30754" ht="12.75" customHeight="1" x14ac:dyDescent="0.2"/>
    <row r="30755" ht="12.75" customHeight="1" x14ac:dyDescent="0.2"/>
    <row r="30756" ht="12.75" customHeight="1" x14ac:dyDescent="0.2"/>
    <row r="30757" ht="12.75" customHeight="1" x14ac:dyDescent="0.2"/>
    <row r="30758" ht="12.75" customHeight="1" x14ac:dyDescent="0.2"/>
    <row r="30759" ht="12.75" customHeight="1" x14ac:dyDescent="0.2"/>
    <row r="30760" ht="12.75" customHeight="1" x14ac:dyDescent="0.2"/>
    <row r="30761" ht="12.75" customHeight="1" x14ac:dyDescent="0.2"/>
    <row r="30762" ht="12.75" customHeight="1" x14ac:dyDescent="0.2"/>
    <row r="30763" ht="12.75" customHeight="1" x14ac:dyDescent="0.2"/>
    <row r="30764" ht="12.75" customHeight="1" x14ac:dyDescent="0.2"/>
    <row r="30765" ht="12.75" customHeight="1" x14ac:dyDescent="0.2"/>
    <row r="30766" ht="12.75" customHeight="1" x14ac:dyDescent="0.2"/>
    <row r="30767" ht="12.75" customHeight="1" x14ac:dyDescent="0.2"/>
    <row r="30768" ht="12.75" customHeight="1" x14ac:dyDescent="0.2"/>
    <row r="30769" ht="12.75" customHeight="1" x14ac:dyDescent="0.2"/>
    <row r="30770" ht="12.75" customHeight="1" x14ac:dyDescent="0.2"/>
    <row r="30771" ht="12.75" customHeight="1" x14ac:dyDescent="0.2"/>
    <row r="30772" ht="12.75" customHeight="1" x14ac:dyDescent="0.2"/>
    <row r="30773" ht="12.75" customHeight="1" x14ac:dyDescent="0.2"/>
    <row r="30774" ht="12.75" customHeight="1" x14ac:dyDescent="0.2"/>
    <row r="30775" ht="12.75" customHeight="1" x14ac:dyDescent="0.2"/>
    <row r="30776" ht="12.75" customHeight="1" x14ac:dyDescent="0.2"/>
    <row r="30777" ht="12.75" customHeight="1" x14ac:dyDescent="0.2"/>
    <row r="30778" ht="12.75" customHeight="1" x14ac:dyDescent="0.2"/>
    <row r="30779" ht="12.75" customHeight="1" x14ac:dyDescent="0.2"/>
    <row r="30780" ht="12.75" customHeight="1" x14ac:dyDescent="0.2"/>
    <row r="30781" ht="12.75" customHeight="1" x14ac:dyDescent="0.2"/>
    <row r="30782" ht="12.75" customHeight="1" x14ac:dyDescent="0.2"/>
    <row r="30783" ht="12.75" customHeight="1" x14ac:dyDescent="0.2"/>
    <row r="30784" ht="12.75" customHeight="1" x14ac:dyDescent="0.2"/>
    <row r="30785" ht="12.75" customHeight="1" x14ac:dyDescent="0.2"/>
    <row r="30786" ht="12.75" customHeight="1" x14ac:dyDescent="0.2"/>
    <row r="30787" ht="12.75" customHeight="1" x14ac:dyDescent="0.2"/>
    <row r="30788" ht="12.75" customHeight="1" x14ac:dyDescent="0.2"/>
    <row r="30789" ht="12.75" customHeight="1" x14ac:dyDescent="0.2"/>
    <row r="30790" ht="12.75" customHeight="1" x14ac:dyDescent="0.2"/>
    <row r="30791" ht="12.75" customHeight="1" x14ac:dyDescent="0.2"/>
    <row r="30792" ht="12.75" customHeight="1" x14ac:dyDescent="0.2"/>
    <row r="30793" ht="12.75" customHeight="1" x14ac:dyDescent="0.2"/>
    <row r="30794" ht="12.75" customHeight="1" x14ac:dyDescent="0.2"/>
    <row r="30795" ht="12.75" customHeight="1" x14ac:dyDescent="0.2"/>
    <row r="30796" ht="12.75" customHeight="1" x14ac:dyDescent="0.2"/>
    <row r="30797" ht="12.75" customHeight="1" x14ac:dyDescent="0.2"/>
    <row r="30798" ht="12.75" customHeight="1" x14ac:dyDescent="0.2"/>
    <row r="30799" ht="12.75" customHeight="1" x14ac:dyDescent="0.2"/>
    <row r="30800" ht="12.75" customHeight="1" x14ac:dyDescent="0.2"/>
    <row r="30801" ht="12.75" customHeight="1" x14ac:dyDescent="0.2"/>
    <row r="30802" ht="12.75" customHeight="1" x14ac:dyDescent="0.2"/>
    <row r="30803" ht="12.75" customHeight="1" x14ac:dyDescent="0.2"/>
    <row r="30804" ht="12.75" customHeight="1" x14ac:dyDescent="0.2"/>
    <row r="30805" ht="12.75" customHeight="1" x14ac:dyDescent="0.2"/>
    <row r="30806" ht="12.75" customHeight="1" x14ac:dyDescent="0.2"/>
    <row r="30807" ht="12.75" customHeight="1" x14ac:dyDescent="0.2"/>
    <row r="30808" ht="12.75" customHeight="1" x14ac:dyDescent="0.2"/>
    <row r="30809" ht="12.75" customHeight="1" x14ac:dyDescent="0.2"/>
    <row r="30810" ht="12.75" customHeight="1" x14ac:dyDescent="0.2"/>
    <row r="30811" ht="12.75" customHeight="1" x14ac:dyDescent="0.2"/>
    <row r="30812" ht="12.75" customHeight="1" x14ac:dyDescent="0.2"/>
    <row r="30813" ht="12.75" customHeight="1" x14ac:dyDescent="0.2"/>
    <row r="30814" ht="12.75" customHeight="1" x14ac:dyDescent="0.2"/>
    <row r="30815" ht="12.75" customHeight="1" x14ac:dyDescent="0.2"/>
    <row r="30816" ht="12.75" customHeight="1" x14ac:dyDescent="0.2"/>
    <row r="30817" ht="12.75" customHeight="1" x14ac:dyDescent="0.2"/>
    <row r="30818" ht="12.75" customHeight="1" x14ac:dyDescent="0.2"/>
    <row r="30819" ht="12.75" customHeight="1" x14ac:dyDescent="0.2"/>
    <row r="30820" ht="12.75" customHeight="1" x14ac:dyDescent="0.2"/>
    <row r="30821" ht="12.75" customHeight="1" x14ac:dyDescent="0.2"/>
    <row r="30822" ht="12.75" customHeight="1" x14ac:dyDescent="0.2"/>
    <row r="30823" ht="12.75" customHeight="1" x14ac:dyDescent="0.2"/>
    <row r="30824" ht="12.75" customHeight="1" x14ac:dyDescent="0.2"/>
    <row r="30825" ht="12.75" customHeight="1" x14ac:dyDescent="0.2"/>
    <row r="30826" ht="12.75" customHeight="1" x14ac:dyDescent="0.2"/>
    <row r="30827" ht="12.75" customHeight="1" x14ac:dyDescent="0.2"/>
    <row r="30828" ht="12.75" customHeight="1" x14ac:dyDescent="0.2"/>
    <row r="30829" ht="12.75" customHeight="1" x14ac:dyDescent="0.2"/>
    <row r="30830" ht="12.75" customHeight="1" x14ac:dyDescent="0.2"/>
    <row r="30831" ht="12.75" customHeight="1" x14ac:dyDescent="0.2"/>
    <row r="30832" ht="12.75" customHeight="1" x14ac:dyDescent="0.2"/>
    <row r="30833" ht="12.75" customHeight="1" x14ac:dyDescent="0.2"/>
    <row r="30834" ht="12.75" customHeight="1" x14ac:dyDescent="0.2"/>
    <row r="30835" ht="12.75" customHeight="1" x14ac:dyDescent="0.2"/>
    <row r="30836" ht="12.75" customHeight="1" x14ac:dyDescent="0.2"/>
    <row r="30837" ht="12.75" customHeight="1" x14ac:dyDescent="0.2"/>
    <row r="30838" ht="12.75" customHeight="1" x14ac:dyDescent="0.2"/>
    <row r="30839" ht="12.75" customHeight="1" x14ac:dyDescent="0.2"/>
    <row r="30840" ht="12.75" customHeight="1" x14ac:dyDescent="0.2"/>
    <row r="30841" ht="12.75" customHeight="1" x14ac:dyDescent="0.2"/>
    <row r="30842" ht="12.75" customHeight="1" x14ac:dyDescent="0.2"/>
    <row r="30843" ht="12.75" customHeight="1" x14ac:dyDescent="0.2"/>
    <row r="30844" ht="12.75" customHeight="1" x14ac:dyDescent="0.2"/>
    <row r="30845" ht="12.75" customHeight="1" x14ac:dyDescent="0.2"/>
    <row r="30846" ht="12.75" customHeight="1" x14ac:dyDescent="0.2"/>
    <row r="30847" ht="12.75" customHeight="1" x14ac:dyDescent="0.2"/>
    <row r="30848" ht="12.75" customHeight="1" x14ac:dyDescent="0.2"/>
    <row r="30849" ht="12.75" customHeight="1" x14ac:dyDescent="0.2"/>
    <row r="30850" ht="12.75" customHeight="1" x14ac:dyDescent="0.2"/>
    <row r="30851" ht="12.75" customHeight="1" x14ac:dyDescent="0.2"/>
    <row r="30852" ht="12.75" customHeight="1" x14ac:dyDescent="0.2"/>
    <row r="30853" ht="12.75" customHeight="1" x14ac:dyDescent="0.2"/>
    <row r="30854" ht="12.75" customHeight="1" x14ac:dyDescent="0.2"/>
    <row r="30855" ht="12.75" customHeight="1" x14ac:dyDescent="0.2"/>
    <row r="30856" ht="12.75" customHeight="1" x14ac:dyDescent="0.2"/>
    <row r="30857" ht="12.75" customHeight="1" x14ac:dyDescent="0.2"/>
    <row r="30858" ht="12.75" customHeight="1" x14ac:dyDescent="0.2"/>
    <row r="30859" ht="12.75" customHeight="1" x14ac:dyDescent="0.2"/>
    <row r="30860" ht="12.75" customHeight="1" x14ac:dyDescent="0.2"/>
    <row r="30861" ht="12.75" customHeight="1" x14ac:dyDescent="0.2"/>
    <row r="30862" ht="12.75" customHeight="1" x14ac:dyDescent="0.2"/>
    <row r="30863" ht="12.75" customHeight="1" x14ac:dyDescent="0.2"/>
    <row r="30864" ht="12.75" customHeight="1" x14ac:dyDescent="0.2"/>
    <row r="30865" ht="12.75" customHeight="1" x14ac:dyDescent="0.2"/>
    <row r="30866" ht="12.75" customHeight="1" x14ac:dyDescent="0.2"/>
    <row r="30867" ht="12.75" customHeight="1" x14ac:dyDescent="0.2"/>
    <row r="30868" ht="12.75" customHeight="1" x14ac:dyDescent="0.2"/>
    <row r="30869" ht="12.75" customHeight="1" x14ac:dyDescent="0.2"/>
    <row r="30870" ht="12.75" customHeight="1" x14ac:dyDescent="0.2"/>
    <row r="30871" ht="12.75" customHeight="1" x14ac:dyDescent="0.2"/>
    <row r="30872" ht="12.75" customHeight="1" x14ac:dyDescent="0.2"/>
    <row r="30873" ht="12.75" customHeight="1" x14ac:dyDescent="0.2"/>
    <row r="30874" ht="12.75" customHeight="1" x14ac:dyDescent="0.2"/>
    <row r="30875" ht="12.75" customHeight="1" x14ac:dyDescent="0.2"/>
    <row r="30876" ht="12.75" customHeight="1" x14ac:dyDescent="0.2"/>
    <row r="30877" ht="12.75" customHeight="1" x14ac:dyDescent="0.2"/>
    <row r="30878" ht="12.75" customHeight="1" x14ac:dyDescent="0.2"/>
    <row r="30879" ht="12.75" customHeight="1" x14ac:dyDescent="0.2"/>
    <row r="30880" ht="12.75" customHeight="1" x14ac:dyDescent="0.2"/>
    <row r="30881" ht="12.75" customHeight="1" x14ac:dyDescent="0.2"/>
    <row r="30882" ht="12.75" customHeight="1" x14ac:dyDescent="0.2"/>
    <row r="30883" ht="12.75" customHeight="1" x14ac:dyDescent="0.2"/>
    <row r="30884" ht="12.75" customHeight="1" x14ac:dyDescent="0.2"/>
    <row r="30885" ht="12.75" customHeight="1" x14ac:dyDescent="0.2"/>
    <row r="30886" ht="12.75" customHeight="1" x14ac:dyDescent="0.2"/>
    <row r="30887" ht="12.75" customHeight="1" x14ac:dyDescent="0.2"/>
    <row r="30888" ht="12.75" customHeight="1" x14ac:dyDescent="0.2"/>
    <row r="30889" ht="12.75" customHeight="1" x14ac:dyDescent="0.2"/>
    <row r="30890" ht="12.75" customHeight="1" x14ac:dyDescent="0.2"/>
    <row r="30891" ht="12.75" customHeight="1" x14ac:dyDescent="0.2"/>
    <row r="30892" ht="12.75" customHeight="1" x14ac:dyDescent="0.2"/>
    <row r="30893" ht="12.75" customHeight="1" x14ac:dyDescent="0.2"/>
    <row r="30894" ht="12.75" customHeight="1" x14ac:dyDescent="0.2"/>
    <row r="30895" ht="12.75" customHeight="1" x14ac:dyDescent="0.2"/>
    <row r="30896" ht="12.75" customHeight="1" x14ac:dyDescent="0.2"/>
    <row r="30897" ht="12.75" customHeight="1" x14ac:dyDescent="0.2"/>
    <row r="30898" ht="12.75" customHeight="1" x14ac:dyDescent="0.2"/>
    <row r="30899" ht="12.75" customHeight="1" x14ac:dyDescent="0.2"/>
    <row r="30900" ht="12.75" customHeight="1" x14ac:dyDescent="0.2"/>
    <row r="30901" ht="12.75" customHeight="1" x14ac:dyDescent="0.2"/>
    <row r="30902" ht="12.75" customHeight="1" x14ac:dyDescent="0.2"/>
    <row r="30903" ht="12.75" customHeight="1" x14ac:dyDescent="0.2"/>
    <row r="30904" ht="12.75" customHeight="1" x14ac:dyDescent="0.2"/>
    <row r="30905" ht="12.75" customHeight="1" x14ac:dyDescent="0.2"/>
    <row r="30906" ht="12.75" customHeight="1" x14ac:dyDescent="0.2"/>
    <row r="30907" ht="12.75" customHeight="1" x14ac:dyDescent="0.2"/>
    <row r="30908" ht="12.75" customHeight="1" x14ac:dyDescent="0.2"/>
    <row r="30909" ht="12.75" customHeight="1" x14ac:dyDescent="0.2"/>
    <row r="30910" ht="12.75" customHeight="1" x14ac:dyDescent="0.2"/>
    <row r="30911" ht="12.75" customHeight="1" x14ac:dyDescent="0.2"/>
    <row r="30912" ht="12.75" customHeight="1" x14ac:dyDescent="0.2"/>
    <row r="30913" ht="12.75" customHeight="1" x14ac:dyDescent="0.2"/>
    <row r="30914" ht="12.75" customHeight="1" x14ac:dyDescent="0.2"/>
    <row r="30915" ht="12.75" customHeight="1" x14ac:dyDescent="0.2"/>
    <row r="30916" ht="12.75" customHeight="1" x14ac:dyDescent="0.2"/>
    <row r="30917" ht="12.75" customHeight="1" x14ac:dyDescent="0.2"/>
    <row r="30918" ht="12.75" customHeight="1" x14ac:dyDescent="0.2"/>
    <row r="30919" ht="12.75" customHeight="1" x14ac:dyDescent="0.2"/>
    <row r="30920" ht="12.75" customHeight="1" x14ac:dyDescent="0.2"/>
    <row r="30921" ht="12.75" customHeight="1" x14ac:dyDescent="0.2"/>
    <row r="30922" ht="12.75" customHeight="1" x14ac:dyDescent="0.2"/>
    <row r="30923" ht="12.75" customHeight="1" x14ac:dyDescent="0.2"/>
    <row r="30924" ht="12.75" customHeight="1" x14ac:dyDescent="0.2"/>
    <row r="30925" ht="12.75" customHeight="1" x14ac:dyDescent="0.2"/>
    <row r="30926" ht="12.75" customHeight="1" x14ac:dyDescent="0.2"/>
    <row r="30927" ht="12.75" customHeight="1" x14ac:dyDescent="0.2"/>
    <row r="30928" ht="12.75" customHeight="1" x14ac:dyDescent="0.2"/>
    <row r="30929" ht="12.75" customHeight="1" x14ac:dyDescent="0.2"/>
    <row r="30930" ht="12.75" customHeight="1" x14ac:dyDescent="0.2"/>
    <row r="30931" ht="12.75" customHeight="1" x14ac:dyDescent="0.2"/>
    <row r="30932" ht="12.75" customHeight="1" x14ac:dyDescent="0.2"/>
    <row r="30933" ht="12.75" customHeight="1" x14ac:dyDescent="0.2"/>
    <row r="30934" ht="12.75" customHeight="1" x14ac:dyDescent="0.2"/>
    <row r="30935" ht="12.75" customHeight="1" x14ac:dyDescent="0.2"/>
    <row r="30936" ht="12.75" customHeight="1" x14ac:dyDescent="0.2"/>
    <row r="30937" ht="12.75" customHeight="1" x14ac:dyDescent="0.2"/>
    <row r="30938" ht="12.75" customHeight="1" x14ac:dyDescent="0.2"/>
    <row r="30939" ht="12.75" customHeight="1" x14ac:dyDescent="0.2"/>
    <row r="30940" ht="12.75" customHeight="1" x14ac:dyDescent="0.2"/>
    <row r="30941" ht="12.75" customHeight="1" x14ac:dyDescent="0.2"/>
    <row r="30942" ht="12.75" customHeight="1" x14ac:dyDescent="0.2"/>
    <row r="30943" ht="12.75" customHeight="1" x14ac:dyDescent="0.2"/>
    <row r="30944" ht="12.75" customHeight="1" x14ac:dyDescent="0.2"/>
    <row r="30945" ht="12.75" customHeight="1" x14ac:dyDescent="0.2"/>
    <row r="30946" ht="12.75" customHeight="1" x14ac:dyDescent="0.2"/>
    <row r="30947" ht="12.75" customHeight="1" x14ac:dyDescent="0.2"/>
    <row r="30948" ht="12.75" customHeight="1" x14ac:dyDescent="0.2"/>
    <row r="30949" ht="12.75" customHeight="1" x14ac:dyDescent="0.2"/>
    <row r="30950" ht="12.75" customHeight="1" x14ac:dyDescent="0.2"/>
    <row r="30951" ht="12.75" customHeight="1" x14ac:dyDescent="0.2"/>
    <row r="30952" ht="12.75" customHeight="1" x14ac:dyDescent="0.2"/>
    <row r="30953" ht="12.75" customHeight="1" x14ac:dyDescent="0.2"/>
    <row r="30954" ht="12.75" customHeight="1" x14ac:dyDescent="0.2"/>
    <row r="30955" ht="12.75" customHeight="1" x14ac:dyDescent="0.2"/>
    <row r="30956" ht="12.75" customHeight="1" x14ac:dyDescent="0.2"/>
    <row r="30957" ht="12.75" customHeight="1" x14ac:dyDescent="0.2"/>
    <row r="30958" ht="12.75" customHeight="1" x14ac:dyDescent="0.2"/>
    <row r="30959" ht="12.75" customHeight="1" x14ac:dyDescent="0.2"/>
    <row r="30960" ht="12.75" customHeight="1" x14ac:dyDescent="0.2"/>
    <row r="30961" ht="12.75" customHeight="1" x14ac:dyDescent="0.2"/>
    <row r="30962" ht="12.75" customHeight="1" x14ac:dyDescent="0.2"/>
    <row r="30963" ht="12.75" customHeight="1" x14ac:dyDescent="0.2"/>
    <row r="30964" ht="12.75" customHeight="1" x14ac:dyDescent="0.2"/>
    <row r="30965" ht="12.75" customHeight="1" x14ac:dyDescent="0.2"/>
    <row r="30966" ht="12.75" customHeight="1" x14ac:dyDescent="0.2"/>
    <row r="30967" ht="12.75" customHeight="1" x14ac:dyDescent="0.2"/>
    <row r="30968" ht="12.75" customHeight="1" x14ac:dyDescent="0.2"/>
    <row r="30969" ht="12.75" customHeight="1" x14ac:dyDescent="0.2"/>
    <row r="30970" ht="12.75" customHeight="1" x14ac:dyDescent="0.2"/>
    <row r="30971" ht="12.75" customHeight="1" x14ac:dyDescent="0.2"/>
    <row r="30972" ht="12.75" customHeight="1" x14ac:dyDescent="0.2"/>
    <row r="30973" ht="12.75" customHeight="1" x14ac:dyDescent="0.2"/>
    <row r="30974" ht="12.75" customHeight="1" x14ac:dyDescent="0.2"/>
    <row r="30975" ht="12.75" customHeight="1" x14ac:dyDescent="0.2"/>
    <row r="30976" ht="12.75" customHeight="1" x14ac:dyDescent="0.2"/>
    <row r="30977" ht="12.75" customHeight="1" x14ac:dyDescent="0.2"/>
    <row r="30978" ht="12.75" customHeight="1" x14ac:dyDescent="0.2"/>
    <row r="30979" ht="12.75" customHeight="1" x14ac:dyDescent="0.2"/>
    <row r="30980" ht="12.75" customHeight="1" x14ac:dyDescent="0.2"/>
    <row r="30981" ht="12.75" customHeight="1" x14ac:dyDescent="0.2"/>
    <row r="30982" ht="12.75" customHeight="1" x14ac:dyDescent="0.2"/>
    <row r="30983" ht="12.75" customHeight="1" x14ac:dyDescent="0.2"/>
    <row r="30984" ht="12.75" customHeight="1" x14ac:dyDescent="0.2"/>
    <row r="30985" ht="12.75" customHeight="1" x14ac:dyDescent="0.2"/>
    <row r="30986" ht="12.75" customHeight="1" x14ac:dyDescent="0.2"/>
    <row r="30987" ht="12.75" customHeight="1" x14ac:dyDescent="0.2"/>
    <row r="30988" ht="12.75" customHeight="1" x14ac:dyDescent="0.2"/>
    <row r="30989" ht="12.75" customHeight="1" x14ac:dyDescent="0.2"/>
    <row r="30990" ht="12.75" customHeight="1" x14ac:dyDescent="0.2"/>
    <row r="30991" ht="12.75" customHeight="1" x14ac:dyDescent="0.2"/>
    <row r="30992" ht="12.75" customHeight="1" x14ac:dyDescent="0.2"/>
    <row r="30993" ht="12.75" customHeight="1" x14ac:dyDescent="0.2"/>
    <row r="30994" ht="12.75" customHeight="1" x14ac:dyDescent="0.2"/>
    <row r="30995" ht="12.75" customHeight="1" x14ac:dyDescent="0.2"/>
    <row r="30996" ht="12.75" customHeight="1" x14ac:dyDescent="0.2"/>
    <row r="30997" ht="12.75" customHeight="1" x14ac:dyDescent="0.2"/>
    <row r="30998" ht="12.75" customHeight="1" x14ac:dyDescent="0.2"/>
    <row r="30999" ht="12.75" customHeight="1" x14ac:dyDescent="0.2"/>
    <row r="31000" ht="12.75" customHeight="1" x14ac:dyDescent="0.2"/>
    <row r="31001" ht="12.75" customHeight="1" x14ac:dyDescent="0.2"/>
    <row r="31002" ht="12.75" customHeight="1" x14ac:dyDescent="0.2"/>
    <row r="31003" ht="12.75" customHeight="1" x14ac:dyDescent="0.2"/>
    <row r="31004" ht="12.75" customHeight="1" x14ac:dyDescent="0.2"/>
    <row r="31005" ht="12.75" customHeight="1" x14ac:dyDescent="0.2"/>
    <row r="31006" ht="12.75" customHeight="1" x14ac:dyDescent="0.2"/>
    <row r="31007" ht="12.75" customHeight="1" x14ac:dyDescent="0.2"/>
    <row r="31008" ht="12.75" customHeight="1" x14ac:dyDescent="0.2"/>
    <row r="31009" ht="12.75" customHeight="1" x14ac:dyDescent="0.2"/>
    <row r="31010" ht="12.75" customHeight="1" x14ac:dyDescent="0.2"/>
    <row r="31011" ht="12.75" customHeight="1" x14ac:dyDescent="0.2"/>
    <row r="31012" ht="12.75" customHeight="1" x14ac:dyDescent="0.2"/>
    <row r="31013" ht="12.75" customHeight="1" x14ac:dyDescent="0.2"/>
    <row r="31014" ht="12.75" customHeight="1" x14ac:dyDescent="0.2"/>
    <row r="31015" ht="12.75" customHeight="1" x14ac:dyDescent="0.2"/>
    <row r="31016" ht="12.75" customHeight="1" x14ac:dyDescent="0.2"/>
    <row r="31017" ht="12.75" customHeight="1" x14ac:dyDescent="0.2"/>
    <row r="31018" ht="12.75" customHeight="1" x14ac:dyDescent="0.2"/>
    <row r="31019" ht="12.75" customHeight="1" x14ac:dyDescent="0.2"/>
    <row r="31020" ht="12.75" customHeight="1" x14ac:dyDescent="0.2"/>
    <row r="31021" ht="12.75" customHeight="1" x14ac:dyDescent="0.2"/>
    <row r="31022" ht="12.75" customHeight="1" x14ac:dyDescent="0.2"/>
    <row r="31023" ht="12.75" customHeight="1" x14ac:dyDescent="0.2"/>
    <row r="31024" ht="12.75" customHeight="1" x14ac:dyDescent="0.2"/>
    <row r="31025" ht="12.75" customHeight="1" x14ac:dyDescent="0.2"/>
    <row r="31026" ht="12.75" customHeight="1" x14ac:dyDescent="0.2"/>
    <row r="31027" ht="12.75" customHeight="1" x14ac:dyDescent="0.2"/>
    <row r="31028" ht="12.75" customHeight="1" x14ac:dyDescent="0.2"/>
    <row r="31029" ht="12.75" customHeight="1" x14ac:dyDescent="0.2"/>
    <row r="31030" ht="12.75" customHeight="1" x14ac:dyDescent="0.2"/>
    <row r="31031" ht="12.75" customHeight="1" x14ac:dyDescent="0.2"/>
    <row r="31032" ht="12.75" customHeight="1" x14ac:dyDescent="0.2"/>
    <row r="31033" ht="12.75" customHeight="1" x14ac:dyDescent="0.2"/>
    <row r="31034" ht="12.75" customHeight="1" x14ac:dyDescent="0.2"/>
    <row r="31035" ht="12.75" customHeight="1" x14ac:dyDescent="0.2"/>
    <row r="31036" ht="12.75" customHeight="1" x14ac:dyDescent="0.2"/>
    <row r="31037" ht="12.75" customHeight="1" x14ac:dyDescent="0.2"/>
    <row r="31038" ht="12.75" customHeight="1" x14ac:dyDescent="0.2"/>
    <row r="31039" ht="12.75" customHeight="1" x14ac:dyDescent="0.2"/>
    <row r="31040" ht="12.75" customHeight="1" x14ac:dyDescent="0.2"/>
    <row r="31041" ht="12.75" customHeight="1" x14ac:dyDescent="0.2"/>
    <row r="31042" ht="12.75" customHeight="1" x14ac:dyDescent="0.2"/>
    <row r="31043" ht="12.75" customHeight="1" x14ac:dyDescent="0.2"/>
    <row r="31044" ht="12.75" customHeight="1" x14ac:dyDescent="0.2"/>
    <row r="31045" ht="12.75" customHeight="1" x14ac:dyDescent="0.2"/>
    <row r="31046" ht="12.75" customHeight="1" x14ac:dyDescent="0.2"/>
    <row r="31047" ht="12.75" customHeight="1" x14ac:dyDescent="0.2"/>
    <row r="31048" ht="12.75" customHeight="1" x14ac:dyDescent="0.2"/>
    <row r="31049" ht="12.75" customHeight="1" x14ac:dyDescent="0.2"/>
    <row r="31050" ht="12.75" customHeight="1" x14ac:dyDescent="0.2"/>
    <row r="31051" ht="12.75" customHeight="1" x14ac:dyDescent="0.2"/>
    <row r="31052" ht="12.75" customHeight="1" x14ac:dyDescent="0.2"/>
    <row r="31053" ht="12.75" customHeight="1" x14ac:dyDescent="0.2"/>
    <row r="31054" ht="12.75" customHeight="1" x14ac:dyDescent="0.2"/>
    <row r="31055" ht="12.75" customHeight="1" x14ac:dyDescent="0.2"/>
    <row r="31056" ht="12.75" customHeight="1" x14ac:dyDescent="0.2"/>
    <row r="31057" ht="12.75" customHeight="1" x14ac:dyDescent="0.2"/>
    <row r="31058" ht="12.75" customHeight="1" x14ac:dyDescent="0.2"/>
    <row r="31059" ht="12.75" customHeight="1" x14ac:dyDescent="0.2"/>
    <row r="31060" ht="12.75" customHeight="1" x14ac:dyDescent="0.2"/>
    <row r="31061" ht="12.75" customHeight="1" x14ac:dyDescent="0.2"/>
    <row r="31062" ht="12.75" customHeight="1" x14ac:dyDescent="0.2"/>
    <row r="31063" ht="12.75" customHeight="1" x14ac:dyDescent="0.2"/>
    <row r="31064" ht="12.75" customHeight="1" x14ac:dyDescent="0.2"/>
    <row r="31065" ht="12.75" customHeight="1" x14ac:dyDescent="0.2"/>
    <row r="31066" ht="12.75" customHeight="1" x14ac:dyDescent="0.2"/>
    <row r="31067" ht="12.75" customHeight="1" x14ac:dyDescent="0.2"/>
    <row r="31068" ht="12.75" customHeight="1" x14ac:dyDescent="0.2"/>
    <row r="31069" ht="12.75" customHeight="1" x14ac:dyDescent="0.2"/>
    <row r="31070" ht="12.75" customHeight="1" x14ac:dyDescent="0.2"/>
    <row r="31071" ht="12.75" customHeight="1" x14ac:dyDescent="0.2"/>
    <row r="31072" ht="12.75" customHeight="1" x14ac:dyDescent="0.2"/>
    <row r="31073" ht="12.75" customHeight="1" x14ac:dyDescent="0.2"/>
    <row r="31074" ht="12.75" customHeight="1" x14ac:dyDescent="0.2"/>
    <row r="31075" ht="12.75" customHeight="1" x14ac:dyDescent="0.2"/>
    <row r="31076" ht="12.75" customHeight="1" x14ac:dyDescent="0.2"/>
    <row r="31077" ht="12.75" customHeight="1" x14ac:dyDescent="0.2"/>
    <row r="31078" ht="12.75" customHeight="1" x14ac:dyDescent="0.2"/>
    <row r="31079" ht="12.75" customHeight="1" x14ac:dyDescent="0.2"/>
    <row r="31080" ht="12.75" customHeight="1" x14ac:dyDescent="0.2"/>
    <row r="31081" ht="12.75" customHeight="1" x14ac:dyDescent="0.2"/>
    <row r="31082" ht="12.75" customHeight="1" x14ac:dyDescent="0.2"/>
    <row r="31083" ht="12.75" customHeight="1" x14ac:dyDescent="0.2"/>
    <row r="31084" ht="12.75" customHeight="1" x14ac:dyDescent="0.2"/>
    <row r="31085" ht="12.75" customHeight="1" x14ac:dyDescent="0.2"/>
    <row r="31086" ht="12.75" customHeight="1" x14ac:dyDescent="0.2"/>
    <row r="31087" ht="12.75" customHeight="1" x14ac:dyDescent="0.2"/>
    <row r="31088" ht="12.75" customHeight="1" x14ac:dyDescent="0.2"/>
    <row r="31089" ht="12.75" customHeight="1" x14ac:dyDescent="0.2"/>
    <row r="31090" ht="12.75" customHeight="1" x14ac:dyDescent="0.2"/>
    <row r="31091" ht="12.75" customHeight="1" x14ac:dyDescent="0.2"/>
    <row r="31092" ht="12.75" customHeight="1" x14ac:dyDescent="0.2"/>
    <row r="31093" ht="12.75" customHeight="1" x14ac:dyDescent="0.2"/>
    <row r="31094" ht="12.75" customHeight="1" x14ac:dyDescent="0.2"/>
    <row r="31095" ht="12.75" customHeight="1" x14ac:dyDescent="0.2"/>
    <row r="31096" ht="12.75" customHeight="1" x14ac:dyDescent="0.2"/>
    <row r="31097" ht="12.75" customHeight="1" x14ac:dyDescent="0.2"/>
    <row r="31098" ht="12.75" customHeight="1" x14ac:dyDescent="0.2"/>
    <row r="31099" ht="12.75" customHeight="1" x14ac:dyDescent="0.2"/>
    <row r="31100" ht="12.75" customHeight="1" x14ac:dyDescent="0.2"/>
    <row r="31101" ht="12.75" customHeight="1" x14ac:dyDescent="0.2"/>
    <row r="31102" ht="12.75" customHeight="1" x14ac:dyDescent="0.2"/>
    <row r="31103" ht="12.75" customHeight="1" x14ac:dyDescent="0.2"/>
    <row r="31104" ht="12.75" customHeight="1" x14ac:dyDescent="0.2"/>
    <row r="31105" ht="12.75" customHeight="1" x14ac:dyDescent="0.2"/>
    <row r="31106" ht="12.75" customHeight="1" x14ac:dyDescent="0.2"/>
    <row r="31107" ht="12.75" customHeight="1" x14ac:dyDescent="0.2"/>
    <row r="31108" ht="12.75" customHeight="1" x14ac:dyDescent="0.2"/>
    <row r="31109" ht="12.75" customHeight="1" x14ac:dyDescent="0.2"/>
    <row r="31110" ht="12.75" customHeight="1" x14ac:dyDescent="0.2"/>
    <row r="31111" ht="12.75" customHeight="1" x14ac:dyDescent="0.2"/>
    <row r="31112" ht="12.75" customHeight="1" x14ac:dyDescent="0.2"/>
    <row r="31113" ht="12.75" customHeight="1" x14ac:dyDescent="0.2"/>
    <row r="31114" ht="12.75" customHeight="1" x14ac:dyDescent="0.2"/>
    <row r="31115" ht="12.75" customHeight="1" x14ac:dyDescent="0.2"/>
    <row r="31116" ht="12.75" customHeight="1" x14ac:dyDescent="0.2"/>
    <row r="31117" ht="12.75" customHeight="1" x14ac:dyDescent="0.2"/>
    <row r="31118" ht="12.75" customHeight="1" x14ac:dyDescent="0.2"/>
    <row r="31119" ht="12.75" customHeight="1" x14ac:dyDescent="0.2"/>
    <row r="31120" ht="12.75" customHeight="1" x14ac:dyDescent="0.2"/>
    <row r="31121" ht="12.75" customHeight="1" x14ac:dyDescent="0.2"/>
    <row r="31122" ht="12.75" customHeight="1" x14ac:dyDescent="0.2"/>
    <row r="31123" ht="12.75" customHeight="1" x14ac:dyDescent="0.2"/>
    <row r="31124" ht="12.75" customHeight="1" x14ac:dyDescent="0.2"/>
    <row r="31125" ht="12.75" customHeight="1" x14ac:dyDescent="0.2"/>
    <row r="31126" ht="12.75" customHeight="1" x14ac:dyDescent="0.2"/>
    <row r="31127" ht="12.75" customHeight="1" x14ac:dyDescent="0.2"/>
    <row r="31128" ht="12.75" customHeight="1" x14ac:dyDescent="0.2"/>
    <row r="31129" ht="12.75" customHeight="1" x14ac:dyDescent="0.2"/>
    <row r="31130" ht="12.75" customHeight="1" x14ac:dyDescent="0.2"/>
    <row r="31131" ht="12.75" customHeight="1" x14ac:dyDescent="0.2"/>
    <row r="31132" ht="12.75" customHeight="1" x14ac:dyDescent="0.2"/>
    <row r="31133" ht="12.75" customHeight="1" x14ac:dyDescent="0.2"/>
    <row r="31134" ht="12.75" customHeight="1" x14ac:dyDescent="0.2"/>
    <row r="31135" ht="12.75" customHeight="1" x14ac:dyDescent="0.2"/>
    <row r="31136" ht="12.75" customHeight="1" x14ac:dyDescent="0.2"/>
    <row r="31137" ht="12.75" customHeight="1" x14ac:dyDescent="0.2"/>
    <row r="31138" ht="12.75" customHeight="1" x14ac:dyDescent="0.2"/>
    <row r="31139" ht="12.75" customHeight="1" x14ac:dyDescent="0.2"/>
    <row r="31140" ht="12.75" customHeight="1" x14ac:dyDescent="0.2"/>
    <row r="31141" ht="12.75" customHeight="1" x14ac:dyDescent="0.2"/>
    <row r="31142" ht="12.75" customHeight="1" x14ac:dyDescent="0.2"/>
    <row r="31143" ht="12.75" customHeight="1" x14ac:dyDescent="0.2"/>
    <row r="31144" ht="12.75" customHeight="1" x14ac:dyDescent="0.2"/>
    <row r="31145" ht="12.75" customHeight="1" x14ac:dyDescent="0.2"/>
    <row r="31146" ht="12.75" customHeight="1" x14ac:dyDescent="0.2"/>
    <row r="31147" ht="12.75" customHeight="1" x14ac:dyDescent="0.2"/>
    <row r="31148" ht="12.75" customHeight="1" x14ac:dyDescent="0.2"/>
    <row r="31149" ht="12.75" customHeight="1" x14ac:dyDescent="0.2"/>
    <row r="31150" ht="12.75" customHeight="1" x14ac:dyDescent="0.2"/>
    <row r="31151" ht="12.75" customHeight="1" x14ac:dyDescent="0.2"/>
    <row r="31152" ht="12.75" customHeight="1" x14ac:dyDescent="0.2"/>
    <row r="31153" ht="12.75" customHeight="1" x14ac:dyDescent="0.2"/>
    <row r="31154" ht="12.75" customHeight="1" x14ac:dyDescent="0.2"/>
    <row r="31155" ht="12.75" customHeight="1" x14ac:dyDescent="0.2"/>
    <row r="31156" ht="12.75" customHeight="1" x14ac:dyDescent="0.2"/>
    <row r="31157" ht="12.75" customHeight="1" x14ac:dyDescent="0.2"/>
    <row r="31158" ht="12.75" customHeight="1" x14ac:dyDescent="0.2"/>
    <row r="31159" ht="12.75" customHeight="1" x14ac:dyDescent="0.2"/>
    <row r="31160" ht="12.75" customHeight="1" x14ac:dyDescent="0.2"/>
    <row r="31161" ht="12.75" customHeight="1" x14ac:dyDescent="0.2"/>
    <row r="31162" ht="12.75" customHeight="1" x14ac:dyDescent="0.2"/>
    <row r="31163" ht="12.75" customHeight="1" x14ac:dyDescent="0.2"/>
    <row r="31164" ht="12.75" customHeight="1" x14ac:dyDescent="0.2"/>
    <row r="31165" ht="12.75" customHeight="1" x14ac:dyDescent="0.2"/>
    <row r="31166" ht="12.75" customHeight="1" x14ac:dyDescent="0.2"/>
    <row r="31167" ht="12.75" customHeight="1" x14ac:dyDescent="0.2"/>
    <row r="31168" ht="12.75" customHeight="1" x14ac:dyDescent="0.2"/>
    <row r="31169" ht="12.75" customHeight="1" x14ac:dyDescent="0.2"/>
    <row r="31170" ht="12.75" customHeight="1" x14ac:dyDescent="0.2"/>
    <row r="31171" ht="12.75" customHeight="1" x14ac:dyDescent="0.2"/>
    <row r="31172" ht="12.75" customHeight="1" x14ac:dyDescent="0.2"/>
    <row r="31173" ht="12.75" customHeight="1" x14ac:dyDescent="0.2"/>
    <row r="31174" ht="12.75" customHeight="1" x14ac:dyDescent="0.2"/>
    <row r="31175" ht="12.75" customHeight="1" x14ac:dyDescent="0.2"/>
    <row r="31176" ht="12.75" customHeight="1" x14ac:dyDescent="0.2"/>
    <row r="31177" ht="12.75" customHeight="1" x14ac:dyDescent="0.2"/>
    <row r="31178" ht="12.75" customHeight="1" x14ac:dyDescent="0.2"/>
    <row r="31179" ht="12.75" customHeight="1" x14ac:dyDescent="0.2"/>
    <row r="31180" ht="12.75" customHeight="1" x14ac:dyDescent="0.2"/>
    <row r="31181" ht="12.75" customHeight="1" x14ac:dyDescent="0.2"/>
    <row r="31182" ht="12.75" customHeight="1" x14ac:dyDescent="0.2"/>
    <row r="31183" ht="12.75" customHeight="1" x14ac:dyDescent="0.2"/>
    <row r="31184" ht="12.75" customHeight="1" x14ac:dyDescent="0.2"/>
    <row r="31185" ht="12.75" customHeight="1" x14ac:dyDescent="0.2"/>
    <row r="31186" ht="12.75" customHeight="1" x14ac:dyDescent="0.2"/>
    <row r="31187" ht="12.75" customHeight="1" x14ac:dyDescent="0.2"/>
    <row r="31188" ht="12.75" customHeight="1" x14ac:dyDescent="0.2"/>
    <row r="31189" ht="12.75" customHeight="1" x14ac:dyDescent="0.2"/>
    <row r="31190" ht="12.75" customHeight="1" x14ac:dyDescent="0.2"/>
    <row r="31191" ht="12.75" customHeight="1" x14ac:dyDescent="0.2"/>
    <row r="31192" ht="12.75" customHeight="1" x14ac:dyDescent="0.2"/>
    <row r="31193" ht="12.75" customHeight="1" x14ac:dyDescent="0.2"/>
    <row r="31194" ht="12.75" customHeight="1" x14ac:dyDescent="0.2"/>
    <row r="31195" ht="12.75" customHeight="1" x14ac:dyDescent="0.2"/>
    <row r="31196" ht="12.75" customHeight="1" x14ac:dyDescent="0.2"/>
    <row r="31197" ht="12.75" customHeight="1" x14ac:dyDescent="0.2"/>
    <row r="31198" ht="12.75" customHeight="1" x14ac:dyDescent="0.2"/>
    <row r="31199" ht="12.75" customHeight="1" x14ac:dyDescent="0.2"/>
    <row r="31200" ht="12.75" customHeight="1" x14ac:dyDescent="0.2"/>
    <row r="31201" ht="12.75" customHeight="1" x14ac:dyDescent="0.2"/>
    <row r="31202" ht="12.75" customHeight="1" x14ac:dyDescent="0.2"/>
    <row r="31203" ht="12.75" customHeight="1" x14ac:dyDescent="0.2"/>
    <row r="31204" ht="12.75" customHeight="1" x14ac:dyDescent="0.2"/>
    <row r="31205" ht="12.75" customHeight="1" x14ac:dyDescent="0.2"/>
    <row r="31206" ht="12.75" customHeight="1" x14ac:dyDescent="0.2"/>
    <row r="31207" ht="12.75" customHeight="1" x14ac:dyDescent="0.2"/>
    <row r="31208" ht="12.75" customHeight="1" x14ac:dyDescent="0.2"/>
    <row r="31209" ht="12.75" customHeight="1" x14ac:dyDescent="0.2"/>
    <row r="31210" ht="12.75" customHeight="1" x14ac:dyDescent="0.2"/>
    <row r="31211" ht="12.75" customHeight="1" x14ac:dyDescent="0.2"/>
    <row r="31212" ht="12.75" customHeight="1" x14ac:dyDescent="0.2"/>
    <row r="31213" ht="12.75" customHeight="1" x14ac:dyDescent="0.2"/>
    <row r="31214" ht="12.75" customHeight="1" x14ac:dyDescent="0.2"/>
    <row r="31215" ht="12.75" customHeight="1" x14ac:dyDescent="0.2"/>
    <row r="31216" ht="12.75" customHeight="1" x14ac:dyDescent="0.2"/>
    <row r="31217" ht="12.75" customHeight="1" x14ac:dyDescent="0.2"/>
    <row r="31218" ht="12.75" customHeight="1" x14ac:dyDescent="0.2"/>
    <row r="31219" ht="12.75" customHeight="1" x14ac:dyDescent="0.2"/>
    <row r="31220" ht="12.75" customHeight="1" x14ac:dyDescent="0.2"/>
    <row r="31221" ht="12.75" customHeight="1" x14ac:dyDescent="0.2"/>
    <row r="31222" ht="12.75" customHeight="1" x14ac:dyDescent="0.2"/>
    <row r="31223" ht="12.75" customHeight="1" x14ac:dyDescent="0.2"/>
    <row r="31224" ht="12.75" customHeight="1" x14ac:dyDescent="0.2"/>
    <row r="31225" ht="12.75" customHeight="1" x14ac:dyDescent="0.2"/>
    <row r="31226" ht="12.75" customHeight="1" x14ac:dyDescent="0.2"/>
    <row r="31227" ht="12.75" customHeight="1" x14ac:dyDescent="0.2"/>
    <row r="31228" ht="12.75" customHeight="1" x14ac:dyDescent="0.2"/>
    <row r="31229" ht="12.75" customHeight="1" x14ac:dyDescent="0.2"/>
    <row r="31230" ht="12.75" customHeight="1" x14ac:dyDescent="0.2"/>
    <row r="31231" ht="12.75" customHeight="1" x14ac:dyDescent="0.2"/>
    <row r="31232" ht="12.75" customHeight="1" x14ac:dyDescent="0.2"/>
    <row r="31233" ht="12.75" customHeight="1" x14ac:dyDescent="0.2"/>
    <row r="31234" ht="12.75" customHeight="1" x14ac:dyDescent="0.2"/>
    <row r="31235" ht="12.75" customHeight="1" x14ac:dyDescent="0.2"/>
    <row r="31236" ht="12.75" customHeight="1" x14ac:dyDescent="0.2"/>
    <row r="31237" ht="12.75" customHeight="1" x14ac:dyDescent="0.2"/>
    <row r="31238" ht="12.75" customHeight="1" x14ac:dyDescent="0.2"/>
    <row r="31239" ht="12.75" customHeight="1" x14ac:dyDescent="0.2"/>
    <row r="31240" ht="12.75" customHeight="1" x14ac:dyDescent="0.2"/>
    <row r="31241" ht="12.75" customHeight="1" x14ac:dyDescent="0.2"/>
    <row r="31242" ht="12.75" customHeight="1" x14ac:dyDescent="0.2"/>
    <row r="31243" ht="12.75" customHeight="1" x14ac:dyDescent="0.2"/>
    <row r="31244" ht="12.75" customHeight="1" x14ac:dyDescent="0.2"/>
    <row r="31245" ht="12.75" customHeight="1" x14ac:dyDescent="0.2"/>
    <row r="31246" ht="12.75" customHeight="1" x14ac:dyDescent="0.2"/>
    <row r="31247" ht="12.75" customHeight="1" x14ac:dyDescent="0.2"/>
    <row r="31248" ht="12.75" customHeight="1" x14ac:dyDescent="0.2"/>
    <row r="31249" ht="12.75" customHeight="1" x14ac:dyDescent="0.2"/>
    <row r="31250" ht="12.75" customHeight="1" x14ac:dyDescent="0.2"/>
    <row r="31251" ht="12.75" customHeight="1" x14ac:dyDescent="0.2"/>
    <row r="31252" ht="12.75" customHeight="1" x14ac:dyDescent="0.2"/>
    <row r="31253" ht="12.75" customHeight="1" x14ac:dyDescent="0.2"/>
    <row r="31254" ht="12.75" customHeight="1" x14ac:dyDescent="0.2"/>
    <row r="31255" ht="12.75" customHeight="1" x14ac:dyDescent="0.2"/>
    <row r="31256" ht="12.75" customHeight="1" x14ac:dyDescent="0.2"/>
    <row r="31257" ht="12.75" customHeight="1" x14ac:dyDescent="0.2"/>
    <row r="31258" ht="12.75" customHeight="1" x14ac:dyDescent="0.2"/>
    <row r="31259" ht="12.75" customHeight="1" x14ac:dyDescent="0.2"/>
    <row r="31260" ht="12.75" customHeight="1" x14ac:dyDescent="0.2"/>
    <row r="31261" ht="12.75" customHeight="1" x14ac:dyDescent="0.2"/>
    <row r="31262" ht="12.75" customHeight="1" x14ac:dyDescent="0.2"/>
    <row r="31263" ht="12.75" customHeight="1" x14ac:dyDescent="0.2"/>
    <row r="31264" ht="12.75" customHeight="1" x14ac:dyDescent="0.2"/>
    <row r="31265" ht="12.75" customHeight="1" x14ac:dyDescent="0.2"/>
    <row r="31266" ht="12.75" customHeight="1" x14ac:dyDescent="0.2"/>
    <row r="31267" ht="12.75" customHeight="1" x14ac:dyDescent="0.2"/>
    <row r="31268" ht="12.75" customHeight="1" x14ac:dyDescent="0.2"/>
    <row r="31269" ht="12.75" customHeight="1" x14ac:dyDescent="0.2"/>
    <row r="31270" ht="12.75" customHeight="1" x14ac:dyDescent="0.2"/>
    <row r="31271" ht="12.75" customHeight="1" x14ac:dyDescent="0.2"/>
    <row r="31272" ht="12.75" customHeight="1" x14ac:dyDescent="0.2"/>
    <row r="31273" ht="12.75" customHeight="1" x14ac:dyDescent="0.2"/>
    <row r="31274" ht="12.75" customHeight="1" x14ac:dyDescent="0.2"/>
    <row r="31275" ht="12.75" customHeight="1" x14ac:dyDescent="0.2"/>
    <row r="31276" ht="12.75" customHeight="1" x14ac:dyDescent="0.2"/>
    <row r="31277" ht="12.75" customHeight="1" x14ac:dyDescent="0.2"/>
    <row r="31278" ht="12.75" customHeight="1" x14ac:dyDescent="0.2"/>
    <row r="31279" ht="12.75" customHeight="1" x14ac:dyDescent="0.2"/>
    <row r="31280" ht="12.75" customHeight="1" x14ac:dyDescent="0.2"/>
    <row r="31281" ht="12.75" customHeight="1" x14ac:dyDescent="0.2"/>
    <row r="31282" ht="12.75" customHeight="1" x14ac:dyDescent="0.2"/>
    <row r="31283" ht="12.75" customHeight="1" x14ac:dyDescent="0.2"/>
    <row r="31284" ht="12.75" customHeight="1" x14ac:dyDescent="0.2"/>
    <row r="31285" ht="12.75" customHeight="1" x14ac:dyDescent="0.2"/>
    <row r="31286" ht="12.75" customHeight="1" x14ac:dyDescent="0.2"/>
    <row r="31287" ht="12.75" customHeight="1" x14ac:dyDescent="0.2"/>
    <row r="31288" ht="12.75" customHeight="1" x14ac:dyDescent="0.2"/>
    <row r="31289" ht="12.75" customHeight="1" x14ac:dyDescent="0.2"/>
    <row r="31290" ht="12.75" customHeight="1" x14ac:dyDescent="0.2"/>
    <row r="31291" ht="12.75" customHeight="1" x14ac:dyDescent="0.2"/>
    <row r="31292" ht="12.75" customHeight="1" x14ac:dyDescent="0.2"/>
    <row r="31293" ht="12.75" customHeight="1" x14ac:dyDescent="0.2"/>
    <row r="31294" ht="12.75" customHeight="1" x14ac:dyDescent="0.2"/>
    <row r="31295" ht="12.75" customHeight="1" x14ac:dyDescent="0.2"/>
    <row r="31296" ht="12.75" customHeight="1" x14ac:dyDescent="0.2"/>
    <row r="31297" ht="12.75" customHeight="1" x14ac:dyDescent="0.2"/>
    <row r="31298" ht="12.75" customHeight="1" x14ac:dyDescent="0.2"/>
    <row r="31299" ht="12.75" customHeight="1" x14ac:dyDescent="0.2"/>
    <row r="31300" ht="12.75" customHeight="1" x14ac:dyDescent="0.2"/>
    <row r="31301" ht="12.75" customHeight="1" x14ac:dyDescent="0.2"/>
    <row r="31302" ht="12.75" customHeight="1" x14ac:dyDescent="0.2"/>
    <row r="31303" ht="12.75" customHeight="1" x14ac:dyDescent="0.2"/>
    <row r="31304" ht="12.75" customHeight="1" x14ac:dyDescent="0.2"/>
    <row r="31305" ht="12.75" customHeight="1" x14ac:dyDescent="0.2"/>
    <row r="31306" ht="12.75" customHeight="1" x14ac:dyDescent="0.2"/>
    <row r="31307" ht="12.75" customHeight="1" x14ac:dyDescent="0.2"/>
    <row r="31308" ht="12.75" customHeight="1" x14ac:dyDescent="0.2"/>
    <row r="31309" ht="12.75" customHeight="1" x14ac:dyDescent="0.2"/>
    <row r="31310" ht="12.75" customHeight="1" x14ac:dyDescent="0.2"/>
    <row r="31311" ht="12.75" customHeight="1" x14ac:dyDescent="0.2"/>
    <row r="31312" ht="12.75" customHeight="1" x14ac:dyDescent="0.2"/>
    <row r="31313" ht="12.75" customHeight="1" x14ac:dyDescent="0.2"/>
    <row r="31314" ht="12.75" customHeight="1" x14ac:dyDescent="0.2"/>
    <row r="31315" ht="12.75" customHeight="1" x14ac:dyDescent="0.2"/>
    <row r="31316" ht="12.75" customHeight="1" x14ac:dyDescent="0.2"/>
    <row r="31317" ht="12.75" customHeight="1" x14ac:dyDescent="0.2"/>
    <row r="31318" ht="12.75" customHeight="1" x14ac:dyDescent="0.2"/>
    <row r="31319" ht="12.75" customHeight="1" x14ac:dyDescent="0.2"/>
    <row r="31320" ht="12.75" customHeight="1" x14ac:dyDescent="0.2"/>
    <row r="31321" ht="12.75" customHeight="1" x14ac:dyDescent="0.2"/>
    <row r="31322" ht="12.75" customHeight="1" x14ac:dyDescent="0.2"/>
    <row r="31323" ht="12.75" customHeight="1" x14ac:dyDescent="0.2"/>
    <row r="31324" ht="12.75" customHeight="1" x14ac:dyDescent="0.2"/>
    <row r="31325" ht="12.75" customHeight="1" x14ac:dyDescent="0.2"/>
    <row r="31326" ht="12.75" customHeight="1" x14ac:dyDescent="0.2"/>
    <row r="31327" ht="12.75" customHeight="1" x14ac:dyDescent="0.2"/>
    <row r="31328" ht="12.75" customHeight="1" x14ac:dyDescent="0.2"/>
    <row r="31329" ht="12.75" customHeight="1" x14ac:dyDescent="0.2"/>
    <row r="31330" ht="12.75" customHeight="1" x14ac:dyDescent="0.2"/>
    <row r="31331" ht="12.75" customHeight="1" x14ac:dyDescent="0.2"/>
    <row r="31332" ht="12.75" customHeight="1" x14ac:dyDescent="0.2"/>
    <row r="31333" ht="12.75" customHeight="1" x14ac:dyDescent="0.2"/>
    <row r="31334" ht="12.75" customHeight="1" x14ac:dyDescent="0.2"/>
    <row r="31335" ht="12.75" customHeight="1" x14ac:dyDescent="0.2"/>
    <row r="31336" ht="12.75" customHeight="1" x14ac:dyDescent="0.2"/>
    <row r="31337" ht="12.75" customHeight="1" x14ac:dyDescent="0.2"/>
    <row r="31338" ht="12.75" customHeight="1" x14ac:dyDescent="0.2"/>
    <row r="31339" ht="12.75" customHeight="1" x14ac:dyDescent="0.2"/>
    <row r="31340" ht="12.75" customHeight="1" x14ac:dyDescent="0.2"/>
    <row r="31341" ht="12.75" customHeight="1" x14ac:dyDescent="0.2"/>
    <row r="31342" ht="12.75" customHeight="1" x14ac:dyDescent="0.2"/>
    <row r="31343" ht="12.75" customHeight="1" x14ac:dyDescent="0.2"/>
    <row r="31344" ht="12.75" customHeight="1" x14ac:dyDescent="0.2"/>
    <row r="31345" ht="12.75" customHeight="1" x14ac:dyDescent="0.2"/>
    <row r="31346" ht="12.75" customHeight="1" x14ac:dyDescent="0.2"/>
    <row r="31347" ht="12.75" customHeight="1" x14ac:dyDescent="0.2"/>
    <row r="31348" ht="12.75" customHeight="1" x14ac:dyDescent="0.2"/>
    <row r="31349" ht="12.75" customHeight="1" x14ac:dyDescent="0.2"/>
    <row r="31350" ht="12.75" customHeight="1" x14ac:dyDescent="0.2"/>
    <row r="31351" ht="12.75" customHeight="1" x14ac:dyDescent="0.2"/>
    <row r="31352" ht="12.75" customHeight="1" x14ac:dyDescent="0.2"/>
    <row r="31353" ht="12.75" customHeight="1" x14ac:dyDescent="0.2"/>
    <row r="31354" ht="12.75" customHeight="1" x14ac:dyDescent="0.2"/>
    <row r="31355" ht="12.75" customHeight="1" x14ac:dyDescent="0.2"/>
    <row r="31356" ht="12.75" customHeight="1" x14ac:dyDescent="0.2"/>
    <row r="31357" ht="12.75" customHeight="1" x14ac:dyDescent="0.2"/>
    <row r="31358" ht="12.75" customHeight="1" x14ac:dyDescent="0.2"/>
    <row r="31359" ht="12.75" customHeight="1" x14ac:dyDescent="0.2"/>
    <row r="31360" ht="12.75" customHeight="1" x14ac:dyDescent="0.2"/>
    <row r="31361" ht="12.75" customHeight="1" x14ac:dyDescent="0.2"/>
    <row r="31362" ht="12.75" customHeight="1" x14ac:dyDescent="0.2"/>
    <row r="31363" ht="12.75" customHeight="1" x14ac:dyDescent="0.2"/>
    <row r="31364" ht="12.75" customHeight="1" x14ac:dyDescent="0.2"/>
    <row r="31365" ht="12.75" customHeight="1" x14ac:dyDescent="0.2"/>
    <row r="31366" ht="12.75" customHeight="1" x14ac:dyDescent="0.2"/>
    <row r="31367" ht="12.75" customHeight="1" x14ac:dyDescent="0.2"/>
    <row r="31368" ht="12.75" customHeight="1" x14ac:dyDescent="0.2"/>
    <row r="31369" ht="12.75" customHeight="1" x14ac:dyDescent="0.2"/>
    <row r="31370" ht="12.75" customHeight="1" x14ac:dyDescent="0.2"/>
    <row r="31371" ht="12.75" customHeight="1" x14ac:dyDescent="0.2"/>
    <row r="31372" ht="12.75" customHeight="1" x14ac:dyDescent="0.2"/>
    <row r="31373" ht="12.75" customHeight="1" x14ac:dyDescent="0.2"/>
    <row r="31374" ht="12.75" customHeight="1" x14ac:dyDescent="0.2"/>
    <row r="31375" ht="12.75" customHeight="1" x14ac:dyDescent="0.2"/>
    <row r="31376" ht="12.75" customHeight="1" x14ac:dyDescent="0.2"/>
    <row r="31377" ht="12.75" customHeight="1" x14ac:dyDescent="0.2"/>
    <row r="31378" ht="12.75" customHeight="1" x14ac:dyDescent="0.2"/>
    <row r="31379" ht="12.75" customHeight="1" x14ac:dyDescent="0.2"/>
    <row r="31380" ht="12.75" customHeight="1" x14ac:dyDescent="0.2"/>
    <row r="31381" ht="12.75" customHeight="1" x14ac:dyDescent="0.2"/>
    <row r="31382" ht="12.75" customHeight="1" x14ac:dyDescent="0.2"/>
    <row r="31383" ht="12.75" customHeight="1" x14ac:dyDescent="0.2"/>
    <row r="31384" ht="12.75" customHeight="1" x14ac:dyDescent="0.2"/>
    <row r="31385" ht="12.75" customHeight="1" x14ac:dyDescent="0.2"/>
    <row r="31386" ht="12.75" customHeight="1" x14ac:dyDescent="0.2"/>
    <row r="31387" ht="12.75" customHeight="1" x14ac:dyDescent="0.2"/>
    <row r="31388" ht="12.75" customHeight="1" x14ac:dyDescent="0.2"/>
    <row r="31389" ht="12.75" customHeight="1" x14ac:dyDescent="0.2"/>
    <row r="31390" ht="12.75" customHeight="1" x14ac:dyDescent="0.2"/>
    <row r="31391" ht="12.75" customHeight="1" x14ac:dyDescent="0.2"/>
    <row r="31392" ht="12.75" customHeight="1" x14ac:dyDescent="0.2"/>
    <row r="31393" ht="12.75" customHeight="1" x14ac:dyDescent="0.2"/>
    <row r="31394" ht="12.75" customHeight="1" x14ac:dyDescent="0.2"/>
    <row r="31395" ht="12.75" customHeight="1" x14ac:dyDescent="0.2"/>
    <row r="31396" ht="12.75" customHeight="1" x14ac:dyDescent="0.2"/>
    <row r="31397" ht="12.75" customHeight="1" x14ac:dyDescent="0.2"/>
    <row r="31398" ht="12.75" customHeight="1" x14ac:dyDescent="0.2"/>
    <row r="31399" ht="12.75" customHeight="1" x14ac:dyDescent="0.2"/>
    <row r="31400" ht="12.75" customHeight="1" x14ac:dyDescent="0.2"/>
    <row r="31401" ht="12.75" customHeight="1" x14ac:dyDescent="0.2"/>
    <row r="31402" ht="12.75" customHeight="1" x14ac:dyDescent="0.2"/>
    <row r="31403" ht="12.75" customHeight="1" x14ac:dyDescent="0.2"/>
    <row r="31404" ht="12.75" customHeight="1" x14ac:dyDescent="0.2"/>
    <row r="31405" ht="12.75" customHeight="1" x14ac:dyDescent="0.2"/>
    <row r="31406" ht="12.75" customHeight="1" x14ac:dyDescent="0.2"/>
    <row r="31407" ht="12.75" customHeight="1" x14ac:dyDescent="0.2"/>
    <row r="31408" ht="12.75" customHeight="1" x14ac:dyDescent="0.2"/>
    <row r="31409" ht="12.75" customHeight="1" x14ac:dyDescent="0.2"/>
    <row r="31410" ht="12.75" customHeight="1" x14ac:dyDescent="0.2"/>
    <row r="31411" ht="12.75" customHeight="1" x14ac:dyDescent="0.2"/>
    <row r="31412" ht="12.75" customHeight="1" x14ac:dyDescent="0.2"/>
    <row r="31413" ht="12.75" customHeight="1" x14ac:dyDescent="0.2"/>
    <row r="31414" ht="12.75" customHeight="1" x14ac:dyDescent="0.2"/>
    <row r="31415" ht="12.75" customHeight="1" x14ac:dyDescent="0.2"/>
    <row r="31416" ht="12.75" customHeight="1" x14ac:dyDescent="0.2"/>
    <row r="31417" ht="12.75" customHeight="1" x14ac:dyDescent="0.2"/>
    <row r="31418" ht="12.75" customHeight="1" x14ac:dyDescent="0.2"/>
    <row r="31419" ht="12.75" customHeight="1" x14ac:dyDescent="0.2"/>
    <row r="31420" ht="12.75" customHeight="1" x14ac:dyDescent="0.2"/>
    <row r="31421" ht="12.75" customHeight="1" x14ac:dyDescent="0.2"/>
    <row r="31422" ht="12.75" customHeight="1" x14ac:dyDescent="0.2"/>
    <row r="31423" ht="12.75" customHeight="1" x14ac:dyDescent="0.2"/>
    <row r="31424" ht="12.75" customHeight="1" x14ac:dyDescent="0.2"/>
    <row r="31425" ht="12.75" customHeight="1" x14ac:dyDescent="0.2"/>
    <row r="31426" ht="12.75" customHeight="1" x14ac:dyDescent="0.2"/>
    <row r="31427" ht="12.75" customHeight="1" x14ac:dyDescent="0.2"/>
    <row r="31428" ht="12.75" customHeight="1" x14ac:dyDescent="0.2"/>
    <row r="31429" ht="12.75" customHeight="1" x14ac:dyDescent="0.2"/>
    <row r="31430" ht="12.75" customHeight="1" x14ac:dyDescent="0.2"/>
    <row r="31431" ht="12.75" customHeight="1" x14ac:dyDescent="0.2"/>
    <row r="31432" ht="12.75" customHeight="1" x14ac:dyDescent="0.2"/>
    <row r="31433" ht="12.75" customHeight="1" x14ac:dyDescent="0.2"/>
    <row r="31434" ht="12.75" customHeight="1" x14ac:dyDescent="0.2"/>
    <row r="31435" ht="12.75" customHeight="1" x14ac:dyDescent="0.2"/>
    <row r="31436" ht="12.75" customHeight="1" x14ac:dyDescent="0.2"/>
    <row r="31437" ht="12.75" customHeight="1" x14ac:dyDescent="0.2"/>
    <row r="31438" ht="12.75" customHeight="1" x14ac:dyDescent="0.2"/>
    <row r="31439" ht="12.75" customHeight="1" x14ac:dyDescent="0.2"/>
    <row r="31440" ht="12.75" customHeight="1" x14ac:dyDescent="0.2"/>
    <row r="31441" ht="12.75" customHeight="1" x14ac:dyDescent="0.2"/>
    <row r="31442" ht="12.75" customHeight="1" x14ac:dyDescent="0.2"/>
    <row r="31443" ht="12.75" customHeight="1" x14ac:dyDescent="0.2"/>
    <row r="31444" ht="12.75" customHeight="1" x14ac:dyDescent="0.2"/>
    <row r="31445" ht="12.75" customHeight="1" x14ac:dyDescent="0.2"/>
    <row r="31446" ht="12.75" customHeight="1" x14ac:dyDescent="0.2"/>
    <row r="31447" ht="12.75" customHeight="1" x14ac:dyDescent="0.2"/>
    <row r="31448" ht="12.75" customHeight="1" x14ac:dyDescent="0.2"/>
    <row r="31449" ht="12.75" customHeight="1" x14ac:dyDescent="0.2"/>
    <row r="31450" ht="12.75" customHeight="1" x14ac:dyDescent="0.2"/>
    <row r="31451" ht="12.75" customHeight="1" x14ac:dyDescent="0.2"/>
    <row r="31452" ht="12.75" customHeight="1" x14ac:dyDescent="0.2"/>
    <row r="31453" ht="12.75" customHeight="1" x14ac:dyDescent="0.2"/>
    <row r="31454" ht="12.75" customHeight="1" x14ac:dyDescent="0.2"/>
    <row r="31455" ht="12.75" customHeight="1" x14ac:dyDescent="0.2"/>
    <row r="31456" ht="12.75" customHeight="1" x14ac:dyDescent="0.2"/>
    <row r="31457" ht="12.75" customHeight="1" x14ac:dyDescent="0.2"/>
    <row r="31458" ht="12.75" customHeight="1" x14ac:dyDescent="0.2"/>
    <row r="31459" ht="12.75" customHeight="1" x14ac:dyDescent="0.2"/>
    <row r="31460" ht="12.75" customHeight="1" x14ac:dyDescent="0.2"/>
    <row r="31461" ht="12.75" customHeight="1" x14ac:dyDescent="0.2"/>
    <row r="31462" ht="12.75" customHeight="1" x14ac:dyDescent="0.2"/>
    <row r="31463" ht="12.75" customHeight="1" x14ac:dyDescent="0.2"/>
    <row r="31464" ht="12.75" customHeight="1" x14ac:dyDescent="0.2"/>
    <row r="31465" ht="12.75" customHeight="1" x14ac:dyDescent="0.2"/>
    <row r="31466" ht="12.75" customHeight="1" x14ac:dyDescent="0.2"/>
    <row r="31467" ht="12.75" customHeight="1" x14ac:dyDescent="0.2"/>
    <row r="31468" ht="12.75" customHeight="1" x14ac:dyDescent="0.2"/>
    <row r="31469" ht="12.75" customHeight="1" x14ac:dyDescent="0.2"/>
    <row r="31470" ht="12.75" customHeight="1" x14ac:dyDescent="0.2"/>
    <row r="31471" ht="12.75" customHeight="1" x14ac:dyDescent="0.2"/>
    <row r="31472" ht="12.75" customHeight="1" x14ac:dyDescent="0.2"/>
    <row r="31473" ht="12.75" customHeight="1" x14ac:dyDescent="0.2"/>
    <row r="31474" ht="12.75" customHeight="1" x14ac:dyDescent="0.2"/>
    <row r="31475" ht="12.75" customHeight="1" x14ac:dyDescent="0.2"/>
    <row r="31476" ht="12.75" customHeight="1" x14ac:dyDescent="0.2"/>
    <row r="31477" ht="12.75" customHeight="1" x14ac:dyDescent="0.2"/>
    <row r="31478" ht="12.75" customHeight="1" x14ac:dyDescent="0.2"/>
    <row r="31479" ht="12.75" customHeight="1" x14ac:dyDescent="0.2"/>
    <row r="31480" ht="12.75" customHeight="1" x14ac:dyDescent="0.2"/>
    <row r="31481" ht="12.75" customHeight="1" x14ac:dyDescent="0.2"/>
    <row r="31482" ht="12.75" customHeight="1" x14ac:dyDescent="0.2"/>
    <row r="31483" ht="12.75" customHeight="1" x14ac:dyDescent="0.2"/>
    <row r="31484" ht="12.75" customHeight="1" x14ac:dyDescent="0.2"/>
    <row r="31485" ht="12.75" customHeight="1" x14ac:dyDescent="0.2"/>
    <row r="31486" ht="12.75" customHeight="1" x14ac:dyDescent="0.2"/>
    <row r="31487" ht="12.75" customHeight="1" x14ac:dyDescent="0.2"/>
    <row r="31488" ht="12.75" customHeight="1" x14ac:dyDescent="0.2"/>
    <row r="31489" ht="12.75" customHeight="1" x14ac:dyDescent="0.2"/>
    <row r="31490" ht="12.75" customHeight="1" x14ac:dyDescent="0.2"/>
    <row r="31491" ht="12.75" customHeight="1" x14ac:dyDescent="0.2"/>
    <row r="31492" ht="12.75" customHeight="1" x14ac:dyDescent="0.2"/>
    <row r="31493" ht="12.75" customHeight="1" x14ac:dyDescent="0.2"/>
    <row r="31494" ht="12.75" customHeight="1" x14ac:dyDescent="0.2"/>
    <row r="31495" ht="12.75" customHeight="1" x14ac:dyDescent="0.2"/>
    <row r="31496" ht="12.75" customHeight="1" x14ac:dyDescent="0.2"/>
    <row r="31497" ht="12.75" customHeight="1" x14ac:dyDescent="0.2"/>
    <row r="31498" ht="12.75" customHeight="1" x14ac:dyDescent="0.2"/>
    <row r="31499" ht="12.75" customHeight="1" x14ac:dyDescent="0.2"/>
    <row r="31500" ht="12.75" customHeight="1" x14ac:dyDescent="0.2"/>
    <row r="31501" ht="12.75" customHeight="1" x14ac:dyDescent="0.2"/>
    <row r="31502" ht="12.75" customHeight="1" x14ac:dyDescent="0.2"/>
    <row r="31503" ht="12.75" customHeight="1" x14ac:dyDescent="0.2"/>
    <row r="31504" ht="12.75" customHeight="1" x14ac:dyDescent="0.2"/>
    <row r="31505" ht="12.75" customHeight="1" x14ac:dyDescent="0.2"/>
    <row r="31506" ht="12.75" customHeight="1" x14ac:dyDescent="0.2"/>
    <row r="31507" ht="12.75" customHeight="1" x14ac:dyDescent="0.2"/>
    <row r="31508" ht="12.75" customHeight="1" x14ac:dyDescent="0.2"/>
    <row r="31509" ht="12.75" customHeight="1" x14ac:dyDescent="0.2"/>
    <row r="31510" ht="12.75" customHeight="1" x14ac:dyDescent="0.2"/>
    <row r="31511" ht="12.75" customHeight="1" x14ac:dyDescent="0.2"/>
    <row r="31512" ht="12.75" customHeight="1" x14ac:dyDescent="0.2"/>
    <row r="31513" ht="12.75" customHeight="1" x14ac:dyDescent="0.2"/>
    <row r="31514" ht="12.75" customHeight="1" x14ac:dyDescent="0.2"/>
    <row r="31515" ht="12.75" customHeight="1" x14ac:dyDescent="0.2"/>
    <row r="31516" ht="12.75" customHeight="1" x14ac:dyDescent="0.2"/>
    <row r="31517" ht="12.75" customHeight="1" x14ac:dyDescent="0.2"/>
    <row r="31518" ht="12.75" customHeight="1" x14ac:dyDescent="0.2"/>
    <row r="31519" ht="12.75" customHeight="1" x14ac:dyDescent="0.2"/>
    <row r="31520" ht="12.75" customHeight="1" x14ac:dyDescent="0.2"/>
    <row r="31521" ht="12.75" customHeight="1" x14ac:dyDescent="0.2"/>
    <row r="31522" ht="12.75" customHeight="1" x14ac:dyDescent="0.2"/>
    <row r="31523" ht="12.75" customHeight="1" x14ac:dyDescent="0.2"/>
    <row r="31524" ht="12.75" customHeight="1" x14ac:dyDescent="0.2"/>
    <row r="31525" ht="12.75" customHeight="1" x14ac:dyDescent="0.2"/>
    <row r="31526" ht="12.75" customHeight="1" x14ac:dyDescent="0.2"/>
    <row r="31527" ht="12.75" customHeight="1" x14ac:dyDescent="0.2"/>
    <row r="31528" ht="12.75" customHeight="1" x14ac:dyDescent="0.2"/>
    <row r="31529" ht="12.75" customHeight="1" x14ac:dyDescent="0.2"/>
    <row r="31530" ht="12.75" customHeight="1" x14ac:dyDescent="0.2"/>
    <row r="31531" ht="12.75" customHeight="1" x14ac:dyDescent="0.2"/>
    <row r="31532" ht="12.75" customHeight="1" x14ac:dyDescent="0.2"/>
    <row r="31533" ht="12.75" customHeight="1" x14ac:dyDescent="0.2"/>
    <row r="31534" ht="12.75" customHeight="1" x14ac:dyDescent="0.2"/>
    <row r="31535" ht="12.75" customHeight="1" x14ac:dyDescent="0.2"/>
    <row r="31536" ht="12.75" customHeight="1" x14ac:dyDescent="0.2"/>
    <row r="31537" ht="12.75" customHeight="1" x14ac:dyDescent="0.2"/>
    <row r="31538" ht="12.75" customHeight="1" x14ac:dyDescent="0.2"/>
    <row r="31539" ht="12.75" customHeight="1" x14ac:dyDescent="0.2"/>
    <row r="31540" ht="12.75" customHeight="1" x14ac:dyDescent="0.2"/>
    <row r="31541" ht="12.75" customHeight="1" x14ac:dyDescent="0.2"/>
    <row r="31542" ht="12.75" customHeight="1" x14ac:dyDescent="0.2"/>
    <row r="31543" ht="12.75" customHeight="1" x14ac:dyDescent="0.2"/>
    <row r="31544" ht="12.75" customHeight="1" x14ac:dyDescent="0.2"/>
    <row r="31545" ht="12.75" customHeight="1" x14ac:dyDescent="0.2"/>
    <row r="31546" ht="12.75" customHeight="1" x14ac:dyDescent="0.2"/>
    <row r="31547" ht="12.75" customHeight="1" x14ac:dyDescent="0.2"/>
    <row r="31548" ht="12.75" customHeight="1" x14ac:dyDescent="0.2"/>
    <row r="31549" ht="12.75" customHeight="1" x14ac:dyDescent="0.2"/>
    <row r="31550" ht="12.75" customHeight="1" x14ac:dyDescent="0.2"/>
    <row r="31551" ht="12.75" customHeight="1" x14ac:dyDescent="0.2"/>
    <row r="31552" ht="12.75" customHeight="1" x14ac:dyDescent="0.2"/>
    <row r="31553" ht="12.75" customHeight="1" x14ac:dyDescent="0.2"/>
    <row r="31554" ht="12.75" customHeight="1" x14ac:dyDescent="0.2"/>
    <row r="31555" ht="12.75" customHeight="1" x14ac:dyDescent="0.2"/>
    <row r="31556" ht="12.75" customHeight="1" x14ac:dyDescent="0.2"/>
    <row r="31557" ht="12.75" customHeight="1" x14ac:dyDescent="0.2"/>
    <row r="31558" ht="12.75" customHeight="1" x14ac:dyDescent="0.2"/>
    <row r="31559" ht="12.75" customHeight="1" x14ac:dyDescent="0.2"/>
    <row r="31560" ht="12.75" customHeight="1" x14ac:dyDescent="0.2"/>
    <row r="31561" ht="12.75" customHeight="1" x14ac:dyDescent="0.2"/>
    <row r="31562" ht="12.75" customHeight="1" x14ac:dyDescent="0.2"/>
    <row r="31563" ht="12.75" customHeight="1" x14ac:dyDescent="0.2"/>
    <row r="31564" ht="12.75" customHeight="1" x14ac:dyDescent="0.2"/>
    <row r="31565" ht="12.75" customHeight="1" x14ac:dyDescent="0.2"/>
    <row r="31566" ht="12.75" customHeight="1" x14ac:dyDescent="0.2"/>
    <row r="31567" ht="12.75" customHeight="1" x14ac:dyDescent="0.2"/>
    <row r="31568" ht="12.75" customHeight="1" x14ac:dyDescent="0.2"/>
    <row r="31569" ht="12.75" customHeight="1" x14ac:dyDescent="0.2"/>
    <row r="31570" ht="12.75" customHeight="1" x14ac:dyDescent="0.2"/>
    <row r="31571" ht="12.75" customHeight="1" x14ac:dyDescent="0.2"/>
    <row r="31572" ht="12.75" customHeight="1" x14ac:dyDescent="0.2"/>
    <row r="31573" ht="12.75" customHeight="1" x14ac:dyDescent="0.2"/>
    <row r="31574" ht="12.75" customHeight="1" x14ac:dyDescent="0.2"/>
    <row r="31575" ht="12.75" customHeight="1" x14ac:dyDescent="0.2"/>
    <row r="31576" ht="12.75" customHeight="1" x14ac:dyDescent="0.2"/>
    <row r="31577" ht="12.75" customHeight="1" x14ac:dyDescent="0.2"/>
    <row r="31578" ht="12.75" customHeight="1" x14ac:dyDescent="0.2"/>
    <row r="31579" ht="12.75" customHeight="1" x14ac:dyDescent="0.2"/>
    <row r="31580" ht="12.75" customHeight="1" x14ac:dyDescent="0.2"/>
    <row r="31581" ht="12.75" customHeight="1" x14ac:dyDescent="0.2"/>
    <row r="31582" ht="12.75" customHeight="1" x14ac:dyDescent="0.2"/>
    <row r="31583" ht="12.75" customHeight="1" x14ac:dyDescent="0.2"/>
    <row r="31584" ht="12.75" customHeight="1" x14ac:dyDescent="0.2"/>
    <row r="31585" ht="12.75" customHeight="1" x14ac:dyDescent="0.2"/>
    <row r="31586" ht="12.75" customHeight="1" x14ac:dyDescent="0.2"/>
    <row r="31587" ht="12.75" customHeight="1" x14ac:dyDescent="0.2"/>
    <row r="31588" ht="12.75" customHeight="1" x14ac:dyDescent="0.2"/>
    <row r="31589" ht="12.75" customHeight="1" x14ac:dyDescent="0.2"/>
    <row r="31590" ht="12.75" customHeight="1" x14ac:dyDescent="0.2"/>
    <row r="31591" ht="12.75" customHeight="1" x14ac:dyDescent="0.2"/>
    <row r="31592" ht="12.75" customHeight="1" x14ac:dyDescent="0.2"/>
    <row r="31593" ht="12.75" customHeight="1" x14ac:dyDescent="0.2"/>
    <row r="31594" ht="12.75" customHeight="1" x14ac:dyDescent="0.2"/>
    <row r="31595" ht="12.75" customHeight="1" x14ac:dyDescent="0.2"/>
    <row r="31596" ht="12.75" customHeight="1" x14ac:dyDescent="0.2"/>
    <row r="31597" ht="12.75" customHeight="1" x14ac:dyDescent="0.2"/>
    <row r="31598" ht="12.75" customHeight="1" x14ac:dyDescent="0.2"/>
    <row r="31599" ht="12.75" customHeight="1" x14ac:dyDescent="0.2"/>
    <row r="31600" ht="12.75" customHeight="1" x14ac:dyDescent="0.2"/>
    <row r="31601" ht="12.75" customHeight="1" x14ac:dyDescent="0.2"/>
    <row r="31602" ht="12.75" customHeight="1" x14ac:dyDescent="0.2"/>
    <row r="31603" ht="12.75" customHeight="1" x14ac:dyDescent="0.2"/>
    <row r="31604" ht="12.75" customHeight="1" x14ac:dyDescent="0.2"/>
    <row r="31605" ht="12.75" customHeight="1" x14ac:dyDescent="0.2"/>
    <row r="31606" ht="12.75" customHeight="1" x14ac:dyDescent="0.2"/>
    <row r="31607" ht="12.75" customHeight="1" x14ac:dyDescent="0.2"/>
    <row r="31608" ht="12.75" customHeight="1" x14ac:dyDescent="0.2"/>
    <row r="31609" ht="12.75" customHeight="1" x14ac:dyDescent="0.2"/>
    <row r="31610" ht="12.75" customHeight="1" x14ac:dyDescent="0.2"/>
    <row r="31611" ht="12.75" customHeight="1" x14ac:dyDescent="0.2"/>
    <row r="31612" ht="12.75" customHeight="1" x14ac:dyDescent="0.2"/>
    <row r="31613" ht="12.75" customHeight="1" x14ac:dyDescent="0.2"/>
    <row r="31614" ht="12.75" customHeight="1" x14ac:dyDescent="0.2"/>
    <row r="31615" ht="12.75" customHeight="1" x14ac:dyDescent="0.2"/>
    <row r="31616" ht="12.75" customHeight="1" x14ac:dyDescent="0.2"/>
    <row r="31617" ht="12.75" customHeight="1" x14ac:dyDescent="0.2"/>
    <row r="31618" ht="12.75" customHeight="1" x14ac:dyDescent="0.2"/>
    <row r="31619" ht="12.75" customHeight="1" x14ac:dyDescent="0.2"/>
    <row r="31620" ht="12.75" customHeight="1" x14ac:dyDescent="0.2"/>
    <row r="31621" ht="12.75" customHeight="1" x14ac:dyDescent="0.2"/>
    <row r="31622" ht="12.75" customHeight="1" x14ac:dyDescent="0.2"/>
    <row r="31623" ht="12.75" customHeight="1" x14ac:dyDescent="0.2"/>
    <row r="31624" ht="12.75" customHeight="1" x14ac:dyDescent="0.2"/>
    <row r="31625" ht="12.75" customHeight="1" x14ac:dyDescent="0.2"/>
    <row r="31626" ht="12.75" customHeight="1" x14ac:dyDescent="0.2"/>
    <row r="31627" ht="12.75" customHeight="1" x14ac:dyDescent="0.2"/>
    <row r="31628" ht="12.75" customHeight="1" x14ac:dyDescent="0.2"/>
    <row r="31629" ht="12.75" customHeight="1" x14ac:dyDescent="0.2"/>
    <row r="31630" ht="12.75" customHeight="1" x14ac:dyDescent="0.2"/>
    <row r="31631" ht="12.75" customHeight="1" x14ac:dyDescent="0.2"/>
    <row r="31632" ht="12.75" customHeight="1" x14ac:dyDescent="0.2"/>
    <row r="31633" ht="12.75" customHeight="1" x14ac:dyDescent="0.2"/>
    <row r="31634" ht="12.75" customHeight="1" x14ac:dyDescent="0.2"/>
    <row r="31635" ht="12.75" customHeight="1" x14ac:dyDescent="0.2"/>
    <row r="31636" ht="12.75" customHeight="1" x14ac:dyDescent="0.2"/>
    <row r="31637" ht="12.75" customHeight="1" x14ac:dyDescent="0.2"/>
    <row r="31638" ht="12.75" customHeight="1" x14ac:dyDescent="0.2"/>
    <row r="31639" ht="12.75" customHeight="1" x14ac:dyDescent="0.2"/>
    <row r="31640" ht="12.75" customHeight="1" x14ac:dyDescent="0.2"/>
    <row r="31641" ht="12.75" customHeight="1" x14ac:dyDescent="0.2"/>
    <row r="31642" ht="12.75" customHeight="1" x14ac:dyDescent="0.2"/>
    <row r="31643" ht="12.75" customHeight="1" x14ac:dyDescent="0.2"/>
    <row r="31644" ht="12.75" customHeight="1" x14ac:dyDescent="0.2"/>
    <row r="31645" ht="12.75" customHeight="1" x14ac:dyDescent="0.2"/>
    <row r="31646" ht="12.75" customHeight="1" x14ac:dyDescent="0.2"/>
    <row r="31647" ht="12.75" customHeight="1" x14ac:dyDescent="0.2"/>
    <row r="31648" ht="12.75" customHeight="1" x14ac:dyDescent="0.2"/>
    <row r="31649" ht="12.75" customHeight="1" x14ac:dyDescent="0.2"/>
    <row r="31650" ht="12.75" customHeight="1" x14ac:dyDescent="0.2"/>
    <row r="31651" ht="12.75" customHeight="1" x14ac:dyDescent="0.2"/>
    <row r="31652" ht="12.75" customHeight="1" x14ac:dyDescent="0.2"/>
    <row r="31653" ht="12.75" customHeight="1" x14ac:dyDescent="0.2"/>
    <row r="31654" ht="12.75" customHeight="1" x14ac:dyDescent="0.2"/>
    <row r="31655" ht="12.75" customHeight="1" x14ac:dyDescent="0.2"/>
    <row r="31656" ht="12.75" customHeight="1" x14ac:dyDescent="0.2"/>
    <row r="31657" ht="12.75" customHeight="1" x14ac:dyDescent="0.2"/>
    <row r="31658" ht="12.75" customHeight="1" x14ac:dyDescent="0.2"/>
    <row r="31659" ht="12.75" customHeight="1" x14ac:dyDescent="0.2"/>
    <row r="31660" ht="12.75" customHeight="1" x14ac:dyDescent="0.2"/>
    <row r="31661" ht="12.75" customHeight="1" x14ac:dyDescent="0.2"/>
    <row r="31662" ht="12.75" customHeight="1" x14ac:dyDescent="0.2"/>
    <row r="31663" ht="12.75" customHeight="1" x14ac:dyDescent="0.2"/>
    <row r="31664" ht="12.75" customHeight="1" x14ac:dyDescent="0.2"/>
    <row r="31665" ht="12.75" customHeight="1" x14ac:dyDescent="0.2"/>
    <row r="31666" ht="12.75" customHeight="1" x14ac:dyDescent="0.2"/>
    <row r="31667" ht="12.75" customHeight="1" x14ac:dyDescent="0.2"/>
    <row r="31668" ht="12.75" customHeight="1" x14ac:dyDescent="0.2"/>
    <row r="31669" ht="12.75" customHeight="1" x14ac:dyDescent="0.2"/>
    <row r="31670" ht="12.75" customHeight="1" x14ac:dyDescent="0.2"/>
    <row r="31671" ht="12.75" customHeight="1" x14ac:dyDescent="0.2"/>
    <row r="31672" ht="12.75" customHeight="1" x14ac:dyDescent="0.2"/>
    <row r="31673" ht="12.75" customHeight="1" x14ac:dyDescent="0.2"/>
    <row r="31674" ht="12.75" customHeight="1" x14ac:dyDescent="0.2"/>
    <row r="31675" ht="12.75" customHeight="1" x14ac:dyDescent="0.2"/>
    <row r="31676" ht="12.75" customHeight="1" x14ac:dyDescent="0.2"/>
    <row r="31677" ht="12.75" customHeight="1" x14ac:dyDescent="0.2"/>
    <row r="31678" ht="12.75" customHeight="1" x14ac:dyDescent="0.2"/>
    <row r="31679" ht="12.75" customHeight="1" x14ac:dyDescent="0.2"/>
    <row r="31680" ht="12.75" customHeight="1" x14ac:dyDescent="0.2"/>
    <row r="31681" ht="12.75" customHeight="1" x14ac:dyDescent="0.2"/>
    <row r="31682" ht="12.75" customHeight="1" x14ac:dyDescent="0.2"/>
    <row r="31683" ht="12.75" customHeight="1" x14ac:dyDescent="0.2"/>
    <row r="31684" ht="12.75" customHeight="1" x14ac:dyDescent="0.2"/>
    <row r="31685" ht="12.75" customHeight="1" x14ac:dyDescent="0.2"/>
    <row r="31686" ht="12.75" customHeight="1" x14ac:dyDescent="0.2"/>
    <row r="31687" ht="12.75" customHeight="1" x14ac:dyDescent="0.2"/>
    <row r="31688" ht="12.75" customHeight="1" x14ac:dyDescent="0.2"/>
    <row r="31689" ht="12.75" customHeight="1" x14ac:dyDescent="0.2"/>
    <row r="31690" ht="12.75" customHeight="1" x14ac:dyDescent="0.2"/>
    <row r="31691" ht="12.75" customHeight="1" x14ac:dyDescent="0.2"/>
    <row r="31692" ht="12.75" customHeight="1" x14ac:dyDescent="0.2"/>
    <row r="31693" ht="12.75" customHeight="1" x14ac:dyDescent="0.2"/>
    <row r="31694" ht="12.75" customHeight="1" x14ac:dyDescent="0.2"/>
    <row r="31695" ht="12.75" customHeight="1" x14ac:dyDescent="0.2"/>
    <row r="31696" ht="12.75" customHeight="1" x14ac:dyDescent="0.2"/>
    <row r="31697" ht="12.75" customHeight="1" x14ac:dyDescent="0.2"/>
    <row r="31698" ht="12.75" customHeight="1" x14ac:dyDescent="0.2"/>
    <row r="31699" ht="12.75" customHeight="1" x14ac:dyDescent="0.2"/>
    <row r="31700" ht="12.75" customHeight="1" x14ac:dyDescent="0.2"/>
    <row r="31701" ht="12.75" customHeight="1" x14ac:dyDescent="0.2"/>
    <row r="31702" ht="12.75" customHeight="1" x14ac:dyDescent="0.2"/>
    <row r="31703" ht="12.75" customHeight="1" x14ac:dyDescent="0.2"/>
    <row r="31704" ht="12.75" customHeight="1" x14ac:dyDescent="0.2"/>
    <row r="31705" ht="12.75" customHeight="1" x14ac:dyDescent="0.2"/>
    <row r="31706" ht="12.75" customHeight="1" x14ac:dyDescent="0.2"/>
    <row r="31707" ht="12.75" customHeight="1" x14ac:dyDescent="0.2"/>
    <row r="31708" ht="12.75" customHeight="1" x14ac:dyDescent="0.2"/>
    <row r="31709" ht="12.75" customHeight="1" x14ac:dyDescent="0.2"/>
    <row r="31710" ht="12.75" customHeight="1" x14ac:dyDescent="0.2"/>
    <row r="31711" ht="12.75" customHeight="1" x14ac:dyDescent="0.2"/>
    <row r="31712" ht="12.75" customHeight="1" x14ac:dyDescent="0.2"/>
    <row r="31713" ht="12.75" customHeight="1" x14ac:dyDescent="0.2"/>
    <row r="31714" ht="12.75" customHeight="1" x14ac:dyDescent="0.2"/>
    <row r="31715" ht="12.75" customHeight="1" x14ac:dyDescent="0.2"/>
    <row r="31716" ht="12.75" customHeight="1" x14ac:dyDescent="0.2"/>
    <row r="31717" ht="12.75" customHeight="1" x14ac:dyDescent="0.2"/>
    <row r="31718" ht="12.75" customHeight="1" x14ac:dyDescent="0.2"/>
    <row r="31719" ht="12.75" customHeight="1" x14ac:dyDescent="0.2"/>
    <row r="31720" ht="12.75" customHeight="1" x14ac:dyDescent="0.2"/>
    <row r="31721" ht="12.75" customHeight="1" x14ac:dyDescent="0.2"/>
    <row r="31722" ht="12.75" customHeight="1" x14ac:dyDescent="0.2"/>
    <row r="31723" ht="12.75" customHeight="1" x14ac:dyDescent="0.2"/>
    <row r="31724" ht="12.75" customHeight="1" x14ac:dyDescent="0.2"/>
    <row r="31725" ht="12.75" customHeight="1" x14ac:dyDescent="0.2"/>
    <row r="31726" ht="12.75" customHeight="1" x14ac:dyDescent="0.2"/>
    <row r="31727" ht="12.75" customHeight="1" x14ac:dyDescent="0.2"/>
    <row r="31728" ht="12.75" customHeight="1" x14ac:dyDescent="0.2"/>
    <row r="31729" ht="12.75" customHeight="1" x14ac:dyDescent="0.2"/>
    <row r="31730" ht="12.75" customHeight="1" x14ac:dyDescent="0.2"/>
    <row r="31731" ht="12.75" customHeight="1" x14ac:dyDescent="0.2"/>
    <row r="31732" ht="12.75" customHeight="1" x14ac:dyDescent="0.2"/>
    <row r="31733" ht="12.75" customHeight="1" x14ac:dyDescent="0.2"/>
    <row r="31734" ht="12.75" customHeight="1" x14ac:dyDescent="0.2"/>
    <row r="31735" ht="12.75" customHeight="1" x14ac:dyDescent="0.2"/>
    <row r="31736" ht="12.75" customHeight="1" x14ac:dyDescent="0.2"/>
    <row r="31737" ht="12.75" customHeight="1" x14ac:dyDescent="0.2"/>
    <row r="31738" ht="12.75" customHeight="1" x14ac:dyDescent="0.2"/>
    <row r="31739" ht="12.75" customHeight="1" x14ac:dyDescent="0.2"/>
    <row r="31740" ht="12.75" customHeight="1" x14ac:dyDescent="0.2"/>
    <row r="31741" ht="12.75" customHeight="1" x14ac:dyDescent="0.2"/>
    <row r="31742" ht="12.75" customHeight="1" x14ac:dyDescent="0.2"/>
    <row r="31743" ht="12.75" customHeight="1" x14ac:dyDescent="0.2"/>
    <row r="31744" ht="12.75" customHeight="1" x14ac:dyDescent="0.2"/>
    <row r="31745" ht="12.75" customHeight="1" x14ac:dyDescent="0.2"/>
    <row r="31746" ht="12.75" customHeight="1" x14ac:dyDescent="0.2"/>
    <row r="31747" ht="12.75" customHeight="1" x14ac:dyDescent="0.2"/>
    <row r="31748" ht="12.75" customHeight="1" x14ac:dyDescent="0.2"/>
    <row r="31749" ht="12.75" customHeight="1" x14ac:dyDescent="0.2"/>
    <row r="31750" ht="12.75" customHeight="1" x14ac:dyDescent="0.2"/>
    <row r="31751" ht="12.75" customHeight="1" x14ac:dyDescent="0.2"/>
    <row r="31752" ht="12.75" customHeight="1" x14ac:dyDescent="0.2"/>
    <row r="31753" ht="12.75" customHeight="1" x14ac:dyDescent="0.2"/>
    <row r="31754" ht="12.75" customHeight="1" x14ac:dyDescent="0.2"/>
    <row r="31755" ht="12.75" customHeight="1" x14ac:dyDescent="0.2"/>
    <row r="31756" ht="12.75" customHeight="1" x14ac:dyDescent="0.2"/>
    <row r="31757" ht="12.75" customHeight="1" x14ac:dyDescent="0.2"/>
    <row r="31758" ht="12.75" customHeight="1" x14ac:dyDescent="0.2"/>
    <row r="31759" ht="12.75" customHeight="1" x14ac:dyDescent="0.2"/>
    <row r="31760" ht="12.75" customHeight="1" x14ac:dyDescent="0.2"/>
    <row r="31761" ht="12.75" customHeight="1" x14ac:dyDescent="0.2"/>
    <row r="31762" ht="12.75" customHeight="1" x14ac:dyDescent="0.2"/>
    <row r="31763" ht="12.75" customHeight="1" x14ac:dyDescent="0.2"/>
    <row r="31764" ht="12.75" customHeight="1" x14ac:dyDescent="0.2"/>
    <row r="31765" ht="12.75" customHeight="1" x14ac:dyDescent="0.2"/>
    <row r="31766" ht="12.75" customHeight="1" x14ac:dyDescent="0.2"/>
    <row r="31767" ht="12.75" customHeight="1" x14ac:dyDescent="0.2"/>
    <row r="31768" ht="12.75" customHeight="1" x14ac:dyDescent="0.2"/>
    <row r="31769" ht="12.75" customHeight="1" x14ac:dyDescent="0.2"/>
    <row r="31770" ht="12.75" customHeight="1" x14ac:dyDescent="0.2"/>
    <row r="31771" ht="12.75" customHeight="1" x14ac:dyDescent="0.2"/>
    <row r="31772" ht="12.75" customHeight="1" x14ac:dyDescent="0.2"/>
    <row r="31773" ht="12.75" customHeight="1" x14ac:dyDescent="0.2"/>
    <row r="31774" ht="12.75" customHeight="1" x14ac:dyDescent="0.2"/>
    <row r="31775" ht="12.75" customHeight="1" x14ac:dyDescent="0.2"/>
    <row r="31776" ht="12.75" customHeight="1" x14ac:dyDescent="0.2"/>
    <row r="31777" ht="12.75" customHeight="1" x14ac:dyDescent="0.2"/>
    <row r="31778" ht="12.75" customHeight="1" x14ac:dyDescent="0.2"/>
    <row r="31779" ht="12.75" customHeight="1" x14ac:dyDescent="0.2"/>
    <row r="31780" ht="12.75" customHeight="1" x14ac:dyDescent="0.2"/>
    <row r="31781" ht="12.75" customHeight="1" x14ac:dyDescent="0.2"/>
    <row r="31782" ht="12.75" customHeight="1" x14ac:dyDescent="0.2"/>
    <row r="31783" ht="12.75" customHeight="1" x14ac:dyDescent="0.2"/>
    <row r="31784" ht="12.75" customHeight="1" x14ac:dyDescent="0.2"/>
    <row r="31785" ht="12.75" customHeight="1" x14ac:dyDescent="0.2"/>
    <row r="31786" ht="12.75" customHeight="1" x14ac:dyDescent="0.2"/>
    <row r="31787" ht="12.75" customHeight="1" x14ac:dyDescent="0.2"/>
    <row r="31788" ht="12.75" customHeight="1" x14ac:dyDescent="0.2"/>
    <row r="31789" ht="12.75" customHeight="1" x14ac:dyDescent="0.2"/>
    <row r="31790" ht="12.75" customHeight="1" x14ac:dyDescent="0.2"/>
    <row r="31791" ht="12.75" customHeight="1" x14ac:dyDescent="0.2"/>
    <row r="31792" ht="12.75" customHeight="1" x14ac:dyDescent="0.2"/>
    <row r="31793" ht="12.75" customHeight="1" x14ac:dyDescent="0.2"/>
    <row r="31794" ht="12.75" customHeight="1" x14ac:dyDescent="0.2"/>
    <row r="31795" ht="12.75" customHeight="1" x14ac:dyDescent="0.2"/>
    <row r="31796" ht="12.75" customHeight="1" x14ac:dyDescent="0.2"/>
    <row r="31797" ht="12.75" customHeight="1" x14ac:dyDescent="0.2"/>
    <row r="31798" ht="12.75" customHeight="1" x14ac:dyDescent="0.2"/>
    <row r="31799" ht="12.75" customHeight="1" x14ac:dyDescent="0.2"/>
    <row r="31800" ht="12.75" customHeight="1" x14ac:dyDescent="0.2"/>
    <row r="31801" ht="12.75" customHeight="1" x14ac:dyDescent="0.2"/>
    <row r="31802" ht="12.75" customHeight="1" x14ac:dyDescent="0.2"/>
    <row r="31803" ht="12.75" customHeight="1" x14ac:dyDescent="0.2"/>
    <row r="31804" ht="12.75" customHeight="1" x14ac:dyDescent="0.2"/>
    <row r="31805" ht="12.75" customHeight="1" x14ac:dyDescent="0.2"/>
    <row r="31806" ht="12.75" customHeight="1" x14ac:dyDescent="0.2"/>
    <row r="31807" ht="12.75" customHeight="1" x14ac:dyDescent="0.2"/>
    <row r="31808" ht="12.75" customHeight="1" x14ac:dyDescent="0.2"/>
    <row r="31809" ht="12.75" customHeight="1" x14ac:dyDescent="0.2"/>
    <row r="31810" ht="12.75" customHeight="1" x14ac:dyDescent="0.2"/>
    <row r="31811" ht="12.75" customHeight="1" x14ac:dyDescent="0.2"/>
    <row r="31812" ht="12.75" customHeight="1" x14ac:dyDescent="0.2"/>
    <row r="31813" ht="12.75" customHeight="1" x14ac:dyDescent="0.2"/>
    <row r="31814" ht="12.75" customHeight="1" x14ac:dyDescent="0.2"/>
    <row r="31815" ht="12.75" customHeight="1" x14ac:dyDescent="0.2"/>
    <row r="31816" ht="12.75" customHeight="1" x14ac:dyDescent="0.2"/>
    <row r="31817" ht="12.75" customHeight="1" x14ac:dyDescent="0.2"/>
    <row r="31818" ht="12.75" customHeight="1" x14ac:dyDescent="0.2"/>
    <row r="31819" ht="12.75" customHeight="1" x14ac:dyDescent="0.2"/>
    <row r="31820" ht="12.75" customHeight="1" x14ac:dyDescent="0.2"/>
    <row r="31821" ht="12.75" customHeight="1" x14ac:dyDescent="0.2"/>
    <row r="31822" ht="12.75" customHeight="1" x14ac:dyDescent="0.2"/>
    <row r="31823" ht="12.75" customHeight="1" x14ac:dyDescent="0.2"/>
    <row r="31824" ht="12.75" customHeight="1" x14ac:dyDescent="0.2"/>
    <row r="31825" ht="12.75" customHeight="1" x14ac:dyDescent="0.2"/>
    <row r="31826" ht="12.75" customHeight="1" x14ac:dyDescent="0.2"/>
    <row r="31827" ht="12.75" customHeight="1" x14ac:dyDescent="0.2"/>
    <row r="31828" ht="12.75" customHeight="1" x14ac:dyDescent="0.2"/>
    <row r="31829" ht="12.75" customHeight="1" x14ac:dyDescent="0.2"/>
    <row r="31830" ht="12.75" customHeight="1" x14ac:dyDescent="0.2"/>
    <row r="31831" ht="12.75" customHeight="1" x14ac:dyDescent="0.2"/>
    <row r="31832" ht="12.75" customHeight="1" x14ac:dyDescent="0.2"/>
    <row r="31833" ht="12.75" customHeight="1" x14ac:dyDescent="0.2"/>
    <row r="31834" ht="12.75" customHeight="1" x14ac:dyDescent="0.2"/>
    <row r="31835" ht="12.75" customHeight="1" x14ac:dyDescent="0.2"/>
    <row r="31836" ht="12.75" customHeight="1" x14ac:dyDescent="0.2"/>
    <row r="31837" ht="12.75" customHeight="1" x14ac:dyDescent="0.2"/>
    <row r="31838" ht="12.75" customHeight="1" x14ac:dyDescent="0.2"/>
    <row r="31839" ht="12.75" customHeight="1" x14ac:dyDescent="0.2"/>
    <row r="31840" ht="12.75" customHeight="1" x14ac:dyDescent="0.2"/>
    <row r="31841" ht="12.75" customHeight="1" x14ac:dyDescent="0.2"/>
    <row r="31842" ht="12.75" customHeight="1" x14ac:dyDescent="0.2"/>
    <row r="31843" ht="12.75" customHeight="1" x14ac:dyDescent="0.2"/>
    <row r="31844" ht="12.75" customHeight="1" x14ac:dyDescent="0.2"/>
    <row r="31845" ht="12.75" customHeight="1" x14ac:dyDescent="0.2"/>
    <row r="31846" ht="12.75" customHeight="1" x14ac:dyDescent="0.2"/>
    <row r="31847" ht="12.75" customHeight="1" x14ac:dyDescent="0.2"/>
    <row r="31848" ht="12.75" customHeight="1" x14ac:dyDescent="0.2"/>
    <row r="31849" ht="12.75" customHeight="1" x14ac:dyDescent="0.2"/>
    <row r="31850" ht="12.75" customHeight="1" x14ac:dyDescent="0.2"/>
    <row r="31851" ht="12.75" customHeight="1" x14ac:dyDescent="0.2"/>
    <row r="31852" ht="12.75" customHeight="1" x14ac:dyDescent="0.2"/>
    <row r="31853" ht="12.75" customHeight="1" x14ac:dyDescent="0.2"/>
    <row r="31854" ht="12.75" customHeight="1" x14ac:dyDescent="0.2"/>
    <row r="31855" ht="12.75" customHeight="1" x14ac:dyDescent="0.2"/>
    <row r="31856" ht="12.75" customHeight="1" x14ac:dyDescent="0.2"/>
    <row r="31857" ht="12.75" customHeight="1" x14ac:dyDescent="0.2"/>
    <row r="31858" ht="12.75" customHeight="1" x14ac:dyDescent="0.2"/>
    <row r="31859" ht="12.75" customHeight="1" x14ac:dyDescent="0.2"/>
    <row r="31860" ht="12.75" customHeight="1" x14ac:dyDescent="0.2"/>
    <row r="31861" ht="12.75" customHeight="1" x14ac:dyDescent="0.2"/>
    <row r="31862" ht="12.75" customHeight="1" x14ac:dyDescent="0.2"/>
    <row r="31863" ht="12.75" customHeight="1" x14ac:dyDescent="0.2"/>
    <row r="31864" ht="12.75" customHeight="1" x14ac:dyDescent="0.2"/>
    <row r="31865" ht="12.75" customHeight="1" x14ac:dyDescent="0.2"/>
    <row r="31866" ht="12.75" customHeight="1" x14ac:dyDescent="0.2"/>
    <row r="31867" ht="12.75" customHeight="1" x14ac:dyDescent="0.2"/>
    <row r="31868" ht="12.75" customHeight="1" x14ac:dyDescent="0.2"/>
    <row r="31869" ht="12.75" customHeight="1" x14ac:dyDescent="0.2"/>
    <row r="31870" ht="12.75" customHeight="1" x14ac:dyDescent="0.2"/>
    <row r="31871" ht="12.75" customHeight="1" x14ac:dyDescent="0.2"/>
    <row r="31872" ht="12.75" customHeight="1" x14ac:dyDescent="0.2"/>
    <row r="31873" ht="12.75" customHeight="1" x14ac:dyDescent="0.2"/>
    <row r="31874" ht="12.75" customHeight="1" x14ac:dyDescent="0.2"/>
    <row r="31875" ht="12.75" customHeight="1" x14ac:dyDescent="0.2"/>
    <row r="31876" ht="12.75" customHeight="1" x14ac:dyDescent="0.2"/>
    <row r="31877" ht="12.75" customHeight="1" x14ac:dyDescent="0.2"/>
    <row r="31878" ht="12.75" customHeight="1" x14ac:dyDescent="0.2"/>
    <row r="31879" ht="12.75" customHeight="1" x14ac:dyDescent="0.2"/>
    <row r="31880" ht="12.75" customHeight="1" x14ac:dyDescent="0.2"/>
    <row r="31881" ht="12.75" customHeight="1" x14ac:dyDescent="0.2"/>
    <row r="31882" ht="12.75" customHeight="1" x14ac:dyDescent="0.2"/>
    <row r="31883" ht="12.75" customHeight="1" x14ac:dyDescent="0.2"/>
    <row r="31884" ht="12.75" customHeight="1" x14ac:dyDescent="0.2"/>
    <row r="31885" ht="12.75" customHeight="1" x14ac:dyDescent="0.2"/>
    <row r="31886" ht="12.75" customHeight="1" x14ac:dyDescent="0.2"/>
    <row r="31887" ht="12.75" customHeight="1" x14ac:dyDescent="0.2"/>
    <row r="31888" ht="12.75" customHeight="1" x14ac:dyDescent="0.2"/>
    <row r="31889" ht="12.75" customHeight="1" x14ac:dyDescent="0.2"/>
    <row r="31890" ht="12.75" customHeight="1" x14ac:dyDescent="0.2"/>
    <row r="31891" ht="12.75" customHeight="1" x14ac:dyDescent="0.2"/>
    <row r="31892" ht="12.75" customHeight="1" x14ac:dyDescent="0.2"/>
    <row r="31893" ht="12.75" customHeight="1" x14ac:dyDescent="0.2"/>
    <row r="31894" ht="12.75" customHeight="1" x14ac:dyDescent="0.2"/>
    <row r="31895" ht="12.75" customHeight="1" x14ac:dyDescent="0.2"/>
    <row r="31896" ht="12.75" customHeight="1" x14ac:dyDescent="0.2"/>
    <row r="31897" ht="12.75" customHeight="1" x14ac:dyDescent="0.2"/>
    <row r="31898" ht="12.75" customHeight="1" x14ac:dyDescent="0.2"/>
    <row r="31899" ht="12.75" customHeight="1" x14ac:dyDescent="0.2"/>
    <row r="31900" ht="12.75" customHeight="1" x14ac:dyDescent="0.2"/>
    <row r="31901" ht="12.75" customHeight="1" x14ac:dyDescent="0.2"/>
    <row r="31902" ht="12.75" customHeight="1" x14ac:dyDescent="0.2"/>
    <row r="31903" ht="12.75" customHeight="1" x14ac:dyDescent="0.2"/>
    <row r="31904" ht="12.75" customHeight="1" x14ac:dyDescent="0.2"/>
    <row r="31905" ht="12.75" customHeight="1" x14ac:dyDescent="0.2"/>
    <row r="31906" ht="12.75" customHeight="1" x14ac:dyDescent="0.2"/>
    <row r="31907" ht="12.75" customHeight="1" x14ac:dyDescent="0.2"/>
    <row r="31908" ht="12.75" customHeight="1" x14ac:dyDescent="0.2"/>
    <row r="31909" ht="12.75" customHeight="1" x14ac:dyDescent="0.2"/>
    <row r="31910" ht="12.75" customHeight="1" x14ac:dyDescent="0.2"/>
    <row r="31911" ht="12.75" customHeight="1" x14ac:dyDescent="0.2"/>
    <row r="31912" ht="12.75" customHeight="1" x14ac:dyDescent="0.2"/>
    <row r="31913" ht="12.75" customHeight="1" x14ac:dyDescent="0.2"/>
    <row r="31914" ht="12.75" customHeight="1" x14ac:dyDescent="0.2"/>
    <row r="31915" ht="12.75" customHeight="1" x14ac:dyDescent="0.2"/>
    <row r="31916" ht="12.75" customHeight="1" x14ac:dyDescent="0.2"/>
    <row r="31917" ht="12.75" customHeight="1" x14ac:dyDescent="0.2"/>
    <row r="31918" ht="12.75" customHeight="1" x14ac:dyDescent="0.2"/>
    <row r="31919" ht="12.75" customHeight="1" x14ac:dyDescent="0.2"/>
    <row r="31920" ht="12.75" customHeight="1" x14ac:dyDescent="0.2"/>
    <row r="31921" ht="12.75" customHeight="1" x14ac:dyDescent="0.2"/>
    <row r="31922" ht="12.75" customHeight="1" x14ac:dyDescent="0.2"/>
    <row r="31923" ht="12.75" customHeight="1" x14ac:dyDescent="0.2"/>
    <row r="31924" ht="12.75" customHeight="1" x14ac:dyDescent="0.2"/>
    <row r="31925" ht="12.75" customHeight="1" x14ac:dyDescent="0.2"/>
    <row r="31926" ht="12.75" customHeight="1" x14ac:dyDescent="0.2"/>
    <row r="31927" ht="12.75" customHeight="1" x14ac:dyDescent="0.2"/>
    <row r="31928" ht="12.75" customHeight="1" x14ac:dyDescent="0.2"/>
    <row r="31929" ht="12.75" customHeight="1" x14ac:dyDescent="0.2"/>
    <row r="31930" ht="12.75" customHeight="1" x14ac:dyDescent="0.2"/>
    <row r="31931" ht="12.75" customHeight="1" x14ac:dyDescent="0.2"/>
    <row r="31932" ht="12.75" customHeight="1" x14ac:dyDescent="0.2"/>
    <row r="31933" ht="12.75" customHeight="1" x14ac:dyDescent="0.2"/>
    <row r="31934" ht="12.75" customHeight="1" x14ac:dyDescent="0.2"/>
    <row r="31935" ht="12.75" customHeight="1" x14ac:dyDescent="0.2"/>
    <row r="31936" ht="12.75" customHeight="1" x14ac:dyDescent="0.2"/>
    <row r="31937" ht="12.75" customHeight="1" x14ac:dyDescent="0.2"/>
    <row r="31938" ht="12.75" customHeight="1" x14ac:dyDescent="0.2"/>
    <row r="31939" ht="12.75" customHeight="1" x14ac:dyDescent="0.2"/>
    <row r="31940" ht="12.75" customHeight="1" x14ac:dyDescent="0.2"/>
    <row r="31941" ht="12.75" customHeight="1" x14ac:dyDescent="0.2"/>
    <row r="31942" ht="12.75" customHeight="1" x14ac:dyDescent="0.2"/>
    <row r="31943" ht="12.75" customHeight="1" x14ac:dyDescent="0.2"/>
    <row r="31944" ht="12.75" customHeight="1" x14ac:dyDescent="0.2"/>
    <row r="31945" ht="12.75" customHeight="1" x14ac:dyDescent="0.2"/>
    <row r="31946" ht="12.75" customHeight="1" x14ac:dyDescent="0.2"/>
    <row r="31947" ht="12.75" customHeight="1" x14ac:dyDescent="0.2"/>
    <row r="31948" ht="12.75" customHeight="1" x14ac:dyDescent="0.2"/>
    <row r="31949" ht="12.75" customHeight="1" x14ac:dyDescent="0.2"/>
    <row r="31950" ht="12.75" customHeight="1" x14ac:dyDescent="0.2"/>
    <row r="31951" ht="12.75" customHeight="1" x14ac:dyDescent="0.2"/>
    <row r="31952" ht="12.75" customHeight="1" x14ac:dyDescent="0.2"/>
    <row r="31953" ht="12.75" customHeight="1" x14ac:dyDescent="0.2"/>
    <row r="31954" ht="12.75" customHeight="1" x14ac:dyDescent="0.2"/>
    <row r="31955" ht="12.75" customHeight="1" x14ac:dyDescent="0.2"/>
    <row r="31956" ht="12.75" customHeight="1" x14ac:dyDescent="0.2"/>
    <row r="31957" ht="12.75" customHeight="1" x14ac:dyDescent="0.2"/>
    <row r="31958" ht="12.75" customHeight="1" x14ac:dyDescent="0.2"/>
    <row r="31959" ht="12.75" customHeight="1" x14ac:dyDescent="0.2"/>
    <row r="31960" ht="12.75" customHeight="1" x14ac:dyDescent="0.2"/>
    <row r="31961" ht="12.75" customHeight="1" x14ac:dyDescent="0.2"/>
    <row r="31962" ht="12.75" customHeight="1" x14ac:dyDescent="0.2"/>
    <row r="31963" ht="12.75" customHeight="1" x14ac:dyDescent="0.2"/>
    <row r="31964" ht="12.75" customHeight="1" x14ac:dyDescent="0.2"/>
    <row r="31965" ht="12.75" customHeight="1" x14ac:dyDescent="0.2"/>
    <row r="31966" ht="12.75" customHeight="1" x14ac:dyDescent="0.2"/>
    <row r="31967" ht="12.75" customHeight="1" x14ac:dyDescent="0.2"/>
    <row r="31968" ht="12.75" customHeight="1" x14ac:dyDescent="0.2"/>
    <row r="31969" ht="12.75" customHeight="1" x14ac:dyDescent="0.2"/>
    <row r="31970" ht="12.75" customHeight="1" x14ac:dyDescent="0.2"/>
    <row r="31971" ht="12.75" customHeight="1" x14ac:dyDescent="0.2"/>
    <row r="31972" ht="12.75" customHeight="1" x14ac:dyDescent="0.2"/>
    <row r="31973" ht="12.75" customHeight="1" x14ac:dyDescent="0.2"/>
    <row r="31974" ht="12.75" customHeight="1" x14ac:dyDescent="0.2"/>
    <row r="31975" ht="12.75" customHeight="1" x14ac:dyDescent="0.2"/>
    <row r="31976" ht="12.75" customHeight="1" x14ac:dyDescent="0.2"/>
    <row r="31977" ht="12.75" customHeight="1" x14ac:dyDescent="0.2"/>
    <row r="31978" ht="12.75" customHeight="1" x14ac:dyDescent="0.2"/>
    <row r="31979" ht="12.75" customHeight="1" x14ac:dyDescent="0.2"/>
    <row r="31980" ht="12.75" customHeight="1" x14ac:dyDescent="0.2"/>
    <row r="31981" ht="12.75" customHeight="1" x14ac:dyDescent="0.2"/>
    <row r="31982" ht="12.75" customHeight="1" x14ac:dyDescent="0.2"/>
    <row r="31983" ht="12.75" customHeight="1" x14ac:dyDescent="0.2"/>
    <row r="31984" ht="12.75" customHeight="1" x14ac:dyDescent="0.2"/>
    <row r="31985" ht="12.75" customHeight="1" x14ac:dyDescent="0.2"/>
    <row r="31986" ht="12.75" customHeight="1" x14ac:dyDescent="0.2"/>
    <row r="31987" ht="12.75" customHeight="1" x14ac:dyDescent="0.2"/>
    <row r="31988" ht="12.75" customHeight="1" x14ac:dyDescent="0.2"/>
    <row r="31989" ht="12.75" customHeight="1" x14ac:dyDescent="0.2"/>
    <row r="31990" ht="12.75" customHeight="1" x14ac:dyDescent="0.2"/>
    <row r="31991" ht="12.75" customHeight="1" x14ac:dyDescent="0.2"/>
    <row r="31992" ht="12.75" customHeight="1" x14ac:dyDescent="0.2"/>
    <row r="31993" ht="12.75" customHeight="1" x14ac:dyDescent="0.2"/>
    <row r="31994" ht="12.75" customHeight="1" x14ac:dyDescent="0.2"/>
    <row r="31995" ht="12.75" customHeight="1" x14ac:dyDescent="0.2"/>
    <row r="31996" ht="12.75" customHeight="1" x14ac:dyDescent="0.2"/>
    <row r="31997" ht="12.75" customHeight="1" x14ac:dyDescent="0.2"/>
    <row r="31998" ht="12.75" customHeight="1" x14ac:dyDescent="0.2"/>
    <row r="31999" ht="12.75" customHeight="1" x14ac:dyDescent="0.2"/>
    <row r="32000" ht="12.75" customHeight="1" x14ac:dyDescent="0.2"/>
    <row r="32001" ht="12.75" customHeight="1" x14ac:dyDescent="0.2"/>
    <row r="32002" ht="12.75" customHeight="1" x14ac:dyDescent="0.2"/>
    <row r="32003" ht="12.75" customHeight="1" x14ac:dyDescent="0.2"/>
    <row r="32004" ht="12.75" customHeight="1" x14ac:dyDescent="0.2"/>
    <row r="32005" ht="12.75" customHeight="1" x14ac:dyDescent="0.2"/>
    <row r="32006" ht="12.75" customHeight="1" x14ac:dyDescent="0.2"/>
    <row r="32007" ht="12.75" customHeight="1" x14ac:dyDescent="0.2"/>
    <row r="32008" ht="12.75" customHeight="1" x14ac:dyDescent="0.2"/>
    <row r="32009" ht="12.75" customHeight="1" x14ac:dyDescent="0.2"/>
    <row r="32010" ht="12.75" customHeight="1" x14ac:dyDescent="0.2"/>
    <row r="32011" ht="12.75" customHeight="1" x14ac:dyDescent="0.2"/>
    <row r="32012" ht="12.75" customHeight="1" x14ac:dyDescent="0.2"/>
    <row r="32013" ht="12.75" customHeight="1" x14ac:dyDescent="0.2"/>
    <row r="32014" ht="12.75" customHeight="1" x14ac:dyDescent="0.2"/>
    <row r="32015" ht="12.75" customHeight="1" x14ac:dyDescent="0.2"/>
    <row r="32016" ht="12.75" customHeight="1" x14ac:dyDescent="0.2"/>
    <row r="32017" ht="12.75" customHeight="1" x14ac:dyDescent="0.2"/>
    <row r="32018" ht="12.75" customHeight="1" x14ac:dyDescent="0.2"/>
    <row r="32019" ht="12.75" customHeight="1" x14ac:dyDescent="0.2"/>
    <row r="32020" ht="12.75" customHeight="1" x14ac:dyDescent="0.2"/>
    <row r="32021" ht="12.75" customHeight="1" x14ac:dyDescent="0.2"/>
    <row r="32022" ht="12.75" customHeight="1" x14ac:dyDescent="0.2"/>
    <row r="32023" ht="12.75" customHeight="1" x14ac:dyDescent="0.2"/>
    <row r="32024" ht="12.75" customHeight="1" x14ac:dyDescent="0.2"/>
    <row r="32025" ht="12.75" customHeight="1" x14ac:dyDescent="0.2"/>
    <row r="32026" ht="12.75" customHeight="1" x14ac:dyDescent="0.2"/>
    <row r="32027" ht="12.75" customHeight="1" x14ac:dyDescent="0.2"/>
    <row r="32028" ht="12.75" customHeight="1" x14ac:dyDescent="0.2"/>
    <row r="32029" ht="12.75" customHeight="1" x14ac:dyDescent="0.2"/>
    <row r="32030" ht="12.75" customHeight="1" x14ac:dyDescent="0.2"/>
    <row r="32031" ht="12.75" customHeight="1" x14ac:dyDescent="0.2"/>
    <row r="32032" ht="12.75" customHeight="1" x14ac:dyDescent="0.2"/>
    <row r="32033" ht="12.75" customHeight="1" x14ac:dyDescent="0.2"/>
    <row r="32034" ht="12.75" customHeight="1" x14ac:dyDescent="0.2"/>
    <row r="32035" ht="12.75" customHeight="1" x14ac:dyDescent="0.2"/>
    <row r="32036" ht="12.75" customHeight="1" x14ac:dyDescent="0.2"/>
    <row r="32037" ht="12.75" customHeight="1" x14ac:dyDescent="0.2"/>
    <row r="32038" ht="12.75" customHeight="1" x14ac:dyDescent="0.2"/>
    <row r="32039" ht="12.75" customHeight="1" x14ac:dyDescent="0.2"/>
    <row r="32040" ht="12.75" customHeight="1" x14ac:dyDescent="0.2"/>
    <row r="32041" ht="12.75" customHeight="1" x14ac:dyDescent="0.2"/>
    <row r="32042" ht="12.75" customHeight="1" x14ac:dyDescent="0.2"/>
    <row r="32043" ht="12.75" customHeight="1" x14ac:dyDescent="0.2"/>
    <row r="32044" ht="12.75" customHeight="1" x14ac:dyDescent="0.2"/>
    <row r="32045" ht="12.75" customHeight="1" x14ac:dyDescent="0.2"/>
    <row r="32046" ht="12.75" customHeight="1" x14ac:dyDescent="0.2"/>
    <row r="32047" ht="12.75" customHeight="1" x14ac:dyDescent="0.2"/>
    <row r="32048" ht="12.75" customHeight="1" x14ac:dyDescent="0.2"/>
    <row r="32049" ht="12.75" customHeight="1" x14ac:dyDescent="0.2"/>
    <row r="32050" ht="12.75" customHeight="1" x14ac:dyDescent="0.2"/>
    <row r="32051" ht="12.75" customHeight="1" x14ac:dyDescent="0.2"/>
    <row r="32052" ht="12.75" customHeight="1" x14ac:dyDescent="0.2"/>
    <row r="32053" ht="12.75" customHeight="1" x14ac:dyDescent="0.2"/>
    <row r="32054" ht="12.75" customHeight="1" x14ac:dyDescent="0.2"/>
    <row r="32055" ht="12.75" customHeight="1" x14ac:dyDescent="0.2"/>
    <row r="32056" ht="12.75" customHeight="1" x14ac:dyDescent="0.2"/>
    <row r="32057" ht="12.75" customHeight="1" x14ac:dyDescent="0.2"/>
    <row r="32058" ht="12.75" customHeight="1" x14ac:dyDescent="0.2"/>
    <row r="32059" ht="12.75" customHeight="1" x14ac:dyDescent="0.2"/>
    <row r="32060" ht="12.75" customHeight="1" x14ac:dyDescent="0.2"/>
    <row r="32061" ht="12.75" customHeight="1" x14ac:dyDescent="0.2"/>
    <row r="32062" ht="12.75" customHeight="1" x14ac:dyDescent="0.2"/>
    <row r="32063" ht="12.75" customHeight="1" x14ac:dyDescent="0.2"/>
    <row r="32064" ht="12.75" customHeight="1" x14ac:dyDescent="0.2"/>
    <row r="32065" ht="12.75" customHeight="1" x14ac:dyDescent="0.2"/>
    <row r="32066" ht="12.75" customHeight="1" x14ac:dyDescent="0.2"/>
    <row r="32067" ht="12.75" customHeight="1" x14ac:dyDescent="0.2"/>
    <row r="32068" ht="12.75" customHeight="1" x14ac:dyDescent="0.2"/>
    <row r="32069" ht="12.75" customHeight="1" x14ac:dyDescent="0.2"/>
    <row r="32070" ht="12.75" customHeight="1" x14ac:dyDescent="0.2"/>
    <row r="32071" ht="12.75" customHeight="1" x14ac:dyDescent="0.2"/>
    <row r="32072" ht="12.75" customHeight="1" x14ac:dyDescent="0.2"/>
    <row r="32073" ht="12.75" customHeight="1" x14ac:dyDescent="0.2"/>
    <row r="32074" ht="12.75" customHeight="1" x14ac:dyDescent="0.2"/>
    <row r="32075" ht="12.75" customHeight="1" x14ac:dyDescent="0.2"/>
    <row r="32076" ht="12.75" customHeight="1" x14ac:dyDescent="0.2"/>
    <row r="32077" ht="12.75" customHeight="1" x14ac:dyDescent="0.2"/>
    <row r="32078" ht="12.75" customHeight="1" x14ac:dyDescent="0.2"/>
    <row r="32079" ht="12.75" customHeight="1" x14ac:dyDescent="0.2"/>
    <row r="32080" ht="12.75" customHeight="1" x14ac:dyDescent="0.2"/>
    <row r="32081" ht="12.75" customHeight="1" x14ac:dyDescent="0.2"/>
    <row r="32082" ht="12.75" customHeight="1" x14ac:dyDescent="0.2"/>
    <row r="32083" ht="12.75" customHeight="1" x14ac:dyDescent="0.2"/>
    <row r="32084" ht="12.75" customHeight="1" x14ac:dyDescent="0.2"/>
    <row r="32085" ht="12.75" customHeight="1" x14ac:dyDescent="0.2"/>
    <row r="32086" ht="12.75" customHeight="1" x14ac:dyDescent="0.2"/>
    <row r="32087" ht="12.75" customHeight="1" x14ac:dyDescent="0.2"/>
    <row r="32088" ht="12.75" customHeight="1" x14ac:dyDescent="0.2"/>
    <row r="32089" ht="12.75" customHeight="1" x14ac:dyDescent="0.2"/>
    <row r="32090" ht="12.75" customHeight="1" x14ac:dyDescent="0.2"/>
    <row r="32091" ht="12.75" customHeight="1" x14ac:dyDescent="0.2"/>
    <row r="32092" ht="12.75" customHeight="1" x14ac:dyDescent="0.2"/>
    <row r="32093" ht="12.75" customHeight="1" x14ac:dyDescent="0.2"/>
    <row r="32094" ht="12.75" customHeight="1" x14ac:dyDescent="0.2"/>
    <row r="32095" ht="12.75" customHeight="1" x14ac:dyDescent="0.2"/>
    <row r="32096" ht="12.75" customHeight="1" x14ac:dyDescent="0.2"/>
    <row r="32097" ht="12.75" customHeight="1" x14ac:dyDescent="0.2"/>
    <row r="32098" ht="12.75" customHeight="1" x14ac:dyDescent="0.2"/>
    <row r="32099" ht="12.75" customHeight="1" x14ac:dyDescent="0.2"/>
    <row r="32100" ht="12.75" customHeight="1" x14ac:dyDescent="0.2"/>
    <row r="32101" ht="12.75" customHeight="1" x14ac:dyDescent="0.2"/>
    <row r="32102" ht="12.75" customHeight="1" x14ac:dyDescent="0.2"/>
    <row r="32103" ht="12.75" customHeight="1" x14ac:dyDescent="0.2"/>
    <row r="32104" ht="12.75" customHeight="1" x14ac:dyDescent="0.2"/>
    <row r="32105" ht="12.75" customHeight="1" x14ac:dyDescent="0.2"/>
    <row r="32106" ht="12.75" customHeight="1" x14ac:dyDescent="0.2"/>
    <row r="32107" ht="12.75" customHeight="1" x14ac:dyDescent="0.2"/>
    <row r="32108" ht="12.75" customHeight="1" x14ac:dyDescent="0.2"/>
    <row r="32109" ht="12.75" customHeight="1" x14ac:dyDescent="0.2"/>
    <row r="32110" ht="12.75" customHeight="1" x14ac:dyDescent="0.2"/>
    <row r="32111" ht="12.75" customHeight="1" x14ac:dyDescent="0.2"/>
    <row r="32112" ht="12.75" customHeight="1" x14ac:dyDescent="0.2"/>
    <row r="32113" ht="12.75" customHeight="1" x14ac:dyDescent="0.2"/>
    <row r="32114" ht="12.75" customHeight="1" x14ac:dyDescent="0.2"/>
    <row r="32115" ht="12.75" customHeight="1" x14ac:dyDescent="0.2"/>
    <row r="32116" ht="12.75" customHeight="1" x14ac:dyDescent="0.2"/>
    <row r="32117" ht="12.75" customHeight="1" x14ac:dyDescent="0.2"/>
    <row r="32118" ht="12.75" customHeight="1" x14ac:dyDescent="0.2"/>
    <row r="32119" ht="12.75" customHeight="1" x14ac:dyDescent="0.2"/>
    <row r="32120" ht="12.75" customHeight="1" x14ac:dyDescent="0.2"/>
    <row r="32121" ht="12.75" customHeight="1" x14ac:dyDescent="0.2"/>
    <row r="32122" ht="12.75" customHeight="1" x14ac:dyDescent="0.2"/>
    <row r="32123" ht="12.75" customHeight="1" x14ac:dyDescent="0.2"/>
    <row r="32124" ht="12.75" customHeight="1" x14ac:dyDescent="0.2"/>
    <row r="32125" ht="12.75" customHeight="1" x14ac:dyDescent="0.2"/>
    <row r="32126" ht="12.75" customHeight="1" x14ac:dyDescent="0.2"/>
    <row r="32127" ht="12.75" customHeight="1" x14ac:dyDescent="0.2"/>
    <row r="32128" ht="12.75" customHeight="1" x14ac:dyDescent="0.2"/>
    <row r="32129" ht="12.75" customHeight="1" x14ac:dyDescent="0.2"/>
    <row r="32130" ht="12.75" customHeight="1" x14ac:dyDescent="0.2"/>
    <row r="32131" ht="12.75" customHeight="1" x14ac:dyDescent="0.2"/>
    <row r="32132" ht="12.75" customHeight="1" x14ac:dyDescent="0.2"/>
    <row r="32133" ht="12.75" customHeight="1" x14ac:dyDescent="0.2"/>
    <row r="32134" ht="12.75" customHeight="1" x14ac:dyDescent="0.2"/>
    <row r="32135" ht="12.75" customHeight="1" x14ac:dyDescent="0.2"/>
    <row r="32136" ht="12.75" customHeight="1" x14ac:dyDescent="0.2"/>
    <row r="32137" ht="12.75" customHeight="1" x14ac:dyDescent="0.2"/>
    <row r="32138" ht="12.75" customHeight="1" x14ac:dyDescent="0.2"/>
    <row r="32139" ht="12.75" customHeight="1" x14ac:dyDescent="0.2"/>
    <row r="32140" ht="12.75" customHeight="1" x14ac:dyDescent="0.2"/>
    <row r="32141" ht="12.75" customHeight="1" x14ac:dyDescent="0.2"/>
    <row r="32142" ht="12.75" customHeight="1" x14ac:dyDescent="0.2"/>
    <row r="32143" ht="12.75" customHeight="1" x14ac:dyDescent="0.2"/>
    <row r="32144" ht="12.75" customHeight="1" x14ac:dyDescent="0.2"/>
    <row r="32145" ht="12.75" customHeight="1" x14ac:dyDescent="0.2"/>
    <row r="32146" ht="12.75" customHeight="1" x14ac:dyDescent="0.2"/>
    <row r="32147" ht="12.75" customHeight="1" x14ac:dyDescent="0.2"/>
    <row r="32148" ht="12.75" customHeight="1" x14ac:dyDescent="0.2"/>
    <row r="32149" ht="12.75" customHeight="1" x14ac:dyDescent="0.2"/>
    <row r="32150" ht="12.75" customHeight="1" x14ac:dyDescent="0.2"/>
    <row r="32151" ht="12.75" customHeight="1" x14ac:dyDescent="0.2"/>
    <row r="32152" ht="12.75" customHeight="1" x14ac:dyDescent="0.2"/>
    <row r="32153" ht="12.75" customHeight="1" x14ac:dyDescent="0.2"/>
    <row r="32154" ht="12.75" customHeight="1" x14ac:dyDescent="0.2"/>
    <row r="32155" ht="12.75" customHeight="1" x14ac:dyDescent="0.2"/>
    <row r="32156" ht="12.75" customHeight="1" x14ac:dyDescent="0.2"/>
    <row r="32157" ht="12.75" customHeight="1" x14ac:dyDescent="0.2"/>
    <row r="32158" ht="12.75" customHeight="1" x14ac:dyDescent="0.2"/>
    <row r="32159" ht="12.75" customHeight="1" x14ac:dyDescent="0.2"/>
    <row r="32160" ht="12.75" customHeight="1" x14ac:dyDescent="0.2"/>
    <row r="32161" ht="12.75" customHeight="1" x14ac:dyDescent="0.2"/>
    <row r="32162" ht="12.75" customHeight="1" x14ac:dyDescent="0.2"/>
    <row r="32163" ht="12.75" customHeight="1" x14ac:dyDescent="0.2"/>
    <row r="32164" ht="12.75" customHeight="1" x14ac:dyDescent="0.2"/>
    <row r="32165" ht="12.75" customHeight="1" x14ac:dyDescent="0.2"/>
    <row r="32166" ht="12.75" customHeight="1" x14ac:dyDescent="0.2"/>
    <row r="32167" ht="12.75" customHeight="1" x14ac:dyDescent="0.2"/>
    <row r="32168" ht="12.75" customHeight="1" x14ac:dyDescent="0.2"/>
    <row r="32169" ht="12.75" customHeight="1" x14ac:dyDescent="0.2"/>
    <row r="32170" ht="12.75" customHeight="1" x14ac:dyDescent="0.2"/>
    <row r="32171" ht="12.75" customHeight="1" x14ac:dyDescent="0.2"/>
    <row r="32172" ht="12.75" customHeight="1" x14ac:dyDescent="0.2"/>
    <row r="32173" ht="12.75" customHeight="1" x14ac:dyDescent="0.2"/>
    <row r="32174" ht="12.75" customHeight="1" x14ac:dyDescent="0.2"/>
    <row r="32175" ht="12.75" customHeight="1" x14ac:dyDescent="0.2"/>
    <row r="32176" ht="12.75" customHeight="1" x14ac:dyDescent="0.2"/>
    <row r="32177" ht="12.75" customHeight="1" x14ac:dyDescent="0.2"/>
    <row r="32178" ht="12.75" customHeight="1" x14ac:dyDescent="0.2"/>
    <row r="32179" ht="12.75" customHeight="1" x14ac:dyDescent="0.2"/>
    <row r="32180" ht="12.75" customHeight="1" x14ac:dyDescent="0.2"/>
    <row r="32181" ht="12.75" customHeight="1" x14ac:dyDescent="0.2"/>
    <row r="32182" ht="12.75" customHeight="1" x14ac:dyDescent="0.2"/>
    <row r="32183" ht="12.75" customHeight="1" x14ac:dyDescent="0.2"/>
    <row r="32184" ht="12.75" customHeight="1" x14ac:dyDescent="0.2"/>
    <row r="32185" ht="12.75" customHeight="1" x14ac:dyDescent="0.2"/>
    <row r="32186" ht="12.75" customHeight="1" x14ac:dyDescent="0.2"/>
    <row r="32187" ht="12.75" customHeight="1" x14ac:dyDescent="0.2"/>
    <row r="32188" ht="12.75" customHeight="1" x14ac:dyDescent="0.2"/>
    <row r="32189" ht="12.75" customHeight="1" x14ac:dyDescent="0.2"/>
    <row r="32190" ht="12.75" customHeight="1" x14ac:dyDescent="0.2"/>
    <row r="32191" ht="12.75" customHeight="1" x14ac:dyDescent="0.2"/>
    <row r="32192" ht="12.75" customHeight="1" x14ac:dyDescent="0.2"/>
    <row r="32193" ht="12.75" customHeight="1" x14ac:dyDescent="0.2"/>
    <row r="32194" ht="12.75" customHeight="1" x14ac:dyDescent="0.2"/>
    <row r="32195" ht="12.75" customHeight="1" x14ac:dyDescent="0.2"/>
    <row r="32196" ht="12.75" customHeight="1" x14ac:dyDescent="0.2"/>
    <row r="32197" ht="12.75" customHeight="1" x14ac:dyDescent="0.2"/>
    <row r="32198" ht="12.75" customHeight="1" x14ac:dyDescent="0.2"/>
    <row r="32199" ht="12.75" customHeight="1" x14ac:dyDescent="0.2"/>
    <row r="32200" ht="12.75" customHeight="1" x14ac:dyDescent="0.2"/>
    <row r="32201" ht="12.75" customHeight="1" x14ac:dyDescent="0.2"/>
    <row r="32202" ht="12.75" customHeight="1" x14ac:dyDescent="0.2"/>
    <row r="32203" ht="12.75" customHeight="1" x14ac:dyDescent="0.2"/>
    <row r="32204" ht="12.75" customHeight="1" x14ac:dyDescent="0.2"/>
    <row r="32205" ht="12.75" customHeight="1" x14ac:dyDescent="0.2"/>
    <row r="32206" ht="12.75" customHeight="1" x14ac:dyDescent="0.2"/>
    <row r="32207" ht="12.75" customHeight="1" x14ac:dyDescent="0.2"/>
    <row r="32208" ht="12.75" customHeight="1" x14ac:dyDescent="0.2"/>
    <row r="32209" ht="12.75" customHeight="1" x14ac:dyDescent="0.2"/>
    <row r="32210" ht="12.75" customHeight="1" x14ac:dyDescent="0.2"/>
    <row r="32211" ht="12.75" customHeight="1" x14ac:dyDescent="0.2"/>
    <row r="32212" ht="12.75" customHeight="1" x14ac:dyDescent="0.2"/>
    <row r="32213" ht="12.75" customHeight="1" x14ac:dyDescent="0.2"/>
    <row r="32214" ht="12.75" customHeight="1" x14ac:dyDescent="0.2"/>
    <row r="32215" ht="12.75" customHeight="1" x14ac:dyDescent="0.2"/>
    <row r="32216" ht="12.75" customHeight="1" x14ac:dyDescent="0.2"/>
    <row r="32217" ht="12.75" customHeight="1" x14ac:dyDescent="0.2"/>
    <row r="32218" ht="12.75" customHeight="1" x14ac:dyDescent="0.2"/>
    <row r="32219" ht="12.75" customHeight="1" x14ac:dyDescent="0.2"/>
    <row r="32220" ht="12.75" customHeight="1" x14ac:dyDescent="0.2"/>
    <row r="32221" ht="12.75" customHeight="1" x14ac:dyDescent="0.2"/>
    <row r="32222" ht="12.75" customHeight="1" x14ac:dyDescent="0.2"/>
    <row r="32223" ht="12.75" customHeight="1" x14ac:dyDescent="0.2"/>
    <row r="32224" ht="12.75" customHeight="1" x14ac:dyDescent="0.2"/>
    <row r="32225" ht="12.75" customHeight="1" x14ac:dyDescent="0.2"/>
    <row r="32226" ht="12.75" customHeight="1" x14ac:dyDescent="0.2"/>
    <row r="32227" ht="12.75" customHeight="1" x14ac:dyDescent="0.2"/>
    <row r="32228" ht="12.75" customHeight="1" x14ac:dyDescent="0.2"/>
    <row r="32229" ht="12.75" customHeight="1" x14ac:dyDescent="0.2"/>
    <row r="32230" ht="12.75" customHeight="1" x14ac:dyDescent="0.2"/>
    <row r="32231" ht="12.75" customHeight="1" x14ac:dyDescent="0.2"/>
    <row r="32232" ht="12.75" customHeight="1" x14ac:dyDescent="0.2"/>
    <row r="32233" ht="12.75" customHeight="1" x14ac:dyDescent="0.2"/>
    <row r="32234" ht="12.75" customHeight="1" x14ac:dyDescent="0.2"/>
    <row r="32235" ht="12.75" customHeight="1" x14ac:dyDescent="0.2"/>
    <row r="32236" ht="12.75" customHeight="1" x14ac:dyDescent="0.2"/>
    <row r="32237" ht="12.75" customHeight="1" x14ac:dyDescent="0.2"/>
    <row r="32238" ht="12.75" customHeight="1" x14ac:dyDescent="0.2"/>
    <row r="32239" ht="12.75" customHeight="1" x14ac:dyDescent="0.2"/>
    <row r="32240" ht="12.75" customHeight="1" x14ac:dyDescent="0.2"/>
    <row r="32241" ht="12.75" customHeight="1" x14ac:dyDescent="0.2"/>
    <row r="32242" ht="12.75" customHeight="1" x14ac:dyDescent="0.2"/>
    <row r="32243" ht="12.75" customHeight="1" x14ac:dyDescent="0.2"/>
    <row r="32244" ht="12.75" customHeight="1" x14ac:dyDescent="0.2"/>
    <row r="32245" ht="12.75" customHeight="1" x14ac:dyDescent="0.2"/>
    <row r="32246" ht="12.75" customHeight="1" x14ac:dyDescent="0.2"/>
    <row r="32247" ht="12.75" customHeight="1" x14ac:dyDescent="0.2"/>
    <row r="32248" ht="12.75" customHeight="1" x14ac:dyDescent="0.2"/>
    <row r="32249" ht="12.75" customHeight="1" x14ac:dyDescent="0.2"/>
    <row r="32250" ht="12.75" customHeight="1" x14ac:dyDescent="0.2"/>
    <row r="32251" ht="12.75" customHeight="1" x14ac:dyDescent="0.2"/>
    <row r="32252" ht="12.75" customHeight="1" x14ac:dyDescent="0.2"/>
    <row r="32253" ht="12.75" customHeight="1" x14ac:dyDescent="0.2"/>
    <row r="32254" ht="12.75" customHeight="1" x14ac:dyDescent="0.2"/>
    <row r="32255" ht="12.75" customHeight="1" x14ac:dyDescent="0.2"/>
    <row r="32256" ht="12.75" customHeight="1" x14ac:dyDescent="0.2"/>
    <row r="32257" ht="12.75" customHeight="1" x14ac:dyDescent="0.2"/>
    <row r="32258" ht="12.75" customHeight="1" x14ac:dyDescent="0.2"/>
    <row r="32259" ht="12.75" customHeight="1" x14ac:dyDescent="0.2"/>
    <row r="32260" ht="12.75" customHeight="1" x14ac:dyDescent="0.2"/>
    <row r="32261" ht="12.75" customHeight="1" x14ac:dyDescent="0.2"/>
    <row r="32262" ht="12.75" customHeight="1" x14ac:dyDescent="0.2"/>
    <row r="32263" ht="12.75" customHeight="1" x14ac:dyDescent="0.2"/>
    <row r="32264" ht="12.75" customHeight="1" x14ac:dyDescent="0.2"/>
    <row r="32265" ht="12.75" customHeight="1" x14ac:dyDescent="0.2"/>
    <row r="32266" ht="12.75" customHeight="1" x14ac:dyDescent="0.2"/>
    <row r="32267" ht="12.75" customHeight="1" x14ac:dyDescent="0.2"/>
    <row r="32268" ht="12.75" customHeight="1" x14ac:dyDescent="0.2"/>
    <row r="32269" ht="12.75" customHeight="1" x14ac:dyDescent="0.2"/>
    <row r="32270" ht="12.75" customHeight="1" x14ac:dyDescent="0.2"/>
    <row r="32271" ht="12.75" customHeight="1" x14ac:dyDescent="0.2"/>
    <row r="32272" ht="12.75" customHeight="1" x14ac:dyDescent="0.2"/>
    <row r="32273" ht="12.75" customHeight="1" x14ac:dyDescent="0.2"/>
    <row r="32274" ht="12.75" customHeight="1" x14ac:dyDescent="0.2"/>
    <row r="32275" ht="12.75" customHeight="1" x14ac:dyDescent="0.2"/>
    <row r="32276" ht="12.75" customHeight="1" x14ac:dyDescent="0.2"/>
    <row r="32277" ht="12.75" customHeight="1" x14ac:dyDescent="0.2"/>
    <row r="32278" ht="12.75" customHeight="1" x14ac:dyDescent="0.2"/>
    <row r="32279" ht="12.75" customHeight="1" x14ac:dyDescent="0.2"/>
    <row r="32280" ht="12.75" customHeight="1" x14ac:dyDescent="0.2"/>
    <row r="32281" ht="12.75" customHeight="1" x14ac:dyDescent="0.2"/>
    <row r="32282" ht="12.75" customHeight="1" x14ac:dyDescent="0.2"/>
    <row r="32283" ht="12.75" customHeight="1" x14ac:dyDescent="0.2"/>
    <row r="32284" ht="12.75" customHeight="1" x14ac:dyDescent="0.2"/>
    <row r="32285" ht="12.75" customHeight="1" x14ac:dyDescent="0.2"/>
    <row r="32286" ht="12.75" customHeight="1" x14ac:dyDescent="0.2"/>
    <row r="32287" ht="12.75" customHeight="1" x14ac:dyDescent="0.2"/>
    <row r="32288" ht="12.75" customHeight="1" x14ac:dyDescent="0.2"/>
    <row r="32289" ht="12.75" customHeight="1" x14ac:dyDescent="0.2"/>
    <row r="32290" ht="12.75" customHeight="1" x14ac:dyDescent="0.2"/>
    <row r="32291" ht="12.75" customHeight="1" x14ac:dyDescent="0.2"/>
    <row r="32292" ht="12.75" customHeight="1" x14ac:dyDescent="0.2"/>
    <row r="32293" ht="12.75" customHeight="1" x14ac:dyDescent="0.2"/>
    <row r="32294" ht="12.75" customHeight="1" x14ac:dyDescent="0.2"/>
    <row r="32295" ht="12.75" customHeight="1" x14ac:dyDescent="0.2"/>
    <row r="32296" ht="12.75" customHeight="1" x14ac:dyDescent="0.2"/>
    <row r="32297" ht="12.75" customHeight="1" x14ac:dyDescent="0.2"/>
    <row r="32298" ht="12.75" customHeight="1" x14ac:dyDescent="0.2"/>
    <row r="32299" ht="12.75" customHeight="1" x14ac:dyDescent="0.2"/>
    <row r="32300" ht="12.75" customHeight="1" x14ac:dyDescent="0.2"/>
    <row r="32301" ht="12.75" customHeight="1" x14ac:dyDescent="0.2"/>
    <row r="32302" ht="12.75" customHeight="1" x14ac:dyDescent="0.2"/>
    <row r="32303" ht="12.75" customHeight="1" x14ac:dyDescent="0.2"/>
    <row r="32304" ht="12.75" customHeight="1" x14ac:dyDescent="0.2"/>
    <row r="32305" ht="12.75" customHeight="1" x14ac:dyDescent="0.2"/>
    <row r="32306" ht="12.75" customHeight="1" x14ac:dyDescent="0.2"/>
    <row r="32307" ht="12.75" customHeight="1" x14ac:dyDescent="0.2"/>
    <row r="32308" ht="12.75" customHeight="1" x14ac:dyDescent="0.2"/>
    <row r="32309" ht="12.75" customHeight="1" x14ac:dyDescent="0.2"/>
    <row r="32310" ht="12.75" customHeight="1" x14ac:dyDescent="0.2"/>
    <row r="32311" ht="12.75" customHeight="1" x14ac:dyDescent="0.2"/>
    <row r="32312" ht="12.75" customHeight="1" x14ac:dyDescent="0.2"/>
    <row r="32313" ht="12.75" customHeight="1" x14ac:dyDescent="0.2"/>
    <row r="32314" ht="12.75" customHeight="1" x14ac:dyDescent="0.2"/>
    <row r="32315" ht="12.75" customHeight="1" x14ac:dyDescent="0.2"/>
    <row r="32316" ht="12.75" customHeight="1" x14ac:dyDescent="0.2"/>
    <row r="32317" ht="12.75" customHeight="1" x14ac:dyDescent="0.2"/>
    <row r="32318" ht="12.75" customHeight="1" x14ac:dyDescent="0.2"/>
    <row r="32319" ht="12.75" customHeight="1" x14ac:dyDescent="0.2"/>
    <row r="32320" ht="12.75" customHeight="1" x14ac:dyDescent="0.2"/>
    <row r="32321" ht="12.75" customHeight="1" x14ac:dyDescent="0.2"/>
    <row r="32322" ht="12.75" customHeight="1" x14ac:dyDescent="0.2"/>
    <row r="32323" ht="12.75" customHeight="1" x14ac:dyDescent="0.2"/>
    <row r="32324" ht="12.75" customHeight="1" x14ac:dyDescent="0.2"/>
    <row r="32325" ht="12.75" customHeight="1" x14ac:dyDescent="0.2"/>
    <row r="32326" ht="12.75" customHeight="1" x14ac:dyDescent="0.2"/>
    <row r="32327" ht="12.75" customHeight="1" x14ac:dyDescent="0.2"/>
    <row r="32328" ht="12.75" customHeight="1" x14ac:dyDescent="0.2"/>
    <row r="32329" ht="12.75" customHeight="1" x14ac:dyDescent="0.2"/>
    <row r="32330" ht="12.75" customHeight="1" x14ac:dyDescent="0.2"/>
    <row r="32331" ht="12.75" customHeight="1" x14ac:dyDescent="0.2"/>
    <row r="32332" ht="12.75" customHeight="1" x14ac:dyDescent="0.2"/>
    <row r="32333" ht="12.75" customHeight="1" x14ac:dyDescent="0.2"/>
    <row r="32334" ht="12.75" customHeight="1" x14ac:dyDescent="0.2"/>
    <row r="32335" ht="12.75" customHeight="1" x14ac:dyDescent="0.2"/>
    <row r="32336" ht="12.75" customHeight="1" x14ac:dyDescent="0.2"/>
    <row r="32337" ht="12.75" customHeight="1" x14ac:dyDescent="0.2"/>
    <row r="32338" ht="12.75" customHeight="1" x14ac:dyDescent="0.2"/>
    <row r="32339" ht="12.75" customHeight="1" x14ac:dyDescent="0.2"/>
    <row r="32340" ht="12.75" customHeight="1" x14ac:dyDescent="0.2"/>
    <row r="32341" ht="12.75" customHeight="1" x14ac:dyDescent="0.2"/>
    <row r="32342" ht="12.75" customHeight="1" x14ac:dyDescent="0.2"/>
    <row r="32343" ht="12.75" customHeight="1" x14ac:dyDescent="0.2"/>
    <row r="32344" ht="12.75" customHeight="1" x14ac:dyDescent="0.2"/>
    <row r="32345" ht="12.75" customHeight="1" x14ac:dyDescent="0.2"/>
    <row r="32346" ht="12.75" customHeight="1" x14ac:dyDescent="0.2"/>
    <row r="32347" ht="12.75" customHeight="1" x14ac:dyDescent="0.2"/>
    <row r="32348" ht="12.75" customHeight="1" x14ac:dyDescent="0.2"/>
    <row r="32349" ht="12.75" customHeight="1" x14ac:dyDescent="0.2"/>
    <row r="32350" ht="12.75" customHeight="1" x14ac:dyDescent="0.2"/>
    <row r="32351" ht="12.75" customHeight="1" x14ac:dyDescent="0.2"/>
    <row r="32352" ht="12.75" customHeight="1" x14ac:dyDescent="0.2"/>
    <row r="32353" ht="12.75" customHeight="1" x14ac:dyDescent="0.2"/>
    <row r="32354" ht="12.75" customHeight="1" x14ac:dyDescent="0.2"/>
    <row r="32355" ht="12.75" customHeight="1" x14ac:dyDescent="0.2"/>
    <row r="32356" ht="12.75" customHeight="1" x14ac:dyDescent="0.2"/>
    <row r="32357" ht="12.75" customHeight="1" x14ac:dyDescent="0.2"/>
    <row r="32358" ht="12.75" customHeight="1" x14ac:dyDescent="0.2"/>
    <row r="32359" ht="12.75" customHeight="1" x14ac:dyDescent="0.2"/>
    <row r="32360" ht="12.75" customHeight="1" x14ac:dyDescent="0.2"/>
    <row r="32361" ht="12.75" customHeight="1" x14ac:dyDescent="0.2"/>
    <row r="32362" ht="12.75" customHeight="1" x14ac:dyDescent="0.2"/>
    <row r="32363" ht="12.75" customHeight="1" x14ac:dyDescent="0.2"/>
    <row r="32364" ht="12.75" customHeight="1" x14ac:dyDescent="0.2"/>
    <row r="32365" ht="12.75" customHeight="1" x14ac:dyDescent="0.2"/>
    <row r="32366" ht="12.75" customHeight="1" x14ac:dyDescent="0.2"/>
    <row r="32367" ht="12.75" customHeight="1" x14ac:dyDescent="0.2"/>
    <row r="32368" ht="12.75" customHeight="1" x14ac:dyDescent="0.2"/>
    <row r="32369" ht="12.75" customHeight="1" x14ac:dyDescent="0.2"/>
    <row r="32370" ht="12.75" customHeight="1" x14ac:dyDescent="0.2"/>
    <row r="32371" ht="12.75" customHeight="1" x14ac:dyDescent="0.2"/>
    <row r="32372" ht="12.75" customHeight="1" x14ac:dyDescent="0.2"/>
    <row r="32373" ht="12.75" customHeight="1" x14ac:dyDescent="0.2"/>
    <row r="32374" ht="12.75" customHeight="1" x14ac:dyDescent="0.2"/>
    <row r="32375" ht="12.75" customHeight="1" x14ac:dyDescent="0.2"/>
    <row r="32376" ht="12.75" customHeight="1" x14ac:dyDescent="0.2"/>
    <row r="32377" ht="12.75" customHeight="1" x14ac:dyDescent="0.2"/>
    <row r="32378" ht="12.75" customHeight="1" x14ac:dyDescent="0.2"/>
    <row r="32379" ht="12.75" customHeight="1" x14ac:dyDescent="0.2"/>
    <row r="32380" ht="12.75" customHeight="1" x14ac:dyDescent="0.2"/>
    <row r="32381" ht="12.75" customHeight="1" x14ac:dyDescent="0.2"/>
    <row r="32382" ht="12.75" customHeight="1" x14ac:dyDescent="0.2"/>
    <row r="32383" ht="12.75" customHeight="1" x14ac:dyDescent="0.2"/>
    <row r="32384" ht="12.75" customHeight="1" x14ac:dyDescent="0.2"/>
    <row r="32385" ht="12.75" customHeight="1" x14ac:dyDescent="0.2"/>
    <row r="32386" ht="12.75" customHeight="1" x14ac:dyDescent="0.2"/>
    <row r="32387" ht="12.75" customHeight="1" x14ac:dyDescent="0.2"/>
    <row r="32388" ht="12.75" customHeight="1" x14ac:dyDescent="0.2"/>
    <row r="32389" ht="12.75" customHeight="1" x14ac:dyDescent="0.2"/>
    <row r="32390" ht="12.75" customHeight="1" x14ac:dyDescent="0.2"/>
    <row r="32391" ht="12.75" customHeight="1" x14ac:dyDescent="0.2"/>
    <row r="32392" ht="12.75" customHeight="1" x14ac:dyDescent="0.2"/>
    <row r="32393" ht="12.75" customHeight="1" x14ac:dyDescent="0.2"/>
    <row r="32394" ht="12.75" customHeight="1" x14ac:dyDescent="0.2"/>
    <row r="32395" ht="12.75" customHeight="1" x14ac:dyDescent="0.2"/>
    <row r="32396" ht="12.75" customHeight="1" x14ac:dyDescent="0.2"/>
    <row r="32397" ht="12.75" customHeight="1" x14ac:dyDescent="0.2"/>
    <row r="32398" ht="12.75" customHeight="1" x14ac:dyDescent="0.2"/>
    <row r="32399" ht="12.75" customHeight="1" x14ac:dyDescent="0.2"/>
    <row r="32400" ht="12.75" customHeight="1" x14ac:dyDescent="0.2"/>
    <row r="32401" ht="12.75" customHeight="1" x14ac:dyDescent="0.2"/>
    <row r="32402" ht="12.75" customHeight="1" x14ac:dyDescent="0.2"/>
    <row r="32403" ht="12.75" customHeight="1" x14ac:dyDescent="0.2"/>
    <row r="32404" ht="12.75" customHeight="1" x14ac:dyDescent="0.2"/>
    <row r="32405" ht="12.75" customHeight="1" x14ac:dyDescent="0.2"/>
    <row r="32406" ht="12.75" customHeight="1" x14ac:dyDescent="0.2"/>
    <row r="32407" ht="12.75" customHeight="1" x14ac:dyDescent="0.2"/>
    <row r="32408" ht="12.75" customHeight="1" x14ac:dyDescent="0.2"/>
    <row r="32409" ht="12.75" customHeight="1" x14ac:dyDescent="0.2"/>
    <row r="32410" ht="12.75" customHeight="1" x14ac:dyDescent="0.2"/>
    <row r="32411" ht="12.75" customHeight="1" x14ac:dyDescent="0.2"/>
    <row r="32412" ht="12.75" customHeight="1" x14ac:dyDescent="0.2"/>
    <row r="32413" ht="12.75" customHeight="1" x14ac:dyDescent="0.2"/>
    <row r="32414" ht="12.75" customHeight="1" x14ac:dyDescent="0.2"/>
    <row r="32415" ht="12.75" customHeight="1" x14ac:dyDescent="0.2"/>
    <row r="32416" ht="12.75" customHeight="1" x14ac:dyDescent="0.2"/>
    <row r="32417" ht="12.75" customHeight="1" x14ac:dyDescent="0.2"/>
    <row r="32418" ht="12.75" customHeight="1" x14ac:dyDescent="0.2"/>
    <row r="32419" ht="12.75" customHeight="1" x14ac:dyDescent="0.2"/>
    <row r="32420" ht="12.75" customHeight="1" x14ac:dyDescent="0.2"/>
    <row r="32421" ht="12.75" customHeight="1" x14ac:dyDescent="0.2"/>
    <row r="32422" ht="12.75" customHeight="1" x14ac:dyDescent="0.2"/>
    <row r="32423" ht="12.75" customHeight="1" x14ac:dyDescent="0.2"/>
    <row r="32424" ht="12.75" customHeight="1" x14ac:dyDescent="0.2"/>
    <row r="32425" ht="12.75" customHeight="1" x14ac:dyDescent="0.2"/>
    <row r="32426" ht="12.75" customHeight="1" x14ac:dyDescent="0.2"/>
    <row r="32427" ht="12.75" customHeight="1" x14ac:dyDescent="0.2"/>
    <row r="32428" ht="12.75" customHeight="1" x14ac:dyDescent="0.2"/>
    <row r="32429" ht="12.75" customHeight="1" x14ac:dyDescent="0.2"/>
    <row r="32430" ht="12.75" customHeight="1" x14ac:dyDescent="0.2"/>
    <row r="32431" ht="12.75" customHeight="1" x14ac:dyDescent="0.2"/>
    <row r="32432" ht="12.75" customHeight="1" x14ac:dyDescent="0.2"/>
    <row r="32433" ht="12.75" customHeight="1" x14ac:dyDescent="0.2"/>
    <row r="32434" ht="12.75" customHeight="1" x14ac:dyDescent="0.2"/>
    <row r="32435" ht="12.75" customHeight="1" x14ac:dyDescent="0.2"/>
    <row r="32436" ht="12.75" customHeight="1" x14ac:dyDescent="0.2"/>
    <row r="32437" ht="12.75" customHeight="1" x14ac:dyDescent="0.2"/>
    <row r="32438" ht="12.75" customHeight="1" x14ac:dyDescent="0.2"/>
    <row r="32439" ht="12.75" customHeight="1" x14ac:dyDescent="0.2"/>
    <row r="32440" ht="12.75" customHeight="1" x14ac:dyDescent="0.2"/>
    <row r="32441" ht="12.75" customHeight="1" x14ac:dyDescent="0.2"/>
    <row r="32442" ht="12.75" customHeight="1" x14ac:dyDescent="0.2"/>
    <row r="32443" ht="12.75" customHeight="1" x14ac:dyDescent="0.2"/>
    <row r="32444" ht="12.75" customHeight="1" x14ac:dyDescent="0.2"/>
    <row r="32445" ht="12.75" customHeight="1" x14ac:dyDescent="0.2"/>
    <row r="32446" ht="12.75" customHeight="1" x14ac:dyDescent="0.2"/>
    <row r="32447" ht="12.75" customHeight="1" x14ac:dyDescent="0.2"/>
    <row r="32448" ht="12.75" customHeight="1" x14ac:dyDescent="0.2"/>
    <row r="32449" ht="12.75" customHeight="1" x14ac:dyDescent="0.2"/>
    <row r="32450" ht="12.75" customHeight="1" x14ac:dyDescent="0.2"/>
    <row r="32451" ht="12.75" customHeight="1" x14ac:dyDescent="0.2"/>
    <row r="32452" ht="12.75" customHeight="1" x14ac:dyDescent="0.2"/>
    <row r="32453" ht="12.75" customHeight="1" x14ac:dyDescent="0.2"/>
    <row r="32454" ht="12.75" customHeight="1" x14ac:dyDescent="0.2"/>
    <row r="32455" ht="12.75" customHeight="1" x14ac:dyDescent="0.2"/>
    <row r="32456" ht="12.75" customHeight="1" x14ac:dyDescent="0.2"/>
    <row r="32457" ht="12.75" customHeight="1" x14ac:dyDescent="0.2"/>
    <row r="32458" ht="12.75" customHeight="1" x14ac:dyDescent="0.2"/>
    <row r="32459" ht="12.75" customHeight="1" x14ac:dyDescent="0.2"/>
    <row r="32460" ht="12.75" customHeight="1" x14ac:dyDescent="0.2"/>
    <row r="32461" ht="12.75" customHeight="1" x14ac:dyDescent="0.2"/>
    <row r="32462" ht="12.75" customHeight="1" x14ac:dyDescent="0.2"/>
    <row r="32463" ht="12.75" customHeight="1" x14ac:dyDescent="0.2"/>
    <row r="32464" ht="12.75" customHeight="1" x14ac:dyDescent="0.2"/>
    <row r="32465" ht="12.75" customHeight="1" x14ac:dyDescent="0.2"/>
    <row r="32466" ht="12.75" customHeight="1" x14ac:dyDescent="0.2"/>
    <row r="32467" ht="12.75" customHeight="1" x14ac:dyDescent="0.2"/>
    <row r="32468" ht="12.75" customHeight="1" x14ac:dyDescent="0.2"/>
    <row r="32469" ht="12.75" customHeight="1" x14ac:dyDescent="0.2"/>
    <row r="32470" ht="12.75" customHeight="1" x14ac:dyDescent="0.2"/>
    <row r="32471" ht="12.75" customHeight="1" x14ac:dyDescent="0.2"/>
    <row r="32472" ht="12.75" customHeight="1" x14ac:dyDescent="0.2"/>
    <row r="32473" ht="12.75" customHeight="1" x14ac:dyDescent="0.2"/>
    <row r="32474" ht="12.75" customHeight="1" x14ac:dyDescent="0.2"/>
    <row r="32475" ht="12.75" customHeight="1" x14ac:dyDescent="0.2"/>
    <row r="32476" ht="12.75" customHeight="1" x14ac:dyDescent="0.2"/>
    <row r="32477" ht="12.75" customHeight="1" x14ac:dyDescent="0.2"/>
    <row r="32478" ht="12.75" customHeight="1" x14ac:dyDescent="0.2"/>
    <row r="32479" ht="12.75" customHeight="1" x14ac:dyDescent="0.2"/>
    <row r="32480" ht="12.75" customHeight="1" x14ac:dyDescent="0.2"/>
    <row r="32481" ht="12.75" customHeight="1" x14ac:dyDescent="0.2"/>
    <row r="32482" ht="12.75" customHeight="1" x14ac:dyDescent="0.2"/>
    <row r="32483" ht="12.75" customHeight="1" x14ac:dyDescent="0.2"/>
    <row r="32484" ht="12.75" customHeight="1" x14ac:dyDescent="0.2"/>
    <row r="32485" ht="12.75" customHeight="1" x14ac:dyDescent="0.2"/>
    <row r="32486" ht="12.75" customHeight="1" x14ac:dyDescent="0.2"/>
    <row r="32487" ht="12.75" customHeight="1" x14ac:dyDescent="0.2"/>
    <row r="32488" ht="12.75" customHeight="1" x14ac:dyDescent="0.2"/>
    <row r="32489" ht="12.75" customHeight="1" x14ac:dyDescent="0.2"/>
    <row r="32490" ht="12.75" customHeight="1" x14ac:dyDescent="0.2"/>
    <row r="32491" ht="12.75" customHeight="1" x14ac:dyDescent="0.2"/>
    <row r="32492" ht="12.75" customHeight="1" x14ac:dyDescent="0.2"/>
    <row r="32493" ht="12.75" customHeight="1" x14ac:dyDescent="0.2"/>
    <row r="32494" ht="12.75" customHeight="1" x14ac:dyDescent="0.2"/>
    <row r="32495" ht="12.75" customHeight="1" x14ac:dyDescent="0.2"/>
    <row r="32496" ht="12.75" customHeight="1" x14ac:dyDescent="0.2"/>
    <row r="32497" ht="12.75" customHeight="1" x14ac:dyDescent="0.2"/>
    <row r="32498" ht="12.75" customHeight="1" x14ac:dyDescent="0.2"/>
    <row r="32499" ht="12.75" customHeight="1" x14ac:dyDescent="0.2"/>
    <row r="32500" ht="12.75" customHeight="1" x14ac:dyDescent="0.2"/>
    <row r="32501" ht="12.75" customHeight="1" x14ac:dyDescent="0.2"/>
    <row r="32502" ht="12.75" customHeight="1" x14ac:dyDescent="0.2"/>
    <row r="32503" ht="12.75" customHeight="1" x14ac:dyDescent="0.2"/>
    <row r="32504" ht="12.75" customHeight="1" x14ac:dyDescent="0.2"/>
    <row r="32505" ht="12.75" customHeight="1" x14ac:dyDescent="0.2"/>
    <row r="32506" ht="12.75" customHeight="1" x14ac:dyDescent="0.2"/>
    <row r="32507" ht="12.75" customHeight="1" x14ac:dyDescent="0.2"/>
    <row r="32508" ht="12.75" customHeight="1" x14ac:dyDescent="0.2"/>
    <row r="32509" ht="12.75" customHeight="1" x14ac:dyDescent="0.2"/>
    <row r="32510" ht="12.75" customHeight="1" x14ac:dyDescent="0.2"/>
    <row r="32511" ht="12.75" customHeight="1" x14ac:dyDescent="0.2"/>
    <row r="32512" ht="12.75" customHeight="1" x14ac:dyDescent="0.2"/>
    <row r="32513" ht="12.75" customHeight="1" x14ac:dyDescent="0.2"/>
    <row r="32514" ht="12.75" customHeight="1" x14ac:dyDescent="0.2"/>
    <row r="32515" ht="12.75" customHeight="1" x14ac:dyDescent="0.2"/>
    <row r="32516" ht="12.75" customHeight="1" x14ac:dyDescent="0.2"/>
    <row r="32517" ht="12.75" customHeight="1" x14ac:dyDescent="0.2"/>
    <row r="32518" ht="12.75" customHeight="1" x14ac:dyDescent="0.2"/>
    <row r="32519" ht="12.75" customHeight="1" x14ac:dyDescent="0.2"/>
    <row r="32520" ht="12.75" customHeight="1" x14ac:dyDescent="0.2"/>
    <row r="32521" ht="12.75" customHeight="1" x14ac:dyDescent="0.2"/>
    <row r="32522" ht="12.75" customHeight="1" x14ac:dyDescent="0.2"/>
    <row r="32523" ht="12.75" customHeight="1" x14ac:dyDescent="0.2"/>
    <row r="32524" ht="12.75" customHeight="1" x14ac:dyDescent="0.2"/>
    <row r="32525" ht="12.75" customHeight="1" x14ac:dyDescent="0.2"/>
    <row r="32526" ht="12.75" customHeight="1" x14ac:dyDescent="0.2"/>
    <row r="32527" ht="12.75" customHeight="1" x14ac:dyDescent="0.2"/>
    <row r="32528" ht="12.75" customHeight="1" x14ac:dyDescent="0.2"/>
    <row r="32529" ht="12.75" customHeight="1" x14ac:dyDescent="0.2"/>
    <row r="32530" ht="12.75" customHeight="1" x14ac:dyDescent="0.2"/>
    <row r="32531" ht="12.75" customHeight="1" x14ac:dyDescent="0.2"/>
    <row r="32532" ht="12.75" customHeight="1" x14ac:dyDescent="0.2"/>
    <row r="32533" ht="12.75" customHeight="1" x14ac:dyDescent="0.2"/>
    <row r="32534" ht="12.75" customHeight="1" x14ac:dyDescent="0.2"/>
    <row r="32535" ht="12.75" customHeight="1" x14ac:dyDescent="0.2"/>
    <row r="32536" ht="12.75" customHeight="1" x14ac:dyDescent="0.2"/>
    <row r="32537" ht="12.75" customHeight="1" x14ac:dyDescent="0.2"/>
    <row r="32538" ht="12.75" customHeight="1" x14ac:dyDescent="0.2"/>
    <row r="32539" ht="12.75" customHeight="1" x14ac:dyDescent="0.2"/>
    <row r="32540" ht="12.75" customHeight="1" x14ac:dyDescent="0.2"/>
    <row r="32541" ht="12.75" customHeight="1" x14ac:dyDescent="0.2"/>
    <row r="32542" ht="12.75" customHeight="1" x14ac:dyDescent="0.2"/>
    <row r="32543" ht="12.75" customHeight="1" x14ac:dyDescent="0.2"/>
    <row r="32544" ht="12.75" customHeight="1" x14ac:dyDescent="0.2"/>
    <row r="32545" ht="12.75" customHeight="1" x14ac:dyDescent="0.2"/>
    <row r="32546" ht="12.75" customHeight="1" x14ac:dyDescent="0.2"/>
    <row r="32547" ht="12.75" customHeight="1" x14ac:dyDescent="0.2"/>
    <row r="32548" ht="12.75" customHeight="1" x14ac:dyDescent="0.2"/>
    <row r="32549" ht="12.75" customHeight="1" x14ac:dyDescent="0.2"/>
    <row r="32550" ht="12.75" customHeight="1" x14ac:dyDescent="0.2"/>
    <row r="32551" ht="12.75" customHeight="1" x14ac:dyDescent="0.2"/>
    <row r="32552" ht="12.75" customHeight="1" x14ac:dyDescent="0.2"/>
    <row r="32553" ht="12.75" customHeight="1" x14ac:dyDescent="0.2"/>
    <row r="32554" ht="12.75" customHeight="1" x14ac:dyDescent="0.2"/>
    <row r="32555" ht="12.75" customHeight="1" x14ac:dyDescent="0.2"/>
    <row r="32556" ht="12.75" customHeight="1" x14ac:dyDescent="0.2"/>
    <row r="32557" ht="12.75" customHeight="1" x14ac:dyDescent="0.2"/>
    <row r="32558" ht="12.75" customHeight="1" x14ac:dyDescent="0.2"/>
    <row r="32559" ht="12.75" customHeight="1" x14ac:dyDescent="0.2"/>
    <row r="32560" ht="12.75" customHeight="1" x14ac:dyDescent="0.2"/>
    <row r="32561" ht="12.75" customHeight="1" x14ac:dyDescent="0.2"/>
    <row r="32562" ht="12.75" customHeight="1" x14ac:dyDescent="0.2"/>
    <row r="32563" ht="12.75" customHeight="1" x14ac:dyDescent="0.2"/>
    <row r="32564" ht="12.75" customHeight="1" x14ac:dyDescent="0.2"/>
    <row r="32565" ht="12.75" customHeight="1" x14ac:dyDescent="0.2"/>
    <row r="32566" ht="12.75" customHeight="1" x14ac:dyDescent="0.2"/>
    <row r="32567" ht="12.75" customHeight="1" x14ac:dyDescent="0.2"/>
    <row r="32568" ht="12.75" customHeight="1" x14ac:dyDescent="0.2"/>
    <row r="32569" ht="12.75" customHeight="1" x14ac:dyDescent="0.2"/>
    <row r="32570" ht="12.75" customHeight="1" x14ac:dyDescent="0.2"/>
    <row r="32571" ht="12.75" customHeight="1" x14ac:dyDescent="0.2"/>
    <row r="32572" ht="12.75" customHeight="1" x14ac:dyDescent="0.2"/>
    <row r="32573" ht="12.75" customHeight="1" x14ac:dyDescent="0.2"/>
    <row r="32574" ht="12.75" customHeight="1" x14ac:dyDescent="0.2"/>
    <row r="32575" ht="12.75" customHeight="1" x14ac:dyDescent="0.2"/>
    <row r="32576" ht="12.75" customHeight="1" x14ac:dyDescent="0.2"/>
    <row r="32577" ht="12.75" customHeight="1" x14ac:dyDescent="0.2"/>
    <row r="32578" ht="12.75" customHeight="1" x14ac:dyDescent="0.2"/>
    <row r="32579" ht="12.75" customHeight="1" x14ac:dyDescent="0.2"/>
    <row r="32580" ht="12.75" customHeight="1" x14ac:dyDescent="0.2"/>
    <row r="32581" ht="12.75" customHeight="1" x14ac:dyDescent="0.2"/>
    <row r="32582" ht="12.75" customHeight="1" x14ac:dyDescent="0.2"/>
    <row r="32583" ht="12.75" customHeight="1" x14ac:dyDescent="0.2"/>
    <row r="32584" ht="12.75" customHeight="1" x14ac:dyDescent="0.2"/>
    <row r="32585" ht="12.75" customHeight="1" x14ac:dyDescent="0.2"/>
    <row r="32586" ht="12.75" customHeight="1" x14ac:dyDescent="0.2"/>
    <row r="32587" ht="12.75" customHeight="1" x14ac:dyDescent="0.2"/>
    <row r="32588" ht="12.75" customHeight="1" x14ac:dyDescent="0.2"/>
    <row r="32589" ht="12.75" customHeight="1" x14ac:dyDescent="0.2"/>
    <row r="32590" ht="12.75" customHeight="1" x14ac:dyDescent="0.2"/>
    <row r="32591" ht="12.75" customHeight="1" x14ac:dyDescent="0.2"/>
    <row r="32592" ht="12.75" customHeight="1" x14ac:dyDescent="0.2"/>
    <row r="32593" ht="12.75" customHeight="1" x14ac:dyDescent="0.2"/>
    <row r="32594" ht="12.75" customHeight="1" x14ac:dyDescent="0.2"/>
    <row r="32595" ht="12.75" customHeight="1" x14ac:dyDescent="0.2"/>
    <row r="32596" ht="12.75" customHeight="1" x14ac:dyDescent="0.2"/>
    <row r="32597" ht="12.75" customHeight="1" x14ac:dyDescent="0.2"/>
    <row r="32598" ht="12.75" customHeight="1" x14ac:dyDescent="0.2"/>
    <row r="32599" ht="12.75" customHeight="1" x14ac:dyDescent="0.2"/>
    <row r="32600" ht="12.75" customHeight="1" x14ac:dyDescent="0.2"/>
    <row r="32601" ht="12.75" customHeight="1" x14ac:dyDescent="0.2"/>
    <row r="32602" ht="12.75" customHeight="1" x14ac:dyDescent="0.2"/>
    <row r="32603" ht="12.75" customHeight="1" x14ac:dyDescent="0.2"/>
    <row r="32604" ht="12.75" customHeight="1" x14ac:dyDescent="0.2"/>
    <row r="32605" ht="12.75" customHeight="1" x14ac:dyDescent="0.2"/>
    <row r="32606" ht="12.75" customHeight="1" x14ac:dyDescent="0.2"/>
    <row r="32607" ht="12.75" customHeight="1" x14ac:dyDescent="0.2"/>
    <row r="32608" ht="12.75" customHeight="1" x14ac:dyDescent="0.2"/>
    <row r="32609" ht="12.75" customHeight="1" x14ac:dyDescent="0.2"/>
    <row r="32610" ht="12.75" customHeight="1" x14ac:dyDescent="0.2"/>
    <row r="32611" ht="12.75" customHeight="1" x14ac:dyDescent="0.2"/>
    <row r="32612" ht="12.75" customHeight="1" x14ac:dyDescent="0.2"/>
    <row r="32613" ht="12.75" customHeight="1" x14ac:dyDescent="0.2"/>
    <row r="32614" ht="12.75" customHeight="1" x14ac:dyDescent="0.2"/>
    <row r="32615" ht="12.75" customHeight="1" x14ac:dyDescent="0.2"/>
    <row r="32616" ht="12.75" customHeight="1" x14ac:dyDescent="0.2"/>
    <row r="32617" ht="12.75" customHeight="1" x14ac:dyDescent="0.2"/>
    <row r="32618" ht="12.75" customHeight="1" x14ac:dyDescent="0.2"/>
    <row r="32619" ht="12.75" customHeight="1" x14ac:dyDescent="0.2"/>
    <row r="32620" ht="12.75" customHeight="1" x14ac:dyDescent="0.2"/>
    <row r="32621" ht="12.75" customHeight="1" x14ac:dyDescent="0.2"/>
    <row r="32622" ht="12.75" customHeight="1" x14ac:dyDescent="0.2"/>
    <row r="32623" ht="12.75" customHeight="1" x14ac:dyDescent="0.2"/>
    <row r="32624" ht="12.75" customHeight="1" x14ac:dyDescent="0.2"/>
    <row r="32625" ht="12.75" customHeight="1" x14ac:dyDescent="0.2"/>
    <row r="32626" ht="12.75" customHeight="1" x14ac:dyDescent="0.2"/>
    <row r="32627" ht="12.75" customHeight="1" x14ac:dyDescent="0.2"/>
    <row r="32628" ht="12.75" customHeight="1" x14ac:dyDescent="0.2"/>
    <row r="32629" ht="12.75" customHeight="1" x14ac:dyDescent="0.2"/>
    <row r="32630" ht="12.75" customHeight="1" x14ac:dyDescent="0.2"/>
    <row r="32631" ht="12.75" customHeight="1" x14ac:dyDescent="0.2"/>
    <row r="32632" ht="12.75" customHeight="1" x14ac:dyDescent="0.2"/>
    <row r="32633" ht="12.75" customHeight="1" x14ac:dyDescent="0.2"/>
    <row r="32634" ht="12.75" customHeight="1" x14ac:dyDescent="0.2"/>
    <row r="32635" ht="12.75" customHeight="1" x14ac:dyDescent="0.2"/>
    <row r="32636" ht="12.75" customHeight="1" x14ac:dyDescent="0.2"/>
    <row r="32637" ht="12.75" customHeight="1" x14ac:dyDescent="0.2"/>
    <row r="32638" ht="12.75" customHeight="1" x14ac:dyDescent="0.2"/>
    <row r="32639" ht="12.75" customHeight="1" x14ac:dyDescent="0.2"/>
    <row r="32640" ht="12.75" customHeight="1" x14ac:dyDescent="0.2"/>
    <row r="32641" ht="12.75" customHeight="1" x14ac:dyDescent="0.2"/>
    <row r="32642" ht="12.75" customHeight="1" x14ac:dyDescent="0.2"/>
    <row r="32643" ht="12.75" customHeight="1" x14ac:dyDescent="0.2"/>
    <row r="32644" ht="12.75" customHeight="1" x14ac:dyDescent="0.2"/>
    <row r="32645" ht="12.75" customHeight="1" x14ac:dyDescent="0.2"/>
    <row r="32646" ht="12.75" customHeight="1" x14ac:dyDescent="0.2"/>
    <row r="32647" ht="12.75" customHeight="1" x14ac:dyDescent="0.2"/>
    <row r="32648" ht="12.75" customHeight="1" x14ac:dyDescent="0.2"/>
    <row r="32649" ht="12.75" customHeight="1" x14ac:dyDescent="0.2"/>
    <row r="32650" ht="12.75" customHeight="1" x14ac:dyDescent="0.2"/>
    <row r="32651" ht="12.75" customHeight="1" x14ac:dyDescent="0.2"/>
    <row r="32652" ht="12.75" customHeight="1" x14ac:dyDescent="0.2"/>
    <row r="32653" ht="12.75" customHeight="1" x14ac:dyDescent="0.2"/>
    <row r="32654" ht="12.75" customHeight="1" x14ac:dyDescent="0.2"/>
    <row r="32655" ht="12.75" customHeight="1" x14ac:dyDescent="0.2"/>
    <row r="32656" ht="12.75" customHeight="1" x14ac:dyDescent="0.2"/>
    <row r="32657" ht="12.75" customHeight="1" x14ac:dyDescent="0.2"/>
    <row r="32658" ht="12.75" customHeight="1" x14ac:dyDescent="0.2"/>
    <row r="32659" ht="12.75" customHeight="1" x14ac:dyDescent="0.2"/>
    <row r="32660" ht="12.75" customHeight="1" x14ac:dyDescent="0.2"/>
    <row r="32661" ht="12.75" customHeight="1" x14ac:dyDescent="0.2"/>
    <row r="32662" ht="12.75" customHeight="1" x14ac:dyDescent="0.2"/>
    <row r="32663" ht="12.75" customHeight="1" x14ac:dyDescent="0.2"/>
    <row r="32664" ht="12.75" customHeight="1" x14ac:dyDescent="0.2"/>
    <row r="32665" ht="12.75" customHeight="1" x14ac:dyDescent="0.2"/>
    <row r="32666" ht="12.75" customHeight="1" x14ac:dyDescent="0.2"/>
    <row r="32667" ht="12.75" customHeight="1" x14ac:dyDescent="0.2"/>
    <row r="32668" ht="12.75" customHeight="1" x14ac:dyDescent="0.2"/>
    <row r="32669" ht="12.75" customHeight="1" x14ac:dyDescent="0.2"/>
    <row r="32670" ht="12.75" customHeight="1" x14ac:dyDescent="0.2"/>
    <row r="32671" ht="12.75" customHeight="1" x14ac:dyDescent="0.2"/>
    <row r="32672" ht="12.75" customHeight="1" x14ac:dyDescent="0.2"/>
    <row r="32673" ht="12.75" customHeight="1" x14ac:dyDescent="0.2"/>
    <row r="32674" ht="12.75" customHeight="1" x14ac:dyDescent="0.2"/>
    <row r="32675" ht="12.75" customHeight="1" x14ac:dyDescent="0.2"/>
    <row r="32676" ht="12.75" customHeight="1" x14ac:dyDescent="0.2"/>
    <row r="32677" ht="12.75" customHeight="1" x14ac:dyDescent="0.2"/>
    <row r="32678" ht="12.75" customHeight="1" x14ac:dyDescent="0.2"/>
    <row r="32679" ht="12.75" customHeight="1" x14ac:dyDescent="0.2"/>
    <row r="32680" ht="12.75" customHeight="1" x14ac:dyDescent="0.2"/>
    <row r="32681" ht="12.75" customHeight="1" x14ac:dyDescent="0.2"/>
    <row r="32682" ht="12.75" customHeight="1" x14ac:dyDescent="0.2"/>
    <row r="32683" ht="12.75" customHeight="1" x14ac:dyDescent="0.2"/>
    <row r="32684" ht="12.75" customHeight="1" x14ac:dyDescent="0.2"/>
    <row r="32685" ht="12.75" customHeight="1" x14ac:dyDescent="0.2"/>
    <row r="32686" ht="12.75" customHeight="1" x14ac:dyDescent="0.2"/>
    <row r="32687" ht="12.75" customHeight="1" x14ac:dyDescent="0.2"/>
    <row r="32688" ht="12.75" customHeight="1" x14ac:dyDescent="0.2"/>
    <row r="32689" ht="12.75" customHeight="1" x14ac:dyDescent="0.2"/>
    <row r="32690" ht="12.75" customHeight="1" x14ac:dyDescent="0.2"/>
    <row r="32691" ht="12.75" customHeight="1" x14ac:dyDescent="0.2"/>
    <row r="32692" ht="12.75" customHeight="1" x14ac:dyDescent="0.2"/>
    <row r="32693" ht="12.75" customHeight="1" x14ac:dyDescent="0.2"/>
    <row r="32694" ht="12.75" customHeight="1" x14ac:dyDescent="0.2"/>
    <row r="32695" ht="12.75" customHeight="1" x14ac:dyDescent="0.2"/>
    <row r="32696" ht="12.75" customHeight="1" x14ac:dyDescent="0.2"/>
    <row r="32697" ht="12.75" customHeight="1" x14ac:dyDescent="0.2"/>
    <row r="32698" ht="12.75" customHeight="1" x14ac:dyDescent="0.2"/>
    <row r="32699" ht="12.75" customHeight="1" x14ac:dyDescent="0.2"/>
    <row r="32700" ht="12.75" customHeight="1" x14ac:dyDescent="0.2"/>
    <row r="32701" ht="12.75" customHeight="1" x14ac:dyDescent="0.2"/>
    <row r="32702" ht="12.75" customHeight="1" x14ac:dyDescent="0.2"/>
    <row r="32703" ht="12.75" customHeight="1" x14ac:dyDescent="0.2"/>
    <row r="32704" ht="12.75" customHeight="1" x14ac:dyDescent="0.2"/>
    <row r="32705" ht="12.75" customHeight="1" x14ac:dyDescent="0.2"/>
    <row r="32706" ht="12.75" customHeight="1" x14ac:dyDescent="0.2"/>
    <row r="32707" ht="12.75" customHeight="1" x14ac:dyDescent="0.2"/>
    <row r="32708" ht="12.75" customHeight="1" x14ac:dyDescent="0.2"/>
    <row r="32709" ht="12.75" customHeight="1" x14ac:dyDescent="0.2"/>
    <row r="32710" ht="12.75" customHeight="1" x14ac:dyDescent="0.2"/>
    <row r="32711" ht="12.75" customHeight="1" x14ac:dyDescent="0.2"/>
    <row r="32712" ht="12.75" customHeight="1" x14ac:dyDescent="0.2"/>
    <row r="32713" ht="12.75" customHeight="1" x14ac:dyDescent="0.2"/>
    <row r="32714" ht="12.75" customHeight="1" x14ac:dyDescent="0.2"/>
    <row r="32715" ht="12.75" customHeight="1" x14ac:dyDescent="0.2"/>
    <row r="32716" ht="12.75" customHeight="1" x14ac:dyDescent="0.2"/>
    <row r="32717" ht="12.75" customHeight="1" x14ac:dyDescent="0.2"/>
    <row r="32718" ht="12.75" customHeight="1" x14ac:dyDescent="0.2"/>
    <row r="32719" ht="12.75" customHeight="1" x14ac:dyDescent="0.2"/>
    <row r="32720" ht="12.75" customHeight="1" x14ac:dyDescent="0.2"/>
    <row r="32721" ht="12.75" customHeight="1" x14ac:dyDescent="0.2"/>
    <row r="32722" ht="12.75" customHeight="1" x14ac:dyDescent="0.2"/>
    <row r="32723" ht="12.75" customHeight="1" x14ac:dyDescent="0.2"/>
    <row r="32724" ht="12.75" customHeight="1" x14ac:dyDescent="0.2"/>
    <row r="32725" ht="12.75" customHeight="1" x14ac:dyDescent="0.2"/>
    <row r="32726" ht="12.75" customHeight="1" x14ac:dyDescent="0.2"/>
    <row r="32727" ht="12.75" customHeight="1" x14ac:dyDescent="0.2"/>
    <row r="32728" ht="12.75" customHeight="1" x14ac:dyDescent="0.2"/>
    <row r="32729" ht="12.75" customHeight="1" x14ac:dyDescent="0.2"/>
    <row r="32730" ht="12.75" customHeight="1" x14ac:dyDescent="0.2"/>
    <row r="32731" ht="12.75" customHeight="1" x14ac:dyDescent="0.2"/>
    <row r="32732" ht="12.75" customHeight="1" x14ac:dyDescent="0.2"/>
    <row r="32733" ht="12.75" customHeight="1" x14ac:dyDescent="0.2"/>
    <row r="32734" ht="12.75" customHeight="1" x14ac:dyDescent="0.2"/>
    <row r="32735" ht="12.75" customHeight="1" x14ac:dyDescent="0.2"/>
    <row r="32736" ht="12.75" customHeight="1" x14ac:dyDescent="0.2"/>
    <row r="32737" ht="12.75" customHeight="1" x14ac:dyDescent="0.2"/>
    <row r="32738" ht="12.75" customHeight="1" x14ac:dyDescent="0.2"/>
    <row r="32739" ht="12.75" customHeight="1" x14ac:dyDescent="0.2"/>
    <row r="32740" ht="12.75" customHeight="1" x14ac:dyDescent="0.2"/>
    <row r="32741" ht="12.75" customHeight="1" x14ac:dyDescent="0.2"/>
    <row r="32742" ht="12.75" customHeight="1" x14ac:dyDescent="0.2"/>
    <row r="32743" ht="12.75" customHeight="1" x14ac:dyDescent="0.2"/>
    <row r="32744" ht="12.75" customHeight="1" x14ac:dyDescent="0.2"/>
    <row r="32745" ht="12.75" customHeight="1" x14ac:dyDescent="0.2"/>
    <row r="32746" ht="12.75" customHeight="1" x14ac:dyDescent="0.2"/>
    <row r="32747" ht="12.75" customHeight="1" x14ac:dyDescent="0.2"/>
    <row r="32748" ht="12.75" customHeight="1" x14ac:dyDescent="0.2"/>
    <row r="32749" ht="12.75" customHeight="1" x14ac:dyDescent="0.2"/>
    <row r="32750" ht="12.75" customHeight="1" x14ac:dyDescent="0.2"/>
    <row r="32751" ht="12.75" customHeight="1" x14ac:dyDescent="0.2"/>
    <row r="32752" ht="12.75" customHeight="1" x14ac:dyDescent="0.2"/>
    <row r="32753" ht="12.75" customHeight="1" x14ac:dyDescent="0.2"/>
    <row r="32754" ht="12.75" customHeight="1" x14ac:dyDescent="0.2"/>
    <row r="32755" ht="12.75" customHeight="1" x14ac:dyDescent="0.2"/>
    <row r="32756" ht="12.75" customHeight="1" x14ac:dyDescent="0.2"/>
    <row r="32757" ht="12.75" customHeight="1" x14ac:dyDescent="0.2"/>
    <row r="32758" ht="12.75" customHeight="1" x14ac:dyDescent="0.2"/>
    <row r="32759" ht="12.75" customHeight="1" x14ac:dyDescent="0.2"/>
    <row r="32760" ht="12.75" customHeight="1" x14ac:dyDescent="0.2"/>
    <row r="32761" ht="12.75" customHeight="1" x14ac:dyDescent="0.2"/>
    <row r="32762" ht="12.75" customHeight="1" x14ac:dyDescent="0.2"/>
    <row r="32763" ht="12.75" customHeight="1" x14ac:dyDescent="0.2"/>
    <row r="32764" ht="12.75" customHeight="1" x14ac:dyDescent="0.2"/>
    <row r="32765" ht="12.75" customHeight="1" x14ac:dyDescent="0.2"/>
    <row r="32766" ht="12.75" customHeight="1" x14ac:dyDescent="0.2"/>
    <row r="32767" ht="12.75" customHeight="1" x14ac:dyDescent="0.2"/>
    <row r="32768" ht="12.75" customHeight="1" x14ac:dyDescent="0.2"/>
    <row r="32769" ht="12.75" customHeight="1" x14ac:dyDescent="0.2"/>
    <row r="32770" ht="12.75" customHeight="1" x14ac:dyDescent="0.2"/>
    <row r="32771" ht="12.75" customHeight="1" x14ac:dyDescent="0.2"/>
    <row r="32772" ht="12.75" customHeight="1" x14ac:dyDescent="0.2"/>
    <row r="32773" ht="12.75" customHeight="1" x14ac:dyDescent="0.2"/>
    <row r="32774" ht="12.75" customHeight="1" x14ac:dyDescent="0.2"/>
    <row r="32775" ht="12.75" customHeight="1" x14ac:dyDescent="0.2"/>
    <row r="32776" ht="12.75" customHeight="1" x14ac:dyDescent="0.2"/>
    <row r="32777" ht="12.75" customHeight="1" x14ac:dyDescent="0.2"/>
    <row r="32778" ht="12.75" customHeight="1" x14ac:dyDescent="0.2"/>
    <row r="32779" ht="12.75" customHeight="1" x14ac:dyDescent="0.2"/>
    <row r="32780" ht="12.75" customHeight="1" x14ac:dyDescent="0.2"/>
    <row r="32781" ht="12.75" customHeight="1" x14ac:dyDescent="0.2"/>
    <row r="32782" ht="12.75" customHeight="1" x14ac:dyDescent="0.2"/>
    <row r="32783" ht="12.75" customHeight="1" x14ac:dyDescent="0.2"/>
    <row r="32784" ht="12.75" customHeight="1" x14ac:dyDescent="0.2"/>
    <row r="32785" ht="12.75" customHeight="1" x14ac:dyDescent="0.2"/>
    <row r="32786" ht="12.75" customHeight="1" x14ac:dyDescent="0.2"/>
    <row r="32787" ht="12.75" customHeight="1" x14ac:dyDescent="0.2"/>
    <row r="32788" ht="12.75" customHeight="1" x14ac:dyDescent="0.2"/>
    <row r="32789" ht="12.75" customHeight="1" x14ac:dyDescent="0.2"/>
    <row r="32790" ht="12.75" customHeight="1" x14ac:dyDescent="0.2"/>
    <row r="32791" ht="12.75" customHeight="1" x14ac:dyDescent="0.2"/>
    <row r="32792" ht="12.75" customHeight="1" x14ac:dyDescent="0.2"/>
    <row r="32793" ht="12.75" customHeight="1" x14ac:dyDescent="0.2"/>
    <row r="32794" ht="12.75" customHeight="1" x14ac:dyDescent="0.2"/>
    <row r="32795" ht="12.75" customHeight="1" x14ac:dyDescent="0.2"/>
    <row r="32796" ht="12.75" customHeight="1" x14ac:dyDescent="0.2"/>
    <row r="32797" ht="12.75" customHeight="1" x14ac:dyDescent="0.2"/>
    <row r="32798" ht="12.75" customHeight="1" x14ac:dyDescent="0.2"/>
    <row r="32799" ht="12.75" customHeight="1" x14ac:dyDescent="0.2"/>
    <row r="32800" ht="12.75" customHeight="1" x14ac:dyDescent="0.2"/>
    <row r="32801" ht="12.75" customHeight="1" x14ac:dyDescent="0.2"/>
    <row r="32802" ht="12.75" customHeight="1" x14ac:dyDescent="0.2"/>
    <row r="32803" ht="12.75" customHeight="1" x14ac:dyDescent="0.2"/>
    <row r="32804" ht="12.75" customHeight="1" x14ac:dyDescent="0.2"/>
    <row r="32805" ht="12.75" customHeight="1" x14ac:dyDescent="0.2"/>
    <row r="32806" ht="12.75" customHeight="1" x14ac:dyDescent="0.2"/>
    <row r="32807" ht="12.75" customHeight="1" x14ac:dyDescent="0.2"/>
    <row r="32808" ht="12.75" customHeight="1" x14ac:dyDescent="0.2"/>
    <row r="32809" ht="12.75" customHeight="1" x14ac:dyDescent="0.2"/>
    <row r="32810" ht="12.75" customHeight="1" x14ac:dyDescent="0.2"/>
    <row r="32811" ht="12.75" customHeight="1" x14ac:dyDescent="0.2"/>
    <row r="32812" ht="12.75" customHeight="1" x14ac:dyDescent="0.2"/>
    <row r="32813" ht="12.75" customHeight="1" x14ac:dyDescent="0.2"/>
    <row r="32814" ht="12.75" customHeight="1" x14ac:dyDescent="0.2"/>
    <row r="32815" ht="12.75" customHeight="1" x14ac:dyDescent="0.2"/>
    <row r="32816" ht="12.75" customHeight="1" x14ac:dyDescent="0.2"/>
    <row r="32817" ht="12.75" customHeight="1" x14ac:dyDescent="0.2"/>
    <row r="32818" ht="12.75" customHeight="1" x14ac:dyDescent="0.2"/>
    <row r="32819" ht="12.75" customHeight="1" x14ac:dyDescent="0.2"/>
    <row r="32820" ht="12.75" customHeight="1" x14ac:dyDescent="0.2"/>
    <row r="32821" ht="12.75" customHeight="1" x14ac:dyDescent="0.2"/>
    <row r="32822" ht="12.75" customHeight="1" x14ac:dyDescent="0.2"/>
    <row r="32823" ht="12.75" customHeight="1" x14ac:dyDescent="0.2"/>
    <row r="32824" ht="12.75" customHeight="1" x14ac:dyDescent="0.2"/>
    <row r="32825" ht="12.75" customHeight="1" x14ac:dyDescent="0.2"/>
    <row r="32826" ht="12.75" customHeight="1" x14ac:dyDescent="0.2"/>
    <row r="32827" ht="12.75" customHeight="1" x14ac:dyDescent="0.2"/>
    <row r="32828" ht="12.75" customHeight="1" x14ac:dyDescent="0.2"/>
    <row r="32829" ht="12.75" customHeight="1" x14ac:dyDescent="0.2"/>
    <row r="32830" ht="12.75" customHeight="1" x14ac:dyDescent="0.2"/>
    <row r="32831" ht="12.75" customHeight="1" x14ac:dyDescent="0.2"/>
    <row r="32832" ht="12.75" customHeight="1" x14ac:dyDescent="0.2"/>
    <row r="32833" ht="12.75" customHeight="1" x14ac:dyDescent="0.2"/>
    <row r="32834" ht="12.75" customHeight="1" x14ac:dyDescent="0.2"/>
    <row r="32835" ht="12.75" customHeight="1" x14ac:dyDescent="0.2"/>
    <row r="32836" ht="12.75" customHeight="1" x14ac:dyDescent="0.2"/>
    <row r="32837" ht="12.75" customHeight="1" x14ac:dyDescent="0.2"/>
    <row r="32838" ht="12.75" customHeight="1" x14ac:dyDescent="0.2"/>
    <row r="32839" ht="12.75" customHeight="1" x14ac:dyDescent="0.2"/>
    <row r="32840" ht="12.75" customHeight="1" x14ac:dyDescent="0.2"/>
    <row r="32841" ht="12.75" customHeight="1" x14ac:dyDescent="0.2"/>
    <row r="32842" ht="12.75" customHeight="1" x14ac:dyDescent="0.2"/>
    <row r="32843" ht="12.75" customHeight="1" x14ac:dyDescent="0.2"/>
    <row r="32844" ht="12.75" customHeight="1" x14ac:dyDescent="0.2"/>
    <row r="32845" ht="12.75" customHeight="1" x14ac:dyDescent="0.2"/>
    <row r="32846" ht="12.75" customHeight="1" x14ac:dyDescent="0.2"/>
    <row r="32847" ht="12.75" customHeight="1" x14ac:dyDescent="0.2"/>
    <row r="32848" ht="12.75" customHeight="1" x14ac:dyDescent="0.2"/>
    <row r="32849" ht="12.75" customHeight="1" x14ac:dyDescent="0.2"/>
    <row r="32850" ht="12.75" customHeight="1" x14ac:dyDescent="0.2"/>
    <row r="32851" ht="12.75" customHeight="1" x14ac:dyDescent="0.2"/>
    <row r="32852" ht="12.75" customHeight="1" x14ac:dyDescent="0.2"/>
    <row r="32853" ht="12.75" customHeight="1" x14ac:dyDescent="0.2"/>
    <row r="32854" ht="12.75" customHeight="1" x14ac:dyDescent="0.2"/>
    <row r="32855" ht="12.75" customHeight="1" x14ac:dyDescent="0.2"/>
    <row r="32856" ht="12.75" customHeight="1" x14ac:dyDescent="0.2"/>
    <row r="32857" ht="12.75" customHeight="1" x14ac:dyDescent="0.2"/>
    <row r="32858" ht="12.75" customHeight="1" x14ac:dyDescent="0.2"/>
    <row r="32859" ht="12.75" customHeight="1" x14ac:dyDescent="0.2"/>
    <row r="32860" ht="12.75" customHeight="1" x14ac:dyDescent="0.2"/>
    <row r="32861" ht="12.75" customHeight="1" x14ac:dyDescent="0.2"/>
    <row r="32862" ht="12.75" customHeight="1" x14ac:dyDescent="0.2"/>
    <row r="32863" ht="12.75" customHeight="1" x14ac:dyDescent="0.2"/>
    <row r="32864" ht="12.75" customHeight="1" x14ac:dyDescent="0.2"/>
    <row r="32865" ht="12.75" customHeight="1" x14ac:dyDescent="0.2"/>
    <row r="32866" ht="12.75" customHeight="1" x14ac:dyDescent="0.2"/>
    <row r="32867" ht="12.75" customHeight="1" x14ac:dyDescent="0.2"/>
    <row r="32868" ht="12.75" customHeight="1" x14ac:dyDescent="0.2"/>
    <row r="32869" ht="12.75" customHeight="1" x14ac:dyDescent="0.2"/>
    <row r="32870" ht="12.75" customHeight="1" x14ac:dyDescent="0.2"/>
    <row r="32871" ht="12.75" customHeight="1" x14ac:dyDescent="0.2"/>
    <row r="32872" ht="12.75" customHeight="1" x14ac:dyDescent="0.2"/>
    <row r="32873" ht="12.75" customHeight="1" x14ac:dyDescent="0.2"/>
    <row r="32874" ht="12.75" customHeight="1" x14ac:dyDescent="0.2"/>
    <row r="32875" ht="12.75" customHeight="1" x14ac:dyDescent="0.2"/>
    <row r="32876" ht="12.75" customHeight="1" x14ac:dyDescent="0.2"/>
    <row r="32877" ht="12.75" customHeight="1" x14ac:dyDescent="0.2"/>
    <row r="32878" ht="12.75" customHeight="1" x14ac:dyDescent="0.2"/>
    <row r="32879" ht="12.75" customHeight="1" x14ac:dyDescent="0.2"/>
    <row r="32880" ht="12.75" customHeight="1" x14ac:dyDescent="0.2"/>
    <row r="32881" ht="12.75" customHeight="1" x14ac:dyDescent="0.2"/>
    <row r="32882" ht="12.75" customHeight="1" x14ac:dyDescent="0.2"/>
    <row r="32883" ht="12.75" customHeight="1" x14ac:dyDescent="0.2"/>
    <row r="32884" ht="12.75" customHeight="1" x14ac:dyDescent="0.2"/>
    <row r="32885" ht="12.75" customHeight="1" x14ac:dyDescent="0.2"/>
    <row r="32886" ht="12.75" customHeight="1" x14ac:dyDescent="0.2"/>
    <row r="32887" ht="12.75" customHeight="1" x14ac:dyDescent="0.2"/>
    <row r="32888" ht="12.75" customHeight="1" x14ac:dyDescent="0.2"/>
    <row r="32889" ht="12.75" customHeight="1" x14ac:dyDescent="0.2"/>
    <row r="32890" ht="12.75" customHeight="1" x14ac:dyDescent="0.2"/>
    <row r="32891" ht="12.75" customHeight="1" x14ac:dyDescent="0.2"/>
    <row r="32892" ht="12.75" customHeight="1" x14ac:dyDescent="0.2"/>
    <row r="32893" ht="12.75" customHeight="1" x14ac:dyDescent="0.2"/>
    <row r="32894" ht="12.75" customHeight="1" x14ac:dyDescent="0.2"/>
    <row r="32895" ht="12.75" customHeight="1" x14ac:dyDescent="0.2"/>
    <row r="32896" ht="12.75" customHeight="1" x14ac:dyDescent="0.2"/>
    <row r="32897" ht="12.75" customHeight="1" x14ac:dyDescent="0.2"/>
    <row r="32898" ht="12.75" customHeight="1" x14ac:dyDescent="0.2"/>
    <row r="32899" ht="12.75" customHeight="1" x14ac:dyDescent="0.2"/>
    <row r="32900" ht="12.75" customHeight="1" x14ac:dyDescent="0.2"/>
    <row r="32901" ht="12.75" customHeight="1" x14ac:dyDescent="0.2"/>
    <row r="32902" ht="12.75" customHeight="1" x14ac:dyDescent="0.2"/>
    <row r="32903" ht="12.75" customHeight="1" x14ac:dyDescent="0.2"/>
    <row r="32904" ht="12.75" customHeight="1" x14ac:dyDescent="0.2"/>
    <row r="32905" ht="12.75" customHeight="1" x14ac:dyDescent="0.2"/>
    <row r="32906" ht="12.75" customHeight="1" x14ac:dyDescent="0.2"/>
    <row r="32907" ht="12.75" customHeight="1" x14ac:dyDescent="0.2"/>
    <row r="32908" ht="12.75" customHeight="1" x14ac:dyDescent="0.2"/>
    <row r="32909" ht="12.75" customHeight="1" x14ac:dyDescent="0.2"/>
    <row r="32910" ht="12.75" customHeight="1" x14ac:dyDescent="0.2"/>
    <row r="32911" ht="12.75" customHeight="1" x14ac:dyDescent="0.2"/>
    <row r="32912" ht="12.75" customHeight="1" x14ac:dyDescent="0.2"/>
    <row r="32913" ht="12.75" customHeight="1" x14ac:dyDescent="0.2"/>
    <row r="32914" ht="12.75" customHeight="1" x14ac:dyDescent="0.2"/>
    <row r="32915" ht="12.75" customHeight="1" x14ac:dyDescent="0.2"/>
    <row r="32916" ht="12.75" customHeight="1" x14ac:dyDescent="0.2"/>
    <row r="32917" ht="12.75" customHeight="1" x14ac:dyDescent="0.2"/>
    <row r="32918" ht="12.75" customHeight="1" x14ac:dyDescent="0.2"/>
    <row r="32919" ht="12.75" customHeight="1" x14ac:dyDescent="0.2"/>
    <row r="32920" ht="12.75" customHeight="1" x14ac:dyDescent="0.2"/>
    <row r="32921" ht="12.75" customHeight="1" x14ac:dyDescent="0.2"/>
    <row r="32922" ht="12.75" customHeight="1" x14ac:dyDescent="0.2"/>
    <row r="32923" ht="12.75" customHeight="1" x14ac:dyDescent="0.2"/>
    <row r="32924" ht="12.75" customHeight="1" x14ac:dyDescent="0.2"/>
    <row r="32925" ht="12.75" customHeight="1" x14ac:dyDescent="0.2"/>
    <row r="32926" ht="12.75" customHeight="1" x14ac:dyDescent="0.2"/>
    <row r="32927" ht="12.75" customHeight="1" x14ac:dyDescent="0.2"/>
    <row r="32928" ht="12.75" customHeight="1" x14ac:dyDescent="0.2"/>
    <row r="32929" ht="12.75" customHeight="1" x14ac:dyDescent="0.2"/>
    <row r="32930" ht="12.75" customHeight="1" x14ac:dyDescent="0.2"/>
    <row r="32931" ht="12.75" customHeight="1" x14ac:dyDescent="0.2"/>
    <row r="32932" ht="12.75" customHeight="1" x14ac:dyDescent="0.2"/>
    <row r="32933" ht="12.75" customHeight="1" x14ac:dyDescent="0.2"/>
    <row r="32934" ht="12.75" customHeight="1" x14ac:dyDescent="0.2"/>
    <row r="32935" ht="12.75" customHeight="1" x14ac:dyDescent="0.2"/>
    <row r="32936" ht="12.75" customHeight="1" x14ac:dyDescent="0.2"/>
    <row r="32937" ht="12.75" customHeight="1" x14ac:dyDescent="0.2"/>
    <row r="32938" ht="12.75" customHeight="1" x14ac:dyDescent="0.2"/>
    <row r="32939" ht="12.75" customHeight="1" x14ac:dyDescent="0.2"/>
    <row r="32940" ht="12.75" customHeight="1" x14ac:dyDescent="0.2"/>
    <row r="32941" ht="12.75" customHeight="1" x14ac:dyDescent="0.2"/>
    <row r="32942" ht="12.75" customHeight="1" x14ac:dyDescent="0.2"/>
    <row r="32943" ht="12.75" customHeight="1" x14ac:dyDescent="0.2"/>
    <row r="32944" ht="12.75" customHeight="1" x14ac:dyDescent="0.2"/>
    <row r="32945" ht="12.75" customHeight="1" x14ac:dyDescent="0.2"/>
    <row r="32946" ht="12.75" customHeight="1" x14ac:dyDescent="0.2"/>
    <row r="32947" ht="12.75" customHeight="1" x14ac:dyDescent="0.2"/>
    <row r="32948" ht="12.75" customHeight="1" x14ac:dyDescent="0.2"/>
    <row r="32949" ht="12.75" customHeight="1" x14ac:dyDescent="0.2"/>
    <row r="32950" ht="12.75" customHeight="1" x14ac:dyDescent="0.2"/>
    <row r="32951" ht="12.75" customHeight="1" x14ac:dyDescent="0.2"/>
    <row r="32952" ht="12.75" customHeight="1" x14ac:dyDescent="0.2"/>
    <row r="32953" ht="12.75" customHeight="1" x14ac:dyDescent="0.2"/>
    <row r="32954" ht="12.75" customHeight="1" x14ac:dyDescent="0.2"/>
    <row r="32955" ht="12.75" customHeight="1" x14ac:dyDescent="0.2"/>
    <row r="32956" ht="12.75" customHeight="1" x14ac:dyDescent="0.2"/>
    <row r="32957" ht="12.75" customHeight="1" x14ac:dyDescent="0.2"/>
    <row r="32958" ht="12.75" customHeight="1" x14ac:dyDescent="0.2"/>
    <row r="32959" ht="12.75" customHeight="1" x14ac:dyDescent="0.2"/>
    <row r="32960" ht="12.75" customHeight="1" x14ac:dyDescent="0.2"/>
    <row r="32961" ht="12.75" customHeight="1" x14ac:dyDescent="0.2"/>
    <row r="32962" ht="12.75" customHeight="1" x14ac:dyDescent="0.2"/>
    <row r="32963" ht="12.75" customHeight="1" x14ac:dyDescent="0.2"/>
    <row r="32964" ht="12.75" customHeight="1" x14ac:dyDescent="0.2"/>
    <row r="32965" ht="12.75" customHeight="1" x14ac:dyDescent="0.2"/>
    <row r="32966" ht="12.75" customHeight="1" x14ac:dyDescent="0.2"/>
    <row r="32967" ht="12.75" customHeight="1" x14ac:dyDescent="0.2"/>
    <row r="32968" ht="12.75" customHeight="1" x14ac:dyDescent="0.2"/>
    <row r="32969" ht="12.75" customHeight="1" x14ac:dyDescent="0.2"/>
    <row r="32970" ht="12.75" customHeight="1" x14ac:dyDescent="0.2"/>
    <row r="32971" ht="12.75" customHeight="1" x14ac:dyDescent="0.2"/>
    <row r="32972" ht="12.75" customHeight="1" x14ac:dyDescent="0.2"/>
    <row r="32973" ht="12.75" customHeight="1" x14ac:dyDescent="0.2"/>
    <row r="32974" ht="12.75" customHeight="1" x14ac:dyDescent="0.2"/>
    <row r="32975" ht="12.75" customHeight="1" x14ac:dyDescent="0.2"/>
    <row r="32976" ht="12.75" customHeight="1" x14ac:dyDescent="0.2"/>
    <row r="32977" ht="12.75" customHeight="1" x14ac:dyDescent="0.2"/>
    <row r="32978" ht="12.75" customHeight="1" x14ac:dyDescent="0.2"/>
    <row r="32979" ht="12.75" customHeight="1" x14ac:dyDescent="0.2"/>
    <row r="32980" ht="12.75" customHeight="1" x14ac:dyDescent="0.2"/>
    <row r="32981" ht="12.75" customHeight="1" x14ac:dyDescent="0.2"/>
    <row r="32982" ht="12.75" customHeight="1" x14ac:dyDescent="0.2"/>
    <row r="32983" ht="12.75" customHeight="1" x14ac:dyDescent="0.2"/>
    <row r="32984" ht="12.75" customHeight="1" x14ac:dyDescent="0.2"/>
    <row r="32985" ht="12.75" customHeight="1" x14ac:dyDescent="0.2"/>
    <row r="32986" ht="12.75" customHeight="1" x14ac:dyDescent="0.2"/>
    <row r="32987" ht="12.75" customHeight="1" x14ac:dyDescent="0.2"/>
    <row r="32988" ht="12.75" customHeight="1" x14ac:dyDescent="0.2"/>
    <row r="32989" ht="12.75" customHeight="1" x14ac:dyDescent="0.2"/>
    <row r="32990" ht="12.75" customHeight="1" x14ac:dyDescent="0.2"/>
    <row r="32991" ht="12.75" customHeight="1" x14ac:dyDescent="0.2"/>
    <row r="32992" ht="12.75" customHeight="1" x14ac:dyDescent="0.2"/>
    <row r="32993" ht="12.75" customHeight="1" x14ac:dyDescent="0.2"/>
    <row r="32994" ht="12.75" customHeight="1" x14ac:dyDescent="0.2"/>
    <row r="32995" ht="12.75" customHeight="1" x14ac:dyDescent="0.2"/>
    <row r="32996" ht="12.75" customHeight="1" x14ac:dyDescent="0.2"/>
    <row r="32997" ht="12.75" customHeight="1" x14ac:dyDescent="0.2"/>
    <row r="32998" ht="12.75" customHeight="1" x14ac:dyDescent="0.2"/>
    <row r="32999" ht="12.75" customHeight="1" x14ac:dyDescent="0.2"/>
    <row r="33000" ht="12.75" customHeight="1" x14ac:dyDescent="0.2"/>
    <row r="33001" ht="12.75" customHeight="1" x14ac:dyDescent="0.2"/>
    <row r="33002" ht="12.75" customHeight="1" x14ac:dyDescent="0.2"/>
    <row r="33003" ht="12.75" customHeight="1" x14ac:dyDescent="0.2"/>
    <row r="33004" ht="12.75" customHeight="1" x14ac:dyDescent="0.2"/>
    <row r="33005" ht="12.75" customHeight="1" x14ac:dyDescent="0.2"/>
    <row r="33006" ht="12.75" customHeight="1" x14ac:dyDescent="0.2"/>
    <row r="33007" ht="12.75" customHeight="1" x14ac:dyDescent="0.2"/>
    <row r="33008" ht="12.75" customHeight="1" x14ac:dyDescent="0.2"/>
    <row r="33009" ht="12.75" customHeight="1" x14ac:dyDescent="0.2"/>
    <row r="33010" ht="12.75" customHeight="1" x14ac:dyDescent="0.2"/>
    <row r="33011" ht="12.75" customHeight="1" x14ac:dyDescent="0.2"/>
    <row r="33012" ht="12.75" customHeight="1" x14ac:dyDescent="0.2"/>
    <row r="33013" ht="12.75" customHeight="1" x14ac:dyDescent="0.2"/>
    <row r="33014" ht="12.75" customHeight="1" x14ac:dyDescent="0.2"/>
    <row r="33015" ht="12.75" customHeight="1" x14ac:dyDescent="0.2"/>
    <row r="33016" ht="12.75" customHeight="1" x14ac:dyDescent="0.2"/>
    <row r="33017" ht="12.75" customHeight="1" x14ac:dyDescent="0.2"/>
    <row r="33018" ht="12.75" customHeight="1" x14ac:dyDescent="0.2"/>
    <row r="33019" ht="12.75" customHeight="1" x14ac:dyDescent="0.2"/>
    <row r="33020" ht="12.75" customHeight="1" x14ac:dyDescent="0.2"/>
    <row r="33021" ht="12.75" customHeight="1" x14ac:dyDescent="0.2"/>
    <row r="33022" ht="12.75" customHeight="1" x14ac:dyDescent="0.2"/>
    <row r="33023" ht="12.75" customHeight="1" x14ac:dyDescent="0.2"/>
    <row r="33024" ht="12.75" customHeight="1" x14ac:dyDescent="0.2"/>
    <row r="33025" ht="12.75" customHeight="1" x14ac:dyDescent="0.2"/>
    <row r="33026" ht="12.75" customHeight="1" x14ac:dyDescent="0.2"/>
    <row r="33027" ht="12.75" customHeight="1" x14ac:dyDescent="0.2"/>
    <row r="33028" ht="12.75" customHeight="1" x14ac:dyDescent="0.2"/>
    <row r="33029" ht="12.75" customHeight="1" x14ac:dyDescent="0.2"/>
    <row r="33030" ht="12.75" customHeight="1" x14ac:dyDescent="0.2"/>
    <row r="33031" ht="12.75" customHeight="1" x14ac:dyDescent="0.2"/>
    <row r="33032" ht="12.75" customHeight="1" x14ac:dyDescent="0.2"/>
    <row r="33033" ht="12.75" customHeight="1" x14ac:dyDescent="0.2"/>
    <row r="33034" ht="12.75" customHeight="1" x14ac:dyDescent="0.2"/>
    <row r="33035" ht="12.75" customHeight="1" x14ac:dyDescent="0.2"/>
    <row r="33036" ht="12.75" customHeight="1" x14ac:dyDescent="0.2"/>
    <row r="33037" ht="12.75" customHeight="1" x14ac:dyDescent="0.2"/>
    <row r="33038" ht="12.75" customHeight="1" x14ac:dyDescent="0.2"/>
    <row r="33039" ht="12.75" customHeight="1" x14ac:dyDescent="0.2"/>
    <row r="33040" ht="12.75" customHeight="1" x14ac:dyDescent="0.2"/>
    <row r="33041" ht="12.75" customHeight="1" x14ac:dyDescent="0.2"/>
    <row r="33042" ht="12.75" customHeight="1" x14ac:dyDescent="0.2"/>
    <row r="33043" ht="12.75" customHeight="1" x14ac:dyDescent="0.2"/>
    <row r="33044" ht="12.75" customHeight="1" x14ac:dyDescent="0.2"/>
    <row r="33045" ht="12.75" customHeight="1" x14ac:dyDescent="0.2"/>
    <row r="33046" ht="12.75" customHeight="1" x14ac:dyDescent="0.2"/>
    <row r="33047" ht="12.75" customHeight="1" x14ac:dyDescent="0.2"/>
    <row r="33048" ht="12.75" customHeight="1" x14ac:dyDescent="0.2"/>
    <row r="33049" ht="12.75" customHeight="1" x14ac:dyDescent="0.2"/>
    <row r="33050" ht="12.75" customHeight="1" x14ac:dyDescent="0.2"/>
    <row r="33051" ht="12.75" customHeight="1" x14ac:dyDescent="0.2"/>
    <row r="33052" ht="12.75" customHeight="1" x14ac:dyDescent="0.2"/>
    <row r="33053" ht="12.75" customHeight="1" x14ac:dyDescent="0.2"/>
    <row r="33054" ht="12.75" customHeight="1" x14ac:dyDescent="0.2"/>
    <row r="33055" ht="12.75" customHeight="1" x14ac:dyDescent="0.2"/>
    <row r="33056" ht="12.75" customHeight="1" x14ac:dyDescent="0.2"/>
    <row r="33057" ht="12.75" customHeight="1" x14ac:dyDescent="0.2"/>
    <row r="33058" ht="12.75" customHeight="1" x14ac:dyDescent="0.2"/>
    <row r="33059" ht="12.75" customHeight="1" x14ac:dyDescent="0.2"/>
    <row r="33060" ht="12.75" customHeight="1" x14ac:dyDescent="0.2"/>
    <row r="33061" ht="12.75" customHeight="1" x14ac:dyDescent="0.2"/>
    <row r="33062" ht="12.75" customHeight="1" x14ac:dyDescent="0.2"/>
    <row r="33063" ht="12.75" customHeight="1" x14ac:dyDescent="0.2"/>
    <row r="33064" ht="12.75" customHeight="1" x14ac:dyDescent="0.2"/>
    <row r="33065" ht="12.75" customHeight="1" x14ac:dyDescent="0.2"/>
    <row r="33066" ht="12.75" customHeight="1" x14ac:dyDescent="0.2"/>
    <row r="33067" ht="12.75" customHeight="1" x14ac:dyDescent="0.2"/>
    <row r="33068" ht="12.75" customHeight="1" x14ac:dyDescent="0.2"/>
    <row r="33069" ht="12.75" customHeight="1" x14ac:dyDescent="0.2"/>
    <row r="33070" ht="12.75" customHeight="1" x14ac:dyDescent="0.2"/>
    <row r="33071" ht="12.75" customHeight="1" x14ac:dyDescent="0.2"/>
    <row r="33072" ht="12.75" customHeight="1" x14ac:dyDescent="0.2"/>
    <row r="33073" ht="12.75" customHeight="1" x14ac:dyDescent="0.2"/>
    <row r="33074" ht="12.75" customHeight="1" x14ac:dyDescent="0.2"/>
    <row r="33075" ht="12.75" customHeight="1" x14ac:dyDescent="0.2"/>
    <row r="33076" ht="12.75" customHeight="1" x14ac:dyDescent="0.2"/>
    <row r="33077" ht="12.75" customHeight="1" x14ac:dyDescent="0.2"/>
    <row r="33078" ht="12.75" customHeight="1" x14ac:dyDescent="0.2"/>
    <row r="33079" ht="12.75" customHeight="1" x14ac:dyDescent="0.2"/>
    <row r="33080" ht="12.75" customHeight="1" x14ac:dyDescent="0.2"/>
    <row r="33081" ht="12.75" customHeight="1" x14ac:dyDescent="0.2"/>
    <row r="33082" ht="12.75" customHeight="1" x14ac:dyDescent="0.2"/>
    <row r="33083" ht="12.75" customHeight="1" x14ac:dyDescent="0.2"/>
    <row r="33084" ht="12.75" customHeight="1" x14ac:dyDescent="0.2"/>
    <row r="33085" ht="12.75" customHeight="1" x14ac:dyDescent="0.2"/>
    <row r="33086" ht="12.75" customHeight="1" x14ac:dyDescent="0.2"/>
    <row r="33087" ht="12.75" customHeight="1" x14ac:dyDescent="0.2"/>
    <row r="33088" ht="12.75" customHeight="1" x14ac:dyDescent="0.2"/>
    <row r="33089" ht="12.75" customHeight="1" x14ac:dyDescent="0.2"/>
    <row r="33090" ht="12.75" customHeight="1" x14ac:dyDescent="0.2"/>
    <row r="33091" ht="12.75" customHeight="1" x14ac:dyDescent="0.2"/>
    <row r="33092" ht="12.75" customHeight="1" x14ac:dyDescent="0.2"/>
    <row r="33093" ht="12.75" customHeight="1" x14ac:dyDescent="0.2"/>
    <row r="33094" ht="12.75" customHeight="1" x14ac:dyDescent="0.2"/>
    <row r="33095" ht="12.75" customHeight="1" x14ac:dyDescent="0.2"/>
    <row r="33096" ht="12.75" customHeight="1" x14ac:dyDescent="0.2"/>
    <row r="33097" ht="12.75" customHeight="1" x14ac:dyDescent="0.2"/>
    <row r="33098" ht="12.75" customHeight="1" x14ac:dyDescent="0.2"/>
    <row r="33099" ht="12.75" customHeight="1" x14ac:dyDescent="0.2"/>
    <row r="33100" ht="12.75" customHeight="1" x14ac:dyDescent="0.2"/>
    <row r="33101" ht="12.75" customHeight="1" x14ac:dyDescent="0.2"/>
    <row r="33102" ht="12.75" customHeight="1" x14ac:dyDescent="0.2"/>
    <row r="33103" ht="12.75" customHeight="1" x14ac:dyDescent="0.2"/>
    <row r="33104" ht="12.75" customHeight="1" x14ac:dyDescent="0.2"/>
    <row r="33105" ht="12.75" customHeight="1" x14ac:dyDescent="0.2"/>
    <row r="33106" ht="12.75" customHeight="1" x14ac:dyDescent="0.2"/>
    <row r="33107" ht="12.75" customHeight="1" x14ac:dyDescent="0.2"/>
    <row r="33108" ht="12.75" customHeight="1" x14ac:dyDescent="0.2"/>
    <row r="33109" ht="12.75" customHeight="1" x14ac:dyDescent="0.2"/>
    <row r="33110" ht="12.75" customHeight="1" x14ac:dyDescent="0.2"/>
    <row r="33111" ht="12.75" customHeight="1" x14ac:dyDescent="0.2"/>
    <row r="33112" ht="12.75" customHeight="1" x14ac:dyDescent="0.2"/>
    <row r="33113" ht="12.75" customHeight="1" x14ac:dyDescent="0.2"/>
    <row r="33114" ht="12.75" customHeight="1" x14ac:dyDescent="0.2"/>
    <row r="33115" ht="12.75" customHeight="1" x14ac:dyDescent="0.2"/>
    <row r="33116" ht="12.75" customHeight="1" x14ac:dyDescent="0.2"/>
    <row r="33117" ht="12.75" customHeight="1" x14ac:dyDescent="0.2"/>
    <row r="33118" ht="12.75" customHeight="1" x14ac:dyDescent="0.2"/>
    <row r="33119" ht="12.75" customHeight="1" x14ac:dyDescent="0.2"/>
    <row r="33120" ht="12.75" customHeight="1" x14ac:dyDescent="0.2"/>
    <row r="33121" ht="12.75" customHeight="1" x14ac:dyDescent="0.2"/>
    <row r="33122" ht="12.75" customHeight="1" x14ac:dyDescent="0.2"/>
    <row r="33123" ht="12.75" customHeight="1" x14ac:dyDescent="0.2"/>
    <row r="33124" ht="12.75" customHeight="1" x14ac:dyDescent="0.2"/>
    <row r="33125" ht="12.75" customHeight="1" x14ac:dyDescent="0.2"/>
    <row r="33126" ht="12.75" customHeight="1" x14ac:dyDescent="0.2"/>
    <row r="33127" ht="12.75" customHeight="1" x14ac:dyDescent="0.2"/>
    <row r="33128" ht="12.75" customHeight="1" x14ac:dyDescent="0.2"/>
    <row r="33129" ht="12.75" customHeight="1" x14ac:dyDescent="0.2"/>
    <row r="33130" ht="12.75" customHeight="1" x14ac:dyDescent="0.2"/>
    <row r="33131" ht="12.75" customHeight="1" x14ac:dyDescent="0.2"/>
    <row r="33132" ht="12.75" customHeight="1" x14ac:dyDescent="0.2"/>
    <row r="33133" ht="12.75" customHeight="1" x14ac:dyDescent="0.2"/>
    <row r="33134" ht="12.75" customHeight="1" x14ac:dyDescent="0.2"/>
    <row r="33135" ht="12.75" customHeight="1" x14ac:dyDescent="0.2"/>
    <row r="33136" ht="12.75" customHeight="1" x14ac:dyDescent="0.2"/>
    <row r="33137" ht="12.75" customHeight="1" x14ac:dyDescent="0.2"/>
    <row r="33138" ht="12.75" customHeight="1" x14ac:dyDescent="0.2"/>
    <row r="33139" ht="12.75" customHeight="1" x14ac:dyDescent="0.2"/>
    <row r="33140" ht="12.75" customHeight="1" x14ac:dyDescent="0.2"/>
    <row r="33141" ht="12.75" customHeight="1" x14ac:dyDescent="0.2"/>
    <row r="33142" ht="12.75" customHeight="1" x14ac:dyDescent="0.2"/>
    <row r="33143" ht="12.75" customHeight="1" x14ac:dyDescent="0.2"/>
    <row r="33144" ht="12.75" customHeight="1" x14ac:dyDescent="0.2"/>
    <row r="33145" ht="12.75" customHeight="1" x14ac:dyDescent="0.2"/>
    <row r="33146" ht="12.75" customHeight="1" x14ac:dyDescent="0.2"/>
    <row r="33147" ht="12.75" customHeight="1" x14ac:dyDescent="0.2"/>
    <row r="33148" ht="12.75" customHeight="1" x14ac:dyDescent="0.2"/>
    <row r="33149" ht="12.75" customHeight="1" x14ac:dyDescent="0.2"/>
    <row r="33150" ht="12.75" customHeight="1" x14ac:dyDescent="0.2"/>
    <row r="33151" ht="12.75" customHeight="1" x14ac:dyDescent="0.2"/>
    <row r="33152" ht="12.75" customHeight="1" x14ac:dyDescent="0.2"/>
    <row r="33153" ht="12.75" customHeight="1" x14ac:dyDescent="0.2"/>
    <row r="33154" ht="12.75" customHeight="1" x14ac:dyDescent="0.2"/>
    <row r="33155" ht="12.75" customHeight="1" x14ac:dyDescent="0.2"/>
    <row r="33156" ht="12.75" customHeight="1" x14ac:dyDescent="0.2"/>
    <row r="33157" ht="12.75" customHeight="1" x14ac:dyDescent="0.2"/>
    <row r="33158" ht="12.75" customHeight="1" x14ac:dyDescent="0.2"/>
    <row r="33159" ht="12.75" customHeight="1" x14ac:dyDescent="0.2"/>
    <row r="33160" ht="12.75" customHeight="1" x14ac:dyDescent="0.2"/>
    <row r="33161" ht="12.75" customHeight="1" x14ac:dyDescent="0.2"/>
    <row r="33162" ht="12.75" customHeight="1" x14ac:dyDescent="0.2"/>
    <row r="33163" ht="12.75" customHeight="1" x14ac:dyDescent="0.2"/>
    <row r="33164" ht="12.75" customHeight="1" x14ac:dyDescent="0.2"/>
    <row r="33165" ht="12.75" customHeight="1" x14ac:dyDescent="0.2"/>
    <row r="33166" ht="12.75" customHeight="1" x14ac:dyDescent="0.2"/>
    <row r="33167" ht="12.75" customHeight="1" x14ac:dyDescent="0.2"/>
    <row r="33168" ht="12.75" customHeight="1" x14ac:dyDescent="0.2"/>
    <row r="33169" ht="12.75" customHeight="1" x14ac:dyDescent="0.2"/>
    <row r="33170" ht="12.75" customHeight="1" x14ac:dyDescent="0.2"/>
    <row r="33171" ht="12.75" customHeight="1" x14ac:dyDescent="0.2"/>
    <row r="33172" ht="12.75" customHeight="1" x14ac:dyDescent="0.2"/>
    <row r="33173" ht="12.75" customHeight="1" x14ac:dyDescent="0.2"/>
    <row r="33174" ht="12.75" customHeight="1" x14ac:dyDescent="0.2"/>
    <row r="33175" ht="12.75" customHeight="1" x14ac:dyDescent="0.2"/>
    <row r="33176" ht="12.75" customHeight="1" x14ac:dyDescent="0.2"/>
    <row r="33177" ht="12.75" customHeight="1" x14ac:dyDescent="0.2"/>
    <row r="33178" ht="12.75" customHeight="1" x14ac:dyDescent="0.2"/>
    <row r="33179" ht="12.75" customHeight="1" x14ac:dyDescent="0.2"/>
    <row r="33180" ht="12.75" customHeight="1" x14ac:dyDescent="0.2"/>
    <row r="33181" ht="12.75" customHeight="1" x14ac:dyDescent="0.2"/>
    <row r="33182" ht="12.75" customHeight="1" x14ac:dyDescent="0.2"/>
    <row r="33183" ht="12.75" customHeight="1" x14ac:dyDescent="0.2"/>
    <row r="33184" ht="12.75" customHeight="1" x14ac:dyDescent="0.2"/>
    <row r="33185" ht="12.75" customHeight="1" x14ac:dyDescent="0.2"/>
    <row r="33186" ht="12.75" customHeight="1" x14ac:dyDescent="0.2"/>
    <row r="33187" ht="12.75" customHeight="1" x14ac:dyDescent="0.2"/>
    <row r="33188" ht="12.75" customHeight="1" x14ac:dyDescent="0.2"/>
    <row r="33189" ht="12.75" customHeight="1" x14ac:dyDescent="0.2"/>
    <row r="33190" ht="12.75" customHeight="1" x14ac:dyDescent="0.2"/>
    <row r="33191" ht="12.75" customHeight="1" x14ac:dyDescent="0.2"/>
    <row r="33192" ht="12.75" customHeight="1" x14ac:dyDescent="0.2"/>
    <row r="33193" ht="12.75" customHeight="1" x14ac:dyDescent="0.2"/>
    <row r="33194" ht="12.75" customHeight="1" x14ac:dyDescent="0.2"/>
    <row r="33195" ht="12.75" customHeight="1" x14ac:dyDescent="0.2"/>
    <row r="33196" ht="12.75" customHeight="1" x14ac:dyDescent="0.2"/>
    <row r="33197" ht="12.75" customHeight="1" x14ac:dyDescent="0.2"/>
    <row r="33198" ht="12.75" customHeight="1" x14ac:dyDescent="0.2"/>
    <row r="33199" ht="12.75" customHeight="1" x14ac:dyDescent="0.2"/>
    <row r="33200" ht="12.75" customHeight="1" x14ac:dyDescent="0.2"/>
    <row r="33201" ht="12.75" customHeight="1" x14ac:dyDescent="0.2"/>
    <row r="33202" ht="12.75" customHeight="1" x14ac:dyDescent="0.2"/>
    <row r="33203" ht="12.75" customHeight="1" x14ac:dyDescent="0.2"/>
    <row r="33204" ht="12.75" customHeight="1" x14ac:dyDescent="0.2"/>
    <row r="33205" ht="12.75" customHeight="1" x14ac:dyDescent="0.2"/>
    <row r="33206" ht="12.75" customHeight="1" x14ac:dyDescent="0.2"/>
    <row r="33207" ht="12.75" customHeight="1" x14ac:dyDescent="0.2"/>
    <row r="33208" ht="12.75" customHeight="1" x14ac:dyDescent="0.2"/>
    <row r="33209" ht="12.75" customHeight="1" x14ac:dyDescent="0.2"/>
    <row r="33210" ht="12.75" customHeight="1" x14ac:dyDescent="0.2"/>
    <row r="33211" ht="12.75" customHeight="1" x14ac:dyDescent="0.2"/>
    <row r="33212" ht="12.75" customHeight="1" x14ac:dyDescent="0.2"/>
    <row r="33213" ht="12.75" customHeight="1" x14ac:dyDescent="0.2"/>
    <row r="33214" ht="12.75" customHeight="1" x14ac:dyDescent="0.2"/>
    <row r="33215" ht="12.75" customHeight="1" x14ac:dyDescent="0.2"/>
    <row r="33216" ht="12.75" customHeight="1" x14ac:dyDescent="0.2"/>
    <row r="33217" ht="12.75" customHeight="1" x14ac:dyDescent="0.2"/>
    <row r="33218" ht="12.75" customHeight="1" x14ac:dyDescent="0.2"/>
    <row r="33219" ht="12.75" customHeight="1" x14ac:dyDescent="0.2"/>
    <row r="33220" ht="12.75" customHeight="1" x14ac:dyDescent="0.2"/>
    <row r="33221" ht="12.75" customHeight="1" x14ac:dyDescent="0.2"/>
    <row r="33222" ht="12.75" customHeight="1" x14ac:dyDescent="0.2"/>
    <row r="33223" ht="12.75" customHeight="1" x14ac:dyDescent="0.2"/>
    <row r="33224" ht="12.75" customHeight="1" x14ac:dyDescent="0.2"/>
    <row r="33225" ht="12.75" customHeight="1" x14ac:dyDescent="0.2"/>
    <row r="33226" ht="12.75" customHeight="1" x14ac:dyDescent="0.2"/>
    <row r="33227" ht="12.75" customHeight="1" x14ac:dyDescent="0.2"/>
    <row r="33228" ht="12.75" customHeight="1" x14ac:dyDescent="0.2"/>
    <row r="33229" ht="12.75" customHeight="1" x14ac:dyDescent="0.2"/>
    <row r="33230" ht="12.75" customHeight="1" x14ac:dyDescent="0.2"/>
    <row r="33231" ht="12.75" customHeight="1" x14ac:dyDescent="0.2"/>
    <row r="33232" ht="12.75" customHeight="1" x14ac:dyDescent="0.2"/>
    <row r="33233" ht="12.75" customHeight="1" x14ac:dyDescent="0.2"/>
    <row r="33234" ht="12.75" customHeight="1" x14ac:dyDescent="0.2"/>
    <row r="33235" ht="12.75" customHeight="1" x14ac:dyDescent="0.2"/>
    <row r="33236" ht="12.75" customHeight="1" x14ac:dyDescent="0.2"/>
    <row r="33237" ht="12.75" customHeight="1" x14ac:dyDescent="0.2"/>
    <row r="33238" ht="12.75" customHeight="1" x14ac:dyDescent="0.2"/>
    <row r="33239" ht="12.75" customHeight="1" x14ac:dyDescent="0.2"/>
    <row r="33240" ht="12.75" customHeight="1" x14ac:dyDescent="0.2"/>
    <row r="33241" ht="12.75" customHeight="1" x14ac:dyDescent="0.2"/>
    <row r="33242" ht="12.75" customHeight="1" x14ac:dyDescent="0.2"/>
    <row r="33243" ht="12.75" customHeight="1" x14ac:dyDescent="0.2"/>
    <row r="33244" ht="12.75" customHeight="1" x14ac:dyDescent="0.2"/>
    <row r="33245" ht="12.75" customHeight="1" x14ac:dyDescent="0.2"/>
    <row r="33246" ht="12.75" customHeight="1" x14ac:dyDescent="0.2"/>
    <row r="33247" ht="12.75" customHeight="1" x14ac:dyDescent="0.2"/>
    <row r="33248" ht="12.75" customHeight="1" x14ac:dyDescent="0.2"/>
    <row r="33249" ht="12.75" customHeight="1" x14ac:dyDescent="0.2"/>
    <row r="33250" ht="12.75" customHeight="1" x14ac:dyDescent="0.2"/>
    <row r="33251" ht="12.75" customHeight="1" x14ac:dyDescent="0.2"/>
    <row r="33252" ht="12.75" customHeight="1" x14ac:dyDescent="0.2"/>
    <row r="33253" ht="12.75" customHeight="1" x14ac:dyDescent="0.2"/>
    <row r="33254" ht="12.75" customHeight="1" x14ac:dyDescent="0.2"/>
    <row r="33255" ht="12.75" customHeight="1" x14ac:dyDescent="0.2"/>
    <row r="33256" ht="12.75" customHeight="1" x14ac:dyDescent="0.2"/>
    <row r="33257" ht="12.75" customHeight="1" x14ac:dyDescent="0.2"/>
    <row r="33258" ht="12.75" customHeight="1" x14ac:dyDescent="0.2"/>
    <row r="33259" ht="12.75" customHeight="1" x14ac:dyDescent="0.2"/>
    <row r="33260" ht="12.75" customHeight="1" x14ac:dyDescent="0.2"/>
    <row r="33261" ht="12.75" customHeight="1" x14ac:dyDescent="0.2"/>
    <row r="33262" ht="12.75" customHeight="1" x14ac:dyDescent="0.2"/>
    <row r="33263" ht="12.75" customHeight="1" x14ac:dyDescent="0.2"/>
    <row r="33264" ht="12.75" customHeight="1" x14ac:dyDescent="0.2"/>
    <row r="33265" ht="12.75" customHeight="1" x14ac:dyDescent="0.2"/>
    <row r="33266" ht="12.75" customHeight="1" x14ac:dyDescent="0.2"/>
    <row r="33267" ht="12.75" customHeight="1" x14ac:dyDescent="0.2"/>
    <row r="33268" ht="12.75" customHeight="1" x14ac:dyDescent="0.2"/>
    <row r="33269" ht="12.75" customHeight="1" x14ac:dyDescent="0.2"/>
    <row r="33270" ht="12.75" customHeight="1" x14ac:dyDescent="0.2"/>
    <row r="33271" ht="12.75" customHeight="1" x14ac:dyDescent="0.2"/>
    <row r="33272" ht="12.75" customHeight="1" x14ac:dyDescent="0.2"/>
    <row r="33273" ht="12.75" customHeight="1" x14ac:dyDescent="0.2"/>
    <row r="33274" ht="12.75" customHeight="1" x14ac:dyDescent="0.2"/>
    <row r="33275" ht="12.75" customHeight="1" x14ac:dyDescent="0.2"/>
    <row r="33276" ht="12.75" customHeight="1" x14ac:dyDescent="0.2"/>
    <row r="33277" ht="12.75" customHeight="1" x14ac:dyDescent="0.2"/>
    <row r="33278" ht="12.75" customHeight="1" x14ac:dyDescent="0.2"/>
    <row r="33279" ht="12.75" customHeight="1" x14ac:dyDescent="0.2"/>
    <row r="33280" ht="12.75" customHeight="1" x14ac:dyDescent="0.2"/>
    <row r="33281" ht="12.75" customHeight="1" x14ac:dyDescent="0.2"/>
    <row r="33282" ht="12.75" customHeight="1" x14ac:dyDescent="0.2"/>
    <row r="33283" ht="12.75" customHeight="1" x14ac:dyDescent="0.2"/>
    <row r="33284" ht="12.75" customHeight="1" x14ac:dyDescent="0.2"/>
    <row r="33285" ht="12.75" customHeight="1" x14ac:dyDescent="0.2"/>
    <row r="33286" ht="12.75" customHeight="1" x14ac:dyDescent="0.2"/>
    <row r="33287" ht="12.75" customHeight="1" x14ac:dyDescent="0.2"/>
    <row r="33288" ht="12.75" customHeight="1" x14ac:dyDescent="0.2"/>
    <row r="33289" ht="12.75" customHeight="1" x14ac:dyDescent="0.2"/>
    <row r="33290" ht="12.75" customHeight="1" x14ac:dyDescent="0.2"/>
    <row r="33291" ht="12.75" customHeight="1" x14ac:dyDescent="0.2"/>
    <row r="33292" ht="12.75" customHeight="1" x14ac:dyDescent="0.2"/>
    <row r="33293" ht="12.75" customHeight="1" x14ac:dyDescent="0.2"/>
    <row r="33294" ht="12.75" customHeight="1" x14ac:dyDescent="0.2"/>
    <row r="33295" ht="12.75" customHeight="1" x14ac:dyDescent="0.2"/>
    <row r="33296" ht="12.75" customHeight="1" x14ac:dyDescent="0.2"/>
    <row r="33297" ht="12.75" customHeight="1" x14ac:dyDescent="0.2"/>
    <row r="33298" ht="12.75" customHeight="1" x14ac:dyDescent="0.2"/>
    <row r="33299" ht="12.75" customHeight="1" x14ac:dyDescent="0.2"/>
    <row r="33300" ht="12.75" customHeight="1" x14ac:dyDescent="0.2"/>
    <row r="33301" ht="12.75" customHeight="1" x14ac:dyDescent="0.2"/>
    <row r="33302" ht="12.75" customHeight="1" x14ac:dyDescent="0.2"/>
    <row r="33303" ht="12.75" customHeight="1" x14ac:dyDescent="0.2"/>
    <row r="33304" ht="12.75" customHeight="1" x14ac:dyDescent="0.2"/>
    <row r="33305" ht="12.75" customHeight="1" x14ac:dyDescent="0.2"/>
    <row r="33306" ht="12.75" customHeight="1" x14ac:dyDescent="0.2"/>
    <row r="33307" ht="12.75" customHeight="1" x14ac:dyDescent="0.2"/>
    <row r="33308" ht="12.75" customHeight="1" x14ac:dyDescent="0.2"/>
    <row r="33309" ht="12.75" customHeight="1" x14ac:dyDescent="0.2"/>
    <row r="33310" ht="12.75" customHeight="1" x14ac:dyDescent="0.2"/>
    <row r="33311" ht="12.75" customHeight="1" x14ac:dyDescent="0.2"/>
    <row r="33312" ht="12.75" customHeight="1" x14ac:dyDescent="0.2"/>
    <row r="33313" ht="12.75" customHeight="1" x14ac:dyDescent="0.2"/>
    <row r="33314" ht="12.75" customHeight="1" x14ac:dyDescent="0.2"/>
    <row r="33315" ht="12.75" customHeight="1" x14ac:dyDescent="0.2"/>
    <row r="33316" ht="12.75" customHeight="1" x14ac:dyDescent="0.2"/>
    <row r="33317" ht="12.75" customHeight="1" x14ac:dyDescent="0.2"/>
    <row r="33318" ht="12.75" customHeight="1" x14ac:dyDescent="0.2"/>
    <row r="33319" ht="12.75" customHeight="1" x14ac:dyDescent="0.2"/>
    <row r="33320" ht="12.75" customHeight="1" x14ac:dyDescent="0.2"/>
    <row r="33321" ht="12.75" customHeight="1" x14ac:dyDescent="0.2"/>
    <row r="33322" ht="12.75" customHeight="1" x14ac:dyDescent="0.2"/>
    <row r="33323" ht="12.75" customHeight="1" x14ac:dyDescent="0.2"/>
    <row r="33324" ht="12.75" customHeight="1" x14ac:dyDescent="0.2"/>
    <row r="33325" ht="12.75" customHeight="1" x14ac:dyDescent="0.2"/>
    <row r="33326" ht="12.75" customHeight="1" x14ac:dyDescent="0.2"/>
    <row r="33327" ht="12.75" customHeight="1" x14ac:dyDescent="0.2"/>
    <row r="33328" ht="12.75" customHeight="1" x14ac:dyDescent="0.2"/>
    <row r="33329" ht="12.75" customHeight="1" x14ac:dyDescent="0.2"/>
    <row r="33330" ht="12.75" customHeight="1" x14ac:dyDescent="0.2"/>
    <row r="33331" ht="12.75" customHeight="1" x14ac:dyDescent="0.2"/>
    <row r="33332" ht="12.75" customHeight="1" x14ac:dyDescent="0.2"/>
    <row r="33333" ht="12.75" customHeight="1" x14ac:dyDescent="0.2"/>
    <row r="33334" ht="12.75" customHeight="1" x14ac:dyDescent="0.2"/>
    <row r="33335" ht="12.75" customHeight="1" x14ac:dyDescent="0.2"/>
    <row r="33336" ht="12.75" customHeight="1" x14ac:dyDescent="0.2"/>
    <row r="33337" ht="12.75" customHeight="1" x14ac:dyDescent="0.2"/>
    <row r="33338" ht="12.75" customHeight="1" x14ac:dyDescent="0.2"/>
    <row r="33339" ht="12.75" customHeight="1" x14ac:dyDescent="0.2"/>
    <row r="33340" ht="12.75" customHeight="1" x14ac:dyDescent="0.2"/>
    <row r="33341" ht="12.75" customHeight="1" x14ac:dyDescent="0.2"/>
    <row r="33342" ht="12.75" customHeight="1" x14ac:dyDescent="0.2"/>
    <row r="33343" ht="12.75" customHeight="1" x14ac:dyDescent="0.2"/>
    <row r="33344" ht="12.75" customHeight="1" x14ac:dyDescent="0.2"/>
    <row r="33345" ht="12.75" customHeight="1" x14ac:dyDescent="0.2"/>
    <row r="33346" ht="12.75" customHeight="1" x14ac:dyDescent="0.2"/>
    <row r="33347" ht="12.75" customHeight="1" x14ac:dyDescent="0.2"/>
    <row r="33348" ht="12.75" customHeight="1" x14ac:dyDescent="0.2"/>
    <row r="33349" ht="12.75" customHeight="1" x14ac:dyDescent="0.2"/>
    <row r="33350" ht="12.75" customHeight="1" x14ac:dyDescent="0.2"/>
    <row r="33351" ht="12.75" customHeight="1" x14ac:dyDescent="0.2"/>
    <row r="33352" ht="12.75" customHeight="1" x14ac:dyDescent="0.2"/>
    <row r="33353" ht="12.75" customHeight="1" x14ac:dyDescent="0.2"/>
    <row r="33354" ht="12.75" customHeight="1" x14ac:dyDescent="0.2"/>
    <row r="33355" ht="12.75" customHeight="1" x14ac:dyDescent="0.2"/>
    <row r="33356" ht="12.75" customHeight="1" x14ac:dyDescent="0.2"/>
    <row r="33357" ht="12.75" customHeight="1" x14ac:dyDescent="0.2"/>
    <row r="33358" ht="12.75" customHeight="1" x14ac:dyDescent="0.2"/>
    <row r="33359" ht="12.75" customHeight="1" x14ac:dyDescent="0.2"/>
    <row r="33360" ht="12.75" customHeight="1" x14ac:dyDescent="0.2"/>
    <row r="33361" ht="12.75" customHeight="1" x14ac:dyDescent="0.2"/>
    <row r="33362" ht="12.75" customHeight="1" x14ac:dyDescent="0.2"/>
    <row r="33363" ht="12.75" customHeight="1" x14ac:dyDescent="0.2"/>
    <row r="33364" ht="12.75" customHeight="1" x14ac:dyDescent="0.2"/>
    <row r="33365" ht="12.75" customHeight="1" x14ac:dyDescent="0.2"/>
    <row r="33366" ht="12.75" customHeight="1" x14ac:dyDescent="0.2"/>
    <row r="33367" ht="12.75" customHeight="1" x14ac:dyDescent="0.2"/>
    <row r="33368" ht="12.75" customHeight="1" x14ac:dyDescent="0.2"/>
    <row r="33369" ht="12.75" customHeight="1" x14ac:dyDescent="0.2"/>
    <row r="33370" ht="12.75" customHeight="1" x14ac:dyDescent="0.2"/>
    <row r="33371" ht="12.75" customHeight="1" x14ac:dyDescent="0.2"/>
    <row r="33372" ht="12.75" customHeight="1" x14ac:dyDescent="0.2"/>
    <row r="33373" ht="12.75" customHeight="1" x14ac:dyDescent="0.2"/>
    <row r="33374" ht="12.75" customHeight="1" x14ac:dyDescent="0.2"/>
    <row r="33375" ht="12.75" customHeight="1" x14ac:dyDescent="0.2"/>
    <row r="33376" ht="12.75" customHeight="1" x14ac:dyDescent="0.2"/>
    <row r="33377" ht="12.75" customHeight="1" x14ac:dyDescent="0.2"/>
    <row r="33378" ht="12.75" customHeight="1" x14ac:dyDescent="0.2"/>
    <row r="33379" ht="12.75" customHeight="1" x14ac:dyDescent="0.2"/>
    <row r="33380" ht="12.75" customHeight="1" x14ac:dyDescent="0.2"/>
    <row r="33381" ht="12.75" customHeight="1" x14ac:dyDescent="0.2"/>
    <row r="33382" ht="12.75" customHeight="1" x14ac:dyDescent="0.2"/>
    <row r="33383" ht="12.75" customHeight="1" x14ac:dyDescent="0.2"/>
    <row r="33384" ht="12.75" customHeight="1" x14ac:dyDescent="0.2"/>
    <row r="33385" ht="12.75" customHeight="1" x14ac:dyDescent="0.2"/>
    <row r="33386" ht="12.75" customHeight="1" x14ac:dyDescent="0.2"/>
    <row r="33387" ht="12.75" customHeight="1" x14ac:dyDescent="0.2"/>
    <row r="33388" ht="12.75" customHeight="1" x14ac:dyDescent="0.2"/>
    <row r="33389" ht="12.75" customHeight="1" x14ac:dyDescent="0.2"/>
    <row r="33390" ht="12.75" customHeight="1" x14ac:dyDescent="0.2"/>
    <row r="33391" ht="12.75" customHeight="1" x14ac:dyDescent="0.2"/>
    <row r="33392" ht="12.75" customHeight="1" x14ac:dyDescent="0.2"/>
    <row r="33393" ht="12.75" customHeight="1" x14ac:dyDescent="0.2"/>
    <row r="33394" ht="12.75" customHeight="1" x14ac:dyDescent="0.2"/>
    <row r="33395" ht="12.75" customHeight="1" x14ac:dyDescent="0.2"/>
    <row r="33396" ht="12.75" customHeight="1" x14ac:dyDescent="0.2"/>
    <row r="33397" ht="12.75" customHeight="1" x14ac:dyDescent="0.2"/>
    <row r="33398" ht="12.75" customHeight="1" x14ac:dyDescent="0.2"/>
    <row r="33399" ht="12.75" customHeight="1" x14ac:dyDescent="0.2"/>
    <row r="33400" ht="12.75" customHeight="1" x14ac:dyDescent="0.2"/>
    <row r="33401" ht="12.75" customHeight="1" x14ac:dyDescent="0.2"/>
    <row r="33402" ht="12.75" customHeight="1" x14ac:dyDescent="0.2"/>
    <row r="33403" ht="12.75" customHeight="1" x14ac:dyDescent="0.2"/>
    <row r="33404" ht="12.75" customHeight="1" x14ac:dyDescent="0.2"/>
    <row r="33405" ht="12.75" customHeight="1" x14ac:dyDescent="0.2"/>
    <row r="33406" ht="12.75" customHeight="1" x14ac:dyDescent="0.2"/>
    <row r="33407" ht="12.75" customHeight="1" x14ac:dyDescent="0.2"/>
    <row r="33408" ht="12.75" customHeight="1" x14ac:dyDescent="0.2"/>
    <row r="33409" ht="12.75" customHeight="1" x14ac:dyDescent="0.2"/>
    <row r="33410" ht="12.75" customHeight="1" x14ac:dyDescent="0.2"/>
    <row r="33411" ht="12.75" customHeight="1" x14ac:dyDescent="0.2"/>
    <row r="33412" ht="12.75" customHeight="1" x14ac:dyDescent="0.2"/>
    <row r="33413" ht="12.75" customHeight="1" x14ac:dyDescent="0.2"/>
    <row r="33414" ht="12.75" customHeight="1" x14ac:dyDescent="0.2"/>
    <row r="33415" ht="12.75" customHeight="1" x14ac:dyDescent="0.2"/>
    <row r="33416" ht="12.75" customHeight="1" x14ac:dyDescent="0.2"/>
    <row r="33417" ht="12.75" customHeight="1" x14ac:dyDescent="0.2"/>
    <row r="33418" ht="12.75" customHeight="1" x14ac:dyDescent="0.2"/>
    <row r="33419" ht="12.75" customHeight="1" x14ac:dyDescent="0.2"/>
    <row r="33420" ht="12.75" customHeight="1" x14ac:dyDescent="0.2"/>
    <row r="33421" ht="12.75" customHeight="1" x14ac:dyDescent="0.2"/>
    <row r="33422" ht="12.75" customHeight="1" x14ac:dyDescent="0.2"/>
    <row r="33423" ht="12.75" customHeight="1" x14ac:dyDescent="0.2"/>
    <row r="33424" ht="12.75" customHeight="1" x14ac:dyDescent="0.2"/>
    <row r="33425" ht="12.75" customHeight="1" x14ac:dyDescent="0.2"/>
    <row r="33426" ht="12.75" customHeight="1" x14ac:dyDescent="0.2"/>
    <row r="33427" ht="12.75" customHeight="1" x14ac:dyDescent="0.2"/>
    <row r="33428" ht="12.75" customHeight="1" x14ac:dyDescent="0.2"/>
    <row r="33429" ht="12.75" customHeight="1" x14ac:dyDescent="0.2"/>
    <row r="33430" ht="12.75" customHeight="1" x14ac:dyDescent="0.2"/>
    <row r="33431" ht="12.75" customHeight="1" x14ac:dyDescent="0.2"/>
    <row r="33432" ht="12.75" customHeight="1" x14ac:dyDescent="0.2"/>
    <row r="33433" ht="12.75" customHeight="1" x14ac:dyDescent="0.2"/>
    <row r="33434" ht="12.75" customHeight="1" x14ac:dyDescent="0.2"/>
    <row r="33435" ht="12.75" customHeight="1" x14ac:dyDescent="0.2"/>
    <row r="33436" ht="12.75" customHeight="1" x14ac:dyDescent="0.2"/>
    <row r="33437" ht="12.75" customHeight="1" x14ac:dyDescent="0.2"/>
    <row r="33438" ht="12.75" customHeight="1" x14ac:dyDescent="0.2"/>
    <row r="33439" ht="12.75" customHeight="1" x14ac:dyDescent="0.2"/>
    <row r="33440" ht="12.75" customHeight="1" x14ac:dyDescent="0.2"/>
    <row r="33441" ht="12.75" customHeight="1" x14ac:dyDescent="0.2"/>
    <row r="33442" ht="12.75" customHeight="1" x14ac:dyDescent="0.2"/>
    <row r="33443" ht="12.75" customHeight="1" x14ac:dyDescent="0.2"/>
    <row r="33444" ht="12.75" customHeight="1" x14ac:dyDescent="0.2"/>
    <row r="33445" ht="12.75" customHeight="1" x14ac:dyDescent="0.2"/>
    <row r="33446" ht="12.75" customHeight="1" x14ac:dyDescent="0.2"/>
    <row r="33447" ht="12.75" customHeight="1" x14ac:dyDescent="0.2"/>
    <row r="33448" ht="12.75" customHeight="1" x14ac:dyDescent="0.2"/>
    <row r="33449" ht="12.75" customHeight="1" x14ac:dyDescent="0.2"/>
    <row r="33450" ht="12.75" customHeight="1" x14ac:dyDescent="0.2"/>
    <row r="33451" ht="12.75" customHeight="1" x14ac:dyDescent="0.2"/>
    <row r="33452" ht="12.75" customHeight="1" x14ac:dyDescent="0.2"/>
    <row r="33453" ht="12.75" customHeight="1" x14ac:dyDescent="0.2"/>
    <row r="33454" ht="12.75" customHeight="1" x14ac:dyDescent="0.2"/>
    <row r="33455" ht="12.75" customHeight="1" x14ac:dyDescent="0.2"/>
    <row r="33456" ht="12.75" customHeight="1" x14ac:dyDescent="0.2"/>
    <row r="33457" ht="12.75" customHeight="1" x14ac:dyDescent="0.2"/>
    <row r="33458" ht="12.75" customHeight="1" x14ac:dyDescent="0.2"/>
    <row r="33459" ht="12.75" customHeight="1" x14ac:dyDescent="0.2"/>
    <row r="33460" ht="12.75" customHeight="1" x14ac:dyDescent="0.2"/>
    <row r="33461" ht="12.75" customHeight="1" x14ac:dyDescent="0.2"/>
    <row r="33462" ht="12.75" customHeight="1" x14ac:dyDescent="0.2"/>
    <row r="33463" ht="12.75" customHeight="1" x14ac:dyDescent="0.2"/>
    <row r="33464" ht="12.75" customHeight="1" x14ac:dyDescent="0.2"/>
    <row r="33465" ht="12.75" customHeight="1" x14ac:dyDescent="0.2"/>
    <row r="33466" ht="12.75" customHeight="1" x14ac:dyDescent="0.2"/>
    <row r="33467" ht="12.75" customHeight="1" x14ac:dyDescent="0.2"/>
    <row r="33468" ht="12.75" customHeight="1" x14ac:dyDescent="0.2"/>
    <row r="33469" ht="12.75" customHeight="1" x14ac:dyDescent="0.2"/>
    <row r="33470" ht="12.75" customHeight="1" x14ac:dyDescent="0.2"/>
    <row r="33471" ht="12.75" customHeight="1" x14ac:dyDescent="0.2"/>
    <row r="33472" ht="12.75" customHeight="1" x14ac:dyDescent="0.2"/>
    <row r="33473" ht="12.75" customHeight="1" x14ac:dyDescent="0.2"/>
    <row r="33474" ht="12.75" customHeight="1" x14ac:dyDescent="0.2"/>
    <row r="33475" ht="12.75" customHeight="1" x14ac:dyDescent="0.2"/>
    <row r="33476" ht="12.75" customHeight="1" x14ac:dyDescent="0.2"/>
    <row r="33477" ht="12.75" customHeight="1" x14ac:dyDescent="0.2"/>
    <row r="33478" ht="12.75" customHeight="1" x14ac:dyDescent="0.2"/>
    <row r="33479" ht="12.75" customHeight="1" x14ac:dyDescent="0.2"/>
    <row r="33480" ht="12.75" customHeight="1" x14ac:dyDescent="0.2"/>
    <row r="33481" ht="12.75" customHeight="1" x14ac:dyDescent="0.2"/>
    <row r="33482" ht="12.75" customHeight="1" x14ac:dyDescent="0.2"/>
    <row r="33483" ht="12.75" customHeight="1" x14ac:dyDescent="0.2"/>
    <row r="33484" ht="12.75" customHeight="1" x14ac:dyDescent="0.2"/>
    <row r="33485" ht="12.75" customHeight="1" x14ac:dyDescent="0.2"/>
    <row r="33486" ht="12.75" customHeight="1" x14ac:dyDescent="0.2"/>
    <row r="33487" ht="12.75" customHeight="1" x14ac:dyDescent="0.2"/>
    <row r="33488" ht="12.75" customHeight="1" x14ac:dyDescent="0.2"/>
    <row r="33489" ht="12.75" customHeight="1" x14ac:dyDescent="0.2"/>
    <row r="33490" ht="12.75" customHeight="1" x14ac:dyDescent="0.2"/>
    <row r="33491" ht="12.75" customHeight="1" x14ac:dyDescent="0.2"/>
    <row r="33492" ht="12.75" customHeight="1" x14ac:dyDescent="0.2"/>
    <row r="33493" ht="12.75" customHeight="1" x14ac:dyDescent="0.2"/>
    <row r="33494" ht="12.75" customHeight="1" x14ac:dyDescent="0.2"/>
    <row r="33495" ht="12.75" customHeight="1" x14ac:dyDescent="0.2"/>
    <row r="33496" ht="12.75" customHeight="1" x14ac:dyDescent="0.2"/>
    <row r="33497" ht="12.75" customHeight="1" x14ac:dyDescent="0.2"/>
    <row r="33498" ht="12.75" customHeight="1" x14ac:dyDescent="0.2"/>
    <row r="33499" ht="12.75" customHeight="1" x14ac:dyDescent="0.2"/>
    <row r="33500" ht="12.75" customHeight="1" x14ac:dyDescent="0.2"/>
    <row r="33501" ht="12.75" customHeight="1" x14ac:dyDescent="0.2"/>
    <row r="33502" ht="12.75" customHeight="1" x14ac:dyDescent="0.2"/>
    <row r="33503" ht="12.75" customHeight="1" x14ac:dyDescent="0.2"/>
    <row r="33504" ht="12.75" customHeight="1" x14ac:dyDescent="0.2"/>
    <row r="33505" ht="12.75" customHeight="1" x14ac:dyDescent="0.2"/>
    <row r="33506" ht="12.75" customHeight="1" x14ac:dyDescent="0.2"/>
    <row r="33507" ht="12.75" customHeight="1" x14ac:dyDescent="0.2"/>
    <row r="33508" ht="12.75" customHeight="1" x14ac:dyDescent="0.2"/>
    <row r="33509" ht="12.75" customHeight="1" x14ac:dyDescent="0.2"/>
    <row r="33510" ht="12.75" customHeight="1" x14ac:dyDescent="0.2"/>
    <row r="33511" ht="12.75" customHeight="1" x14ac:dyDescent="0.2"/>
    <row r="33512" ht="12.75" customHeight="1" x14ac:dyDescent="0.2"/>
    <row r="33513" ht="12.75" customHeight="1" x14ac:dyDescent="0.2"/>
    <row r="33514" ht="12.75" customHeight="1" x14ac:dyDescent="0.2"/>
    <row r="33515" ht="12.75" customHeight="1" x14ac:dyDescent="0.2"/>
    <row r="33516" ht="12.75" customHeight="1" x14ac:dyDescent="0.2"/>
    <row r="33517" ht="12.75" customHeight="1" x14ac:dyDescent="0.2"/>
    <row r="33518" ht="12.75" customHeight="1" x14ac:dyDescent="0.2"/>
    <row r="33519" ht="12.75" customHeight="1" x14ac:dyDescent="0.2"/>
    <row r="33520" ht="12.75" customHeight="1" x14ac:dyDescent="0.2"/>
    <row r="33521" ht="12.75" customHeight="1" x14ac:dyDescent="0.2"/>
    <row r="33522" ht="12.75" customHeight="1" x14ac:dyDescent="0.2"/>
    <row r="33523" ht="12.75" customHeight="1" x14ac:dyDescent="0.2"/>
    <row r="33524" ht="12.75" customHeight="1" x14ac:dyDescent="0.2"/>
    <row r="33525" ht="12.75" customHeight="1" x14ac:dyDescent="0.2"/>
    <row r="33526" ht="12.75" customHeight="1" x14ac:dyDescent="0.2"/>
    <row r="33527" ht="12.75" customHeight="1" x14ac:dyDescent="0.2"/>
    <row r="33528" ht="12.75" customHeight="1" x14ac:dyDescent="0.2"/>
    <row r="33529" ht="12.75" customHeight="1" x14ac:dyDescent="0.2"/>
    <row r="33530" ht="12.75" customHeight="1" x14ac:dyDescent="0.2"/>
    <row r="33531" ht="12.75" customHeight="1" x14ac:dyDescent="0.2"/>
    <row r="33532" ht="12.75" customHeight="1" x14ac:dyDescent="0.2"/>
    <row r="33533" ht="12.75" customHeight="1" x14ac:dyDescent="0.2"/>
    <row r="33534" ht="12.75" customHeight="1" x14ac:dyDescent="0.2"/>
    <row r="33535" ht="12.75" customHeight="1" x14ac:dyDescent="0.2"/>
    <row r="33536" ht="12.75" customHeight="1" x14ac:dyDescent="0.2"/>
    <row r="33537" ht="12.75" customHeight="1" x14ac:dyDescent="0.2"/>
    <row r="33538" ht="12.75" customHeight="1" x14ac:dyDescent="0.2"/>
    <row r="33539" ht="12.75" customHeight="1" x14ac:dyDescent="0.2"/>
    <row r="33540" ht="12.75" customHeight="1" x14ac:dyDescent="0.2"/>
    <row r="33541" ht="12.75" customHeight="1" x14ac:dyDescent="0.2"/>
    <row r="33542" ht="12.75" customHeight="1" x14ac:dyDescent="0.2"/>
    <row r="33543" ht="12.75" customHeight="1" x14ac:dyDescent="0.2"/>
    <row r="33544" ht="12.75" customHeight="1" x14ac:dyDescent="0.2"/>
    <row r="33545" ht="12.75" customHeight="1" x14ac:dyDescent="0.2"/>
    <row r="33546" ht="12.75" customHeight="1" x14ac:dyDescent="0.2"/>
    <row r="33547" ht="12.75" customHeight="1" x14ac:dyDescent="0.2"/>
    <row r="33548" ht="12.75" customHeight="1" x14ac:dyDescent="0.2"/>
    <row r="33549" ht="12.75" customHeight="1" x14ac:dyDescent="0.2"/>
    <row r="33550" ht="12.75" customHeight="1" x14ac:dyDescent="0.2"/>
    <row r="33551" ht="12.75" customHeight="1" x14ac:dyDescent="0.2"/>
    <row r="33552" ht="12.75" customHeight="1" x14ac:dyDescent="0.2"/>
    <row r="33553" ht="12.75" customHeight="1" x14ac:dyDescent="0.2"/>
    <row r="33554" ht="12.75" customHeight="1" x14ac:dyDescent="0.2"/>
    <row r="33555" ht="12.75" customHeight="1" x14ac:dyDescent="0.2"/>
    <row r="33556" ht="12.75" customHeight="1" x14ac:dyDescent="0.2"/>
    <row r="33557" ht="12.75" customHeight="1" x14ac:dyDescent="0.2"/>
    <row r="33558" ht="12.75" customHeight="1" x14ac:dyDescent="0.2"/>
    <row r="33559" ht="12.75" customHeight="1" x14ac:dyDescent="0.2"/>
    <row r="33560" ht="12.75" customHeight="1" x14ac:dyDescent="0.2"/>
    <row r="33561" ht="12.75" customHeight="1" x14ac:dyDescent="0.2"/>
    <row r="33562" ht="12.75" customHeight="1" x14ac:dyDescent="0.2"/>
    <row r="33563" ht="12.75" customHeight="1" x14ac:dyDescent="0.2"/>
    <row r="33564" ht="12.75" customHeight="1" x14ac:dyDescent="0.2"/>
    <row r="33565" ht="12.75" customHeight="1" x14ac:dyDescent="0.2"/>
    <row r="33566" ht="12.75" customHeight="1" x14ac:dyDescent="0.2"/>
    <row r="33567" ht="12.75" customHeight="1" x14ac:dyDescent="0.2"/>
    <row r="33568" ht="12.75" customHeight="1" x14ac:dyDescent="0.2"/>
    <row r="33569" ht="12.75" customHeight="1" x14ac:dyDescent="0.2"/>
    <row r="33570" ht="12.75" customHeight="1" x14ac:dyDescent="0.2"/>
    <row r="33571" ht="12.75" customHeight="1" x14ac:dyDescent="0.2"/>
    <row r="33572" ht="12.75" customHeight="1" x14ac:dyDescent="0.2"/>
    <row r="33573" ht="12.75" customHeight="1" x14ac:dyDescent="0.2"/>
    <row r="33574" ht="12.75" customHeight="1" x14ac:dyDescent="0.2"/>
    <row r="33575" ht="12.75" customHeight="1" x14ac:dyDescent="0.2"/>
    <row r="33576" ht="12.75" customHeight="1" x14ac:dyDescent="0.2"/>
    <row r="33577" ht="12.75" customHeight="1" x14ac:dyDescent="0.2"/>
    <row r="33578" ht="12.75" customHeight="1" x14ac:dyDescent="0.2"/>
    <row r="33579" ht="12.75" customHeight="1" x14ac:dyDescent="0.2"/>
    <row r="33580" ht="12.75" customHeight="1" x14ac:dyDescent="0.2"/>
    <row r="33581" ht="12.75" customHeight="1" x14ac:dyDescent="0.2"/>
    <row r="33582" ht="12.75" customHeight="1" x14ac:dyDescent="0.2"/>
    <row r="33583" ht="12.75" customHeight="1" x14ac:dyDescent="0.2"/>
    <row r="33584" ht="12.75" customHeight="1" x14ac:dyDescent="0.2"/>
    <row r="33585" ht="12.75" customHeight="1" x14ac:dyDescent="0.2"/>
    <row r="33586" ht="12.75" customHeight="1" x14ac:dyDescent="0.2"/>
    <row r="33587" ht="12.75" customHeight="1" x14ac:dyDescent="0.2"/>
    <row r="33588" ht="12.75" customHeight="1" x14ac:dyDescent="0.2"/>
    <row r="33589" ht="12.75" customHeight="1" x14ac:dyDescent="0.2"/>
    <row r="33590" ht="12.75" customHeight="1" x14ac:dyDescent="0.2"/>
    <row r="33591" ht="12.75" customHeight="1" x14ac:dyDescent="0.2"/>
    <row r="33592" ht="12.75" customHeight="1" x14ac:dyDescent="0.2"/>
    <row r="33593" ht="12.75" customHeight="1" x14ac:dyDescent="0.2"/>
    <row r="33594" ht="12.75" customHeight="1" x14ac:dyDescent="0.2"/>
    <row r="33595" ht="12.75" customHeight="1" x14ac:dyDescent="0.2"/>
    <row r="33596" ht="12.75" customHeight="1" x14ac:dyDescent="0.2"/>
    <row r="33597" ht="12.75" customHeight="1" x14ac:dyDescent="0.2"/>
    <row r="33598" ht="12.75" customHeight="1" x14ac:dyDescent="0.2"/>
    <row r="33599" ht="12.75" customHeight="1" x14ac:dyDescent="0.2"/>
    <row r="33600" ht="12.75" customHeight="1" x14ac:dyDescent="0.2"/>
    <row r="33601" ht="12.75" customHeight="1" x14ac:dyDescent="0.2"/>
    <row r="33602" ht="12.75" customHeight="1" x14ac:dyDescent="0.2"/>
    <row r="33603" ht="12.75" customHeight="1" x14ac:dyDescent="0.2"/>
    <row r="33604" ht="12.75" customHeight="1" x14ac:dyDescent="0.2"/>
    <row r="33605" ht="12.75" customHeight="1" x14ac:dyDescent="0.2"/>
    <row r="33606" ht="12.75" customHeight="1" x14ac:dyDescent="0.2"/>
    <row r="33607" ht="12.75" customHeight="1" x14ac:dyDescent="0.2"/>
    <row r="33608" ht="12.75" customHeight="1" x14ac:dyDescent="0.2"/>
    <row r="33609" ht="12.75" customHeight="1" x14ac:dyDescent="0.2"/>
    <row r="33610" ht="12.75" customHeight="1" x14ac:dyDescent="0.2"/>
    <row r="33611" ht="12.75" customHeight="1" x14ac:dyDescent="0.2"/>
    <row r="33612" ht="12.75" customHeight="1" x14ac:dyDescent="0.2"/>
    <row r="33613" ht="12.75" customHeight="1" x14ac:dyDescent="0.2"/>
    <row r="33614" ht="12.75" customHeight="1" x14ac:dyDescent="0.2"/>
    <row r="33615" ht="12.75" customHeight="1" x14ac:dyDescent="0.2"/>
    <row r="33616" ht="12.75" customHeight="1" x14ac:dyDescent="0.2"/>
    <row r="33617" ht="12.75" customHeight="1" x14ac:dyDescent="0.2"/>
    <row r="33618" ht="12.75" customHeight="1" x14ac:dyDescent="0.2"/>
    <row r="33619" ht="12.75" customHeight="1" x14ac:dyDescent="0.2"/>
    <row r="33620" ht="12.75" customHeight="1" x14ac:dyDescent="0.2"/>
    <row r="33621" ht="12.75" customHeight="1" x14ac:dyDescent="0.2"/>
    <row r="33622" ht="12.75" customHeight="1" x14ac:dyDescent="0.2"/>
    <row r="33623" ht="12.75" customHeight="1" x14ac:dyDescent="0.2"/>
    <row r="33624" ht="12.75" customHeight="1" x14ac:dyDescent="0.2"/>
    <row r="33625" ht="12.75" customHeight="1" x14ac:dyDescent="0.2"/>
    <row r="33626" ht="12.75" customHeight="1" x14ac:dyDescent="0.2"/>
    <row r="33627" ht="12.75" customHeight="1" x14ac:dyDescent="0.2"/>
    <row r="33628" ht="12.75" customHeight="1" x14ac:dyDescent="0.2"/>
    <row r="33629" ht="12.75" customHeight="1" x14ac:dyDescent="0.2"/>
    <row r="33630" ht="12.75" customHeight="1" x14ac:dyDescent="0.2"/>
    <row r="33631" ht="12.75" customHeight="1" x14ac:dyDescent="0.2"/>
    <row r="33632" ht="12.75" customHeight="1" x14ac:dyDescent="0.2"/>
    <row r="33633" ht="12.75" customHeight="1" x14ac:dyDescent="0.2"/>
    <row r="33634" ht="12.75" customHeight="1" x14ac:dyDescent="0.2"/>
    <row r="33635" ht="12.75" customHeight="1" x14ac:dyDescent="0.2"/>
    <row r="33636" ht="12.75" customHeight="1" x14ac:dyDescent="0.2"/>
    <row r="33637" ht="12.75" customHeight="1" x14ac:dyDescent="0.2"/>
    <row r="33638" ht="12.75" customHeight="1" x14ac:dyDescent="0.2"/>
    <row r="33639" ht="12.75" customHeight="1" x14ac:dyDescent="0.2"/>
    <row r="33640" ht="12.75" customHeight="1" x14ac:dyDescent="0.2"/>
    <row r="33641" ht="12.75" customHeight="1" x14ac:dyDescent="0.2"/>
    <row r="33642" ht="12.75" customHeight="1" x14ac:dyDescent="0.2"/>
    <row r="33643" ht="12.75" customHeight="1" x14ac:dyDescent="0.2"/>
    <row r="33644" ht="12.75" customHeight="1" x14ac:dyDescent="0.2"/>
    <row r="33645" ht="12.75" customHeight="1" x14ac:dyDescent="0.2"/>
    <row r="33646" ht="12.75" customHeight="1" x14ac:dyDescent="0.2"/>
    <row r="33647" ht="12.75" customHeight="1" x14ac:dyDescent="0.2"/>
    <row r="33648" ht="12.75" customHeight="1" x14ac:dyDescent="0.2"/>
    <row r="33649" ht="12.75" customHeight="1" x14ac:dyDescent="0.2"/>
    <row r="33650" ht="12.75" customHeight="1" x14ac:dyDescent="0.2"/>
    <row r="33651" ht="12.75" customHeight="1" x14ac:dyDescent="0.2"/>
    <row r="33652" ht="12.75" customHeight="1" x14ac:dyDescent="0.2"/>
    <row r="33653" ht="12.75" customHeight="1" x14ac:dyDescent="0.2"/>
    <row r="33654" ht="12.75" customHeight="1" x14ac:dyDescent="0.2"/>
    <row r="33655" ht="12.75" customHeight="1" x14ac:dyDescent="0.2"/>
    <row r="33656" ht="12.75" customHeight="1" x14ac:dyDescent="0.2"/>
    <row r="33657" ht="12.75" customHeight="1" x14ac:dyDescent="0.2"/>
    <row r="33658" ht="12.75" customHeight="1" x14ac:dyDescent="0.2"/>
    <row r="33659" ht="12.75" customHeight="1" x14ac:dyDescent="0.2"/>
    <row r="33660" ht="12.75" customHeight="1" x14ac:dyDescent="0.2"/>
    <row r="33661" ht="12.75" customHeight="1" x14ac:dyDescent="0.2"/>
    <row r="33662" ht="12.75" customHeight="1" x14ac:dyDescent="0.2"/>
    <row r="33663" ht="12.75" customHeight="1" x14ac:dyDescent="0.2"/>
    <row r="33664" ht="12.75" customHeight="1" x14ac:dyDescent="0.2"/>
    <row r="33665" ht="12.75" customHeight="1" x14ac:dyDescent="0.2"/>
    <row r="33666" ht="12.75" customHeight="1" x14ac:dyDescent="0.2"/>
    <row r="33667" ht="12.75" customHeight="1" x14ac:dyDescent="0.2"/>
    <row r="33668" ht="12.75" customHeight="1" x14ac:dyDescent="0.2"/>
    <row r="33669" ht="12.75" customHeight="1" x14ac:dyDescent="0.2"/>
    <row r="33670" ht="12.75" customHeight="1" x14ac:dyDescent="0.2"/>
    <row r="33671" ht="12.75" customHeight="1" x14ac:dyDescent="0.2"/>
    <row r="33672" ht="12.75" customHeight="1" x14ac:dyDescent="0.2"/>
    <row r="33673" ht="12.75" customHeight="1" x14ac:dyDescent="0.2"/>
    <row r="33674" ht="12.75" customHeight="1" x14ac:dyDescent="0.2"/>
    <row r="33675" ht="12.75" customHeight="1" x14ac:dyDescent="0.2"/>
    <row r="33676" ht="12.75" customHeight="1" x14ac:dyDescent="0.2"/>
    <row r="33677" ht="12.75" customHeight="1" x14ac:dyDescent="0.2"/>
    <row r="33678" ht="12.75" customHeight="1" x14ac:dyDescent="0.2"/>
    <row r="33679" ht="12.75" customHeight="1" x14ac:dyDescent="0.2"/>
    <row r="33680" ht="12.75" customHeight="1" x14ac:dyDescent="0.2"/>
    <row r="33681" ht="12.75" customHeight="1" x14ac:dyDescent="0.2"/>
    <row r="33682" ht="12.75" customHeight="1" x14ac:dyDescent="0.2"/>
    <row r="33683" ht="12.75" customHeight="1" x14ac:dyDescent="0.2"/>
    <row r="33684" ht="12.75" customHeight="1" x14ac:dyDescent="0.2"/>
    <row r="33685" ht="12.75" customHeight="1" x14ac:dyDescent="0.2"/>
    <row r="33686" ht="12.75" customHeight="1" x14ac:dyDescent="0.2"/>
    <row r="33687" ht="12.75" customHeight="1" x14ac:dyDescent="0.2"/>
    <row r="33688" ht="12.75" customHeight="1" x14ac:dyDescent="0.2"/>
    <row r="33689" ht="12.75" customHeight="1" x14ac:dyDescent="0.2"/>
    <row r="33690" ht="12.75" customHeight="1" x14ac:dyDescent="0.2"/>
    <row r="33691" ht="12.75" customHeight="1" x14ac:dyDescent="0.2"/>
    <row r="33692" ht="12.75" customHeight="1" x14ac:dyDescent="0.2"/>
    <row r="33693" ht="12.75" customHeight="1" x14ac:dyDescent="0.2"/>
    <row r="33694" ht="12.75" customHeight="1" x14ac:dyDescent="0.2"/>
    <row r="33695" ht="12.75" customHeight="1" x14ac:dyDescent="0.2"/>
    <row r="33696" ht="12.75" customHeight="1" x14ac:dyDescent="0.2"/>
    <row r="33697" ht="12.75" customHeight="1" x14ac:dyDescent="0.2"/>
    <row r="33698" ht="12.75" customHeight="1" x14ac:dyDescent="0.2"/>
    <row r="33699" ht="12.75" customHeight="1" x14ac:dyDescent="0.2"/>
    <row r="33700" ht="12.75" customHeight="1" x14ac:dyDescent="0.2"/>
    <row r="33701" ht="12.75" customHeight="1" x14ac:dyDescent="0.2"/>
    <row r="33702" ht="12.75" customHeight="1" x14ac:dyDescent="0.2"/>
    <row r="33703" ht="12.75" customHeight="1" x14ac:dyDescent="0.2"/>
    <row r="33704" ht="12.75" customHeight="1" x14ac:dyDescent="0.2"/>
    <row r="33705" ht="12.75" customHeight="1" x14ac:dyDescent="0.2"/>
    <row r="33706" ht="12.75" customHeight="1" x14ac:dyDescent="0.2"/>
    <row r="33707" ht="12.75" customHeight="1" x14ac:dyDescent="0.2"/>
    <row r="33708" ht="12.75" customHeight="1" x14ac:dyDescent="0.2"/>
    <row r="33709" ht="12.75" customHeight="1" x14ac:dyDescent="0.2"/>
    <row r="33710" ht="12.75" customHeight="1" x14ac:dyDescent="0.2"/>
    <row r="33711" ht="12.75" customHeight="1" x14ac:dyDescent="0.2"/>
    <row r="33712" ht="12.75" customHeight="1" x14ac:dyDescent="0.2"/>
    <row r="33713" ht="12.75" customHeight="1" x14ac:dyDescent="0.2"/>
    <row r="33714" ht="12.75" customHeight="1" x14ac:dyDescent="0.2"/>
    <row r="33715" ht="12.75" customHeight="1" x14ac:dyDescent="0.2"/>
    <row r="33716" ht="12.75" customHeight="1" x14ac:dyDescent="0.2"/>
    <row r="33717" ht="12.75" customHeight="1" x14ac:dyDescent="0.2"/>
    <row r="33718" ht="12.75" customHeight="1" x14ac:dyDescent="0.2"/>
    <row r="33719" ht="12.75" customHeight="1" x14ac:dyDescent="0.2"/>
    <row r="33720" ht="12.75" customHeight="1" x14ac:dyDescent="0.2"/>
    <row r="33721" ht="12.75" customHeight="1" x14ac:dyDescent="0.2"/>
    <row r="33722" ht="12.75" customHeight="1" x14ac:dyDescent="0.2"/>
    <row r="33723" ht="12.75" customHeight="1" x14ac:dyDescent="0.2"/>
    <row r="33724" ht="12.75" customHeight="1" x14ac:dyDescent="0.2"/>
    <row r="33725" ht="12.75" customHeight="1" x14ac:dyDescent="0.2"/>
    <row r="33726" ht="12.75" customHeight="1" x14ac:dyDescent="0.2"/>
    <row r="33727" ht="12.75" customHeight="1" x14ac:dyDescent="0.2"/>
    <row r="33728" ht="12.75" customHeight="1" x14ac:dyDescent="0.2"/>
    <row r="33729" ht="12.75" customHeight="1" x14ac:dyDescent="0.2"/>
    <row r="33730" ht="12.75" customHeight="1" x14ac:dyDescent="0.2"/>
    <row r="33731" ht="12.75" customHeight="1" x14ac:dyDescent="0.2"/>
    <row r="33732" ht="12.75" customHeight="1" x14ac:dyDescent="0.2"/>
    <row r="33733" ht="12.75" customHeight="1" x14ac:dyDescent="0.2"/>
    <row r="33734" ht="12.75" customHeight="1" x14ac:dyDescent="0.2"/>
    <row r="33735" ht="12.75" customHeight="1" x14ac:dyDescent="0.2"/>
    <row r="33736" ht="12.75" customHeight="1" x14ac:dyDescent="0.2"/>
    <row r="33737" ht="12.75" customHeight="1" x14ac:dyDescent="0.2"/>
    <row r="33738" ht="12.75" customHeight="1" x14ac:dyDescent="0.2"/>
    <row r="33739" ht="12.75" customHeight="1" x14ac:dyDescent="0.2"/>
    <row r="33740" ht="12.75" customHeight="1" x14ac:dyDescent="0.2"/>
    <row r="33741" ht="12.75" customHeight="1" x14ac:dyDescent="0.2"/>
    <row r="33742" ht="12.75" customHeight="1" x14ac:dyDescent="0.2"/>
    <row r="33743" ht="12.75" customHeight="1" x14ac:dyDescent="0.2"/>
    <row r="33744" ht="12.75" customHeight="1" x14ac:dyDescent="0.2"/>
    <row r="33745" ht="12.75" customHeight="1" x14ac:dyDescent="0.2"/>
    <row r="33746" ht="12.75" customHeight="1" x14ac:dyDescent="0.2"/>
    <row r="33747" ht="12.75" customHeight="1" x14ac:dyDescent="0.2"/>
    <row r="33748" ht="12.75" customHeight="1" x14ac:dyDescent="0.2"/>
    <row r="33749" ht="12.75" customHeight="1" x14ac:dyDescent="0.2"/>
    <row r="33750" ht="12.75" customHeight="1" x14ac:dyDescent="0.2"/>
    <row r="33751" ht="12.75" customHeight="1" x14ac:dyDescent="0.2"/>
    <row r="33752" ht="12.75" customHeight="1" x14ac:dyDescent="0.2"/>
    <row r="33753" ht="12.75" customHeight="1" x14ac:dyDescent="0.2"/>
    <row r="33754" ht="12.75" customHeight="1" x14ac:dyDescent="0.2"/>
    <row r="33755" ht="12.75" customHeight="1" x14ac:dyDescent="0.2"/>
    <row r="33756" ht="12.75" customHeight="1" x14ac:dyDescent="0.2"/>
    <row r="33757" ht="12.75" customHeight="1" x14ac:dyDescent="0.2"/>
    <row r="33758" ht="12.75" customHeight="1" x14ac:dyDescent="0.2"/>
    <row r="33759" ht="12.75" customHeight="1" x14ac:dyDescent="0.2"/>
    <row r="33760" ht="12.75" customHeight="1" x14ac:dyDescent="0.2"/>
    <row r="33761" ht="12.75" customHeight="1" x14ac:dyDescent="0.2"/>
    <row r="33762" ht="12.75" customHeight="1" x14ac:dyDescent="0.2"/>
    <row r="33763" ht="12.75" customHeight="1" x14ac:dyDescent="0.2"/>
    <row r="33764" ht="12.75" customHeight="1" x14ac:dyDescent="0.2"/>
    <row r="33765" ht="12.75" customHeight="1" x14ac:dyDescent="0.2"/>
    <row r="33766" ht="12.75" customHeight="1" x14ac:dyDescent="0.2"/>
    <row r="33767" ht="12.75" customHeight="1" x14ac:dyDescent="0.2"/>
    <row r="33768" ht="12.75" customHeight="1" x14ac:dyDescent="0.2"/>
    <row r="33769" ht="12.75" customHeight="1" x14ac:dyDescent="0.2"/>
    <row r="33770" ht="12.75" customHeight="1" x14ac:dyDescent="0.2"/>
    <row r="33771" ht="12.75" customHeight="1" x14ac:dyDescent="0.2"/>
    <row r="33772" ht="12.75" customHeight="1" x14ac:dyDescent="0.2"/>
    <row r="33773" ht="12.75" customHeight="1" x14ac:dyDescent="0.2"/>
    <row r="33774" ht="12.75" customHeight="1" x14ac:dyDescent="0.2"/>
    <row r="33775" ht="12.75" customHeight="1" x14ac:dyDescent="0.2"/>
    <row r="33776" ht="12.75" customHeight="1" x14ac:dyDescent="0.2"/>
    <row r="33777" ht="12.75" customHeight="1" x14ac:dyDescent="0.2"/>
    <row r="33778" ht="12.75" customHeight="1" x14ac:dyDescent="0.2"/>
    <row r="33779" ht="12.75" customHeight="1" x14ac:dyDescent="0.2"/>
    <row r="33780" ht="12.75" customHeight="1" x14ac:dyDescent="0.2"/>
    <row r="33781" ht="12.75" customHeight="1" x14ac:dyDescent="0.2"/>
    <row r="33782" ht="12.75" customHeight="1" x14ac:dyDescent="0.2"/>
    <row r="33783" ht="12.75" customHeight="1" x14ac:dyDescent="0.2"/>
    <row r="33784" ht="12.75" customHeight="1" x14ac:dyDescent="0.2"/>
    <row r="33785" ht="12.75" customHeight="1" x14ac:dyDescent="0.2"/>
    <row r="33786" ht="12.75" customHeight="1" x14ac:dyDescent="0.2"/>
    <row r="33787" ht="12.75" customHeight="1" x14ac:dyDescent="0.2"/>
    <row r="33788" ht="12.75" customHeight="1" x14ac:dyDescent="0.2"/>
    <row r="33789" ht="12.75" customHeight="1" x14ac:dyDescent="0.2"/>
    <row r="33790" ht="12.75" customHeight="1" x14ac:dyDescent="0.2"/>
    <row r="33791" ht="12.75" customHeight="1" x14ac:dyDescent="0.2"/>
    <row r="33792" ht="12.75" customHeight="1" x14ac:dyDescent="0.2"/>
    <row r="33793" ht="12.75" customHeight="1" x14ac:dyDescent="0.2"/>
    <row r="33794" ht="12.75" customHeight="1" x14ac:dyDescent="0.2"/>
    <row r="33795" ht="12.75" customHeight="1" x14ac:dyDescent="0.2"/>
    <row r="33796" ht="12.75" customHeight="1" x14ac:dyDescent="0.2"/>
    <row r="33797" ht="12.75" customHeight="1" x14ac:dyDescent="0.2"/>
    <row r="33798" ht="12.75" customHeight="1" x14ac:dyDescent="0.2"/>
    <row r="33799" ht="12.75" customHeight="1" x14ac:dyDescent="0.2"/>
    <row r="33800" ht="12.75" customHeight="1" x14ac:dyDescent="0.2"/>
    <row r="33801" ht="12.75" customHeight="1" x14ac:dyDescent="0.2"/>
    <row r="33802" ht="12.75" customHeight="1" x14ac:dyDescent="0.2"/>
    <row r="33803" ht="12.75" customHeight="1" x14ac:dyDescent="0.2"/>
    <row r="33804" ht="12.75" customHeight="1" x14ac:dyDescent="0.2"/>
    <row r="33805" ht="12.75" customHeight="1" x14ac:dyDescent="0.2"/>
    <row r="33806" ht="12.75" customHeight="1" x14ac:dyDescent="0.2"/>
    <row r="33807" ht="12.75" customHeight="1" x14ac:dyDescent="0.2"/>
    <row r="33808" ht="12.75" customHeight="1" x14ac:dyDescent="0.2"/>
    <row r="33809" ht="12.75" customHeight="1" x14ac:dyDescent="0.2"/>
    <row r="33810" ht="12.75" customHeight="1" x14ac:dyDescent="0.2"/>
    <row r="33811" ht="12.75" customHeight="1" x14ac:dyDescent="0.2"/>
    <row r="33812" ht="12.75" customHeight="1" x14ac:dyDescent="0.2"/>
    <row r="33813" ht="12.75" customHeight="1" x14ac:dyDescent="0.2"/>
    <row r="33814" ht="12.75" customHeight="1" x14ac:dyDescent="0.2"/>
    <row r="33815" ht="12.75" customHeight="1" x14ac:dyDescent="0.2"/>
    <row r="33816" ht="12.75" customHeight="1" x14ac:dyDescent="0.2"/>
    <row r="33817" ht="12.75" customHeight="1" x14ac:dyDescent="0.2"/>
    <row r="33818" ht="12.75" customHeight="1" x14ac:dyDescent="0.2"/>
    <row r="33819" ht="12.75" customHeight="1" x14ac:dyDescent="0.2"/>
    <row r="33820" ht="12.75" customHeight="1" x14ac:dyDescent="0.2"/>
    <row r="33821" ht="12.75" customHeight="1" x14ac:dyDescent="0.2"/>
    <row r="33822" ht="12.75" customHeight="1" x14ac:dyDescent="0.2"/>
    <row r="33823" ht="12.75" customHeight="1" x14ac:dyDescent="0.2"/>
    <row r="33824" ht="12.75" customHeight="1" x14ac:dyDescent="0.2"/>
    <row r="33825" ht="12.75" customHeight="1" x14ac:dyDescent="0.2"/>
    <row r="33826" ht="12.75" customHeight="1" x14ac:dyDescent="0.2"/>
    <row r="33827" ht="12.75" customHeight="1" x14ac:dyDescent="0.2"/>
    <row r="33828" ht="12.75" customHeight="1" x14ac:dyDescent="0.2"/>
    <row r="33829" ht="12.75" customHeight="1" x14ac:dyDescent="0.2"/>
    <row r="33830" ht="12.75" customHeight="1" x14ac:dyDescent="0.2"/>
    <row r="33831" ht="12.75" customHeight="1" x14ac:dyDescent="0.2"/>
    <row r="33832" ht="12.75" customHeight="1" x14ac:dyDescent="0.2"/>
    <row r="33833" ht="12.75" customHeight="1" x14ac:dyDescent="0.2"/>
    <row r="33834" ht="12.75" customHeight="1" x14ac:dyDescent="0.2"/>
    <row r="33835" ht="12.75" customHeight="1" x14ac:dyDescent="0.2"/>
    <row r="33836" ht="12.75" customHeight="1" x14ac:dyDescent="0.2"/>
    <row r="33837" ht="12.75" customHeight="1" x14ac:dyDescent="0.2"/>
    <row r="33838" ht="12.75" customHeight="1" x14ac:dyDescent="0.2"/>
    <row r="33839" ht="12.75" customHeight="1" x14ac:dyDescent="0.2"/>
    <row r="33840" ht="12.75" customHeight="1" x14ac:dyDescent="0.2"/>
    <row r="33841" ht="12.75" customHeight="1" x14ac:dyDescent="0.2"/>
    <row r="33842" ht="12.75" customHeight="1" x14ac:dyDescent="0.2"/>
    <row r="33843" ht="12.75" customHeight="1" x14ac:dyDescent="0.2"/>
    <row r="33844" ht="12.75" customHeight="1" x14ac:dyDescent="0.2"/>
    <row r="33845" ht="12.75" customHeight="1" x14ac:dyDescent="0.2"/>
    <row r="33846" ht="12.75" customHeight="1" x14ac:dyDescent="0.2"/>
    <row r="33847" ht="12.75" customHeight="1" x14ac:dyDescent="0.2"/>
    <row r="33848" ht="12.75" customHeight="1" x14ac:dyDescent="0.2"/>
    <row r="33849" ht="12.75" customHeight="1" x14ac:dyDescent="0.2"/>
    <row r="33850" ht="12.75" customHeight="1" x14ac:dyDescent="0.2"/>
    <row r="33851" ht="12.75" customHeight="1" x14ac:dyDescent="0.2"/>
    <row r="33852" ht="12.75" customHeight="1" x14ac:dyDescent="0.2"/>
    <row r="33853" ht="12.75" customHeight="1" x14ac:dyDescent="0.2"/>
    <row r="33854" ht="12.75" customHeight="1" x14ac:dyDescent="0.2"/>
    <row r="33855" ht="12.75" customHeight="1" x14ac:dyDescent="0.2"/>
    <row r="33856" ht="12.75" customHeight="1" x14ac:dyDescent="0.2"/>
    <row r="33857" ht="12.75" customHeight="1" x14ac:dyDescent="0.2"/>
    <row r="33858" ht="12.75" customHeight="1" x14ac:dyDescent="0.2"/>
    <row r="33859" ht="12.75" customHeight="1" x14ac:dyDescent="0.2"/>
    <row r="33860" ht="12.75" customHeight="1" x14ac:dyDescent="0.2"/>
    <row r="33861" ht="12.75" customHeight="1" x14ac:dyDescent="0.2"/>
    <row r="33862" ht="12.75" customHeight="1" x14ac:dyDescent="0.2"/>
    <row r="33863" ht="12.75" customHeight="1" x14ac:dyDescent="0.2"/>
    <row r="33864" ht="12.75" customHeight="1" x14ac:dyDescent="0.2"/>
    <row r="33865" ht="12.75" customHeight="1" x14ac:dyDescent="0.2"/>
    <row r="33866" ht="12.75" customHeight="1" x14ac:dyDescent="0.2"/>
    <row r="33867" ht="12.75" customHeight="1" x14ac:dyDescent="0.2"/>
    <row r="33868" ht="12.75" customHeight="1" x14ac:dyDescent="0.2"/>
    <row r="33869" ht="12.75" customHeight="1" x14ac:dyDescent="0.2"/>
    <row r="33870" ht="12.75" customHeight="1" x14ac:dyDescent="0.2"/>
    <row r="33871" ht="12.75" customHeight="1" x14ac:dyDescent="0.2"/>
    <row r="33872" ht="12.75" customHeight="1" x14ac:dyDescent="0.2"/>
    <row r="33873" ht="12.75" customHeight="1" x14ac:dyDescent="0.2"/>
    <row r="33874" ht="12.75" customHeight="1" x14ac:dyDescent="0.2"/>
    <row r="33875" ht="12.75" customHeight="1" x14ac:dyDescent="0.2"/>
    <row r="33876" ht="12.75" customHeight="1" x14ac:dyDescent="0.2"/>
    <row r="33877" ht="12.75" customHeight="1" x14ac:dyDescent="0.2"/>
    <row r="33878" ht="12.75" customHeight="1" x14ac:dyDescent="0.2"/>
    <row r="33879" ht="12.75" customHeight="1" x14ac:dyDescent="0.2"/>
    <row r="33880" ht="12.75" customHeight="1" x14ac:dyDescent="0.2"/>
    <row r="33881" ht="12.75" customHeight="1" x14ac:dyDescent="0.2"/>
    <row r="33882" ht="12.75" customHeight="1" x14ac:dyDescent="0.2"/>
    <row r="33883" ht="12.75" customHeight="1" x14ac:dyDescent="0.2"/>
    <row r="33884" ht="12.75" customHeight="1" x14ac:dyDescent="0.2"/>
    <row r="33885" ht="12.75" customHeight="1" x14ac:dyDescent="0.2"/>
    <row r="33886" ht="12.75" customHeight="1" x14ac:dyDescent="0.2"/>
    <row r="33887" ht="12.75" customHeight="1" x14ac:dyDescent="0.2"/>
    <row r="33888" ht="12.75" customHeight="1" x14ac:dyDescent="0.2"/>
    <row r="33889" ht="12.75" customHeight="1" x14ac:dyDescent="0.2"/>
    <row r="33890" ht="12.75" customHeight="1" x14ac:dyDescent="0.2"/>
    <row r="33891" ht="12.75" customHeight="1" x14ac:dyDescent="0.2"/>
    <row r="33892" ht="12.75" customHeight="1" x14ac:dyDescent="0.2"/>
    <row r="33893" ht="12.75" customHeight="1" x14ac:dyDescent="0.2"/>
    <row r="33894" ht="12.75" customHeight="1" x14ac:dyDescent="0.2"/>
    <row r="33895" ht="12.75" customHeight="1" x14ac:dyDescent="0.2"/>
    <row r="33896" ht="12.75" customHeight="1" x14ac:dyDescent="0.2"/>
    <row r="33897" ht="12.75" customHeight="1" x14ac:dyDescent="0.2"/>
    <row r="33898" ht="12.75" customHeight="1" x14ac:dyDescent="0.2"/>
    <row r="33899" ht="12.75" customHeight="1" x14ac:dyDescent="0.2"/>
    <row r="33900" ht="12.75" customHeight="1" x14ac:dyDescent="0.2"/>
    <row r="33901" ht="12.75" customHeight="1" x14ac:dyDescent="0.2"/>
    <row r="33902" ht="12.75" customHeight="1" x14ac:dyDescent="0.2"/>
    <row r="33903" ht="12.75" customHeight="1" x14ac:dyDescent="0.2"/>
    <row r="33904" ht="12.75" customHeight="1" x14ac:dyDescent="0.2"/>
    <row r="33905" ht="12.75" customHeight="1" x14ac:dyDescent="0.2"/>
    <row r="33906" ht="12.75" customHeight="1" x14ac:dyDescent="0.2"/>
    <row r="33907" ht="12.75" customHeight="1" x14ac:dyDescent="0.2"/>
    <row r="33908" ht="12.75" customHeight="1" x14ac:dyDescent="0.2"/>
    <row r="33909" ht="12.75" customHeight="1" x14ac:dyDescent="0.2"/>
    <row r="33910" ht="12.75" customHeight="1" x14ac:dyDescent="0.2"/>
    <row r="33911" ht="12.75" customHeight="1" x14ac:dyDescent="0.2"/>
    <row r="33912" ht="12.75" customHeight="1" x14ac:dyDescent="0.2"/>
    <row r="33913" ht="12.75" customHeight="1" x14ac:dyDescent="0.2"/>
    <row r="33914" ht="12.75" customHeight="1" x14ac:dyDescent="0.2"/>
    <row r="33915" ht="12.75" customHeight="1" x14ac:dyDescent="0.2"/>
    <row r="33916" ht="12.75" customHeight="1" x14ac:dyDescent="0.2"/>
    <row r="33917" ht="12.75" customHeight="1" x14ac:dyDescent="0.2"/>
    <row r="33918" ht="12.75" customHeight="1" x14ac:dyDescent="0.2"/>
    <row r="33919" ht="12.75" customHeight="1" x14ac:dyDescent="0.2"/>
    <row r="33920" ht="12.75" customHeight="1" x14ac:dyDescent="0.2"/>
    <row r="33921" ht="12.75" customHeight="1" x14ac:dyDescent="0.2"/>
    <row r="33922" ht="12.75" customHeight="1" x14ac:dyDescent="0.2"/>
    <row r="33923" ht="12.75" customHeight="1" x14ac:dyDescent="0.2"/>
    <row r="33924" ht="12.75" customHeight="1" x14ac:dyDescent="0.2"/>
    <row r="33925" ht="12.75" customHeight="1" x14ac:dyDescent="0.2"/>
    <row r="33926" ht="12.75" customHeight="1" x14ac:dyDescent="0.2"/>
    <row r="33927" ht="12.75" customHeight="1" x14ac:dyDescent="0.2"/>
    <row r="33928" ht="12.75" customHeight="1" x14ac:dyDescent="0.2"/>
    <row r="33929" ht="12.75" customHeight="1" x14ac:dyDescent="0.2"/>
    <row r="33930" ht="12.75" customHeight="1" x14ac:dyDescent="0.2"/>
    <row r="33931" ht="12.75" customHeight="1" x14ac:dyDescent="0.2"/>
    <row r="33932" ht="12.75" customHeight="1" x14ac:dyDescent="0.2"/>
    <row r="33933" ht="12.75" customHeight="1" x14ac:dyDescent="0.2"/>
    <row r="33934" ht="12.75" customHeight="1" x14ac:dyDescent="0.2"/>
    <row r="33935" ht="12.75" customHeight="1" x14ac:dyDescent="0.2"/>
    <row r="33936" ht="12.75" customHeight="1" x14ac:dyDescent="0.2"/>
    <row r="33937" ht="12.75" customHeight="1" x14ac:dyDescent="0.2"/>
    <row r="33938" ht="12.75" customHeight="1" x14ac:dyDescent="0.2"/>
    <row r="33939" ht="12.75" customHeight="1" x14ac:dyDescent="0.2"/>
    <row r="33940" ht="12.75" customHeight="1" x14ac:dyDescent="0.2"/>
    <row r="33941" ht="12.75" customHeight="1" x14ac:dyDescent="0.2"/>
    <row r="33942" ht="12.75" customHeight="1" x14ac:dyDescent="0.2"/>
    <row r="33943" ht="12.75" customHeight="1" x14ac:dyDescent="0.2"/>
    <row r="33944" ht="12.75" customHeight="1" x14ac:dyDescent="0.2"/>
    <row r="33945" ht="12.75" customHeight="1" x14ac:dyDescent="0.2"/>
    <row r="33946" ht="12.75" customHeight="1" x14ac:dyDescent="0.2"/>
    <row r="33947" ht="12.75" customHeight="1" x14ac:dyDescent="0.2"/>
    <row r="33948" ht="12.75" customHeight="1" x14ac:dyDescent="0.2"/>
    <row r="33949" ht="12.75" customHeight="1" x14ac:dyDescent="0.2"/>
    <row r="33950" ht="12.75" customHeight="1" x14ac:dyDescent="0.2"/>
    <row r="33951" ht="12.75" customHeight="1" x14ac:dyDescent="0.2"/>
    <row r="33952" ht="12.75" customHeight="1" x14ac:dyDescent="0.2"/>
    <row r="33953" ht="12.75" customHeight="1" x14ac:dyDescent="0.2"/>
    <row r="33954" ht="12.75" customHeight="1" x14ac:dyDescent="0.2"/>
    <row r="33955" ht="12.75" customHeight="1" x14ac:dyDescent="0.2"/>
    <row r="33956" ht="12.75" customHeight="1" x14ac:dyDescent="0.2"/>
    <row r="33957" ht="12.75" customHeight="1" x14ac:dyDescent="0.2"/>
    <row r="33958" ht="12.75" customHeight="1" x14ac:dyDescent="0.2"/>
    <row r="33959" ht="12.75" customHeight="1" x14ac:dyDescent="0.2"/>
    <row r="33960" ht="12.75" customHeight="1" x14ac:dyDescent="0.2"/>
    <row r="33961" ht="12.75" customHeight="1" x14ac:dyDescent="0.2"/>
    <row r="33962" ht="12.75" customHeight="1" x14ac:dyDescent="0.2"/>
    <row r="33963" ht="12.75" customHeight="1" x14ac:dyDescent="0.2"/>
    <row r="33964" ht="12.75" customHeight="1" x14ac:dyDescent="0.2"/>
    <row r="33965" ht="12.75" customHeight="1" x14ac:dyDescent="0.2"/>
    <row r="33966" ht="12.75" customHeight="1" x14ac:dyDescent="0.2"/>
    <row r="33967" ht="12.75" customHeight="1" x14ac:dyDescent="0.2"/>
    <row r="33968" ht="12.75" customHeight="1" x14ac:dyDescent="0.2"/>
    <row r="33969" ht="12.75" customHeight="1" x14ac:dyDescent="0.2"/>
    <row r="33970" ht="12.75" customHeight="1" x14ac:dyDescent="0.2"/>
    <row r="33971" ht="12.75" customHeight="1" x14ac:dyDescent="0.2"/>
    <row r="33972" ht="12.75" customHeight="1" x14ac:dyDescent="0.2"/>
    <row r="33973" ht="12.75" customHeight="1" x14ac:dyDescent="0.2"/>
    <row r="33974" ht="12.75" customHeight="1" x14ac:dyDescent="0.2"/>
    <row r="33975" ht="12.75" customHeight="1" x14ac:dyDescent="0.2"/>
    <row r="33976" ht="12.75" customHeight="1" x14ac:dyDescent="0.2"/>
    <row r="33977" ht="12.75" customHeight="1" x14ac:dyDescent="0.2"/>
    <row r="33978" ht="12.75" customHeight="1" x14ac:dyDescent="0.2"/>
    <row r="33979" ht="12.75" customHeight="1" x14ac:dyDescent="0.2"/>
    <row r="33980" ht="12.75" customHeight="1" x14ac:dyDescent="0.2"/>
    <row r="33981" ht="12.75" customHeight="1" x14ac:dyDescent="0.2"/>
    <row r="33982" ht="12.75" customHeight="1" x14ac:dyDescent="0.2"/>
    <row r="33983" ht="12.75" customHeight="1" x14ac:dyDescent="0.2"/>
    <row r="33984" ht="12.75" customHeight="1" x14ac:dyDescent="0.2"/>
    <row r="33985" ht="12.75" customHeight="1" x14ac:dyDescent="0.2"/>
    <row r="33986" ht="12.75" customHeight="1" x14ac:dyDescent="0.2"/>
    <row r="33987" ht="12.75" customHeight="1" x14ac:dyDescent="0.2"/>
    <row r="33988" ht="12.75" customHeight="1" x14ac:dyDescent="0.2"/>
    <row r="33989" ht="12.75" customHeight="1" x14ac:dyDescent="0.2"/>
    <row r="33990" ht="12.75" customHeight="1" x14ac:dyDescent="0.2"/>
    <row r="33991" ht="12.75" customHeight="1" x14ac:dyDescent="0.2"/>
    <row r="33992" ht="12.75" customHeight="1" x14ac:dyDescent="0.2"/>
    <row r="33993" ht="12.75" customHeight="1" x14ac:dyDescent="0.2"/>
    <row r="33994" ht="12.75" customHeight="1" x14ac:dyDescent="0.2"/>
    <row r="33995" ht="12.75" customHeight="1" x14ac:dyDescent="0.2"/>
    <row r="33996" ht="12.75" customHeight="1" x14ac:dyDescent="0.2"/>
    <row r="33997" ht="12.75" customHeight="1" x14ac:dyDescent="0.2"/>
    <row r="33998" ht="12.75" customHeight="1" x14ac:dyDescent="0.2"/>
    <row r="33999" ht="12.75" customHeight="1" x14ac:dyDescent="0.2"/>
    <row r="34000" ht="12.75" customHeight="1" x14ac:dyDescent="0.2"/>
    <row r="34001" ht="12.75" customHeight="1" x14ac:dyDescent="0.2"/>
    <row r="34002" ht="12.75" customHeight="1" x14ac:dyDescent="0.2"/>
    <row r="34003" ht="12.75" customHeight="1" x14ac:dyDescent="0.2"/>
    <row r="34004" ht="12.75" customHeight="1" x14ac:dyDescent="0.2"/>
    <row r="34005" ht="12.75" customHeight="1" x14ac:dyDescent="0.2"/>
    <row r="34006" ht="12.75" customHeight="1" x14ac:dyDescent="0.2"/>
    <row r="34007" ht="12.75" customHeight="1" x14ac:dyDescent="0.2"/>
    <row r="34008" ht="12.75" customHeight="1" x14ac:dyDescent="0.2"/>
    <row r="34009" ht="12.75" customHeight="1" x14ac:dyDescent="0.2"/>
    <row r="34010" ht="12.75" customHeight="1" x14ac:dyDescent="0.2"/>
    <row r="34011" ht="12.75" customHeight="1" x14ac:dyDescent="0.2"/>
    <row r="34012" ht="12.75" customHeight="1" x14ac:dyDescent="0.2"/>
    <row r="34013" ht="12.75" customHeight="1" x14ac:dyDescent="0.2"/>
    <row r="34014" ht="12.75" customHeight="1" x14ac:dyDescent="0.2"/>
    <row r="34015" ht="12.75" customHeight="1" x14ac:dyDescent="0.2"/>
    <row r="34016" ht="12.75" customHeight="1" x14ac:dyDescent="0.2"/>
    <row r="34017" ht="12.75" customHeight="1" x14ac:dyDescent="0.2"/>
    <row r="34018" ht="12.75" customHeight="1" x14ac:dyDescent="0.2"/>
    <row r="34019" ht="12.75" customHeight="1" x14ac:dyDescent="0.2"/>
    <row r="34020" ht="12.75" customHeight="1" x14ac:dyDescent="0.2"/>
    <row r="34021" ht="12.75" customHeight="1" x14ac:dyDescent="0.2"/>
    <row r="34022" ht="12.75" customHeight="1" x14ac:dyDescent="0.2"/>
    <row r="34023" ht="12.75" customHeight="1" x14ac:dyDescent="0.2"/>
    <row r="34024" ht="12.75" customHeight="1" x14ac:dyDescent="0.2"/>
    <row r="34025" ht="12.75" customHeight="1" x14ac:dyDescent="0.2"/>
    <row r="34026" ht="12.75" customHeight="1" x14ac:dyDescent="0.2"/>
    <row r="34027" ht="12.75" customHeight="1" x14ac:dyDescent="0.2"/>
    <row r="34028" ht="12.75" customHeight="1" x14ac:dyDescent="0.2"/>
    <row r="34029" ht="12.75" customHeight="1" x14ac:dyDescent="0.2"/>
    <row r="34030" ht="12.75" customHeight="1" x14ac:dyDescent="0.2"/>
    <row r="34031" ht="12.75" customHeight="1" x14ac:dyDescent="0.2"/>
    <row r="34032" ht="12.75" customHeight="1" x14ac:dyDescent="0.2"/>
    <row r="34033" ht="12.75" customHeight="1" x14ac:dyDescent="0.2"/>
    <row r="34034" ht="12.75" customHeight="1" x14ac:dyDescent="0.2"/>
    <row r="34035" ht="12.75" customHeight="1" x14ac:dyDescent="0.2"/>
    <row r="34036" ht="12.75" customHeight="1" x14ac:dyDescent="0.2"/>
    <row r="34037" ht="12.75" customHeight="1" x14ac:dyDescent="0.2"/>
    <row r="34038" ht="12.75" customHeight="1" x14ac:dyDescent="0.2"/>
    <row r="34039" ht="12.75" customHeight="1" x14ac:dyDescent="0.2"/>
    <row r="34040" ht="12.75" customHeight="1" x14ac:dyDescent="0.2"/>
    <row r="34041" ht="12.75" customHeight="1" x14ac:dyDescent="0.2"/>
    <row r="34042" ht="12.75" customHeight="1" x14ac:dyDescent="0.2"/>
    <row r="34043" ht="12.75" customHeight="1" x14ac:dyDescent="0.2"/>
    <row r="34044" ht="12.75" customHeight="1" x14ac:dyDescent="0.2"/>
    <row r="34045" ht="12.75" customHeight="1" x14ac:dyDescent="0.2"/>
    <row r="34046" ht="12.75" customHeight="1" x14ac:dyDescent="0.2"/>
    <row r="34047" ht="12.75" customHeight="1" x14ac:dyDescent="0.2"/>
    <row r="34048" ht="12.75" customHeight="1" x14ac:dyDescent="0.2"/>
    <row r="34049" ht="12.75" customHeight="1" x14ac:dyDescent="0.2"/>
    <row r="34050" ht="12.75" customHeight="1" x14ac:dyDescent="0.2"/>
    <row r="34051" ht="12.75" customHeight="1" x14ac:dyDescent="0.2"/>
    <row r="34052" ht="12.75" customHeight="1" x14ac:dyDescent="0.2"/>
    <row r="34053" ht="12.75" customHeight="1" x14ac:dyDescent="0.2"/>
    <row r="34054" ht="12.75" customHeight="1" x14ac:dyDescent="0.2"/>
    <row r="34055" ht="12.75" customHeight="1" x14ac:dyDescent="0.2"/>
    <row r="34056" ht="12.75" customHeight="1" x14ac:dyDescent="0.2"/>
    <row r="34057" ht="12.75" customHeight="1" x14ac:dyDescent="0.2"/>
    <row r="34058" ht="12.75" customHeight="1" x14ac:dyDescent="0.2"/>
    <row r="34059" ht="12.75" customHeight="1" x14ac:dyDescent="0.2"/>
    <row r="34060" ht="12.75" customHeight="1" x14ac:dyDescent="0.2"/>
    <row r="34061" ht="12.75" customHeight="1" x14ac:dyDescent="0.2"/>
    <row r="34062" ht="12.75" customHeight="1" x14ac:dyDescent="0.2"/>
    <row r="34063" ht="12.75" customHeight="1" x14ac:dyDescent="0.2"/>
    <row r="34064" ht="12.75" customHeight="1" x14ac:dyDescent="0.2"/>
    <row r="34065" ht="12.75" customHeight="1" x14ac:dyDescent="0.2"/>
    <row r="34066" ht="12.75" customHeight="1" x14ac:dyDescent="0.2"/>
    <row r="34067" ht="12.75" customHeight="1" x14ac:dyDescent="0.2"/>
    <row r="34068" ht="12.75" customHeight="1" x14ac:dyDescent="0.2"/>
    <row r="34069" ht="12.75" customHeight="1" x14ac:dyDescent="0.2"/>
    <row r="34070" ht="12.75" customHeight="1" x14ac:dyDescent="0.2"/>
    <row r="34071" ht="12.75" customHeight="1" x14ac:dyDescent="0.2"/>
    <row r="34072" ht="12.75" customHeight="1" x14ac:dyDescent="0.2"/>
    <row r="34073" ht="12.75" customHeight="1" x14ac:dyDescent="0.2"/>
    <row r="34074" ht="12.75" customHeight="1" x14ac:dyDescent="0.2"/>
    <row r="34075" ht="12.75" customHeight="1" x14ac:dyDescent="0.2"/>
    <row r="34076" ht="12.75" customHeight="1" x14ac:dyDescent="0.2"/>
    <row r="34077" ht="12.75" customHeight="1" x14ac:dyDescent="0.2"/>
    <row r="34078" ht="12.75" customHeight="1" x14ac:dyDescent="0.2"/>
    <row r="34079" ht="12.75" customHeight="1" x14ac:dyDescent="0.2"/>
    <row r="34080" ht="12.75" customHeight="1" x14ac:dyDescent="0.2"/>
    <row r="34081" ht="12.75" customHeight="1" x14ac:dyDescent="0.2"/>
    <row r="34082" ht="12.75" customHeight="1" x14ac:dyDescent="0.2"/>
    <row r="34083" ht="12.75" customHeight="1" x14ac:dyDescent="0.2"/>
    <row r="34084" ht="12.75" customHeight="1" x14ac:dyDescent="0.2"/>
    <row r="34085" ht="12.75" customHeight="1" x14ac:dyDescent="0.2"/>
    <row r="34086" ht="12.75" customHeight="1" x14ac:dyDescent="0.2"/>
    <row r="34087" ht="12.75" customHeight="1" x14ac:dyDescent="0.2"/>
    <row r="34088" ht="12.75" customHeight="1" x14ac:dyDescent="0.2"/>
    <row r="34089" ht="12.75" customHeight="1" x14ac:dyDescent="0.2"/>
    <row r="34090" ht="12.75" customHeight="1" x14ac:dyDescent="0.2"/>
    <row r="34091" ht="12.75" customHeight="1" x14ac:dyDescent="0.2"/>
    <row r="34092" ht="12.75" customHeight="1" x14ac:dyDescent="0.2"/>
    <row r="34093" ht="12.75" customHeight="1" x14ac:dyDescent="0.2"/>
    <row r="34094" ht="12.75" customHeight="1" x14ac:dyDescent="0.2"/>
    <row r="34095" ht="12.75" customHeight="1" x14ac:dyDescent="0.2"/>
    <row r="34096" ht="12.75" customHeight="1" x14ac:dyDescent="0.2"/>
    <row r="34097" ht="12.75" customHeight="1" x14ac:dyDescent="0.2"/>
    <row r="34098" ht="12.75" customHeight="1" x14ac:dyDescent="0.2"/>
    <row r="34099" ht="12.75" customHeight="1" x14ac:dyDescent="0.2"/>
    <row r="34100" ht="12.75" customHeight="1" x14ac:dyDescent="0.2"/>
    <row r="34101" ht="12.75" customHeight="1" x14ac:dyDescent="0.2"/>
    <row r="34102" ht="12.75" customHeight="1" x14ac:dyDescent="0.2"/>
    <row r="34103" ht="12.75" customHeight="1" x14ac:dyDescent="0.2"/>
    <row r="34104" ht="12.75" customHeight="1" x14ac:dyDescent="0.2"/>
    <row r="34105" ht="12.75" customHeight="1" x14ac:dyDescent="0.2"/>
    <row r="34106" ht="12.75" customHeight="1" x14ac:dyDescent="0.2"/>
    <row r="34107" ht="12.75" customHeight="1" x14ac:dyDescent="0.2"/>
    <row r="34108" ht="12.75" customHeight="1" x14ac:dyDescent="0.2"/>
    <row r="34109" ht="12.75" customHeight="1" x14ac:dyDescent="0.2"/>
    <row r="34110" ht="12.75" customHeight="1" x14ac:dyDescent="0.2"/>
    <row r="34111" ht="12.75" customHeight="1" x14ac:dyDescent="0.2"/>
    <row r="34112" ht="12.75" customHeight="1" x14ac:dyDescent="0.2"/>
    <row r="34113" ht="12.75" customHeight="1" x14ac:dyDescent="0.2"/>
    <row r="34114" ht="12.75" customHeight="1" x14ac:dyDescent="0.2"/>
    <row r="34115" ht="12.75" customHeight="1" x14ac:dyDescent="0.2"/>
    <row r="34116" ht="12.75" customHeight="1" x14ac:dyDescent="0.2"/>
    <row r="34117" ht="12.75" customHeight="1" x14ac:dyDescent="0.2"/>
    <row r="34118" ht="12.75" customHeight="1" x14ac:dyDescent="0.2"/>
    <row r="34119" ht="12.75" customHeight="1" x14ac:dyDescent="0.2"/>
    <row r="34120" ht="12.75" customHeight="1" x14ac:dyDescent="0.2"/>
    <row r="34121" ht="12.75" customHeight="1" x14ac:dyDescent="0.2"/>
    <row r="34122" ht="12.75" customHeight="1" x14ac:dyDescent="0.2"/>
    <row r="34123" ht="12.75" customHeight="1" x14ac:dyDescent="0.2"/>
    <row r="34124" ht="12.75" customHeight="1" x14ac:dyDescent="0.2"/>
    <row r="34125" ht="12.75" customHeight="1" x14ac:dyDescent="0.2"/>
    <row r="34126" ht="12.75" customHeight="1" x14ac:dyDescent="0.2"/>
    <row r="34127" ht="12.75" customHeight="1" x14ac:dyDescent="0.2"/>
    <row r="34128" ht="12.75" customHeight="1" x14ac:dyDescent="0.2"/>
    <row r="34129" ht="12.75" customHeight="1" x14ac:dyDescent="0.2"/>
    <row r="34130" ht="12.75" customHeight="1" x14ac:dyDescent="0.2"/>
    <row r="34131" ht="12.75" customHeight="1" x14ac:dyDescent="0.2"/>
    <row r="34132" ht="12.75" customHeight="1" x14ac:dyDescent="0.2"/>
    <row r="34133" ht="12.75" customHeight="1" x14ac:dyDescent="0.2"/>
    <row r="34134" ht="12.75" customHeight="1" x14ac:dyDescent="0.2"/>
    <row r="34135" ht="12.75" customHeight="1" x14ac:dyDescent="0.2"/>
    <row r="34136" ht="12.75" customHeight="1" x14ac:dyDescent="0.2"/>
    <row r="34137" ht="12.75" customHeight="1" x14ac:dyDescent="0.2"/>
    <row r="34138" ht="12.75" customHeight="1" x14ac:dyDescent="0.2"/>
    <row r="34139" ht="12.75" customHeight="1" x14ac:dyDescent="0.2"/>
    <row r="34140" ht="12.75" customHeight="1" x14ac:dyDescent="0.2"/>
    <row r="34141" ht="12.75" customHeight="1" x14ac:dyDescent="0.2"/>
    <row r="34142" ht="12.75" customHeight="1" x14ac:dyDescent="0.2"/>
    <row r="34143" ht="12.75" customHeight="1" x14ac:dyDescent="0.2"/>
    <row r="34144" ht="12.75" customHeight="1" x14ac:dyDescent="0.2"/>
    <row r="34145" ht="12.75" customHeight="1" x14ac:dyDescent="0.2"/>
    <row r="34146" ht="12.75" customHeight="1" x14ac:dyDescent="0.2"/>
    <row r="34147" ht="12.75" customHeight="1" x14ac:dyDescent="0.2"/>
    <row r="34148" ht="12.75" customHeight="1" x14ac:dyDescent="0.2"/>
    <row r="34149" ht="12.75" customHeight="1" x14ac:dyDescent="0.2"/>
    <row r="34150" ht="12.75" customHeight="1" x14ac:dyDescent="0.2"/>
    <row r="34151" ht="12.75" customHeight="1" x14ac:dyDescent="0.2"/>
    <row r="34152" ht="12.75" customHeight="1" x14ac:dyDescent="0.2"/>
    <row r="34153" ht="12.75" customHeight="1" x14ac:dyDescent="0.2"/>
    <row r="34154" ht="12.75" customHeight="1" x14ac:dyDescent="0.2"/>
    <row r="34155" ht="12.75" customHeight="1" x14ac:dyDescent="0.2"/>
    <row r="34156" ht="12.75" customHeight="1" x14ac:dyDescent="0.2"/>
    <row r="34157" ht="12.75" customHeight="1" x14ac:dyDescent="0.2"/>
    <row r="34158" ht="12.75" customHeight="1" x14ac:dyDescent="0.2"/>
    <row r="34159" ht="12.75" customHeight="1" x14ac:dyDescent="0.2"/>
    <row r="34160" ht="12.75" customHeight="1" x14ac:dyDescent="0.2"/>
    <row r="34161" ht="12.75" customHeight="1" x14ac:dyDescent="0.2"/>
    <row r="34162" ht="12.75" customHeight="1" x14ac:dyDescent="0.2"/>
    <row r="34163" ht="12.75" customHeight="1" x14ac:dyDescent="0.2"/>
    <row r="34164" ht="12.75" customHeight="1" x14ac:dyDescent="0.2"/>
    <row r="34165" ht="12.75" customHeight="1" x14ac:dyDescent="0.2"/>
    <row r="34166" ht="12.75" customHeight="1" x14ac:dyDescent="0.2"/>
    <row r="34167" ht="12.75" customHeight="1" x14ac:dyDescent="0.2"/>
    <row r="34168" ht="12.75" customHeight="1" x14ac:dyDescent="0.2"/>
    <row r="34169" ht="12.75" customHeight="1" x14ac:dyDescent="0.2"/>
    <row r="34170" ht="12.75" customHeight="1" x14ac:dyDescent="0.2"/>
    <row r="34171" ht="12.75" customHeight="1" x14ac:dyDescent="0.2"/>
    <row r="34172" ht="12.75" customHeight="1" x14ac:dyDescent="0.2"/>
    <row r="34173" ht="12.75" customHeight="1" x14ac:dyDescent="0.2"/>
    <row r="34174" ht="12.75" customHeight="1" x14ac:dyDescent="0.2"/>
    <row r="34175" ht="12.75" customHeight="1" x14ac:dyDescent="0.2"/>
    <row r="34176" ht="12.75" customHeight="1" x14ac:dyDescent="0.2"/>
    <row r="34177" ht="12.75" customHeight="1" x14ac:dyDescent="0.2"/>
    <row r="34178" ht="12.75" customHeight="1" x14ac:dyDescent="0.2"/>
    <row r="34179" ht="12.75" customHeight="1" x14ac:dyDescent="0.2"/>
    <row r="34180" ht="12.75" customHeight="1" x14ac:dyDescent="0.2"/>
    <row r="34181" ht="12.75" customHeight="1" x14ac:dyDescent="0.2"/>
    <row r="34182" ht="12.75" customHeight="1" x14ac:dyDescent="0.2"/>
    <row r="34183" ht="12.75" customHeight="1" x14ac:dyDescent="0.2"/>
    <row r="34184" ht="12.75" customHeight="1" x14ac:dyDescent="0.2"/>
    <row r="34185" ht="12.75" customHeight="1" x14ac:dyDescent="0.2"/>
    <row r="34186" ht="12.75" customHeight="1" x14ac:dyDescent="0.2"/>
    <row r="34187" ht="12.75" customHeight="1" x14ac:dyDescent="0.2"/>
    <row r="34188" ht="12.75" customHeight="1" x14ac:dyDescent="0.2"/>
    <row r="34189" ht="12.75" customHeight="1" x14ac:dyDescent="0.2"/>
    <row r="34190" ht="12.75" customHeight="1" x14ac:dyDescent="0.2"/>
    <row r="34191" ht="12.75" customHeight="1" x14ac:dyDescent="0.2"/>
    <row r="34192" ht="12.75" customHeight="1" x14ac:dyDescent="0.2"/>
    <row r="34193" ht="12.75" customHeight="1" x14ac:dyDescent="0.2"/>
    <row r="34194" ht="12.75" customHeight="1" x14ac:dyDescent="0.2"/>
    <row r="34195" ht="12.75" customHeight="1" x14ac:dyDescent="0.2"/>
    <row r="34196" ht="12.75" customHeight="1" x14ac:dyDescent="0.2"/>
    <row r="34197" ht="12.75" customHeight="1" x14ac:dyDescent="0.2"/>
    <row r="34198" ht="12.75" customHeight="1" x14ac:dyDescent="0.2"/>
    <row r="34199" ht="12.75" customHeight="1" x14ac:dyDescent="0.2"/>
    <row r="34200" ht="12.75" customHeight="1" x14ac:dyDescent="0.2"/>
    <row r="34201" ht="12.75" customHeight="1" x14ac:dyDescent="0.2"/>
    <row r="34202" ht="12.75" customHeight="1" x14ac:dyDescent="0.2"/>
    <row r="34203" ht="12.75" customHeight="1" x14ac:dyDescent="0.2"/>
    <row r="34204" ht="12.75" customHeight="1" x14ac:dyDescent="0.2"/>
    <row r="34205" ht="12.75" customHeight="1" x14ac:dyDescent="0.2"/>
    <row r="34206" ht="12.75" customHeight="1" x14ac:dyDescent="0.2"/>
    <row r="34207" ht="12.75" customHeight="1" x14ac:dyDescent="0.2"/>
    <row r="34208" ht="12.75" customHeight="1" x14ac:dyDescent="0.2"/>
    <row r="34209" ht="12.75" customHeight="1" x14ac:dyDescent="0.2"/>
    <row r="34210" ht="12.75" customHeight="1" x14ac:dyDescent="0.2"/>
    <row r="34211" ht="12.75" customHeight="1" x14ac:dyDescent="0.2"/>
    <row r="34212" ht="12.75" customHeight="1" x14ac:dyDescent="0.2"/>
    <row r="34213" ht="12.75" customHeight="1" x14ac:dyDescent="0.2"/>
    <row r="34214" ht="12.75" customHeight="1" x14ac:dyDescent="0.2"/>
    <row r="34215" ht="12.75" customHeight="1" x14ac:dyDescent="0.2"/>
    <row r="34216" ht="12.75" customHeight="1" x14ac:dyDescent="0.2"/>
    <row r="34217" ht="12.75" customHeight="1" x14ac:dyDescent="0.2"/>
    <row r="34218" ht="12.75" customHeight="1" x14ac:dyDescent="0.2"/>
    <row r="34219" ht="12.75" customHeight="1" x14ac:dyDescent="0.2"/>
    <row r="34220" ht="12.75" customHeight="1" x14ac:dyDescent="0.2"/>
    <row r="34221" ht="12.75" customHeight="1" x14ac:dyDescent="0.2"/>
    <row r="34222" ht="12.75" customHeight="1" x14ac:dyDescent="0.2"/>
    <row r="34223" ht="12.75" customHeight="1" x14ac:dyDescent="0.2"/>
    <row r="34224" ht="12.75" customHeight="1" x14ac:dyDescent="0.2"/>
    <row r="34225" ht="12.75" customHeight="1" x14ac:dyDescent="0.2"/>
    <row r="34226" ht="12.75" customHeight="1" x14ac:dyDescent="0.2"/>
    <row r="34227" ht="12.75" customHeight="1" x14ac:dyDescent="0.2"/>
    <row r="34228" ht="12.75" customHeight="1" x14ac:dyDescent="0.2"/>
    <row r="34229" ht="12.75" customHeight="1" x14ac:dyDescent="0.2"/>
    <row r="34230" ht="12.75" customHeight="1" x14ac:dyDescent="0.2"/>
    <row r="34231" ht="12.75" customHeight="1" x14ac:dyDescent="0.2"/>
    <row r="34232" ht="12.75" customHeight="1" x14ac:dyDescent="0.2"/>
    <row r="34233" ht="12.75" customHeight="1" x14ac:dyDescent="0.2"/>
    <row r="34234" ht="12.75" customHeight="1" x14ac:dyDescent="0.2"/>
    <row r="34235" ht="12.75" customHeight="1" x14ac:dyDescent="0.2"/>
    <row r="34236" ht="12.75" customHeight="1" x14ac:dyDescent="0.2"/>
    <row r="34237" ht="12.75" customHeight="1" x14ac:dyDescent="0.2"/>
    <row r="34238" ht="12.75" customHeight="1" x14ac:dyDescent="0.2"/>
    <row r="34239" ht="12.75" customHeight="1" x14ac:dyDescent="0.2"/>
    <row r="34240" ht="12.75" customHeight="1" x14ac:dyDescent="0.2"/>
    <row r="34241" ht="12.75" customHeight="1" x14ac:dyDescent="0.2"/>
    <row r="34242" ht="12.75" customHeight="1" x14ac:dyDescent="0.2"/>
    <row r="34243" ht="12.75" customHeight="1" x14ac:dyDescent="0.2"/>
    <row r="34244" ht="12.75" customHeight="1" x14ac:dyDescent="0.2"/>
    <row r="34245" ht="12.75" customHeight="1" x14ac:dyDescent="0.2"/>
    <row r="34246" ht="12.75" customHeight="1" x14ac:dyDescent="0.2"/>
    <row r="34247" ht="12.75" customHeight="1" x14ac:dyDescent="0.2"/>
    <row r="34248" ht="12.75" customHeight="1" x14ac:dyDescent="0.2"/>
    <row r="34249" ht="12.75" customHeight="1" x14ac:dyDescent="0.2"/>
    <row r="34250" ht="12.75" customHeight="1" x14ac:dyDescent="0.2"/>
    <row r="34251" ht="12.75" customHeight="1" x14ac:dyDescent="0.2"/>
    <row r="34252" ht="12.75" customHeight="1" x14ac:dyDescent="0.2"/>
    <row r="34253" ht="12.75" customHeight="1" x14ac:dyDescent="0.2"/>
    <row r="34254" ht="12.75" customHeight="1" x14ac:dyDescent="0.2"/>
    <row r="34255" ht="12.75" customHeight="1" x14ac:dyDescent="0.2"/>
    <row r="34256" ht="12.75" customHeight="1" x14ac:dyDescent="0.2"/>
    <row r="34257" ht="12.75" customHeight="1" x14ac:dyDescent="0.2"/>
    <row r="34258" ht="12.75" customHeight="1" x14ac:dyDescent="0.2"/>
    <row r="34259" ht="12.75" customHeight="1" x14ac:dyDescent="0.2"/>
    <row r="34260" ht="12.75" customHeight="1" x14ac:dyDescent="0.2"/>
    <row r="34261" ht="12.75" customHeight="1" x14ac:dyDescent="0.2"/>
    <row r="34262" ht="12.75" customHeight="1" x14ac:dyDescent="0.2"/>
    <row r="34263" ht="12.75" customHeight="1" x14ac:dyDescent="0.2"/>
    <row r="34264" ht="12.75" customHeight="1" x14ac:dyDescent="0.2"/>
    <row r="34265" ht="12.75" customHeight="1" x14ac:dyDescent="0.2"/>
    <row r="34266" ht="12.75" customHeight="1" x14ac:dyDescent="0.2"/>
    <row r="34267" ht="12.75" customHeight="1" x14ac:dyDescent="0.2"/>
    <row r="34268" ht="12.75" customHeight="1" x14ac:dyDescent="0.2"/>
    <row r="34269" ht="12.75" customHeight="1" x14ac:dyDescent="0.2"/>
    <row r="34270" ht="12.75" customHeight="1" x14ac:dyDescent="0.2"/>
    <row r="34271" ht="12.75" customHeight="1" x14ac:dyDescent="0.2"/>
    <row r="34272" ht="12.75" customHeight="1" x14ac:dyDescent="0.2"/>
    <row r="34273" ht="12.75" customHeight="1" x14ac:dyDescent="0.2"/>
    <row r="34274" ht="12.75" customHeight="1" x14ac:dyDescent="0.2"/>
    <row r="34275" ht="12.75" customHeight="1" x14ac:dyDescent="0.2"/>
    <row r="34276" ht="12.75" customHeight="1" x14ac:dyDescent="0.2"/>
    <row r="34277" ht="12.75" customHeight="1" x14ac:dyDescent="0.2"/>
    <row r="34278" ht="12.75" customHeight="1" x14ac:dyDescent="0.2"/>
    <row r="34279" ht="12.75" customHeight="1" x14ac:dyDescent="0.2"/>
    <row r="34280" ht="12.75" customHeight="1" x14ac:dyDescent="0.2"/>
    <row r="34281" ht="12.75" customHeight="1" x14ac:dyDescent="0.2"/>
    <row r="34282" ht="12.75" customHeight="1" x14ac:dyDescent="0.2"/>
    <row r="34283" ht="12.75" customHeight="1" x14ac:dyDescent="0.2"/>
    <row r="34284" ht="12.75" customHeight="1" x14ac:dyDescent="0.2"/>
    <row r="34285" ht="12.75" customHeight="1" x14ac:dyDescent="0.2"/>
    <row r="34286" ht="12.75" customHeight="1" x14ac:dyDescent="0.2"/>
    <row r="34287" ht="12.75" customHeight="1" x14ac:dyDescent="0.2"/>
    <row r="34288" ht="12.75" customHeight="1" x14ac:dyDescent="0.2"/>
    <row r="34289" ht="12.75" customHeight="1" x14ac:dyDescent="0.2"/>
    <row r="34290" ht="12.75" customHeight="1" x14ac:dyDescent="0.2"/>
    <row r="34291" ht="12.75" customHeight="1" x14ac:dyDescent="0.2"/>
    <row r="34292" ht="12.75" customHeight="1" x14ac:dyDescent="0.2"/>
    <row r="34293" ht="12.75" customHeight="1" x14ac:dyDescent="0.2"/>
    <row r="34294" ht="12.75" customHeight="1" x14ac:dyDescent="0.2"/>
    <row r="34295" ht="12.75" customHeight="1" x14ac:dyDescent="0.2"/>
    <row r="34296" ht="12.75" customHeight="1" x14ac:dyDescent="0.2"/>
    <row r="34297" ht="12.75" customHeight="1" x14ac:dyDescent="0.2"/>
    <row r="34298" ht="12.75" customHeight="1" x14ac:dyDescent="0.2"/>
    <row r="34299" ht="12.75" customHeight="1" x14ac:dyDescent="0.2"/>
    <row r="34300" ht="12.75" customHeight="1" x14ac:dyDescent="0.2"/>
    <row r="34301" ht="12.75" customHeight="1" x14ac:dyDescent="0.2"/>
    <row r="34302" ht="12.75" customHeight="1" x14ac:dyDescent="0.2"/>
    <row r="34303" ht="12.75" customHeight="1" x14ac:dyDescent="0.2"/>
    <row r="34304" ht="12.75" customHeight="1" x14ac:dyDescent="0.2"/>
    <row r="34305" ht="12.75" customHeight="1" x14ac:dyDescent="0.2"/>
    <row r="34306" ht="12.75" customHeight="1" x14ac:dyDescent="0.2"/>
    <row r="34307" ht="12.75" customHeight="1" x14ac:dyDescent="0.2"/>
    <row r="34308" ht="12.75" customHeight="1" x14ac:dyDescent="0.2"/>
    <row r="34309" ht="12.75" customHeight="1" x14ac:dyDescent="0.2"/>
    <row r="34310" ht="12.75" customHeight="1" x14ac:dyDescent="0.2"/>
    <row r="34311" ht="12.75" customHeight="1" x14ac:dyDescent="0.2"/>
    <row r="34312" ht="12.75" customHeight="1" x14ac:dyDescent="0.2"/>
    <row r="34313" ht="12.75" customHeight="1" x14ac:dyDescent="0.2"/>
    <row r="34314" ht="12.75" customHeight="1" x14ac:dyDescent="0.2"/>
    <row r="34315" ht="12.75" customHeight="1" x14ac:dyDescent="0.2"/>
    <row r="34316" ht="12.75" customHeight="1" x14ac:dyDescent="0.2"/>
    <row r="34317" ht="12.75" customHeight="1" x14ac:dyDescent="0.2"/>
    <row r="34318" ht="12.75" customHeight="1" x14ac:dyDescent="0.2"/>
    <row r="34319" ht="12.75" customHeight="1" x14ac:dyDescent="0.2"/>
    <row r="34320" ht="12.75" customHeight="1" x14ac:dyDescent="0.2"/>
    <row r="34321" ht="12.75" customHeight="1" x14ac:dyDescent="0.2"/>
    <row r="34322" ht="12.75" customHeight="1" x14ac:dyDescent="0.2"/>
    <row r="34323" ht="12.75" customHeight="1" x14ac:dyDescent="0.2"/>
    <row r="34324" ht="12.75" customHeight="1" x14ac:dyDescent="0.2"/>
    <row r="34325" ht="12.75" customHeight="1" x14ac:dyDescent="0.2"/>
    <row r="34326" ht="12.75" customHeight="1" x14ac:dyDescent="0.2"/>
    <row r="34327" ht="12.75" customHeight="1" x14ac:dyDescent="0.2"/>
    <row r="34328" ht="12.75" customHeight="1" x14ac:dyDescent="0.2"/>
    <row r="34329" ht="12.75" customHeight="1" x14ac:dyDescent="0.2"/>
    <row r="34330" ht="12.75" customHeight="1" x14ac:dyDescent="0.2"/>
    <row r="34331" ht="12.75" customHeight="1" x14ac:dyDescent="0.2"/>
    <row r="34332" ht="12.75" customHeight="1" x14ac:dyDescent="0.2"/>
    <row r="34333" ht="12.75" customHeight="1" x14ac:dyDescent="0.2"/>
    <row r="34334" ht="12.75" customHeight="1" x14ac:dyDescent="0.2"/>
    <row r="34335" ht="12.75" customHeight="1" x14ac:dyDescent="0.2"/>
    <row r="34336" ht="12.75" customHeight="1" x14ac:dyDescent="0.2"/>
    <row r="34337" ht="12.75" customHeight="1" x14ac:dyDescent="0.2"/>
    <row r="34338" ht="12.75" customHeight="1" x14ac:dyDescent="0.2"/>
    <row r="34339" ht="12.75" customHeight="1" x14ac:dyDescent="0.2"/>
    <row r="34340" ht="12.75" customHeight="1" x14ac:dyDescent="0.2"/>
    <row r="34341" ht="12.75" customHeight="1" x14ac:dyDescent="0.2"/>
    <row r="34342" ht="12.75" customHeight="1" x14ac:dyDescent="0.2"/>
    <row r="34343" ht="12.75" customHeight="1" x14ac:dyDescent="0.2"/>
    <row r="34344" ht="12.75" customHeight="1" x14ac:dyDescent="0.2"/>
    <row r="34345" ht="12.75" customHeight="1" x14ac:dyDescent="0.2"/>
    <row r="34346" ht="12.75" customHeight="1" x14ac:dyDescent="0.2"/>
    <row r="34347" ht="12.75" customHeight="1" x14ac:dyDescent="0.2"/>
    <row r="34348" ht="12.75" customHeight="1" x14ac:dyDescent="0.2"/>
    <row r="34349" ht="12.75" customHeight="1" x14ac:dyDescent="0.2"/>
    <row r="34350" ht="12.75" customHeight="1" x14ac:dyDescent="0.2"/>
    <row r="34351" ht="12.75" customHeight="1" x14ac:dyDescent="0.2"/>
    <row r="34352" ht="12.75" customHeight="1" x14ac:dyDescent="0.2"/>
    <row r="34353" ht="12.75" customHeight="1" x14ac:dyDescent="0.2"/>
    <row r="34354" ht="12.75" customHeight="1" x14ac:dyDescent="0.2"/>
    <row r="34355" ht="12.75" customHeight="1" x14ac:dyDescent="0.2"/>
    <row r="34356" ht="12.75" customHeight="1" x14ac:dyDescent="0.2"/>
    <row r="34357" ht="12.75" customHeight="1" x14ac:dyDescent="0.2"/>
    <row r="34358" ht="12.75" customHeight="1" x14ac:dyDescent="0.2"/>
    <row r="34359" ht="12.75" customHeight="1" x14ac:dyDescent="0.2"/>
    <row r="34360" ht="12.75" customHeight="1" x14ac:dyDescent="0.2"/>
    <row r="34361" ht="12.75" customHeight="1" x14ac:dyDescent="0.2"/>
    <row r="34362" ht="12.75" customHeight="1" x14ac:dyDescent="0.2"/>
    <row r="34363" ht="12.75" customHeight="1" x14ac:dyDescent="0.2"/>
    <row r="34364" ht="12.75" customHeight="1" x14ac:dyDescent="0.2"/>
    <row r="34365" ht="12.75" customHeight="1" x14ac:dyDescent="0.2"/>
    <row r="34366" ht="12.75" customHeight="1" x14ac:dyDescent="0.2"/>
    <row r="34367" ht="12.75" customHeight="1" x14ac:dyDescent="0.2"/>
    <row r="34368" ht="12.75" customHeight="1" x14ac:dyDescent="0.2"/>
    <row r="34369" ht="12.75" customHeight="1" x14ac:dyDescent="0.2"/>
    <row r="34370" ht="12.75" customHeight="1" x14ac:dyDescent="0.2"/>
    <row r="34371" ht="12.75" customHeight="1" x14ac:dyDescent="0.2"/>
    <row r="34372" ht="12.75" customHeight="1" x14ac:dyDescent="0.2"/>
    <row r="34373" ht="12.75" customHeight="1" x14ac:dyDescent="0.2"/>
    <row r="34374" ht="12.75" customHeight="1" x14ac:dyDescent="0.2"/>
    <row r="34375" ht="12.75" customHeight="1" x14ac:dyDescent="0.2"/>
    <row r="34376" ht="12.75" customHeight="1" x14ac:dyDescent="0.2"/>
    <row r="34377" ht="12.75" customHeight="1" x14ac:dyDescent="0.2"/>
    <row r="34378" ht="12.75" customHeight="1" x14ac:dyDescent="0.2"/>
    <row r="34379" ht="12.75" customHeight="1" x14ac:dyDescent="0.2"/>
    <row r="34380" ht="12.75" customHeight="1" x14ac:dyDescent="0.2"/>
    <row r="34381" ht="12.75" customHeight="1" x14ac:dyDescent="0.2"/>
    <row r="34382" ht="12.75" customHeight="1" x14ac:dyDescent="0.2"/>
    <row r="34383" ht="12.75" customHeight="1" x14ac:dyDescent="0.2"/>
    <row r="34384" ht="12.75" customHeight="1" x14ac:dyDescent="0.2"/>
    <row r="34385" ht="12.75" customHeight="1" x14ac:dyDescent="0.2"/>
    <row r="34386" ht="12.75" customHeight="1" x14ac:dyDescent="0.2"/>
    <row r="34387" ht="12.75" customHeight="1" x14ac:dyDescent="0.2"/>
    <row r="34388" ht="12.75" customHeight="1" x14ac:dyDescent="0.2"/>
    <row r="34389" ht="12.75" customHeight="1" x14ac:dyDescent="0.2"/>
    <row r="34390" ht="12.75" customHeight="1" x14ac:dyDescent="0.2"/>
    <row r="34391" ht="12.75" customHeight="1" x14ac:dyDescent="0.2"/>
    <row r="34392" ht="12.75" customHeight="1" x14ac:dyDescent="0.2"/>
    <row r="34393" ht="12.75" customHeight="1" x14ac:dyDescent="0.2"/>
    <row r="34394" ht="12.75" customHeight="1" x14ac:dyDescent="0.2"/>
    <row r="34395" ht="12.75" customHeight="1" x14ac:dyDescent="0.2"/>
    <row r="34396" ht="12.75" customHeight="1" x14ac:dyDescent="0.2"/>
    <row r="34397" ht="12.75" customHeight="1" x14ac:dyDescent="0.2"/>
    <row r="34398" ht="12.75" customHeight="1" x14ac:dyDescent="0.2"/>
    <row r="34399" ht="12.75" customHeight="1" x14ac:dyDescent="0.2"/>
    <row r="34400" ht="12.75" customHeight="1" x14ac:dyDescent="0.2"/>
    <row r="34401" ht="12.75" customHeight="1" x14ac:dyDescent="0.2"/>
    <row r="34402" ht="12.75" customHeight="1" x14ac:dyDescent="0.2"/>
    <row r="34403" ht="12.75" customHeight="1" x14ac:dyDescent="0.2"/>
    <row r="34404" ht="12.75" customHeight="1" x14ac:dyDescent="0.2"/>
    <row r="34405" ht="12.75" customHeight="1" x14ac:dyDescent="0.2"/>
    <row r="34406" ht="12.75" customHeight="1" x14ac:dyDescent="0.2"/>
    <row r="34407" ht="12.75" customHeight="1" x14ac:dyDescent="0.2"/>
    <row r="34408" ht="12.75" customHeight="1" x14ac:dyDescent="0.2"/>
    <row r="34409" ht="12.75" customHeight="1" x14ac:dyDescent="0.2"/>
    <row r="34410" ht="12.75" customHeight="1" x14ac:dyDescent="0.2"/>
    <row r="34411" ht="12.75" customHeight="1" x14ac:dyDescent="0.2"/>
    <row r="34412" ht="12.75" customHeight="1" x14ac:dyDescent="0.2"/>
    <row r="34413" ht="12.75" customHeight="1" x14ac:dyDescent="0.2"/>
    <row r="34414" ht="12.75" customHeight="1" x14ac:dyDescent="0.2"/>
    <row r="34415" ht="12.75" customHeight="1" x14ac:dyDescent="0.2"/>
    <row r="34416" ht="12.75" customHeight="1" x14ac:dyDescent="0.2"/>
    <row r="34417" ht="12.75" customHeight="1" x14ac:dyDescent="0.2"/>
    <row r="34418" ht="12.75" customHeight="1" x14ac:dyDescent="0.2"/>
    <row r="34419" ht="12.75" customHeight="1" x14ac:dyDescent="0.2"/>
    <row r="34420" ht="12.75" customHeight="1" x14ac:dyDescent="0.2"/>
    <row r="34421" ht="12.75" customHeight="1" x14ac:dyDescent="0.2"/>
    <row r="34422" ht="12.75" customHeight="1" x14ac:dyDescent="0.2"/>
    <row r="34423" ht="12.75" customHeight="1" x14ac:dyDescent="0.2"/>
    <row r="34424" ht="12.75" customHeight="1" x14ac:dyDescent="0.2"/>
    <row r="34425" ht="12.75" customHeight="1" x14ac:dyDescent="0.2"/>
    <row r="34426" ht="12.75" customHeight="1" x14ac:dyDescent="0.2"/>
    <row r="34427" ht="12.75" customHeight="1" x14ac:dyDescent="0.2"/>
    <row r="34428" ht="12.75" customHeight="1" x14ac:dyDescent="0.2"/>
    <row r="34429" ht="12.75" customHeight="1" x14ac:dyDescent="0.2"/>
    <row r="34430" ht="12.75" customHeight="1" x14ac:dyDescent="0.2"/>
    <row r="34431" ht="12.75" customHeight="1" x14ac:dyDescent="0.2"/>
    <row r="34432" ht="12.75" customHeight="1" x14ac:dyDescent="0.2"/>
    <row r="34433" ht="12.75" customHeight="1" x14ac:dyDescent="0.2"/>
    <row r="34434" ht="12.75" customHeight="1" x14ac:dyDescent="0.2"/>
    <row r="34435" ht="12.75" customHeight="1" x14ac:dyDescent="0.2"/>
    <row r="34436" ht="12.75" customHeight="1" x14ac:dyDescent="0.2"/>
    <row r="34437" ht="12.75" customHeight="1" x14ac:dyDescent="0.2"/>
    <row r="34438" ht="12.75" customHeight="1" x14ac:dyDescent="0.2"/>
    <row r="34439" ht="12.75" customHeight="1" x14ac:dyDescent="0.2"/>
    <row r="34440" ht="12.75" customHeight="1" x14ac:dyDescent="0.2"/>
    <row r="34441" ht="12.75" customHeight="1" x14ac:dyDescent="0.2"/>
    <row r="34442" ht="12.75" customHeight="1" x14ac:dyDescent="0.2"/>
    <row r="34443" ht="12.75" customHeight="1" x14ac:dyDescent="0.2"/>
    <row r="34444" ht="12.75" customHeight="1" x14ac:dyDescent="0.2"/>
    <row r="34445" ht="12.75" customHeight="1" x14ac:dyDescent="0.2"/>
    <row r="34446" ht="12.75" customHeight="1" x14ac:dyDescent="0.2"/>
    <row r="34447" ht="12.75" customHeight="1" x14ac:dyDescent="0.2"/>
    <row r="34448" ht="12.75" customHeight="1" x14ac:dyDescent="0.2"/>
    <row r="34449" ht="12.75" customHeight="1" x14ac:dyDescent="0.2"/>
    <row r="34450" ht="12.75" customHeight="1" x14ac:dyDescent="0.2"/>
    <row r="34451" ht="12.75" customHeight="1" x14ac:dyDescent="0.2"/>
    <row r="34452" ht="12.75" customHeight="1" x14ac:dyDescent="0.2"/>
    <row r="34453" ht="12.75" customHeight="1" x14ac:dyDescent="0.2"/>
    <row r="34454" ht="12.75" customHeight="1" x14ac:dyDescent="0.2"/>
    <row r="34455" ht="12.75" customHeight="1" x14ac:dyDescent="0.2"/>
    <row r="34456" ht="12.75" customHeight="1" x14ac:dyDescent="0.2"/>
    <row r="34457" ht="12.75" customHeight="1" x14ac:dyDescent="0.2"/>
    <row r="34458" ht="12.75" customHeight="1" x14ac:dyDescent="0.2"/>
    <row r="34459" ht="12.75" customHeight="1" x14ac:dyDescent="0.2"/>
    <row r="34460" ht="12.75" customHeight="1" x14ac:dyDescent="0.2"/>
    <row r="34461" ht="12.75" customHeight="1" x14ac:dyDescent="0.2"/>
    <row r="34462" ht="12.75" customHeight="1" x14ac:dyDescent="0.2"/>
    <row r="34463" ht="12.75" customHeight="1" x14ac:dyDescent="0.2"/>
    <row r="34464" ht="12.75" customHeight="1" x14ac:dyDescent="0.2"/>
    <row r="34465" ht="12.75" customHeight="1" x14ac:dyDescent="0.2"/>
    <row r="34466" ht="12.75" customHeight="1" x14ac:dyDescent="0.2"/>
    <row r="34467" ht="12.75" customHeight="1" x14ac:dyDescent="0.2"/>
    <row r="34468" ht="12.75" customHeight="1" x14ac:dyDescent="0.2"/>
    <row r="34469" ht="12.75" customHeight="1" x14ac:dyDescent="0.2"/>
    <row r="34470" ht="12.75" customHeight="1" x14ac:dyDescent="0.2"/>
    <row r="34471" ht="12.75" customHeight="1" x14ac:dyDescent="0.2"/>
    <row r="34472" ht="12.75" customHeight="1" x14ac:dyDescent="0.2"/>
    <row r="34473" ht="12.75" customHeight="1" x14ac:dyDescent="0.2"/>
    <row r="34474" ht="12.75" customHeight="1" x14ac:dyDescent="0.2"/>
    <row r="34475" ht="12.75" customHeight="1" x14ac:dyDescent="0.2"/>
    <row r="34476" ht="12.75" customHeight="1" x14ac:dyDescent="0.2"/>
    <row r="34477" ht="12.75" customHeight="1" x14ac:dyDescent="0.2"/>
    <row r="34478" ht="12.75" customHeight="1" x14ac:dyDescent="0.2"/>
    <row r="34479" ht="12.75" customHeight="1" x14ac:dyDescent="0.2"/>
    <row r="34480" ht="12.75" customHeight="1" x14ac:dyDescent="0.2"/>
    <row r="34481" ht="12.75" customHeight="1" x14ac:dyDescent="0.2"/>
    <row r="34482" ht="12.75" customHeight="1" x14ac:dyDescent="0.2"/>
    <row r="34483" ht="12.75" customHeight="1" x14ac:dyDescent="0.2"/>
    <row r="34484" ht="12.75" customHeight="1" x14ac:dyDescent="0.2"/>
    <row r="34485" ht="12.75" customHeight="1" x14ac:dyDescent="0.2"/>
    <row r="34486" ht="12.75" customHeight="1" x14ac:dyDescent="0.2"/>
    <row r="34487" ht="12.75" customHeight="1" x14ac:dyDescent="0.2"/>
    <row r="34488" ht="12.75" customHeight="1" x14ac:dyDescent="0.2"/>
    <row r="34489" ht="12.75" customHeight="1" x14ac:dyDescent="0.2"/>
    <row r="34490" ht="12.75" customHeight="1" x14ac:dyDescent="0.2"/>
    <row r="34491" ht="12.75" customHeight="1" x14ac:dyDescent="0.2"/>
    <row r="34492" ht="12.75" customHeight="1" x14ac:dyDescent="0.2"/>
    <row r="34493" ht="12.75" customHeight="1" x14ac:dyDescent="0.2"/>
    <row r="34494" ht="12.75" customHeight="1" x14ac:dyDescent="0.2"/>
    <row r="34495" ht="12.75" customHeight="1" x14ac:dyDescent="0.2"/>
    <row r="34496" ht="12.75" customHeight="1" x14ac:dyDescent="0.2"/>
    <row r="34497" ht="12.75" customHeight="1" x14ac:dyDescent="0.2"/>
    <row r="34498" ht="12.75" customHeight="1" x14ac:dyDescent="0.2"/>
    <row r="34499" ht="12.75" customHeight="1" x14ac:dyDescent="0.2"/>
    <row r="34500" ht="12.75" customHeight="1" x14ac:dyDescent="0.2"/>
    <row r="34501" ht="12.75" customHeight="1" x14ac:dyDescent="0.2"/>
    <row r="34502" ht="12.75" customHeight="1" x14ac:dyDescent="0.2"/>
    <row r="34503" ht="12.75" customHeight="1" x14ac:dyDescent="0.2"/>
    <row r="34504" ht="12.75" customHeight="1" x14ac:dyDescent="0.2"/>
    <row r="34505" ht="12.75" customHeight="1" x14ac:dyDescent="0.2"/>
    <row r="34506" ht="12.75" customHeight="1" x14ac:dyDescent="0.2"/>
    <row r="34507" ht="12.75" customHeight="1" x14ac:dyDescent="0.2"/>
    <row r="34508" ht="12.75" customHeight="1" x14ac:dyDescent="0.2"/>
    <row r="34509" ht="12.75" customHeight="1" x14ac:dyDescent="0.2"/>
    <row r="34510" ht="12.75" customHeight="1" x14ac:dyDescent="0.2"/>
    <row r="34511" ht="12.75" customHeight="1" x14ac:dyDescent="0.2"/>
    <row r="34512" ht="12.75" customHeight="1" x14ac:dyDescent="0.2"/>
    <row r="34513" ht="12.75" customHeight="1" x14ac:dyDescent="0.2"/>
    <row r="34514" ht="12.75" customHeight="1" x14ac:dyDescent="0.2"/>
    <row r="34515" ht="12.75" customHeight="1" x14ac:dyDescent="0.2"/>
    <row r="34516" ht="12.75" customHeight="1" x14ac:dyDescent="0.2"/>
    <row r="34517" ht="12.75" customHeight="1" x14ac:dyDescent="0.2"/>
    <row r="34518" ht="12.75" customHeight="1" x14ac:dyDescent="0.2"/>
    <row r="34519" ht="12.75" customHeight="1" x14ac:dyDescent="0.2"/>
    <row r="34520" ht="12.75" customHeight="1" x14ac:dyDescent="0.2"/>
    <row r="34521" ht="12.75" customHeight="1" x14ac:dyDescent="0.2"/>
    <row r="34522" ht="12.75" customHeight="1" x14ac:dyDescent="0.2"/>
    <row r="34523" ht="12.75" customHeight="1" x14ac:dyDescent="0.2"/>
    <row r="34524" ht="12.75" customHeight="1" x14ac:dyDescent="0.2"/>
    <row r="34525" ht="12.75" customHeight="1" x14ac:dyDescent="0.2"/>
    <row r="34526" ht="12.75" customHeight="1" x14ac:dyDescent="0.2"/>
    <row r="34527" ht="12.75" customHeight="1" x14ac:dyDescent="0.2"/>
    <row r="34528" ht="12.75" customHeight="1" x14ac:dyDescent="0.2"/>
    <row r="34529" ht="12.75" customHeight="1" x14ac:dyDescent="0.2"/>
    <row r="34530" ht="12.75" customHeight="1" x14ac:dyDescent="0.2"/>
    <row r="34531" ht="12.75" customHeight="1" x14ac:dyDescent="0.2"/>
    <row r="34532" ht="12.75" customHeight="1" x14ac:dyDescent="0.2"/>
    <row r="34533" ht="12.75" customHeight="1" x14ac:dyDescent="0.2"/>
    <row r="34534" ht="12.75" customHeight="1" x14ac:dyDescent="0.2"/>
    <row r="34535" ht="12.75" customHeight="1" x14ac:dyDescent="0.2"/>
    <row r="34536" ht="12.75" customHeight="1" x14ac:dyDescent="0.2"/>
    <row r="34537" ht="12.75" customHeight="1" x14ac:dyDescent="0.2"/>
    <row r="34538" ht="12.75" customHeight="1" x14ac:dyDescent="0.2"/>
    <row r="34539" ht="12.75" customHeight="1" x14ac:dyDescent="0.2"/>
    <row r="34540" ht="12.75" customHeight="1" x14ac:dyDescent="0.2"/>
    <row r="34541" ht="12.75" customHeight="1" x14ac:dyDescent="0.2"/>
    <row r="34542" ht="12.75" customHeight="1" x14ac:dyDescent="0.2"/>
    <row r="34543" ht="12.75" customHeight="1" x14ac:dyDescent="0.2"/>
    <row r="34544" ht="12.75" customHeight="1" x14ac:dyDescent="0.2"/>
    <row r="34545" ht="12.75" customHeight="1" x14ac:dyDescent="0.2"/>
    <row r="34546" ht="12.75" customHeight="1" x14ac:dyDescent="0.2"/>
    <row r="34547" ht="12.75" customHeight="1" x14ac:dyDescent="0.2"/>
    <row r="34548" ht="12.75" customHeight="1" x14ac:dyDescent="0.2"/>
    <row r="34549" ht="12.75" customHeight="1" x14ac:dyDescent="0.2"/>
    <row r="34550" ht="12.75" customHeight="1" x14ac:dyDescent="0.2"/>
    <row r="34551" ht="12.75" customHeight="1" x14ac:dyDescent="0.2"/>
    <row r="34552" ht="12.75" customHeight="1" x14ac:dyDescent="0.2"/>
    <row r="34553" ht="12.75" customHeight="1" x14ac:dyDescent="0.2"/>
    <row r="34554" ht="12.75" customHeight="1" x14ac:dyDescent="0.2"/>
    <row r="34555" ht="12.75" customHeight="1" x14ac:dyDescent="0.2"/>
    <row r="34556" ht="12.75" customHeight="1" x14ac:dyDescent="0.2"/>
    <row r="34557" ht="12.75" customHeight="1" x14ac:dyDescent="0.2"/>
    <row r="34558" ht="12.75" customHeight="1" x14ac:dyDescent="0.2"/>
    <row r="34559" ht="12.75" customHeight="1" x14ac:dyDescent="0.2"/>
    <row r="34560" ht="12.75" customHeight="1" x14ac:dyDescent="0.2"/>
    <row r="34561" ht="12.75" customHeight="1" x14ac:dyDescent="0.2"/>
    <row r="34562" ht="12.75" customHeight="1" x14ac:dyDescent="0.2"/>
    <row r="34563" ht="12.75" customHeight="1" x14ac:dyDescent="0.2"/>
    <row r="34564" ht="12.75" customHeight="1" x14ac:dyDescent="0.2"/>
    <row r="34565" ht="12.75" customHeight="1" x14ac:dyDescent="0.2"/>
    <row r="34566" ht="12.75" customHeight="1" x14ac:dyDescent="0.2"/>
    <row r="34567" ht="12.75" customHeight="1" x14ac:dyDescent="0.2"/>
    <row r="34568" ht="12.75" customHeight="1" x14ac:dyDescent="0.2"/>
    <row r="34569" ht="12.75" customHeight="1" x14ac:dyDescent="0.2"/>
    <row r="34570" ht="12.75" customHeight="1" x14ac:dyDescent="0.2"/>
    <row r="34571" ht="12.75" customHeight="1" x14ac:dyDescent="0.2"/>
    <row r="34572" ht="12.75" customHeight="1" x14ac:dyDescent="0.2"/>
    <row r="34573" ht="12.75" customHeight="1" x14ac:dyDescent="0.2"/>
    <row r="34574" ht="12.75" customHeight="1" x14ac:dyDescent="0.2"/>
    <row r="34575" ht="12.75" customHeight="1" x14ac:dyDescent="0.2"/>
    <row r="34576" ht="12.75" customHeight="1" x14ac:dyDescent="0.2"/>
    <row r="34577" ht="12.75" customHeight="1" x14ac:dyDescent="0.2"/>
    <row r="34578" ht="12.75" customHeight="1" x14ac:dyDescent="0.2"/>
    <row r="34579" ht="12.75" customHeight="1" x14ac:dyDescent="0.2"/>
    <row r="34580" ht="12.75" customHeight="1" x14ac:dyDescent="0.2"/>
    <row r="34581" ht="12.75" customHeight="1" x14ac:dyDescent="0.2"/>
    <row r="34582" ht="12.75" customHeight="1" x14ac:dyDescent="0.2"/>
    <row r="34583" ht="12.75" customHeight="1" x14ac:dyDescent="0.2"/>
    <row r="34584" ht="12.75" customHeight="1" x14ac:dyDescent="0.2"/>
    <row r="34585" ht="12.75" customHeight="1" x14ac:dyDescent="0.2"/>
    <row r="34586" ht="12.75" customHeight="1" x14ac:dyDescent="0.2"/>
    <row r="34587" ht="12.75" customHeight="1" x14ac:dyDescent="0.2"/>
    <row r="34588" ht="12.75" customHeight="1" x14ac:dyDescent="0.2"/>
    <row r="34589" ht="12.75" customHeight="1" x14ac:dyDescent="0.2"/>
    <row r="34590" ht="12.75" customHeight="1" x14ac:dyDescent="0.2"/>
    <row r="34591" ht="12.75" customHeight="1" x14ac:dyDescent="0.2"/>
    <row r="34592" ht="12.75" customHeight="1" x14ac:dyDescent="0.2"/>
    <row r="34593" ht="12.75" customHeight="1" x14ac:dyDescent="0.2"/>
    <row r="34594" ht="12.75" customHeight="1" x14ac:dyDescent="0.2"/>
    <row r="34595" ht="12.75" customHeight="1" x14ac:dyDescent="0.2"/>
    <row r="34596" ht="12.75" customHeight="1" x14ac:dyDescent="0.2"/>
    <row r="34597" ht="12.75" customHeight="1" x14ac:dyDescent="0.2"/>
    <row r="34598" ht="12.75" customHeight="1" x14ac:dyDescent="0.2"/>
    <row r="34599" ht="12.75" customHeight="1" x14ac:dyDescent="0.2"/>
    <row r="34600" ht="12.75" customHeight="1" x14ac:dyDescent="0.2"/>
    <row r="34601" ht="12.75" customHeight="1" x14ac:dyDescent="0.2"/>
    <row r="34602" ht="12.75" customHeight="1" x14ac:dyDescent="0.2"/>
    <row r="34603" ht="12.75" customHeight="1" x14ac:dyDescent="0.2"/>
    <row r="34604" ht="12.75" customHeight="1" x14ac:dyDescent="0.2"/>
    <row r="34605" ht="12.75" customHeight="1" x14ac:dyDescent="0.2"/>
    <row r="34606" ht="12.75" customHeight="1" x14ac:dyDescent="0.2"/>
    <row r="34607" ht="12.75" customHeight="1" x14ac:dyDescent="0.2"/>
    <row r="34608" ht="12.75" customHeight="1" x14ac:dyDescent="0.2"/>
    <row r="34609" ht="12.75" customHeight="1" x14ac:dyDescent="0.2"/>
    <row r="34610" ht="12.75" customHeight="1" x14ac:dyDescent="0.2"/>
    <row r="34611" ht="12.75" customHeight="1" x14ac:dyDescent="0.2"/>
    <row r="34612" ht="12.75" customHeight="1" x14ac:dyDescent="0.2"/>
    <row r="34613" ht="12.75" customHeight="1" x14ac:dyDescent="0.2"/>
    <row r="34614" ht="12.75" customHeight="1" x14ac:dyDescent="0.2"/>
    <row r="34615" ht="12.75" customHeight="1" x14ac:dyDescent="0.2"/>
    <row r="34616" ht="12.75" customHeight="1" x14ac:dyDescent="0.2"/>
    <row r="34617" ht="12.75" customHeight="1" x14ac:dyDescent="0.2"/>
    <row r="34618" ht="12.75" customHeight="1" x14ac:dyDescent="0.2"/>
    <row r="34619" ht="12.75" customHeight="1" x14ac:dyDescent="0.2"/>
    <row r="34620" ht="12.75" customHeight="1" x14ac:dyDescent="0.2"/>
    <row r="34621" ht="12.75" customHeight="1" x14ac:dyDescent="0.2"/>
    <row r="34622" ht="12.75" customHeight="1" x14ac:dyDescent="0.2"/>
    <row r="34623" ht="12.75" customHeight="1" x14ac:dyDescent="0.2"/>
    <row r="34624" ht="12.75" customHeight="1" x14ac:dyDescent="0.2"/>
    <row r="34625" ht="12.75" customHeight="1" x14ac:dyDescent="0.2"/>
    <row r="34626" ht="12.75" customHeight="1" x14ac:dyDescent="0.2"/>
    <row r="34627" ht="12.75" customHeight="1" x14ac:dyDescent="0.2"/>
    <row r="34628" ht="12.75" customHeight="1" x14ac:dyDescent="0.2"/>
    <row r="34629" ht="12.75" customHeight="1" x14ac:dyDescent="0.2"/>
    <row r="34630" ht="12.75" customHeight="1" x14ac:dyDescent="0.2"/>
    <row r="34631" ht="12.75" customHeight="1" x14ac:dyDescent="0.2"/>
    <row r="34632" ht="12.75" customHeight="1" x14ac:dyDescent="0.2"/>
    <row r="34633" ht="12.75" customHeight="1" x14ac:dyDescent="0.2"/>
    <row r="34634" ht="12.75" customHeight="1" x14ac:dyDescent="0.2"/>
    <row r="34635" ht="12.75" customHeight="1" x14ac:dyDescent="0.2"/>
    <row r="34636" ht="12.75" customHeight="1" x14ac:dyDescent="0.2"/>
    <row r="34637" ht="12.75" customHeight="1" x14ac:dyDescent="0.2"/>
    <row r="34638" ht="12.75" customHeight="1" x14ac:dyDescent="0.2"/>
    <row r="34639" ht="12.75" customHeight="1" x14ac:dyDescent="0.2"/>
    <row r="34640" ht="12.75" customHeight="1" x14ac:dyDescent="0.2"/>
    <row r="34641" ht="12.75" customHeight="1" x14ac:dyDescent="0.2"/>
    <row r="34642" ht="12.75" customHeight="1" x14ac:dyDescent="0.2"/>
    <row r="34643" ht="12.75" customHeight="1" x14ac:dyDescent="0.2"/>
    <row r="34644" ht="12.75" customHeight="1" x14ac:dyDescent="0.2"/>
    <row r="34645" ht="12.75" customHeight="1" x14ac:dyDescent="0.2"/>
    <row r="34646" ht="12.75" customHeight="1" x14ac:dyDescent="0.2"/>
    <row r="34647" ht="12.75" customHeight="1" x14ac:dyDescent="0.2"/>
    <row r="34648" ht="12.75" customHeight="1" x14ac:dyDescent="0.2"/>
    <row r="34649" ht="12.75" customHeight="1" x14ac:dyDescent="0.2"/>
    <row r="34650" ht="12.75" customHeight="1" x14ac:dyDescent="0.2"/>
    <row r="34651" ht="12.75" customHeight="1" x14ac:dyDescent="0.2"/>
    <row r="34652" ht="12.75" customHeight="1" x14ac:dyDescent="0.2"/>
    <row r="34653" ht="12.75" customHeight="1" x14ac:dyDescent="0.2"/>
    <row r="34654" ht="12.75" customHeight="1" x14ac:dyDescent="0.2"/>
    <row r="34655" ht="12.75" customHeight="1" x14ac:dyDescent="0.2"/>
    <row r="34656" ht="12.75" customHeight="1" x14ac:dyDescent="0.2"/>
    <row r="34657" ht="12.75" customHeight="1" x14ac:dyDescent="0.2"/>
    <row r="34658" ht="12.75" customHeight="1" x14ac:dyDescent="0.2"/>
    <row r="34659" ht="12.75" customHeight="1" x14ac:dyDescent="0.2"/>
    <row r="34660" ht="12.75" customHeight="1" x14ac:dyDescent="0.2"/>
    <row r="34661" ht="12.75" customHeight="1" x14ac:dyDescent="0.2"/>
    <row r="34662" ht="12.75" customHeight="1" x14ac:dyDescent="0.2"/>
    <row r="34663" ht="12.75" customHeight="1" x14ac:dyDescent="0.2"/>
    <row r="34664" ht="12.75" customHeight="1" x14ac:dyDescent="0.2"/>
    <row r="34665" ht="12.75" customHeight="1" x14ac:dyDescent="0.2"/>
    <row r="34666" ht="12.75" customHeight="1" x14ac:dyDescent="0.2"/>
    <row r="34667" ht="12.75" customHeight="1" x14ac:dyDescent="0.2"/>
    <row r="34668" ht="12.75" customHeight="1" x14ac:dyDescent="0.2"/>
    <row r="34669" ht="12.75" customHeight="1" x14ac:dyDescent="0.2"/>
    <row r="34670" ht="12.75" customHeight="1" x14ac:dyDescent="0.2"/>
    <row r="34671" ht="12.75" customHeight="1" x14ac:dyDescent="0.2"/>
    <row r="34672" ht="12.75" customHeight="1" x14ac:dyDescent="0.2"/>
    <row r="34673" ht="12.75" customHeight="1" x14ac:dyDescent="0.2"/>
    <row r="34674" ht="12.75" customHeight="1" x14ac:dyDescent="0.2"/>
    <row r="34675" ht="12.75" customHeight="1" x14ac:dyDescent="0.2"/>
    <row r="34676" ht="12.75" customHeight="1" x14ac:dyDescent="0.2"/>
    <row r="34677" ht="12.75" customHeight="1" x14ac:dyDescent="0.2"/>
    <row r="34678" ht="12.75" customHeight="1" x14ac:dyDescent="0.2"/>
    <row r="34679" ht="12.75" customHeight="1" x14ac:dyDescent="0.2"/>
    <row r="34680" ht="12.75" customHeight="1" x14ac:dyDescent="0.2"/>
    <row r="34681" ht="12.75" customHeight="1" x14ac:dyDescent="0.2"/>
    <row r="34682" ht="12.75" customHeight="1" x14ac:dyDescent="0.2"/>
    <row r="34683" ht="12.75" customHeight="1" x14ac:dyDescent="0.2"/>
    <row r="34684" ht="12.75" customHeight="1" x14ac:dyDescent="0.2"/>
    <row r="34685" ht="12.75" customHeight="1" x14ac:dyDescent="0.2"/>
    <row r="34686" ht="12.75" customHeight="1" x14ac:dyDescent="0.2"/>
    <row r="34687" ht="12.75" customHeight="1" x14ac:dyDescent="0.2"/>
    <row r="34688" ht="12.75" customHeight="1" x14ac:dyDescent="0.2"/>
    <row r="34689" ht="12.75" customHeight="1" x14ac:dyDescent="0.2"/>
    <row r="34690" ht="12.75" customHeight="1" x14ac:dyDescent="0.2"/>
    <row r="34691" ht="12.75" customHeight="1" x14ac:dyDescent="0.2"/>
    <row r="34692" ht="12.75" customHeight="1" x14ac:dyDescent="0.2"/>
    <row r="34693" ht="12.75" customHeight="1" x14ac:dyDescent="0.2"/>
    <row r="34694" ht="12.75" customHeight="1" x14ac:dyDescent="0.2"/>
    <row r="34695" ht="12.75" customHeight="1" x14ac:dyDescent="0.2"/>
    <row r="34696" ht="12.75" customHeight="1" x14ac:dyDescent="0.2"/>
    <row r="34697" ht="12.75" customHeight="1" x14ac:dyDescent="0.2"/>
    <row r="34698" ht="12.75" customHeight="1" x14ac:dyDescent="0.2"/>
    <row r="34699" ht="12.75" customHeight="1" x14ac:dyDescent="0.2"/>
    <row r="34700" ht="12.75" customHeight="1" x14ac:dyDescent="0.2"/>
    <row r="34701" ht="12.75" customHeight="1" x14ac:dyDescent="0.2"/>
    <row r="34702" ht="12.75" customHeight="1" x14ac:dyDescent="0.2"/>
    <row r="34703" ht="12.75" customHeight="1" x14ac:dyDescent="0.2"/>
    <row r="34704" ht="12.75" customHeight="1" x14ac:dyDescent="0.2"/>
    <row r="34705" ht="12.75" customHeight="1" x14ac:dyDescent="0.2"/>
    <row r="34706" ht="12.75" customHeight="1" x14ac:dyDescent="0.2"/>
    <row r="34707" ht="12.75" customHeight="1" x14ac:dyDescent="0.2"/>
    <row r="34708" ht="12.75" customHeight="1" x14ac:dyDescent="0.2"/>
    <row r="34709" ht="12.75" customHeight="1" x14ac:dyDescent="0.2"/>
    <row r="34710" ht="12.75" customHeight="1" x14ac:dyDescent="0.2"/>
    <row r="34711" ht="12.75" customHeight="1" x14ac:dyDescent="0.2"/>
    <row r="34712" ht="12.75" customHeight="1" x14ac:dyDescent="0.2"/>
    <row r="34713" ht="12.75" customHeight="1" x14ac:dyDescent="0.2"/>
    <row r="34714" ht="12.75" customHeight="1" x14ac:dyDescent="0.2"/>
    <row r="34715" ht="12.75" customHeight="1" x14ac:dyDescent="0.2"/>
    <row r="34716" ht="12.75" customHeight="1" x14ac:dyDescent="0.2"/>
    <row r="34717" ht="12.75" customHeight="1" x14ac:dyDescent="0.2"/>
    <row r="34718" ht="12.75" customHeight="1" x14ac:dyDescent="0.2"/>
    <row r="34719" ht="12.75" customHeight="1" x14ac:dyDescent="0.2"/>
    <row r="34720" ht="12.75" customHeight="1" x14ac:dyDescent="0.2"/>
    <row r="34721" ht="12.75" customHeight="1" x14ac:dyDescent="0.2"/>
    <row r="34722" ht="12.75" customHeight="1" x14ac:dyDescent="0.2"/>
    <row r="34723" ht="12.75" customHeight="1" x14ac:dyDescent="0.2"/>
    <row r="34724" ht="12.75" customHeight="1" x14ac:dyDescent="0.2"/>
    <row r="34725" ht="12.75" customHeight="1" x14ac:dyDescent="0.2"/>
    <row r="34726" ht="12.75" customHeight="1" x14ac:dyDescent="0.2"/>
    <row r="34727" ht="12.75" customHeight="1" x14ac:dyDescent="0.2"/>
    <row r="34728" ht="12.75" customHeight="1" x14ac:dyDescent="0.2"/>
    <row r="34729" ht="12.75" customHeight="1" x14ac:dyDescent="0.2"/>
    <row r="34730" ht="12.75" customHeight="1" x14ac:dyDescent="0.2"/>
    <row r="34731" ht="12.75" customHeight="1" x14ac:dyDescent="0.2"/>
    <row r="34732" ht="12.75" customHeight="1" x14ac:dyDescent="0.2"/>
    <row r="34733" ht="12.75" customHeight="1" x14ac:dyDescent="0.2"/>
    <row r="34734" ht="12.75" customHeight="1" x14ac:dyDescent="0.2"/>
    <row r="34735" ht="12.75" customHeight="1" x14ac:dyDescent="0.2"/>
    <row r="34736" ht="12.75" customHeight="1" x14ac:dyDescent="0.2"/>
    <row r="34737" ht="12.75" customHeight="1" x14ac:dyDescent="0.2"/>
    <row r="34738" ht="12.75" customHeight="1" x14ac:dyDescent="0.2"/>
    <row r="34739" ht="12.75" customHeight="1" x14ac:dyDescent="0.2"/>
    <row r="34740" ht="12.75" customHeight="1" x14ac:dyDescent="0.2"/>
    <row r="34741" ht="12.75" customHeight="1" x14ac:dyDescent="0.2"/>
    <row r="34742" ht="12.75" customHeight="1" x14ac:dyDescent="0.2"/>
    <row r="34743" ht="12.75" customHeight="1" x14ac:dyDescent="0.2"/>
    <row r="34744" ht="12.75" customHeight="1" x14ac:dyDescent="0.2"/>
    <row r="34745" ht="12.75" customHeight="1" x14ac:dyDescent="0.2"/>
    <row r="34746" ht="12.75" customHeight="1" x14ac:dyDescent="0.2"/>
    <row r="34747" ht="12.75" customHeight="1" x14ac:dyDescent="0.2"/>
    <row r="34748" ht="12.75" customHeight="1" x14ac:dyDescent="0.2"/>
    <row r="34749" ht="12.75" customHeight="1" x14ac:dyDescent="0.2"/>
    <row r="34750" ht="12.75" customHeight="1" x14ac:dyDescent="0.2"/>
    <row r="34751" ht="12.75" customHeight="1" x14ac:dyDescent="0.2"/>
    <row r="34752" ht="12.75" customHeight="1" x14ac:dyDescent="0.2"/>
    <row r="34753" ht="12.75" customHeight="1" x14ac:dyDescent="0.2"/>
    <row r="34754" ht="12.75" customHeight="1" x14ac:dyDescent="0.2"/>
    <row r="34755" ht="12.75" customHeight="1" x14ac:dyDescent="0.2"/>
    <row r="34756" ht="12.75" customHeight="1" x14ac:dyDescent="0.2"/>
    <row r="34757" ht="12.75" customHeight="1" x14ac:dyDescent="0.2"/>
    <row r="34758" ht="12.75" customHeight="1" x14ac:dyDescent="0.2"/>
    <row r="34759" ht="12.75" customHeight="1" x14ac:dyDescent="0.2"/>
    <row r="34760" ht="12.75" customHeight="1" x14ac:dyDescent="0.2"/>
    <row r="34761" ht="12.75" customHeight="1" x14ac:dyDescent="0.2"/>
    <row r="34762" ht="12.75" customHeight="1" x14ac:dyDescent="0.2"/>
    <row r="34763" ht="12.75" customHeight="1" x14ac:dyDescent="0.2"/>
    <row r="34764" ht="12.75" customHeight="1" x14ac:dyDescent="0.2"/>
    <row r="34765" ht="12.75" customHeight="1" x14ac:dyDescent="0.2"/>
    <row r="34766" ht="12.75" customHeight="1" x14ac:dyDescent="0.2"/>
    <row r="34767" ht="12.75" customHeight="1" x14ac:dyDescent="0.2"/>
    <row r="34768" ht="12.75" customHeight="1" x14ac:dyDescent="0.2"/>
    <row r="34769" ht="12.75" customHeight="1" x14ac:dyDescent="0.2"/>
    <row r="34770" ht="12.75" customHeight="1" x14ac:dyDescent="0.2"/>
    <row r="34771" ht="12.75" customHeight="1" x14ac:dyDescent="0.2"/>
    <row r="34772" ht="12.75" customHeight="1" x14ac:dyDescent="0.2"/>
    <row r="34773" ht="12.75" customHeight="1" x14ac:dyDescent="0.2"/>
    <row r="34774" ht="12.75" customHeight="1" x14ac:dyDescent="0.2"/>
    <row r="34775" ht="12.75" customHeight="1" x14ac:dyDescent="0.2"/>
    <row r="34776" ht="12.75" customHeight="1" x14ac:dyDescent="0.2"/>
    <row r="34777" ht="12.75" customHeight="1" x14ac:dyDescent="0.2"/>
    <row r="34778" ht="12.75" customHeight="1" x14ac:dyDescent="0.2"/>
    <row r="34779" ht="12.75" customHeight="1" x14ac:dyDescent="0.2"/>
    <row r="34780" ht="12.75" customHeight="1" x14ac:dyDescent="0.2"/>
    <row r="34781" ht="12.75" customHeight="1" x14ac:dyDescent="0.2"/>
    <row r="34782" ht="12.75" customHeight="1" x14ac:dyDescent="0.2"/>
    <row r="34783" ht="12.75" customHeight="1" x14ac:dyDescent="0.2"/>
    <row r="34784" ht="12.75" customHeight="1" x14ac:dyDescent="0.2"/>
    <row r="34785" ht="12.75" customHeight="1" x14ac:dyDescent="0.2"/>
    <row r="34786" ht="12.75" customHeight="1" x14ac:dyDescent="0.2"/>
    <row r="34787" ht="12.75" customHeight="1" x14ac:dyDescent="0.2"/>
    <row r="34788" ht="12.75" customHeight="1" x14ac:dyDescent="0.2"/>
    <row r="34789" ht="12.75" customHeight="1" x14ac:dyDescent="0.2"/>
    <row r="34790" ht="12.75" customHeight="1" x14ac:dyDescent="0.2"/>
    <row r="34791" ht="12.75" customHeight="1" x14ac:dyDescent="0.2"/>
    <row r="34792" ht="12.75" customHeight="1" x14ac:dyDescent="0.2"/>
    <row r="34793" ht="12.75" customHeight="1" x14ac:dyDescent="0.2"/>
    <row r="34794" ht="12.75" customHeight="1" x14ac:dyDescent="0.2"/>
    <row r="34795" ht="12.75" customHeight="1" x14ac:dyDescent="0.2"/>
    <row r="34796" ht="12.75" customHeight="1" x14ac:dyDescent="0.2"/>
    <row r="34797" ht="12.75" customHeight="1" x14ac:dyDescent="0.2"/>
    <row r="34798" ht="12.75" customHeight="1" x14ac:dyDescent="0.2"/>
    <row r="34799" ht="12.75" customHeight="1" x14ac:dyDescent="0.2"/>
    <row r="34800" ht="12.75" customHeight="1" x14ac:dyDescent="0.2"/>
    <row r="34801" ht="12.75" customHeight="1" x14ac:dyDescent="0.2"/>
    <row r="34802" ht="12.75" customHeight="1" x14ac:dyDescent="0.2"/>
    <row r="34803" ht="12.75" customHeight="1" x14ac:dyDescent="0.2"/>
    <row r="34804" ht="12.75" customHeight="1" x14ac:dyDescent="0.2"/>
    <row r="34805" ht="12.75" customHeight="1" x14ac:dyDescent="0.2"/>
    <row r="34806" ht="12.75" customHeight="1" x14ac:dyDescent="0.2"/>
    <row r="34807" ht="12.75" customHeight="1" x14ac:dyDescent="0.2"/>
    <row r="34808" ht="12.75" customHeight="1" x14ac:dyDescent="0.2"/>
    <row r="34809" ht="12.75" customHeight="1" x14ac:dyDescent="0.2"/>
    <row r="34810" ht="12.75" customHeight="1" x14ac:dyDescent="0.2"/>
    <row r="34811" ht="12.75" customHeight="1" x14ac:dyDescent="0.2"/>
    <row r="34812" ht="12.75" customHeight="1" x14ac:dyDescent="0.2"/>
    <row r="34813" ht="12.75" customHeight="1" x14ac:dyDescent="0.2"/>
    <row r="34814" ht="12.75" customHeight="1" x14ac:dyDescent="0.2"/>
    <row r="34815" ht="12.75" customHeight="1" x14ac:dyDescent="0.2"/>
    <row r="34816" ht="12.75" customHeight="1" x14ac:dyDescent="0.2"/>
    <row r="34817" ht="12.75" customHeight="1" x14ac:dyDescent="0.2"/>
    <row r="34818" ht="12.75" customHeight="1" x14ac:dyDescent="0.2"/>
    <row r="34819" ht="12.75" customHeight="1" x14ac:dyDescent="0.2"/>
    <row r="34820" ht="12.75" customHeight="1" x14ac:dyDescent="0.2"/>
    <row r="34821" ht="12.75" customHeight="1" x14ac:dyDescent="0.2"/>
    <row r="34822" ht="12.75" customHeight="1" x14ac:dyDescent="0.2"/>
    <row r="34823" ht="12.75" customHeight="1" x14ac:dyDescent="0.2"/>
    <row r="34824" ht="12.75" customHeight="1" x14ac:dyDescent="0.2"/>
    <row r="34825" ht="12.75" customHeight="1" x14ac:dyDescent="0.2"/>
    <row r="34826" ht="12.75" customHeight="1" x14ac:dyDescent="0.2"/>
    <row r="34827" ht="12.75" customHeight="1" x14ac:dyDescent="0.2"/>
    <row r="34828" ht="12.75" customHeight="1" x14ac:dyDescent="0.2"/>
    <row r="34829" ht="12.75" customHeight="1" x14ac:dyDescent="0.2"/>
    <row r="34830" ht="12.75" customHeight="1" x14ac:dyDescent="0.2"/>
    <row r="34831" ht="12.75" customHeight="1" x14ac:dyDescent="0.2"/>
    <row r="34832" ht="12.75" customHeight="1" x14ac:dyDescent="0.2"/>
    <row r="34833" ht="12.75" customHeight="1" x14ac:dyDescent="0.2"/>
    <row r="34834" ht="12.75" customHeight="1" x14ac:dyDescent="0.2"/>
    <row r="34835" ht="12.75" customHeight="1" x14ac:dyDescent="0.2"/>
    <row r="34836" ht="12.75" customHeight="1" x14ac:dyDescent="0.2"/>
    <row r="34837" ht="12.75" customHeight="1" x14ac:dyDescent="0.2"/>
    <row r="34838" ht="12.75" customHeight="1" x14ac:dyDescent="0.2"/>
    <row r="34839" ht="12.75" customHeight="1" x14ac:dyDescent="0.2"/>
    <row r="34840" ht="12.75" customHeight="1" x14ac:dyDescent="0.2"/>
    <row r="34841" ht="12.75" customHeight="1" x14ac:dyDescent="0.2"/>
    <row r="34842" ht="12.75" customHeight="1" x14ac:dyDescent="0.2"/>
    <row r="34843" ht="12.75" customHeight="1" x14ac:dyDescent="0.2"/>
    <row r="34844" ht="12.75" customHeight="1" x14ac:dyDescent="0.2"/>
    <row r="34845" ht="12.75" customHeight="1" x14ac:dyDescent="0.2"/>
    <row r="34846" ht="12.75" customHeight="1" x14ac:dyDescent="0.2"/>
    <row r="34847" ht="12.75" customHeight="1" x14ac:dyDescent="0.2"/>
    <row r="34848" ht="12.75" customHeight="1" x14ac:dyDescent="0.2"/>
    <row r="34849" ht="12.75" customHeight="1" x14ac:dyDescent="0.2"/>
    <row r="34850" ht="12.75" customHeight="1" x14ac:dyDescent="0.2"/>
    <row r="34851" ht="12.75" customHeight="1" x14ac:dyDescent="0.2"/>
    <row r="34852" ht="12.75" customHeight="1" x14ac:dyDescent="0.2"/>
    <row r="34853" ht="12.75" customHeight="1" x14ac:dyDescent="0.2"/>
    <row r="34854" ht="12.75" customHeight="1" x14ac:dyDescent="0.2"/>
    <row r="34855" ht="12.75" customHeight="1" x14ac:dyDescent="0.2"/>
    <row r="34856" ht="12.75" customHeight="1" x14ac:dyDescent="0.2"/>
    <row r="34857" ht="12.75" customHeight="1" x14ac:dyDescent="0.2"/>
    <row r="34858" ht="12.75" customHeight="1" x14ac:dyDescent="0.2"/>
    <row r="34859" ht="12.75" customHeight="1" x14ac:dyDescent="0.2"/>
    <row r="34860" ht="12.75" customHeight="1" x14ac:dyDescent="0.2"/>
    <row r="34861" ht="12.75" customHeight="1" x14ac:dyDescent="0.2"/>
    <row r="34862" ht="12.75" customHeight="1" x14ac:dyDescent="0.2"/>
    <row r="34863" ht="12.75" customHeight="1" x14ac:dyDescent="0.2"/>
    <row r="34864" ht="12.75" customHeight="1" x14ac:dyDescent="0.2"/>
    <row r="34865" ht="12.75" customHeight="1" x14ac:dyDescent="0.2"/>
    <row r="34866" ht="12.75" customHeight="1" x14ac:dyDescent="0.2"/>
    <row r="34867" ht="12.75" customHeight="1" x14ac:dyDescent="0.2"/>
    <row r="34868" ht="12.75" customHeight="1" x14ac:dyDescent="0.2"/>
    <row r="34869" ht="12.75" customHeight="1" x14ac:dyDescent="0.2"/>
    <row r="34870" ht="12.75" customHeight="1" x14ac:dyDescent="0.2"/>
    <row r="34871" ht="12.75" customHeight="1" x14ac:dyDescent="0.2"/>
    <row r="34872" ht="12.75" customHeight="1" x14ac:dyDescent="0.2"/>
    <row r="34873" ht="12.75" customHeight="1" x14ac:dyDescent="0.2"/>
    <row r="34874" ht="12.75" customHeight="1" x14ac:dyDescent="0.2"/>
    <row r="34875" ht="12.75" customHeight="1" x14ac:dyDescent="0.2"/>
    <row r="34876" ht="12.75" customHeight="1" x14ac:dyDescent="0.2"/>
    <row r="34877" ht="12.75" customHeight="1" x14ac:dyDescent="0.2"/>
    <row r="34878" ht="12.75" customHeight="1" x14ac:dyDescent="0.2"/>
    <row r="34879" ht="12.75" customHeight="1" x14ac:dyDescent="0.2"/>
    <row r="34880" ht="12.75" customHeight="1" x14ac:dyDescent="0.2"/>
    <row r="34881" ht="12.75" customHeight="1" x14ac:dyDescent="0.2"/>
    <row r="34882" ht="12.75" customHeight="1" x14ac:dyDescent="0.2"/>
    <row r="34883" ht="12.75" customHeight="1" x14ac:dyDescent="0.2"/>
    <row r="34884" ht="12.75" customHeight="1" x14ac:dyDescent="0.2"/>
    <row r="34885" ht="12.75" customHeight="1" x14ac:dyDescent="0.2"/>
    <row r="34886" ht="12.75" customHeight="1" x14ac:dyDescent="0.2"/>
    <row r="34887" ht="12.75" customHeight="1" x14ac:dyDescent="0.2"/>
    <row r="34888" ht="12.75" customHeight="1" x14ac:dyDescent="0.2"/>
    <row r="34889" ht="12.75" customHeight="1" x14ac:dyDescent="0.2"/>
    <row r="34890" ht="12.75" customHeight="1" x14ac:dyDescent="0.2"/>
    <row r="34891" ht="12.75" customHeight="1" x14ac:dyDescent="0.2"/>
    <row r="34892" ht="12.75" customHeight="1" x14ac:dyDescent="0.2"/>
    <row r="34893" ht="12.75" customHeight="1" x14ac:dyDescent="0.2"/>
    <row r="34894" ht="12.75" customHeight="1" x14ac:dyDescent="0.2"/>
    <row r="34895" ht="12.75" customHeight="1" x14ac:dyDescent="0.2"/>
    <row r="34896" ht="12.75" customHeight="1" x14ac:dyDescent="0.2"/>
    <row r="34897" ht="12.75" customHeight="1" x14ac:dyDescent="0.2"/>
    <row r="34898" ht="12.75" customHeight="1" x14ac:dyDescent="0.2"/>
    <row r="34899" ht="12.75" customHeight="1" x14ac:dyDescent="0.2"/>
    <row r="34900" ht="12.75" customHeight="1" x14ac:dyDescent="0.2"/>
    <row r="34901" ht="12.75" customHeight="1" x14ac:dyDescent="0.2"/>
    <row r="34902" ht="12.75" customHeight="1" x14ac:dyDescent="0.2"/>
    <row r="34903" ht="12.75" customHeight="1" x14ac:dyDescent="0.2"/>
    <row r="34904" ht="12.75" customHeight="1" x14ac:dyDescent="0.2"/>
    <row r="34905" ht="12.75" customHeight="1" x14ac:dyDescent="0.2"/>
    <row r="34906" ht="12.75" customHeight="1" x14ac:dyDescent="0.2"/>
    <row r="34907" ht="12.75" customHeight="1" x14ac:dyDescent="0.2"/>
    <row r="34908" ht="12.75" customHeight="1" x14ac:dyDescent="0.2"/>
    <row r="34909" ht="12.75" customHeight="1" x14ac:dyDescent="0.2"/>
    <row r="34910" ht="12.75" customHeight="1" x14ac:dyDescent="0.2"/>
    <row r="34911" ht="12.75" customHeight="1" x14ac:dyDescent="0.2"/>
    <row r="34912" ht="12.75" customHeight="1" x14ac:dyDescent="0.2"/>
    <row r="34913" ht="12.75" customHeight="1" x14ac:dyDescent="0.2"/>
    <row r="34914" ht="12.75" customHeight="1" x14ac:dyDescent="0.2"/>
    <row r="34915" ht="12.75" customHeight="1" x14ac:dyDescent="0.2"/>
    <row r="34916" ht="12.75" customHeight="1" x14ac:dyDescent="0.2"/>
    <row r="34917" ht="12.75" customHeight="1" x14ac:dyDescent="0.2"/>
    <row r="34918" ht="12.75" customHeight="1" x14ac:dyDescent="0.2"/>
    <row r="34919" ht="12.75" customHeight="1" x14ac:dyDescent="0.2"/>
    <row r="34920" ht="12.75" customHeight="1" x14ac:dyDescent="0.2"/>
    <row r="34921" ht="12.75" customHeight="1" x14ac:dyDescent="0.2"/>
    <row r="34922" ht="12.75" customHeight="1" x14ac:dyDescent="0.2"/>
    <row r="34923" ht="12.75" customHeight="1" x14ac:dyDescent="0.2"/>
    <row r="34924" ht="12.75" customHeight="1" x14ac:dyDescent="0.2"/>
    <row r="34925" ht="12.75" customHeight="1" x14ac:dyDescent="0.2"/>
    <row r="34926" ht="12.75" customHeight="1" x14ac:dyDescent="0.2"/>
    <row r="34927" ht="12.75" customHeight="1" x14ac:dyDescent="0.2"/>
    <row r="34928" ht="12.75" customHeight="1" x14ac:dyDescent="0.2"/>
    <row r="34929" ht="12.75" customHeight="1" x14ac:dyDescent="0.2"/>
    <row r="34930" ht="12.75" customHeight="1" x14ac:dyDescent="0.2"/>
    <row r="34931" ht="12.75" customHeight="1" x14ac:dyDescent="0.2"/>
    <row r="34932" ht="12.75" customHeight="1" x14ac:dyDescent="0.2"/>
    <row r="34933" ht="12.75" customHeight="1" x14ac:dyDescent="0.2"/>
    <row r="34934" ht="12.75" customHeight="1" x14ac:dyDescent="0.2"/>
    <row r="34935" ht="12.75" customHeight="1" x14ac:dyDescent="0.2"/>
    <row r="34936" ht="12.75" customHeight="1" x14ac:dyDescent="0.2"/>
    <row r="34937" ht="12.75" customHeight="1" x14ac:dyDescent="0.2"/>
    <row r="34938" ht="12.75" customHeight="1" x14ac:dyDescent="0.2"/>
    <row r="34939" ht="12.75" customHeight="1" x14ac:dyDescent="0.2"/>
    <row r="34940" ht="12.75" customHeight="1" x14ac:dyDescent="0.2"/>
    <row r="34941" ht="12.75" customHeight="1" x14ac:dyDescent="0.2"/>
    <row r="34942" ht="12.75" customHeight="1" x14ac:dyDescent="0.2"/>
    <row r="34943" ht="12.75" customHeight="1" x14ac:dyDescent="0.2"/>
    <row r="34944" ht="12.75" customHeight="1" x14ac:dyDescent="0.2"/>
    <row r="34945" ht="12.75" customHeight="1" x14ac:dyDescent="0.2"/>
    <row r="34946" ht="12.75" customHeight="1" x14ac:dyDescent="0.2"/>
    <row r="34947" ht="12.75" customHeight="1" x14ac:dyDescent="0.2"/>
    <row r="34948" ht="12.75" customHeight="1" x14ac:dyDescent="0.2"/>
    <row r="34949" ht="12.75" customHeight="1" x14ac:dyDescent="0.2"/>
    <row r="34950" ht="12.75" customHeight="1" x14ac:dyDescent="0.2"/>
    <row r="34951" ht="12.75" customHeight="1" x14ac:dyDescent="0.2"/>
    <row r="34952" ht="12.75" customHeight="1" x14ac:dyDescent="0.2"/>
    <row r="34953" ht="12.75" customHeight="1" x14ac:dyDescent="0.2"/>
    <row r="34954" ht="12.75" customHeight="1" x14ac:dyDescent="0.2"/>
    <row r="34955" ht="12.75" customHeight="1" x14ac:dyDescent="0.2"/>
    <row r="34956" ht="12.75" customHeight="1" x14ac:dyDescent="0.2"/>
    <row r="34957" ht="12.75" customHeight="1" x14ac:dyDescent="0.2"/>
    <row r="34958" ht="12.75" customHeight="1" x14ac:dyDescent="0.2"/>
    <row r="34959" ht="12.75" customHeight="1" x14ac:dyDescent="0.2"/>
    <row r="34960" ht="12.75" customHeight="1" x14ac:dyDescent="0.2"/>
    <row r="34961" ht="12.75" customHeight="1" x14ac:dyDescent="0.2"/>
    <row r="34962" ht="12.75" customHeight="1" x14ac:dyDescent="0.2"/>
    <row r="34963" ht="12.75" customHeight="1" x14ac:dyDescent="0.2"/>
    <row r="34964" ht="12.75" customHeight="1" x14ac:dyDescent="0.2"/>
    <row r="34965" ht="12.75" customHeight="1" x14ac:dyDescent="0.2"/>
    <row r="34966" ht="12.75" customHeight="1" x14ac:dyDescent="0.2"/>
    <row r="34967" ht="12.75" customHeight="1" x14ac:dyDescent="0.2"/>
    <row r="34968" ht="12.75" customHeight="1" x14ac:dyDescent="0.2"/>
    <row r="34969" ht="12.75" customHeight="1" x14ac:dyDescent="0.2"/>
    <row r="34970" ht="12.75" customHeight="1" x14ac:dyDescent="0.2"/>
    <row r="34971" ht="12.75" customHeight="1" x14ac:dyDescent="0.2"/>
    <row r="34972" ht="12.75" customHeight="1" x14ac:dyDescent="0.2"/>
    <row r="34973" ht="12.75" customHeight="1" x14ac:dyDescent="0.2"/>
    <row r="34974" ht="12.75" customHeight="1" x14ac:dyDescent="0.2"/>
    <row r="34975" ht="12.75" customHeight="1" x14ac:dyDescent="0.2"/>
    <row r="34976" ht="12.75" customHeight="1" x14ac:dyDescent="0.2"/>
    <row r="34977" ht="12.75" customHeight="1" x14ac:dyDescent="0.2"/>
    <row r="34978" ht="12.75" customHeight="1" x14ac:dyDescent="0.2"/>
    <row r="34979" ht="12.75" customHeight="1" x14ac:dyDescent="0.2"/>
    <row r="34980" ht="12.75" customHeight="1" x14ac:dyDescent="0.2"/>
    <row r="34981" ht="12.75" customHeight="1" x14ac:dyDescent="0.2"/>
    <row r="34982" ht="12.75" customHeight="1" x14ac:dyDescent="0.2"/>
    <row r="34983" ht="12.75" customHeight="1" x14ac:dyDescent="0.2"/>
    <row r="34984" ht="12.75" customHeight="1" x14ac:dyDescent="0.2"/>
    <row r="34985" ht="12.75" customHeight="1" x14ac:dyDescent="0.2"/>
    <row r="34986" ht="12.75" customHeight="1" x14ac:dyDescent="0.2"/>
    <row r="34987" ht="12.75" customHeight="1" x14ac:dyDescent="0.2"/>
    <row r="34988" ht="12.75" customHeight="1" x14ac:dyDescent="0.2"/>
    <row r="34989" ht="12.75" customHeight="1" x14ac:dyDescent="0.2"/>
    <row r="34990" ht="12.75" customHeight="1" x14ac:dyDescent="0.2"/>
    <row r="34991" ht="12.75" customHeight="1" x14ac:dyDescent="0.2"/>
    <row r="34992" ht="12.75" customHeight="1" x14ac:dyDescent="0.2"/>
    <row r="34993" ht="12.75" customHeight="1" x14ac:dyDescent="0.2"/>
    <row r="34994" ht="12.75" customHeight="1" x14ac:dyDescent="0.2"/>
    <row r="34995" ht="12.75" customHeight="1" x14ac:dyDescent="0.2"/>
    <row r="34996" ht="12.75" customHeight="1" x14ac:dyDescent="0.2"/>
    <row r="34997" ht="12.75" customHeight="1" x14ac:dyDescent="0.2"/>
    <row r="34998" ht="12.75" customHeight="1" x14ac:dyDescent="0.2"/>
    <row r="34999" ht="12.75" customHeight="1" x14ac:dyDescent="0.2"/>
    <row r="35000" ht="12.75" customHeight="1" x14ac:dyDescent="0.2"/>
    <row r="35001" ht="12.75" customHeight="1" x14ac:dyDescent="0.2"/>
    <row r="35002" ht="12.75" customHeight="1" x14ac:dyDescent="0.2"/>
    <row r="35003" ht="12.75" customHeight="1" x14ac:dyDescent="0.2"/>
    <row r="35004" ht="12.75" customHeight="1" x14ac:dyDescent="0.2"/>
    <row r="35005" ht="12.75" customHeight="1" x14ac:dyDescent="0.2"/>
    <row r="35006" ht="12.75" customHeight="1" x14ac:dyDescent="0.2"/>
    <row r="35007" ht="12.75" customHeight="1" x14ac:dyDescent="0.2"/>
    <row r="35008" ht="12.75" customHeight="1" x14ac:dyDescent="0.2"/>
    <row r="35009" ht="12.75" customHeight="1" x14ac:dyDescent="0.2"/>
    <row r="35010" ht="12.75" customHeight="1" x14ac:dyDescent="0.2"/>
    <row r="35011" ht="12.75" customHeight="1" x14ac:dyDescent="0.2"/>
    <row r="35012" ht="12.75" customHeight="1" x14ac:dyDescent="0.2"/>
    <row r="35013" ht="12.75" customHeight="1" x14ac:dyDescent="0.2"/>
    <row r="35014" ht="12.75" customHeight="1" x14ac:dyDescent="0.2"/>
    <row r="35015" ht="12.75" customHeight="1" x14ac:dyDescent="0.2"/>
    <row r="35016" ht="12.75" customHeight="1" x14ac:dyDescent="0.2"/>
    <row r="35017" ht="12.75" customHeight="1" x14ac:dyDescent="0.2"/>
    <row r="35018" ht="12.75" customHeight="1" x14ac:dyDescent="0.2"/>
    <row r="35019" ht="12.75" customHeight="1" x14ac:dyDescent="0.2"/>
    <row r="35020" ht="12.75" customHeight="1" x14ac:dyDescent="0.2"/>
    <row r="35021" ht="12.75" customHeight="1" x14ac:dyDescent="0.2"/>
    <row r="35022" ht="12.75" customHeight="1" x14ac:dyDescent="0.2"/>
    <row r="35023" ht="12.75" customHeight="1" x14ac:dyDescent="0.2"/>
    <row r="35024" ht="12.75" customHeight="1" x14ac:dyDescent="0.2"/>
    <row r="35025" ht="12.75" customHeight="1" x14ac:dyDescent="0.2"/>
    <row r="35026" ht="12.75" customHeight="1" x14ac:dyDescent="0.2"/>
    <row r="35027" ht="12.75" customHeight="1" x14ac:dyDescent="0.2"/>
    <row r="35028" ht="12.75" customHeight="1" x14ac:dyDescent="0.2"/>
    <row r="35029" ht="12.75" customHeight="1" x14ac:dyDescent="0.2"/>
    <row r="35030" ht="12.75" customHeight="1" x14ac:dyDescent="0.2"/>
    <row r="35031" ht="12.75" customHeight="1" x14ac:dyDescent="0.2"/>
    <row r="35032" ht="12.75" customHeight="1" x14ac:dyDescent="0.2"/>
    <row r="35033" ht="12.75" customHeight="1" x14ac:dyDescent="0.2"/>
    <row r="35034" ht="12.75" customHeight="1" x14ac:dyDescent="0.2"/>
    <row r="35035" ht="12.75" customHeight="1" x14ac:dyDescent="0.2"/>
    <row r="35036" ht="12.75" customHeight="1" x14ac:dyDescent="0.2"/>
    <row r="35037" ht="12.75" customHeight="1" x14ac:dyDescent="0.2"/>
    <row r="35038" ht="12.75" customHeight="1" x14ac:dyDescent="0.2"/>
    <row r="35039" ht="12.75" customHeight="1" x14ac:dyDescent="0.2"/>
    <row r="35040" ht="12.75" customHeight="1" x14ac:dyDescent="0.2"/>
    <row r="35041" ht="12.75" customHeight="1" x14ac:dyDescent="0.2"/>
    <row r="35042" ht="12.75" customHeight="1" x14ac:dyDescent="0.2"/>
    <row r="35043" ht="12.75" customHeight="1" x14ac:dyDescent="0.2"/>
    <row r="35044" ht="12.75" customHeight="1" x14ac:dyDescent="0.2"/>
    <row r="35045" ht="12.75" customHeight="1" x14ac:dyDescent="0.2"/>
    <row r="35046" ht="12.75" customHeight="1" x14ac:dyDescent="0.2"/>
    <row r="35047" ht="12.75" customHeight="1" x14ac:dyDescent="0.2"/>
    <row r="35048" ht="12.75" customHeight="1" x14ac:dyDescent="0.2"/>
    <row r="35049" ht="12.75" customHeight="1" x14ac:dyDescent="0.2"/>
    <row r="35050" ht="12.75" customHeight="1" x14ac:dyDescent="0.2"/>
    <row r="35051" ht="12.75" customHeight="1" x14ac:dyDescent="0.2"/>
    <row r="35052" ht="12.75" customHeight="1" x14ac:dyDescent="0.2"/>
    <row r="35053" ht="12.75" customHeight="1" x14ac:dyDescent="0.2"/>
    <row r="35054" ht="12.75" customHeight="1" x14ac:dyDescent="0.2"/>
    <row r="35055" ht="12.75" customHeight="1" x14ac:dyDescent="0.2"/>
    <row r="35056" ht="12.75" customHeight="1" x14ac:dyDescent="0.2"/>
    <row r="35057" ht="12.75" customHeight="1" x14ac:dyDescent="0.2"/>
    <row r="35058" ht="12.75" customHeight="1" x14ac:dyDescent="0.2"/>
    <row r="35059" ht="12.75" customHeight="1" x14ac:dyDescent="0.2"/>
    <row r="35060" ht="12.75" customHeight="1" x14ac:dyDescent="0.2"/>
    <row r="35061" ht="12.75" customHeight="1" x14ac:dyDescent="0.2"/>
    <row r="35062" ht="12.75" customHeight="1" x14ac:dyDescent="0.2"/>
    <row r="35063" ht="12.75" customHeight="1" x14ac:dyDescent="0.2"/>
    <row r="35064" ht="12.75" customHeight="1" x14ac:dyDescent="0.2"/>
    <row r="35065" ht="12.75" customHeight="1" x14ac:dyDescent="0.2"/>
    <row r="35066" ht="12.75" customHeight="1" x14ac:dyDescent="0.2"/>
    <row r="35067" ht="12.75" customHeight="1" x14ac:dyDescent="0.2"/>
    <row r="35068" ht="12.75" customHeight="1" x14ac:dyDescent="0.2"/>
    <row r="35069" ht="12.75" customHeight="1" x14ac:dyDescent="0.2"/>
    <row r="35070" ht="12.75" customHeight="1" x14ac:dyDescent="0.2"/>
    <row r="35071" ht="12.75" customHeight="1" x14ac:dyDescent="0.2"/>
    <row r="35072" ht="12.75" customHeight="1" x14ac:dyDescent="0.2"/>
    <row r="35073" ht="12.75" customHeight="1" x14ac:dyDescent="0.2"/>
    <row r="35074" ht="12.75" customHeight="1" x14ac:dyDescent="0.2"/>
    <row r="35075" ht="12.75" customHeight="1" x14ac:dyDescent="0.2"/>
    <row r="35076" ht="12.75" customHeight="1" x14ac:dyDescent="0.2"/>
    <row r="35077" ht="12.75" customHeight="1" x14ac:dyDescent="0.2"/>
    <row r="35078" ht="12.75" customHeight="1" x14ac:dyDescent="0.2"/>
    <row r="35079" ht="12.75" customHeight="1" x14ac:dyDescent="0.2"/>
    <row r="35080" ht="12.75" customHeight="1" x14ac:dyDescent="0.2"/>
    <row r="35081" ht="12.75" customHeight="1" x14ac:dyDescent="0.2"/>
    <row r="35082" ht="12.75" customHeight="1" x14ac:dyDescent="0.2"/>
    <row r="35083" ht="12.75" customHeight="1" x14ac:dyDescent="0.2"/>
    <row r="35084" ht="12.75" customHeight="1" x14ac:dyDescent="0.2"/>
    <row r="35085" ht="12.75" customHeight="1" x14ac:dyDescent="0.2"/>
    <row r="35086" ht="12.75" customHeight="1" x14ac:dyDescent="0.2"/>
    <row r="35087" ht="12.75" customHeight="1" x14ac:dyDescent="0.2"/>
    <row r="35088" ht="12.75" customHeight="1" x14ac:dyDescent="0.2"/>
    <row r="35089" ht="12.75" customHeight="1" x14ac:dyDescent="0.2"/>
    <row r="35090" ht="12.75" customHeight="1" x14ac:dyDescent="0.2"/>
    <row r="35091" ht="12.75" customHeight="1" x14ac:dyDescent="0.2"/>
    <row r="35092" ht="12.75" customHeight="1" x14ac:dyDescent="0.2"/>
    <row r="35093" ht="12.75" customHeight="1" x14ac:dyDescent="0.2"/>
    <row r="35094" ht="12.75" customHeight="1" x14ac:dyDescent="0.2"/>
    <row r="35095" ht="12.75" customHeight="1" x14ac:dyDescent="0.2"/>
    <row r="35096" ht="12.75" customHeight="1" x14ac:dyDescent="0.2"/>
    <row r="35097" ht="12.75" customHeight="1" x14ac:dyDescent="0.2"/>
    <row r="35098" ht="12.75" customHeight="1" x14ac:dyDescent="0.2"/>
    <row r="35099" ht="12.75" customHeight="1" x14ac:dyDescent="0.2"/>
    <row r="35100" ht="12.75" customHeight="1" x14ac:dyDescent="0.2"/>
    <row r="35101" ht="12.75" customHeight="1" x14ac:dyDescent="0.2"/>
    <row r="35102" ht="12.75" customHeight="1" x14ac:dyDescent="0.2"/>
    <row r="35103" ht="12.75" customHeight="1" x14ac:dyDescent="0.2"/>
    <row r="35104" ht="12.75" customHeight="1" x14ac:dyDescent="0.2"/>
    <row r="35105" ht="12.75" customHeight="1" x14ac:dyDescent="0.2"/>
    <row r="35106" ht="12.75" customHeight="1" x14ac:dyDescent="0.2"/>
    <row r="35107" ht="12.75" customHeight="1" x14ac:dyDescent="0.2"/>
    <row r="35108" ht="12.75" customHeight="1" x14ac:dyDescent="0.2"/>
    <row r="35109" ht="12.75" customHeight="1" x14ac:dyDescent="0.2"/>
    <row r="35110" ht="12.75" customHeight="1" x14ac:dyDescent="0.2"/>
    <row r="35111" ht="12.75" customHeight="1" x14ac:dyDescent="0.2"/>
    <row r="35112" ht="12.75" customHeight="1" x14ac:dyDescent="0.2"/>
    <row r="35113" ht="12.75" customHeight="1" x14ac:dyDescent="0.2"/>
    <row r="35114" ht="12.75" customHeight="1" x14ac:dyDescent="0.2"/>
    <row r="35115" ht="12.75" customHeight="1" x14ac:dyDescent="0.2"/>
    <row r="35116" ht="12.75" customHeight="1" x14ac:dyDescent="0.2"/>
    <row r="35117" ht="12.75" customHeight="1" x14ac:dyDescent="0.2"/>
    <row r="35118" ht="12.75" customHeight="1" x14ac:dyDescent="0.2"/>
    <row r="35119" ht="12.75" customHeight="1" x14ac:dyDescent="0.2"/>
    <row r="35120" ht="12.75" customHeight="1" x14ac:dyDescent="0.2"/>
    <row r="35121" ht="12.75" customHeight="1" x14ac:dyDescent="0.2"/>
    <row r="35122" ht="12.75" customHeight="1" x14ac:dyDescent="0.2"/>
    <row r="35123" ht="12.75" customHeight="1" x14ac:dyDescent="0.2"/>
    <row r="35124" ht="12.75" customHeight="1" x14ac:dyDescent="0.2"/>
    <row r="35125" ht="12.75" customHeight="1" x14ac:dyDescent="0.2"/>
    <row r="35126" ht="12.75" customHeight="1" x14ac:dyDescent="0.2"/>
    <row r="35127" ht="12.75" customHeight="1" x14ac:dyDescent="0.2"/>
    <row r="35128" ht="12.75" customHeight="1" x14ac:dyDescent="0.2"/>
    <row r="35129" ht="12.75" customHeight="1" x14ac:dyDescent="0.2"/>
    <row r="35130" ht="12.75" customHeight="1" x14ac:dyDescent="0.2"/>
    <row r="35131" ht="12.75" customHeight="1" x14ac:dyDescent="0.2"/>
    <row r="35132" ht="12.75" customHeight="1" x14ac:dyDescent="0.2"/>
    <row r="35133" ht="12.75" customHeight="1" x14ac:dyDescent="0.2"/>
    <row r="35134" ht="12.75" customHeight="1" x14ac:dyDescent="0.2"/>
    <row r="35135" ht="12.75" customHeight="1" x14ac:dyDescent="0.2"/>
    <row r="35136" ht="12.75" customHeight="1" x14ac:dyDescent="0.2"/>
    <row r="35137" ht="12.75" customHeight="1" x14ac:dyDescent="0.2"/>
    <row r="35138" ht="12.75" customHeight="1" x14ac:dyDescent="0.2"/>
    <row r="35139" ht="12.75" customHeight="1" x14ac:dyDescent="0.2"/>
    <row r="35140" ht="12.75" customHeight="1" x14ac:dyDescent="0.2"/>
    <row r="35141" ht="12.75" customHeight="1" x14ac:dyDescent="0.2"/>
    <row r="35142" ht="12.75" customHeight="1" x14ac:dyDescent="0.2"/>
    <row r="35143" ht="12.75" customHeight="1" x14ac:dyDescent="0.2"/>
    <row r="35144" ht="12.75" customHeight="1" x14ac:dyDescent="0.2"/>
    <row r="35145" ht="12.75" customHeight="1" x14ac:dyDescent="0.2"/>
    <row r="35146" ht="12.75" customHeight="1" x14ac:dyDescent="0.2"/>
    <row r="35147" ht="12.75" customHeight="1" x14ac:dyDescent="0.2"/>
    <row r="35148" ht="12.75" customHeight="1" x14ac:dyDescent="0.2"/>
    <row r="35149" ht="12.75" customHeight="1" x14ac:dyDescent="0.2"/>
    <row r="35150" ht="12.75" customHeight="1" x14ac:dyDescent="0.2"/>
    <row r="35151" ht="12.75" customHeight="1" x14ac:dyDescent="0.2"/>
    <row r="35152" ht="12.75" customHeight="1" x14ac:dyDescent="0.2"/>
    <row r="35153" ht="12.75" customHeight="1" x14ac:dyDescent="0.2"/>
    <row r="35154" ht="12.75" customHeight="1" x14ac:dyDescent="0.2"/>
    <row r="35155" ht="12.75" customHeight="1" x14ac:dyDescent="0.2"/>
    <row r="35156" ht="12.75" customHeight="1" x14ac:dyDescent="0.2"/>
    <row r="35157" ht="12.75" customHeight="1" x14ac:dyDescent="0.2"/>
    <row r="35158" ht="12.75" customHeight="1" x14ac:dyDescent="0.2"/>
    <row r="35159" ht="12.75" customHeight="1" x14ac:dyDescent="0.2"/>
    <row r="35160" ht="12.75" customHeight="1" x14ac:dyDescent="0.2"/>
    <row r="35161" ht="12.75" customHeight="1" x14ac:dyDescent="0.2"/>
    <row r="35162" ht="12.75" customHeight="1" x14ac:dyDescent="0.2"/>
    <row r="35163" ht="12.75" customHeight="1" x14ac:dyDescent="0.2"/>
    <row r="35164" ht="12.75" customHeight="1" x14ac:dyDescent="0.2"/>
    <row r="35165" ht="12.75" customHeight="1" x14ac:dyDescent="0.2"/>
    <row r="35166" ht="12.75" customHeight="1" x14ac:dyDescent="0.2"/>
    <row r="35167" ht="12.75" customHeight="1" x14ac:dyDescent="0.2"/>
    <row r="35168" ht="12.75" customHeight="1" x14ac:dyDescent="0.2"/>
    <row r="35169" ht="12.75" customHeight="1" x14ac:dyDescent="0.2"/>
    <row r="35170" ht="12.75" customHeight="1" x14ac:dyDescent="0.2"/>
    <row r="35171" ht="12.75" customHeight="1" x14ac:dyDescent="0.2"/>
    <row r="35172" ht="12.75" customHeight="1" x14ac:dyDescent="0.2"/>
    <row r="35173" ht="12.75" customHeight="1" x14ac:dyDescent="0.2"/>
    <row r="35174" ht="12.75" customHeight="1" x14ac:dyDescent="0.2"/>
    <row r="35175" ht="12.75" customHeight="1" x14ac:dyDescent="0.2"/>
    <row r="35176" ht="12.75" customHeight="1" x14ac:dyDescent="0.2"/>
    <row r="35177" ht="12.75" customHeight="1" x14ac:dyDescent="0.2"/>
    <row r="35178" ht="12.75" customHeight="1" x14ac:dyDescent="0.2"/>
    <row r="35179" ht="12.75" customHeight="1" x14ac:dyDescent="0.2"/>
    <row r="35180" ht="12.75" customHeight="1" x14ac:dyDescent="0.2"/>
    <row r="35181" ht="12.75" customHeight="1" x14ac:dyDescent="0.2"/>
    <row r="35182" ht="12.75" customHeight="1" x14ac:dyDescent="0.2"/>
    <row r="35183" ht="12.75" customHeight="1" x14ac:dyDescent="0.2"/>
    <row r="35184" ht="12.75" customHeight="1" x14ac:dyDescent="0.2"/>
    <row r="35185" ht="12.75" customHeight="1" x14ac:dyDescent="0.2"/>
    <row r="35186" ht="12.75" customHeight="1" x14ac:dyDescent="0.2"/>
    <row r="35187" ht="12.75" customHeight="1" x14ac:dyDescent="0.2"/>
    <row r="35188" ht="12.75" customHeight="1" x14ac:dyDescent="0.2"/>
    <row r="35189" ht="12.75" customHeight="1" x14ac:dyDescent="0.2"/>
    <row r="35190" ht="12.75" customHeight="1" x14ac:dyDescent="0.2"/>
    <row r="35191" ht="12.75" customHeight="1" x14ac:dyDescent="0.2"/>
    <row r="35192" ht="12.75" customHeight="1" x14ac:dyDescent="0.2"/>
    <row r="35193" ht="12.75" customHeight="1" x14ac:dyDescent="0.2"/>
    <row r="35194" ht="12.75" customHeight="1" x14ac:dyDescent="0.2"/>
    <row r="35195" ht="12.75" customHeight="1" x14ac:dyDescent="0.2"/>
    <row r="35196" ht="12.75" customHeight="1" x14ac:dyDescent="0.2"/>
    <row r="35197" ht="12.75" customHeight="1" x14ac:dyDescent="0.2"/>
    <row r="35198" ht="12.75" customHeight="1" x14ac:dyDescent="0.2"/>
    <row r="35199" ht="12.75" customHeight="1" x14ac:dyDescent="0.2"/>
    <row r="35200" ht="12.75" customHeight="1" x14ac:dyDescent="0.2"/>
    <row r="35201" ht="12.75" customHeight="1" x14ac:dyDescent="0.2"/>
    <row r="35202" ht="12.75" customHeight="1" x14ac:dyDescent="0.2"/>
    <row r="35203" ht="12.75" customHeight="1" x14ac:dyDescent="0.2"/>
    <row r="35204" ht="12.75" customHeight="1" x14ac:dyDescent="0.2"/>
    <row r="35205" ht="12.75" customHeight="1" x14ac:dyDescent="0.2"/>
    <row r="35206" ht="12.75" customHeight="1" x14ac:dyDescent="0.2"/>
    <row r="35207" ht="12.75" customHeight="1" x14ac:dyDescent="0.2"/>
    <row r="35208" ht="12.75" customHeight="1" x14ac:dyDescent="0.2"/>
    <row r="35209" ht="12.75" customHeight="1" x14ac:dyDescent="0.2"/>
    <row r="35210" ht="12.75" customHeight="1" x14ac:dyDescent="0.2"/>
    <row r="35211" ht="12.75" customHeight="1" x14ac:dyDescent="0.2"/>
    <row r="35212" ht="12.75" customHeight="1" x14ac:dyDescent="0.2"/>
    <row r="35213" ht="12.75" customHeight="1" x14ac:dyDescent="0.2"/>
    <row r="35214" ht="12.75" customHeight="1" x14ac:dyDescent="0.2"/>
    <row r="35215" ht="12.75" customHeight="1" x14ac:dyDescent="0.2"/>
    <row r="35216" ht="12.75" customHeight="1" x14ac:dyDescent="0.2"/>
    <row r="35217" ht="12.75" customHeight="1" x14ac:dyDescent="0.2"/>
    <row r="35218" ht="12.75" customHeight="1" x14ac:dyDescent="0.2"/>
    <row r="35219" ht="12.75" customHeight="1" x14ac:dyDescent="0.2"/>
    <row r="35220" ht="12.75" customHeight="1" x14ac:dyDescent="0.2"/>
    <row r="35221" ht="12.75" customHeight="1" x14ac:dyDescent="0.2"/>
    <row r="35222" ht="12.75" customHeight="1" x14ac:dyDescent="0.2"/>
    <row r="35223" ht="12.75" customHeight="1" x14ac:dyDescent="0.2"/>
    <row r="35224" ht="12.75" customHeight="1" x14ac:dyDescent="0.2"/>
    <row r="35225" ht="12.75" customHeight="1" x14ac:dyDescent="0.2"/>
    <row r="35226" ht="12.75" customHeight="1" x14ac:dyDescent="0.2"/>
    <row r="35227" ht="12.75" customHeight="1" x14ac:dyDescent="0.2"/>
    <row r="35228" ht="12.75" customHeight="1" x14ac:dyDescent="0.2"/>
    <row r="35229" ht="12.75" customHeight="1" x14ac:dyDescent="0.2"/>
    <row r="35230" ht="12.75" customHeight="1" x14ac:dyDescent="0.2"/>
    <row r="35231" ht="12.75" customHeight="1" x14ac:dyDescent="0.2"/>
    <row r="35232" ht="12.75" customHeight="1" x14ac:dyDescent="0.2"/>
    <row r="35233" ht="12.75" customHeight="1" x14ac:dyDescent="0.2"/>
    <row r="35234" ht="12.75" customHeight="1" x14ac:dyDescent="0.2"/>
    <row r="35235" ht="12.75" customHeight="1" x14ac:dyDescent="0.2"/>
    <row r="35236" ht="12.75" customHeight="1" x14ac:dyDescent="0.2"/>
    <row r="35237" ht="12.75" customHeight="1" x14ac:dyDescent="0.2"/>
    <row r="35238" ht="12.75" customHeight="1" x14ac:dyDescent="0.2"/>
    <row r="35239" ht="12.75" customHeight="1" x14ac:dyDescent="0.2"/>
    <row r="35240" ht="12.75" customHeight="1" x14ac:dyDescent="0.2"/>
    <row r="35241" ht="12.75" customHeight="1" x14ac:dyDescent="0.2"/>
    <row r="35242" ht="12.75" customHeight="1" x14ac:dyDescent="0.2"/>
    <row r="35243" ht="12.75" customHeight="1" x14ac:dyDescent="0.2"/>
    <row r="35244" ht="12.75" customHeight="1" x14ac:dyDescent="0.2"/>
    <row r="35245" ht="12.75" customHeight="1" x14ac:dyDescent="0.2"/>
    <row r="35246" ht="12.75" customHeight="1" x14ac:dyDescent="0.2"/>
    <row r="35247" ht="12.75" customHeight="1" x14ac:dyDescent="0.2"/>
    <row r="35248" ht="12.75" customHeight="1" x14ac:dyDescent="0.2"/>
    <row r="35249" ht="12.75" customHeight="1" x14ac:dyDescent="0.2"/>
    <row r="35250" ht="12.75" customHeight="1" x14ac:dyDescent="0.2"/>
    <row r="35251" ht="12.75" customHeight="1" x14ac:dyDescent="0.2"/>
    <row r="35252" ht="12.75" customHeight="1" x14ac:dyDescent="0.2"/>
    <row r="35253" ht="12.75" customHeight="1" x14ac:dyDescent="0.2"/>
    <row r="35254" ht="12.75" customHeight="1" x14ac:dyDescent="0.2"/>
    <row r="35255" ht="12.75" customHeight="1" x14ac:dyDescent="0.2"/>
    <row r="35256" ht="12.75" customHeight="1" x14ac:dyDescent="0.2"/>
    <row r="35257" ht="12.75" customHeight="1" x14ac:dyDescent="0.2"/>
    <row r="35258" ht="12.75" customHeight="1" x14ac:dyDescent="0.2"/>
    <row r="35259" ht="12.75" customHeight="1" x14ac:dyDescent="0.2"/>
    <row r="35260" ht="12.75" customHeight="1" x14ac:dyDescent="0.2"/>
    <row r="35261" ht="12.75" customHeight="1" x14ac:dyDescent="0.2"/>
    <row r="35262" ht="12.75" customHeight="1" x14ac:dyDescent="0.2"/>
    <row r="35263" ht="12.75" customHeight="1" x14ac:dyDescent="0.2"/>
    <row r="35264" ht="12.75" customHeight="1" x14ac:dyDescent="0.2"/>
    <row r="35265" ht="12.75" customHeight="1" x14ac:dyDescent="0.2"/>
    <row r="35266" ht="12.75" customHeight="1" x14ac:dyDescent="0.2"/>
    <row r="35267" ht="12.75" customHeight="1" x14ac:dyDescent="0.2"/>
    <row r="35268" ht="12.75" customHeight="1" x14ac:dyDescent="0.2"/>
    <row r="35269" ht="12.75" customHeight="1" x14ac:dyDescent="0.2"/>
    <row r="35270" ht="12.75" customHeight="1" x14ac:dyDescent="0.2"/>
    <row r="35271" ht="12.75" customHeight="1" x14ac:dyDescent="0.2"/>
    <row r="35272" ht="12.75" customHeight="1" x14ac:dyDescent="0.2"/>
    <row r="35273" ht="12.75" customHeight="1" x14ac:dyDescent="0.2"/>
    <row r="35274" ht="12.75" customHeight="1" x14ac:dyDescent="0.2"/>
    <row r="35275" ht="12.75" customHeight="1" x14ac:dyDescent="0.2"/>
    <row r="35276" ht="12.75" customHeight="1" x14ac:dyDescent="0.2"/>
    <row r="35277" ht="12.75" customHeight="1" x14ac:dyDescent="0.2"/>
    <row r="35278" ht="12.75" customHeight="1" x14ac:dyDescent="0.2"/>
    <row r="35279" ht="12.75" customHeight="1" x14ac:dyDescent="0.2"/>
    <row r="35280" ht="12.75" customHeight="1" x14ac:dyDescent="0.2"/>
    <row r="35281" ht="12.75" customHeight="1" x14ac:dyDescent="0.2"/>
    <row r="35282" ht="12.75" customHeight="1" x14ac:dyDescent="0.2"/>
    <row r="35283" ht="12.75" customHeight="1" x14ac:dyDescent="0.2"/>
    <row r="35284" ht="12.75" customHeight="1" x14ac:dyDescent="0.2"/>
    <row r="35285" ht="12.75" customHeight="1" x14ac:dyDescent="0.2"/>
    <row r="35286" ht="12.75" customHeight="1" x14ac:dyDescent="0.2"/>
    <row r="35287" ht="12.75" customHeight="1" x14ac:dyDescent="0.2"/>
    <row r="35288" ht="12.75" customHeight="1" x14ac:dyDescent="0.2"/>
    <row r="35289" ht="12.75" customHeight="1" x14ac:dyDescent="0.2"/>
    <row r="35290" ht="12.75" customHeight="1" x14ac:dyDescent="0.2"/>
    <row r="35291" ht="12.75" customHeight="1" x14ac:dyDescent="0.2"/>
    <row r="35292" ht="12.75" customHeight="1" x14ac:dyDescent="0.2"/>
    <row r="35293" ht="12.75" customHeight="1" x14ac:dyDescent="0.2"/>
    <row r="35294" ht="12.75" customHeight="1" x14ac:dyDescent="0.2"/>
    <row r="35295" ht="12.75" customHeight="1" x14ac:dyDescent="0.2"/>
    <row r="35296" ht="12.75" customHeight="1" x14ac:dyDescent="0.2"/>
    <row r="35297" ht="12.75" customHeight="1" x14ac:dyDescent="0.2"/>
    <row r="35298" ht="12.75" customHeight="1" x14ac:dyDescent="0.2"/>
    <row r="35299" ht="12.75" customHeight="1" x14ac:dyDescent="0.2"/>
    <row r="35300" ht="12.75" customHeight="1" x14ac:dyDescent="0.2"/>
    <row r="35301" ht="12.75" customHeight="1" x14ac:dyDescent="0.2"/>
    <row r="35302" ht="12.75" customHeight="1" x14ac:dyDescent="0.2"/>
    <row r="35303" ht="12.75" customHeight="1" x14ac:dyDescent="0.2"/>
    <row r="35304" ht="12.75" customHeight="1" x14ac:dyDescent="0.2"/>
    <row r="35305" ht="12.75" customHeight="1" x14ac:dyDescent="0.2"/>
    <row r="35306" ht="12.75" customHeight="1" x14ac:dyDescent="0.2"/>
    <row r="35307" ht="12.75" customHeight="1" x14ac:dyDescent="0.2"/>
    <row r="35308" ht="12.75" customHeight="1" x14ac:dyDescent="0.2"/>
    <row r="35309" ht="12.75" customHeight="1" x14ac:dyDescent="0.2"/>
    <row r="35310" ht="12.75" customHeight="1" x14ac:dyDescent="0.2"/>
    <row r="35311" ht="12.75" customHeight="1" x14ac:dyDescent="0.2"/>
    <row r="35312" ht="12.75" customHeight="1" x14ac:dyDescent="0.2"/>
    <row r="35313" ht="12.75" customHeight="1" x14ac:dyDescent="0.2"/>
    <row r="35314" ht="12.75" customHeight="1" x14ac:dyDescent="0.2"/>
    <row r="35315" ht="12.75" customHeight="1" x14ac:dyDescent="0.2"/>
    <row r="35316" ht="12.75" customHeight="1" x14ac:dyDescent="0.2"/>
    <row r="35317" ht="12.75" customHeight="1" x14ac:dyDescent="0.2"/>
    <row r="35318" ht="12.75" customHeight="1" x14ac:dyDescent="0.2"/>
    <row r="35319" ht="12.75" customHeight="1" x14ac:dyDescent="0.2"/>
    <row r="35320" ht="12.75" customHeight="1" x14ac:dyDescent="0.2"/>
    <row r="35321" ht="12.75" customHeight="1" x14ac:dyDescent="0.2"/>
    <row r="35322" ht="12.75" customHeight="1" x14ac:dyDescent="0.2"/>
    <row r="35323" ht="12.75" customHeight="1" x14ac:dyDescent="0.2"/>
    <row r="35324" ht="12.75" customHeight="1" x14ac:dyDescent="0.2"/>
    <row r="35325" ht="12.75" customHeight="1" x14ac:dyDescent="0.2"/>
    <row r="35326" ht="12.75" customHeight="1" x14ac:dyDescent="0.2"/>
    <row r="35327" ht="12.75" customHeight="1" x14ac:dyDescent="0.2"/>
    <row r="35328" ht="12.75" customHeight="1" x14ac:dyDescent="0.2"/>
    <row r="35329" ht="12.75" customHeight="1" x14ac:dyDescent="0.2"/>
    <row r="35330" ht="12.75" customHeight="1" x14ac:dyDescent="0.2"/>
    <row r="35331" ht="12.75" customHeight="1" x14ac:dyDescent="0.2"/>
    <row r="35332" ht="12.75" customHeight="1" x14ac:dyDescent="0.2"/>
    <row r="35333" ht="12.75" customHeight="1" x14ac:dyDescent="0.2"/>
    <row r="35334" ht="12.75" customHeight="1" x14ac:dyDescent="0.2"/>
    <row r="35335" ht="12.75" customHeight="1" x14ac:dyDescent="0.2"/>
    <row r="35336" ht="12.75" customHeight="1" x14ac:dyDescent="0.2"/>
    <row r="35337" ht="12.75" customHeight="1" x14ac:dyDescent="0.2"/>
    <row r="35338" ht="12.75" customHeight="1" x14ac:dyDescent="0.2"/>
    <row r="35339" ht="12.75" customHeight="1" x14ac:dyDescent="0.2"/>
    <row r="35340" ht="12.75" customHeight="1" x14ac:dyDescent="0.2"/>
    <row r="35341" ht="12.75" customHeight="1" x14ac:dyDescent="0.2"/>
    <row r="35342" ht="12.75" customHeight="1" x14ac:dyDescent="0.2"/>
    <row r="35343" ht="12.75" customHeight="1" x14ac:dyDescent="0.2"/>
    <row r="35344" ht="12.75" customHeight="1" x14ac:dyDescent="0.2"/>
    <row r="35345" ht="12.75" customHeight="1" x14ac:dyDescent="0.2"/>
    <row r="35346" ht="12.75" customHeight="1" x14ac:dyDescent="0.2"/>
    <row r="35347" ht="12.75" customHeight="1" x14ac:dyDescent="0.2"/>
    <row r="35348" ht="12.75" customHeight="1" x14ac:dyDescent="0.2"/>
    <row r="35349" ht="12.75" customHeight="1" x14ac:dyDescent="0.2"/>
    <row r="35350" ht="12.75" customHeight="1" x14ac:dyDescent="0.2"/>
    <row r="35351" ht="12.75" customHeight="1" x14ac:dyDescent="0.2"/>
    <row r="35352" ht="12.75" customHeight="1" x14ac:dyDescent="0.2"/>
    <row r="35353" ht="12.75" customHeight="1" x14ac:dyDescent="0.2"/>
    <row r="35354" ht="12.75" customHeight="1" x14ac:dyDescent="0.2"/>
    <row r="35355" ht="12.75" customHeight="1" x14ac:dyDescent="0.2"/>
    <row r="35356" ht="12.75" customHeight="1" x14ac:dyDescent="0.2"/>
    <row r="35357" ht="12.75" customHeight="1" x14ac:dyDescent="0.2"/>
    <row r="35358" ht="12.75" customHeight="1" x14ac:dyDescent="0.2"/>
    <row r="35359" ht="12.75" customHeight="1" x14ac:dyDescent="0.2"/>
    <row r="35360" ht="12.75" customHeight="1" x14ac:dyDescent="0.2"/>
    <row r="35361" ht="12.75" customHeight="1" x14ac:dyDescent="0.2"/>
    <row r="35362" ht="12.75" customHeight="1" x14ac:dyDescent="0.2"/>
    <row r="35363" ht="12.75" customHeight="1" x14ac:dyDescent="0.2"/>
    <row r="35364" ht="12.75" customHeight="1" x14ac:dyDescent="0.2"/>
    <row r="35365" ht="12.75" customHeight="1" x14ac:dyDescent="0.2"/>
    <row r="35366" ht="12.75" customHeight="1" x14ac:dyDescent="0.2"/>
    <row r="35367" ht="12.75" customHeight="1" x14ac:dyDescent="0.2"/>
    <row r="35368" ht="12.75" customHeight="1" x14ac:dyDescent="0.2"/>
    <row r="35369" ht="12.75" customHeight="1" x14ac:dyDescent="0.2"/>
    <row r="35370" ht="12.75" customHeight="1" x14ac:dyDescent="0.2"/>
    <row r="35371" ht="12.75" customHeight="1" x14ac:dyDescent="0.2"/>
    <row r="35372" ht="12.75" customHeight="1" x14ac:dyDescent="0.2"/>
    <row r="35373" ht="12.75" customHeight="1" x14ac:dyDescent="0.2"/>
    <row r="35374" ht="12.75" customHeight="1" x14ac:dyDescent="0.2"/>
    <row r="35375" ht="12.75" customHeight="1" x14ac:dyDescent="0.2"/>
    <row r="35376" ht="12.75" customHeight="1" x14ac:dyDescent="0.2"/>
    <row r="35377" ht="12.75" customHeight="1" x14ac:dyDescent="0.2"/>
    <row r="35378" ht="12.75" customHeight="1" x14ac:dyDescent="0.2"/>
    <row r="35379" ht="12.75" customHeight="1" x14ac:dyDescent="0.2"/>
    <row r="35380" ht="12.75" customHeight="1" x14ac:dyDescent="0.2"/>
    <row r="35381" ht="12.75" customHeight="1" x14ac:dyDescent="0.2"/>
    <row r="35382" ht="12.75" customHeight="1" x14ac:dyDescent="0.2"/>
    <row r="35383" ht="12.75" customHeight="1" x14ac:dyDescent="0.2"/>
    <row r="35384" ht="12.75" customHeight="1" x14ac:dyDescent="0.2"/>
    <row r="35385" ht="12.75" customHeight="1" x14ac:dyDescent="0.2"/>
    <row r="35386" ht="12.75" customHeight="1" x14ac:dyDescent="0.2"/>
    <row r="35387" ht="12.75" customHeight="1" x14ac:dyDescent="0.2"/>
    <row r="35388" ht="12.75" customHeight="1" x14ac:dyDescent="0.2"/>
    <row r="35389" ht="12.75" customHeight="1" x14ac:dyDescent="0.2"/>
    <row r="35390" ht="12.75" customHeight="1" x14ac:dyDescent="0.2"/>
    <row r="35391" ht="12.75" customHeight="1" x14ac:dyDescent="0.2"/>
    <row r="35392" ht="12.75" customHeight="1" x14ac:dyDescent="0.2"/>
    <row r="35393" ht="12.75" customHeight="1" x14ac:dyDescent="0.2"/>
    <row r="35394" ht="12.75" customHeight="1" x14ac:dyDescent="0.2"/>
    <row r="35395" ht="12.75" customHeight="1" x14ac:dyDescent="0.2"/>
    <row r="35396" ht="12.75" customHeight="1" x14ac:dyDescent="0.2"/>
    <row r="35397" ht="12.75" customHeight="1" x14ac:dyDescent="0.2"/>
    <row r="35398" ht="12.75" customHeight="1" x14ac:dyDescent="0.2"/>
    <row r="35399" ht="12.75" customHeight="1" x14ac:dyDescent="0.2"/>
    <row r="35400" ht="12.75" customHeight="1" x14ac:dyDescent="0.2"/>
    <row r="35401" ht="12.75" customHeight="1" x14ac:dyDescent="0.2"/>
    <row r="35402" ht="12.75" customHeight="1" x14ac:dyDescent="0.2"/>
    <row r="35403" ht="12.75" customHeight="1" x14ac:dyDescent="0.2"/>
    <row r="35404" ht="12.75" customHeight="1" x14ac:dyDescent="0.2"/>
    <row r="35405" ht="12.75" customHeight="1" x14ac:dyDescent="0.2"/>
    <row r="35406" ht="12.75" customHeight="1" x14ac:dyDescent="0.2"/>
    <row r="35407" ht="12.75" customHeight="1" x14ac:dyDescent="0.2"/>
    <row r="35408" ht="12.75" customHeight="1" x14ac:dyDescent="0.2"/>
    <row r="35409" ht="12.75" customHeight="1" x14ac:dyDescent="0.2"/>
    <row r="35410" ht="12.75" customHeight="1" x14ac:dyDescent="0.2"/>
    <row r="35411" ht="12.75" customHeight="1" x14ac:dyDescent="0.2"/>
    <row r="35412" ht="12.75" customHeight="1" x14ac:dyDescent="0.2"/>
    <row r="35413" ht="12.75" customHeight="1" x14ac:dyDescent="0.2"/>
    <row r="35414" ht="12.75" customHeight="1" x14ac:dyDescent="0.2"/>
    <row r="35415" ht="12.75" customHeight="1" x14ac:dyDescent="0.2"/>
    <row r="35416" ht="12.75" customHeight="1" x14ac:dyDescent="0.2"/>
    <row r="35417" ht="12.75" customHeight="1" x14ac:dyDescent="0.2"/>
    <row r="35418" ht="12.75" customHeight="1" x14ac:dyDescent="0.2"/>
    <row r="35419" ht="12.75" customHeight="1" x14ac:dyDescent="0.2"/>
    <row r="35420" ht="12.75" customHeight="1" x14ac:dyDescent="0.2"/>
    <row r="35421" ht="12.75" customHeight="1" x14ac:dyDescent="0.2"/>
    <row r="35422" ht="12.75" customHeight="1" x14ac:dyDescent="0.2"/>
    <row r="35423" ht="12.75" customHeight="1" x14ac:dyDescent="0.2"/>
    <row r="35424" ht="12.75" customHeight="1" x14ac:dyDescent="0.2"/>
    <row r="35425" ht="12.75" customHeight="1" x14ac:dyDescent="0.2"/>
    <row r="35426" ht="12.75" customHeight="1" x14ac:dyDescent="0.2"/>
    <row r="35427" ht="12.75" customHeight="1" x14ac:dyDescent="0.2"/>
    <row r="35428" ht="12.75" customHeight="1" x14ac:dyDescent="0.2"/>
    <row r="35429" ht="12.75" customHeight="1" x14ac:dyDescent="0.2"/>
    <row r="35430" ht="12.75" customHeight="1" x14ac:dyDescent="0.2"/>
    <row r="35431" ht="12.75" customHeight="1" x14ac:dyDescent="0.2"/>
    <row r="35432" ht="12.75" customHeight="1" x14ac:dyDescent="0.2"/>
    <row r="35433" ht="12.75" customHeight="1" x14ac:dyDescent="0.2"/>
    <row r="35434" ht="12.75" customHeight="1" x14ac:dyDescent="0.2"/>
    <row r="35435" ht="12.75" customHeight="1" x14ac:dyDescent="0.2"/>
    <row r="35436" ht="12.75" customHeight="1" x14ac:dyDescent="0.2"/>
    <row r="35437" ht="12.75" customHeight="1" x14ac:dyDescent="0.2"/>
    <row r="35438" ht="12.75" customHeight="1" x14ac:dyDescent="0.2"/>
    <row r="35439" ht="12.75" customHeight="1" x14ac:dyDescent="0.2"/>
    <row r="35440" ht="12.75" customHeight="1" x14ac:dyDescent="0.2"/>
    <row r="35441" ht="12.75" customHeight="1" x14ac:dyDescent="0.2"/>
    <row r="35442" ht="12.75" customHeight="1" x14ac:dyDescent="0.2"/>
    <row r="35443" ht="12.75" customHeight="1" x14ac:dyDescent="0.2"/>
    <row r="35444" ht="12.75" customHeight="1" x14ac:dyDescent="0.2"/>
    <row r="35445" ht="12.75" customHeight="1" x14ac:dyDescent="0.2"/>
    <row r="35446" ht="12.75" customHeight="1" x14ac:dyDescent="0.2"/>
    <row r="35447" ht="12.75" customHeight="1" x14ac:dyDescent="0.2"/>
    <row r="35448" ht="12.75" customHeight="1" x14ac:dyDescent="0.2"/>
    <row r="35449" ht="12.75" customHeight="1" x14ac:dyDescent="0.2"/>
    <row r="35450" ht="12.75" customHeight="1" x14ac:dyDescent="0.2"/>
    <row r="35451" ht="12.75" customHeight="1" x14ac:dyDescent="0.2"/>
    <row r="35452" ht="12.75" customHeight="1" x14ac:dyDescent="0.2"/>
    <row r="35453" ht="12.75" customHeight="1" x14ac:dyDescent="0.2"/>
    <row r="35454" ht="12.75" customHeight="1" x14ac:dyDescent="0.2"/>
    <row r="35455" ht="12.75" customHeight="1" x14ac:dyDescent="0.2"/>
    <row r="35456" ht="12.75" customHeight="1" x14ac:dyDescent="0.2"/>
    <row r="35457" ht="12.75" customHeight="1" x14ac:dyDescent="0.2"/>
    <row r="35458" ht="12.75" customHeight="1" x14ac:dyDescent="0.2"/>
    <row r="35459" ht="12.75" customHeight="1" x14ac:dyDescent="0.2"/>
    <row r="35460" ht="12.75" customHeight="1" x14ac:dyDescent="0.2"/>
    <row r="35461" ht="12.75" customHeight="1" x14ac:dyDescent="0.2"/>
    <row r="35462" ht="12.75" customHeight="1" x14ac:dyDescent="0.2"/>
    <row r="35463" ht="12.75" customHeight="1" x14ac:dyDescent="0.2"/>
    <row r="35464" ht="12.75" customHeight="1" x14ac:dyDescent="0.2"/>
    <row r="35465" ht="12.75" customHeight="1" x14ac:dyDescent="0.2"/>
    <row r="35466" ht="12.75" customHeight="1" x14ac:dyDescent="0.2"/>
    <row r="35467" ht="12.75" customHeight="1" x14ac:dyDescent="0.2"/>
    <row r="35468" ht="12.75" customHeight="1" x14ac:dyDescent="0.2"/>
    <row r="35469" ht="12.75" customHeight="1" x14ac:dyDescent="0.2"/>
    <row r="35470" ht="12.75" customHeight="1" x14ac:dyDescent="0.2"/>
    <row r="35471" ht="12.75" customHeight="1" x14ac:dyDescent="0.2"/>
    <row r="35472" ht="12.75" customHeight="1" x14ac:dyDescent="0.2"/>
    <row r="35473" ht="12.75" customHeight="1" x14ac:dyDescent="0.2"/>
    <row r="35474" ht="12.75" customHeight="1" x14ac:dyDescent="0.2"/>
    <row r="35475" ht="12.75" customHeight="1" x14ac:dyDescent="0.2"/>
    <row r="35476" ht="12.75" customHeight="1" x14ac:dyDescent="0.2"/>
    <row r="35477" ht="12.75" customHeight="1" x14ac:dyDescent="0.2"/>
    <row r="35478" ht="12.75" customHeight="1" x14ac:dyDescent="0.2"/>
    <row r="35479" ht="12.75" customHeight="1" x14ac:dyDescent="0.2"/>
    <row r="35480" ht="12.75" customHeight="1" x14ac:dyDescent="0.2"/>
    <row r="35481" ht="12.75" customHeight="1" x14ac:dyDescent="0.2"/>
    <row r="35482" ht="12.75" customHeight="1" x14ac:dyDescent="0.2"/>
    <row r="35483" ht="12.75" customHeight="1" x14ac:dyDescent="0.2"/>
    <row r="35484" ht="12.75" customHeight="1" x14ac:dyDescent="0.2"/>
    <row r="35485" ht="12.75" customHeight="1" x14ac:dyDescent="0.2"/>
    <row r="35486" ht="12.75" customHeight="1" x14ac:dyDescent="0.2"/>
    <row r="35487" ht="12.75" customHeight="1" x14ac:dyDescent="0.2"/>
    <row r="35488" ht="12.75" customHeight="1" x14ac:dyDescent="0.2"/>
    <row r="35489" ht="12.75" customHeight="1" x14ac:dyDescent="0.2"/>
    <row r="35490" ht="12.75" customHeight="1" x14ac:dyDescent="0.2"/>
    <row r="35491" ht="12.75" customHeight="1" x14ac:dyDescent="0.2"/>
    <row r="35492" ht="12.75" customHeight="1" x14ac:dyDescent="0.2"/>
    <row r="35493" ht="12.75" customHeight="1" x14ac:dyDescent="0.2"/>
    <row r="35494" ht="12.75" customHeight="1" x14ac:dyDescent="0.2"/>
    <row r="35495" ht="12.75" customHeight="1" x14ac:dyDescent="0.2"/>
    <row r="35496" ht="12.75" customHeight="1" x14ac:dyDescent="0.2"/>
    <row r="35497" ht="12.75" customHeight="1" x14ac:dyDescent="0.2"/>
    <row r="35498" ht="12.75" customHeight="1" x14ac:dyDescent="0.2"/>
    <row r="35499" ht="12.75" customHeight="1" x14ac:dyDescent="0.2"/>
    <row r="35500" ht="12.75" customHeight="1" x14ac:dyDescent="0.2"/>
    <row r="35501" ht="12.75" customHeight="1" x14ac:dyDescent="0.2"/>
    <row r="35502" ht="12.75" customHeight="1" x14ac:dyDescent="0.2"/>
    <row r="35503" ht="12.75" customHeight="1" x14ac:dyDescent="0.2"/>
    <row r="35504" ht="12.75" customHeight="1" x14ac:dyDescent="0.2"/>
    <row r="35505" ht="12.75" customHeight="1" x14ac:dyDescent="0.2"/>
    <row r="35506" ht="12.75" customHeight="1" x14ac:dyDescent="0.2"/>
    <row r="35507" ht="12.75" customHeight="1" x14ac:dyDescent="0.2"/>
    <row r="35508" ht="12.75" customHeight="1" x14ac:dyDescent="0.2"/>
    <row r="35509" ht="12.75" customHeight="1" x14ac:dyDescent="0.2"/>
    <row r="35510" ht="12.75" customHeight="1" x14ac:dyDescent="0.2"/>
    <row r="35511" ht="12.75" customHeight="1" x14ac:dyDescent="0.2"/>
    <row r="35512" ht="12.75" customHeight="1" x14ac:dyDescent="0.2"/>
    <row r="35513" ht="12.75" customHeight="1" x14ac:dyDescent="0.2"/>
    <row r="35514" ht="12.75" customHeight="1" x14ac:dyDescent="0.2"/>
    <row r="35515" ht="12.75" customHeight="1" x14ac:dyDescent="0.2"/>
    <row r="35516" ht="12.75" customHeight="1" x14ac:dyDescent="0.2"/>
    <row r="35517" ht="12.75" customHeight="1" x14ac:dyDescent="0.2"/>
    <row r="35518" ht="12.75" customHeight="1" x14ac:dyDescent="0.2"/>
    <row r="35519" ht="12.75" customHeight="1" x14ac:dyDescent="0.2"/>
    <row r="35520" ht="12.75" customHeight="1" x14ac:dyDescent="0.2"/>
    <row r="35521" ht="12.75" customHeight="1" x14ac:dyDescent="0.2"/>
    <row r="35522" ht="12.75" customHeight="1" x14ac:dyDescent="0.2"/>
    <row r="35523" ht="12.75" customHeight="1" x14ac:dyDescent="0.2"/>
    <row r="35524" ht="12.75" customHeight="1" x14ac:dyDescent="0.2"/>
    <row r="35525" ht="12.75" customHeight="1" x14ac:dyDescent="0.2"/>
    <row r="35526" ht="12.75" customHeight="1" x14ac:dyDescent="0.2"/>
    <row r="35527" ht="12.75" customHeight="1" x14ac:dyDescent="0.2"/>
    <row r="35528" ht="12.75" customHeight="1" x14ac:dyDescent="0.2"/>
    <row r="35529" ht="12.75" customHeight="1" x14ac:dyDescent="0.2"/>
    <row r="35530" ht="12.75" customHeight="1" x14ac:dyDescent="0.2"/>
    <row r="35531" ht="12.75" customHeight="1" x14ac:dyDescent="0.2"/>
    <row r="35532" ht="12.75" customHeight="1" x14ac:dyDescent="0.2"/>
    <row r="35533" ht="12.75" customHeight="1" x14ac:dyDescent="0.2"/>
    <row r="35534" ht="12.75" customHeight="1" x14ac:dyDescent="0.2"/>
    <row r="35535" ht="12.75" customHeight="1" x14ac:dyDescent="0.2"/>
    <row r="35536" ht="12.75" customHeight="1" x14ac:dyDescent="0.2"/>
    <row r="35537" ht="12.75" customHeight="1" x14ac:dyDescent="0.2"/>
    <row r="35538" ht="12.75" customHeight="1" x14ac:dyDescent="0.2"/>
    <row r="35539" ht="12.75" customHeight="1" x14ac:dyDescent="0.2"/>
    <row r="35540" ht="12.75" customHeight="1" x14ac:dyDescent="0.2"/>
    <row r="35541" ht="12.75" customHeight="1" x14ac:dyDescent="0.2"/>
    <row r="35542" ht="12.75" customHeight="1" x14ac:dyDescent="0.2"/>
    <row r="35543" ht="12.75" customHeight="1" x14ac:dyDescent="0.2"/>
    <row r="35544" ht="12.75" customHeight="1" x14ac:dyDescent="0.2"/>
    <row r="35545" ht="12.75" customHeight="1" x14ac:dyDescent="0.2"/>
    <row r="35546" ht="12.75" customHeight="1" x14ac:dyDescent="0.2"/>
    <row r="35547" ht="12.75" customHeight="1" x14ac:dyDescent="0.2"/>
    <row r="35548" ht="12.75" customHeight="1" x14ac:dyDescent="0.2"/>
    <row r="35549" ht="12.75" customHeight="1" x14ac:dyDescent="0.2"/>
    <row r="35550" ht="12.75" customHeight="1" x14ac:dyDescent="0.2"/>
    <row r="35551" ht="12.75" customHeight="1" x14ac:dyDescent="0.2"/>
    <row r="35552" ht="12.75" customHeight="1" x14ac:dyDescent="0.2"/>
    <row r="35553" ht="12.75" customHeight="1" x14ac:dyDescent="0.2"/>
    <row r="35554" ht="12.75" customHeight="1" x14ac:dyDescent="0.2"/>
    <row r="35555" ht="12.75" customHeight="1" x14ac:dyDescent="0.2"/>
    <row r="35556" ht="12.75" customHeight="1" x14ac:dyDescent="0.2"/>
    <row r="35557" ht="12.75" customHeight="1" x14ac:dyDescent="0.2"/>
    <row r="35558" ht="12.75" customHeight="1" x14ac:dyDescent="0.2"/>
    <row r="35559" ht="12.75" customHeight="1" x14ac:dyDescent="0.2"/>
    <row r="35560" ht="12.75" customHeight="1" x14ac:dyDescent="0.2"/>
    <row r="35561" ht="12.75" customHeight="1" x14ac:dyDescent="0.2"/>
    <row r="35562" ht="12.75" customHeight="1" x14ac:dyDescent="0.2"/>
    <row r="35563" ht="12.75" customHeight="1" x14ac:dyDescent="0.2"/>
    <row r="35564" ht="12.75" customHeight="1" x14ac:dyDescent="0.2"/>
    <row r="35565" ht="12.75" customHeight="1" x14ac:dyDescent="0.2"/>
    <row r="35566" ht="12.75" customHeight="1" x14ac:dyDescent="0.2"/>
    <row r="35567" ht="12.75" customHeight="1" x14ac:dyDescent="0.2"/>
    <row r="35568" ht="12.75" customHeight="1" x14ac:dyDescent="0.2"/>
    <row r="35569" ht="12.75" customHeight="1" x14ac:dyDescent="0.2"/>
    <row r="35570" ht="12.75" customHeight="1" x14ac:dyDescent="0.2"/>
    <row r="35571" ht="12.75" customHeight="1" x14ac:dyDescent="0.2"/>
    <row r="35572" ht="12.75" customHeight="1" x14ac:dyDescent="0.2"/>
    <row r="35573" ht="12.75" customHeight="1" x14ac:dyDescent="0.2"/>
    <row r="35574" ht="12.75" customHeight="1" x14ac:dyDescent="0.2"/>
    <row r="35575" ht="12.75" customHeight="1" x14ac:dyDescent="0.2"/>
    <row r="35576" ht="12.75" customHeight="1" x14ac:dyDescent="0.2"/>
    <row r="35577" ht="12.75" customHeight="1" x14ac:dyDescent="0.2"/>
    <row r="35578" ht="12.75" customHeight="1" x14ac:dyDescent="0.2"/>
    <row r="35579" ht="12.75" customHeight="1" x14ac:dyDescent="0.2"/>
    <row r="35580" ht="12.75" customHeight="1" x14ac:dyDescent="0.2"/>
    <row r="35581" ht="12.75" customHeight="1" x14ac:dyDescent="0.2"/>
    <row r="35582" ht="12.75" customHeight="1" x14ac:dyDescent="0.2"/>
    <row r="35583" ht="12.75" customHeight="1" x14ac:dyDescent="0.2"/>
    <row r="35584" ht="12.75" customHeight="1" x14ac:dyDescent="0.2"/>
    <row r="35585" ht="12.75" customHeight="1" x14ac:dyDescent="0.2"/>
    <row r="35586" ht="12.75" customHeight="1" x14ac:dyDescent="0.2"/>
    <row r="35587" ht="12.75" customHeight="1" x14ac:dyDescent="0.2"/>
    <row r="35588" ht="12.75" customHeight="1" x14ac:dyDescent="0.2"/>
    <row r="35589" ht="12.75" customHeight="1" x14ac:dyDescent="0.2"/>
    <row r="35590" ht="12.75" customHeight="1" x14ac:dyDescent="0.2"/>
    <row r="35591" ht="12.75" customHeight="1" x14ac:dyDescent="0.2"/>
    <row r="35592" ht="12.75" customHeight="1" x14ac:dyDescent="0.2"/>
    <row r="35593" ht="12.75" customHeight="1" x14ac:dyDescent="0.2"/>
    <row r="35594" ht="12.75" customHeight="1" x14ac:dyDescent="0.2"/>
    <row r="35595" ht="12.75" customHeight="1" x14ac:dyDescent="0.2"/>
    <row r="35596" ht="12.75" customHeight="1" x14ac:dyDescent="0.2"/>
    <row r="35597" ht="12.75" customHeight="1" x14ac:dyDescent="0.2"/>
    <row r="35598" ht="12.75" customHeight="1" x14ac:dyDescent="0.2"/>
    <row r="35599" ht="12.75" customHeight="1" x14ac:dyDescent="0.2"/>
    <row r="35600" ht="12.75" customHeight="1" x14ac:dyDescent="0.2"/>
    <row r="35601" ht="12.75" customHeight="1" x14ac:dyDescent="0.2"/>
    <row r="35602" ht="12.75" customHeight="1" x14ac:dyDescent="0.2"/>
    <row r="35603" ht="12.75" customHeight="1" x14ac:dyDescent="0.2"/>
    <row r="35604" ht="12.75" customHeight="1" x14ac:dyDescent="0.2"/>
    <row r="35605" ht="12.75" customHeight="1" x14ac:dyDescent="0.2"/>
    <row r="35606" ht="12.75" customHeight="1" x14ac:dyDescent="0.2"/>
    <row r="35607" ht="12.75" customHeight="1" x14ac:dyDescent="0.2"/>
    <row r="35608" ht="12.75" customHeight="1" x14ac:dyDescent="0.2"/>
    <row r="35609" ht="12.75" customHeight="1" x14ac:dyDescent="0.2"/>
    <row r="35610" ht="12.75" customHeight="1" x14ac:dyDescent="0.2"/>
    <row r="35611" ht="12.75" customHeight="1" x14ac:dyDescent="0.2"/>
    <row r="35612" ht="12.75" customHeight="1" x14ac:dyDescent="0.2"/>
    <row r="35613" ht="12.75" customHeight="1" x14ac:dyDescent="0.2"/>
    <row r="35614" ht="12.75" customHeight="1" x14ac:dyDescent="0.2"/>
    <row r="35615" ht="12.75" customHeight="1" x14ac:dyDescent="0.2"/>
    <row r="35616" ht="12.75" customHeight="1" x14ac:dyDescent="0.2"/>
    <row r="35617" ht="12.75" customHeight="1" x14ac:dyDescent="0.2"/>
    <row r="35618" ht="12.75" customHeight="1" x14ac:dyDescent="0.2"/>
    <row r="35619" ht="12.75" customHeight="1" x14ac:dyDescent="0.2"/>
    <row r="35620" ht="12.75" customHeight="1" x14ac:dyDescent="0.2"/>
    <row r="35621" ht="12.75" customHeight="1" x14ac:dyDescent="0.2"/>
    <row r="35622" ht="12.75" customHeight="1" x14ac:dyDescent="0.2"/>
    <row r="35623" ht="12.75" customHeight="1" x14ac:dyDescent="0.2"/>
    <row r="35624" ht="12.75" customHeight="1" x14ac:dyDescent="0.2"/>
    <row r="35625" ht="12.75" customHeight="1" x14ac:dyDescent="0.2"/>
    <row r="35626" ht="12.75" customHeight="1" x14ac:dyDescent="0.2"/>
    <row r="35627" ht="12.75" customHeight="1" x14ac:dyDescent="0.2"/>
    <row r="35628" ht="12.75" customHeight="1" x14ac:dyDescent="0.2"/>
    <row r="35629" ht="12.75" customHeight="1" x14ac:dyDescent="0.2"/>
    <row r="35630" ht="12.75" customHeight="1" x14ac:dyDescent="0.2"/>
    <row r="35631" ht="12.75" customHeight="1" x14ac:dyDescent="0.2"/>
    <row r="35632" ht="12.75" customHeight="1" x14ac:dyDescent="0.2"/>
    <row r="35633" ht="12.75" customHeight="1" x14ac:dyDescent="0.2"/>
    <row r="35634" ht="12.75" customHeight="1" x14ac:dyDescent="0.2"/>
    <row r="35635" ht="12.75" customHeight="1" x14ac:dyDescent="0.2"/>
    <row r="35636" ht="12.75" customHeight="1" x14ac:dyDescent="0.2"/>
    <row r="35637" ht="12.75" customHeight="1" x14ac:dyDescent="0.2"/>
    <row r="35638" ht="12.75" customHeight="1" x14ac:dyDescent="0.2"/>
    <row r="35639" ht="12.75" customHeight="1" x14ac:dyDescent="0.2"/>
    <row r="35640" ht="12.75" customHeight="1" x14ac:dyDescent="0.2"/>
    <row r="35641" ht="12.75" customHeight="1" x14ac:dyDescent="0.2"/>
    <row r="35642" ht="12.75" customHeight="1" x14ac:dyDescent="0.2"/>
    <row r="35643" ht="12.75" customHeight="1" x14ac:dyDescent="0.2"/>
    <row r="35644" ht="12.75" customHeight="1" x14ac:dyDescent="0.2"/>
    <row r="35645" ht="12.75" customHeight="1" x14ac:dyDescent="0.2"/>
    <row r="35646" ht="12.75" customHeight="1" x14ac:dyDescent="0.2"/>
    <row r="35647" ht="12.75" customHeight="1" x14ac:dyDescent="0.2"/>
    <row r="35648" ht="12.75" customHeight="1" x14ac:dyDescent="0.2"/>
    <row r="35649" ht="12.75" customHeight="1" x14ac:dyDescent="0.2"/>
    <row r="35650" ht="12.75" customHeight="1" x14ac:dyDescent="0.2"/>
    <row r="35651" ht="12.75" customHeight="1" x14ac:dyDescent="0.2"/>
    <row r="35652" ht="12.75" customHeight="1" x14ac:dyDescent="0.2"/>
    <row r="35653" ht="12.75" customHeight="1" x14ac:dyDescent="0.2"/>
    <row r="35654" ht="12.75" customHeight="1" x14ac:dyDescent="0.2"/>
    <row r="35655" ht="12.75" customHeight="1" x14ac:dyDescent="0.2"/>
    <row r="35656" ht="12.75" customHeight="1" x14ac:dyDescent="0.2"/>
    <row r="35657" ht="12.75" customHeight="1" x14ac:dyDescent="0.2"/>
    <row r="35658" ht="12.75" customHeight="1" x14ac:dyDescent="0.2"/>
    <row r="35659" ht="12.75" customHeight="1" x14ac:dyDescent="0.2"/>
    <row r="35660" ht="12.75" customHeight="1" x14ac:dyDescent="0.2"/>
    <row r="35661" ht="12.75" customHeight="1" x14ac:dyDescent="0.2"/>
    <row r="35662" ht="12.75" customHeight="1" x14ac:dyDescent="0.2"/>
    <row r="35663" ht="12.75" customHeight="1" x14ac:dyDescent="0.2"/>
    <row r="35664" ht="12.75" customHeight="1" x14ac:dyDescent="0.2"/>
    <row r="35665" ht="12.75" customHeight="1" x14ac:dyDescent="0.2"/>
    <row r="35666" ht="12.75" customHeight="1" x14ac:dyDescent="0.2"/>
    <row r="35667" ht="12.75" customHeight="1" x14ac:dyDescent="0.2"/>
    <row r="35668" ht="12.75" customHeight="1" x14ac:dyDescent="0.2"/>
    <row r="35669" ht="12.75" customHeight="1" x14ac:dyDescent="0.2"/>
    <row r="35670" ht="12.75" customHeight="1" x14ac:dyDescent="0.2"/>
    <row r="35671" ht="12.75" customHeight="1" x14ac:dyDescent="0.2"/>
    <row r="35672" ht="12.75" customHeight="1" x14ac:dyDescent="0.2"/>
    <row r="35673" ht="12.75" customHeight="1" x14ac:dyDescent="0.2"/>
    <row r="35674" ht="12.75" customHeight="1" x14ac:dyDescent="0.2"/>
    <row r="35675" ht="12.75" customHeight="1" x14ac:dyDescent="0.2"/>
    <row r="35676" ht="12.75" customHeight="1" x14ac:dyDescent="0.2"/>
    <row r="35677" ht="12.75" customHeight="1" x14ac:dyDescent="0.2"/>
    <row r="35678" ht="12.75" customHeight="1" x14ac:dyDescent="0.2"/>
    <row r="35679" ht="12.75" customHeight="1" x14ac:dyDescent="0.2"/>
    <row r="35680" ht="12.75" customHeight="1" x14ac:dyDescent="0.2"/>
    <row r="35681" ht="12.75" customHeight="1" x14ac:dyDescent="0.2"/>
    <row r="35682" ht="12.75" customHeight="1" x14ac:dyDescent="0.2"/>
    <row r="35683" ht="12.75" customHeight="1" x14ac:dyDescent="0.2"/>
    <row r="35684" ht="12.75" customHeight="1" x14ac:dyDescent="0.2"/>
    <row r="35685" ht="12.75" customHeight="1" x14ac:dyDescent="0.2"/>
    <row r="35686" ht="12.75" customHeight="1" x14ac:dyDescent="0.2"/>
    <row r="35687" ht="12.75" customHeight="1" x14ac:dyDescent="0.2"/>
    <row r="35688" ht="12.75" customHeight="1" x14ac:dyDescent="0.2"/>
    <row r="35689" ht="12.75" customHeight="1" x14ac:dyDescent="0.2"/>
    <row r="35690" ht="12.75" customHeight="1" x14ac:dyDescent="0.2"/>
    <row r="35691" ht="12.75" customHeight="1" x14ac:dyDescent="0.2"/>
    <row r="35692" ht="12.75" customHeight="1" x14ac:dyDescent="0.2"/>
    <row r="35693" ht="12.75" customHeight="1" x14ac:dyDescent="0.2"/>
    <row r="35694" ht="12.75" customHeight="1" x14ac:dyDescent="0.2"/>
    <row r="35695" ht="12.75" customHeight="1" x14ac:dyDescent="0.2"/>
    <row r="35696" ht="12.75" customHeight="1" x14ac:dyDescent="0.2"/>
    <row r="35697" ht="12.75" customHeight="1" x14ac:dyDescent="0.2"/>
    <row r="35698" ht="12.75" customHeight="1" x14ac:dyDescent="0.2"/>
    <row r="35699" ht="12.75" customHeight="1" x14ac:dyDescent="0.2"/>
    <row r="35700" ht="12.75" customHeight="1" x14ac:dyDescent="0.2"/>
    <row r="35701" ht="12.75" customHeight="1" x14ac:dyDescent="0.2"/>
    <row r="35702" ht="12.75" customHeight="1" x14ac:dyDescent="0.2"/>
    <row r="35703" ht="12.75" customHeight="1" x14ac:dyDescent="0.2"/>
    <row r="35704" ht="12.75" customHeight="1" x14ac:dyDescent="0.2"/>
    <row r="35705" ht="12.75" customHeight="1" x14ac:dyDescent="0.2"/>
    <row r="35706" ht="12.75" customHeight="1" x14ac:dyDescent="0.2"/>
    <row r="35707" ht="12.75" customHeight="1" x14ac:dyDescent="0.2"/>
    <row r="35708" ht="12.75" customHeight="1" x14ac:dyDescent="0.2"/>
    <row r="35709" ht="12.75" customHeight="1" x14ac:dyDescent="0.2"/>
    <row r="35710" ht="12.75" customHeight="1" x14ac:dyDescent="0.2"/>
    <row r="35711" ht="12.75" customHeight="1" x14ac:dyDescent="0.2"/>
    <row r="35712" ht="12.75" customHeight="1" x14ac:dyDescent="0.2"/>
    <row r="35713" ht="12.75" customHeight="1" x14ac:dyDescent="0.2"/>
    <row r="35714" ht="12.75" customHeight="1" x14ac:dyDescent="0.2"/>
    <row r="35715" ht="12.75" customHeight="1" x14ac:dyDescent="0.2"/>
    <row r="35716" ht="12.75" customHeight="1" x14ac:dyDescent="0.2"/>
    <row r="35717" ht="12.75" customHeight="1" x14ac:dyDescent="0.2"/>
    <row r="35718" ht="12.75" customHeight="1" x14ac:dyDescent="0.2"/>
    <row r="35719" ht="12.75" customHeight="1" x14ac:dyDescent="0.2"/>
    <row r="35720" ht="12.75" customHeight="1" x14ac:dyDescent="0.2"/>
    <row r="35721" ht="12.75" customHeight="1" x14ac:dyDescent="0.2"/>
    <row r="35722" ht="12.75" customHeight="1" x14ac:dyDescent="0.2"/>
    <row r="35723" ht="12.75" customHeight="1" x14ac:dyDescent="0.2"/>
    <row r="35724" ht="12.75" customHeight="1" x14ac:dyDescent="0.2"/>
    <row r="35725" ht="12.75" customHeight="1" x14ac:dyDescent="0.2"/>
    <row r="35726" ht="12.75" customHeight="1" x14ac:dyDescent="0.2"/>
    <row r="35727" ht="12.75" customHeight="1" x14ac:dyDescent="0.2"/>
    <row r="35728" ht="12.75" customHeight="1" x14ac:dyDescent="0.2"/>
    <row r="35729" ht="12.75" customHeight="1" x14ac:dyDescent="0.2"/>
    <row r="35730" ht="12.75" customHeight="1" x14ac:dyDescent="0.2"/>
    <row r="35731" ht="12.75" customHeight="1" x14ac:dyDescent="0.2"/>
    <row r="35732" ht="12.75" customHeight="1" x14ac:dyDescent="0.2"/>
    <row r="35733" ht="12.75" customHeight="1" x14ac:dyDescent="0.2"/>
    <row r="35734" ht="12.75" customHeight="1" x14ac:dyDescent="0.2"/>
    <row r="35735" ht="12.75" customHeight="1" x14ac:dyDescent="0.2"/>
    <row r="35736" ht="12.75" customHeight="1" x14ac:dyDescent="0.2"/>
    <row r="35737" ht="12.75" customHeight="1" x14ac:dyDescent="0.2"/>
    <row r="35738" ht="12.75" customHeight="1" x14ac:dyDescent="0.2"/>
    <row r="35739" ht="12.75" customHeight="1" x14ac:dyDescent="0.2"/>
    <row r="35740" ht="12.75" customHeight="1" x14ac:dyDescent="0.2"/>
    <row r="35741" ht="12.75" customHeight="1" x14ac:dyDescent="0.2"/>
    <row r="35742" ht="12.75" customHeight="1" x14ac:dyDescent="0.2"/>
    <row r="35743" ht="12.75" customHeight="1" x14ac:dyDescent="0.2"/>
    <row r="35744" ht="12.75" customHeight="1" x14ac:dyDescent="0.2"/>
    <row r="35745" ht="12.75" customHeight="1" x14ac:dyDescent="0.2"/>
    <row r="35746" ht="12.75" customHeight="1" x14ac:dyDescent="0.2"/>
    <row r="35747" ht="12.75" customHeight="1" x14ac:dyDescent="0.2"/>
    <row r="35748" ht="12.75" customHeight="1" x14ac:dyDescent="0.2"/>
    <row r="35749" ht="12.75" customHeight="1" x14ac:dyDescent="0.2"/>
    <row r="35750" ht="12.75" customHeight="1" x14ac:dyDescent="0.2"/>
    <row r="35751" ht="12.75" customHeight="1" x14ac:dyDescent="0.2"/>
    <row r="35752" ht="12.75" customHeight="1" x14ac:dyDescent="0.2"/>
    <row r="35753" ht="12.75" customHeight="1" x14ac:dyDescent="0.2"/>
    <row r="35754" ht="12.75" customHeight="1" x14ac:dyDescent="0.2"/>
    <row r="35755" ht="12.75" customHeight="1" x14ac:dyDescent="0.2"/>
    <row r="35756" ht="12.75" customHeight="1" x14ac:dyDescent="0.2"/>
    <row r="35757" ht="12.75" customHeight="1" x14ac:dyDescent="0.2"/>
    <row r="35758" ht="12.75" customHeight="1" x14ac:dyDescent="0.2"/>
    <row r="35759" ht="12.75" customHeight="1" x14ac:dyDescent="0.2"/>
    <row r="35760" ht="12.75" customHeight="1" x14ac:dyDescent="0.2"/>
    <row r="35761" ht="12.75" customHeight="1" x14ac:dyDescent="0.2"/>
    <row r="35762" ht="12.75" customHeight="1" x14ac:dyDescent="0.2"/>
    <row r="35763" ht="12.75" customHeight="1" x14ac:dyDescent="0.2"/>
    <row r="35764" ht="12.75" customHeight="1" x14ac:dyDescent="0.2"/>
    <row r="35765" ht="12.75" customHeight="1" x14ac:dyDescent="0.2"/>
    <row r="35766" ht="12.75" customHeight="1" x14ac:dyDescent="0.2"/>
    <row r="35767" ht="12.75" customHeight="1" x14ac:dyDescent="0.2"/>
    <row r="35768" ht="12.75" customHeight="1" x14ac:dyDescent="0.2"/>
    <row r="35769" ht="12.75" customHeight="1" x14ac:dyDescent="0.2"/>
    <row r="35770" ht="12.75" customHeight="1" x14ac:dyDescent="0.2"/>
    <row r="35771" ht="12.75" customHeight="1" x14ac:dyDescent="0.2"/>
    <row r="35772" ht="12.75" customHeight="1" x14ac:dyDescent="0.2"/>
    <row r="35773" ht="12.75" customHeight="1" x14ac:dyDescent="0.2"/>
    <row r="35774" ht="12.75" customHeight="1" x14ac:dyDescent="0.2"/>
    <row r="35775" ht="12.75" customHeight="1" x14ac:dyDescent="0.2"/>
    <row r="35776" ht="12.75" customHeight="1" x14ac:dyDescent="0.2"/>
    <row r="35777" ht="12.75" customHeight="1" x14ac:dyDescent="0.2"/>
    <row r="35778" ht="12.75" customHeight="1" x14ac:dyDescent="0.2"/>
    <row r="35779" ht="12.75" customHeight="1" x14ac:dyDescent="0.2"/>
    <row r="35780" ht="12.75" customHeight="1" x14ac:dyDescent="0.2"/>
    <row r="35781" ht="12.75" customHeight="1" x14ac:dyDescent="0.2"/>
    <row r="35782" ht="12.75" customHeight="1" x14ac:dyDescent="0.2"/>
    <row r="35783" ht="12.75" customHeight="1" x14ac:dyDescent="0.2"/>
    <row r="35784" ht="12.75" customHeight="1" x14ac:dyDescent="0.2"/>
    <row r="35785" ht="12.75" customHeight="1" x14ac:dyDescent="0.2"/>
    <row r="35786" ht="12.75" customHeight="1" x14ac:dyDescent="0.2"/>
    <row r="35787" ht="12.75" customHeight="1" x14ac:dyDescent="0.2"/>
    <row r="35788" ht="12.75" customHeight="1" x14ac:dyDescent="0.2"/>
    <row r="35789" ht="12.75" customHeight="1" x14ac:dyDescent="0.2"/>
    <row r="35790" ht="12.75" customHeight="1" x14ac:dyDescent="0.2"/>
    <row r="35791" ht="12.75" customHeight="1" x14ac:dyDescent="0.2"/>
    <row r="35792" ht="12.75" customHeight="1" x14ac:dyDescent="0.2"/>
    <row r="35793" ht="12.75" customHeight="1" x14ac:dyDescent="0.2"/>
    <row r="35794" ht="12.75" customHeight="1" x14ac:dyDescent="0.2"/>
    <row r="35795" ht="12.75" customHeight="1" x14ac:dyDescent="0.2"/>
    <row r="35796" ht="12.75" customHeight="1" x14ac:dyDescent="0.2"/>
    <row r="35797" ht="12.75" customHeight="1" x14ac:dyDescent="0.2"/>
    <row r="35798" ht="12.75" customHeight="1" x14ac:dyDescent="0.2"/>
    <row r="35799" ht="12.75" customHeight="1" x14ac:dyDescent="0.2"/>
    <row r="35800" ht="12.75" customHeight="1" x14ac:dyDescent="0.2"/>
    <row r="35801" ht="12.75" customHeight="1" x14ac:dyDescent="0.2"/>
    <row r="35802" ht="12.75" customHeight="1" x14ac:dyDescent="0.2"/>
    <row r="35803" ht="12.75" customHeight="1" x14ac:dyDescent="0.2"/>
    <row r="35804" ht="12.75" customHeight="1" x14ac:dyDescent="0.2"/>
    <row r="35805" ht="12.75" customHeight="1" x14ac:dyDescent="0.2"/>
    <row r="35806" ht="12.75" customHeight="1" x14ac:dyDescent="0.2"/>
    <row r="35807" ht="12.75" customHeight="1" x14ac:dyDescent="0.2"/>
    <row r="35808" ht="12.75" customHeight="1" x14ac:dyDescent="0.2"/>
    <row r="35809" ht="12.75" customHeight="1" x14ac:dyDescent="0.2"/>
    <row r="35810" ht="12.75" customHeight="1" x14ac:dyDescent="0.2"/>
    <row r="35811" ht="12.75" customHeight="1" x14ac:dyDescent="0.2"/>
    <row r="35812" ht="12.75" customHeight="1" x14ac:dyDescent="0.2"/>
    <row r="35813" ht="12.75" customHeight="1" x14ac:dyDescent="0.2"/>
    <row r="35814" ht="12.75" customHeight="1" x14ac:dyDescent="0.2"/>
    <row r="35815" ht="12.75" customHeight="1" x14ac:dyDescent="0.2"/>
    <row r="35816" ht="12.75" customHeight="1" x14ac:dyDescent="0.2"/>
    <row r="35817" ht="12.75" customHeight="1" x14ac:dyDescent="0.2"/>
    <row r="35818" ht="12.75" customHeight="1" x14ac:dyDescent="0.2"/>
    <row r="35819" ht="12.75" customHeight="1" x14ac:dyDescent="0.2"/>
    <row r="35820" ht="12.75" customHeight="1" x14ac:dyDescent="0.2"/>
    <row r="35821" ht="12.75" customHeight="1" x14ac:dyDescent="0.2"/>
    <row r="35822" ht="12.75" customHeight="1" x14ac:dyDescent="0.2"/>
    <row r="35823" ht="12.75" customHeight="1" x14ac:dyDescent="0.2"/>
    <row r="35824" ht="12.75" customHeight="1" x14ac:dyDescent="0.2"/>
    <row r="35825" ht="12.75" customHeight="1" x14ac:dyDescent="0.2"/>
    <row r="35826" ht="12.75" customHeight="1" x14ac:dyDescent="0.2"/>
    <row r="35827" ht="12.75" customHeight="1" x14ac:dyDescent="0.2"/>
    <row r="35828" ht="12.75" customHeight="1" x14ac:dyDescent="0.2"/>
    <row r="35829" ht="12.75" customHeight="1" x14ac:dyDescent="0.2"/>
    <row r="35830" ht="12.75" customHeight="1" x14ac:dyDescent="0.2"/>
    <row r="35831" ht="12.75" customHeight="1" x14ac:dyDescent="0.2"/>
    <row r="35832" ht="12.75" customHeight="1" x14ac:dyDescent="0.2"/>
    <row r="35833" ht="12.75" customHeight="1" x14ac:dyDescent="0.2"/>
    <row r="35834" ht="12.75" customHeight="1" x14ac:dyDescent="0.2"/>
    <row r="35835" ht="12.75" customHeight="1" x14ac:dyDescent="0.2"/>
    <row r="35836" ht="12.75" customHeight="1" x14ac:dyDescent="0.2"/>
    <row r="35837" ht="12.75" customHeight="1" x14ac:dyDescent="0.2"/>
    <row r="35838" ht="12.75" customHeight="1" x14ac:dyDescent="0.2"/>
    <row r="35839" ht="12.75" customHeight="1" x14ac:dyDescent="0.2"/>
    <row r="35840" ht="12.75" customHeight="1" x14ac:dyDescent="0.2"/>
    <row r="35841" ht="12.75" customHeight="1" x14ac:dyDescent="0.2"/>
    <row r="35842" ht="12.75" customHeight="1" x14ac:dyDescent="0.2"/>
    <row r="35843" ht="12.75" customHeight="1" x14ac:dyDescent="0.2"/>
    <row r="35844" ht="12.75" customHeight="1" x14ac:dyDescent="0.2"/>
    <row r="35845" ht="12.75" customHeight="1" x14ac:dyDescent="0.2"/>
    <row r="35846" ht="12.75" customHeight="1" x14ac:dyDescent="0.2"/>
    <row r="35847" ht="12.75" customHeight="1" x14ac:dyDescent="0.2"/>
    <row r="35848" ht="12.75" customHeight="1" x14ac:dyDescent="0.2"/>
    <row r="35849" ht="12.75" customHeight="1" x14ac:dyDescent="0.2"/>
    <row r="35850" ht="12.75" customHeight="1" x14ac:dyDescent="0.2"/>
    <row r="35851" ht="12.75" customHeight="1" x14ac:dyDescent="0.2"/>
    <row r="35852" ht="12.75" customHeight="1" x14ac:dyDescent="0.2"/>
    <row r="35853" ht="12.75" customHeight="1" x14ac:dyDescent="0.2"/>
    <row r="35854" ht="12.75" customHeight="1" x14ac:dyDescent="0.2"/>
    <row r="35855" ht="12.75" customHeight="1" x14ac:dyDescent="0.2"/>
    <row r="35856" ht="12.75" customHeight="1" x14ac:dyDescent="0.2"/>
    <row r="35857" ht="12.75" customHeight="1" x14ac:dyDescent="0.2"/>
    <row r="35858" ht="12.75" customHeight="1" x14ac:dyDescent="0.2"/>
    <row r="35859" ht="12.75" customHeight="1" x14ac:dyDescent="0.2"/>
    <row r="35860" ht="12.75" customHeight="1" x14ac:dyDescent="0.2"/>
    <row r="35861" ht="12.75" customHeight="1" x14ac:dyDescent="0.2"/>
    <row r="35862" ht="12.75" customHeight="1" x14ac:dyDescent="0.2"/>
    <row r="35863" ht="12.75" customHeight="1" x14ac:dyDescent="0.2"/>
    <row r="35864" ht="12.75" customHeight="1" x14ac:dyDescent="0.2"/>
    <row r="35865" ht="12.75" customHeight="1" x14ac:dyDescent="0.2"/>
    <row r="35866" ht="12.75" customHeight="1" x14ac:dyDescent="0.2"/>
    <row r="35867" ht="12.75" customHeight="1" x14ac:dyDescent="0.2"/>
    <row r="35868" ht="12.75" customHeight="1" x14ac:dyDescent="0.2"/>
    <row r="35869" ht="12.75" customHeight="1" x14ac:dyDescent="0.2"/>
    <row r="35870" ht="12.75" customHeight="1" x14ac:dyDescent="0.2"/>
    <row r="35871" ht="12.75" customHeight="1" x14ac:dyDescent="0.2"/>
    <row r="35872" ht="12.75" customHeight="1" x14ac:dyDescent="0.2"/>
    <row r="35873" ht="12.75" customHeight="1" x14ac:dyDescent="0.2"/>
    <row r="35874" ht="12.75" customHeight="1" x14ac:dyDescent="0.2"/>
    <row r="35875" ht="12.75" customHeight="1" x14ac:dyDescent="0.2"/>
    <row r="35876" ht="12.75" customHeight="1" x14ac:dyDescent="0.2"/>
    <row r="35877" ht="12.75" customHeight="1" x14ac:dyDescent="0.2"/>
    <row r="35878" ht="12.75" customHeight="1" x14ac:dyDescent="0.2"/>
    <row r="35879" ht="12.75" customHeight="1" x14ac:dyDescent="0.2"/>
    <row r="35880" ht="12.75" customHeight="1" x14ac:dyDescent="0.2"/>
    <row r="35881" ht="12.75" customHeight="1" x14ac:dyDescent="0.2"/>
    <row r="35882" ht="12.75" customHeight="1" x14ac:dyDescent="0.2"/>
    <row r="35883" ht="12.75" customHeight="1" x14ac:dyDescent="0.2"/>
    <row r="35884" ht="12.75" customHeight="1" x14ac:dyDescent="0.2"/>
    <row r="35885" ht="12.75" customHeight="1" x14ac:dyDescent="0.2"/>
    <row r="35886" ht="12.75" customHeight="1" x14ac:dyDescent="0.2"/>
    <row r="35887" ht="12.75" customHeight="1" x14ac:dyDescent="0.2"/>
    <row r="35888" ht="12.75" customHeight="1" x14ac:dyDescent="0.2"/>
    <row r="35889" ht="12.75" customHeight="1" x14ac:dyDescent="0.2"/>
    <row r="35890" ht="12.75" customHeight="1" x14ac:dyDescent="0.2"/>
    <row r="35891" ht="12.75" customHeight="1" x14ac:dyDescent="0.2"/>
    <row r="35892" ht="12.75" customHeight="1" x14ac:dyDescent="0.2"/>
    <row r="35893" ht="12.75" customHeight="1" x14ac:dyDescent="0.2"/>
    <row r="35894" ht="12.75" customHeight="1" x14ac:dyDescent="0.2"/>
    <row r="35895" ht="12.75" customHeight="1" x14ac:dyDescent="0.2"/>
    <row r="35896" ht="12.75" customHeight="1" x14ac:dyDescent="0.2"/>
    <row r="35897" ht="12.75" customHeight="1" x14ac:dyDescent="0.2"/>
    <row r="35898" ht="12.75" customHeight="1" x14ac:dyDescent="0.2"/>
    <row r="35899" ht="12.75" customHeight="1" x14ac:dyDescent="0.2"/>
    <row r="35900" ht="12.75" customHeight="1" x14ac:dyDescent="0.2"/>
    <row r="35901" ht="12.75" customHeight="1" x14ac:dyDescent="0.2"/>
    <row r="35902" ht="12.75" customHeight="1" x14ac:dyDescent="0.2"/>
    <row r="35903" ht="12.75" customHeight="1" x14ac:dyDescent="0.2"/>
    <row r="35904" ht="12.75" customHeight="1" x14ac:dyDescent="0.2"/>
    <row r="35905" ht="12.75" customHeight="1" x14ac:dyDescent="0.2"/>
    <row r="35906" ht="12.75" customHeight="1" x14ac:dyDescent="0.2"/>
    <row r="35907" ht="12.75" customHeight="1" x14ac:dyDescent="0.2"/>
    <row r="35908" ht="12.75" customHeight="1" x14ac:dyDescent="0.2"/>
    <row r="35909" ht="12.75" customHeight="1" x14ac:dyDescent="0.2"/>
    <row r="35910" ht="12.75" customHeight="1" x14ac:dyDescent="0.2"/>
    <row r="35911" ht="12.75" customHeight="1" x14ac:dyDescent="0.2"/>
    <row r="35912" ht="12.75" customHeight="1" x14ac:dyDescent="0.2"/>
    <row r="35913" ht="12.75" customHeight="1" x14ac:dyDescent="0.2"/>
    <row r="35914" ht="12.75" customHeight="1" x14ac:dyDescent="0.2"/>
    <row r="35915" ht="12.75" customHeight="1" x14ac:dyDescent="0.2"/>
    <row r="35916" ht="12.75" customHeight="1" x14ac:dyDescent="0.2"/>
    <row r="35917" ht="12.75" customHeight="1" x14ac:dyDescent="0.2"/>
    <row r="35918" ht="12.75" customHeight="1" x14ac:dyDescent="0.2"/>
    <row r="35919" ht="12.75" customHeight="1" x14ac:dyDescent="0.2"/>
    <row r="35920" ht="12.75" customHeight="1" x14ac:dyDescent="0.2"/>
    <row r="35921" ht="12.75" customHeight="1" x14ac:dyDescent="0.2"/>
    <row r="35922" ht="12.75" customHeight="1" x14ac:dyDescent="0.2"/>
    <row r="35923" ht="12.75" customHeight="1" x14ac:dyDescent="0.2"/>
    <row r="35924" ht="12.75" customHeight="1" x14ac:dyDescent="0.2"/>
    <row r="35925" ht="12.75" customHeight="1" x14ac:dyDescent="0.2"/>
    <row r="35926" ht="12.75" customHeight="1" x14ac:dyDescent="0.2"/>
    <row r="35927" ht="12.75" customHeight="1" x14ac:dyDescent="0.2"/>
    <row r="35928" ht="12.75" customHeight="1" x14ac:dyDescent="0.2"/>
    <row r="35929" ht="12.75" customHeight="1" x14ac:dyDescent="0.2"/>
    <row r="35930" ht="12.75" customHeight="1" x14ac:dyDescent="0.2"/>
    <row r="35931" ht="12.75" customHeight="1" x14ac:dyDescent="0.2"/>
    <row r="35932" ht="12.75" customHeight="1" x14ac:dyDescent="0.2"/>
    <row r="35933" ht="12.75" customHeight="1" x14ac:dyDescent="0.2"/>
    <row r="35934" ht="12.75" customHeight="1" x14ac:dyDescent="0.2"/>
    <row r="35935" ht="12.75" customHeight="1" x14ac:dyDescent="0.2"/>
    <row r="35936" ht="12.75" customHeight="1" x14ac:dyDescent="0.2"/>
    <row r="35937" ht="12.75" customHeight="1" x14ac:dyDescent="0.2"/>
    <row r="35938" ht="12.75" customHeight="1" x14ac:dyDescent="0.2"/>
    <row r="35939" ht="12.75" customHeight="1" x14ac:dyDescent="0.2"/>
    <row r="35940" ht="12.75" customHeight="1" x14ac:dyDescent="0.2"/>
    <row r="35941" ht="12.75" customHeight="1" x14ac:dyDescent="0.2"/>
    <row r="35942" ht="12.75" customHeight="1" x14ac:dyDescent="0.2"/>
    <row r="35943" ht="12.75" customHeight="1" x14ac:dyDescent="0.2"/>
    <row r="35944" ht="12.75" customHeight="1" x14ac:dyDescent="0.2"/>
    <row r="35945" ht="12.75" customHeight="1" x14ac:dyDescent="0.2"/>
    <row r="35946" ht="12.75" customHeight="1" x14ac:dyDescent="0.2"/>
    <row r="35947" ht="12.75" customHeight="1" x14ac:dyDescent="0.2"/>
    <row r="35948" ht="12.75" customHeight="1" x14ac:dyDescent="0.2"/>
    <row r="35949" ht="12.75" customHeight="1" x14ac:dyDescent="0.2"/>
    <row r="35950" ht="12.75" customHeight="1" x14ac:dyDescent="0.2"/>
    <row r="35951" ht="12.75" customHeight="1" x14ac:dyDescent="0.2"/>
    <row r="35952" ht="12.75" customHeight="1" x14ac:dyDescent="0.2"/>
    <row r="35953" ht="12.75" customHeight="1" x14ac:dyDescent="0.2"/>
    <row r="35954" ht="12.75" customHeight="1" x14ac:dyDescent="0.2"/>
    <row r="35955" ht="12.75" customHeight="1" x14ac:dyDescent="0.2"/>
    <row r="35956" ht="12.75" customHeight="1" x14ac:dyDescent="0.2"/>
    <row r="35957" ht="12.75" customHeight="1" x14ac:dyDescent="0.2"/>
    <row r="35958" ht="12.75" customHeight="1" x14ac:dyDescent="0.2"/>
    <row r="35959" ht="12.75" customHeight="1" x14ac:dyDescent="0.2"/>
    <row r="35960" ht="12.75" customHeight="1" x14ac:dyDescent="0.2"/>
    <row r="35961" ht="12.75" customHeight="1" x14ac:dyDescent="0.2"/>
    <row r="35962" ht="12.75" customHeight="1" x14ac:dyDescent="0.2"/>
    <row r="35963" ht="12.75" customHeight="1" x14ac:dyDescent="0.2"/>
    <row r="35964" ht="12.75" customHeight="1" x14ac:dyDescent="0.2"/>
    <row r="35965" ht="12.75" customHeight="1" x14ac:dyDescent="0.2"/>
    <row r="35966" ht="12.75" customHeight="1" x14ac:dyDescent="0.2"/>
    <row r="35967" ht="12.75" customHeight="1" x14ac:dyDescent="0.2"/>
    <row r="35968" ht="12.75" customHeight="1" x14ac:dyDescent="0.2"/>
    <row r="35969" ht="12.75" customHeight="1" x14ac:dyDescent="0.2"/>
    <row r="35970" ht="12.75" customHeight="1" x14ac:dyDescent="0.2"/>
    <row r="35971" ht="12.75" customHeight="1" x14ac:dyDescent="0.2"/>
    <row r="35972" ht="12.75" customHeight="1" x14ac:dyDescent="0.2"/>
    <row r="35973" ht="12.75" customHeight="1" x14ac:dyDescent="0.2"/>
    <row r="35974" ht="12.75" customHeight="1" x14ac:dyDescent="0.2"/>
    <row r="35975" ht="12.75" customHeight="1" x14ac:dyDescent="0.2"/>
    <row r="35976" ht="12.75" customHeight="1" x14ac:dyDescent="0.2"/>
    <row r="35977" ht="12.75" customHeight="1" x14ac:dyDescent="0.2"/>
    <row r="35978" ht="12.75" customHeight="1" x14ac:dyDescent="0.2"/>
    <row r="35979" ht="12.75" customHeight="1" x14ac:dyDescent="0.2"/>
    <row r="35980" ht="12.75" customHeight="1" x14ac:dyDescent="0.2"/>
    <row r="35981" ht="12.75" customHeight="1" x14ac:dyDescent="0.2"/>
    <row r="35982" ht="12.75" customHeight="1" x14ac:dyDescent="0.2"/>
    <row r="35983" ht="12.75" customHeight="1" x14ac:dyDescent="0.2"/>
    <row r="35984" ht="12.75" customHeight="1" x14ac:dyDescent="0.2"/>
    <row r="35985" ht="12.75" customHeight="1" x14ac:dyDescent="0.2"/>
    <row r="35986" ht="12.75" customHeight="1" x14ac:dyDescent="0.2"/>
    <row r="35987" ht="12.75" customHeight="1" x14ac:dyDescent="0.2"/>
    <row r="35988" ht="12.75" customHeight="1" x14ac:dyDescent="0.2"/>
    <row r="35989" ht="12.75" customHeight="1" x14ac:dyDescent="0.2"/>
    <row r="35990" ht="12.75" customHeight="1" x14ac:dyDescent="0.2"/>
    <row r="35991" ht="12.75" customHeight="1" x14ac:dyDescent="0.2"/>
    <row r="35992" ht="12.75" customHeight="1" x14ac:dyDescent="0.2"/>
    <row r="35993" ht="12.75" customHeight="1" x14ac:dyDescent="0.2"/>
    <row r="35994" ht="12.75" customHeight="1" x14ac:dyDescent="0.2"/>
    <row r="35995" ht="12.75" customHeight="1" x14ac:dyDescent="0.2"/>
    <row r="35996" ht="12.75" customHeight="1" x14ac:dyDescent="0.2"/>
    <row r="35997" ht="12.75" customHeight="1" x14ac:dyDescent="0.2"/>
    <row r="35998" ht="12.75" customHeight="1" x14ac:dyDescent="0.2"/>
    <row r="35999" ht="12.75" customHeight="1" x14ac:dyDescent="0.2"/>
    <row r="36000" ht="12.75" customHeight="1" x14ac:dyDescent="0.2"/>
    <row r="36001" ht="12.75" customHeight="1" x14ac:dyDescent="0.2"/>
    <row r="36002" ht="12.75" customHeight="1" x14ac:dyDescent="0.2"/>
    <row r="36003" ht="12.75" customHeight="1" x14ac:dyDescent="0.2"/>
    <row r="36004" ht="12.75" customHeight="1" x14ac:dyDescent="0.2"/>
    <row r="36005" ht="12.75" customHeight="1" x14ac:dyDescent="0.2"/>
    <row r="36006" ht="12.75" customHeight="1" x14ac:dyDescent="0.2"/>
    <row r="36007" ht="12.75" customHeight="1" x14ac:dyDescent="0.2"/>
    <row r="36008" ht="12.75" customHeight="1" x14ac:dyDescent="0.2"/>
    <row r="36009" ht="12.75" customHeight="1" x14ac:dyDescent="0.2"/>
    <row r="36010" ht="12.75" customHeight="1" x14ac:dyDescent="0.2"/>
    <row r="36011" ht="12.75" customHeight="1" x14ac:dyDescent="0.2"/>
    <row r="36012" ht="12.75" customHeight="1" x14ac:dyDescent="0.2"/>
    <row r="36013" ht="12.75" customHeight="1" x14ac:dyDescent="0.2"/>
    <row r="36014" ht="12.75" customHeight="1" x14ac:dyDescent="0.2"/>
    <row r="36015" ht="12.75" customHeight="1" x14ac:dyDescent="0.2"/>
    <row r="36016" ht="12.75" customHeight="1" x14ac:dyDescent="0.2"/>
    <row r="36017" ht="12.75" customHeight="1" x14ac:dyDescent="0.2"/>
    <row r="36018" ht="12.75" customHeight="1" x14ac:dyDescent="0.2"/>
    <row r="36019" ht="12.75" customHeight="1" x14ac:dyDescent="0.2"/>
    <row r="36020" ht="12.75" customHeight="1" x14ac:dyDescent="0.2"/>
    <row r="36021" ht="12.75" customHeight="1" x14ac:dyDescent="0.2"/>
    <row r="36022" ht="12.75" customHeight="1" x14ac:dyDescent="0.2"/>
    <row r="36023" ht="12.75" customHeight="1" x14ac:dyDescent="0.2"/>
    <row r="36024" ht="12.75" customHeight="1" x14ac:dyDescent="0.2"/>
    <row r="36025" ht="12.75" customHeight="1" x14ac:dyDescent="0.2"/>
    <row r="36026" ht="12.75" customHeight="1" x14ac:dyDescent="0.2"/>
    <row r="36027" ht="12.75" customHeight="1" x14ac:dyDescent="0.2"/>
    <row r="36028" ht="12.75" customHeight="1" x14ac:dyDescent="0.2"/>
    <row r="36029" ht="12.75" customHeight="1" x14ac:dyDescent="0.2"/>
    <row r="36030" ht="12.75" customHeight="1" x14ac:dyDescent="0.2"/>
    <row r="36031" ht="12.75" customHeight="1" x14ac:dyDescent="0.2"/>
    <row r="36032" ht="12.75" customHeight="1" x14ac:dyDescent="0.2"/>
    <row r="36033" ht="12.75" customHeight="1" x14ac:dyDescent="0.2"/>
    <row r="36034" ht="12.75" customHeight="1" x14ac:dyDescent="0.2"/>
    <row r="36035" ht="12.75" customHeight="1" x14ac:dyDescent="0.2"/>
    <row r="36036" ht="12.75" customHeight="1" x14ac:dyDescent="0.2"/>
    <row r="36037" ht="12.75" customHeight="1" x14ac:dyDescent="0.2"/>
    <row r="36038" ht="12.75" customHeight="1" x14ac:dyDescent="0.2"/>
    <row r="36039" ht="12.75" customHeight="1" x14ac:dyDescent="0.2"/>
    <row r="36040" ht="12.75" customHeight="1" x14ac:dyDescent="0.2"/>
    <row r="36041" ht="12.75" customHeight="1" x14ac:dyDescent="0.2"/>
    <row r="36042" ht="12.75" customHeight="1" x14ac:dyDescent="0.2"/>
    <row r="36043" ht="12.75" customHeight="1" x14ac:dyDescent="0.2"/>
    <row r="36044" ht="12.75" customHeight="1" x14ac:dyDescent="0.2"/>
    <row r="36045" ht="12.75" customHeight="1" x14ac:dyDescent="0.2"/>
    <row r="36046" ht="12.75" customHeight="1" x14ac:dyDescent="0.2"/>
    <row r="36047" ht="12.75" customHeight="1" x14ac:dyDescent="0.2"/>
    <row r="36048" ht="12.75" customHeight="1" x14ac:dyDescent="0.2"/>
    <row r="36049" ht="12.75" customHeight="1" x14ac:dyDescent="0.2"/>
    <row r="36050" ht="12.75" customHeight="1" x14ac:dyDescent="0.2"/>
    <row r="36051" ht="12.75" customHeight="1" x14ac:dyDescent="0.2"/>
    <row r="36052" ht="12.75" customHeight="1" x14ac:dyDescent="0.2"/>
    <row r="36053" ht="12.75" customHeight="1" x14ac:dyDescent="0.2"/>
    <row r="36054" ht="12.75" customHeight="1" x14ac:dyDescent="0.2"/>
    <row r="36055" ht="12.75" customHeight="1" x14ac:dyDescent="0.2"/>
    <row r="36056" ht="12.75" customHeight="1" x14ac:dyDescent="0.2"/>
    <row r="36057" ht="12.75" customHeight="1" x14ac:dyDescent="0.2"/>
    <row r="36058" ht="12.75" customHeight="1" x14ac:dyDescent="0.2"/>
    <row r="36059" ht="12.75" customHeight="1" x14ac:dyDescent="0.2"/>
    <row r="36060" ht="12.75" customHeight="1" x14ac:dyDescent="0.2"/>
    <row r="36061" ht="12.75" customHeight="1" x14ac:dyDescent="0.2"/>
    <row r="36062" ht="12.75" customHeight="1" x14ac:dyDescent="0.2"/>
    <row r="36063" ht="12.75" customHeight="1" x14ac:dyDescent="0.2"/>
    <row r="36064" ht="12.75" customHeight="1" x14ac:dyDescent="0.2"/>
    <row r="36065" ht="12.75" customHeight="1" x14ac:dyDescent="0.2"/>
    <row r="36066" ht="12.75" customHeight="1" x14ac:dyDescent="0.2"/>
    <row r="36067" ht="12.75" customHeight="1" x14ac:dyDescent="0.2"/>
    <row r="36068" ht="12.75" customHeight="1" x14ac:dyDescent="0.2"/>
    <row r="36069" ht="12.75" customHeight="1" x14ac:dyDescent="0.2"/>
    <row r="36070" ht="12.75" customHeight="1" x14ac:dyDescent="0.2"/>
    <row r="36071" ht="12.75" customHeight="1" x14ac:dyDescent="0.2"/>
    <row r="36072" ht="12.75" customHeight="1" x14ac:dyDescent="0.2"/>
    <row r="36073" ht="12.75" customHeight="1" x14ac:dyDescent="0.2"/>
    <row r="36074" ht="12.75" customHeight="1" x14ac:dyDescent="0.2"/>
    <row r="36075" ht="12.75" customHeight="1" x14ac:dyDescent="0.2"/>
    <row r="36076" ht="12.75" customHeight="1" x14ac:dyDescent="0.2"/>
    <row r="36077" ht="12.75" customHeight="1" x14ac:dyDescent="0.2"/>
    <row r="36078" ht="12.75" customHeight="1" x14ac:dyDescent="0.2"/>
    <row r="36079" ht="12.75" customHeight="1" x14ac:dyDescent="0.2"/>
    <row r="36080" ht="12.75" customHeight="1" x14ac:dyDescent="0.2"/>
    <row r="36081" ht="12.75" customHeight="1" x14ac:dyDescent="0.2"/>
    <row r="36082" ht="12.75" customHeight="1" x14ac:dyDescent="0.2"/>
    <row r="36083" ht="12.75" customHeight="1" x14ac:dyDescent="0.2"/>
    <row r="36084" ht="12.75" customHeight="1" x14ac:dyDescent="0.2"/>
    <row r="36085" ht="12.75" customHeight="1" x14ac:dyDescent="0.2"/>
    <row r="36086" ht="12.75" customHeight="1" x14ac:dyDescent="0.2"/>
    <row r="36087" ht="12.75" customHeight="1" x14ac:dyDescent="0.2"/>
    <row r="36088" ht="12.75" customHeight="1" x14ac:dyDescent="0.2"/>
    <row r="36089" ht="12.75" customHeight="1" x14ac:dyDescent="0.2"/>
    <row r="36090" ht="12.75" customHeight="1" x14ac:dyDescent="0.2"/>
    <row r="36091" ht="12.75" customHeight="1" x14ac:dyDescent="0.2"/>
    <row r="36092" ht="12.75" customHeight="1" x14ac:dyDescent="0.2"/>
    <row r="36093" ht="12.75" customHeight="1" x14ac:dyDescent="0.2"/>
    <row r="36094" ht="12.75" customHeight="1" x14ac:dyDescent="0.2"/>
    <row r="36095" ht="12.75" customHeight="1" x14ac:dyDescent="0.2"/>
    <row r="36096" ht="12.75" customHeight="1" x14ac:dyDescent="0.2"/>
    <row r="36097" ht="12.75" customHeight="1" x14ac:dyDescent="0.2"/>
    <row r="36098" ht="12.75" customHeight="1" x14ac:dyDescent="0.2"/>
    <row r="36099" ht="12.75" customHeight="1" x14ac:dyDescent="0.2"/>
    <row r="36100" ht="12.75" customHeight="1" x14ac:dyDescent="0.2"/>
    <row r="36101" ht="12.75" customHeight="1" x14ac:dyDescent="0.2"/>
    <row r="36102" ht="12.75" customHeight="1" x14ac:dyDescent="0.2"/>
    <row r="36103" ht="12.75" customHeight="1" x14ac:dyDescent="0.2"/>
    <row r="36104" ht="12.75" customHeight="1" x14ac:dyDescent="0.2"/>
    <row r="36105" ht="12.75" customHeight="1" x14ac:dyDescent="0.2"/>
    <row r="36106" ht="12.75" customHeight="1" x14ac:dyDescent="0.2"/>
    <row r="36107" ht="12.75" customHeight="1" x14ac:dyDescent="0.2"/>
    <row r="36108" ht="12.75" customHeight="1" x14ac:dyDescent="0.2"/>
    <row r="36109" ht="12.75" customHeight="1" x14ac:dyDescent="0.2"/>
    <row r="36110" ht="12.75" customHeight="1" x14ac:dyDescent="0.2"/>
    <row r="36111" ht="12.75" customHeight="1" x14ac:dyDescent="0.2"/>
    <row r="36112" ht="12.75" customHeight="1" x14ac:dyDescent="0.2"/>
    <row r="36113" ht="12.75" customHeight="1" x14ac:dyDescent="0.2"/>
    <row r="36114" ht="12.75" customHeight="1" x14ac:dyDescent="0.2"/>
    <row r="36115" ht="12.75" customHeight="1" x14ac:dyDescent="0.2"/>
    <row r="36116" ht="12.75" customHeight="1" x14ac:dyDescent="0.2"/>
    <row r="36117" ht="12.75" customHeight="1" x14ac:dyDescent="0.2"/>
    <row r="36118" ht="12.75" customHeight="1" x14ac:dyDescent="0.2"/>
    <row r="36119" ht="12.75" customHeight="1" x14ac:dyDescent="0.2"/>
    <row r="36120" ht="12.75" customHeight="1" x14ac:dyDescent="0.2"/>
    <row r="36121" ht="12.75" customHeight="1" x14ac:dyDescent="0.2"/>
    <row r="36122" ht="12.75" customHeight="1" x14ac:dyDescent="0.2"/>
    <row r="36123" ht="12.75" customHeight="1" x14ac:dyDescent="0.2"/>
    <row r="36124" ht="12.75" customHeight="1" x14ac:dyDescent="0.2"/>
    <row r="36125" ht="12.75" customHeight="1" x14ac:dyDescent="0.2"/>
    <row r="36126" ht="12.75" customHeight="1" x14ac:dyDescent="0.2"/>
    <row r="36127" ht="12.75" customHeight="1" x14ac:dyDescent="0.2"/>
    <row r="36128" ht="12.75" customHeight="1" x14ac:dyDescent="0.2"/>
    <row r="36129" ht="12.75" customHeight="1" x14ac:dyDescent="0.2"/>
    <row r="36130" ht="12.75" customHeight="1" x14ac:dyDescent="0.2"/>
    <row r="36131" ht="12.75" customHeight="1" x14ac:dyDescent="0.2"/>
    <row r="36132" ht="12.75" customHeight="1" x14ac:dyDescent="0.2"/>
    <row r="36133" ht="12.75" customHeight="1" x14ac:dyDescent="0.2"/>
    <row r="36134" ht="12.75" customHeight="1" x14ac:dyDescent="0.2"/>
    <row r="36135" ht="12.75" customHeight="1" x14ac:dyDescent="0.2"/>
    <row r="36136" ht="12.75" customHeight="1" x14ac:dyDescent="0.2"/>
    <row r="36137" ht="12.75" customHeight="1" x14ac:dyDescent="0.2"/>
    <row r="36138" ht="12.75" customHeight="1" x14ac:dyDescent="0.2"/>
    <row r="36139" ht="12.75" customHeight="1" x14ac:dyDescent="0.2"/>
    <row r="36140" ht="12.75" customHeight="1" x14ac:dyDescent="0.2"/>
    <row r="36141" ht="12.75" customHeight="1" x14ac:dyDescent="0.2"/>
    <row r="36142" ht="12.75" customHeight="1" x14ac:dyDescent="0.2"/>
    <row r="36143" ht="12.75" customHeight="1" x14ac:dyDescent="0.2"/>
    <row r="36144" ht="12.75" customHeight="1" x14ac:dyDescent="0.2"/>
    <row r="36145" ht="12.75" customHeight="1" x14ac:dyDescent="0.2"/>
    <row r="36146" ht="12.75" customHeight="1" x14ac:dyDescent="0.2"/>
    <row r="36147" ht="12.75" customHeight="1" x14ac:dyDescent="0.2"/>
    <row r="36148" ht="12.75" customHeight="1" x14ac:dyDescent="0.2"/>
    <row r="36149" ht="12.75" customHeight="1" x14ac:dyDescent="0.2"/>
    <row r="36150" ht="12.75" customHeight="1" x14ac:dyDescent="0.2"/>
    <row r="36151" ht="12.75" customHeight="1" x14ac:dyDescent="0.2"/>
    <row r="36152" ht="12.75" customHeight="1" x14ac:dyDescent="0.2"/>
    <row r="36153" ht="12.75" customHeight="1" x14ac:dyDescent="0.2"/>
    <row r="36154" ht="12.75" customHeight="1" x14ac:dyDescent="0.2"/>
    <row r="36155" ht="12.75" customHeight="1" x14ac:dyDescent="0.2"/>
    <row r="36156" ht="12.75" customHeight="1" x14ac:dyDescent="0.2"/>
    <row r="36157" ht="12.75" customHeight="1" x14ac:dyDescent="0.2"/>
    <row r="36158" ht="12.75" customHeight="1" x14ac:dyDescent="0.2"/>
    <row r="36159" ht="12.75" customHeight="1" x14ac:dyDescent="0.2"/>
    <row r="36160" ht="12.75" customHeight="1" x14ac:dyDescent="0.2"/>
    <row r="36161" ht="12.75" customHeight="1" x14ac:dyDescent="0.2"/>
    <row r="36162" ht="12.75" customHeight="1" x14ac:dyDescent="0.2"/>
    <row r="36163" ht="12.75" customHeight="1" x14ac:dyDescent="0.2"/>
    <row r="36164" ht="12.75" customHeight="1" x14ac:dyDescent="0.2"/>
    <row r="36165" ht="12.75" customHeight="1" x14ac:dyDescent="0.2"/>
    <row r="36166" ht="12.75" customHeight="1" x14ac:dyDescent="0.2"/>
    <row r="36167" ht="12.75" customHeight="1" x14ac:dyDescent="0.2"/>
    <row r="36168" ht="12.75" customHeight="1" x14ac:dyDescent="0.2"/>
    <row r="36169" ht="12.75" customHeight="1" x14ac:dyDescent="0.2"/>
    <row r="36170" ht="12.75" customHeight="1" x14ac:dyDescent="0.2"/>
    <row r="36171" ht="12.75" customHeight="1" x14ac:dyDescent="0.2"/>
    <row r="36172" ht="12.75" customHeight="1" x14ac:dyDescent="0.2"/>
    <row r="36173" ht="12.75" customHeight="1" x14ac:dyDescent="0.2"/>
    <row r="36174" ht="12.75" customHeight="1" x14ac:dyDescent="0.2"/>
    <row r="36175" ht="12.75" customHeight="1" x14ac:dyDescent="0.2"/>
    <row r="36176" ht="12.75" customHeight="1" x14ac:dyDescent="0.2"/>
    <row r="36177" ht="12.75" customHeight="1" x14ac:dyDescent="0.2"/>
    <row r="36178" ht="12.75" customHeight="1" x14ac:dyDescent="0.2"/>
    <row r="36179" ht="12.75" customHeight="1" x14ac:dyDescent="0.2"/>
    <row r="36180" ht="12.75" customHeight="1" x14ac:dyDescent="0.2"/>
    <row r="36181" ht="12.75" customHeight="1" x14ac:dyDescent="0.2"/>
    <row r="36182" ht="12.75" customHeight="1" x14ac:dyDescent="0.2"/>
    <row r="36183" ht="12.75" customHeight="1" x14ac:dyDescent="0.2"/>
    <row r="36184" ht="12.75" customHeight="1" x14ac:dyDescent="0.2"/>
    <row r="36185" ht="12.75" customHeight="1" x14ac:dyDescent="0.2"/>
    <row r="36186" ht="12.75" customHeight="1" x14ac:dyDescent="0.2"/>
    <row r="36187" ht="12.75" customHeight="1" x14ac:dyDescent="0.2"/>
    <row r="36188" ht="12.75" customHeight="1" x14ac:dyDescent="0.2"/>
    <row r="36189" ht="12.75" customHeight="1" x14ac:dyDescent="0.2"/>
    <row r="36190" ht="12.75" customHeight="1" x14ac:dyDescent="0.2"/>
    <row r="36191" ht="12.75" customHeight="1" x14ac:dyDescent="0.2"/>
    <row r="36192" ht="12.75" customHeight="1" x14ac:dyDescent="0.2"/>
    <row r="36193" ht="12.75" customHeight="1" x14ac:dyDescent="0.2"/>
    <row r="36194" ht="12.75" customHeight="1" x14ac:dyDescent="0.2"/>
    <row r="36195" ht="12.75" customHeight="1" x14ac:dyDescent="0.2"/>
    <row r="36196" ht="12.75" customHeight="1" x14ac:dyDescent="0.2"/>
    <row r="36197" ht="12.75" customHeight="1" x14ac:dyDescent="0.2"/>
    <row r="36198" ht="12.75" customHeight="1" x14ac:dyDescent="0.2"/>
    <row r="36199" ht="12.75" customHeight="1" x14ac:dyDescent="0.2"/>
    <row r="36200" ht="12.75" customHeight="1" x14ac:dyDescent="0.2"/>
    <row r="36201" ht="12.75" customHeight="1" x14ac:dyDescent="0.2"/>
    <row r="36202" ht="12.75" customHeight="1" x14ac:dyDescent="0.2"/>
    <row r="36203" ht="12.75" customHeight="1" x14ac:dyDescent="0.2"/>
    <row r="36204" ht="12.75" customHeight="1" x14ac:dyDescent="0.2"/>
    <row r="36205" ht="12.75" customHeight="1" x14ac:dyDescent="0.2"/>
    <row r="36206" ht="12.75" customHeight="1" x14ac:dyDescent="0.2"/>
    <row r="36207" ht="12.75" customHeight="1" x14ac:dyDescent="0.2"/>
    <row r="36208" ht="12.75" customHeight="1" x14ac:dyDescent="0.2"/>
    <row r="36209" ht="12.75" customHeight="1" x14ac:dyDescent="0.2"/>
    <row r="36210" ht="12.75" customHeight="1" x14ac:dyDescent="0.2"/>
    <row r="36211" ht="12.75" customHeight="1" x14ac:dyDescent="0.2"/>
    <row r="36212" ht="12.75" customHeight="1" x14ac:dyDescent="0.2"/>
    <row r="36213" ht="12.75" customHeight="1" x14ac:dyDescent="0.2"/>
    <row r="36214" ht="12.75" customHeight="1" x14ac:dyDescent="0.2"/>
    <row r="36215" ht="12.75" customHeight="1" x14ac:dyDescent="0.2"/>
    <row r="36216" ht="12.75" customHeight="1" x14ac:dyDescent="0.2"/>
    <row r="36217" ht="12.75" customHeight="1" x14ac:dyDescent="0.2"/>
    <row r="36218" ht="12.75" customHeight="1" x14ac:dyDescent="0.2"/>
    <row r="36219" ht="12.75" customHeight="1" x14ac:dyDescent="0.2"/>
    <row r="36220" ht="12.75" customHeight="1" x14ac:dyDescent="0.2"/>
    <row r="36221" ht="12.75" customHeight="1" x14ac:dyDescent="0.2"/>
    <row r="36222" ht="12.75" customHeight="1" x14ac:dyDescent="0.2"/>
    <row r="36223" ht="12.75" customHeight="1" x14ac:dyDescent="0.2"/>
    <row r="36224" ht="12.75" customHeight="1" x14ac:dyDescent="0.2"/>
    <row r="36225" ht="12.75" customHeight="1" x14ac:dyDescent="0.2"/>
    <row r="36226" ht="12.75" customHeight="1" x14ac:dyDescent="0.2"/>
    <row r="36227" ht="12.75" customHeight="1" x14ac:dyDescent="0.2"/>
    <row r="36228" ht="12.75" customHeight="1" x14ac:dyDescent="0.2"/>
    <row r="36229" ht="12.75" customHeight="1" x14ac:dyDescent="0.2"/>
    <row r="36230" ht="12.75" customHeight="1" x14ac:dyDescent="0.2"/>
    <row r="36231" ht="12.75" customHeight="1" x14ac:dyDescent="0.2"/>
    <row r="36232" ht="12.75" customHeight="1" x14ac:dyDescent="0.2"/>
    <row r="36233" ht="12.75" customHeight="1" x14ac:dyDescent="0.2"/>
    <row r="36234" ht="12.75" customHeight="1" x14ac:dyDescent="0.2"/>
    <row r="36235" ht="12.75" customHeight="1" x14ac:dyDescent="0.2"/>
    <row r="36236" ht="12.75" customHeight="1" x14ac:dyDescent="0.2"/>
    <row r="36237" ht="12.75" customHeight="1" x14ac:dyDescent="0.2"/>
    <row r="36238" ht="12.75" customHeight="1" x14ac:dyDescent="0.2"/>
    <row r="36239" ht="12.75" customHeight="1" x14ac:dyDescent="0.2"/>
    <row r="36240" ht="12.75" customHeight="1" x14ac:dyDescent="0.2"/>
    <row r="36241" ht="12.75" customHeight="1" x14ac:dyDescent="0.2"/>
    <row r="36242" ht="12.75" customHeight="1" x14ac:dyDescent="0.2"/>
    <row r="36243" ht="12.75" customHeight="1" x14ac:dyDescent="0.2"/>
    <row r="36244" ht="12.75" customHeight="1" x14ac:dyDescent="0.2"/>
    <row r="36245" ht="12.75" customHeight="1" x14ac:dyDescent="0.2"/>
    <row r="36246" ht="12.75" customHeight="1" x14ac:dyDescent="0.2"/>
    <row r="36247" ht="12.75" customHeight="1" x14ac:dyDescent="0.2"/>
    <row r="36248" ht="12.75" customHeight="1" x14ac:dyDescent="0.2"/>
    <row r="36249" ht="12.75" customHeight="1" x14ac:dyDescent="0.2"/>
    <row r="36250" ht="12.75" customHeight="1" x14ac:dyDescent="0.2"/>
    <row r="36251" ht="12.75" customHeight="1" x14ac:dyDescent="0.2"/>
    <row r="36252" ht="12.75" customHeight="1" x14ac:dyDescent="0.2"/>
    <row r="36253" ht="12.75" customHeight="1" x14ac:dyDescent="0.2"/>
    <row r="36254" ht="12.75" customHeight="1" x14ac:dyDescent="0.2"/>
    <row r="36255" ht="12.75" customHeight="1" x14ac:dyDescent="0.2"/>
    <row r="36256" ht="12.75" customHeight="1" x14ac:dyDescent="0.2"/>
    <row r="36257" ht="12.75" customHeight="1" x14ac:dyDescent="0.2"/>
    <row r="36258" ht="12.75" customHeight="1" x14ac:dyDescent="0.2"/>
    <row r="36259" ht="12.75" customHeight="1" x14ac:dyDescent="0.2"/>
    <row r="36260" ht="12.75" customHeight="1" x14ac:dyDescent="0.2"/>
    <row r="36261" ht="12.75" customHeight="1" x14ac:dyDescent="0.2"/>
    <row r="36262" ht="12.75" customHeight="1" x14ac:dyDescent="0.2"/>
    <row r="36263" ht="12.75" customHeight="1" x14ac:dyDescent="0.2"/>
    <row r="36264" ht="12.75" customHeight="1" x14ac:dyDescent="0.2"/>
    <row r="36265" ht="12.75" customHeight="1" x14ac:dyDescent="0.2"/>
    <row r="36266" ht="12.75" customHeight="1" x14ac:dyDescent="0.2"/>
    <row r="36267" ht="12.75" customHeight="1" x14ac:dyDescent="0.2"/>
    <row r="36268" ht="12.75" customHeight="1" x14ac:dyDescent="0.2"/>
    <row r="36269" ht="12.75" customHeight="1" x14ac:dyDescent="0.2"/>
    <row r="36270" ht="12.75" customHeight="1" x14ac:dyDescent="0.2"/>
    <row r="36271" ht="12.75" customHeight="1" x14ac:dyDescent="0.2"/>
    <row r="36272" ht="12.75" customHeight="1" x14ac:dyDescent="0.2"/>
    <row r="36273" ht="12.75" customHeight="1" x14ac:dyDescent="0.2"/>
    <row r="36274" ht="12.75" customHeight="1" x14ac:dyDescent="0.2"/>
    <row r="36275" ht="12.75" customHeight="1" x14ac:dyDescent="0.2"/>
    <row r="36276" ht="12.75" customHeight="1" x14ac:dyDescent="0.2"/>
    <row r="36277" ht="12.75" customHeight="1" x14ac:dyDescent="0.2"/>
    <row r="36278" ht="12.75" customHeight="1" x14ac:dyDescent="0.2"/>
    <row r="36279" ht="12.75" customHeight="1" x14ac:dyDescent="0.2"/>
    <row r="36280" ht="12.75" customHeight="1" x14ac:dyDescent="0.2"/>
    <row r="36281" ht="12.75" customHeight="1" x14ac:dyDescent="0.2"/>
    <row r="36282" ht="12.75" customHeight="1" x14ac:dyDescent="0.2"/>
    <row r="36283" ht="12.75" customHeight="1" x14ac:dyDescent="0.2"/>
    <row r="36284" ht="12.75" customHeight="1" x14ac:dyDescent="0.2"/>
    <row r="36285" ht="12.75" customHeight="1" x14ac:dyDescent="0.2"/>
    <row r="36286" ht="12.75" customHeight="1" x14ac:dyDescent="0.2"/>
    <row r="36287" ht="12.75" customHeight="1" x14ac:dyDescent="0.2"/>
    <row r="36288" ht="12.75" customHeight="1" x14ac:dyDescent="0.2"/>
    <row r="36289" ht="12.75" customHeight="1" x14ac:dyDescent="0.2"/>
    <row r="36290" ht="12.75" customHeight="1" x14ac:dyDescent="0.2"/>
    <row r="36291" ht="12.75" customHeight="1" x14ac:dyDescent="0.2"/>
    <row r="36292" ht="12.75" customHeight="1" x14ac:dyDescent="0.2"/>
    <row r="36293" ht="12.75" customHeight="1" x14ac:dyDescent="0.2"/>
    <row r="36294" ht="12.75" customHeight="1" x14ac:dyDescent="0.2"/>
    <row r="36295" ht="12.75" customHeight="1" x14ac:dyDescent="0.2"/>
    <row r="36296" ht="12.75" customHeight="1" x14ac:dyDescent="0.2"/>
    <row r="36297" ht="12.75" customHeight="1" x14ac:dyDescent="0.2"/>
    <row r="36298" ht="12.75" customHeight="1" x14ac:dyDescent="0.2"/>
    <row r="36299" ht="12.75" customHeight="1" x14ac:dyDescent="0.2"/>
    <row r="36300" ht="12.75" customHeight="1" x14ac:dyDescent="0.2"/>
    <row r="36301" ht="12.75" customHeight="1" x14ac:dyDescent="0.2"/>
    <row r="36302" ht="12.75" customHeight="1" x14ac:dyDescent="0.2"/>
    <row r="36303" ht="12.75" customHeight="1" x14ac:dyDescent="0.2"/>
    <row r="36304" ht="12.75" customHeight="1" x14ac:dyDescent="0.2"/>
    <row r="36305" ht="12.75" customHeight="1" x14ac:dyDescent="0.2"/>
    <row r="36306" ht="12.75" customHeight="1" x14ac:dyDescent="0.2"/>
    <row r="36307" ht="12.75" customHeight="1" x14ac:dyDescent="0.2"/>
    <row r="36308" ht="12.75" customHeight="1" x14ac:dyDescent="0.2"/>
    <row r="36309" ht="12.75" customHeight="1" x14ac:dyDescent="0.2"/>
    <row r="36310" ht="12.75" customHeight="1" x14ac:dyDescent="0.2"/>
    <row r="36311" ht="12.75" customHeight="1" x14ac:dyDescent="0.2"/>
    <row r="36312" ht="12.75" customHeight="1" x14ac:dyDescent="0.2"/>
    <row r="36313" ht="12.75" customHeight="1" x14ac:dyDescent="0.2"/>
    <row r="36314" ht="12.75" customHeight="1" x14ac:dyDescent="0.2"/>
    <row r="36315" ht="12.75" customHeight="1" x14ac:dyDescent="0.2"/>
    <row r="36316" ht="12.75" customHeight="1" x14ac:dyDescent="0.2"/>
    <row r="36317" ht="12.75" customHeight="1" x14ac:dyDescent="0.2"/>
    <row r="36318" ht="12.75" customHeight="1" x14ac:dyDescent="0.2"/>
    <row r="36319" ht="12.75" customHeight="1" x14ac:dyDescent="0.2"/>
    <row r="36320" ht="12.75" customHeight="1" x14ac:dyDescent="0.2"/>
    <row r="36321" ht="12.75" customHeight="1" x14ac:dyDescent="0.2"/>
    <row r="36322" ht="12.75" customHeight="1" x14ac:dyDescent="0.2"/>
    <row r="36323" ht="12.75" customHeight="1" x14ac:dyDescent="0.2"/>
    <row r="36324" ht="12.75" customHeight="1" x14ac:dyDescent="0.2"/>
    <row r="36325" ht="12.75" customHeight="1" x14ac:dyDescent="0.2"/>
    <row r="36326" ht="12.75" customHeight="1" x14ac:dyDescent="0.2"/>
    <row r="36327" ht="12.75" customHeight="1" x14ac:dyDescent="0.2"/>
    <row r="36328" ht="12.75" customHeight="1" x14ac:dyDescent="0.2"/>
    <row r="36329" ht="12.75" customHeight="1" x14ac:dyDescent="0.2"/>
    <row r="36330" ht="12.75" customHeight="1" x14ac:dyDescent="0.2"/>
    <row r="36331" ht="12.75" customHeight="1" x14ac:dyDescent="0.2"/>
    <row r="36332" ht="12.75" customHeight="1" x14ac:dyDescent="0.2"/>
    <row r="36333" ht="12.75" customHeight="1" x14ac:dyDescent="0.2"/>
    <row r="36334" ht="12.75" customHeight="1" x14ac:dyDescent="0.2"/>
    <row r="36335" ht="12.75" customHeight="1" x14ac:dyDescent="0.2"/>
    <row r="36336" ht="12.75" customHeight="1" x14ac:dyDescent="0.2"/>
    <row r="36337" ht="12.75" customHeight="1" x14ac:dyDescent="0.2"/>
    <row r="36338" ht="12.75" customHeight="1" x14ac:dyDescent="0.2"/>
    <row r="36339" ht="12.75" customHeight="1" x14ac:dyDescent="0.2"/>
    <row r="36340" ht="12.75" customHeight="1" x14ac:dyDescent="0.2"/>
    <row r="36341" ht="12.75" customHeight="1" x14ac:dyDescent="0.2"/>
    <row r="36342" ht="12.75" customHeight="1" x14ac:dyDescent="0.2"/>
    <row r="36343" ht="12.75" customHeight="1" x14ac:dyDescent="0.2"/>
    <row r="36344" ht="12.75" customHeight="1" x14ac:dyDescent="0.2"/>
    <row r="36345" ht="12.75" customHeight="1" x14ac:dyDescent="0.2"/>
    <row r="36346" ht="12.75" customHeight="1" x14ac:dyDescent="0.2"/>
    <row r="36347" ht="12.75" customHeight="1" x14ac:dyDescent="0.2"/>
    <row r="36348" ht="12.75" customHeight="1" x14ac:dyDescent="0.2"/>
    <row r="36349" ht="12.75" customHeight="1" x14ac:dyDescent="0.2"/>
    <row r="36350" ht="12.75" customHeight="1" x14ac:dyDescent="0.2"/>
    <row r="36351" ht="12.75" customHeight="1" x14ac:dyDescent="0.2"/>
    <row r="36352" ht="12.75" customHeight="1" x14ac:dyDescent="0.2"/>
    <row r="36353" ht="12.75" customHeight="1" x14ac:dyDescent="0.2"/>
    <row r="36354" ht="12.75" customHeight="1" x14ac:dyDescent="0.2"/>
    <row r="36355" ht="12.75" customHeight="1" x14ac:dyDescent="0.2"/>
    <row r="36356" ht="12.75" customHeight="1" x14ac:dyDescent="0.2"/>
    <row r="36357" ht="12.75" customHeight="1" x14ac:dyDescent="0.2"/>
    <row r="36358" ht="12.75" customHeight="1" x14ac:dyDescent="0.2"/>
    <row r="36359" ht="12.75" customHeight="1" x14ac:dyDescent="0.2"/>
    <row r="36360" ht="12.75" customHeight="1" x14ac:dyDescent="0.2"/>
    <row r="36361" ht="12.75" customHeight="1" x14ac:dyDescent="0.2"/>
    <row r="36362" ht="12.75" customHeight="1" x14ac:dyDescent="0.2"/>
    <row r="36363" ht="12.75" customHeight="1" x14ac:dyDescent="0.2"/>
    <row r="36364" ht="12.75" customHeight="1" x14ac:dyDescent="0.2"/>
    <row r="36365" ht="12.75" customHeight="1" x14ac:dyDescent="0.2"/>
    <row r="36366" ht="12.75" customHeight="1" x14ac:dyDescent="0.2"/>
    <row r="36367" ht="12.75" customHeight="1" x14ac:dyDescent="0.2"/>
    <row r="36368" ht="12.75" customHeight="1" x14ac:dyDescent="0.2"/>
    <row r="36369" ht="12.75" customHeight="1" x14ac:dyDescent="0.2"/>
    <row r="36370" ht="12.75" customHeight="1" x14ac:dyDescent="0.2"/>
    <row r="36371" ht="12.75" customHeight="1" x14ac:dyDescent="0.2"/>
    <row r="36372" ht="12.75" customHeight="1" x14ac:dyDescent="0.2"/>
    <row r="36373" ht="12.75" customHeight="1" x14ac:dyDescent="0.2"/>
    <row r="36374" ht="12.75" customHeight="1" x14ac:dyDescent="0.2"/>
    <row r="36375" ht="12.75" customHeight="1" x14ac:dyDescent="0.2"/>
    <row r="36376" ht="12.75" customHeight="1" x14ac:dyDescent="0.2"/>
    <row r="36377" ht="12.75" customHeight="1" x14ac:dyDescent="0.2"/>
    <row r="36378" ht="12.75" customHeight="1" x14ac:dyDescent="0.2"/>
    <row r="36379" ht="12.75" customHeight="1" x14ac:dyDescent="0.2"/>
    <row r="36380" ht="12.75" customHeight="1" x14ac:dyDescent="0.2"/>
    <row r="36381" ht="12.75" customHeight="1" x14ac:dyDescent="0.2"/>
    <row r="36382" ht="12.75" customHeight="1" x14ac:dyDescent="0.2"/>
    <row r="36383" ht="12.75" customHeight="1" x14ac:dyDescent="0.2"/>
    <row r="36384" ht="12.75" customHeight="1" x14ac:dyDescent="0.2"/>
    <row r="36385" ht="12.75" customHeight="1" x14ac:dyDescent="0.2"/>
    <row r="36386" ht="12.75" customHeight="1" x14ac:dyDescent="0.2"/>
    <row r="36387" ht="12.75" customHeight="1" x14ac:dyDescent="0.2"/>
    <row r="36388" ht="12.75" customHeight="1" x14ac:dyDescent="0.2"/>
    <row r="36389" ht="12.75" customHeight="1" x14ac:dyDescent="0.2"/>
    <row r="36390" ht="12.75" customHeight="1" x14ac:dyDescent="0.2"/>
    <row r="36391" ht="12.75" customHeight="1" x14ac:dyDescent="0.2"/>
    <row r="36392" ht="12.75" customHeight="1" x14ac:dyDescent="0.2"/>
    <row r="36393" ht="12.75" customHeight="1" x14ac:dyDescent="0.2"/>
    <row r="36394" ht="12.75" customHeight="1" x14ac:dyDescent="0.2"/>
    <row r="36395" ht="12.75" customHeight="1" x14ac:dyDescent="0.2"/>
    <row r="36396" ht="12.75" customHeight="1" x14ac:dyDescent="0.2"/>
    <row r="36397" ht="12.75" customHeight="1" x14ac:dyDescent="0.2"/>
    <row r="36398" ht="12.75" customHeight="1" x14ac:dyDescent="0.2"/>
    <row r="36399" ht="12.75" customHeight="1" x14ac:dyDescent="0.2"/>
    <row r="36400" ht="12.75" customHeight="1" x14ac:dyDescent="0.2"/>
    <row r="36401" ht="12.75" customHeight="1" x14ac:dyDescent="0.2"/>
    <row r="36402" ht="12.75" customHeight="1" x14ac:dyDescent="0.2"/>
    <row r="36403" ht="12.75" customHeight="1" x14ac:dyDescent="0.2"/>
    <row r="36404" ht="12.75" customHeight="1" x14ac:dyDescent="0.2"/>
    <row r="36405" ht="12.75" customHeight="1" x14ac:dyDescent="0.2"/>
    <row r="36406" ht="12.75" customHeight="1" x14ac:dyDescent="0.2"/>
    <row r="36407" ht="12.75" customHeight="1" x14ac:dyDescent="0.2"/>
    <row r="36408" ht="12.75" customHeight="1" x14ac:dyDescent="0.2"/>
    <row r="36409" ht="12.75" customHeight="1" x14ac:dyDescent="0.2"/>
    <row r="36410" ht="12.75" customHeight="1" x14ac:dyDescent="0.2"/>
    <row r="36411" ht="12.75" customHeight="1" x14ac:dyDescent="0.2"/>
    <row r="36412" ht="12.75" customHeight="1" x14ac:dyDescent="0.2"/>
    <row r="36413" ht="12.75" customHeight="1" x14ac:dyDescent="0.2"/>
    <row r="36414" ht="12.75" customHeight="1" x14ac:dyDescent="0.2"/>
    <row r="36415" ht="12.75" customHeight="1" x14ac:dyDescent="0.2"/>
    <row r="36416" ht="12.75" customHeight="1" x14ac:dyDescent="0.2"/>
    <row r="36417" ht="12.75" customHeight="1" x14ac:dyDescent="0.2"/>
    <row r="36418" ht="12.75" customHeight="1" x14ac:dyDescent="0.2"/>
    <row r="36419" ht="12.75" customHeight="1" x14ac:dyDescent="0.2"/>
    <row r="36420" ht="12.75" customHeight="1" x14ac:dyDescent="0.2"/>
    <row r="36421" ht="12.75" customHeight="1" x14ac:dyDescent="0.2"/>
    <row r="36422" ht="12.75" customHeight="1" x14ac:dyDescent="0.2"/>
    <row r="36423" ht="12.75" customHeight="1" x14ac:dyDescent="0.2"/>
    <row r="36424" ht="12.75" customHeight="1" x14ac:dyDescent="0.2"/>
    <row r="36425" ht="12.75" customHeight="1" x14ac:dyDescent="0.2"/>
    <row r="36426" ht="12.75" customHeight="1" x14ac:dyDescent="0.2"/>
    <row r="36427" ht="12.75" customHeight="1" x14ac:dyDescent="0.2"/>
    <row r="36428" ht="12.75" customHeight="1" x14ac:dyDescent="0.2"/>
    <row r="36429" ht="12.75" customHeight="1" x14ac:dyDescent="0.2"/>
    <row r="36430" ht="12.75" customHeight="1" x14ac:dyDescent="0.2"/>
    <row r="36431" ht="12.75" customHeight="1" x14ac:dyDescent="0.2"/>
    <row r="36432" ht="12.75" customHeight="1" x14ac:dyDescent="0.2"/>
    <row r="36433" ht="12.75" customHeight="1" x14ac:dyDescent="0.2"/>
    <row r="36434" ht="12.75" customHeight="1" x14ac:dyDescent="0.2"/>
    <row r="36435" ht="12.75" customHeight="1" x14ac:dyDescent="0.2"/>
    <row r="36436" ht="12.75" customHeight="1" x14ac:dyDescent="0.2"/>
    <row r="36437" ht="12.75" customHeight="1" x14ac:dyDescent="0.2"/>
    <row r="36438" ht="12.75" customHeight="1" x14ac:dyDescent="0.2"/>
    <row r="36439" ht="12.75" customHeight="1" x14ac:dyDescent="0.2"/>
    <row r="36440" ht="12.75" customHeight="1" x14ac:dyDescent="0.2"/>
    <row r="36441" ht="12.75" customHeight="1" x14ac:dyDescent="0.2"/>
    <row r="36442" ht="12.75" customHeight="1" x14ac:dyDescent="0.2"/>
    <row r="36443" ht="12.75" customHeight="1" x14ac:dyDescent="0.2"/>
    <row r="36444" ht="12.75" customHeight="1" x14ac:dyDescent="0.2"/>
    <row r="36445" ht="12.75" customHeight="1" x14ac:dyDescent="0.2"/>
    <row r="36446" ht="12.75" customHeight="1" x14ac:dyDescent="0.2"/>
    <row r="36447" ht="12.75" customHeight="1" x14ac:dyDescent="0.2"/>
    <row r="36448" ht="12.75" customHeight="1" x14ac:dyDescent="0.2"/>
    <row r="36449" ht="12.75" customHeight="1" x14ac:dyDescent="0.2"/>
    <row r="36450" ht="12.75" customHeight="1" x14ac:dyDescent="0.2"/>
    <row r="36451" ht="12.75" customHeight="1" x14ac:dyDescent="0.2"/>
    <row r="36452" ht="12.75" customHeight="1" x14ac:dyDescent="0.2"/>
    <row r="36453" ht="12.75" customHeight="1" x14ac:dyDescent="0.2"/>
    <row r="36454" ht="12.75" customHeight="1" x14ac:dyDescent="0.2"/>
    <row r="36455" ht="12.75" customHeight="1" x14ac:dyDescent="0.2"/>
    <row r="36456" ht="12.75" customHeight="1" x14ac:dyDescent="0.2"/>
    <row r="36457" ht="12.75" customHeight="1" x14ac:dyDescent="0.2"/>
    <row r="36458" ht="12.75" customHeight="1" x14ac:dyDescent="0.2"/>
    <row r="36459" ht="12.75" customHeight="1" x14ac:dyDescent="0.2"/>
    <row r="36460" ht="12.75" customHeight="1" x14ac:dyDescent="0.2"/>
    <row r="36461" ht="12.75" customHeight="1" x14ac:dyDescent="0.2"/>
    <row r="36462" ht="12.75" customHeight="1" x14ac:dyDescent="0.2"/>
    <row r="36463" ht="12.75" customHeight="1" x14ac:dyDescent="0.2"/>
    <row r="36464" ht="12.75" customHeight="1" x14ac:dyDescent="0.2"/>
    <row r="36465" ht="12.75" customHeight="1" x14ac:dyDescent="0.2"/>
    <row r="36466" ht="12.75" customHeight="1" x14ac:dyDescent="0.2"/>
    <row r="36467" ht="12.75" customHeight="1" x14ac:dyDescent="0.2"/>
    <row r="36468" ht="12.75" customHeight="1" x14ac:dyDescent="0.2"/>
    <row r="36469" ht="12.75" customHeight="1" x14ac:dyDescent="0.2"/>
    <row r="36470" ht="12.75" customHeight="1" x14ac:dyDescent="0.2"/>
    <row r="36471" ht="12.75" customHeight="1" x14ac:dyDescent="0.2"/>
    <row r="36472" ht="12.75" customHeight="1" x14ac:dyDescent="0.2"/>
    <row r="36473" ht="12.75" customHeight="1" x14ac:dyDescent="0.2"/>
    <row r="36474" ht="12.75" customHeight="1" x14ac:dyDescent="0.2"/>
    <row r="36475" ht="12.75" customHeight="1" x14ac:dyDescent="0.2"/>
    <row r="36476" ht="12.75" customHeight="1" x14ac:dyDescent="0.2"/>
    <row r="36477" ht="12.75" customHeight="1" x14ac:dyDescent="0.2"/>
    <row r="36478" ht="12.75" customHeight="1" x14ac:dyDescent="0.2"/>
    <row r="36479" ht="12.75" customHeight="1" x14ac:dyDescent="0.2"/>
    <row r="36480" ht="12.75" customHeight="1" x14ac:dyDescent="0.2"/>
    <row r="36481" ht="12.75" customHeight="1" x14ac:dyDescent="0.2"/>
    <row r="36482" ht="12.75" customHeight="1" x14ac:dyDescent="0.2"/>
    <row r="36483" ht="12.75" customHeight="1" x14ac:dyDescent="0.2"/>
    <row r="36484" ht="12.75" customHeight="1" x14ac:dyDescent="0.2"/>
    <row r="36485" ht="12.75" customHeight="1" x14ac:dyDescent="0.2"/>
    <row r="36486" ht="12.75" customHeight="1" x14ac:dyDescent="0.2"/>
    <row r="36487" ht="12.75" customHeight="1" x14ac:dyDescent="0.2"/>
    <row r="36488" ht="12.75" customHeight="1" x14ac:dyDescent="0.2"/>
    <row r="36489" ht="12.75" customHeight="1" x14ac:dyDescent="0.2"/>
    <row r="36490" ht="12.75" customHeight="1" x14ac:dyDescent="0.2"/>
    <row r="36491" ht="12.75" customHeight="1" x14ac:dyDescent="0.2"/>
    <row r="36492" ht="12.75" customHeight="1" x14ac:dyDescent="0.2"/>
    <row r="36493" ht="12.75" customHeight="1" x14ac:dyDescent="0.2"/>
    <row r="36494" ht="12.75" customHeight="1" x14ac:dyDescent="0.2"/>
    <row r="36495" ht="12.75" customHeight="1" x14ac:dyDescent="0.2"/>
    <row r="36496" ht="12.75" customHeight="1" x14ac:dyDescent="0.2"/>
    <row r="36497" ht="12.75" customHeight="1" x14ac:dyDescent="0.2"/>
    <row r="36498" ht="12.75" customHeight="1" x14ac:dyDescent="0.2"/>
    <row r="36499" ht="12.75" customHeight="1" x14ac:dyDescent="0.2"/>
    <row r="36500" ht="12.75" customHeight="1" x14ac:dyDescent="0.2"/>
    <row r="36501" ht="12.75" customHeight="1" x14ac:dyDescent="0.2"/>
    <row r="36502" ht="12.75" customHeight="1" x14ac:dyDescent="0.2"/>
    <row r="36503" ht="12.75" customHeight="1" x14ac:dyDescent="0.2"/>
    <row r="36504" ht="12.75" customHeight="1" x14ac:dyDescent="0.2"/>
    <row r="36505" ht="12.75" customHeight="1" x14ac:dyDescent="0.2"/>
    <row r="36506" ht="12.75" customHeight="1" x14ac:dyDescent="0.2"/>
    <row r="36507" ht="12.75" customHeight="1" x14ac:dyDescent="0.2"/>
    <row r="36508" ht="12.75" customHeight="1" x14ac:dyDescent="0.2"/>
    <row r="36509" ht="12.75" customHeight="1" x14ac:dyDescent="0.2"/>
    <row r="36510" ht="12.75" customHeight="1" x14ac:dyDescent="0.2"/>
    <row r="36511" ht="12.75" customHeight="1" x14ac:dyDescent="0.2"/>
    <row r="36512" ht="12.75" customHeight="1" x14ac:dyDescent="0.2"/>
    <row r="36513" ht="12.75" customHeight="1" x14ac:dyDescent="0.2"/>
    <row r="36514" ht="12.75" customHeight="1" x14ac:dyDescent="0.2"/>
    <row r="36515" ht="12.75" customHeight="1" x14ac:dyDescent="0.2"/>
    <row r="36516" ht="12.75" customHeight="1" x14ac:dyDescent="0.2"/>
    <row r="36517" ht="12.75" customHeight="1" x14ac:dyDescent="0.2"/>
    <row r="36518" ht="12.75" customHeight="1" x14ac:dyDescent="0.2"/>
    <row r="36519" ht="12.75" customHeight="1" x14ac:dyDescent="0.2"/>
    <row r="36520" ht="12.75" customHeight="1" x14ac:dyDescent="0.2"/>
    <row r="36521" ht="12.75" customHeight="1" x14ac:dyDescent="0.2"/>
    <row r="36522" ht="12.75" customHeight="1" x14ac:dyDescent="0.2"/>
    <row r="36523" ht="12.75" customHeight="1" x14ac:dyDescent="0.2"/>
    <row r="36524" ht="12.75" customHeight="1" x14ac:dyDescent="0.2"/>
    <row r="36525" ht="12.75" customHeight="1" x14ac:dyDescent="0.2"/>
    <row r="36526" ht="12.75" customHeight="1" x14ac:dyDescent="0.2"/>
    <row r="36527" ht="12.75" customHeight="1" x14ac:dyDescent="0.2"/>
    <row r="36528" ht="12.75" customHeight="1" x14ac:dyDescent="0.2"/>
    <row r="36529" ht="12.75" customHeight="1" x14ac:dyDescent="0.2"/>
    <row r="36530" ht="12.75" customHeight="1" x14ac:dyDescent="0.2"/>
    <row r="36531" ht="12.75" customHeight="1" x14ac:dyDescent="0.2"/>
    <row r="36532" ht="12.75" customHeight="1" x14ac:dyDescent="0.2"/>
    <row r="36533" ht="12.75" customHeight="1" x14ac:dyDescent="0.2"/>
    <row r="36534" ht="12.75" customHeight="1" x14ac:dyDescent="0.2"/>
    <row r="36535" ht="12.75" customHeight="1" x14ac:dyDescent="0.2"/>
    <row r="36536" ht="12.75" customHeight="1" x14ac:dyDescent="0.2"/>
    <row r="36537" ht="12.75" customHeight="1" x14ac:dyDescent="0.2"/>
    <row r="36538" ht="12.75" customHeight="1" x14ac:dyDescent="0.2"/>
    <row r="36539" ht="12.75" customHeight="1" x14ac:dyDescent="0.2"/>
    <row r="36540" ht="12.75" customHeight="1" x14ac:dyDescent="0.2"/>
    <row r="36541" ht="12.75" customHeight="1" x14ac:dyDescent="0.2"/>
    <row r="36542" ht="12.75" customHeight="1" x14ac:dyDescent="0.2"/>
    <row r="36543" ht="12.75" customHeight="1" x14ac:dyDescent="0.2"/>
    <row r="36544" ht="12.75" customHeight="1" x14ac:dyDescent="0.2"/>
    <row r="36545" ht="12.75" customHeight="1" x14ac:dyDescent="0.2"/>
    <row r="36546" ht="12.75" customHeight="1" x14ac:dyDescent="0.2"/>
    <row r="36547" ht="12.75" customHeight="1" x14ac:dyDescent="0.2"/>
    <row r="36548" ht="12.75" customHeight="1" x14ac:dyDescent="0.2"/>
    <row r="36549" ht="12.75" customHeight="1" x14ac:dyDescent="0.2"/>
    <row r="36550" ht="12.75" customHeight="1" x14ac:dyDescent="0.2"/>
    <row r="36551" ht="12.75" customHeight="1" x14ac:dyDescent="0.2"/>
    <row r="36552" ht="12.75" customHeight="1" x14ac:dyDescent="0.2"/>
    <row r="36553" ht="12.75" customHeight="1" x14ac:dyDescent="0.2"/>
    <row r="36554" ht="12.75" customHeight="1" x14ac:dyDescent="0.2"/>
    <row r="36555" ht="12.75" customHeight="1" x14ac:dyDescent="0.2"/>
    <row r="36556" ht="12.75" customHeight="1" x14ac:dyDescent="0.2"/>
    <row r="36557" ht="12.75" customHeight="1" x14ac:dyDescent="0.2"/>
    <row r="36558" ht="12.75" customHeight="1" x14ac:dyDescent="0.2"/>
    <row r="36559" ht="12.75" customHeight="1" x14ac:dyDescent="0.2"/>
    <row r="36560" ht="12.75" customHeight="1" x14ac:dyDescent="0.2"/>
    <row r="36561" ht="12.75" customHeight="1" x14ac:dyDescent="0.2"/>
    <row r="36562" ht="12.75" customHeight="1" x14ac:dyDescent="0.2"/>
    <row r="36563" ht="12.75" customHeight="1" x14ac:dyDescent="0.2"/>
    <row r="36564" ht="12.75" customHeight="1" x14ac:dyDescent="0.2"/>
    <row r="36565" ht="12.75" customHeight="1" x14ac:dyDescent="0.2"/>
    <row r="36566" ht="12.75" customHeight="1" x14ac:dyDescent="0.2"/>
    <row r="36567" ht="12.75" customHeight="1" x14ac:dyDescent="0.2"/>
    <row r="36568" ht="12.75" customHeight="1" x14ac:dyDescent="0.2"/>
    <row r="36569" ht="12.75" customHeight="1" x14ac:dyDescent="0.2"/>
    <row r="36570" ht="12.75" customHeight="1" x14ac:dyDescent="0.2"/>
    <row r="36571" ht="12.75" customHeight="1" x14ac:dyDescent="0.2"/>
    <row r="36572" ht="12.75" customHeight="1" x14ac:dyDescent="0.2"/>
    <row r="36573" ht="12.75" customHeight="1" x14ac:dyDescent="0.2"/>
    <row r="36574" ht="12.75" customHeight="1" x14ac:dyDescent="0.2"/>
    <row r="36575" ht="12.75" customHeight="1" x14ac:dyDescent="0.2"/>
    <row r="36576" ht="12.75" customHeight="1" x14ac:dyDescent="0.2"/>
    <row r="36577" ht="12.75" customHeight="1" x14ac:dyDescent="0.2"/>
    <row r="36578" ht="12.75" customHeight="1" x14ac:dyDescent="0.2"/>
    <row r="36579" ht="12.75" customHeight="1" x14ac:dyDescent="0.2"/>
    <row r="36580" ht="12.75" customHeight="1" x14ac:dyDescent="0.2"/>
    <row r="36581" ht="12.75" customHeight="1" x14ac:dyDescent="0.2"/>
    <row r="36582" ht="12.75" customHeight="1" x14ac:dyDescent="0.2"/>
    <row r="36583" ht="12.75" customHeight="1" x14ac:dyDescent="0.2"/>
    <row r="36584" ht="12.75" customHeight="1" x14ac:dyDescent="0.2"/>
    <row r="36585" ht="12.75" customHeight="1" x14ac:dyDescent="0.2"/>
    <row r="36586" ht="12.75" customHeight="1" x14ac:dyDescent="0.2"/>
    <row r="36587" ht="12.75" customHeight="1" x14ac:dyDescent="0.2"/>
    <row r="36588" ht="12.75" customHeight="1" x14ac:dyDescent="0.2"/>
    <row r="36589" ht="12.75" customHeight="1" x14ac:dyDescent="0.2"/>
    <row r="36590" ht="12.75" customHeight="1" x14ac:dyDescent="0.2"/>
    <row r="36591" ht="12.75" customHeight="1" x14ac:dyDescent="0.2"/>
    <row r="36592" ht="12.75" customHeight="1" x14ac:dyDescent="0.2"/>
    <row r="36593" ht="12.75" customHeight="1" x14ac:dyDescent="0.2"/>
    <row r="36594" ht="12.75" customHeight="1" x14ac:dyDescent="0.2"/>
    <row r="36595" ht="12.75" customHeight="1" x14ac:dyDescent="0.2"/>
    <row r="36596" ht="12.75" customHeight="1" x14ac:dyDescent="0.2"/>
    <row r="36597" ht="12.75" customHeight="1" x14ac:dyDescent="0.2"/>
    <row r="36598" ht="12.75" customHeight="1" x14ac:dyDescent="0.2"/>
    <row r="36599" ht="12.75" customHeight="1" x14ac:dyDescent="0.2"/>
    <row r="36600" ht="12.75" customHeight="1" x14ac:dyDescent="0.2"/>
    <row r="36601" ht="12.75" customHeight="1" x14ac:dyDescent="0.2"/>
    <row r="36602" ht="12.75" customHeight="1" x14ac:dyDescent="0.2"/>
    <row r="36603" ht="12.75" customHeight="1" x14ac:dyDescent="0.2"/>
    <row r="36604" ht="12.75" customHeight="1" x14ac:dyDescent="0.2"/>
    <row r="36605" ht="12.75" customHeight="1" x14ac:dyDescent="0.2"/>
    <row r="36606" ht="12.75" customHeight="1" x14ac:dyDescent="0.2"/>
    <row r="36607" ht="12.75" customHeight="1" x14ac:dyDescent="0.2"/>
    <row r="36608" ht="12.75" customHeight="1" x14ac:dyDescent="0.2"/>
    <row r="36609" ht="12.75" customHeight="1" x14ac:dyDescent="0.2"/>
    <row r="36610" ht="12.75" customHeight="1" x14ac:dyDescent="0.2"/>
    <row r="36611" ht="12.75" customHeight="1" x14ac:dyDescent="0.2"/>
    <row r="36612" ht="12.75" customHeight="1" x14ac:dyDescent="0.2"/>
    <row r="36613" ht="12.75" customHeight="1" x14ac:dyDescent="0.2"/>
    <row r="36614" ht="12.75" customHeight="1" x14ac:dyDescent="0.2"/>
    <row r="36615" ht="12.75" customHeight="1" x14ac:dyDescent="0.2"/>
    <row r="36616" ht="12.75" customHeight="1" x14ac:dyDescent="0.2"/>
    <row r="36617" ht="12.75" customHeight="1" x14ac:dyDescent="0.2"/>
    <row r="36618" ht="12.75" customHeight="1" x14ac:dyDescent="0.2"/>
    <row r="36619" ht="12.75" customHeight="1" x14ac:dyDescent="0.2"/>
    <row r="36620" ht="12.75" customHeight="1" x14ac:dyDescent="0.2"/>
    <row r="36621" ht="12.75" customHeight="1" x14ac:dyDescent="0.2"/>
    <row r="36622" ht="12.75" customHeight="1" x14ac:dyDescent="0.2"/>
    <row r="36623" ht="12.75" customHeight="1" x14ac:dyDescent="0.2"/>
    <row r="36624" ht="12.75" customHeight="1" x14ac:dyDescent="0.2"/>
    <row r="36625" ht="12.75" customHeight="1" x14ac:dyDescent="0.2"/>
    <row r="36626" ht="12.75" customHeight="1" x14ac:dyDescent="0.2"/>
    <row r="36627" ht="12.75" customHeight="1" x14ac:dyDescent="0.2"/>
    <row r="36628" ht="12.75" customHeight="1" x14ac:dyDescent="0.2"/>
    <row r="36629" ht="12.75" customHeight="1" x14ac:dyDescent="0.2"/>
    <row r="36630" ht="12.75" customHeight="1" x14ac:dyDescent="0.2"/>
    <row r="36631" ht="12.75" customHeight="1" x14ac:dyDescent="0.2"/>
    <row r="36632" ht="12.75" customHeight="1" x14ac:dyDescent="0.2"/>
    <row r="36633" ht="12.75" customHeight="1" x14ac:dyDescent="0.2"/>
    <row r="36634" ht="12.75" customHeight="1" x14ac:dyDescent="0.2"/>
    <row r="36635" ht="12.75" customHeight="1" x14ac:dyDescent="0.2"/>
    <row r="36636" ht="12.75" customHeight="1" x14ac:dyDescent="0.2"/>
    <row r="36637" ht="12.75" customHeight="1" x14ac:dyDescent="0.2"/>
    <row r="36638" ht="12.75" customHeight="1" x14ac:dyDescent="0.2"/>
    <row r="36639" ht="12.75" customHeight="1" x14ac:dyDescent="0.2"/>
    <row r="36640" ht="12.75" customHeight="1" x14ac:dyDescent="0.2"/>
    <row r="36641" ht="12.75" customHeight="1" x14ac:dyDescent="0.2"/>
    <row r="36642" ht="12.75" customHeight="1" x14ac:dyDescent="0.2"/>
    <row r="36643" ht="12.75" customHeight="1" x14ac:dyDescent="0.2"/>
    <row r="36644" ht="12.75" customHeight="1" x14ac:dyDescent="0.2"/>
    <row r="36645" ht="12.75" customHeight="1" x14ac:dyDescent="0.2"/>
    <row r="36646" ht="12.75" customHeight="1" x14ac:dyDescent="0.2"/>
    <row r="36647" ht="12.75" customHeight="1" x14ac:dyDescent="0.2"/>
    <row r="36648" ht="12.75" customHeight="1" x14ac:dyDescent="0.2"/>
    <row r="36649" ht="12.75" customHeight="1" x14ac:dyDescent="0.2"/>
    <row r="36650" ht="12.75" customHeight="1" x14ac:dyDescent="0.2"/>
    <row r="36651" ht="12.75" customHeight="1" x14ac:dyDescent="0.2"/>
    <row r="36652" ht="12.75" customHeight="1" x14ac:dyDescent="0.2"/>
    <row r="36653" ht="12.75" customHeight="1" x14ac:dyDescent="0.2"/>
    <row r="36654" ht="12.75" customHeight="1" x14ac:dyDescent="0.2"/>
    <row r="36655" ht="12.75" customHeight="1" x14ac:dyDescent="0.2"/>
    <row r="36656" ht="12.75" customHeight="1" x14ac:dyDescent="0.2"/>
    <row r="36657" ht="12.75" customHeight="1" x14ac:dyDescent="0.2"/>
    <row r="36658" ht="12.75" customHeight="1" x14ac:dyDescent="0.2"/>
    <row r="36659" ht="12.75" customHeight="1" x14ac:dyDescent="0.2"/>
    <row r="36660" ht="12.75" customHeight="1" x14ac:dyDescent="0.2"/>
    <row r="36661" ht="12.75" customHeight="1" x14ac:dyDescent="0.2"/>
    <row r="36662" ht="12.75" customHeight="1" x14ac:dyDescent="0.2"/>
    <row r="36663" ht="12.75" customHeight="1" x14ac:dyDescent="0.2"/>
    <row r="36664" ht="12.75" customHeight="1" x14ac:dyDescent="0.2"/>
    <row r="36665" ht="12.75" customHeight="1" x14ac:dyDescent="0.2"/>
    <row r="36666" ht="12.75" customHeight="1" x14ac:dyDescent="0.2"/>
    <row r="36667" ht="12.75" customHeight="1" x14ac:dyDescent="0.2"/>
    <row r="36668" ht="12.75" customHeight="1" x14ac:dyDescent="0.2"/>
    <row r="36669" ht="12.75" customHeight="1" x14ac:dyDescent="0.2"/>
    <row r="36670" ht="12.75" customHeight="1" x14ac:dyDescent="0.2"/>
    <row r="36671" ht="12.75" customHeight="1" x14ac:dyDescent="0.2"/>
    <row r="36672" ht="12.75" customHeight="1" x14ac:dyDescent="0.2"/>
    <row r="36673" ht="12.75" customHeight="1" x14ac:dyDescent="0.2"/>
    <row r="36674" ht="12.75" customHeight="1" x14ac:dyDescent="0.2"/>
    <row r="36675" ht="12.75" customHeight="1" x14ac:dyDescent="0.2"/>
    <row r="36676" ht="12.75" customHeight="1" x14ac:dyDescent="0.2"/>
    <row r="36677" ht="12.75" customHeight="1" x14ac:dyDescent="0.2"/>
    <row r="36678" ht="12.75" customHeight="1" x14ac:dyDescent="0.2"/>
    <row r="36679" ht="12.75" customHeight="1" x14ac:dyDescent="0.2"/>
    <row r="36680" ht="12.75" customHeight="1" x14ac:dyDescent="0.2"/>
    <row r="36681" ht="12.75" customHeight="1" x14ac:dyDescent="0.2"/>
    <row r="36682" ht="12.75" customHeight="1" x14ac:dyDescent="0.2"/>
    <row r="36683" ht="12.75" customHeight="1" x14ac:dyDescent="0.2"/>
    <row r="36684" ht="12.75" customHeight="1" x14ac:dyDescent="0.2"/>
    <row r="36685" ht="12.75" customHeight="1" x14ac:dyDescent="0.2"/>
    <row r="36686" ht="12.75" customHeight="1" x14ac:dyDescent="0.2"/>
    <row r="36687" ht="12.75" customHeight="1" x14ac:dyDescent="0.2"/>
    <row r="36688" ht="12.75" customHeight="1" x14ac:dyDescent="0.2"/>
    <row r="36689" ht="12.75" customHeight="1" x14ac:dyDescent="0.2"/>
    <row r="36690" ht="12.75" customHeight="1" x14ac:dyDescent="0.2"/>
    <row r="36691" ht="12.75" customHeight="1" x14ac:dyDescent="0.2"/>
    <row r="36692" ht="12.75" customHeight="1" x14ac:dyDescent="0.2"/>
    <row r="36693" ht="12.75" customHeight="1" x14ac:dyDescent="0.2"/>
    <row r="36694" ht="12.75" customHeight="1" x14ac:dyDescent="0.2"/>
    <row r="36695" ht="12.75" customHeight="1" x14ac:dyDescent="0.2"/>
    <row r="36696" ht="12.75" customHeight="1" x14ac:dyDescent="0.2"/>
    <row r="36697" ht="12.75" customHeight="1" x14ac:dyDescent="0.2"/>
    <row r="36698" ht="12.75" customHeight="1" x14ac:dyDescent="0.2"/>
    <row r="36699" ht="12.75" customHeight="1" x14ac:dyDescent="0.2"/>
    <row r="36700" ht="12.75" customHeight="1" x14ac:dyDescent="0.2"/>
    <row r="36701" ht="12.75" customHeight="1" x14ac:dyDescent="0.2"/>
    <row r="36702" ht="12.75" customHeight="1" x14ac:dyDescent="0.2"/>
    <row r="36703" ht="12.75" customHeight="1" x14ac:dyDescent="0.2"/>
    <row r="36704" ht="12.75" customHeight="1" x14ac:dyDescent="0.2"/>
    <row r="36705" ht="12.75" customHeight="1" x14ac:dyDescent="0.2"/>
    <row r="36706" ht="12.75" customHeight="1" x14ac:dyDescent="0.2"/>
    <row r="36707" ht="12.75" customHeight="1" x14ac:dyDescent="0.2"/>
    <row r="36708" ht="12.75" customHeight="1" x14ac:dyDescent="0.2"/>
    <row r="36709" ht="12.75" customHeight="1" x14ac:dyDescent="0.2"/>
    <row r="36710" ht="12.75" customHeight="1" x14ac:dyDescent="0.2"/>
    <row r="36711" ht="12.75" customHeight="1" x14ac:dyDescent="0.2"/>
    <row r="36712" ht="12.75" customHeight="1" x14ac:dyDescent="0.2"/>
    <row r="36713" ht="12.75" customHeight="1" x14ac:dyDescent="0.2"/>
    <row r="36714" ht="12.75" customHeight="1" x14ac:dyDescent="0.2"/>
    <row r="36715" ht="12.75" customHeight="1" x14ac:dyDescent="0.2"/>
    <row r="36716" ht="12.75" customHeight="1" x14ac:dyDescent="0.2"/>
    <row r="36717" ht="12.75" customHeight="1" x14ac:dyDescent="0.2"/>
    <row r="36718" ht="12.75" customHeight="1" x14ac:dyDescent="0.2"/>
    <row r="36719" ht="12.75" customHeight="1" x14ac:dyDescent="0.2"/>
    <row r="36720" ht="12.75" customHeight="1" x14ac:dyDescent="0.2"/>
    <row r="36721" ht="12.75" customHeight="1" x14ac:dyDescent="0.2"/>
    <row r="36722" ht="12.75" customHeight="1" x14ac:dyDescent="0.2"/>
    <row r="36723" ht="12.75" customHeight="1" x14ac:dyDescent="0.2"/>
    <row r="36724" ht="12.75" customHeight="1" x14ac:dyDescent="0.2"/>
    <row r="36725" ht="12.75" customHeight="1" x14ac:dyDescent="0.2"/>
    <row r="36726" ht="12.75" customHeight="1" x14ac:dyDescent="0.2"/>
    <row r="36727" ht="12.75" customHeight="1" x14ac:dyDescent="0.2"/>
    <row r="36728" ht="12.75" customHeight="1" x14ac:dyDescent="0.2"/>
    <row r="36729" ht="12.75" customHeight="1" x14ac:dyDescent="0.2"/>
    <row r="36730" ht="12.75" customHeight="1" x14ac:dyDescent="0.2"/>
    <row r="36731" ht="12.75" customHeight="1" x14ac:dyDescent="0.2"/>
    <row r="36732" ht="12.75" customHeight="1" x14ac:dyDescent="0.2"/>
    <row r="36733" ht="12.75" customHeight="1" x14ac:dyDescent="0.2"/>
    <row r="36734" ht="12.75" customHeight="1" x14ac:dyDescent="0.2"/>
    <row r="36735" ht="12.75" customHeight="1" x14ac:dyDescent="0.2"/>
    <row r="36736" ht="12.75" customHeight="1" x14ac:dyDescent="0.2"/>
    <row r="36737" ht="12.75" customHeight="1" x14ac:dyDescent="0.2"/>
    <row r="36738" ht="12.75" customHeight="1" x14ac:dyDescent="0.2"/>
    <row r="36739" ht="12.75" customHeight="1" x14ac:dyDescent="0.2"/>
    <row r="36740" ht="12.75" customHeight="1" x14ac:dyDescent="0.2"/>
    <row r="36741" ht="12.75" customHeight="1" x14ac:dyDescent="0.2"/>
    <row r="36742" ht="12.75" customHeight="1" x14ac:dyDescent="0.2"/>
    <row r="36743" ht="12.75" customHeight="1" x14ac:dyDescent="0.2"/>
    <row r="36744" ht="12.75" customHeight="1" x14ac:dyDescent="0.2"/>
    <row r="36745" ht="12.75" customHeight="1" x14ac:dyDescent="0.2"/>
    <row r="36746" ht="12.75" customHeight="1" x14ac:dyDescent="0.2"/>
    <row r="36747" ht="12.75" customHeight="1" x14ac:dyDescent="0.2"/>
    <row r="36748" ht="12.75" customHeight="1" x14ac:dyDescent="0.2"/>
    <row r="36749" ht="12.75" customHeight="1" x14ac:dyDescent="0.2"/>
    <row r="36750" ht="12.75" customHeight="1" x14ac:dyDescent="0.2"/>
    <row r="36751" ht="12.75" customHeight="1" x14ac:dyDescent="0.2"/>
    <row r="36752" ht="12.75" customHeight="1" x14ac:dyDescent="0.2"/>
    <row r="36753" ht="12.75" customHeight="1" x14ac:dyDescent="0.2"/>
    <row r="36754" ht="12.75" customHeight="1" x14ac:dyDescent="0.2"/>
    <row r="36755" ht="12.75" customHeight="1" x14ac:dyDescent="0.2"/>
    <row r="36756" ht="12.75" customHeight="1" x14ac:dyDescent="0.2"/>
    <row r="36757" ht="12.75" customHeight="1" x14ac:dyDescent="0.2"/>
    <row r="36758" ht="12.75" customHeight="1" x14ac:dyDescent="0.2"/>
    <row r="36759" ht="12.75" customHeight="1" x14ac:dyDescent="0.2"/>
    <row r="36760" ht="12.75" customHeight="1" x14ac:dyDescent="0.2"/>
    <row r="36761" ht="12.75" customHeight="1" x14ac:dyDescent="0.2"/>
    <row r="36762" ht="12.75" customHeight="1" x14ac:dyDescent="0.2"/>
    <row r="36763" ht="12.75" customHeight="1" x14ac:dyDescent="0.2"/>
    <row r="36764" ht="12.75" customHeight="1" x14ac:dyDescent="0.2"/>
    <row r="36765" ht="12.75" customHeight="1" x14ac:dyDescent="0.2"/>
    <row r="36766" ht="12.75" customHeight="1" x14ac:dyDescent="0.2"/>
    <row r="36767" ht="12.75" customHeight="1" x14ac:dyDescent="0.2"/>
    <row r="36768" ht="12.75" customHeight="1" x14ac:dyDescent="0.2"/>
    <row r="36769" ht="12.75" customHeight="1" x14ac:dyDescent="0.2"/>
    <row r="36770" ht="12.75" customHeight="1" x14ac:dyDescent="0.2"/>
    <row r="36771" ht="12.75" customHeight="1" x14ac:dyDescent="0.2"/>
    <row r="36772" ht="12.75" customHeight="1" x14ac:dyDescent="0.2"/>
    <row r="36773" ht="12.75" customHeight="1" x14ac:dyDescent="0.2"/>
    <row r="36774" ht="12.75" customHeight="1" x14ac:dyDescent="0.2"/>
    <row r="36775" ht="12.75" customHeight="1" x14ac:dyDescent="0.2"/>
    <row r="36776" ht="12.75" customHeight="1" x14ac:dyDescent="0.2"/>
    <row r="36777" ht="12.75" customHeight="1" x14ac:dyDescent="0.2"/>
    <row r="36778" ht="12.75" customHeight="1" x14ac:dyDescent="0.2"/>
    <row r="36779" ht="12.75" customHeight="1" x14ac:dyDescent="0.2"/>
    <row r="36780" ht="12.75" customHeight="1" x14ac:dyDescent="0.2"/>
    <row r="36781" ht="12.75" customHeight="1" x14ac:dyDescent="0.2"/>
    <row r="36782" ht="12.75" customHeight="1" x14ac:dyDescent="0.2"/>
    <row r="36783" ht="12.75" customHeight="1" x14ac:dyDescent="0.2"/>
    <row r="36784" ht="12.75" customHeight="1" x14ac:dyDescent="0.2"/>
    <row r="36785" ht="12.75" customHeight="1" x14ac:dyDescent="0.2"/>
    <row r="36786" ht="12.75" customHeight="1" x14ac:dyDescent="0.2"/>
    <row r="36787" ht="12.75" customHeight="1" x14ac:dyDescent="0.2"/>
    <row r="36788" ht="12.75" customHeight="1" x14ac:dyDescent="0.2"/>
    <row r="36789" ht="12.75" customHeight="1" x14ac:dyDescent="0.2"/>
    <row r="36790" ht="12.75" customHeight="1" x14ac:dyDescent="0.2"/>
    <row r="36791" ht="12.75" customHeight="1" x14ac:dyDescent="0.2"/>
    <row r="36792" ht="12.75" customHeight="1" x14ac:dyDescent="0.2"/>
    <row r="36793" ht="12.75" customHeight="1" x14ac:dyDescent="0.2"/>
    <row r="36794" ht="12.75" customHeight="1" x14ac:dyDescent="0.2"/>
    <row r="36795" ht="12.75" customHeight="1" x14ac:dyDescent="0.2"/>
    <row r="36796" ht="12.75" customHeight="1" x14ac:dyDescent="0.2"/>
    <row r="36797" ht="12.75" customHeight="1" x14ac:dyDescent="0.2"/>
    <row r="36798" ht="12.75" customHeight="1" x14ac:dyDescent="0.2"/>
    <row r="36799" ht="12.75" customHeight="1" x14ac:dyDescent="0.2"/>
    <row r="36800" ht="12.75" customHeight="1" x14ac:dyDescent="0.2"/>
    <row r="36801" ht="12.75" customHeight="1" x14ac:dyDescent="0.2"/>
    <row r="36802" ht="12.75" customHeight="1" x14ac:dyDescent="0.2"/>
    <row r="36803" ht="12.75" customHeight="1" x14ac:dyDescent="0.2"/>
    <row r="36804" ht="12.75" customHeight="1" x14ac:dyDescent="0.2"/>
    <row r="36805" ht="12.75" customHeight="1" x14ac:dyDescent="0.2"/>
    <row r="36806" ht="12.75" customHeight="1" x14ac:dyDescent="0.2"/>
    <row r="36807" ht="12.75" customHeight="1" x14ac:dyDescent="0.2"/>
    <row r="36808" ht="12.75" customHeight="1" x14ac:dyDescent="0.2"/>
    <row r="36809" ht="12.75" customHeight="1" x14ac:dyDescent="0.2"/>
    <row r="36810" ht="12.75" customHeight="1" x14ac:dyDescent="0.2"/>
    <row r="36811" ht="12.75" customHeight="1" x14ac:dyDescent="0.2"/>
    <row r="36812" ht="12.75" customHeight="1" x14ac:dyDescent="0.2"/>
    <row r="36813" ht="12.75" customHeight="1" x14ac:dyDescent="0.2"/>
    <row r="36814" ht="12.75" customHeight="1" x14ac:dyDescent="0.2"/>
    <row r="36815" ht="12.75" customHeight="1" x14ac:dyDescent="0.2"/>
    <row r="36816" ht="12.75" customHeight="1" x14ac:dyDescent="0.2"/>
    <row r="36817" ht="12.75" customHeight="1" x14ac:dyDescent="0.2"/>
    <row r="36818" ht="12.75" customHeight="1" x14ac:dyDescent="0.2"/>
    <row r="36819" ht="12.75" customHeight="1" x14ac:dyDescent="0.2"/>
    <row r="36820" ht="12.75" customHeight="1" x14ac:dyDescent="0.2"/>
    <row r="36821" ht="12.75" customHeight="1" x14ac:dyDescent="0.2"/>
    <row r="36822" ht="12.75" customHeight="1" x14ac:dyDescent="0.2"/>
    <row r="36823" ht="12.75" customHeight="1" x14ac:dyDescent="0.2"/>
    <row r="36824" ht="12.75" customHeight="1" x14ac:dyDescent="0.2"/>
    <row r="36825" ht="12.75" customHeight="1" x14ac:dyDescent="0.2"/>
    <row r="36826" ht="12.75" customHeight="1" x14ac:dyDescent="0.2"/>
    <row r="36827" ht="12.75" customHeight="1" x14ac:dyDescent="0.2"/>
    <row r="36828" ht="12.75" customHeight="1" x14ac:dyDescent="0.2"/>
    <row r="36829" ht="12.75" customHeight="1" x14ac:dyDescent="0.2"/>
    <row r="36830" ht="12.75" customHeight="1" x14ac:dyDescent="0.2"/>
    <row r="36831" ht="12.75" customHeight="1" x14ac:dyDescent="0.2"/>
    <row r="36832" ht="12.75" customHeight="1" x14ac:dyDescent="0.2"/>
    <row r="36833" ht="12.75" customHeight="1" x14ac:dyDescent="0.2"/>
    <row r="36834" ht="12.75" customHeight="1" x14ac:dyDescent="0.2"/>
    <row r="36835" ht="12.75" customHeight="1" x14ac:dyDescent="0.2"/>
    <row r="36836" ht="12.75" customHeight="1" x14ac:dyDescent="0.2"/>
    <row r="36837" ht="12.75" customHeight="1" x14ac:dyDescent="0.2"/>
    <row r="36838" ht="12.75" customHeight="1" x14ac:dyDescent="0.2"/>
    <row r="36839" ht="12.75" customHeight="1" x14ac:dyDescent="0.2"/>
    <row r="36840" ht="12.75" customHeight="1" x14ac:dyDescent="0.2"/>
    <row r="36841" ht="12.75" customHeight="1" x14ac:dyDescent="0.2"/>
    <row r="36842" ht="12.75" customHeight="1" x14ac:dyDescent="0.2"/>
    <row r="36843" ht="12.75" customHeight="1" x14ac:dyDescent="0.2"/>
    <row r="36844" ht="12.75" customHeight="1" x14ac:dyDescent="0.2"/>
    <row r="36845" ht="12.75" customHeight="1" x14ac:dyDescent="0.2"/>
    <row r="36846" ht="12.75" customHeight="1" x14ac:dyDescent="0.2"/>
    <row r="36847" ht="12.75" customHeight="1" x14ac:dyDescent="0.2"/>
    <row r="36848" ht="12.75" customHeight="1" x14ac:dyDescent="0.2"/>
    <row r="36849" ht="12.75" customHeight="1" x14ac:dyDescent="0.2"/>
    <row r="36850" ht="12.75" customHeight="1" x14ac:dyDescent="0.2"/>
    <row r="36851" ht="12.75" customHeight="1" x14ac:dyDescent="0.2"/>
    <row r="36852" ht="12.75" customHeight="1" x14ac:dyDescent="0.2"/>
    <row r="36853" ht="12.75" customHeight="1" x14ac:dyDescent="0.2"/>
    <row r="36854" ht="12.75" customHeight="1" x14ac:dyDescent="0.2"/>
    <row r="36855" ht="12.75" customHeight="1" x14ac:dyDescent="0.2"/>
    <row r="36856" ht="12.75" customHeight="1" x14ac:dyDescent="0.2"/>
    <row r="36857" ht="12.75" customHeight="1" x14ac:dyDescent="0.2"/>
    <row r="36858" ht="12.75" customHeight="1" x14ac:dyDescent="0.2"/>
    <row r="36859" ht="12.75" customHeight="1" x14ac:dyDescent="0.2"/>
    <row r="36860" ht="12.75" customHeight="1" x14ac:dyDescent="0.2"/>
    <row r="36861" ht="12.75" customHeight="1" x14ac:dyDescent="0.2"/>
    <row r="36862" ht="12.75" customHeight="1" x14ac:dyDescent="0.2"/>
    <row r="36863" ht="12.75" customHeight="1" x14ac:dyDescent="0.2"/>
    <row r="36864" ht="12.75" customHeight="1" x14ac:dyDescent="0.2"/>
    <row r="36865" ht="12.75" customHeight="1" x14ac:dyDescent="0.2"/>
    <row r="36866" ht="12.75" customHeight="1" x14ac:dyDescent="0.2"/>
    <row r="36867" ht="12.75" customHeight="1" x14ac:dyDescent="0.2"/>
    <row r="36868" ht="12.75" customHeight="1" x14ac:dyDescent="0.2"/>
    <row r="36869" ht="12.75" customHeight="1" x14ac:dyDescent="0.2"/>
    <row r="36870" ht="12.75" customHeight="1" x14ac:dyDescent="0.2"/>
    <row r="36871" ht="12.75" customHeight="1" x14ac:dyDescent="0.2"/>
    <row r="36872" ht="12.75" customHeight="1" x14ac:dyDescent="0.2"/>
    <row r="36873" ht="12.75" customHeight="1" x14ac:dyDescent="0.2"/>
    <row r="36874" ht="12.75" customHeight="1" x14ac:dyDescent="0.2"/>
    <row r="36875" ht="12.75" customHeight="1" x14ac:dyDescent="0.2"/>
    <row r="36876" ht="12.75" customHeight="1" x14ac:dyDescent="0.2"/>
    <row r="36877" ht="12.75" customHeight="1" x14ac:dyDescent="0.2"/>
    <row r="36878" ht="12.75" customHeight="1" x14ac:dyDescent="0.2"/>
    <row r="36879" ht="12.75" customHeight="1" x14ac:dyDescent="0.2"/>
    <row r="36880" ht="12.75" customHeight="1" x14ac:dyDescent="0.2"/>
    <row r="36881" ht="12.75" customHeight="1" x14ac:dyDescent="0.2"/>
    <row r="36882" ht="12.75" customHeight="1" x14ac:dyDescent="0.2"/>
    <row r="36883" ht="12.75" customHeight="1" x14ac:dyDescent="0.2"/>
    <row r="36884" ht="12.75" customHeight="1" x14ac:dyDescent="0.2"/>
    <row r="36885" ht="12.75" customHeight="1" x14ac:dyDescent="0.2"/>
    <row r="36886" ht="12.75" customHeight="1" x14ac:dyDescent="0.2"/>
    <row r="36887" ht="12.75" customHeight="1" x14ac:dyDescent="0.2"/>
    <row r="36888" ht="12.75" customHeight="1" x14ac:dyDescent="0.2"/>
    <row r="36889" ht="12.75" customHeight="1" x14ac:dyDescent="0.2"/>
    <row r="36890" ht="12.75" customHeight="1" x14ac:dyDescent="0.2"/>
    <row r="36891" ht="12.75" customHeight="1" x14ac:dyDescent="0.2"/>
    <row r="36892" ht="12.75" customHeight="1" x14ac:dyDescent="0.2"/>
    <row r="36893" ht="12.75" customHeight="1" x14ac:dyDescent="0.2"/>
    <row r="36894" ht="12.75" customHeight="1" x14ac:dyDescent="0.2"/>
    <row r="36895" ht="12.75" customHeight="1" x14ac:dyDescent="0.2"/>
    <row r="36896" ht="12.75" customHeight="1" x14ac:dyDescent="0.2"/>
    <row r="36897" ht="12.75" customHeight="1" x14ac:dyDescent="0.2"/>
    <row r="36898" ht="12.75" customHeight="1" x14ac:dyDescent="0.2"/>
    <row r="36899" ht="12.75" customHeight="1" x14ac:dyDescent="0.2"/>
    <row r="36900" ht="12.75" customHeight="1" x14ac:dyDescent="0.2"/>
    <row r="36901" ht="12.75" customHeight="1" x14ac:dyDescent="0.2"/>
    <row r="36902" ht="12.75" customHeight="1" x14ac:dyDescent="0.2"/>
    <row r="36903" ht="12.75" customHeight="1" x14ac:dyDescent="0.2"/>
    <row r="36904" ht="12.75" customHeight="1" x14ac:dyDescent="0.2"/>
    <row r="36905" ht="12.75" customHeight="1" x14ac:dyDescent="0.2"/>
    <row r="36906" ht="12.75" customHeight="1" x14ac:dyDescent="0.2"/>
    <row r="36907" ht="12.75" customHeight="1" x14ac:dyDescent="0.2"/>
    <row r="36908" ht="12.75" customHeight="1" x14ac:dyDescent="0.2"/>
    <row r="36909" ht="12.75" customHeight="1" x14ac:dyDescent="0.2"/>
    <row r="36910" ht="12.75" customHeight="1" x14ac:dyDescent="0.2"/>
    <row r="36911" ht="12.75" customHeight="1" x14ac:dyDescent="0.2"/>
    <row r="36912" ht="12.75" customHeight="1" x14ac:dyDescent="0.2"/>
    <row r="36913" ht="12.75" customHeight="1" x14ac:dyDescent="0.2"/>
    <row r="36914" ht="12.75" customHeight="1" x14ac:dyDescent="0.2"/>
    <row r="36915" ht="12.75" customHeight="1" x14ac:dyDescent="0.2"/>
    <row r="36916" ht="12.75" customHeight="1" x14ac:dyDescent="0.2"/>
    <row r="36917" ht="12.75" customHeight="1" x14ac:dyDescent="0.2"/>
    <row r="36918" ht="12.75" customHeight="1" x14ac:dyDescent="0.2"/>
    <row r="36919" ht="12.75" customHeight="1" x14ac:dyDescent="0.2"/>
    <row r="36920" ht="12.75" customHeight="1" x14ac:dyDescent="0.2"/>
    <row r="36921" ht="12.75" customHeight="1" x14ac:dyDescent="0.2"/>
    <row r="36922" ht="12.75" customHeight="1" x14ac:dyDescent="0.2"/>
    <row r="36923" ht="12.75" customHeight="1" x14ac:dyDescent="0.2"/>
    <row r="36924" ht="12.75" customHeight="1" x14ac:dyDescent="0.2"/>
    <row r="36925" ht="12.75" customHeight="1" x14ac:dyDescent="0.2"/>
    <row r="36926" ht="12.75" customHeight="1" x14ac:dyDescent="0.2"/>
    <row r="36927" ht="12.75" customHeight="1" x14ac:dyDescent="0.2"/>
    <row r="36928" ht="12.75" customHeight="1" x14ac:dyDescent="0.2"/>
    <row r="36929" ht="12.75" customHeight="1" x14ac:dyDescent="0.2"/>
    <row r="36930" ht="12.75" customHeight="1" x14ac:dyDescent="0.2"/>
    <row r="36931" ht="12.75" customHeight="1" x14ac:dyDescent="0.2"/>
    <row r="36932" ht="12.75" customHeight="1" x14ac:dyDescent="0.2"/>
    <row r="36933" ht="12.75" customHeight="1" x14ac:dyDescent="0.2"/>
    <row r="36934" ht="12.75" customHeight="1" x14ac:dyDescent="0.2"/>
    <row r="36935" ht="12.75" customHeight="1" x14ac:dyDescent="0.2"/>
    <row r="36936" ht="12.75" customHeight="1" x14ac:dyDescent="0.2"/>
    <row r="36937" ht="12.75" customHeight="1" x14ac:dyDescent="0.2"/>
    <row r="36938" ht="12.75" customHeight="1" x14ac:dyDescent="0.2"/>
    <row r="36939" ht="12.75" customHeight="1" x14ac:dyDescent="0.2"/>
    <row r="36940" ht="12.75" customHeight="1" x14ac:dyDescent="0.2"/>
    <row r="36941" ht="12.75" customHeight="1" x14ac:dyDescent="0.2"/>
    <row r="36942" ht="12.75" customHeight="1" x14ac:dyDescent="0.2"/>
    <row r="36943" ht="12.75" customHeight="1" x14ac:dyDescent="0.2"/>
    <row r="36944" ht="12.75" customHeight="1" x14ac:dyDescent="0.2"/>
    <row r="36945" ht="12.75" customHeight="1" x14ac:dyDescent="0.2"/>
    <row r="36946" ht="12.75" customHeight="1" x14ac:dyDescent="0.2"/>
    <row r="36947" ht="12.75" customHeight="1" x14ac:dyDescent="0.2"/>
    <row r="36948" ht="12.75" customHeight="1" x14ac:dyDescent="0.2"/>
    <row r="36949" ht="12.75" customHeight="1" x14ac:dyDescent="0.2"/>
    <row r="36950" ht="12.75" customHeight="1" x14ac:dyDescent="0.2"/>
    <row r="36951" ht="12.75" customHeight="1" x14ac:dyDescent="0.2"/>
    <row r="36952" ht="12.75" customHeight="1" x14ac:dyDescent="0.2"/>
    <row r="36953" ht="12.75" customHeight="1" x14ac:dyDescent="0.2"/>
    <row r="36954" ht="12.75" customHeight="1" x14ac:dyDescent="0.2"/>
    <row r="36955" ht="12.75" customHeight="1" x14ac:dyDescent="0.2"/>
    <row r="36956" ht="12.75" customHeight="1" x14ac:dyDescent="0.2"/>
    <row r="36957" ht="12.75" customHeight="1" x14ac:dyDescent="0.2"/>
    <row r="36958" ht="12.75" customHeight="1" x14ac:dyDescent="0.2"/>
    <row r="36959" ht="12.75" customHeight="1" x14ac:dyDescent="0.2"/>
    <row r="36960" ht="12.75" customHeight="1" x14ac:dyDescent="0.2"/>
    <row r="36961" ht="12.75" customHeight="1" x14ac:dyDescent="0.2"/>
    <row r="36962" ht="12.75" customHeight="1" x14ac:dyDescent="0.2"/>
    <row r="36963" ht="12.75" customHeight="1" x14ac:dyDescent="0.2"/>
    <row r="36964" ht="12.75" customHeight="1" x14ac:dyDescent="0.2"/>
    <row r="36965" ht="12.75" customHeight="1" x14ac:dyDescent="0.2"/>
    <row r="36966" ht="12.75" customHeight="1" x14ac:dyDescent="0.2"/>
    <row r="36967" ht="12.75" customHeight="1" x14ac:dyDescent="0.2"/>
    <row r="36968" ht="12.75" customHeight="1" x14ac:dyDescent="0.2"/>
    <row r="36969" ht="12.75" customHeight="1" x14ac:dyDescent="0.2"/>
    <row r="36970" ht="12.75" customHeight="1" x14ac:dyDescent="0.2"/>
    <row r="36971" ht="12.75" customHeight="1" x14ac:dyDescent="0.2"/>
    <row r="36972" ht="12.75" customHeight="1" x14ac:dyDescent="0.2"/>
    <row r="36973" ht="12.75" customHeight="1" x14ac:dyDescent="0.2"/>
    <row r="36974" ht="12.75" customHeight="1" x14ac:dyDescent="0.2"/>
    <row r="36975" ht="12.75" customHeight="1" x14ac:dyDescent="0.2"/>
    <row r="36976" ht="12.75" customHeight="1" x14ac:dyDescent="0.2"/>
    <row r="36977" ht="12.75" customHeight="1" x14ac:dyDescent="0.2"/>
    <row r="36978" ht="12.75" customHeight="1" x14ac:dyDescent="0.2"/>
    <row r="36979" ht="12.75" customHeight="1" x14ac:dyDescent="0.2"/>
    <row r="36980" ht="12.75" customHeight="1" x14ac:dyDescent="0.2"/>
    <row r="36981" ht="12.75" customHeight="1" x14ac:dyDescent="0.2"/>
    <row r="36982" ht="12.75" customHeight="1" x14ac:dyDescent="0.2"/>
    <row r="36983" ht="12.75" customHeight="1" x14ac:dyDescent="0.2"/>
    <row r="36984" ht="12.75" customHeight="1" x14ac:dyDescent="0.2"/>
    <row r="36985" ht="12.75" customHeight="1" x14ac:dyDescent="0.2"/>
    <row r="36986" ht="12.75" customHeight="1" x14ac:dyDescent="0.2"/>
    <row r="36987" ht="12.75" customHeight="1" x14ac:dyDescent="0.2"/>
    <row r="36988" ht="12.75" customHeight="1" x14ac:dyDescent="0.2"/>
    <row r="36989" ht="12.75" customHeight="1" x14ac:dyDescent="0.2"/>
    <row r="36990" ht="12.75" customHeight="1" x14ac:dyDescent="0.2"/>
    <row r="36991" ht="12.75" customHeight="1" x14ac:dyDescent="0.2"/>
    <row r="36992" ht="12.75" customHeight="1" x14ac:dyDescent="0.2"/>
    <row r="36993" ht="12.75" customHeight="1" x14ac:dyDescent="0.2"/>
    <row r="36994" ht="12.75" customHeight="1" x14ac:dyDescent="0.2"/>
    <row r="36995" ht="12.75" customHeight="1" x14ac:dyDescent="0.2"/>
    <row r="36996" ht="12.75" customHeight="1" x14ac:dyDescent="0.2"/>
    <row r="36997" ht="12.75" customHeight="1" x14ac:dyDescent="0.2"/>
    <row r="36998" ht="12.75" customHeight="1" x14ac:dyDescent="0.2"/>
    <row r="36999" ht="12.75" customHeight="1" x14ac:dyDescent="0.2"/>
    <row r="37000" ht="12.75" customHeight="1" x14ac:dyDescent="0.2"/>
    <row r="37001" ht="12.75" customHeight="1" x14ac:dyDescent="0.2"/>
    <row r="37002" ht="12.75" customHeight="1" x14ac:dyDescent="0.2"/>
    <row r="37003" ht="12.75" customHeight="1" x14ac:dyDescent="0.2"/>
    <row r="37004" ht="12.75" customHeight="1" x14ac:dyDescent="0.2"/>
    <row r="37005" ht="12.75" customHeight="1" x14ac:dyDescent="0.2"/>
    <row r="37006" ht="12.75" customHeight="1" x14ac:dyDescent="0.2"/>
    <row r="37007" ht="12.75" customHeight="1" x14ac:dyDescent="0.2"/>
    <row r="37008" ht="12.75" customHeight="1" x14ac:dyDescent="0.2"/>
    <row r="37009" ht="12.75" customHeight="1" x14ac:dyDescent="0.2"/>
    <row r="37010" ht="12.75" customHeight="1" x14ac:dyDescent="0.2"/>
    <row r="37011" ht="12.75" customHeight="1" x14ac:dyDescent="0.2"/>
    <row r="37012" ht="12.75" customHeight="1" x14ac:dyDescent="0.2"/>
    <row r="37013" ht="12.75" customHeight="1" x14ac:dyDescent="0.2"/>
    <row r="37014" ht="12.75" customHeight="1" x14ac:dyDescent="0.2"/>
    <row r="37015" ht="12.75" customHeight="1" x14ac:dyDescent="0.2"/>
    <row r="37016" ht="12.75" customHeight="1" x14ac:dyDescent="0.2"/>
    <row r="37017" ht="12.75" customHeight="1" x14ac:dyDescent="0.2"/>
    <row r="37018" ht="12.75" customHeight="1" x14ac:dyDescent="0.2"/>
    <row r="37019" ht="12.75" customHeight="1" x14ac:dyDescent="0.2"/>
    <row r="37020" ht="12.75" customHeight="1" x14ac:dyDescent="0.2"/>
    <row r="37021" ht="12.75" customHeight="1" x14ac:dyDescent="0.2"/>
    <row r="37022" ht="12.75" customHeight="1" x14ac:dyDescent="0.2"/>
    <row r="37023" ht="12.75" customHeight="1" x14ac:dyDescent="0.2"/>
    <row r="37024" ht="12.75" customHeight="1" x14ac:dyDescent="0.2"/>
    <row r="37025" ht="12.75" customHeight="1" x14ac:dyDescent="0.2"/>
    <row r="37026" ht="12.75" customHeight="1" x14ac:dyDescent="0.2"/>
    <row r="37027" ht="12.75" customHeight="1" x14ac:dyDescent="0.2"/>
    <row r="37028" ht="12.75" customHeight="1" x14ac:dyDescent="0.2"/>
    <row r="37029" ht="12.75" customHeight="1" x14ac:dyDescent="0.2"/>
    <row r="37030" ht="12.75" customHeight="1" x14ac:dyDescent="0.2"/>
    <row r="37031" ht="12.75" customHeight="1" x14ac:dyDescent="0.2"/>
    <row r="37032" ht="12.75" customHeight="1" x14ac:dyDescent="0.2"/>
    <row r="37033" ht="12.75" customHeight="1" x14ac:dyDescent="0.2"/>
    <row r="37034" ht="12.75" customHeight="1" x14ac:dyDescent="0.2"/>
    <row r="37035" ht="12.75" customHeight="1" x14ac:dyDescent="0.2"/>
    <row r="37036" ht="12.75" customHeight="1" x14ac:dyDescent="0.2"/>
    <row r="37037" ht="12.75" customHeight="1" x14ac:dyDescent="0.2"/>
    <row r="37038" ht="12.75" customHeight="1" x14ac:dyDescent="0.2"/>
    <row r="37039" ht="12.75" customHeight="1" x14ac:dyDescent="0.2"/>
    <row r="37040" ht="12.75" customHeight="1" x14ac:dyDescent="0.2"/>
    <row r="37041" ht="12.75" customHeight="1" x14ac:dyDescent="0.2"/>
    <row r="37042" ht="12.75" customHeight="1" x14ac:dyDescent="0.2"/>
    <row r="37043" ht="12.75" customHeight="1" x14ac:dyDescent="0.2"/>
    <row r="37044" ht="12.75" customHeight="1" x14ac:dyDescent="0.2"/>
    <row r="37045" ht="12.75" customHeight="1" x14ac:dyDescent="0.2"/>
    <row r="37046" ht="12.75" customHeight="1" x14ac:dyDescent="0.2"/>
    <row r="37047" ht="12.75" customHeight="1" x14ac:dyDescent="0.2"/>
    <row r="37048" ht="12.75" customHeight="1" x14ac:dyDescent="0.2"/>
    <row r="37049" ht="12.75" customHeight="1" x14ac:dyDescent="0.2"/>
    <row r="37050" ht="12.75" customHeight="1" x14ac:dyDescent="0.2"/>
    <row r="37051" ht="12.75" customHeight="1" x14ac:dyDescent="0.2"/>
    <row r="37052" ht="12.75" customHeight="1" x14ac:dyDescent="0.2"/>
    <row r="37053" ht="12.75" customHeight="1" x14ac:dyDescent="0.2"/>
    <row r="37054" ht="12.75" customHeight="1" x14ac:dyDescent="0.2"/>
    <row r="37055" ht="12.75" customHeight="1" x14ac:dyDescent="0.2"/>
    <row r="37056" ht="12.75" customHeight="1" x14ac:dyDescent="0.2"/>
    <row r="37057" ht="12.75" customHeight="1" x14ac:dyDescent="0.2"/>
    <row r="37058" ht="12.75" customHeight="1" x14ac:dyDescent="0.2"/>
    <row r="37059" ht="12.75" customHeight="1" x14ac:dyDescent="0.2"/>
    <row r="37060" ht="12.75" customHeight="1" x14ac:dyDescent="0.2"/>
    <row r="37061" ht="12.75" customHeight="1" x14ac:dyDescent="0.2"/>
    <row r="37062" ht="12.75" customHeight="1" x14ac:dyDescent="0.2"/>
    <row r="37063" ht="12.75" customHeight="1" x14ac:dyDescent="0.2"/>
    <row r="37064" ht="12.75" customHeight="1" x14ac:dyDescent="0.2"/>
    <row r="37065" ht="12.75" customHeight="1" x14ac:dyDescent="0.2"/>
    <row r="37066" ht="12.75" customHeight="1" x14ac:dyDescent="0.2"/>
    <row r="37067" ht="12.75" customHeight="1" x14ac:dyDescent="0.2"/>
    <row r="37068" ht="12.75" customHeight="1" x14ac:dyDescent="0.2"/>
    <row r="37069" ht="12.75" customHeight="1" x14ac:dyDescent="0.2"/>
    <row r="37070" ht="12.75" customHeight="1" x14ac:dyDescent="0.2"/>
    <row r="37071" ht="12.75" customHeight="1" x14ac:dyDescent="0.2"/>
    <row r="37072" ht="12.75" customHeight="1" x14ac:dyDescent="0.2"/>
    <row r="37073" ht="12.75" customHeight="1" x14ac:dyDescent="0.2"/>
    <row r="37074" ht="12.75" customHeight="1" x14ac:dyDescent="0.2"/>
    <row r="37075" ht="12.75" customHeight="1" x14ac:dyDescent="0.2"/>
    <row r="37076" ht="12.75" customHeight="1" x14ac:dyDescent="0.2"/>
    <row r="37077" ht="12.75" customHeight="1" x14ac:dyDescent="0.2"/>
    <row r="37078" ht="12.75" customHeight="1" x14ac:dyDescent="0.2"/>
    <row r="37079" ht="12.75" customHeight="1" x14ac:dyDescent="0.2"/>
    <row r="37080" ht="12.75" customHeight="1" x14ac:dyDescent="0.2"/>
    <row r="37081" ht="12.75" customHeight="1" x14ac:dyDescent="0.2"/>
    <row r="37082" ht="12.75" customHeight="1" x14ac:dyDescent="0.2"/>
    <row r="37083" ht="12.75" customHeight="1" x14ac:dyDescent="0.2"/>
    <row r="37084" ht="12.75" customHeight="1" x14ac:dyDescent="0.2"/>
    <row r="37085" ht="12.75" customHeight="1" x14ac:dyDescent="0.2"/>
    <row r="37086" ht="12.75" customHeight="1" x14ac:dyDescent="0.2"/>
    <row r="37087" ht="12.75" customHeight="1" x14ac:dyDescent="0.2"/>
    <row r="37088" ht="12.75" customHeight="1" x14ac:dyDescent="0.2"/>
    <row r="37089" ht="12.75" customHeight="1" x14ac:dyDescent="0.2"/>
    <row r="37090" ht="12.75" customHeight="1" x14ac:dyDescent="0.2"/>
    <row r="37091" ht="12.75" customHeight="1" x14ac:dyDescent="0.2"/>
    <row r="37092" ht="12.75" customHeight="1" x14ac:dyDescent="0.2"/>
    <row r="37093" ht="12.75" customHeight="1" x14ac:dyDescent="0.2"/>
    <row r="37094" ht="12.75" customHeight="1" x14ac:dyDescent="0.2"/>
    <row r="37095" ht="12.75" customHeight="1" x14ac:dyDescent="0.2"/>
    <row r="37096" ht="12.75" customHeight="1" x14ac:dyDescent="0.2"/>
    <row r="37097" ht="12.75" customHeight="1" x14ac:dyDescent="0.2"/>
    <row r="37098" ht="12.75" customHeight="1" x14ac:dyDescent="0.2"/>
    <row r="37099" ht="12.75" customHeight="1" x14ac:dyDescent="0.2"/>
    <row r="37100" ht="12.75" customHeight="1" x14ac:dyDescent="0.2"/>
    <row r="37101" ht="12.75" customHeight="1" x14ac:dyDescent="0.2"/>
    <row r="37102" ht="12.75" customHeight="1" x14ac:dyDescent="0.2"/>
    <row r="37103" ht="12.75" customHeight="1" x14ac:dyDescent="0.2"/>
    <row r="37104" ht="12.75" customHeight="1" x14ac:dyDescent="0.2"/>
    <row r="37105" ht="12.75" customHeight="1" x14ac:dyDescent="0.2"/>
    <row r="37106" ht="12.75" customHeight="1" x14ac:dyDescent="0.2"/>
    <row r="37107" ht="12.75" customHeight="1" x14ac:dyDescent="0.2"/>
    <row r="37108" ht="12.75" customHeight="1" x14ac:dyDescent="0.2"/>
    <row r="37109" ht="12.75" customHeight="1" x14ac:dyDescent="0.2"/>
    <row r="37110" ht="12.75" customHeight="1" x14ac:dyDescent="0.2"/>
    <row r="37111" ht="12.75" customHeight="1" x14ac:dyDescent="0.2"/>
    <row r="37112" ht="12.75" customHeight="1" x14ac:dyDescent="0.2"/>
    <row r="37113" ht="12.75" customHeight="1" x14ac:dyDescent="0.2"/>
    <row r="37114" ht="12.75" customHeight="1" x14ac:dyDescent="0.2"/>
    <row r="37115" ht="12.75" customHeight="1" x14ac:dyDescent="0.2"/>
    <row r="37116" ht="12.75" customHeight="1" x14ac:dyDescent="0.2"/>
    <row r="37117" ht="12.75" customHeight="1" x14ac:dyDescent="0.2"/>
    <row r="37118" ht="12.75" customHeight="1" x14ac:dyDescent="0.2"/>
    <row r="37119" ht="12.75" customHeight="1" x14ac:dyDescent="0.2"/>
    <row r="37120" ht="12.75" customHeight="1" x14ac:dyDescent="0.2"/>
    <row r="37121" ht="12.75" customHeight="1" x14ac:dyDescent="0.2"/>
    <row r="37122" ht="12.75" customHeight="1" x14ac:dyDescent="0.2"/>
    <row r="37123" ht="12.75" customHeight="1" x14ac:dyDescent="0.2"/>
    <row r="37124" ht="12.75" customHeight="1" x14ac:dyDescent="0.2"/>
    <row r="37125" ht="12.75" customHeight="1" x14ac:dyDescent="0.2"/>
    <row r="37126" ht="12.75" customHeight="1" x14ac:dyDescent="0.2"/>
    <row r="37127" ht="12.75" customHeight="1" x14ac:dyDescent="0.2"/>
    <row r="37128" ht="12.75" customHeight="1" x14ac:dyDescent="0.2"/>
    <row r="37129" ht="12.75" customHeight="1" x14ac:dyDescent="0.2"/>
    <row r="37130" ht="12.75" customHeight="1" x14ac:dyDescent="0.2"/>
    <row r="37131" ht="12.75" customHeight="1" x14ac:dyDescent="0.2"/>
    <row r="37132" ht="12.75" customHeight="1" x14ac:dyDescent="0.2"/>
    <row r="37133" ht="12.75" customHeight="1" x14ac:dyDescent="0.2"/>
    <row r="37134" ht="12.75" customHeight="1" x14ac:dyDescent="0.2"/>
    <row r="37135" ht="12.75" customHeight="1" x14ac:dyDescent="0.2"/>
    <row r="37136" ht="12.75" customHeight="1" x14ac:dyDescent="0.2"/>
    <row r="37137" ht="12.75" customHeight="1" x14ac:dyDescent="0.2"/>
    <row r="37138" ht="12.75" customHeight="1" x14ac:dyDescent="0.2"/>
    <row r="37139" ht="12.75" customHeight="1" x14ac:dyDescent="0.2"/>
    <row r="37140" ht="12.75" customHeight="1" x14ac:dyDescent="0.2"/>
    <row r="37141" ht="12.75" customHeight="1" x14ac:dyDescent="0.2"/>
    <row r="37142" ht="12.75" customHeight="1" x14ac:dyDescent="0.2"/>
    <row r="37143" ht="12.75" customHeight="1" x14ac:dyDescent="0.2"/>
    <row r="37144" ht="12.75" customHeight="1" x14ac:dyDescent="0.2"/>
    <row r="37145" ht="12.75" customHeight="1" x14ac:dyDescent="0.2"/>
    <row r="37146" ht="12.75" customHeight="1" x14ac:dyDescent="0.2"/>
    <row r="37147" ht="12.75" customHeight="1" x14ac:dyDescent="0.2"/>
    <row r="37148" ht="12.75" customHeight="1" x14ac:dyDescent="0.2"/>
    <row r="37149" ht="12.75" customHeight="1" x14ac:dyDescent="0.2"/>
    <row r="37150" ht="12.75" customHeight="1" x14ac:dyDescent="0.2"/>
    <row r="37151" ht="12.75" customHeight="1" x14ac:dyDescent="0.2"/>
    <row r="37152" ht="12.75" customHeight="1" x14ac:dyDescent="0.2"/>
    <row r="37153" ht="12.75" customHeight="1" x14ac:dyDescent="0.2"/>
    <row r="37154" ht="12.75" customHeight="1" x14ac:dyDescent="0.2"/>
    <row r="37155" ht="12.75" customHeight="1" x14ac:dyDescent="0.2"/>
    <row r="37156" ht="12.75" customHeight="1" x14ac:dyDescent="0.2"/>
    <row r="37157" ht="12.75" customHeight="1" x14ac:dyDescent="0.2"/>
    <row r="37158" ht="12.75" customHeight="1" x14ac:dyDescent="0.2"/>
    <row r="37159" ht="12.75" customHeight="1" x14ac:dyDescent="0.2"/>
    <row r="37160" ht="12.75" customHeight="1" x14ac:dyDescent="0.2"/>
    <row r="37161" ht="12.75" customHeight="1" x14ac:dyDescent="0.2"/>
    <row r="37162" ht="12.75" customHeight="1" x14ac:dyDescent="0.2"/>
    <row r="37163" ht="12.75" customHeight="1" x14ac:dyDescent="0.2"/>
    <row r="37164" ht="12.75" customHeight="1" x14ac:dyDescent="0.2"/>
    <row r="37165" ht="12.75" customHeight="1" x14ac:dyDescent="0.2"/>
    <row r="37166" ht="12.75" customHeight="1" x14ac:dyDescent="0.2"/>
    <row r="37167" ht="12.75" customHeight="1" x14ac:dyDescent="0.2"/>
    <row r="37168" ht="12.75" customHeight="1" x14ac:dyDescent="0.2"/>
    <row r="37169" ht="12.75" customHeight="1" x14ac:dyDescent="0.2"/>
    <row r="37170" ht="12.75" customHeight="1" x14ac:dyDescent="0.2"/>
    <row r="37171" ht="12.75" customHeight="1" x14ac:dyDescent="0.2"/>
    <row r="37172" ht="12.75" customHeight="1" x14ac:dyDescent="0.2"/>
    <row r="37173" ht="12.75" customHeight="1" x14ac:dyDescent="0.2"/>
    <row r="37174" ht="12.75" customHeight="1" x14ac:dyDescent="0.2"/>
    <row r="37175" ht="12.75" customHeight="1" x14ac:dyDescent="0.2"/>
    <row r="37176" ht="12.75" customHeight="1" x14ac:dyDescent="0.2"/>
    <row r="37177" ht="12.75" customHeight="1" x14ac:dyDescent="0.2"/>
    <row r="37178" ht="12.75" customHeight="1" x14ac:dyDescent="0.2"/>
    <row r="37179" ht="12.75" customHeight="1" x14ac:dyDescent="0.2"/>
    <row r="37180" ht="12.75" customHeight="1" x14ac:dyDescent="0.2"/>
    <row r="37181" ht="12.75" customHeight="1" x14ac:dyDescent="0.2"/>
    <row r="37182" ht="12.75" customHeight="1" x14ac:dyDescent="0.2"/>
    <row r="37183" ht="12.75" customHeight="1" x14ac:dyDescent="0.2"/>
    <row r="37184" ht="12.75" customHeight="1" x14ac:dyDescent="0.2"/>
    <row r="37185" ht="12.75" customHeight="1" x14ac:dyDescent="0.2"/>
    <row r="37186" ht="12.75" customHeight="1" x14ac:dyDescent="0.2"/>
    <row r="37187" ht="12.75" customHeight="1" x14ac:dyDescent="0.2"/>
    <row r="37188" ht="12.75" customHeight="1" x14ac:dyDescent="0.2"/>
    <row r="37189" ht="12.75" customHeight="1" x14ac:dyDescent="0.2"/>
    <row r="37190" ht="12.75" customHeight="1" x14ac:dyDescent="0.2"/>
    <row r="37191" ht="12.75" customHeight="1" x14ac:dyDescent="0.2"/>
    <row r="37192" ht="12.75" customHeight="1" x14ac:dyDescent="0.2"/>
    <row r="37193" ht="12.75" customHeight="1" x14ac:dyDescent="0.2"/>
    <row r="37194" ht="12.75" customHeight="1" x14ac:dyDescent="0.2"/>
    <row r="37195" ht="12.75" customHeight="1" x14ac:dyDescent="0.2"/>
    <row r="37196" ht="12.75" customHeight="1" x14ac:dyDescent="0.2"/>
    <row r="37197" ht="12.75" customHeight="1" x14ac:dyDescent="0.2"/>
    <row r="37198" ht="12.75" customHeight="1" x14ac:dyDescent="0.2"/>
    <row r="37199" ht="12.75" customHeight="1" x14ac:dyDescent="0.2"/>
    <row r="37200" ht="12.75" customHeight="1" x14ac:dyDescent="0.2"/>
    <row r="37201" ht="12.75" customHeight="1" x14ac:dyDescent="0.2"/>
    <row r="37202" ht="12.75" customHeight="1" x14ac:dyDescent="0.2"/>
    <row r="37203" ht="12.75" customHeight="1" x14ac:dyDescent="0.2"/>
    <row r="37204" ht="12.75" customHeight="1" x14ac:dyDescent="0.2"/>
    <row r="37205" ht="12.75" customHeight="1" x14ac:dyDescent="0.2"/>
    <row r="37206" ht="12.75" customHeight="1" x14ac:dyDescent="0.2"/>
    <row r="37207" ht="12.75" customHeight="1" x14ac:dyDescent="0.2"/>
    <row r="37208" ht="12.75" customHeight="1" x14ac:dyDescent="0.2"/>
    <row r="37209" ht="12.75" customHeight="1" x14ac:dyDescent="0.2"/>
    <row r="37210" ht="12.75" customHeight="1" x14ac:dyDescent="0.2"/>
    <row r="37211" ht="12.75" customHeight="1" x14ac:dyDescent="0.2"/>
    <row r="37212" ht="12.75" customHeight="1" x14ac:dyDescent="0.2"/>
    <row r="37213" ht="12.75" customHeight="1" x14ac:dyDescent="0.2"/>
    <row r="37214" ht="12.75" customHeight="1" x14ac:dyDescent="0.2"/>
    <row r="37215" ht="12.75" customHeight="1" x14ac:dyDescent="0.2"/>
    <row r="37216" ht="12.75" customHeight="1" x14ac:dyDescent="0.2"/>
    <row r="37217" ht="12.75" customHeight="1" x14ac:dyDescent="0.2"/>
    <row r="37218" ht="12.75" customHeight="1" x14ac:dyDescent="0.2"/>
    <row r="37219" ht="12.75" customHeight="1" x14ac:dyDescent="0.2"/>
    <row r="37220" ht="12.75" customHeight="1" x14ac:dyDescent="0.2"/>
    <row r="37221" ht="12.75" customHeight="1" x14ac:dyDescent="0.2"/>
    <row r="37222" ht="12.75" customHeight="1" x14ac:dyDescent="0.2"/>
    <row r="37223" ht="12.75" customHeight="1" x14ac:dyDescent="0.2"/>
    <row r="37224" ht="12.75" customHeight="1" x14ac:dyDescent="0.2"/>
    <row r="37225" ht="12.75" customHeight="1" x14ac:dyDescent="0.2"/>
    <row r="37226" ht="12.75" customHeight="1" x14ac:dyDescent="0.2"/>
    <row r="37227" ht="12.75" customHeight="1" x14ac:dyDescent="0.2"/>
    <row r="37228" ht="12.75" customHeight="1" x14ac:dyDescent="0.2"/>
    <row r="37229" ht="12.75" customHeight="1" x14ac:dyDescent="0.2"/>
    <row r="37230" ht="12.75" customHeight="1" x14ac:dyDescent="0.2"/>
    <row r="37231" ht="12.75" customHeight="1" x14ac:dyDescent="0.2"/>
    <row r="37232" ht="12.75" customHeight="1" x14ac:dyDescent="0.2"/>
    <row r="37233" ht="12.75" customHeight="1" x14ac:dyDescent="0.2"/>
    <row r="37234" ht="12.75" customHeight="1" x14ac:dyDescent="0.2"/>
    <row r="37235" ht="12.75" customHeight="1" x14ac:dyDescent="0.2"/>
    <row r="37236" ht="12.75" customHeight="1" x14ac:dyDescent="0.2"/>
    <row r="37237" ht="12.75" customHeight="1" x14ac:dyDescent="0.2"/>
    <row r="37238" ht="12.75" customHeight="1" x14ac:dyDescent="0.2"/>
    <row r="37239" ht="12.75" customHeight="1" x14ac:dyDescent="0.2"/>
    <row r="37240" ht="12.75" customHeight="1" x14ac:dyDescent="0.2"/>
    <row r="37241" ht="12.75" customHeight="1" x14ac:dyDescent="0.2"/>
    <row r="37242" ht="12.75" customHeight="1" x14ac:dyDescent="0.2"/>
    <row r="37243" ht="12.75" customHeight="1" x14ac:dyDescent="0.2"/>
    <row r="37244" ht="12.75" customHeight="1" x14ac:dyDescent="0.2"/>
    <row r="37245" ht="12.75" customHeight="1" x14ac:dyDescent="0.2"/>
    <row r="37246" ht="12.75" customHeight="1" x14ac:dyDescent="0.2"/>
    <row r="37247" ht="12.75" customHeight="1" x14ac:dyDescent="0.2"/>
    <row r="37248" ht="12.75" customHeight="1" x14ac:dyDescent="0.2"/>
    <row r="37249" ht="12.75" customHeight="1" x14ac:dyDescent="0.2"/>
    <row r="37250" ht="12.75" customHeight="1" x14ac:dyDescent="0.2"/>
    <row r="37251" ht="12.75" customHeight="1" x14ac:dyDescent="0.2"/>
    <row r="37252" ht="12.75" customHeight="1" x14ac:dyDescent="0.2"/>
    <row r="37253" ht="12.75" customHeight="1" x14ac:dyDescent="0.2"/>
    <row r="37254" ht="12.75" customHeight="1" x14ac:dyDescent="0.2"/>
    <row r="37255" ht="12.75" customHeight="1" x14ac:dyDescent="0.2"/>
    <row r="37256" ht="12.75" customHeight="1" x14ac:dyDescent="0.2"/>
    <row r="37257" ht="12.75" customHeight="1" x14ac:dyDescent="0.2"/>
    <row r="37258" ht="12.75" customHeight="1" x14ac:dyDescent="0.2"/>
    <row r="37259" ht="12.75" customHeight="1" x14ac:dyDescent="0.2"/>
    <row r="37260" ht="12.75" customHeight="1" x14ac:dyDescent="0.2"/>
    <row r="37261" ht="12.75" customHeight="1" x14ac:dyDescent="0.2"/>
    <row r="37262" ht="12.75" customHeight="1" x14ac:dyDescent="0.2"/>
    <row r="37263" ht="12.75" customHeight="1" x14ac:dyDescent="0.2"/>
    <row r="37264" ht="12.75" customHeight="1" x14ac:dyDescent="0.2"/>
    <row r="37265" ht="12.75" customHeight="1" x14ac:dyDescent="0.2"/>
    <row r="37266" ht="12.75" customHeight="1" x14ac:dyDescent="0.2"/>
    <row r="37267" ht="12.75" customHeight="1" x14ac:dyDescent="0.2"/>
    <row r="37268" ht="12.75" customHeight="1" x14ac:dyDescent="0.2"/>
    <row r="37269" ht="12.75" customHeight="1" x14ac:dyDescent="0.2"/>
    <row r="37270" ht="12.75" customHeight="1" x14ac:dyDescent="0.2"/>
    <row r="37271" ht="12.75" customHeight="1" x14ac:dyDescent="0.2"/>
    <row r="37272" ht="12.75" customHeight="1" x14ac:dyDescent="0.2"/>
    <row r="37273" ht="12.75" customHeight="1" x14ac:dyDescent="0.2"/>
    <row r="37274" ht="12.75" customHeight="1" x14ac:dyDescent="0.2"/>
    <row r="37275" ht="12.75" customHeight="1" x14ac:dyDescent="0.2"/>
    <row r="37276" ht="12.75" customHeight="1" x14ac:dyDescent="0.2"/>
    <row r="37277" ht="12.75" customHeight="1" x14ac:dyDescent="0.2"/>
    <row r="37278" ht="12.75" customHeight="1" x14ac:dyDescent="0.2"/>
    <row r="37279" ht="12.75" customHeight="1" x14ac:dyDescent="0.2"/>
    <row r="37280" ht="12.75" customHeight="1" x14ac:dyDescent="0.2"/>
    <row r="37281" ht="12.75" customHeight="1" x14ac:dyDescent="0.2"/>
    <row r="37282" ht="12.75" customHeight="1" x14ac:dyDescent="0.2"/>
    <row r="37283" ht="12.75" customHeight="1" x14ac:dyDescent="0.2"/>
    <row r="37284" ht="12.75" customHeight="1" x14ac:dyDescent="0.2"/>
    <row r="37285" ht="12.75" customHeight="1" x14ac:dyDescent="0.2"/>
    <row r="37286" ht="12.75" customHeight="1" x14ac:dyDescent="0.2"/>
    <row r="37287" ht="12.75" customHeight="1" x14ac:dyDescent="0.2"/>
    <row r="37288" ht="12.75" customHeight="1" x14ac:dyDescent="0.2"/>
    <row r="37289" ht="12.75" customHeight="1" x14ac:dyDescent="0.2"/>
    <row r="37290" ht="12.75" customHeight="1" x14ac:dyDescent="0.2"/>
    <row r="37291" ht="12.75" customHeight="1" x14ac:dyDescent="0.2"/>
    <row r="37292" ht="12.75" customHeight="1" x14ac:dyDescent="0.2"/>
    <row r="37293" ht="12.75" customHeight="1" x14ac:dyDescent="0.2"/>
    <row r="37294" ht="12.75" customHeight="1" x14ac:dyDescent="0.2"/>
    <row r="37295" ht="12.75" customHeight="1" x14ac:dyDescent="0.2"/>
    <row r="37296" ht="12.75" customHeight="1" x14ac:dyDescent="0.2"/>
    <row r="37297" ht="12.75" customHeight="1" x14ac:dyDescent="0.2"/>
    <row r="37298" ht="12.75" customHeight="1" x14ac:dyDescent="0.2"/>
    <row r="37299" ht="12.75" customHeight="1" x14ac:dyDescent="0.2"/>
    <row r="37300" ht="12.75" customHeight="1" x14ac:dyDescent="0.2"/>
    <row r="37301" ht="12.75" customHeight="1" x14ac:dyDescent="0.2"/>
    <row r="37302" ht="12.75" customHeight="1" x14ac:dyDescent="0.2"/>
    <row r="37303" ht="12.75" customHeight="1" x14ac:dyDescent="0.2"/>
    <row r="37304" ht="12.75" customHeight="1" x14ac:dyDescent="0.2"/>
    <row r="37305" ht="12.75" customHeight="1" x14ac:dyDescent="0.2"/>
    <row r="37306" ht="12.75" customHeight="1" x14ac:dyDescent="0.2"/>
    <row r="37307" ht="12.75" customHeight="1" x14ac:dyDescent="0.2"/>
    <row r="37308" ht="12.75" customHeight="1" x14ac:dyDescent="0.2"/>
    <row r="37309" ht="12.75" customHeight="1" x14ac:dyDescent="0.2"/>
    <row r="37310" ht="12.75" customHeight="1" x14ac:dyDescent="0.2"/>
    <row r="37311" ht="12.75" customHeight="1" x14ac:dyDescent="0.2"/>
    <row r="37312" ht="12.75" customHeight="1" x14ac:dyDescent="0.2"/>
    <row r="37313" ht="12.75" customHeight="1" x14ac:dyDescent="0.2"/>
    <row r="37314" ht="12.75" customHeight="1" x14ac:dyDescent="0.2"/>
    <row r="37315" ht="12.75" customHeight="1" x14ac:dyDescent="0.2"/>
    <row r="37316" ht="12.75" customHeight="1" x14ac:dyDescent="0.2"/>
    <row r="37317" ht="12.75" customHeight="1" x14ac:dyDescent="0.2"/>
    <row r="37318" ht="12.75" customHeight="1" x14ac:dyDescent="0.2"/>
    <row r="37319" ht="12.75" customHeight="1" x14ac:dyDescent="0.2"/>
    <row r="37320" ht="12.75" customHeight="1" x14ac:dyDescent="0.2"/>
    <row r="37321" ht="12.75" customHeight="1" x14ac:dyDescent="0.2"/>
    <row r="37322" ht="12.75" customHeight="1" x14ac:dyDescent="0.2"/>
    <row r="37323" ht="12.75" customHeight="1" x14ac:dyDescent="0.2"/>
    <row r="37324" ht="12.75" customHeight="1" x14ac:dyDescent="0.2"/>
    <row r="37325" ht="12.75" customHeight="1" x14ac:dyDescent="0.2"/>
    <row r="37326" ht="12.75" customHeight="1" x14ac:dyDescent="0.2"/>
    <row r="37327" ht="12.75" customHeight="1" x14ac:dyDescent="0.2"/>
    <row r="37328" ht="12.75" customHeight="1" x14ac:dyDescent="0.2"/>
    <row r="37329" ht="12.75" customHeight="1" x14ac:dyDescent="0.2"/>
    <row r="37330" ht="12.75" customHeight="1" x14ac:dyDescent="0.2"/>
    <row r="37331" ht="12.75" customHeight="1" x14ac:dyDescent="0.2"/>
    <row r="37332" ht="12.75" customHeight="1" x14ac:dyDescent="0.2"/>
    <row r="37333" ht="12.75" customHeight="1" x14ac:dyDescent="0.2"/>
    <row r="37334" ht="12.75" customHeight="1" x14ac:dyDescent="0.2"/>
    <row r="37335" ht="12.75" customHeight="1" x14ac:dyDescent="0.2"/>
    <row r="37336" ht="12.75" customHeight="1" x14ac:dyDescent="0.2"/>
    <row r="37337" ht="12.75" customHeight="1" x14ac:dyDescent="0.2"/>
    <row r="37338" ht="12.75" customHeight="1" x14ac:dyDescent="0.2"/>
    <row r="37339" ht="12.75" customHeight="1" x14ac:dyDescent="0.2"/>
    <row r="37340" ht="12.75" customHeight="1" x14ac:dyDescent="0.2"/>
    <row r="37341" ht="12.75" customHeight="1" x14ac:dyDescent="0.2"/>
    <row r="37342" ht="12.75" customHeight="1" x14ac:dyDescent="0.2"/>
    <row r="37343" ht="12.75" customHeight="1" x14ac:dyDescent="0.2"/>
    <row r="37344" ht="12.75" customHeight="1" x14ac:dyDescent="0.2"/>
    <row r="37345" ht="12.75" customHeight="1" x14ac:dyDescent="0.2"/>
    <row r="37346" ht="12.75" customHeight="1" x14ac:dyDescent="0.2"/>
    <row r="37347" ht="12.75" customHeight="1" x14ac:dyDescent="0.2"/>
    <row r="37348" ht="12.75" customHeight="1" x14ac:dyDescent="0.2"/>
    <row r="37349" ht="12.75" customHeight="1" x14ac:dyDescent="0.2"/>
    <row r="37350" ht="12.75" customHeight="1" x14ac:dyDescent="0.2"/>
    <row r="37351" ht="12.75" customHeight="1" x14ac:dyDescent="0.2"/>
    <row r="37352" ht="12.75" customHeight="1" x14ac:dyDescent="0.2"/>
    <row r="37353" ht="12.75" customHeight="1" x14ac:dyDescent="0.2"/>
    <row r="37354" ht="12.75" customHeight="1" x14ac:dyDescent="0.2"/>
    <row r="37355" ht="12.75" customHeight="1" x14ac:dyDescent="0.2"/>
    <row r="37356" ht="12.75" customHeight="1" x14ac:dyDescent="0.2"/>
    <row r="37357" ht="12.75" customHeight="1" x14ac:dyDescent="0.2"/>
    <row r="37358" ht="12.75" customHeight="1" x14ac:dyDescent="0.2"/>
    <row r="37359" ht="12.75" customHeight="1" x14ac:dyDescent="0.2"/>
    <row r="37360" ht="12.75" customHeight="1" x14ac:dyDescent="0.2"/>
    <row r="37361" ht="12.75" customHeight="1" x14ac:dyDescent="0.2"/>
    <row r="37362" ht="12.75" customHeight="1" x14ac:dyDescent="0.2"/>
    <row r="37363" ht="12.75" customHeight="1" x14ac:dyDescent="0.2"/>
    <row r="37364" ht="12.75" customHeight="1" x14ac:dyDescent="0.2"/>
    <row r="37365" ht="12.75" customHeight="1" x14ac:dyDescent="0.2"/>
    <row r="37366" ht="12.75" customHeight="1" x14ac:dyDescent="0.2"/>
    <row r="37367" ht="12.75" customHeight="1" x14ac:dyDescent="0.2"/>
    <row r="37368" ht="12.75" customHeight="1" x14ac:dyDescent="0.2"/>
    <row r="37369" ht="12.75" customHeight="1" x14ac:dyDescent="0.2"/>
    <row r="37370" ht="12.75" customHeight="1" x14ac:dyDescent="0.2"/>
    <row r="37371" ht="12.75" customHeight="1" x14ac:dyDescent="0.2"/>
    <row r="37372" ht="12.75" customHeight="1" x14ac:dyDescent="0.2"/>
    <row r="37373" ht="12.75" customHeight="1" x14ac:dyDescent="0.2"/>
    <row r="37374" ht="12.75" customHeight="1" x14ac:dyDescent="0.2"/>
    <row r="37375" ht="12.75" customHeight="1" x14ac:dyDescent="0.2"/>
    <row r="37376" ht="12.75" customHeight="1" x14ac:dyDescent="0.2"/>
    <row r="37377" ht="12.75" customHeight="1" x14ac:dyDescent="0.2"/>
    <row r="37378" ht="12.75" customHeight="1" x14ac:dyDescent="0.2"/>
    <row r="37379" ht="12.75" customHeight="1" x14ac:dyDescent="0.2"/>
    <row r="37380" ht="12.75" customHeight="1" x14ac:dyDescent="0.2"/>
    <row r="37381" ht="12.75" customHeight="1" x14ac:dyDescent="0.2"/>
    <row r="37382" ht="12.75" customHeight="1" x14ac:dyDescent="0.2"/>
    <row r="37383" ht="12.75" customHeight="1" x14ac:dyDescent="0.2"/>
    <row r="37384" ht="12.75" customHeight="1" x14ac:dyDescent="0.2"/>
    <row r="37385" ht="12.75" customHeight="1" x14ac:dyDescent="0.2"/>
    <row r="37386" ht="12.75" customHeight="1" x14ac:dyDescent="0.2"/>
    <row r="37387" ht="12.75" customHeight="1" x14ac:dyDescent="0.2"/>
    <row r="37388" ht="12.75" customHeight="1" x14ac:dyDescent="0.2"/>
    <row r="37389" ht="12.75" customHeight="1" x14ac:dyDescent="0.2"/>
    <row r="37390" ht="12.75" customHeight="1" x14ac:dyDescent="0.2"/>
    <row r="37391" ht="12.75" customHeight="1" x14ac:dyDescent="0.2"/>
    <row r="37392" ht="12.75" customHeight="1" x14ac:dyDescent="0.2"/>
    <row r="37393" ht="12.75" customHeight="1" x14ac:dyDescent="0.2"/>
    <row r="37394" ht="12.75" customHeight="1" x14ac:dyDescent="0.2"/>
    <row r="37395" ht="12.75" customHeight="1" x14ac:dyDescent="0.2"/>
    <row r="37396" ht="12.75" customHeight="1" x14ac:dyDescent="0.2"/>
    <row r="37397" ht="12.75" customHeight="1" x14ac:dyDescent="0.2"/>
    <row r="37398" ht="12.75" customHeight="1" x14ac:dyDescent="0.2"/>
    <row r="37399" ht="12.75" customHeight="1" x14ac:dyDescent="0.2"/>
    <row r="37400" ht="12.75" customHeight="1" x14ac:dyDescent="0.2"/>
    <row r="37401" ht="12.75" customHeight="1" x14ac:dyDescent="0.2"/>
    <row r="37402" ht="12.75" customHeight="1" x14ac:dyDescent="0.2"/>
    <row r="37403" ht="12.75" customHeight="1" x14ac:dyDescent="0.2"/>
    <row r="37404" ht="12.75" customHeight="1" x14ac:dyDescent="0.2"/>
    <row r="37405" ht="12.75" customHeight="1" x14ac:dyDescent="0.2"/>
    <row r="37406" ht="12.75" customHeight="1" x14ac:dyDescent="0.2"/>
    <row r="37407" ht="12.75" customHeight="1" x14ac:dyDescent="0.2"/>
    <row r="37408" ht="12.75" customHeight="1" x14ac:dyDescent="0.2"/>
    <row r="37409" ht="12.75" customHeight="1" x14ac:dyDescent="0.2"/>
    <row r="37410" ht="12.75" customHeight="1" x14ac:dyDescent="0.2"/>
    <row r="37411" ht="12.75" customHeight="1" x14ac:dyDescent="0.2"/>
    <row r="37412" ht="12.75" customHeight="1" x14ac:dyDescent="0.2"/>
    <row r="37413" ht="12.75" customHeight="1" x14ac:dyDescent="0.2"/>
    <row r="37414" ht="12.75" customHeight="1" x14ac:dyDescent="0.2"/>
    <row r="37415" ht="12.75" customHeight="1" x14ac:dyDescent="0.2"/>
    <row r="37416" ht="12.75" customHeight="1" x14ac:dyDescent="0.2"/>
    <row r="37417" ht="12.75" customHeight="1" x14ac:dyDescent="0.2"/>
    <row r="37418" ht="12.75" customHeight="1" x14ac:dyDescent="0.2"/>
    <row r="37419" ht="12.75" customHeight="1" x14ac:dyDescent="0.2"/>
    <row r="37420" ht="12.75" customHeight="1" x14ac:dyDescent="0.2"/>
    <row r="37421" ht="12.75" customHeight="1" x14ac:dyDescent="0.2"/>
    <row r="37422" ht="12.75" customHeight="1" x14ac:dyDescent="0.2"/>
    <row r="37423" ht="12.75" customHeight="1" x14ac:dyDescent="0.2"/>
    <row r="37424" ht="12.75" customHeight="1" x14ac:dyDescent="0.2"/>
    <row r="37425" ht="12.75" customHeight="1" x14ac:dyDescent="0.2"/>
    <row r="37426" ht="12.75" customHeight="1" x14ac:dyDescent="0.2"/>
    <row r="37427" ht="12.75" customHeight="1" x14ac:dyDescent="0.2"/>
    <row r="37428" ht="12.75" customHeight="1" x14ac:dyDescent="0.2"/>
    <row r="37429" ht="12.75" customHeight="1" x14ac:dyDescent="0.2"/>
    <row r="37430" ht="12.75" customHeight="1" x14ac:dyDescent="0.2"/>
    <row r="37431" ht="12.75" customHeight="1" x14ac:dyDescent="0.2"/>
    <row r="37432" ht="12.75" customHeight="1" x14ac:dyDescent="0.2"/>
    <row r="37433" ht="12.75" customHeight="1" x14ac:dyDescent="0.2"/>
    <row r="37434" ht="12.75" customHeight="1" x14ac:dyDescent="0.2"/>
    <row r="37435" ht="12.75" customHeight="1" x14ac:dyDescent="0.2"/>
    <row r="37436" ht="12.75" customHeight="1" x14ac:dyDescent="0.2"/>
    <row r="37437" ht="12.75" customHeight="1" x14ac:dyDescent="0.2"/>
    <row r="37438" ht="12.75" customHeight="1" x14ac:dyDescent="0.2"/>
    <row r="37439" ht="12.75" customHeight="1" x14ac:dyDescent="0.2"/>
    <row r="37440" ht="12.75" customHeight="1" x14ac:dyDescent="0.2"/>
    <row r="37441" ht="12.75" customHeight="1" x14ac:dyDescent="0.2"/>
    <row r="37442" ht="12.75" customHeight="1" x14ac:dyDescent="0.2"/>
    <row r="37443" ht="12.75" customHeight="1" x14ac:dyDescent="0.2"/>
    <row r="37444" ht="12.75" customHeight="1" x14ac:dyDescent="0.2"/>
    <row r="37445" ht="12.75" customHeight="1" x14ac:dyDescent="0.2"/>
    <row r="37446" ht="12.75" customHeight="1" x14ac:dyDescent="0.2"/>
    <row r="37447" ht="12.75" customHeight="1" x14ac:dyDescent="0.2"/>
    <row r="37448" ht="12.75" customHeight="1" x14ac:dyDescent="0.2"/>
    <row r="37449" ht="12.75" customHeight="1" x14ac:dyDescent="0.2"/>
    <row r="37450" ht="12.75" customHeight="1" x14ac:dyDescent="0.2"/>
    <row r="37451" ht="12.75" customHeight="1" x14ac:dyDescent="0.2"/>
    <row r="37452" ht="12.75" customHeight="1" x14ac:dyDescent="0.2"/>
    <row r="37453" ht="12.75" customHeight="1" x14ac:dyDescent="0.2"/>
    <row r="37454" ht="12.75" customHeight="1" x14ac:dyDescent="0.2"/>
    <row r="37455" ht="12.75" customHeight="1" x14ac:dyDescent="0.2"/>
    <row r="37456" ht="12.75" customHeight="1" x14ac:dyDescent="0.2"/>
    <row r="37457" ht="12.75" customHeight="1" x14ac:dyDescent="0.2"/>
    <row r="37458" ht="12.75" customHeight="1" x14ac:dyDescent="0.2"/>
    <row r="37459" ht="12.75" customHeight="1" x14ac:dyDescent="0.2"/>
    <row r="37460" ht="12.75" customHeight="1" x14ac:dyDescent="0.2"/>
    <row r="37461" ht="12.75" customHeight="1" x14ac:dyDescent="0.2"/>
    <row r="37462" ht="12.75" customHeight="1" x14ac:dyDescent="0.2"/>
    <row r="37463" ht="12.75" customHeight="1" x14ac:dyDescent="0.2"/>
    <row r="37464" ht="12.75" customHeight="1" x14ac:dyDescent="0.2"/>
    <row r="37465" ht="12.75" customHeight="1" x14ac:dyDescent="0.2"/>
    <row r="37466" ht="12.75" customHeight="1" x14ac:dyDescent="0.2"/>
    <row r="37467" ht="12.75" customHeight="1" x14ac:dyDescent="0.2"/>
    <row r="37468" ht="12.75" customHeight="1" x14ac:dyDescent="0.2"/>
    <row r="37469" ht="12.75" customHeight="1" x14ac:dyDescent="0.2"/>
    <row r="37470" ht="12.75" customHeight="1" x14ac:dyDescent="0.2"/>
    <row r="37471" ht="12.75" customHeight="1" x14ac:dyDescent="0.2"/>
    <row r="37472" ht="12.75" customHeight="1" x14ac:dyDescent="0.2"/>
    <row r="37473" ht="12.75" customHeight="1" x14ac:dyDescent="0.2"/>
    <row r="37474" ht="12.75" customHeight="1" x14ac:dyDescent="0.2"/>
    <row r="37475" ht="12.75" customHeight="1" x14ac:dyDescent="0.2"/>
    <row r="37476" ht="12.75" customHeight="1" x14ac:dyDescent="0.2"/>
    <row r="37477" ht="12.75" customHeight="1" x14ac:dyDescent="0.2"/>
    <row r="37478" ht="12.75" customHeight="1" x14ac:dyDescent="0.2"/>
    <row r="37479" ht="12.75" customHeight="1" x14ac:dyDescent="0.2"/>
    <row r="37480" ht="12.75" customHeight="1" x14ac:dyDescent="0.2"/>
    <row r="37481" ht="12.75" customHeight="1" x14ac:dyDescent="0.2"/>
    <row r="37482" ht="12.75" customHeight="1" x14ac:dyDescent="0.2"/>
    <row r="37483" ht="12.75" customHeight="1" x14ac:dyDescent="0.2"/>
    <row r="37484" ht="12.75" customHeight="1" x14ac:dyDescent="0.2"/>
    <row r="37485" ht="12.75" customHeight="1" x14ac:dyDescent="0.2"/>
    <row r="37486" ht="12.75" customHeight="1" x14ac:dyDescent="0.2"/>
    <row r="37487" ht="12.75" customHeight="1" x14ac:dyDescent="0.2"/>
    <row r="37488" ht="12.75" customHeight="1" x14ac:dyDescent="0.2"/>
    <row r="37489" ht="12.75" customHeight="1" x14ac:dyDescent="0.2"/>
    <row r="37490" ht="12.75" customHeight="1" x14ac:dyDescent="0.2"/>
    <row r="37491" ht="12.75" customHeight="1" x14ac:dyDescent="0.2"/>
    <row r="37492" ht="12.75" customHeight="1" x14ac:dyDescent="0.2"/>
    <row r="37493" ht="12.75" customHeight="1" x14ac:dyDescent="0.2"/>
    <row r="37494" ht="12.75" customHeight="1" x14ac:dyDescent="0.2"/>
    <row r="37495" ht="12.75" customHeight="1" x14ac:dyDescent="0.2"/>
    <row r="37496" ht="12.75" customHeight="1" x14ac:dyDescent="0.2"/>
    <row r="37497" ht="12.75" customHeight="1" x14ac:dyDescent="0.2"/>
    <row r="37498" ht="12.75" customHeight="1" x14ac:dyDescent="0.2"/>
    <row r="37499" ht="12.75" customHeight="1" x14ac:dyDescent="0.2"/>
    <row r="37500" ht="12.75" customHeight="1" x14ac:dyDescent="0.2"/>
    <row r="37501" ht="12.75" customHeight="1" x14ac:dyDescent="0.2"/>
    <row r="37502" ht="12.75" customHeight="1" x14ac:dyDescent="0.2"/>
    <row r="37503" ht="12.75" customHeight="1" x14ac:dyDescent="0.2"/>
    <row r="37504" ht="12.75" customHeight="1" x14ac:dyDescent="0.2"/>
    <row r="37505" ht="12.75" customHeight="1" x14ac:dyDescent="0.2"/>
    <row r="37506" ht="12.75" customHeight="1" x14ac:dyDescent="0.2"/>
    <row r="37507" ht="12.75" customHeight="1" x14ac:dyDescent="0.2"/>
    <row r="37508" ht="12.75" customHeight="1" x14ac:dyDescent="0.2"/>
    <row r="37509" ht="12.75" customHeight="1" x14ac:dyDescent="0.2"/>
    <row r="37510" ht="12.75" customHeight="1" x14ac:dyDescent="0.2"/>
    <row r="37511" ht="12.75" customHeight="1" x14ac:dyDescent="0.2"/>
    <row r="37512" ht="12.75" customHeight="1" x14ac:dyDescent="0.2"/>
    <row r="37513" ht="12.75" customHeight="1" x14ac:dyDescent="0.2"/>
    <row r="37514" ht="12.75" customHeight="1" x14ac:dyDescent="0.2"/>
    <row r="37515" ht="12.75" customHeight="1" x14ac:dyDescent="0.2"/>
    <row r="37516" ht="12.75" customHeight="1" x14ac:dyDescent="0.2"/>
    <row r="37517" ht="12.75" customHeight="1" x14ac:dyDescent="0.2"/>
    <row r="37518" ht="12.75" customHeight="1" x14ac:dyDescent="0.2"/>
    <row r="37519" ht="12.75" customHeight="1" x14ac:dyDescent="0.2"/>
    <row r="37520" ht="12.75" customHeight="1" x14ac:dyDescent="0.2"/>
    <row r="37521" ht="12.75" customHeight="1" x14ac:dyDescent="0.2"/>
    <row r="37522" ht="12.75" customHeight="1" x14ac:dyDescent="0.2"/>
    <row r="37523" ht="12.75" customHeight="1" x14ac:dyDescent="0.2"/>
    <row r="37524" ht="12.75" customHeight="1" x14ac:dyDescent="0.2"/>
    <row r="37525" ht="12.75" customHeight="1" x14ac:dyDescent="0.2"/>
    <row r="37526" ht="12.75" customHeight="1" x14ac:dyDescent="0.2"/>
    <row r="37527" ht="12.75" customHeight="1" x14ac:dyDescent="0.2"/>
    <row r="37528" ht="12.75" customHeight="1" x14ac:dyDescent="0.2"/>
    <row r="37529" ht="12.75" customHeight="1" x14ac:dyDescent="0.2"/>
    <row r="37530" ht="12.75" customHeight="1" x14ac:dyDescent="0.2"/>
    <row r="37531" ht="12.75" customHeight="1" x14ac:dyDescent="0.2"/>
    <row r="37532" ht="12.75" customHeight="1" x14ac:dyDescent="0.2"/>
    <row r="37533" ht="12.75" customHeight="1" x14ac:dyDescent="0.2"/>
    <row r="37534" ht="12.75" customHeight="1" x14ac:dyDescent="0.2"/>
    <row r="37535" ht="12.75" customHeight="1" x14ac:dyDescent="0.2"/>
    <row r="37536" ht="12.75" customHeight="1" x14ac:dyDescent="0.2"/>
    <row r="37537" ht="12.75" customHeight="1" x14ac:dyDescent="0.2"/>
    <row r="37538" ht="12.75" customHeight="1" x14ac:dyDescent="0.2"/>
    <row r="37539" ht="12.75" customHeight="1" x14ac:dyDescent="0.2"/>
    <row r="37540" ht="12.75" customHeight="1" x14ac:dyDescent="0.2"/>
    <row r="37541" ht="12.75" customHeight="1" x14ac:dyDescent="0.2"/>
    <row r="37542" ht="12.75" customHeight="1" x14ac:dyDescent="0.2"/>
    <row r="37543" ht="12.75" customHeight="1" x14ac:dyDescent="0.2"/>
    <row r="37544" ht="12.75" customHeight="1" x14ac:dyDescent="0.2"/>
    <row r="37545" ht="12.75" customHeight="1" x14ac:dyDescent="0.2"/>
    <row r="37546" ht="12.75" customHeight="1" x14ac:dyDescent="0.2"/>
    <row r="37547" ht="12.75" customHeight="1" x14ac:dyDescent="0.2"/>
    <row r="37548" ht="12.75" customHeight="1" x14ac:dyDescent="0.2"/>
    <row r="37549" ht="12.75" customHeight="1" x14ac:dyDescent="0.2"/>
    <row r="37550" ht="12.75" customHeight="1" x14ac:dyDescent="0.2"/>
    <row r="37551" ht="12.75" customHeight="1" x14ac:dyDescent="0.2"/>
    <row r="37552" ht="12.75" customHeight="1" x14ac:dyDescent="0.2"/>
    <row r="37553" ht="12.75" customHeight="1" x14ac:dyDescent="0.2"/>
    <row r="37554" ht="12.75" customHeight="1" x14ac:dyDescent="0.2"/>
    <row r="37555" ht="12.75" customHeight="1" x14ac:dyDescent="0.2"/>
    <row r="37556" ht="12.75" customHeight="1" x14ac:dyDescent="0.2"/>
    <row r="37557" ht="12.75" customHeight="1" x14ac:dyDescent="0.2"/>
    <row r="37558" ht="12.75" customHeight="1" x14ac:dyDescent="0.2"/>
    <row r="37559" ht="12.75" customHeight="1" x14ac:dyDescent="0.2"/>
    <row r="37560" ht="12.75" customHeight="1" x14ac:dyDescent="0.2"/>
    <row r="37561" ht="12.75" customHeight="1" x14ac:dyDescent="0.2"/>
    <row r="37562" ht="12.75" customHeight="1" x14ac:dyDescent="0.2"/>
    <row r="37563" ht="12.75" customHeight="1" x14ac:dyDescent="0.2"/>
    <row r="37564" ht="12.75" customHeight="1" x14ac:dyDescent="0.2"/>
    <row r="37565" ht="12.75" customHeight="1" x14ac:dyDescent="0.2"/>
    <row r="37566" ht="12.75" customHeight="1" x14ac:dyDescent="0.2"/>
    <row r="37567" ht="12.75" customHeight="1" x14ac:dyDescent="0.2"/>
    <row r="37568" ht="12.75" customHeight="1" x14ac:dyDescent="0.2"/>
    <row r="37569" ht="12.75" customHeight="1" x14ac:dyDescent="0.2"/>
    <row r="37570" ht="12.75" customHeight="1" x14ac:dyDescent="0.2"/>
    <row r="37571" ht="12.75" customHeight="1" x14ac:dyDescent="0.2"/>
    <row r="37572" ht="12.75" customHeight="1" x14ac:dyDescent="0.2"/>
    <row r="37573" ht="12.75" customHeight="1" x14ac:dyDescent="0.2"/>
    <row r="37574" ht="12.75" customHeight="1" x14ac:dyDescent="0.2"/>
    <row r="37575" ht="12.75" customHeight="1" x14ac:dyDescent="0.2"/>
    <row r="37576" ht="12.75" customHeight="1" x14ac:dyDescent="0.2"/>
    <row r="37577" ht="12.75" customHeight="1" x14ac:dyDescent="0.2"/>
    <row r="37578" ht="12.75" customHeight="1" x14ac:dyDescent="0.2"/>
    <row r="37579" ht="12.75" customHeight="1" x14ac:dyDescent="0.2"/>
    <row r="37580" ht="12.75" customHeight="1" x14ac:dyDescent="0.2"/>
    <row r="37581" ht="12.75" customHeight="1" x14ac:dyDescent="0.2"/>
    <row r="37582" ht="12.75" customHeight="1" x14ac:dyDescent="0.2"/>
    <row r="37583" ht="12.75" customHeight="1" x14ac:dyDescent="0.2"/>
    <row r="37584" ht="12.75" customHeight="1" x14ac:dyDescent="0.2"/>
    <row r="37585" ht="12.75" customHeight="1" x14ac:dyDescent="0.2"/>
    <row r="37586" ht="12.75" customHeight="1" x14ac:dyDescent="0.2"/>
    <row r="37587" ht="12.75" customHeight="1" x14ac:dyDescent="0.2"/>
    <row r="37588" ht="12.75" customHeight="1" x14ac:dyDescent="0.2"/>
    <row r="37589" ht="12.75" customHeight="1" x14ac:dyDescent="0.2"/>
    <row r="37590" ht="12.75" customHeight="1" x14ac:dyDescent="0.2"/>
    <row r="37591" ht="12.75" customHeight="1" x14ac:dyDescent="0.2"/>
    <row r="37592" ht="12.75" customHeight="1" x14ac:dyDescent="0.2"/>
    <row r="37593" ht="12.75" customHeight="1" x14ac:dyDescent="0.2"/>
    <row r="37594" ht="12.75" customHeight="1" x14ac:dyDescent="0.2"/>
    <row r="37595" ht="12.75" customHeight="1" x14ac:dyDescent="0.2"/>
    <row r="37596" ht="12.75" customHeight="1" x14ac:dyDescent="0.2"/>
    <row r="37597" ht="12.75" customHeight="1" x14ac:dyDescent="0.2"/>
    <row r="37598" ht="12.75" customHeight="1" x14ac:dyDescent="0.2"/>
    <row r="37599" ht="12.75" customHeight="1" x14ac:dyDescent="0.2"/>
    <row r="37600" ht="12.75" customHeight="1" x14ac:dyDescent="0.2"/>
    <row r="37601" ht="12.75" customHeight="1" x14ac:dyDescent="0.2"/>
    <row r="37602" ht="12.75" customHeight="1" x14ac:dyDescent="0.2"/>
    <row r="37603" ht="12.75" customHeight="1" x14ac:dyDescent="0.2"/>
    <row r="37604" ht="12.75" customHeight="1" x14ac:dyDescent="0.2"/>
    <row r="37605" ht="12.75" customHeight="1" x14ac:dyDescent="0.2"/>
    <row r="37606" ht="12.75" customHeight="1" x14ac:dyDescent="0.2"/>
    <row r="37607" ht="12.75" customHeight="1" x14ac:dyDescent="0.2"/>
    <row r="37608" ht="12.75" customHeight="1" x14ac:dyDescent="0.2"/>
    <row r="37609" ht="12.75" customHeight="1" x14ac:dyDescent="0.2"/>
    <row r="37610" ht="12.75" customHeight="1" x14ac:dyDescent="0.2"/>
    <row r="37611" ht="12.75" customHeight="1" x14ac:dyDescent="0.2"/>
    <row r="37612" ht="12.75" customHeight="1" x14ac:dyDescent="0.2"/>
    <row r="37613" ht="12.75" customHeight="1" x14ac:dyDescent="0.2"/>
    <row r="37614" ht="12.75" customHeight="1" x14ac:dyDescent="0.2"/>
    <row r="37615" ht="12.75" customHeight="1" x14ac:dyDescent="0.2"/>
    <row r="37616" ht="12.75" customHeight="1" x14ac:dyDescent="0.2"/>
    <row r="37617" ht="12.75" customHeight="1" x14ac:dyDescent="0.2"/>
    <row r="37618" ht="12.75" customHeight="1" x14ac:dyDescent="0.2"/>
    <row r="37619" ht="12.75" customHeight="1" x14ac:dyDescent="0.2"/>
    <row r="37620" ht="12.75" customHeight="1" x14ac:dyDescent="0.2"/>
    <row r="37621" ht="12.75" customHeight="1" x14ac:dyDescent="0.2"/>
    <row r="37622" ht="12.75" customHeight="1" x14ac:dyDescent="0.2"/>
    <row r="37623" ht="12.75" customHeight="1" x14ac:dyDescent="0.2"/>
    <row r="37624" ht="12.75" customHeight="1" x14ac:dyDescent="0.2"/>
    <row r="37625" ht="12.75" customHeight="1" x14ac:dyDescent="0.2"/>
    <row r="37626" ht="12.75" customHeight="1" x14ac:dyDescent="0.2"/>
    <row r="37627" ht="12.75" customHeight="1" x14ac:dyDescent="0.2"/>
    <row r="37628" ht="12.75" customHeight="1" x14ac:dyDescent="0.2"/>
    <row r="37629" ht="12.75" customHeight="1" x14ac:dyDescent="0.2"/>
    <row r="37630" ht="12.75" customHeight="1" x14ac:dyDescent="0.2"/>
    <row r="37631" ht="12.75" customHeight="1" x14ac:dyDescent="0.2"/>
    <row r="37632" ht="12.75" customHeight="1" x14ac:dyDescent="0.2"/>
    <row r="37633" ht="12.75" customHeight="1" x14ac:dyDescent="0.2"/>
    <row r="37634" ht="12.75" customHeight="1" x14ac:dyDescent="0.2"/>
    <row r="37635" ht="12.75" customHeight="1" x14ac:dyDescent="0.2"/>
    <row r="37636" ht="12.75" customHeight="1" x14ac:dyDescent="0.2"/>
    <row r="37637" ht="12.75" customHeight="1" x14ac:dyDescent="0.2"/>
    <row r="37638" ht="12.75" customHeight="1" x14ac:dyDescent="0.2"/>
    <row r="37639" ht="12.75" customHeight="1" x14ac:dyDescent="0.2"/>
    <row r="37640" ht="12.75" customHeight="1" x14ac:dyDescent="0.2"/>
    <row r="37641" ht="12.75" customHeight="1" x14ac:dyDescent="0.2"/>
    <row r="37642" ht="12.75" customHeight="1" x14ac:dyDescent="0.2"/>
    <row r="37643" ht="12.75" customHeight="1" x14ac:dyDescent="0.2"/>
    <row r="37644" ht="12.75" customHeight="1" x14ac:dyDescent="0.2"/>
    <row r="37645" ht="12.75" customHeight="1" x14ac:dyDescent="0.2"/>
    <row r="37646" ht="12.75" customHeight="1" x14ac:dyDescent="0.2"/>
    <row r="37647" ht="12.75" customHeight="1" x14ac:dyDescent="0.2"/>
    <row r="37648" ht="12.75" customHeight="1" x14ac:dyDescent="0.2"/>
    <row r="37649" ht="12.75" customHeight="1" x14ac:dyDescent="0.2"/>
    <row r="37650" ht="12.75" customHeight="1" x14ac:dyDescent="0.2"/>
    <row r="37651" ht="12.75" customHeight="1" x14ac:dyDescent="0.2"/>
    <row r="37652" ht="12.75" customHeight="1" x14ac:dyDescent="0.2"/>
    <row r="37653" ht="12.75" customHeight="1" x14ac:dyDescent="0.2"/>
    <row r="37654" ht="12.75" customHeight="1" x14ac:dyDescent="0.2"/>
    <row r="37655" ht="12.75" customHeight="1" x14ac:dyDescent="0.2"/>
    <row r="37656" ht="12.75" customHeight="1" x14ac:dyDescent="0.2"/>
    <row r="37657" ht="12.75" customHeight="1" x14ac:dyDescent="0.2"/>
    <row r="37658" ht="12.75" customHeight="1" x14ac:dyDescent="0.2"/>
    <row r="37659" ht="12.75" customHeight="1" x14ac:dyDescent="0.2"/>
    <row r="37660" ht="12.75" customHeight="1" x14ac:dyDescent="0.2"/>
    <row r="37661" ht="12.75" customHeight="1" x14ac:dyDescent="0.2"/>
    <row r="37662" ht="12.75" customHeight="1" x14ac:dyDescent="0.2"/>
    <row r="37663" ht="12.75" customHeight="1" x14ac:dyDescent="0.2"/>
    <row r="37664" ht="12.75" customHeight="1" x14ac:dyDescent="0.2"/>
    <row r="37665" ht="12.75" customHeight="1" x14ac:dyDescent="0.2"/>
    <row r="37666" ht="12.75" customHeight="1" x14ac:dyDescent="0.2"/>
    <row r="37667" ht="12.75" customHeight="1" x14ac:dyDescent="0.2"/>
    <row r="37668" ht="12.75" customHeight="1" x14ac:dyDescent="0.2"/>
    <row r="37669" ht="12.75" customHeight="1" x14ac:dyDescent="0.2"/>
    <row r="37670" ht="12.75" customHeight="1" x14ac:dyDescent="0.2"/>
    <row r="37671" ht="12.75" customHeight="1" x14ac:dyDescent="0.2"/>
    <row r="37672" ht="12.75" customHeight="1" x14ac:dyDescent="0.2"/>
    <row r="37673" ht="12.75" customHeight="1" x14ac:dyDescent="0.2"/>
    <row r="37674" ht="12.75" customHeight="1" x14ac:dyDescent="0.2"/>
    <row r="37675" ht="12.75" customHeight="1" x14ac:dyDescent="0.2"/>
    <row r="37676" ht="12.75" customHeight="1" x14ac:dyDescent="0.2"/>
    <row r="37677" ht="12.75" customHeight="1" x14ac:dyDescent="0.2"/>
    <row r="37678" ht="12.75" customHeight="1" x14ac:dyDescent="0.2"/>
    <row r="37679" ht="12.75" customHeight="1" x14ac:dyDescent="0.2"/>
    <row r="37680" ht="12.75" customHeight="1" x14ac:dyDescent="0.2"/>
    <row r="37681" ht="12.75" customHeight="1" x14ac:dyDescent="0.2"/>
    <row r="37682" ht="12.75" customHeight="1" x14ac:dyDescent="0.2"/>
    <row r="37683" ht="12.75" customHeight="1" x14ac:dyDescent="0.2"/>
    <row r="37684" ht="12.75" customHeight="1" x14ac:dyDescent="0.2"/>
    <row r="37685" ht="12.75" customHeight="1" x14ac:dyDescent="0.2"/>
    <row r="37686" ht="12.75" customHeight="1" x14ac:dyDescent="0.2"/>
    <row r="37687" ht="12.75" customHeight="1" x14ac:dyDescent="0.2"/>
    <row r="37688" ht="12.75" customHeight="1" x14ac:dyDescent="0.2"/>
    <row r="37689" ht="12.75" customHeight="1" x14ac:dyDescent="0.2"/>
    <row r="37690" ht="12.75" customHeight="1" x14ac:dyDescent="0.2"/>
    <row r="37691" ht="12.75" customHeight="1" x14ac:dyDescent="0.2"/>
    <row r="37692" ht="12.75" customHeight="1" x14ac:dyDescent="0.2"/>
    <row r="37693" ht="12.75" customHeight="1" x14ac:dyDescent="0.2"/>
    <row r="37694" ht="12.75" customHeight="1" x14ac:dyDescent="0.2"/>
    <row r="37695" ht="12.75" customHeight="1" x14ac:dyDescent="0.2"/>
    <row r="37696" ht="12.75" customHeight="1" x14ac:dyDescent="0.2"/>
    <row r="37697" ht="12.75" customHeight="1" x14ac:dyDescent="0.2"/>
    <row r="37698" ht="12.75" customHeight="1" x14ac:dyDescent="0.2"/>
    <row r="37699" ht="12.75" customHeight="1" x14ac:dyDescent="0.2"/>
    <row r="37700" ht="12.75" customHeight="1" x14ac:dyDescent="0.2"/>
    <row r="37701" ht="12.75" customHeight="1" x14ac:dyDescent="0.2"/>
    <row r="37702" ht="12.75" customHeight="1" x14ac:dyDescent="0.2"/>
    <row r="37703" ht="12.75" customHeight="1" x14ac:dyDescent="0.2"/>
    <row r="37704" ht="12.75" customHeight="1" x14ac:dyDescent="0.2"/>
    <row r="37705" ht="12.75" customHeight="1" x14ac:dyDescent="0.2"/>
    <row r="37706" ht="12.75" customHeight="1" x14ac:dyDescent="0.2"/>
    <row r="37707" ht="12.75" customHeight="1" x14ac:dyDescent="0.2"/>
    <row r="37708" ht="12.75" customHeight="1" x14ac:dyDescent="0.2"/>
    <row r="37709" ht="12.75" customHeight="1" x14ac:dyDescent="0.2"/>
    <row r="37710" ht="12.75" customHeight="1" x14ac:dyDescent="0.2"/>
    <row r="37711" ht="12.75" customHeight="1" x14ac:dyDescent="0.2"/>
    <row r="37712" ht="12.75" customHeight="1" x14ac:dyDescent="0.2"/>
    <row r="37713" ht="12.75" customHeight="1" x14ac:dyDescent="0.2"/>
    <row r="37714" ht="12.75" customHeight="1" x14ac:dyDescent="0.2"/>
    <row r="37715" ht="12.75" customHeight="1" x14ac:dyDescent="0.2"/>
    <row r="37716" ht="12.75" customHeight="1" x14ac:dyDescent="0.2"/>
    <row r="37717" ht="12.75" customHeight="1" x14ac:dyDescent="0.2"/>
    <row r="37718" ht="12.75" customHeight="1" x14ac:dyDescent="0.2"/>
    <row r="37719" ht="12.75" customHeight="1" x14ac:dyDescent="0.2"/>
    <row r="37720" ht="12.75" customHeight="1" x14ac:dyDescent="0.2"/>
    <row r="37721" ht="12.75" customHeight="1" x14ac:dyDescent="0.2"/>
    <row r="37722" ht="12.75" customHeight="1" x14ac:dyDescent="0.2"/>
    <row r="37723" ht="12.75" customHeight="1" x14ac:dyDescent="0.2"/>
    <row r="37724" ht="12.75" customHeight="1" x14ac:dyDescent="0.2"/>
    <row r="37725" ht="12.75" customHeight="1" x14ac:dyDescent="0.2"/>
    <row r="37726" ht="12.75" customHeight="1" x14ac:dyDescent="0.2"/>
    <row r="37727" ht="12.75" customHeight="1" x14ac:dyDescent="0.2"/>
    <row r="37728" ht="12.75" customHeight="1" x14ac:dyDescent="0.2"/>
    <row r="37729" ht="12.75" customHeight="1" x14ac:dyDescent="0.2"/>
    <row r="37730" ht="12.75" customHeight="1" x14ac:dyDescent="0.2"/>
    <row r="37731" ht="12.75" customHeight="1" x14ac:dyDescent="0.2"/>
    <row r="37732" ht="12.75" customHeight="1" x14ac:dyDescent="0.2"/>
    <row r="37733" ht="12.75" customHeight="1" x14ac:dyDescent="0.2"/>
    <row r="37734" ht="12.75" customHeight="1" x14ac:dyDescent="0.2"/>
    <row r="37735" ht="12.75" customHeight="1" x14ac:dyDescent="0.2"/>
    <row r="37736" ht="12.75" customHeight="1" x14ac:dyDescent="0.2"/>
    <row r="37737" ht="12.75" customHeight="1" x14ac:dyDescent="0.2"/>
    <row r="37738" ht="12.75" customHeight="1" x14ac:dyDescent="0.2"/>
    <row r="37739" ht="12.75" customHeight="1" x14ac:dyDescent="0.2"/>
    <row r="37740" ht="12.75" customHeight="1" x14ac:dyDescent="0.2"/>
    <row r="37741" ht="12.75" customHeight="1" x14ac:dyDescent="0.2"/>
    <row r="37742" ht="12.75" customHeight="1" x14ac:dyDescent="0.2"/>
    <row r="37743" ht="12.75" customHeight="1" x14ac:dyDescent="0.2"/>
    <row r="37744" ht="12.75" customHeight="1" x14ac:dyDescent="0.2"/>
    <row r="37745" ht="12.75" customHeight="1" x14ac:dyDescent="0.2"/>
    <row r="37746" ht="12.75" customHeight="1" x14ac:dyDescent="0.2"/>
    <row r="37747" ht="12.75" customHeight="1" x14ac:dyDescent="0.2"/>
    <row r="37748" ht="12.75" customHeight="1" x14ac:dyDescent="0.2"/>
    <row r="37749" ht="12.75" customHeight="1" x14ac:dyDescent="0.2"/>
    <row r="37750" ht="12.75" customHeight="1" x14ac:dyDescent="0.2"/>
    <row r="37751" ht="12.75" customHeight="1" x14ac:dyDescent="0.2"/>
    <row r="37752" ht="12.75" customHeight="1" x14ac:dyDescent="0.2"/>
    <row r="37753" ht="12.75" customHeight="1" x14ac:dyDescent="0.2"/>
    <row r="37754" ht="12.75" customHeight="1" x14ac:dyDescent="0.2"/>
    <row r="37755" ht="12.75" customHeight="1" x14ac:dyDescent="0.2"/>
    <row r="37756" ht="12.75" customHeight="1" x14ac:dyDescent="0.2"/>
    <row r="37757" ht="12.75" customHeight="1" x14ac:dyDescent="0.2"/>
    <row r="37758" ht="12.75" customHeight="1" x14ac:dyDescent="0.2"/>
    <row r="37759" ht="12.75" customHeight="1" x14ac:dyDescent="0.2"/>
    <row r="37760" ht="12.75" customHeight="1" x14ac:dyDescent="0.2"/>
    <row r="37761" ht="12.75" customHeight="1" x14ac:dyDescent="0.2"/>
    <row r="37762" ht="12.75" customHeight="1" x14ac:dyDescent="0.2"/>
    <row r="37763" ht="12.75" customHeight="1" x14ac:dyDescent="0.2"/>
    <row r="37764" ht="12.75" customHeight="1" x14ac:dyDescent="0.2"/>
    <row r="37765" ht="12.75" customHeight="1" x14ac:dyDescent="0.2"/>
    <row r="37766" ht="12.75" customHeight="1" x14ac:dyDescent="0.2"/>
    <row r="37767" ht="12.75" customHeight="1" x14ac:dyDescent="0.2"/>
    <row r="37768" ht="12.75" customHeight="1" x14ac:dyDescent="0.2"/>
    <row r="37769" ht="12.75" customHeight="1" x14ac:dyDescent="0.2"/>
    <row r="37770" ht="12.75" customHeight="1" x14ac:dyDescent="0.2"/>
    <row r="37771" ht="12.75" customHeight="1" x14ac:dyDescent="0.2"/>
    <row r="37772" ht="12.75" customHeight="1" x14ac:dyDescent="0.2"/>
    <row r="37773" ht="12.75" customHeight="1" x14ac:dyDescent="0.2"/>
    <row r="37774" ht="12.75" customHeight="1" x14ac:dyDescent="0.2"/>
    <row r="37775" ht="12.75" customHeight="1" x14ac:dyDescent="0.2"/>
    <row r="37776" ht="12.75" customHeight="1" x14ac:dyDescent="0.2"/>
    <row r="37777" ht="12.75" customHeight="1" x14ac:dyDescent="0.2"/>
    <row r="37778" ht="12.75" customHeight="1" x14ac:dyDescent="0.2"/>
    <row r="37779" ht="12.75" customHeight="1" x14ac:dyDescent="0.2"/>
    <row r="37780" ht="12.75" customHeight="1" x14ac:dyDescent="0.2"/>
    <row r="37781" ht="12.75" customHeight="1" x14ac:dyDescent="0.2"/>
    <row r="37782" ht="12.75" customHeight="1" x14ac:dyDescent="0.2"/>
    <row r="37783" ht="12.75" customHeight="1" x14ac:dyDescent="0.2"/>
    <row r="37784" ht="12.75" customHeight="1" x14ac:dyDescent="0.2"/>
    <row r="37785" ht="12.75" customHeight="1" x14ac:dyDescent="0.2"/>
    <row r="37786" ht="12.75" customHeight="1" x14ac:dyDescent="0.2"/>
    <row r="37787" ht="12.75" customHeight="1" x14ac:dyDescent="0.2"/>
    <row r="37788" ht="12.75" customHeight="1" x14ac:dyDescent="0.2"/>
    <row r="37789" ht="12.75" customHeight="1" x14ac:dyDescent="0.2"/>
    <row r="37790" ht="12.75" customHeight="1" x14ac:dyDescent="0.2"/>
    <row r="37791" ht="12.75" customHeight="1" x14ac:dyDescent="0.2"/>
    <row r="37792" ht="12.75" customHeight="1" x14ac:dyDescent="0.2"/>
    <row r="37793" ht="12.75" customHeight="1" x14ac:dyDescent="0.2"/>
    <row r="37794" ht="12.75" customHeight="1" x14ac:dyDescent="0.2"/>
    <row r="37795" ht="12.75" customHeight="1" x14ac:dyDescent="0.2"/>
    <row r="37796" ht="12.75" customHeight="1" x14ac:dyDescent="0.2"/>
    <row r="37797" ht="12.75" customHeight="1" x14ac:dyDescent="0.2"/>
    <row r="37798" ht="12.75" customHeight="1" x14ac:dyDescent="0.2"/>
    <row r="37799" ht="12.75" customHeight="1" x14ac:dyDescent="0.2"/>
    <row r="37800" ht="12.75" customHeight="1" x14ac:dyDescent="0.2"/>
    <row r="37801" ht="12.75" customHeight="1" x14ac:dyDescent="0.2"/>
    <row r="37802" ht="12.75" customHeight="1" x14ac:dyDescent="0.2"/>
    <row r="37803" ht="12.75" customHeight="1" x14ac:dyDescent="0.2"/>
    <row r="37804" ht="12.75" customHeight="1" x14ac:dyDescent="0.2"/>
    <row r="37805" ht="12.75" customHeight="1" x14ac:dyDescent="0.2"/>
    <row r="37806" ht="12.75" customHeight="1" x14ac:dyDescent="0.2"/>
    <row r="37807" ht="12.75" customHeight="1" x14ac:dyDescent="0.2"/>
    <row r="37808" ht="12.75" customHeight="1" x14ac:dyDescent="0.2"/>
    <row r="37809" ht="12.75" customHeight="1" x14ac:dyDescent="0.2"/>
    <row r="37810" ht="12.75" customHeight="1" x14ac:dyDescent="0.2"/>
    <row r="37811" ht="12.75" customHeight="1" x14ac:dyDescent="0.2"/>
    <row r="37812" ht="12.75" customHeight="1" x14ac:dyDescent="0.2"/>
    <row r="37813" ht="12.75" customHeight="1" x14ac:dyDescent="0.2"/>
    <row r="37814" ht="12.75" customHeight="1" x14ac:dyDescent="0.2"/>
    <row r="37815" ht="12.75" customHeight="1" x14ac:dyDescent="0.2"/>
    <row r="37816" ht="12.75" customHeight="1" x14ac:dyDescent="0.2"/>
    <row r="37817" ht="12.75" customHeight="1" x14ac:dyDescent="0.2"/>
    <row r="37818" ht="12.75" customHeight="1" x14ac:dyDescent="0.2"/>
    <row r="37819" ht="12.75" customHeight="1" x14ac:dyDescent="0.2"/>
    <row r="37820" ht="12.75" customHeight="1" x14ac:dyDescent="0.2"/>
    <row r="37821" ht="12.75" customHeight="1" x14ac:dyDescent="0.2"/>
    <row r="37822" ht="12.75" customHeight="1" x14ac:dyDescent="0.2"/>
    <row r="37823" ht="12.75" customHeight="1" x14ac:dyDescent="0.2"/>
    <row r="37824" ht="12.75" customHeight="1" x14ac:dyDescent="0.2"/>
    <row r="37825" ht="12.75" customHeight="1" x14ac:dyDescent="0.2"/>
    <row r="37826" ht="12.75" customHeight="1" x14ac:dyDescent="0.2"/>
    <row r="37827" ht="12.75" customHeight="1" x14ac:dyDescent="0.2"/>
    <row r="37828" ht="12.75" customHeight="1" x14ac:dyDescent="0.2"/>
    <row r="37829" ht="12.75" customHeight="1" x14ac:dyDescent="0.2"/>
    <row r="37830" ht="12.75" customHeight="1" x14ac:dyDescent="0.2"/>
    <row r="37831" ht="12.75" customHeight="1" x14ac:dyDescent="0.2"/>
    <row r="37832" ht="12.75" customHeight="1" x14ac:dyDescent="0.2"/>
    <row r="37833" ht="12.75" customHeight="1" x14ac:dyDescent="0.2"/>
    <row r="37834" ht="12.75" customHeight="1" x14ac:dyDescent="0.2"/>
    <row r="37835" ht="12.75" customHeight="1" x14ac:dyDescent="0.2"/>
    <row r="37836" ht="12.75" customHeight="1" x14ac:dyDescent="0.2"/>
    <row r="37837" ht="12.75" customHeight="1" x14ac:dyDescent="0.2"/>
    <row r="37838" ht="12.75" customHeight="1" x14ac:dyDescent="0.2"/>
    <row r="37839" ht="12.75" customHeight="1" x14ac:dyDescent="0.2"/>
    <row r="37840" ht="12.75" customHeight="1" x14ac:dyDescent="0.2"/>
    <row r="37841" ht="12.75" customHeight="1" x14ac:dyDescent="0.2"/>
    <row r="37842" ht="12.75" customHeight="1" x14ac:dyDescent="0.2"/>
    <row r="37843" ht="12.75" customHeight="1" x14ac:dyDescent="0.2"/>
    <row r="37844" ht="12.75" customHeight="1" x14ac:dyDescent="0.2"/>
    <row r="37845" ht="12.75" customHeight="1" x14ac:dyDescent="0.2"/>
    <row r="37846" ht="12.75" customHeight="1" x14ac:dyDescent="0.2"/>
    <row r="37847" ht="12.75" customHeight="1" x14ac:dyDescent="0.2"/>
    <row r="37848" ht="12.75" customHeight="1" x14ac:dyDescent="0.2"/>
    <row r="37849" ht="12.75" customHeight="1" x14ac:dyDescent="0.2"/>
    <row r="37850" ht="12.75" customHeight="1" x14ac:dyDescent="0.2"/>
    <row r="37851" ht="12.75" customHeight="1" x14ac:dyDescent="0.2"/>
    <row r="37852" ht="12.75" customHeight="1" x14ac:dyDescent="0.2"/>
    <row r="37853" ht="12.75" customHeight="1" x14ac:dyDescent="0.2"/>
    <row r="37854" ht="12.75" customHeight="1" x14ac:dyDescent="0.2"/>
    <row r="37855" ht="12.75" customHeight="1" x14ac:dyDescent="0.2"/>
    <row r="37856" ht="12.75" customHeight="1" x14ac:dyDescent="0.2"/>
    <row r="37857" ht="12.75" customHeight="1" x14ac:dyDescent="0.2"/>
    <row r="37858" ht="12.75" customHeight="1" x14ac:dyDescent="0.2"/>
    <row r="37859" ht="12.75" customHeight="1" x14ac:dyDescent="0.2"/>
    <row r="37860" ht="12.75" customHeight="1" x14ac:dyDescent="0.2"/>
    <row r="37861" ht="12.75" customHeight="1" x14ac:dyDescent="0.2"/>
    <row r="37862" ht="12.75" customHeight="1" x14ac:dyDescent="0.2"/>
    <row r="37863" ht="12.75" customHeight="1" x14ac:dyDescent="0.2"/>
    <row r="37864" ht="12.75" customHeight="1" x14ac:dyDescent="0.2"/>
    <row r="37865" ht="12.75" customHeight="1" x14ac:dyDescent="0.2"/>
    <row r="37866" ht="12.75" customHeight="1" x14ac:dyDescent="0.2"/>
    <row r="37867" ht="12.75" customHeight="1" x14ac:dyDescent="0.2"/>
    <row r="37868" ht="12.75" customHeight="1" x14ac:dyDescent="0.2"/>
    <row r="37869" ht="12.75" customHeight="1" x14ac:dyDescent="0.2"/>
    <row r="37870" ht="12.75" customHeight="1" x14ac:dyDescent="0.2"/>
    <row r="37871" ht="12.75" customHeight="1" x14ac:dyDescent="0.2"/>
    <row r="37872" ht="12.75" customHeight="1" x14ac:dyDescent="0.2"/>
    <row r="37873" ht="12.75" customHeight="1" x14ac:dyDescent="0.2"/>
    <row r="37874" ht="12.75" customHeight="1" x14ac:dyDescent="0.2"/>
    <row r="37875" ht="12.75" customHeight="1" x14ac:dyDescent="0.2"/>
    <row r="37876" ht="12.75" customHeight="1" x14ac:dyDescent="0.2"/>
    <row r="37877" ht="12.75" customHeight="1" x14ac:dyDescent="0.2"/>
    <row r="37878" ht="12.75" customHeight="1" x14ac:dyDescent="0.2"/>
    <row r="37879" ht="12.75" customHeight="1" x14ac:dyDescent="0.2"/>
    <row r="37880" ht="12.75" customHeight="1" x14ac:dyDescent="0.2"/>
    <row r="37881" ht="12.75" customHeight="1" x14ac:dyDescent="0.2"/>
    <row r="37882" ht="12.75" customHeight="1" x14ac:dyDescent="0.2"/>
    <row r="37883" ht="12.75" customHeight="1" x14ac:dyDescent="0.2"/>
    <row r="37884" ht="12.75" customHeight="1" x14ac:dyDescent="0.2"/>
    <row r="37885" ht="12.75" customHeight="1" x14ac:dyDescent="0.2"/>
    <row r="37886" ht="12.75" customHeight="1" x14ac:dyDescent="0.2"/>
    <row r="37887" ht="12.75" customHeight="1" x14ac:dyDescent="0.2"/>
    <row r="37888" ht="12.75" customHeight="1" x14ac:dyDescent="0.2"/>
    <row r="37889" ht="12.75" customHeight="1" x14ac:dyDescent="0.2"/>
    <row r="37890" ht="12.75" customHeight="1" x14ac:dyDescent="0.2"/>
    <row r="37891" ht="12.75" customHeight="1" x14ac:dyDescent="0.2"/>
    <row r="37892" ht="12.75" customHeight="1" x14ac:dyDescent="0.2"/>
    <row r="37893" ht="12.75" customHeight="1" x14ac:dyDescent="0.2"/>
    <row r="37894" ht="12.75" customHeight="1" x14ac:dyDescent="0.2"/>
    <row r="37895" ht="12.75" customHeight="1" x14ac:dyDescent="0.2"/>
    <row r="37896" ht="12.75" customHeight="1" x14ac:dyDescent="0.2"/>
    <row r="37897" ht="12.75" customHeight="1" x14ac:dyDescent="0.2"/>
    <row r="37898" ht="12.75" customHeight="1" x14ac:dyDescent="0.2"/>
    <row r="37899" ht="12.75" customHeight="1" x14ac:dyDescent="0.2"/>
    <row r="37900" ht="12.75" customHeight="1" x14ac:dyDescent="0.2"/>
    <row r="37901" ht="12.75" customHeight="1" x14ac:dyDescent="0.2"/>
    <row r="37902" ht="12.75" customHeight="1" x14ac:dyDescent="0.2"/>
    <row r="37903" ht="12.75" customHeight="1" x14ac:dyDescent="0.2"/>
    <row r="37904" ht="12.75" customHeight="1" x14ac:dyDescent="0.2"/>
    <row r="37905" ht="12.75" customHeight="1" x14ac:dyDescent="0.2"/>
    <row r="37906" ht="12.75" customHeight="1" x14ac:dyDescent="0.2"/>
    <row r="37907" ht="12.75" customHeight="1" x14ac:dyDescent="0.2"/>
    <row r="37908" ht="12.75" customHeight="1" x14ac:dyDescent="0.2"/>
    <row r="37909" ht="12.75" customHeight="1" x14ac:dyDescent="0.2"/>
    <row r="37910" ht="12.75" customHeight="1" x14ac:dyDescent="0.2"/>
    <row r="37911" ht="12.75" customHeight="1" x14ac:dyDescent="0.2"/>
    <row r="37912" ht="12.75" customHeight="1" x14ac:dyDescent="0.2"/>
    <row r="37913" ht="12.75" customHeight="1" x14ac:dyDescent="0.2"/>
    <row r="37914" ht="12.75" customHeight="1" x14ac:dyDescent="0.2"/>
    <row r="37915" ht="12.75" customHeight="1" x14ac:dyDescent="0.2"/>
    <row r="37916" ht="12.75" customHeight="1" x14ac:dyDescent="0.2"/>
    <row r="37917" ht="12.75" customHeight="1" x14ac:dyDescent="0.2"/>
    <row r="37918" ht="12.75" customHeight="1" x14ac:dyDescent="0.2"/>
    <row r="37919" ht="12.75" customHeight="1" x14ac:dyDescent="0.2"/>
    <row r="37920" ht="12.75" customHeight="1" x14ac:dyDescent="0.2"/>
    <row r="37921" ht="12.75" customHeight="1" x14ac:dyDescent="0.2"/>
    <row r="37922" ht="12.75" customHeight="1" x14ac:dyDescent="0.2"/>
    <row r="37923" ht="12.75" customHeight="1" x14ac:dyDescent="0.2"/>
    <row r="37924" ht="12.75" customHeight="1" x14ac:dyDescent="0.2"/>
    <row r="37925" ht="12.75" customHeight="1" x14ac:dyDescent="0.2"/>
    <row r="37926" ht="12.75" customHeight="1" x14ac:dyDescent="0.2"/>
    <row r="37927" ht="12.75" customHeight="1" x14ac:dyDescent="0.2"/>
    <row r="37928" ht="12.75" customHeight="1" x14ac:dyDescent="0.2"/>
    <row r="37929" ht="12.75" customHeight="1" x14ac:dyDescent="0.2"/>
    <row r="37930" ht="12.75" customHeight="1" x14ac:dyDescent="0.2"/>
    <row r="37931" ht="12.75" customHeight="1" x14ac:dyDescent="0.2"/>
    <row r="37932" ht="12.75" customHeight="1" x14ac:dyDescent="0.2"/>
    <row r="37933" ht="12.75" customHeight="1" x14ac:dyDescent="0.2"/>
    <row r="37934" ht="12.75" customHeight="1" x14ac:dyDescent="0.2"/>
    <row r="37935" ht="12.75" customHeight="1" x14ac:dyDescent="0.2"/>
    <row r="37936" ht="12.75" customHeight="1" x14ac:dyDescent="0.2"/>
    <row r="37937" ht="12.75" customHeight="1" x14ac:dyDescent="0.2"/>
    <row r="37938" ht="12.75" customHeight="1" x14ac:dyDescent="0.2"/>
    <row r="37939" ht="12.75" customHeight="1" x14ac:dyDescent="0.2"/>
    <row r="37940" ht="12.75" customHeight="1" x14ac:dyDescent="0.2"/>
    <row r="37941" ht="12.75" customHeight="1" x14ac:dyDescent="0.2"/>
    <row r="37942" ht="12.75" customHeight="1" x14ac:dyDescent="0.2"/>
    <row r="37943" ht="12.75" customHeight="1" x14ac:dyDescent="0.2"/>
    <row r="37944" ht="12.75" customHeight="1" x14ac:dyDescent="0.2"/>
    <row r="37945" ht="12.75" customHeight="1" x14ac:dyDescent="0.2"/>
    <row r="37946" ht="12.75" customHeight="1" x14ac:dyDescent="0.2"/>
    <row r="37947" ht="12.75" customHeight="1" x14ac:dyDescent="0.2"/>
    <row r="37948" ht="12.75" customHeight="1" x14ac:dyDescent="0.2"/>
    <row r="37949" ht="12.75" customHeight="1" x14ac:dyDescent="0.2"/>
    <row r="37950" ht="12.75" customHeight="1" x14ac:dyDescent="0.2"/>
    <row r="37951" ht="12.75" customHeight="1" x14ac:dyDescent="0.2"/>
    <row r="37952" ht="12.75" customHeight="1" x14ac:dyDescent="0.2"/>
    <row r="37953" ht="12.75" customHeight="1" x14ac:dyDescent="0.2"/>
    <row r="37954" ht="12.75" customHeight="1" x14ac:dyDescent="0.2"/>
    <row r="37955" ht="12.75" customHeight="1" x14ac:dyDescent="0.2"/>
    <row r="37956" ht="12.75" customHeight="1" x14ac:dyDescent="0.2"/>
    <row r="37957" ht="12.75" customHeight="1" x14ac:dyDescent="0.2"/>
    <row r="37958" ht="12.75" customHeight="1" x14ac:dyDescent="0.2"/>
    <row r="37959" ht="12.75" customHeight="1" x14ac:dyDescent="0.2"/>
    <row r="37960" ht="12.75" customHeight="1" x14ac:dyDescent="0.2"/>
    <row r="37961" ht="12.75" customHeight="1" x14ac:dyDescent="0.2"/>
    <row r="37962" ht="12.75" customHeight="1" x14ac:dyDescent="0.2"/>
    <row r="37963" ht="12.75" customHeight="1" x14ac:dyDescent="0.2"/>
    <row r="37964" ht="12.75" customHeight="1" x14ac:dyDescent="0.2"/>
    <row r="37965" ht="12.75" customHeight="1" x14ac:dyDescent="0.2"/>
    <row r="37966" ht="12.75" customHeight="1" x14ac:dyDescent="0.2"/>
    <row r="37967" ht="12.75" customHeight="1" x14ac:dyDescent="0.2"/>
    <row r="37968" ht="12.75" customHeight="1" x14ac:dyDescent="0.2"/>
    <row r="37969" ht="12.75" customHeight="1" x14ac:dyDescent="0.2"/>
    <row r="37970" ht="12.75" customHeight="1" x14ac:dyDescent="0.2"/>
    <row r="37971" ht="12.75" customHeight="1" x14ac:dyDescent="0.2"/>
    <row r="37972" ht="12.75" customHeight="1" x14ac:dyDescent="0.2"/>
    <row r="37973" ht="12.75" customHeight="1" x14ac:dyDescent="0.2"/>
    <row r="37974" ht="12.75" customHeight="1" x14ac:dyDescent="0.2"/>
    <row r="37975" ht="12.75" customHeight="1" x14ac:dyDescent="0.2"/>
    <row r="37976" ht="12.75" customHeight="1" x14ac:dyDescent="0.2"/>
    <row r="37977" ht="12.75" customHeight="1" x14ac:dyDescent="0.2"/>
    <row r="37978" ht="12.75" customHeight="1" x14ac:dyDescent="0.2"/>
    <row r="37979" ht="12.75" customHeight="1" x14ac:dyDescent="0.2"/>
    <row r="37980" ht="12.75" customHeight="1" x14ac:dyDescent="0.2"/>
    <row r="37981" ht="12.75" customHeight="1" x14ac:dyDescent="0.2"/>
    <row r="37982" ht="12.75" customHeight="1" x14ac:dyDescent="0.2"/>
    <row r="37983" ht="12.75" customHeight="1" x14ac:dyDescent="0.2"/>
    <row r="37984" ht="12.75" customHeight="1" x14ac:dyDescent="0.2"/>
    <row r="37985" ht="12.75" customHeight="1" x14ac:dyDescent="0.2"/>
    <row r="37986" ht="12.75" customHeight="1" x14ac:dyDescent="0.2"/>
    <row r="37987" ht="12.75" customHeight="1" x14ac:dyDescent="0.2"/>
    <row r="37988" ht="12.75" customHeight="1" x14ac:dyDescent="0.2"/>
    <row r="37989" ht="12.75" customHeight="1" x14ac:dyDescent="0.2"/>
    <row r="37990" ht="12.75" customHeight="1" x14ac:dyDescent="0.2"/>
    <row r="37991" ht="12.75" customHeight="1" x14ac:dyDescent="0.2"/>
    <row r="37992" ht="12.75" customHeight="1" x14ac:dyDescent="0.2"/>
    <row r="37993" ht="12.75" customHeight="1" x14ac:dyDescent="0.2"/>
    <row r="37994" ht="12.75" customHeight="1" x14ac:dyDescent="0.2"/>
    <row r="37995" ht="12.75" customHeight="1" x14ac:dyDescent="0.2"/>
    <row r="37996" ht="12.75" customHeight="1" x14ac:dyDescent="0.2"/>
    <row r="37997" ht="12.75" customHeight="1" x14ac:dyDescent="0.2"/>
    <row r="37998" ht="12.75" customHeight="1" x14ac:dyDescent="0.2"/>
    <row r="37999" ht="12.75" customHeight="1" x14ac:dyDescent="0.2"/>
    <row r="38000" ht="12.75" customHeight="1" x14ac:dyDescent="0.2"/>
    <row r="38001" ht="12.75" customHeight="1" x14ac:dyDescent="0.2"/>
    <row r="38002" ht="12.75" customHeight="1" x14ac:dyDescent="0.2"/>
    <row r="38003" ht="12.75" customHeight="1" x14ac:dyDescent="0.2"/>
    <row r="38004" ht="12.75" customHeight="1" x14ac:dyDescent="0.2"/>
    <row r="38005" ht="12.75" customHeight="1" x14ac:dyDescent="0.2"/>
    <row r="38006" ht="12.75" customHeight="1" x14ac:dyDescent="0.2"/>
    <row r="38007" ht="12.75" customHeight="1" x14ac:dyDescent="0.2"/>
    <row r="38008" ht="12.75" customHeight="1" x14ac:dyDescent="0.2"/>
    <row r="38009" ht="12.75" customHeight="1" x14ac:dyDescent="0.2"/>
    <row r="38010" ht="12.75" customHeight="1" x14ac:dyDescent="0.2"/>
    <row r="38011" ht="12.75" customHeight="1" x14ac:dyDescent="0.2"/>
    <row r="38012" ht="12.75" customHeight="1" x14ac:dyDescent="0.2"/>
    <row r="38013" ht="12.75" customHeight="1" x14ac:dyDescent="0.2"/>
    <row r="38014" ht="12.75" customHeight="1" x14ac:dyDescent="0.2"/>
    <row r="38015" ht="12.75" customHeight="1" x14ac:dyDescent="0.2"/>
    <row r="38016" ht="12.75" customHeight="1" x14ac:dyDescent="0.2"/>
    <row r="38017" ht="12.75" customHeight="1" x14ac:dyDescent="0.2"/>
    <row r="38018" ht="12.75" customHeight="1" x14ac:dyDescent="0.2"/>
    <row r="38019" ht="12.75" customHeight="1" x14ac:dyDescent="0.2"/>
    <row r="38020" ht="12.75" customHeight="1" x14ac:dyDescent="0.2"/>
    <row r="38021" ht="12.75" customHeight="1" x14ac:dyDescent="0.2"/>
    <row r="38022" ht="12.75" customHeight="1" x14ac:dyDescent="0.2"/>
    <row r="38023" ht="12.75" customHeight="1" x14ac:dyDescent="0.2"/>
    <row r="38024" ht="12.75" customHeight="1" x14ac:dyDescent="0.2"/>
    <row r="38025" ht="12.75" customHeight="1" x14ac:dyDescent="0.2"/>
    <row r="38026" ht="12.75" customHeight="1" x14ac:dyDescent="0.2"/>
    <row r="38027" ht="12.75" customHeight="1" x14ac:dyDescent="0.2"/>
    <row r="38028" ht="12.75" customHeight="1" x14ac:dyDescent="0.2"/>
    <row r="38029" ht="12.75" customHeight="1" x14ac:dyDescent="0.2"/>
    <row r="38030" ht="12.75" customHeight="1" x14ac:dyDescent="0.2"/>
    <row r="38031" ht="12.75" customHeight="1" x14ac:dyDescent="0.2"/>
    <row r="38032" ht="12.75" customHeight="1" x14ac:dyDescent="0.2"/>
    <row r="38033" ht="12.75" customHeight="1" x14ac:dyDescent="0.2"/>
    <row r="38034" ht="12.75" customHeight="1" x14ac:dyDescent="0.2"/>
    <row r="38035" ht="12.75" customHeight="1" x14ac:dyDescent="0.2"/>
    <row r="38036" ht="12.75" customHeight="1" x14ac:dyDescent="0.2"/>
    <row r="38037" ht="12.75" customHeight="1" x14ac:dyDescent="0.2"/>
    <row r="38038" ht="12.75" customHeight="1" x14ac:dyDescent="0.2"/>
    <row r="38039" ht="12.75" customHeight="1" x14ac:dyDescent="0.2"/>
    <row r="38040" ht="12.75" customHeight="1" x14ac:dyDescent="0.2"/>
    <row r="38041" ht="12.75" customHeight="1" x14ac:dyDescent="0.2"/>
    <row r="38042" ht="12.75" customHeight="1" x14ac:dyDescent="0.2"/>
    <row r="38043" ht="12.75" customHeight="1" x14ac:dyDescent="0.2"/>
    <row r="38044" ht="12.75" customHeight="1" x14ac:dyDescent="0.2"/>
    <row r="38045" ht="12.75" customHeight="1" x14ac:dyDescent="0.2"/>
    <row r="38046" ht="12.75" customHeight="1" x14ac:dyDescent="0.2"/>
    <row r="38047" ht="12.75" customHeight="1" x14ac:dyDescent="0.2"/>
    <row r="38048" ht="12.75" customHeight="1" x14ac:dyDescent="0.2"/>
    <row r="38049" ht="12.75" customHeight="1" x14ac:dyDescent="0.2"/>
    <row r="38050" ht="12.75" customHeight="1" x14ac:dyDescent="0.2"/>
    <row r="38051" ht="12.75" customHeight="1" x14ac:dyDescent="0.2"/>
    <row r="38052" ht="12.75" customHeight="1" x14ac:dyDescent="0.2"/>
    <row r="38053" ht="12.75" customHeight="1" x14ac:dyDescent="0.2"/>
    <row r="38054" ht="12.75" customHeight="1" x14ac:dyDescent="0.2"/>
    <row r="38055" ht="12.75" customHeight="1" x14ac:dyDescent="0.2"/>
    <row r="38056" ht="12.75" customHeight="1" x14ac:dyDescent="0.2"/>
    <row r="38057" ht="12.75" customHeight="1" x14ac:dyDescent="0.2"/>
    <row r="38058" ht="12.75" customHeight="1" x14ac:dyDescent="0.2"/>
    <row r="38059" ht="12.75" customHeight="1" x14ac:dyDescent="0.2"/>
    <row r="38060" ht="12.75" customHeight="1" x14ac:dyDescent="0.2"/>
    <row r="38061" ht="12.75" customHeight="1" x14ac:dyDescent="0.2"/>
    <row r="38062" ht="12.75" customHeight="1" x14ac:dyDescent="0.2"/>
    <row r="38063" ht="12.75" customHeight="1" x14ac:dyDescent="0.2"/>
    <row r="38064" ht="12.75" customHeight="1" x14ac:dyDescent="0.2"/>
    <row r="38065" ht="12.75" customHeight="1" x14ac:dyDescent="0.2"/>
    <row r="38066" ht="12.75" customHeight="1" x14ac:dyDescent="0.2"/>
    <row r="38067" ht="12.75" customHeight="1" x14ac:dyDescent="0.2"/>
    <row r="38068" ht="12.75" customHeight="1" x14ac:dyDescent="0.2"/>
    <row r="38069" ht="12.75" customHeight="1" x14ac:dyDescent="0.2"/>
    <row r="38070" ht="12.75" customHeight="1" x14ac:dyDescent="0.2"/>
    <row r="38071" ht="12.75" customHeight="1" x14ac:dyDescent="0.2"/>
    <row r="38072" ht="12.75" customHeight="1" x14ac:dyDescent="0.2"/>
    <row r="38073" ht="12.75" customHeight="1" x14ac:dyDescent="0.2"/>
    <row r="38074" ht="12.75" customHeight="1" x14ac:dyDescent="0.2"/>
    <row r="38075" ht="12.75" customHeight="1" x14ac:dyDescent="0.2"/>
    <row r="38076" ht="12.75" customHeight="1" x14ac:dyDescent="0.2"/>
    <row r="38077" ht="12.75" customHeight="1" x14ac:dyDescent="0.2"/>
    <row r="38078" ht="12.75" customHeight="1" x14ac:dyDescent="0.2"/>
    <row r="38079" ht="12.75" customHeight="1" x14ac:dyDescent="0.2"/>
    <row r="38080" ht="12.75" customHeight="1" x14ac:dyDescent="0.2"/>
    <row r="38081" ht="12.75" customHeight="1" x14ac:dyDescent="0.2"/>
    <row r="38082" ht="12.75" customHeight="1" x14ac:dyDescent="0.2"/>
    <row r="38083" ht="12.75" customHeight="1" x14ac:dyDescent="0.2"/>
    <row r="38084" ht="12.75" customHeight="1" x14ac:dyDescent="0.2"/>
    <row r="38085" ht="12.75" customHeight="1" x14ac:dyDescent="0.2"/>
    <row r="38086" ht="12.75" customHeight="1" x14ac:dyDescent="0.2"/>
    <row r="38087" ht="12.75" customHeight="1" x14ac:dyDescent="0.2"/>
    <row r="38088" ht="12.75" customHeight="1" x14ac:dyDescent="0.2"/>
    <row r="38089" ht="12.75" customHeight="1" x14ac:dyDescent="0.2"/>
    <row r="38090" ht="12.75" customHeight="1" x14ac:dyDescent="0.2"/>
    <row r="38091" ht="12.75" customHeight="1" x14ac:dyDescent="0.2"/>
    <row r="38092" ht="12.75" customHeight="1" x14ac:dyDescent="0.2"/>
    <row r="38093" ht="12.75" customHeight="1" x14ac:dyDescent="0.2"/>
    <row r="38094" ht="12.75" customHeight="1" x14ac:dyDescent="0.2"/>
    <row r="38095" ht="12.75" customHeight="1" x14ac:dyDescent="0.2"/>
    <row r="38096" ht="12.75" customHeight="1" x14ac:dyDescent="0.2"/>
    <row r="38097" ht="12.75" customHeight="1" x14ac:dyDescent="0.2"/>
    <row r="38098" ht="12.75" customHeight="1" x14ac:dyDescent="0.2"/>
    <row r="38099" ht="12.75" customHeight="1" x14ac:dyDescent="0.2"/>
    <row r="38100" ht="12.75" customHeight="1" x14ac:dyDescent="0.2"/>
    <row r="38101" ht="12.75" customHeight="1" x14ac:dyDescent="0.2"/>
    <row r="38102" ht="12.75" customHeight="1" x14ac:dyDescent="0.2"/>
    <row r="38103" ht="12.75" customHeight="1" x14ac:dyDescent="0.2"/>
    <row r="38104" ht="12.75" customHeight="1" x14ac:dyDescent="0.2"/>
    <row r="38105" ht="12.75" customHeight="1" x14ac:dyDescent="0.2"/>
    <row r="38106" ht="12.75" customHeight="1" x14ac:dyDescent="0.2"/>
    <row r="38107" ht="12.75" customHeight="1" x14ac:dyDescent="0.2"/>
    <row r="38108" ht="12.75" customHeight="1" x14ac:dyDescent="0.2"/>
    <row r="38109" ht="12.75" customHeight="1" x14ac:dyDescent="0.2"/>
    <row r="38110" ht="12.75" customHeight="1" x14ac:dyDescent="0.2"/>
    <row r="38111" ht="12.75" customHeight="1" x14ac:dyDescent="0.2"/>
    <row r="38112" ht="12.75" customHeight="1" x14ac:dyDescent="0.2"/>
    <row r="38113" ht="12.75" customHeight="1" x14ac:dyDescent="0.2"/>
    <row r="38114" ht="12.75" customHeight="1" x14ac:dyDescent="0.2"/>
    <row r="38115" ht="12.75" customHeight="1" x14ac:dyDescent="0.2"/>
    <row r="38116" ht="12.75" customHeight="1" x14ac:dyDescent="0.2"/>
    <row r="38117" ht="12.75" customHeight="1" x14ac:dyDescent="0.2"/>
    <row r="38118" ht="12.75" customHeight="1" x14ac:dyDescent="0.2"/>
    <row r="38119" ht="12.75" customHeight="1" x14ac:dyDescent="0.2"/>
    <row r="38120" ht="12.75" customHeight="1" x14ac:dyDescent="0.2"/>
    <row r="38121" ht="12.75" customHeight="1" x14ac:dyDescent="0.2"/>
    <row r="38122" ht="12.75" customHeight="1" x14ac:dyDescent="0.2"/>
    <row r="38123" ht="12.75" customHeight="1" x14ac:dyDescent="0.2"/>
    <row r="38124" ht="12.75" customHeight="1" x14ac:dyDescent="0.2"/>
    <row r="38125" ht="12.75" customHeight="1" x14ac:dyDescent="0.2"/>
    <row r="38126" ht="12.75" customHeight="1" x14ac:dyDescent="0.2"/>
    <row r="38127" ht="12.75" customHeight="1" x14ac:dyDescent="0.2"/>
    <row r="38128" ht="12.75" customHeight="1" x14ac:dyDescent="0.2"/>
    <row r="38129" ht="12.75" customHeight="1" x14ac:dyDescent="0.2"/>
    <row r="38130" ht="12.75" customHeight="1" x14ac:dyDescent="0.2"/>
    <row r="38131" ht="12.75" customHeight="1" x14ac:dyDescent="0.2"/>
    <row r="38132" ht="12.75" customHeight="1" x14ac:dyDescent="0.2"/>
    <row r="38133" ht="12.75" customHeight="1" x14ac:dyDescent="0.2"/>
    <row r="38134" ht="12.75" customHeight="1" x14ac:dyDescent="0.2"/>
    <row r="38135" ht="12.75" customHeight="1" x14ac:dyDescent="0.2"/>
    <row r="38136" ht="12.75" customHeight="1" x14ac:dyDescent="0.2"/>
    <row r="38137" ht="12.75" customHeight="1" x14ac:dyDescent="0.2"/>
    <row r="38138" ht="12.75" customHeight="1" x14ac:dyDescent="0.2"/>
    <row r="38139" ht="12.75" customHeight="1" x14ac:dyDescent="0.2"/>
    <row r="38140" ht="12.75" customHeight="1" x14ac:dyDescent="0.2"/>
    <row r="38141" ht="12.75" customHeight="1" x14ac:dyDescent="0.2"/>
    <row r="38142" ht="12.75" customHeight="1" x14ac:dyDescent="0.2"/>
    <row r="38143" ht="12.75" customHeight="1" x14ac:dyDescent="0.2"/>
    <row r="38144" ht="12.75" customHeight="1" x14ac:dyDescent="0.2"/>
    <row r="38145" ht="12.75" customHeight="1" x14ac:dyDescent="0.2"/>
    <row r="38146" ht="12.75" customHeight="1" x14ac:dyDescent="0.2"/>
    <row r="38147" ht="12.75" customHeight="1" x14ac:dyDescent="0.2"/>
    <row r="38148" ht="12.75" customHeight="1" x14ac:dyDescent="0.2"/>
    <row r="38149" ht="12.75" customHeight="1" x14ac:dyDescent="0.2"/>
    <row r="38150" ht="12.75" customHeight="1" x14ac:dyDescent="0.2"/>
    <row r="38151" ht="12.75" customHeight="1" x14ac:dyDescent="0.2"/>
    <row r="38152" ht="12.75" customHeight="1" x14ac:dyDescent="0.2"/>
    <row r="38153" ht="12.75" customHeight="1" x14ac:dyDescent="0.2"/>
    <row r="38154" ht="12.75" customHeight="1" x14ac:dyDescent="0.2"/>
    <row r="38155" ht="12.75" customHeight="1" x14ac:dyDescent="0.2"/>
    <row r="38156" ht="12.75" customHeight="1" x14ac:dyDescent="0.2"/>
    <row r="38157" ht="12.75" customHeight="1" x14ac:dyDescent="0.2"/>
    <row r="38158" ht="12.75" customHeight="1" x14ac:dyDescent="0.2"/>
    <row r="38159" ht="12.75" customHeight="1" x14ac:dyDescent="0.2"/>
    <row r="38160" ht="12.75" customHeight="1" x14ac:dyDescent="0.2"/>
    <row r="38161" ht="12.75" customHeight="1" x14ac:dyDescent="0.2"/>
    <row r="38162" ht="12.75" customHeight="1" x14ac:dyDescent="0.2"/>
    <row r="38163" ht="12.75" customHeight="1" x14ac:dyDescent="0.2"/>
    <row r="38164" ht="12.75" customHeight="1" x14ac:dyDescent="0.2"/>
    <row r="38165" ht="12.75" customHeight="1" x14ac:dyDescent="0.2"/>
    <row r="38166" ht="12.75" customHeight="1" x14ac:dyDescent="0.2"/>
    <row r="38167" ht="12.75" customHeight="1" x14ac:dyDescent="0.2"/>
    <row r="38168" ht="12.75" customHeight="1" x14ac:dyDescent="0.2"/>
    <row r="38169" ht="12.75" customHeight="1" x14ac:dyDescent="0.2"/>
    <row r="38170" ht="12.75" customHeight="1" x14ac:dyDescent="0.2"/>
    <row r="38171" ht="12.75" customHeight="1" x14ac:dyDescent="0.2"/>
    <row r="38172" ht="12.75" customHeight="1" x14ac:dyDescent="0.2"/>
    <row r="38173" ht="12.75" customHeight="1" x14ac:dyDescent="0.2"/>
    <row r="38174" ht="12.75" customHeight="1" x14ac:dyDescent="0.2"/>
    <row r="38175" ht="12.75" customHeight="1" x14ac:dyDescent="0.2"/>
    <row r="38176" ht="12.75" customHeight="1" x14ac:dyDescent="0.2"/>
    <row r="38177" ht="12.75" customHeight="1" x14ac:dyDescent="0.2"/>
    <row r="38178" ht="12.75" customHeight="1" x14ac:dyDescent="0.2"/>
    <row r="38179" ht="12.75" customHeight="1" x14ac:dyDescent="0.2"/>
    <row r="38180" ht="12.75" customHeight="1" x14ac:dyDescent="0.2"/>
    <row r="38181" ht="12.75" customHeight="1" x14ac:dyDescent="0.2"/>
    <row r="38182" ht="12.75" customHeight="1" x14ac:dyDescent="0.2"/>
    <row r="38183" ht="12.75" customHeight="1" x14ac:dyDescent="0.2"/>
    <row r="38184" ht="12.75" customHeight="1" x14ac:dyDescent="0.2"/>
    <row r="38185" ht="12.75" customHeight="1" x14ac:dyDescent="0.2"/>
    <row r="38186" ht="12.75" customHeight="1" x14ac:dyDescent="0.2"/>
    <row r="38187" ht="12.75" customHeight="1" x14ac:dyDescent="0.2"/>
    <row r="38188" ht="12.75" customHeight="1" x14ac:dyDescent="0.2"/>
    <row r="38189" ht="12.75" customHeight="1" x14ac:dyDescent="0.2"/>
    <row r="38190" ht="12.75" customHeight="1" x14ac:dyDescent="0.2"/>
    <row r="38191" ht="12.75" customHeight="1" x14ac:dyDescent="0.2"/>
    <row r="38192" ht="12.75" customHeight="1" x14ac:dyDescent="0.2"/>
    <row r="38193" ht="12.75" customHeight="1" x14ac:dyDescent="0.2"/>
    <row r="38194" ht="12.75" customHeight="1" x14ac:dyDescent="0.2"/>
    <row r="38195" ht="12.75" customHeight="1" x14ac:dyDescent="0.2"/>
    <row r="38196" ht="12.75" customHeight="1" x14ac:dyDescent="0.2"/>
    <row r="38197" ht="12.75" customHeight="1" x14ac:dyDescent="0.2"/>
    <row r="38198" ht="12.75" customHeight="1" x14ac:dyDescent="0.2"/>
    <row r="38199" ht="12.75" customHeight="1" x14ac:dyDescent="0.2"/>
    <row r="38200" ht="12.75" customHeight="1" x14ac:dyDescent="0.2"/>
    <row r="38201" ht="12.75" customHeight="1" x14ac:dyDescent="0.2"/>
    <row r="38202" ht="12.75" customHeight="1" x14ac:dyDescent="0.2"/>
    <row r="38203" ht="12.75" customHeight="1" x14ac:dyDescent="0.2"/>
    <row r="38204" ht="12.75" customHeight="1" x14ac:dyDescent="0.2"/>
    <row r="38205" ht="12.75" customHeight="1" x14ac:dyDescent="0.2"/>
    <row r="38206" ht="12.75" customHeight="1" x14ac:dyDescent="0.2"/>
    <row r="38207" ht="12.75" customHeight="1" x14ac:dyDescent="0.2"/>
    <row r="38208" ht="12.75" customHeight="1" x14ac:dyDescent="0.2"/>
    <row r="38209" ht="12.75" customHeight="1" x14ac:dyDescent="0.2"/>
    <row r="38210" ht="12.75" customHeight="1" x14ac:dyDescent="0.2"/>
    <row r="38211" ht="12.75" customHeight="1" x14ac:dyDescent="0.2"/>
    <row r="38212" ht="12.75" customHeight="1" x14ac:dyDescent="0.2"/>
    <row r="38213" ht="12.75" customHeight="1" x14ac:dyDescent="0.2"/>
    <row r="38214" ht="12.75" customHeight="1" x14ac:dyDescent="0.2"/>
    <row r="38215" ht="12.75" customHeight="1" x14ac:dyDescent="0.2"/>
    <row r="38216" ht="12.75" customHeight="1" x14ac:dyDescent="0.2"/>
    <row r="38217" ht="12.75" customHeight="1" x14ac:dyDescent="0.2"/>
    <row r="38218" ht="12.75" customHeight="1" x14ac:dyDescent="0.2"/>
    <row r="38219" ht="12.75" customHeight="1" x14ac:dyDescent="0.2"/>
    <row r="38220" ht="12.75" customHeight="1" x14ac:dyDescent="0.2"/>
    <row r="38221" ht="12.75" customHeight="1" x14ac:dyDescent="0.2"/>
    <row r="38222" ht="12.75" customHeight="1" x14ac:dyDescent="0.2"/>
    <row r="38223" ht="12.75" customHeight="1" x14ac:dyDescent="0.2"/>
    <row r="38224" ht="12.75" customHeight="1" x14ac:dyDescent="0.2"/>
    <row r="38225" ht="12.75" customHeight="1" x14ac:dyDescent="0.2"/>
    <row r="38226" ht="12.75" customHeight="1" x14ac:dyDescent="0.2"/>
    <row r="38227" ht="12.75" customHeight="1" x14ac:dyDescent="0.2"/>
    <row r="38228" ht="12.75" customHeight="1" x14ac:dyDescent="0.2"/>
    <row r="38229" ht="12.75" customHeight="1" x14ac:dyDescent="0.2"/>
    <row r="38230" ht="12.75" customHeight="1" x14ac:dyDescent="0.2"/>
    <row r="38231" ht="12.75" customHeight="1" x14ac:dyDescent="0.2"/>
    <row r="38232" ht="12.75" customHeight="1" x14ac:dyDescent="0.2"/>
    <row r="38233" ht="12.75" customHeight="1" x14ac:dyDescent="0.2"/>
    <row r="38234" ht="12.75" customHeight="1" x14ac:dyDescent="0.2"/>
    <row r="38235" ht="12.75" customHeight="1" x14ac:dyDescent="0.2"/>
    <row r="38236" ht="12.75" customHeight="1" x14ac:dyDescent="0.2"/>
    <row r="38237" ht="12.75" customHeight="1" x14ac:dyDescent="0.2"/>
    <row r="38238" ht="12.75" customHeight="1" x14ac:dyDescent="0.2"/>
    <row r="38239" ht="12.75" customHeight="1" x14ac:dyDescent="0.2"/>
    <row r="38240" ht="12.75" customHeight="1" x14ac:dyDescent="0.2"/>
    <row r="38241" ht="12.75" customHeight="1" x14ac:dyDescent="0.2"/>
    <row r="38242" ht="12.75" customHeight="1" x14ac:dyDescent="0.2"/>
    <row r="38243" ht="12.75" customHeight="1" x14ac:dyDescent="0.2"/>
    <row r="38244" ht="12.75" customHeight="1" x14ac:dyDescent="0.2"/>
    <row r="38245" ht="12.75" customHeight="1" x14ac:dyDescent="0.2"/>
    <row r="38246" ht="12.75" customHeight="1" x14ac:dyDescent="0.2"/>
    <row r="38247" ht="12.75" customHeight="1" x14ac:dyDescent="0.2"/>
    <row r="38248" ht="12.75" customHeight="1" x14ac:dyDescent="0.2"/>
    <row r="38249" ht="12.75" customHeight="1" x14ac:dyDescent="0.2"/>
    <row r="38250" ht="12.75" customHeight="1" x14ac:dyDescent="0.2"/>
    <row r="38251" ht="12.75" customHeight="1" x14ac:dyDescent="0.2"/>
    <row r="38252" ht="12.75" customHeight="1" x14ac:dyDescent="0.2"/>
    <row r="38253" ht="12.75" customHeight="1" x14ac:dyDescent="0.2"/>
    <row r="38254" ht="12.75" customHeight="1" x14ac:dyDescent="0.2"/>
    <row r="38255" ht="12.75" customHeight="1" x14ac:dyDescent="0.2"/>
    <row r="38256" ht="12.75" customHeight="1" x14ac:dyDescent="0.2"/>
    <row r="38257" ht="12.75" customHeight="1" x14ac:dyDescent="0.2"/>
    <row r="38258" ht="12.75" customHeight="1" x14ac:dyDescent="0.2"/>
    <row r="38259" ht="12.75" customHeight="1" x14ac:dyDescent="0.2"/>
    <row r="38260" ht="12.75" customHeight="1" x14ac:dyDescent="0.2"/>
    <row r="38261" ht="12.75" customHeight="1" x14ac:dyDescent="0.2"/>
    <row r="38262" ht="12.75" customHeight="1" x14ac:dyDescent="0.2"/>
    <row r="38263" ht="12.75" customHeight="1" x14ac:dyDescent="0.2"/>
    <row r="38264" ht="12.75" customHeight="1" x14ac:dyDescent="0.2"/>
    <row r="38265" ht="12.75" customHeight="1" x14ac:dyDescent="0.2"/>
    <row r="38266" ht="12.75" customHeight="1" x14ac:dyDescent="0.2"/>
    <row r="38267" ht="12.75" customHeight="1" x14ac:dyDescent="0.2"/>
    <row r="38268" ht="12.75" customHeight="1" x14ac:dyDescent="0.2"/>
    <row r="38269" ht="12.75" customHeight="1" x14ac:dyDescent="0.2"/>
    <row r="38270" ht="12.75" customHeight="1" x14ac:dyDescent="0.2"/>
    <row r="38271" ht="12.75" customHeight="1" x14ac:dyDescent="0.2"/>
    <row r="38272" ht="12.75" customHeight="1" x14ac:dyDescent="0.2"/>
    <row r="38273" ht="12.75" customHeight="1" x14ac:dyDescent="0.2"/>
    <row r="38274" ht="12.75" customHeight="1" x14ac:dyDescent="0.2"/>
    <row r="38275" ht="12.75" customHeight="1" x14ac:dyDescent="0.2"/>
    <row r="38276" ht="12.75" customHeight="1" x14ac:dyDescent="0.2"/>
    <row r="38277" ht="12.75" customHeight="1" x14ac:dyDescent="0.2"/>
    <row r="38278" ht="12.75" customHeight="1" x14ac:dyDescent="0.2"/>
    <row r="38279" ht="12.75" customHeight="1" x14ac:dyDescent="0.2"/>
    <row r="38280" ht="12.75" customHeight="1" x14ac:dyDescent="0.2"/>
    <row r="38281" ht="12.75" customHeight="1" x14ac:dyDescent="0.2"/>
    <row r="38282" ht="12.75" customHeight="1" x14ac:dyDescent="0.2"/>
    <row r="38283" ht="12.75" customHeight="1" x14ac:dyDescent="0.2"/>
    <row r="38284" ht="12.75" customHeight="1" x14ac:dyDescent="0.2"/>
    <row r="38285" ht="12.75" customHeight="1" x14ac:dyDescent="0.2"/>
    <row r="38286" ht="12.75" customHeight="1" x14ac:dyDescent="0.2"/>
    <row r="38287" ht="12.75" customHeight="1" x14ac:dyDescent="0.2"/>
    <row r="38288" ht="12.75" customHeight="1" x14ac:dyDescent="0.2"/>
    <row r="38289" ht="12.75" customHeight="1" x14ac:dyDescent="0.2"/>
    <row r="38290" ht="12.75" customHeight="1" x14ac:dyDescent="0.2"/>
    <row r="38291" ht="12.75" customHeight="1" x14ac:dyDescent="0.2"/>
    <row r="38292" ht="12.75" customHeight="1" x14ac:dyDescent="0.2"/>
    <row r="38293" ht="12.75" customHeight="1" x14ac:dyDescent="0.2"/>
    <row r="38294" ht="12.75" customHeight="1" x14ac:dyDescent="0.2"/>
    <row r="38295" ht="12.75" customHeight="1" x14ac:dyDescent="0.2"/>
    <row r="38296" ht="12.75" customHeight="1" x14ac:dyDescent="0.2"/>
    <row r="38297" ht="12.75" customHeight="1" x14ac:dyDescent="0.2"/>
    <row r="38298" ht="12.75" customHeight="1" x14ac:dyDescent="0.2"/>
    <row r="38299" ht="12.75" customHeight="1" x14ac:dyDescent="0.2"/>
    <row r="38300" ht="12.75" customHeight="1" x14ac:dyDescent="0.2"/>
    <row r="38301" ht="12.75" customHeight="1" x14ac:dyDescent="0.2"/>
    <row r="38302" ht="12.75" customHeight="1" x14ac:dyDescent="0.2"/>
    <row r="38303" ht="12.75" customHeight="1" x14ac:dyDescent="0.2"/>
    <row r="38304" ht="12.75" customHeight="1" x14ac:dyDescent="0.2"/>
    <row r="38305" ht="12.75" customHeight="1" x14ac:dyDescent="0.2"/>
    <row r="38306" ht="12.75" customHeight="1" x14ac:dyDescent="0.2"/>
    <row r="38307" ht="12.75" customHeight="1" x14ac:dyDescent="0.2"/>
    <row r="38308" ht="12.75" customHeight="1" x14ac:dyDescent="0.2"/>
    <row r="38309" ht="12.75" customHeight="1" x14ac:dyDescent="0.2"/>
    <row r="38310" ht="12.75" customHeight="1" x14ac:dyDescent="0.2"/>
    <row r="38311" ht="12.75" customHeight="1" x14ac:dyDescent="0.2"/>
    <row r="38312" ht="12.75" customHeight="1" x14ac:dyDescent="0.2"/>
    <row r="38313" ht="12.75" customHeight="1" x14ac:dyDescent="0.2"/>
    <row r="38314" ht="12.75" customHeight="1" x14ac:dyDescent="0.2"/>
    <row r="38315" ht="12.75" customHeight="1" x14ac:dyDescent="0.2"/>
    <row r="38316" ht="12.75" customHeight="1" x14ac:dyDescent="0.2"/>
    <row r="38317" ht="12.75" customHeight="1" x14ac:dyDescent="0.2"/>
    <row r="38318" ht="12.75" customHeight="1" x14ac:dyDescent="0.2"/>
    <row r="38319" ht="12.75" customHeight="1" x14ac:dyDescent="0.2"/>
    <row r="38320" ht="12.75" customHeight="1" x14ac:dyDescent="0.2"/>
    <row r="38321" ht="12.75" customHeight="1" x14ac:dyDescent="0.2"/>
    <row r="38322" ht="12.75" customHeight="1" x14ac:dyDescent="0.2"/>
    <row r="38323" ht="12.75" customHeight="1" x14ac:dyDescent="0.2"/>
    <row r="38324" ht="12.75" customHeight="1" x14ac:dyDescent="0.2"/>
    <row r="38325" ht="12.75" customHeight="1" x14ac:dyDescent="0.2"/>
    <row r="38326" ht="12.75" customHeight="1" x14ac:dyDescent="0.2"/>
    <row r="38327" ht="12.75" customHeight="1" x14ac:dyDescent="0.2"/>
    <row r="38328" ht="12.75" customHeight="1" x14ac:dyDescent="0.2"/>
    <row r="38329" ht="12.75" customHeight="1" x14ac:dyDescent="0.2"/>
    <row r="38330" ht="12.75" customHeight="1" x14ac:dyDescent="0.2"/>
    <row r="38331" ht="12.75" customHeight="1" x14ac:dyDescent="0.2"/>
    <row r="38332" ht="12.75" customHeight="1" x14ac:dyDescent="0.2"/>
    <row r="38333" ht="12.75" customHeight="1" x14ac:dyDescent="0.2"/>
    <row r="38334" ht="12.75" customHeight="1" x14ac:dyDescent="0.2"/>
    <row r="38335" ht="12.75" customHeight="1" x14ac:dyDescent="0.2"/>
    <row r="38336" ht="12.75" customHeight="1" x14ac:dyDescent="0.2"/>
    <row r="38337" ht="12.75" customHeight="1" x14ac:dyDescent="0.2"/>
    <row r="38338" ht="12.75" customHeight="1" x14ac:dyDescent="0.2"/>
    <row r="38339" ht="12.75" customHeight="1" x14ac:dyDescent="0.2"/>
    <row r="38340" ht="12.75" customHeight="1" x14ac:dyDescent="0.2"/>
    <row r="38341" ht="12.75" customHeight="1" x14ac:dyDescent="0.2"/>
    <row r="38342" ht="12.75" customHeight="1" x14ac:dyDescent="0.2"/>
    <row r="38343" ht="12.75" customHeight="1" x14ac:dyDescent="0.2"/>
    <row r="38344" ht="12.75" customHeight="1" x14ac:dyDescent="0.2"/>
    <row r="38345" ht="12.75" customHeight="1" x14ac:dyDescent="0.2"/>
    <row r="38346" ht="12.75" customHeight="1" x14ac:dyDescent="0.2"/>
    <row r="38347" ht="12.75" customHeight="1" x14ac:dyDescent="0.2"/>
    <row r="38348" ht="12.75" customHeight="1" x14ac:dyDescent="0.2"/>
    <row r="38349" ht="12.75" customHeight="1" x14ac:dyDescent="0.2"/>
    <row r="38350" ht="12.75" customHeight="1" x14ac:dyDescent="0.2"/>
    <row r="38351" ht="12.75" customHeight="1" x14ac:dyDescent="0.2"/>
    <row r="38352" ht="12.75" customHeight="1" x14ac:dyDescent="0.2"/>
    <row r="38353" ht="12.75" customHeight="1" x14ac:dyDescent="0.2"/>
    <row r="38354" ht="12.75" customHeight="1" x14ac:dyDescent="0.2"/>
    <row r="38355" ht="12.75" customHeight="1" x14ac:dyDescent="0.2"/>
    <row r="38356" ht="12.75" customHeight="1" x14ac:dyDescent="0.2"/>
    <row r="38357" ht="12.75" customHeight="1" x14ac:dyDescent="0.2"/>
    <row r="38358" ht="12.75" customHeight="1" x14ac:dyDescent="0.2"/>
    <row r="38359" ht="12.75" customHeight="1" x14ac:dyDescent="0.2"/>
    <row r="38360" ht="12.75" customHeight="1" x14ac:dyDescent="0.2"/>
    <row r="38361" ht="12.75" customHeight="1" x14ac:dyDescent="0.2"/>
    <row r="38362" ht="12.75" customHeight="1" x14ac:dyDescent="0.2"/>
    <row r="38363" ht="12.75" customHeight="1" x14ac:dyDescent="0.2"/>
    <row r="38364" ht="12.75" customHeight="1" x14ac:dyDescent="0.2"/>
    <row r="38365" ht="12.75" customHeight="1" x14ac:dyDescent="0.2"/>
    <row r="38366" ht="12.75" customHeight="1" x14ac:dyDescent="0.2"/>
    <row r="38367" ht="12.75" customHeight="1" x14ac:dyDescent="0.2"/>
    <row r="38368" ht="12.75" customHeight="1" x14ac:dyDescent="0.2"/>
    <row r="38369" ht="12.75" customHeight="1" x14ac:dyDescent="0.2"/>
    <row r="38370" ht="12.75" customHeight="1" x14ac:dyDescent="0.2"/>
    <row r="38371" ht="12.75" customHeight="1" x14ac:dyDescent="0.2"/>
    <row r="38372" ht="12.75" customHeight="1" x14ac:dyDescent="0.2"/>
    <row r="38373" ht="12.75" customHeight="1" x14ac:dyDescent="0.2"/>
    <row r="38374" ht="12.75" customHeight="1" x14ac:dyDescent="0.2"/>
    <row r="38375" ht="12.75" customHeight="1" x14ac:dyDescent="0.2"/>
    <row r="38376" ht="12.75" customHeight="1" x14ac:dyDescent="0.2"/>
    <row r="38377" ht="12.75" customHeight="1" x14ac:dyDescent="0.2"/>
    <row r="38378" ht="12.75" customHeight="1" x14ac:dyDescent="0.2"/>
    <row r="38379" ht="12.75" customHeight="1" x14ac:dyDescent="0.2"/>
    <row r="38380" ht="12.75" customHeight="1" x14ac:dyDescent="0.2"/>
    <row r="38381" ht="12.75" customHeight="1" x14ac:dyDescent="0.2"/>
    <row r="38382" ht="12.75" customHeight="1" x14ac:dyDescent="0.2"/>
    <row r="38383" ht="12.75" customHeight="1" x14ac:dyDescent="0.2"/>
    <row r="38384" ht="12.75" customHeight="1" x14ac:dyDescent="0.2"/>
    <row r="38385" ht="12.75" customHeight="1" x14ac:dyDescent="0.2"/>
    <row r="38386" ht="12.75" customHeight="1" x14ac:dyDescent="0.2"/>
    <row r="38387" ht="12.75" customHeight="1" x14ac:dyDescent="0.2"/>
    <row r="38388" ht="12.75" customHeight="1" x14ac:dyDescent="0.2"/>
    <row r="38389" ht="12.75" customHeight="1" x14ac:dyDescent="0.2"/>
    <row r="38390" ht="12.75" customHeight="1" x14ac:dyDescent="0.2"/>
    <row r="38391" ht="12.75" customHeight="1" x14ac:dyDescent="0.2"/>
    <row r="38392" ht="12.75" customHeight="1" x14ac:dyDescent="0.2"/>
    <row r="38393" ht="12.75" customHeight="1" x14ac:dyDescent="0.2"/>
    <row r="38394" ht="12.75" customHeight="1" x14ac:dyDescent="0.2"/>
    <row r="38395" ht="12.75" customHeight="1" x14ac:dyDescent="0.2"/>
    <row r="38396" ht="12.75" customHeight="1" x14ac:dyDescent="0.2"/>
    <row r="38397" ht="12.75" customHeight="1" x14ac:dyDescent="0.2"/>
    <row r="38398" ht="12.75" customHeight="1" x14ac:dyDescent="0.2"/>
    <row r="38399" ht="12.75" customHeight="1" x14ac:dyDescent="0.2"/>
    <row r="38400" ht="12.75" customHeight="1" x14ac:dyDescent="0.2"/>
    <row r="38401" ht="12.75" customHeight="1" x14ac:dyDescent="0.2"/>
    <row r="38402" ht="12.75" customHeight="1" x14ac:dyDescent="0.2"/>
    <row r="38403" ht="12.75" customHeight="1" x14ac:dyDescent="0.2"/>
    <row r="38404" ht="12.75" customHeight="1" x14ac:dyDescent="0.2"/>
    <row r="38405" ht="12.75" customHeight="1" x14ac:dyDescent="0.2"/>
    <row r="38406" ht="12.75" customHeight="1" x14ac:dyDescent="0.2"/>
    <row r="38407" ht="12.75" customHeight="1" x14ac:dyDescent="0.2"/>
    <row r="38408" ht="12.75" customHeight="1" x14ac:dyDescent="0.2"/>
    <row r="38409" ht="12.75" customHeight="1" x14ac:dyDescent="0.2"/>
    <row r="38410" ht="12.75" customHeight="1" x14ac:dyDescent="0.2"/>
    <row r="38411" ht="12.75" customHeight="1" x14ac:dyDescent="0.2"/>
    <row r="38412" ht="12.75" customHeight="1" x14ac:dyDescent="0.2"/>
    <row r="38413" ht="12.75" customHeight="1" x14ac:dyDescent="0.2"/>
    <row r="38414" ht="12.75" customHeight="1" x14ac:dyDescent="0.2"/>
    <row r="38415" ht="12.75" customHeight="1" x14ac:dyDescent="0.2"/>
    <row r="38416" ht="12.75" customHeight="1" x14ac:dyDescent="0.2"/>
    <row r="38417" ht="12.75" customHeight="1" x14ac:dyDescent="0.2"/>
    <row r="38418" ht="12.75" customHeight="1" x14ac:dyDescent="0.2"/>
    <row r="38419" ht="12.75" customHeight="1" x14ac:dyDescent="0.2"/>
    <row r="38420" ht="12.75" customHeight="1" x14ac:dyDescent="0.2"/>
    <row r="38421" ht="12.75" customHeight="1" x14ac:dyDescent="0.2"/>
    <row r="38422" ht="12.75" customHeight="1" x14ac:dyDescent="0.2"/>
    <row r="38423" ht="12.75" customHeight="1" x14ac:dyDescent="0.2"/>
    <row r="38424" ht="12.75" customHeight="1" x14ac:dyDescent="0.2"/>
    <row r="38425" ht="12.75" customHeight="1" x14ac:dyDescent="0.2"/>
    <row r="38426" ht="12.75" customHeight="1" x14ac:dyDescent="0.2"/>
    <row r="38427" ht="12.75" customHeight="1" x14ac:dyDescent="0.2"/>
    <row r="38428" ht="12.75" customHeight="1" x14ac:dyDescent="0.2"/>
    <row r="38429" ht="12.75" customHeight="1" x14ac:dyDescent="0.2"/>
    <row r="38430" ht="12.75" customHeight="1" x14ac:dyDescent="0.2"/>
    <row r="38431" ht="12.75" customHeight="1" x14ac:dyDescent="0.2"/>
    <row r="38432" ht="12.75" customHeight="1" x14ac:dyDescent="0.2"/>
    <row r="38433" ht="12.75" customHeight="1" x14ac:dyDescent="0.2"/>
    <row r="38434" ht="12.75" customHeight="1" x14ac:dyDescent="0.2"/>
    <row r="38435" ht="12.75" customHeight="1" x14ac:dyDescent="0.2"/>
    <row r="38436" ht="12.75" customHeight="1" x14ac:dyDescent="0.2"/>
    <row r="38437" ht="12.75" customHeight="1" x14ac:dyDescent="0.2"/>
    <row r="38438" ht="12.75" customHeight="1" x14ac:dyDescent="0.2"/>
    <row r="38439" ht="12.75" customHeight="1" x14ac:dyDescent="0.2"/>
    <row r="38440" ht="12.75" customHeight="1" x14ac:dyDescent="0.2"/>
    <row r="38441" ht="12.75" customHeight="1" x14ac:dyDescent="0.2"/>
    <row r="38442" ht="12.75" customHeight="1" x14ac:dyDescent="0.2"/>
    <row r="38443" ht="12.75" customHeight="1" x14ac:dyDescent="0.2"/>
    <row r="38444" ht="12.75" customHeight="1" x14ac:dyDescent="0.2"/>
    <row r="38445" ht="12.75" customHeight="1" x14ac:dyDescent="0.2"/>
    <row r="38446" ht="12.75" customHeight="1" x14ac:dyDescent="0.2"/>
    <row r="38447" ht="12.75" customHeight="1" x14ac:dyDescent="0.2"/>
    <row r="38448" ht="12.75" customHeight="1" x14ac:dyDescent="0.2"/>
    <row r="38449" ht="12.75" customHeight="1" x14ac:dyDescent="0.2"/>
    <row r="38450" ht="12.75" customHeight="1" x14ac:dyDescent="0.2"/>
    <row r="38451" ht="12.75" customHeight="1" x14ac:dyDescent="0.2"/>
    <row r="38452" ht="12.75" customHeight="1" x14ac:dyDescent="0.2"/>
    <row r="38453" ht="12.75" customHeight="1" x14ac:dyDescent="0.2"/>
    <row r="38454" ht="12.75" customHeight="1" x14ac:dyDescent="0.2"/>
    <row r="38455" ht="12.75" customHeight="1" x14ac:dyDescent="0.2"/>
    <row r="38456" ht="12.75" customHeight="1" x14ac:dyDescent="0.2"/>
    <row r="38457" ht="12.75" customHeight="1" x14ac:dyDescent="0.2"/>
    <row r="38458" ht="12.75" customHeight="1" x14ac:dyDescent="0.2"/>
    <row r="38459" ht="12.75" customHeight="1" x14ac:dyDescent="0.2"/>
    <row r="38460" ht="12.75" customHeight="1" x14ac:dyDescent="0.2"/>
    <row r="38461" ht="12.75" customHeight="1" x14ac:dyDescent="0.2"/>
    <row r="38462" ht="12.75" customHeight="1" x14ac:dyDescent="0.2"/>
    <row r="38463" ht="12.75" customHeight="1" x14ac:dyDescent="0.2"/>
    <row r="38464" ht="12.75" customHeight="1" x14ac:dyDescent="0.2"/>
    <row r="38465" ht="12.75" customHeight="1" x14ac:dyDescent="0.2"/>
    <row r="38466" ht="12.75" customHeight="1" x14ac:dyDescent="0.2"/>
    <row r="38467" ht="12.75" customHeight="1" x14ac:dyDescent="0.2"/>
    <row r="38468" ht="12.75" customHeight="1" x14ac:dyDescent="0.2"/>
    <row r="38469" ht="12.75" customHeight="1" x14ac:dyDescent="0.2"/>
    <row r="38470" ht="12.75" customHeight="1" x14ac:dyDescent="0.2"/>
    <row r="38471" ht="12.75" customHeight="1" x14ac:dyDescent="0.2"/>
    <row r="38472" ht="12.75" customHeight="1" x14ac:dyDescent="0.2"/>
    <row r="38473" ht="12.75" customHeight="1" x14ac:dyDescent="0.2"/>
    <row r="38474" ht="12.75" customHeight="1" x14ac:dyDescent="0.2"/>
    <row r="38475" ht="12.75" customHeight="1" x14ac:dyDescent="0.2"/>
    <row r="38476" ht="12.75" customHeight="1" x14ac:dyDescent="0.2"/>
    <row r="38477" ht="12.75" customHeight="1" x14ac:dyDescent="0.2"/>
    <row r="38478" ht="12.75" customHeight="1" x14ac:dyDescent="0.2"/>
    <row r="38479" ht="12.75" customHeight="1" x14ac:dyDescent="0.2"/>
    <row r="38480" ht="12.75" customHeight="1" x14ac:dyDescent="0.2"/>
    <row r="38481" ht="12.75" customHeight="1" x14ac:dyDescent="0.2"/>
    <row r="38482" ht="12.75" customHeight="1" x14ac:dyDescent="0.2"/>
    <row r="38483" ht="12.75" customHeight="1" x14ac:dyDescent="0.2"/>
    <row r="38484" ht="12.75" customHeight="1" x14ac:dyDescent="0.2"/>
    <row r="38485" ht="12.75" customHeight="1" x14ac:dyDescent="0.2"/>
    <row r="38486" ht="12.75" customHeight="1" x14ac:dyDescent="0.2"/>
    <row r="38487" ht="12.75" customHeight="1" x14ac:dyDescent="0.2"/>
    <row r="38488" ht="12.75" customHeight="1" x14ac:dyDescent="0.2"/>
    <row r="38489" ht="12.75" customHeight="1" x14ac:dyDescent="0.2"/>
    <row r="38490" ht="12.75" customHeight="1" x14ac:dyDescent="0.2"/>
    <row r="38491" ht="12.75" customHeight="1" x14ac:dyDescent="0.2"/>
    <row r="38492" ht="12.75" customHeight="1" x14ac:dyDescent="0.2"/>
    <row r="38493" ht="12.75" customHeight="1" x14ac:dyDescent="0.2"/>
    <row r="38494" ht="12.75" customHeight="1" x14ac:dyDescent="0.2"/>
    <row r="38495" ht="12.75" customHeight="1" x14ac:dyDescent="0.2"/>
    <row r="38496" ht="12.75" customHeight="1" x14ac:dyDescent="0.2"/>
    <row r="38497" ht="12.75" customHeight="1" x14ac:dyDescent="0.2"/>
    <row r="38498" ht="12.75" customHeight="1" x14ac:dyDescent="0.2"/>
    <row r="38499" ht="12.75" customHeight="1" x14ac:dyDescent="0.2"/>
    <row r="38500" ht="12.75" customHeight="1" x14ac:dyDescent="0.2"/>
    <row r="38501" ht="12.75" customHeight="1" x14ac:dyDescent="0.2"/>
    <row r="38502" ht="12.75" customHeight="1" x14ac:dyDescent="0.2"/>
    <row r="38503" ht="12.75" customHeight="1" x14ac:dyDescent="0.2"/>
    <row r="38504" ht="12.75" customHeight="1" x14ac:dyDescent="0.2"/>
    <row r="38505" ht="12.75" customHeight="1" x14ac:dyDescent="0.2"/>
    <row r="38506" ht="12.75" customHeight="1" x14ac:dyDescent="0.2"/>
    <row r="38507" ht="12.75" customHeight="1" x14ac:dyDescent="0.2"/>
    <row r="38508" ht="12.75" customHeight="1" x14ac:dyDescent="0.2"/>
    <row r="38509" ht="12.75" customHeight="1" x14ac:dyDescent="0.2"/>
    <row r="38510" ht="12.75" customHeight="1" x14ac:dyDescent="0.2"/>
    <row r="38511" ht="12.75" customHeight="1" x14ac:dyDescent="0.2"/>
    <row r="38512" ht="12.75" customHeight="1" x14ac:dyDescent="0.2"/>
    <row r="38513" ht="12.75" customHeight="1" x14ac:dyDescent="0.2"/>
    <row r="38514" ht="12.75" customHeight="1" x14ac:dyDescent="0.2"/>
    <row r="38515" ht="12.75" customHeight="1" x14ac:dyDescent="0.2"/>
    <row r="38516" ht="12.75" customHeight="1" x14ac:dyDescent="0.2"/>
    <row r="38517" ht="12.75" customHeight="1" x14ac:dyDescent="0.2"/>
    <row r="38518" ht="12.75" customHeight="1" x14ac:dyDescent="0.2"/>
    <row r="38519" ht="12.75" customHeight="1" x14ac:dyDescent="0.2"/>
    <row r="38520" ht="12.75" customHeight="1" x14ac:dyDescent="0.2"/>
    <row r="38521" ht="12.75" customHeight="1" x14ac:dyDescent="0.2"/>
    <row r="38522" ht="12.75" customHeight="1" x14ac:dyDescent="0.2"/>
    <row r="38523" ht="12.75" customHeight="1" x14ac:dyDescent="0.2"/>
    <row r="38524" ht="12.75" customHeight="1" x14ac:dyDescent="0.2"/>
    <row r="38525" ht="12.75" customHeight="1" x14ac:dyDescent="0.2"/>
    <row r="38526" ht="12.75" customHeight="1" x14ac:dyDescent="0.2"/>
    <row r="38527" ht="12.75" customHeight="1" x14ac:dyDescent="0.2"/>
    <row r="38528" ht="12.75" customHeight="1" x14ac:dyDescent="0.2"/>
    <row r="38529" ht="12.75" customHeight="1" x14ac:dyDescent="0.2"/>
    <row r="38530" ht="12.75" customHeight="1" x14ac:dyDescent="0.2"/>
    <row r="38531" ht="12.75" customHeight="1" x14ac:dyDescent="0.2"/>
    <row r="38532" ht="12.75" customHeight="1" x14ac:dyDescent="0.2"/>
    <row r="38533" ht="12.75" customHeight="1" x14ac:dyDescent="0.2"/>
    <row r="38534" ht="12.75" customHeight="1" x14ac:dyDescent="0.2"/>
    <row r="38535" ht="12.75" customHeight="1" x14ac:dyDescent="0.2"/>
    <row r="38536" ht="12.75" customHeight="1" x14ac:dyDescent="0.2"/>
    <row r="38537" ht="12.75" customHeight="1" x14ac:dyDescent="0.2"/>
    <row r="38538" ht="12.75" customHeight="1" x14ac:dyDescent="0.2"/>
    <row r="38539" ht="12.75" customHeight="1" x14ac:dyDescent="0.2"/>
    <row r="38540" ht="12.75" customHeight="1" x14ac:dyDescent="0.2"/>
    <row r="38541" ht="12.75" customHeight="1" x14ac:dyDescent="0.2"/>
    <row r="38542" ht="12.75" customHeight="1" x14ac:dyDescent="0.2"/>
    <row r="38543" ht="12.75" customHeight="1" x14ac:dyDescent="0.2"/>
    <row r="38544" ht="12.75" customHeight="1" x14ac:dyDescent="0.2"/>
    <row r="38545" ht="12.75" customHeight="1" x14ac:dyDescent="0.2"/>
    <row r="38546" ht="12.75" customHeight="1" x14ac:dyDescent="0.2"/>
    <row r="38547" ht="12.75" customHeight="1" x14ac:dyDescent="0.2"/>
    <row r="38548" ht="12.75" customHeight="1" x14ac:dyDescent="0.2"/>
    <row r="38549" ht="12.75" customHeight="1" x14ac:dyDescent="0.2"/>
    <row r="38550" ht="12.75" customHeight="1" x14ac:dyDescent="0.2"/>
    <row r="38551" ht="12.75" customHeight="1" x14ac:dyDescent="0.2"/>
    <row r="38552" ht="12.75" customHeight="1" x14ac:dyDescent="0.2"/>
    <row r="38553" ht="12.75" customHeight="1" x14ac:dyDescent="0.2"/>
    <row r="38554" ht="12.75" customHeight="1" x14ac:dyDescent="0.2"/>
    <row r="38555" ht="12.75" customHeight="1" x14ac:dyDescent="0.2"/>
    <row r="38556" ht="12.75" customHeight="1" x14ac:dyDescent="0.2"/>
    <row r="38557" ht="12.75" customHeight="1" x14ac:dyDescent="0.2"/>
    <row r="38558" ht="12.75" customHeight="1" x14ac:dyDescent="0.2"/>
    <row r="38559" ht="12.75" customHeight="1" x14ac:dyDescent="0.2"/>
    <row r="38560" ht="12.75" customHeight="1" x14ac:dyDescent="0.2"/>
    <row r="38561" ht="12.75" customHeight="1" x14ac:dyDescent="0.2"/>
    <row r="38562" ht="12.75" customHeight="1" x14ac:dyDescent="0.2"/>
    <row r="38563" ht="12.75" customHeight="1" x14ac:dyDescent="0.2"/>
    <row r="38564" ht="12.75" customHeight="1" x14ac:dyDescent="0.2"/>
    <row r="38565" ht="12.75" customHeight="1" x14ac:dyDescent="0.2"/>
    <row r="38566" ht="12.75" customHeight="1" x14ac:dyDescent="0.2"/>
    <row r="38567" ht="12.75" customHeight="1" x14ac:dyDescent="0.2"/>
    <row r="38568" ht="12.75" customHeight="1" x14ac:dyDescent="0.2"/>
    <row r="38569" ht="12.75" customHeight="1" x14ac:dyDescent="0.2"/>
    <row r="38570" ht="12.75" customHeight="1" x14ac:dyDescent="0.2"/>
    <row r="38571" ht="12.75" customHeight="1" x14ac:dyDescent="0.2"/>
    <row r="38572" ht="12.75" customHeight="1" x14ac:dyDescent="0.2"/>
    <row r="38573" ht="12.75" customHeight="1" x14ac:dyDescent="0.2"/>
    <row r="38574" ht="12.75" customHeight="1" x14ac:dyDescent="0.2"/>
    <row r="38575" ht="12.75" customHeight="1" x14ac:dyDescent="0.2"/>
    <row r="38576" ht="12.75" customHeight="1" x14ac:dyDescent="0.2"/>
    <row r="38577" ht="12.75" customHeight="1" x14ac:dyDescent="0.2"/>
    <row r="38578" ht="12.75" customHeight="1" x14ac:dyDescent="0.2"/>
    <row r="38579" ht="12.75" customHeight="1" x14ac:dyDescent="0.2"/>
    <row r="38580" ht="12.75" customHeight="1" x14ac:dyDescent="0.2"/>
    <row r="38581" ht="12.75" customHeight="1" x14ac:dyDescent="0.2"/>
    <row r="38582" ht="12.75" customHeight="1" x14ac:dyDescent="0.2"/>
    <row r="38583" ht="12.75" customHeight="1" x14ac:dyDescent="0.2"/>
    <row r="38584" ht="12.75" customHeight="1" x14ac:dyDescent="0.2"/>
    <row r="38585" ht="12.75" customHeight="1" x14ac:dyDescent="0.2"/>
    <row r="38586" ht="12.75" customHeight="1" x14ac:dyDescent="0.2"/>
    <row r="38587" ht="12.75" customHeight="1" x14ac:dyDescent="0.2"/>
    <row r="38588" ht="12.75" customHeight="1" x14ac:dyDescent="0.2"/>
    <row r="38589" ht="12.75" customHeight="1" x14ac:dyDescent="0.2"/>
    <row r="38590" ht="12.75" customHeight="1" x14ac:dyDescent="0.2"/>
    <row r="38591" ht="12.75" customHeight="1" x14ac:dyDescent="0.2"/>
    <row r="38592" ht="12.75" customHeight="1" x14ac:dyDescent="0.2"/>
    <row r="38593" ht="12.75" customHeight="1" x14ac:dyDescent="0.2"/>
    <row r="38594" ht="12.75" customHeight="1" x14ac:dyDescent="0.2"/>
    <row r="38595" ht="12.75" customHeight="1" x14ac:dyDescent="0.2"/>
    <row r="38596" ht="12.75" customHeight="1" x14ac:dyDescent="0.2"/>
    <row r="38597" ht="12.75" customHeight="1" x14ac:dyDescent="0.2"/>
    <row r="38598" ht="12.75" customHeight="1" x14ac:dyDescent="0.2"/>
    <row r="38599" ht="12.75" customHeight="1" x14ac:dyDescent="0.2"/>
    <row r="38600" ht="12.75" customHeight="1" x14ac:dyDescent="0.2"/>
    <row r="38601" ht="12.75" customHeight="1" x14ac:dyDescent="0.2"/>
    <row r="38602" ht="12.75" customHeight="1" x14ac:dyDescent="0.2"/>
    <row r="38603" ht="12.75" customHeight="1" x14ac:dyDescent="0.2"/>
    <row r="38604" ht="12.75" customHeight="1" x14ac:dyDescent="0.2"/>
    <row r="38605" ht="12.75" customHeight="1" x14ac:dyDescent="0.2"/>
    <row r="38606" ht="12.75" customHeight="1" x14ac:dyDescent="0.2"/>
    <row r="38607" ht="12.75" customHeight="1" x14ac:dyDescent="0.2"/>
    <row r="38608" ht="12.75" customHeight="1" x14ac:dyDescent="0.2"/>
    <row r="38609" ht="12.75" customHeight="1" x14ac:dyDescent="0.2"/>
    <row r="38610" ht="12.75" customHeight="1" x14ac:dyDescent="0.2"/>
    <row r="38611" ht="12.75" customHeight="1" x14ac:dyDescent="0.2"/>
    <row r="38612" ht="12.75" customHeight="1" x14ac:dyDescent="0.2"/>
    <row r="38613" ht="12.75" customHeight="1" x14ac:dyDescent="0.2"/>
    <row r="38614" ht="12.75" customHeight="1" x14ac:dyDescent="0.2"/>
    <row r="38615" ht="12.75" customHeight="1" x14ac:dyDescent="0.2"/>
    <row r="38616" ht="12.75" customHeight="1" x14ac:dyDescent="0.2"/>
    <row r="38617" ht="12.75" customHeight="1" x14ac:dyDescent="0.2"/>
    <row r="38618" ht="12.75" customHeight="1" x14ac:dyDescent="0.2"/>
    <row r="38619" ht="12.75" customHeight="1" x14ac:dyDescent="0.2"/>
    <row r="38620" ht="12.75" customHeight="1" x14ac:dyDescent="0.2"/>
    <row r="38621" ht="12.75" customHeight="1" x14ac:dyDescent="0.2"/>
    <row r="38622" ht="12.75" customHeight="1" x14ac:dyDescent="0.2"/>
    <row r="38623" ht="12.75" customHeight="1" x14ac:dyDescent="0.2"/>
    <row r="38624" ht="12.75" customHeight="1" x14ac:dyDescent="0.2"/>
    <row r="38625" ht="12.75" customHeight="1" x14ac:dyDescent="0.2"/>
    <row r="38626" ht="12.75" customHeight="1" x14ac:dyDescent="0.2"/>
    <row r="38627" ht="12.75" customHeight="1" x14ac:dyDescent="0.2"/>
    <row r="38628" ht="12.75" customHeight="1" x14ac:dyDescent="0.2"/>
    <row r="38629" ht="12.75" customHeight="1" x14ac:dyDescent="0.2"/>
    <row r="38630" ht="12.75" customHeight="1" x14ac:dyDescent="0.2"/>
    <row r="38631" ht="12.75" customHeight="1" x14ac:dyDescent="0.2"/>
    <row r="38632" ht="12.75" customHeight="1" x14ac:dyDescent="0.2"/>
    <row r="38633" ht="12.75" customHeight="1" x14ac:dyDescent="0.2"/>
    <row r="38634" ht="12.75" customHeight="1" x14ac:dyDescent="0.2"/>
    <row r="38635" ht="12.75" customHeight="1" x14ac:dyDescent="0.2"/>
    <row r="38636" ht="12.75" customHeight="1" x14ac:dyDescent="0.2"/>
    <row r="38637" ht="12.75" customHeight="1" x14ac:dyDescent="0.2"/>
    <row r="38638" ht="12.75" customHeight="1" x14ac:dyDescent="0.2"/>
    <row r="38639" ht="12.75" customHeight="1" x14ac:dyDescent="0.2"/>
    <row r="38640" ht="12.75" customHeight="1" x14ac:dyDescent="0.2"/>
    <row r="38641" ht="12.75" customHeight="1" x14ac:dyDescent="0.2"/>
    <row r="38642" ht="12.75" customHeight="1" x14ac:dyDescent="0.2"/>
    <row r="38643" ht="12.75" customHeight="1" x14ac:dyDescent="0.2"/>
    <row r="38644" ht="12.75" customHeight="1" x14ac:dyDescent="0.2"/>
    <row r="38645" ht="12.75" customHeight="1" x14ac:dyDescent="0.2"/>
    <row r="38646" ht="12.75" customHeight="1" x14ac:dyDescent="0.2"/>
    <row r="38647" ht="12.75" customHeight="1" x14ac:dyDescent="0.2"/>
    <row r="38648" ht="12.75" customHeight="1" x14ac:dyDescent="0.2"/>
    <row r="38649" ht="12.75" customHeight="1" x14ac:dyDescent="0.2"/>
    <row r="38650" ht="12.75" customHeight="1" x14ac:dyDescent="0.2"/>
    <row r="38651" ht="12.75" customHeight="1" x14ac:dyDescent="0.2"/>
    <row r="38652" ht="12.75" customHeight="1" x14ac:dyDescent="0.2"/>
    <row r="38653" ht="12.75" customHeight="1" x14ac:dyDescent="0.2"/>
    <row r="38654" ht="12.75" customHeight="1" x14ac:dyDescent="0.2"/>
    <row r="38655" ht="12.75" customHeight="1" x14ac:dyDescent="0.2"/>
    <row r="38656" ht="12.75" customHeight="1" x14ac:dyDescent="0.2"/>
    <row r="38657" ht="12.75" customHeight="1" x14ac:dyDescent="0.2"/>
    <row r="38658" ht="12.75" customHeight="1" x14ac:dyDescent="0.2"/>
    <row r="38659" ht="12.75" customHeight="1" x14ac:dyDescent="0.2"/>
    <row r="38660" ht="12.75" customHeight="1" x14ac:dyDescent="0.2"/>
    <row r="38661" ht="12.75" customHeight="1" x14ac:dyDescent="0.2"/>
    <row r="38662" ht="12.75" customHeight="1" x14ac:dyDescent="0.2"/>
    <row r="38663" ht="12.75" customHeight="1" x14ac:dyDescent="0.2"/>
    <row r="38664" ht="12.75" customHeight="1" x14ac:dyDescent="0.2"/>
    <row r="38665" ht="12.75" customHeight="1" x14ac:dyDescent="0.2"/>
    <row r="38666" ht="12.75" customHeight="1" x14ac:dyDescent="0.2"/>
    <row r="38667" ht="12.75" customHeight="1" x14ac:dyDescent="0.2"/>
    <row r="38668" ht="12.75" customHeight="1" x14ac:dyDescent="0.2"/>
    <row r="38669" ht="12.75" customHeight="1" x14ac:dyDescent="0.2"/>
    <row r="38670" ht="12.75" customHeight="1" x14ac:dyDescent="0.2"/>
    <row r="38671" ht="12.75" customHeight="1" x14ac:dyDescent="0.2"/>
    <row r="38672" ht="12.75" customHeight="1" x14ac:dyDescent="0.2"/>
    <row r="38673" ht="12.75" customHeight="1" x14ac:dyDescent="0.2"/>
    <row r="38674" ht="12.75" customHeight="1" x14ac:dyDescent="0.2"/>
    <row r="38675" ht="12.75" customHeight="1" x14ac:dyDescent="0.2"/>
    <row r="38676" ht="12.75" customHeight="1" x14ac:dyDescent="0.2"/>
    <row r="38677" ht="12.75" customHeight="1" x14ac:dyDescent="0.2"/>
    <row r="38678" ht="12.75" customHeight="1" x14ac:dyDescent="0.2"/>
    <row r="38679" ht="12.75" customHeight="1" x14ac:dyDescent="0.2"/>
    <row r="38680" ht="12.75" customHeight="1" x14ac:dyDescent="0.2"/>
    <row r="38681" ht="12.75" customHeight="1" x14ac:dyDescent="0.2"/>
    <row r="38682" ht="12.75" customHeight="1" x14ac:dyDescent="0.2"/>
    <row r="38683" ht="12.75" customHeight="1" x14ac:dyDescent="0.2"/>
    <row r="38684" ht="12.75" customHeight="1" x14ac:dyDescent="0.2"/>
    <row r="38685" ht="12.75" customHeight="1" x14ac:dyDescent="0.2"/>
    <row r="38686" ht="12.75" customHeight="1" x14ac:dyDescent="0.2"/>
    <row r="38687" ht="12.75" customHeight="1" x14ac:dyDescent="0.2"/>
    <row r="38688" ht="12.75" customHeight="1" x14ac:dyDescent="0.2"/>
    <row r="38689" ht="12.75" customHeight="1" x14ac:dyDescent="0.2"/>
    <row r="38690" ht="12.75" customHeight="1" x14ac:dyDescent="0.2"/>
    <row r="38691" ht="12.75" customHeight="1" x14ac:dyDescent="0.2"/>
    <row r="38692" ht="12.75" customHeight="1" x14ac:dyDescent="0.2"/>
    <row r="38693" ht="12.75" customHeight="1" x14ac:dyDescent="0.2"/>
    <row r="38694" ht="12.75" customHeight="1" x14ac:dyDescent="0.2"/>
    <row r="38695" ht="12.75" customHeight="1" x14ac:dyDescent="0.2"/>
    <row r="38696" ht="12.75" customHeight="1" x14ac:dyDescent="0.2"/>
    <row r="38697" ht="12.75" customHeight="1" x14ac:dyDescent="0.2"/>
    <row r="38698" ht="12.75" customHeight="1" x14ac:dyDescent="0.2"/>
    <row r="38699" ht="12.75" customHeight="1" x14ac:dyDescent="0.2"/>
    <row r="38700" ht="12.75" customHeight="1" x14ac:dyDescent="0.2"/>
    <row r="38701" ht="12.75" customHeight="1" x14ac:dyDescent="0.2"/>
    <row r="38702" ht="12.75" customHeight="1" x14ac:dyDescent="0.2"/>
    <row r="38703" ht="12.75" customHeight="1" x14ac:dyDescent="0.2"/>
    <row r="38704" ht="12.75" customHeight="1" x14ac:dyDescent="0.2"/>
    <row r="38705" ht="12.75" customHeight="1" x14ac:dyDescent="0.2"/>
    <row r="38706" ht="12.75" customHeight="1" x14ac:dyDescent="0.2"/>
    <row r="38707" ht="12.75" customHeight="1" x14ac:dyDescent="0.2"/>
    <row r="38708" ht="12.75" customHeight="1" x14ac:dyDescent="0.2"/>
    <row r="38709" ht="12.75" customHeight="1" x14ac:dyDescent="0.2"/>
    <row r="38710" ht="12.75" customHeight="1" x14ac:dyDescent="0.2"/>
    <row r="38711" ht="12.75" customHeight="1" x14ac:dyDescent="0.2"/>
    <row r="38712" ht="12.75" customHeight="1" x14ac:dyDescent="0.2"/>
    <row r="38713" ht="12.75" customHeight="1" x14ac:dyDescent="0.2"/>
    <row r="38714" ht="12.75" customHeight="1" x14ac:dyDescent="0.2"/>
    <row r="38715" ht="12.75" customHeight="1" x14ac:dyDescent="0.2"/>
    <row r="38716" ht="12.75" customHeight="1" x14ac:dyDescent="0.2"/>
    <row r="38717" ht="12.75" customHeight="1" x14ac:dyDescent="0.2"/>
    <row r="38718" ht="12.75" customHeight="1" x14ac:dyDescent="0.2"/>
    <row r="38719" ht="12.75" customHeight="1" x14ac:dyDescent="0.2"/>
    <row r="38720" ht="12.75" customHeight="1" x14ac:dyDescent="0.2"/>
    <row r="38721" ht="12.75" customHeight="1" x14ac:dyDescent="0.2"/>
    <row r="38722" ht="12.75" customHeight="1" x14ac:dyDescent="0.2"/>
    <row r="38723" ht="12.75" customHeight="1" x14ac:dyDescent="0.2"/>
    <row r="38724" ht="12.75" customHeight="1" x14ac:dyDescent="0.2"/>
    <row r="38725" ht="12.75" customHeight="1" x14ac:dyDescent="0.2"/>
    <row r="38726" ht="12.75" customHeight="1" x14ac:dyDescent="0.2"/>
    <row r="38727" ht="12.75" customHeight="1" x14ac:dyDescent="0.2"/>
    <row r="38728" ht="12.75" customHeight="1" x14ac:dyDescent="0.2"/>
    <row r="38729" ht="12.75" customHeight="1" x14ac:dyDescent="0.2"/>
    <row r="38730" ht="12.75" customHeight="1" x14ac:dyDescent="0.2"/>
    <row r="38731" ht="12.75" customHeight="1" x14ac:dyDescent="0.2"/>
    <row r="38732" ht="12.75" customHeight="1" x14ac:dyDescent="0.2"/>
    <row r="38733" ht="12.75" customHeight="1" x14ac:dyDescent="0.2"/>
    <row r="38734" ht="12.75" customHeight="1" x14ac:dyDescent="0.2"/>
    <row r="38735" ht="12.75" customHeight="1" x14ac:dyDescent="0.2"/>
    <row r="38736" ht="12.75" customHeight="1" x14ac:dyDescent="0.2"/>
    <row r="38737" ht="12.75" customHeight="1" x14ac:dyDescent="0.2"/>
    <row r="38738" ht="12.75" customHeight="1" x14ac:dyDescent="0.2"/>
    <row r="38739" ht="12.75" customHeight="1" x14ac:dyDescent="0.2"/>
    <row r="38740" ht="12.75" customHeight="1" x14ac:dyDescent="0.2"/>
    <row r="38741" ht="12.75" customHeight="1" x14ac:dyDescent="0.2"/>
    <row r="38742" ht="12.75" customHeight="1" x14ac:dyDescent="0.2"/>
    <row r="38743" ht="12.75" customHeight="1" x14ac:dyDescent="0.2"/>
    <row r="38744" ht="12.75" customHeight="1" x14ac:dyDescent="0.2"/>
    <row r="38745" ht="12.75" customHeight="1" x14ac:dyDescent="0.2"/>
    <row r="38746" ht="12.75" customHeight="1" x14ac:dyDescent="0.2"/>
    <row r="38747" ht="12.75" customHeight="1" x14ac:dyDescent="0.2"/>
    <row r="38748" ht="12.75" customHeight="1" x14ac:dyDescent="0.2"/>
    <row r="38749" ht="12.75" customHeight="1" x14ac:dyDescent="0.2"/>
    <row r="38750" ht="12.75" customHeight="1" x14ac:dyDescent="0.2"/>
    <row r="38751" ht="12.75" customHeight="1" x14ac:dyDescent="0.2"/>
    <row r="38752" ht="12.75" customHeight="1" x14ac:dyDescent="0.2"/>
    <row r="38753" ht="12.75" customHeight="1" x14ac:dyDescent="0.2"/>
    <row r="38754" ht="12.75" customHeight="1" x14ac:dyDescent="0.2"/>
    <row r="38755" ht="12.75" customHeight="1" x14ac:dyDescent="0.2"/>
    <row r="38756" ht="12.75" customHeight="1" x14ac:dyDescent="0.2"/>
    <row r="38757" ht="12.75" customHeight="1" x14ac:dyDescent="0.2"/>
    <row r="38758" ht="12.75" customHeight="1" x14ac:dyDescent="0.2"/>
    <row r="38759" ht="12.75" customHeight="1" x14ac:dyDescent="0.2"/>
    <row r="38760" ht="12.75" customHeight="1" x14ac:dyDescent="0.2"/>
    <row r="38761" ht="12.75" customHeight="1" x14ac:dyDescent="0.2"/>
    <row r="38762" ht="12.75" customHeight="1" x14ac:dyDescent="0.2"/>
    <row r="38763" ht="12.75" customHeight="1" x14ac:dyDescent="0.2"/>
    <row r="38764" ht="12.75" customHeight="1" x14ac:dyDescent="0.2"/>
    <row r="38765" ht="12.75" customHeight="1" x14ac:dyDescent="0.2"/>
    <row r="38766" ht="12.75" customHeight="1" x14ac:dyDescent="0.2"/>
    <row r="38767" ht="12.75" customHeight="1" x14ac:dyDescent="0.2"/>
    <row r="38768" ht="12.75" customHeight="1" x14ac:dyDescent="0.2"/>
    <row r="38769" ht="12.75" customHeight="1" x14ac:dyDescent="0.2"/>
    <row r="38770" ht="12.75" customHeight="1" x14ac:dyDescent="0.2"/>
    <row r="38771" ht="12.75" customHeight="1" x14ac:dyDescent="0.2"/>
    <row r="38772" ht="12.75" customHeight="1" x14ac:dyDescent="0.2"/>
    <row r="38773" ht="12.75" customHeight="1" x14ac:dyDescent="0.2"/>
    <row r="38774" ht="12.75" customHeight="1" x14ac:dyDescent="0.2"/>
    <row r="38775" ht="12.75" customHeight="1" x14ac:dyDescent="0.2"/>
    <row r="38776" ht="12.75" customHeight="1" x14ac:dyDescent="0.2"/>
    <row r="38777" ht="12.75" customHeight="1" x14ac:dyDescent="0.2"/>
    <row r="38778" ht="12.75" customHeight="1" x14ac:dyDescent="0.2"/>
    <row r="38779" ht="12.75" customHeight="1" x14ac:dyDescent="0.2"/>
    <row r="38780" ht="12.75" customHeight="1" x14ac:dyDescent="0.2"/>
    <row r="38781" ht="12.75" customHeight="1" x14ac:dyDescent="0.2"/>
    <row r="38782" ht="12.75" customHeight="1" x14ac:dyDescent="0.2"/>
    <row r="38783" ht="12.75" customHeight="1" x14ac:dyDescent="0.2"/>
    <row r="38784" ht="12.75" customHeight="1" x14ac:dyDescent="0.2"/>
    <row r="38785" ht="12.75" customHeight="1" x14ac:dyDescent="0.2"/>
    <row r="38786" ht="12.75" customHeight="1" x14ac:dyDescent="0.2"/>
    <row r="38787" ht="12.75" customHeight="1" x14ac:dyDescent="0.2"/>
    <row r="38788" ht="12.75" customHeight="1" x14ac:dyDescent="0.2"/>
    <row r="38789" ht="12.75" customHeight="1" x14ac:dyDescent="0.2"/>
    <row r="38790" ht="12.75" customHeight="1" x14ac:dyDescent="0.2"/>
    <row r="38791" ht="12.75" customHeight="1" x14ac:dyDescent="0.2"/>
    <row r="38792" ht="12.75" customHeight="1" x14ac:dyDescent="0.2"/>
    <row r="38793" ht="12.75" customHeight="1" x14ac:dyDescent="0.2"/>
    <row r="38794" ht="12.75" customHeight="1" x14ac:dyDescent="0.2"/>
    <row r="38795" ht="12.75" customHeight="1" x14ac:dyDescent="0.2"/>
    <row r="38796" ht="12.75" customHeight="1" x14ac:dyDescent="0.2"/>
    <row r="38797" ht="12.75" customHeight="1" x14ac:dyDescent="0.2"/>
    <row r="38798" ht="12.75" customHeight="1" x14ac:dyDescent="0.2"/>
    <row r="38799" ht="12.75" customHeight="1" x14ac:dyDescent="0.2"/>
    <row r="38800" ht="12.75" customHeight="1" x14ac:dyDescent="0.2"/>
    <row r="38801" ht="12.75" customHeight="1" x14ac:dyDescent="0.2"/>
    <row r="38802" ht="12.75" customHeight="1" x14ac:dyDescent="0.2"/>
    <row r="38803" ht="12.75" customHeight="1" x14ac:dyDescent="0.2"/>
    <row r="38804" ht="12.75" customHeight="1" x14ac:dyDescent="0.2"/>
    <row r="38805" ht="12.75" customHeight="1" x14ac:dyDescent="0.2"/>
    <row r="38806" ht="12.75" customHeight="1" x14ac:dyDescent="0.2"/>
    <row r="38807" ht="12.75" customHeight="1" x14ac:dyDescent="0.2"/>
    <row r="38808" ht="12.75" customHeight="1" x14ac:dyDescent="0.2"/>
    <row r="38809" ht="12.75" customHeight="1" x14ac:dyDescent="0.2"/>
    <row r="38810" ht="12.75" customHeight="1" x14ac:dyDescent="0.2"/>
    <row r="38811" ht="12.75" customHeight="1" x14ac:dyDescent="0.2"/>
    <row r="38812" ht="12.75" customHeight="1" x14ac:dyDescent="0.2"/>
    <row r="38813" ht="12.75" customHeight="1" x14ac:dyDescent="0.2"/>
    <row r="38814" ht="12.75" customHeight="1" x14ac:dyDescent="0.2"/>
    <row r="38815" ht="12.75" customHeight="1" x14ac:dyDescent="0.2"/>
    <row r="38816" ht="12.75" customHeight="1" x14ac:dyDescent="0.2"/>
    <row r="38817" ht="12.75" customHeight="1" x14ac:dyDescent="0.2"/>
    <row r="38818" ht="12.75" customHeight="1" x14ac:dyDescent="0.2"/>
    <row r="38819" ht="12.75" customHeight="1" x14ac:dyDescent="0.2"/>
    <row r="38820" ht="12.75" customHeight="1" x14ac:dyDescent="0.2"/>
    <row r="38821" ht="12.75" customHeight="1" x14ac:dyDescent="0.2"/>
    <row r="38822" ht="12.75" customHeight="1" x14ac:dyDescent="0.2"/>
    <row r="38823" ht="12.75" customHeight="1" x14ac:dyDescent="0.2"/>
    <row r="38824" ht="12.75" customHeight="1" x14ac:dyDescent="0.2"/>
    <row r="38825" ht="12.75" customHeight="1" x14ac:dyDescent="0.2"/>
    <row r="38826" ht="12.75" customHeight="1" x14ac:dyDescent="0.2"/>
    <row r="38827" ht="12.75" customHeight="1" x14ac:dyDescent="0.2"/>
    <row r="38828" ht="12.75" customHeight="1" x14ac:dyDescent="0.2"/>
    <row r="38829" ht="12.75" customHeight="1" x14ac:dyDescent="0.2"/>
    <row r="38830" ht="12.75" customHeight="1" x14ac:dyDescent="0.2"/>
    <row r="38831" ht="12.75" customHeight="1" x14ac:dyDescent="0.2"/>
    <row r="38832" ht="12.75" customHeight="1" x14ac:dyDescent="0.2"/>
    <row r="38833" ht="12.75" customHeight="1" x14ac:dyDescent="0.2"/>
    <row r="38834" ht="12.75" customHeight="1" x14ac:dyDescent="0.2"/>
    <row r="38835" ht="12.75" customHeight="1" x14ac:dyDescent="0.2"/>
    <row r="38836" ht="12.75" customHeight="1" x14ac:dyDescent="0.2"/>
    <row r="38837" ht="12.75" customHeight="1" x14ac:dyDescent="0.2"/>
    <row r="38838" ht="12.75" customHeight="1" x14ac:dyDescent="0.2"/>
    <row r="38839" ht="12.75" customHeight="1" x14ac:dyDescent="0.2"/>
    <row r="38840" ht="12.75" customHeight="1" x14ac:dyDescent="0.2"/>
    <row r="38841" ht="12.75" customHeight="1" x14ac:dyDescent="0.2"/>
    <row r="38842" ht="12.75" customHeight="1" x14ac:dyDescent="0.2"/>
    <row r="38843" ht="12.75" customHeight="1" x14ac:dyDescent="0.2"/>
    <row r="38844" ht="12.75" customHeight="1" x14ac:dyDescent="0.2"/>
    <row r="38845" ht="12.75" customHeight="1" x14ac:dyDescent="0.2"/>
    <row r="38846" ht="12.75" customHeight="1" x14ac:dyDescent="0.2"/>
    <row r="38847" ht="12.75" customHeight="1" x14ac:dyDescent="0.2"/>
    <row r="38848" ht="12.75" customHeight="1" x14ac:dyDescent="0.2"/>
    <row r="38849" ht="12.75" customHeight="1" x14ac:dyDescent="0.2"/>
    <row r="38850" ht="12.75" customHeight="1" x14ac:dyDescent="0.2"/>
    <row r="38851" ht="12.75" customHeight="1" x14ac:dyDescent="0.2"/>
    <row r="38852" ht="12.75" customHeight="1" x14ac:dyDescent="0.2"/>
    <row r="38853" ht="12.75" customHeight="1" x14ac:dyDescent="0.2"/>
    <row r="38854" ht="12.75" customHeight="1" x14ac:dyDescent="0.2"/>
    <row r="38855" ht="12.75" customHeight="1" x14ac:dyDescent="0.2"/>
    <row r="38856" ht="12.75" customHeight="1" x14ac:dyDescent="0.2"/>
    <row r="38857" ht="12.75" customHeight="1" x14ac:dyDescent="0.2"/>
    <row r="38858" ht="12.75" customHeight="1" x14ac:dyDescent="0.2"/>
    <row r="38859" ht="12.75" customHeight="1" x14ac:dyDescent="0.2"/>
    <row r="38860" ht="12.75" customHeight="1" x14ac:dyDescent="0.2"/>
    <row r="38861" ht="12.75" customHeight="1" x14ac:dyDescent="0.2"/>
    <row r="38862" ht="12.75" customHeight="1" x14ac:dyDescent="0.2"/>
    <row r="38863" ht="12.75" customHeight="1" x14ac:dyDescent="0.2"/>
    <row r="38864" ht="12.75" customHeight="1" x14ac:dyDescent="0.2"/>
    <row r="38865" ht="12.75" customHeight="1" x14ac:dyDescent="0.2"/>
    <row r="38866" ht="12.75" customHeight="1" x14ac:dyDescent="0.2"/>
    <row r="38867" ht="12.75" customHeight="1" x14ac:dyDescent="0.2"/>
    <row r="38868" ht="12.75" customHeight="1" x14ac:dyDescent="0.2"/>
    <row r="38869" ht="12.75" customHeight="1" x14ac:dyDescent="0.2"/>
    <row r="38870" ht="12.75" customHeight="1" x14ac:dyDescent="0.2"/>
    <row r="38871" ht="12.75" customHeight="1" x14ac:dyDescent="0.2"/>
    <row r="38872" ht="12.75" customHeight="1" x14ac:dyDescent="0.2"/>
    <row r="38873" ht="12.75" customHeight="1" x14ac:dyDescent="0.2"/>
    <row r="38874" ht="12.75" customHeight="1" x14ac:dyDescent="0.2"/>
    <row r="38875" ht="12.75" customHeight="1" x14ac:dyDescent="0.2"/>
    <row r="38876" ht="12.75" customHeight="1" x14ac:dyDescent="0.2"/>
    <row r="38877" ht="12.75" customHeight="1" x14ac:dyDescent="0.2"/>
    <row r="38878" ht="12.75" customHeight="1" x14ac:dyDescent="0.2"/>
    <row r="38879" ht="12.75" customHeight="1" x14ac:dyDescent="0.2"/>
    <row r="38880" ht="12.75" customHeight="1" x14ac:dyDescent="0.2"/>
    <row r="38881" ht="12.75" customHeight="1" x14ac:dyDescent="0.2"/>
    <row r="38882" ht="12.75" customHeight="1" x14ac:dyDescent="0.2"/>
    <row r="38883" ht="12.75" customHeight="1" x14ac:dyDescent="0.2"/>
    <row r="38884" ht="12.75" customHeight="1" x14ac:dyDescent="0.2"/>
    <row r="38885" ht="12.75" customHeight="1" x14ac:dyDescent="0.2"/>
    <row r="38886" ht="12.75" customHeight="1" x14ac:dyDescent="0.2"/>
    <row r="38887" ht="12.75" customHeight="1" x14ac:dyDescent="0.2"/>
    <row r="38888" ht="12.75" customHeight="1" x14ac:dyDescent="0.2"/>
    <row r="38889" ht="12.75" customHeight="1" x14ac:dyDescent="0.2"/>
    <row r="38890" ht="12.75" customHeight="1" x14ac:dyDescent="0.2"/>
    <row r="38891" ht="12.75" customHeight="1" x14ac:dyDescent="0.2"/>
    <row r="38892" ht="12.75" customHeight="1" x14ac:dyDescent="0.2"/>
    <row r="38893" ht="12.75" customHeight="1" x14ac:dyDescent="0.2"/>
    <row r="38894" ht="12.75" customHeight="1" x14ac:dyDescent="0.2"/>
    <row r="38895" ht="12.75" customHeight="1" x14ac:dyDescent="0.2"/>
    <row r="38896" ht="12.75" customHeight="1" x14ac:dyDescent="0.2"/>
    <row r="38897" ht="12.75" customHeight="1" x14ac:dyDescent="0.2"/>
    <row r="38898" ht="12.75" customHeight="1" x14ac:dyDescent="0.2"/>
    <row r="38899" ht="12.75" customHeight="1" x14ac:dyDescent="0.2"/>
    <row r="38900" ht="12.75" customHeight="1" x14ac:dyDescent="0.2"/>
    <row r="38901" ht="12.75" customHeight="1" x14ac:dyDescent="0.2"/>
    <row r="38902" ht="12.75" customHeight="1" x14ac:dyDescent="0.2"/>
    <row r="38903" ht="12.75" customHeight="1" x14ac:dyDescent="0.2"/>
    <row r="38904" ht="12.75" customHeight="1" x14ac:dyDescent="0.2"/>
    <row r="38905" ht="12.75" customHeight="1" x14ac:dyDescent="0.2"/>
    <row r="38906" ht="12.75" customHeight="1" x14ac:dyDescent="0.2"/>
    <row r="38907" ht="12.75" customHeight="1" x14ac:dyDescent="0.2"/>
    <row r="38908" ht="12.75" customHeight="1" x14ac:dyDescent="0.2"/>
    <row r="38909" ht="12.75" customHeight="1" x14ac:dyDescent="0.2"/>
    <row r="38910" ht="12.75" customHeight="1" x14ac:dyDescent="0.2"/>
    <row r="38911" ht="12.75" customHeight="1" x14ac:dyDescent="0.2"/>
    <row r="38912" ht="12.75" customHeight="1" x14ac:dyDescent="0.2"/>
    <row r="38913" ht="12.75" customHeight="1" x14ac:dyDescent="0.2"/>
    <row r="38914" ht="12.75" customHeight="1" x14ac:dyDescent="0.2"/>
    <row r="38915" ht="12.75" customHeight="1" x14ac:dyDescent="0.2"/>
    <row r="38916" ht="12.75" customHeight="1" x14ac:dyDescent="0.2"/>
    <row r="38917" ht="12.75" customHeight="1" x14ac:dyDescent="0.2"/>
    <row r="38918" ht="12.75" customHeight="1" x14ac:dyDescent="0.2"/>
    <row r="38919" ht="12.75" customHeight="1" x14ac:dyDescent="0.2"/>
    <row r="38920" ht="12.75" customHeight="1" x14ac:dyDescent="0.2"/>
    <row r="38921" ht="12.75" customHeight="1" x14ac:dyDescent="0.2"/>
    <row r="38922" ht="12.75" customHeight="1" x14ac:dyDescent="0.2"/>
    <row r="38923" ht="12.75" customHeight="1" x14ac:dyDescent="0.2"/>
    <row r="38924" ht="12.75" customHeight="1" x14ac:dyDescent="0.2"/>
    <row r="38925" ht="12.75" customHeight="1" x14ac:dyDescent="0.2"/>
    <row r="38926" ht="12.75" customHeight="1" x14ac:dyDescent="0.2"/>
    <row r="38927" ht="12.75" customHeight="1" x14ac:dyDescent="0.2"/>
    <row r="38928" ht="12.75" customHeight="1" x14ac:dyDescent="0.2"/>
    <row r="38929" ht="12.75" customHeight="1" x14ac:dyDescent="0.2"/>
    <row r="38930" ht="12.75" customHeight="1" x14ac:dyDescent="0.2"/>
    <row r="38931" ht="12.75" customHeight="1" x14ac:dyDescent="0.2"/>
    <row r="38932" ht="12.75" customHeight="1" x14ac:dyDescent="0.2"/>
    <row r="38933" ht="12.75" customHeight="1" x14ac:dyDescent="0.2"/>
    <row r="38934" ht="12.75" customHeight="1" x14ac:dyDescent="0.2"/>
    <row r="38935" ht="12.75" customHeight="1" x14ac:dyDescent="0.2"/>
    <row r="38936" ht="12.75" customHeight="1" x14ac:dyDescent="0.2"/>
    <row r="38937" ht="12.75" customHeight="1" x14ac:dyDescent="0.2"/>
    <row r="38938" ht="12.75" customHeight="1" x14ac:dyDescent="0.2"/>
    <row r="38939" ht="12.75" customHeight="1" x14ac:dyDescent="0.2"/>
    <row r="38940" ht="12.75" customHeight="1" x14ac:dyDescent="0.2"/>
    <row r="38941" ht="12.75" customHeight="1" x14ac:dyDescent="0.2"/>
    <row r="38942" ht="12.75" customHeight="1" x14ac:dyDescent="0.2"/>
    <row r="38943" ht="12.75" customHeight="1" x14ac:dyDescent="0.2"/>
    <row r="38944" ht="12.75" customHeight="1" x14ac:dyDescent="0.2"/>
    <row r="38945" ht="12.75" customHeight="1" x14ac:dyDescent="0.2"/>
    <row r="38946" ht="12.75" customHeight="1" x14ac:dyDescent="0.2"/>
    <row r="38947" ht="12.75" customHeight="1" x14ac:dyDescent="0.2"/>
    <row r="38948" ht="12.75" customHeight="1" x14ac:dyDescent="0.2"/>
    <row r="38949" ht="12.75" customHeight="1" x14ac:dyDescent="0.2"/>
    <row r="38950" ht="12.75" customHeight="1" x14ac:dyDescent="0.2"/>
    <row r="38951" ht="12.75" customHeight="1" x14ac:dyDescent="0.2"/>
    <row r="38952" ht="12.75" customHeight="1" x14ac:dyDescent="0.2"/>
    <row r="38953" ht="12.75" customHeight="1" x14ac:dyDescent="0.2"/>
    <row r="38954" ht="12.75" customHeight="1" x14ac:dyDescent="0.2"/>
    <row r="38955" ht="12.75" customHeight="1" x14ac:dyDescent="0.2"/>
    <row r="38956" ht="12.75" customHeight="1" x14ac:dyDescent="0.2"/>
    <row r="38957" ht="12.75" customHeight="1" x14ac:dyDescent="0.2"/>
    <row r="38958" ht="12.75" customHeight="1" x14ac:dyDescent="0.2"/>
    <row r="38959" ht="12.75" customHeight="1" x14ac:dyDescent="0.2"/>
    <row r="38960" ht="12.75" customHeight="1" x14ac:dyDescent="0.2"/>
    <row r="38961" ht="12.75" customHeight="1" x14ac:dyDescent="0.2"/>
    <row r="38962" ht="12.75" customHeight="1" x14ac:dyDescent="0.2"/>
    <row r="38963" ht="12.75" customHeight="1" x14ac:dyDescent="0.2"/>
    <row r="38964" ht="12.75" customHeight="1" x14ac:dyDescent="0.2"/>
    <row r="38965" ht="12.75" customHeight="1" x14ac:dyDescent="0.2"/>
    <row r="38966" ht="12.75" customHeight="1" x14ac:dyDescent="0.2"/>
    <row r="38967" ht="12.75" customHeight="1" x14ac:dyDescent="0.2"/>
    <row r="38968" ht="12.75" customHeight="1" x14ac:dyDescent="0.2"/>
    <row r="38969" ht="12.75" customHeight="1" x14ac:dyDescent="0.2"/>
    <row r="38970" ht="12.75" customHeight="1" x14ac:dyDescent="0.2"/>
    <row r="38971" ht="12.75" customHeight="1" x14ac:dyDescent="0.2"/>
    <row r="38972" ht="12.75" customHeight="1" x14ac:dyDescent="0.2"/>
    <row r="38973" ht="12.75" customHeight="1" x14ac:dyDescent="0.2"/>
    <row r="38974" ht="12.75" customHeight="1" x14ac:dyDescent="0.2"/>
    <row r="38975" ht="12.75" customHeight="1" x14ac:dyDescent="0.2"/>
    <row r="38976" ht="12.75" customHeight="1" x14ac:dyDescent="0.2"/>
    <row r="38977" ht="12.75" customHeight="1" x14ac:dyDescent="0.2"/>
    <row r="38978" ht="12.75" customHeight="1" x14ac:dyDescent="0.2"/>
    <row r="38979" ht="12.75" customHeight="1" x14ac:dyDescent="0.2"/>
    <row r="38980" ht="12.75" customHeight="1" x14ac:dyDescent="0.2"/>
    <row r="38981" ht="12.75" customHeight="1" x14ac:dyDescent="0.2"/>
    <row r="38982" ht="12.75" customHeight="1" x14ac:dyDescent="0.2"/>
    <row r="38983" ht="12.75" customHeight="1" x14ac:dyDescent="0.2"/>
    <row r="38984" ht="12.75" customHeight="1" x14ac:dyDescent="0.2"/>
    <row r="38985" ht="12.75" customHeight="1" x14ac:dyDescent="0.2"/>
    <row r="38986" ht="12.75" customHeight="1" x14ac:dyDescent="0.2"/>
    <row r="38987" ht="12.75" customHeight="1" x14ac:dyDescent="0.2"/>
    <row r="38988" ht="12.75" customHeight="1" x14ac:dyDescent="0.2"/>
    <row r="38989" ht="12.75" customHeight="1" x14ac:dyDescent="0.2"/>
    <row r="38990" ht="12.75" customHeight="1" x14ac:dyDescent="0.2"/>
    <row r="38991" ht="12.75" customHeight="1" x14ac:dyDescent="0.2"/>
    <row r="38992" ht="12.75" customHeight="1" x14ac:dyDescent="0.2"/>
    <row r="38993" ht="12.75" customHeight="1" x14ac:dyDescent="0.2"/>
    <row r="38994" ht="12.75" customHeight="1" x14ac:dyDescent="0.2"/>
    <row r="38995" ht="12.75" customHeight="1" x14ac:dyDescent="0.2"/>
    <row r="38996" ht="12.75" customHeight="1" x14ac:dyDescent="0.2"/>
    <row r="38997" ht="12.75" customHeight="1" x14ac:dyDescent="0.2"/>
    <row r="38998" ht="12.75" customHeight="1" x14ac:dyDescent="0.2"/>
    <row r="38999" ht="12.75" customHeight="1" x14ac:dyDescent="0.2"/>
    <row r="39000" ht="12.75" customHeight="1" x14ac:dyDescent="0.2"/>
    <row r="39001" ht="12.75" customHeight="1" x14ac:dyDescent="0.2"/>
    <row r="39002" ht="12.75" customHeight="1" x14ac:dyDescent="0.2"/>
    <row r="39003" ht="12.75" customHeight="1" x14ac:dyDescent="0.2"/>
    <row r="39004" ht="12.75" customHeight="1" x14ac:dyDescent="0.2"/>
    <row r="39005" ht="12.75" customHeight="1" x14ac:dyDescent="0.2"/>
    <row r="39006" ht="12.75" customHeight="1" x14ac:dyDescent="0.2"/>
    <row r="39007" ht="12.75" customHeight="1" x14ac:dyDescent="0.2"/>
    <row r="39008" ht="12.75" customHeight="1" x14ac:dyDescent="0.2"/>
    <row r="39009" ht="12.75" customHeight="1" x14ac:dyDescent="0.2"/>
    <row r="39010" ht="12.75" customHeight="1" x14ac:dyDescent="0.2"/>
    <row r="39011" ht="12.75" customHeight="1" x14ac:dyDescent="0.2"/>
    <row r="39012" ht="12.75" customHeight="1" x14ac:dyDescent="0.2"/>
    <row r="39013" ht="12.75" customHeight="1" x14ac:dyDescent="0.2"/>
    <row r="39014" ht="12.75" customHeight="1" x14ac:dyDescent="0.2"/>
    <row r="39015" ht="12.75" customHeight="1" x14ac:dyDescent="0.2"/>
    <row r="39016" ht="12.75" customHeight="1" x14ac:dyDescent="0.2"/>
    <row r="39017" ht="12.75" customHeight="1" x14ac:dyDescent="0.2"/>
    <row r="39018" ht="12.75" customHeight="1" x14ac:dyDescent="0.2"/>
    <row r="39019" ht="12.75" customHeight="1" x14ac:dyDescent="0.2"/>
    <row r="39020" ht="12.75" customHeight="1" x14ac:dyDescent="0.2"/>
    <row r="39021" ht="12.75" customHeight="1" x14ac:dyDescent="0.2"/>
    <row r="39022" ht="12.75" customHeight="1" x14ac:dyDescent="0.2"/>
    <row r="39023" ht="12.75" customHeight="1" x14ac:dyDescent="0.2"/>
    <row r="39024" ht="12.75" customHeight="1" x14ac:dyDescent="0.2"/>
    <row r="39025" ht="12.75" customHeight="1" x14ac:dyDescent="0.2"/>
    <row r="39026" ht="12.75" customHeight="1" x14ac:dyDescent="0.2"/>
    <row r="39027" ht="12.75" customHeight="1" x14ac:dyDescent="0.2"/>
    <row r="39028" ht="12.75" customHeight="1" x14ac:dyDescent="0.2"/>
    <row r="39029" ht="12.75" customHeight="1" x14ac:dyDescent="0.2"/>
    <row r="39030" ht="12.75" customHeight="1" x14ac:dyDescent="0.2"/>
    <row r="39031" ht="12.75" customHeight="1" x14ac:dyDescent="0.2"/>
    <row r="39032" ht="12.75" customHeight="1" x14ac:dyDescent="0.2"/>
    <row r="39033" ht="12.75" customHeight="1" x14ac:dyDescent="0.2"/>
    <row r="39034" ht="12.75" customHeight="1" x14ac:dyDescent="0.2"/>
    <row r="39035" ht="12.75" customHeight="1" x14ac:dyDescent="0.2"/>
    <row r="39036" ht="12.75" customHeight="1" x14ac:dyDescent="0.2"/>
    <row r="39037" ht="12.75" customHeight="1" x14ac:dyDescent="0.2"/>
    <row r="39038" ht="12.75" customHeight="1" x14ac:dyDescent="0.2"/>
    <row r="39039" ht="12.75" customHeight="1" x14ac:dyDescent="0.2"/>
    <row r="39040" ht="12.75" customHeight="1" x14ac:dyDescent="0.2"/>
    <row r="39041" ht="12.75" customHeight="1" x14ac:dyDescent="0.2"/>
    <row r="39042" ht="12.75" customHeight="1" x14ac:dyDescent="0.2"/>
    <row r="39043" ht="12.75" customHeight="1" x14ac:dyDescent="0.2"/>
    <row r="39044" ht="12.75" customHeight="1" x14ac:dyDescent="0.2"/>
    <row r="39045" ht="12.75" customHeight="1" x14ac:dyDescent="0.2"/>
    <row r="39046" ht="12.75" customHeight="1" x14ac:dyDescent="0.2"/>
    <row r="39047" ht="12.75" customHeight="1" x14ac:dyDescent="0.2"/>
    <row r="39048" ht="12.75" customHeight="1" x14ac:dyDescent="0.2"/>
    <row r="39049" ht="12.75" customHeight="1" x14ac:dyDescent="0.2"/>
    <row r="39050" ht="12.75" customHeight="1" x14ac:dyDescent="0.2"/>
    <row r="39051" ht="12.75" customHeight="1" x14ac:dyDescent="0.2"/>
    <row r="39052" ht="12.75" customHeight="1" x14ac:dyDescent="0.2"/>
    <row r="39053" ht="12.75" customHeight="1" x14ac:dyDescent="0.2"/>
    <row r="39054" ht="12.75" customHeight="1" x14ac:dyDescent="0.2"/>
    <row r="39055" ht="12.75" customHeight="1" x14ac:dyDescent="0.2"/>
    <row r="39056" ht="12.75" customHeight="1" x14ac:dyDescent="0.2"/>
    <row r="39057" ht="12.75" customHeight="1" x14ac:dyDescent="0.2"/>
    <row r="39058" ht="12.75" customHeight="1" x14ac:dyDescent="0.2"/>
    <row r="39059" ht="12.75" customHeight="1" x14ac:dyDescent="0.2"/>
    <row r="39060" ht="12.75" customHeight="1" x14ac:dyDescent="0.2"/>
    <row r="39061" ht="12.75" customHeight="1" x14ac:dyDescent="0.2"/>
    <row r="39062" ht="12.75" customHeight="1" x14ac:dyDescent="0.2"/>
    <row r="39063" ht="12.75" customHeight="1" x14ac:dyDescent="0.2"/>
    <row r="39064" ht="12.75" customHeight="1" x14ac:dyDescent="0.2"/>
    <row r="39065" ht="12.75" customHeight="1" x14ac:dyDescent="0.2"/>
    <row r="39066" ht="12.75" customHeight="1" x14ac:dyDescent="0.2"/>
    <row r="39067" ht="12.75" customHeight="1" x14ac:dyDescent="0.2"/>
    <row r="39068" ht="12.75" customHeight="1" x14ac:dyDescent="0.2"/>
    <row r="39069" ht="12.75" customHeight="1" x14ac:dyDescent="0.2"/>
    <row r="39070" ht="12.75" customHeight="1" x14ac:dyDescent="0.2"/>
    <row r="39071" ht="12.75" customHeight="1" x14ac:dyDescent="0.2"/>
    <row r="39072" ht="12.75" customHeight="1" x14ac:dyDescent="0.2"/>
    <row r="39073" ht="12.75" customHeight="1" x14ac:dyDescent="0.2"/>
    <row r="39074" ht="12.75" customHeight="1" x14ac:dyDescent="0.2"/>
    <row r="39075" ht="12.75" customHeight="1" x14ac:dyDescent="0.2"/>
    <row r="39076" ht="12.75" customHeight="1" x14ac:dyDescent="0.2"/>
    <row r="39077" ht="12.75" customHeight="1" x14ac:dyDescent="0.2"/>
    <row r="39078" ht="12.75" customHeight="1" x14ac:dyDescent="0.2"/>
    <row r="39079" ht="12.75" customHeight="1" x14ac:dyDescent="0.2"/>
    <row r="39080" ht="12.75" customHeight="1" x14ac:dyDescent="0.2"/>
    <row r="39081" ht="12.75" customHeight="1" x14ac:dyDescent="0.2"/>
    <row r="39082" ht="12.75" customHeight="1" x14ac:dyDescent="0.2"/>
    <row r="39083" ht="12.75" customHeight="1" x14ac:dyDescent="0.2"/>
    <row r="39084" ht="12.75" customHeight="1" x14ac:dyDescent="0.2"/>
    <row r="39085" ht="12.75" customHeight="1" x14ac:dyDescent="0.2"/>
    <row r="39086" ht="12.75" customHeight="1" x14ac:dyDescent="0.2"/>
    <row r="39087" ht="12.75" customHeight="1" x14ac:dyDescent="0.2"/>
    <row r="39088" ht="12.75" customHeight="1" x14ac:dyDescent="0.2"/>
    <row r="39089" ht="12.75" customHeight="1" x14ac:dyDescent="0.2"/>
    <row r="39090" ht="12.75" customHeight="1" x14ac:dyDescent="0.2"/>
    <row r="39091" ht="12.75" customHeight="1" x14ac:dyDescent="0.2"/>
    <row r="39092" ht="12.75" customHeight="1" x14ac:dyDescent="0.2"/>
    <row r="39093" ht="12.75" customHeight="1" x14ac:dyDescent="0.2"/>
    <row r="39094" ht="12.75" customHeight="1" x14ac:dyDescent="0.2"/>
    <row r="39095" ht="12.75" customHeight="1" x14ac:dyDescent="0.2"/>
    <row r="39096" ht="12.75" customHeight="1" x14ac:dyDescent="0.2"/>
    <row r="39097" ht="12.75" customHeight="1" x14ac:dyDescent="0.2"/>
    <row r="39098" ht="12.75" customHeight="1" x14ac:dyDescent="0.2"/>
    <row r="39099" ht="12.75" customHeight="1" x14ac:dyDescent="0.2"/>
    <row r="39100" ht="12.75" customHeight="1" x14ac:dyDescent="0.2"/>
    <row r="39101" ht="12.75" customHeight="1" x14ac:dyDescent="0.2"/>
    <row r="39102" ht="12.75" customHeight="1" x14ac:dyDescent="0.2"/>
    <row r="39103" ht="12.75" customHeight="1" x14ac:dyDescent="0.2"/>
    <row r="39104" ht="12.75" customHeight="1" x14ac:dyDescent="0.2"/>
    <row r="39105" ht="12.75" customHeight="1" x14ac:dyDescent="0.2"/>
    <row r="39106" ht="12.75" customHeight="1" x14ac:dyDescent="0.2"/>
    <row r="39107" ht="12.75" customHeight="1" x14ac:dyDescent="0.2"/>
    <row r="39108" ht="12.75" customHeight="1" x14ac:dyDescent="0.2"/>
    <row r="39109" ht="12.75" customHeight="1" x14ac:dyDescent="0.2"/>
    <row r="39110" ht="12.75" customHeight="1" x14ac:dyDescent="0.2"/>
    <row r="39111" ht="12.75" customHeight="1" x14ac:dyDescent="0.2"/>
    <row r="39112" ht="12.75" customHeight="1" x14ac:dyDescent="0.2"/>
    <row r="39113" ht="12.75" customHeight="1" x14ac:dyDescent="0.2"/>
    <row r="39114" ht="12.75" customHeight="1" x14ac:dyDescent="0.2"/>
    <row r="39115" ht="12.75" customHeight="1" x14ac:dyDescent="0.2"/>
    <row r="39116" ht="12.75" customHeight="1" x14ac:dyDescent="0.2"/>
    <row r="39117" ht="12.75" customHeight="1" x14ac:dyDescent="0.2"/>
    <row r="39118" ht="12.75" customHeight="1" x14ac:dyDescent="0.2"/>
    <row r="39119" ht="12.75" customHeight="1" x14ac:dyDescent="0.2"/>
    <row r="39120" ht="12.75" customHeight="1" x14ac:dyDescent="0.2"/>
    <row r="39121" ht="12.75" customHeight="1" x14ac:dyDescent="0.2"/>
    <row r="39122" ht="12.75" customHeight="1" x14ac:dyDescent="0.2"/>
    <row r="39123" ht="12.75" customHeight="1" x14ac:dyDescent="0.2"/>
    <row r="39124" ht="12.75" customHeight="1" x14ac:dyDescent="0.2"/>
    <row r="39125" ht="12.75" customHeight="1" x14ac:dyDescent="0.2"/>
    <row r="39126" ht="12.75" customHeight="1" x14ac:dyDescent="0.2"/>
    <row r="39127" ht="12.75" customHeight="1" x14ac:dyDescent="0.2"/>
    <row r="39128" ht="12.75" customHeight="1" x14ac:dyDescent="0.2"/>
    <row r="39129" ht="12.75" customHeight="1" x14ac:dyDescent="0.2"/>
    <row r="39130" ht="12.75" customHeight="1" x14ac:dyDescent="0.2"/>
    <row r="39131" ht="12.75" customHeight="1" x14ac:dyDescent="0.2"/>
    <row r="39132" ht="12.75" customHeight="1" x14ac:dyDescent="0.2"/>
    <row r="39133" ht="12.75" customHeight="1" x14ac:dyDescent="0.2"/>
    <row r="39134" ht="12.75" customHeight="1" x14ac:dyDescent="0.2"/>
    <row r="39135" ht="12.75" customHeight="1" x14ac:dyDescent="0.2"/>
    <row r="39136" ht="12.75" customHeight="1" x14ac:dyDescent="0.2"/>
    <row r="39137" ht="12.75" customHeight="1" x14ac:dyDescent="0.2"/>
    <row r="39138" ht="12.75" customHeight="1" x14ac:dyDescent="0.2"/>
    <row r="39139" ht="12.75" customHeight="1" x14ac:dyDescent="0.2"/>
    <row r="39140" ht="12.75" customHeight="1" x14ac:dyDescent="0.2"/>
    <row r="39141" ht="12.75" customHeight="1" x14ac:dyDescent="0.2"/>
    <row r="39142" ht="12.75" customHeight="1" x14ac:dyDescent="0.2"/>
    <row r="39143" ht="12.75" customHeight="1" x14ac:dyDescent="0.2"/>
    <row r="39144" ht="12.75" customHeight="1" x14ac:dyDescent="0.2"/>
    <row r="39145" ht="12.75" customHeight="1" x14ac:dyDescent="0.2"/>
    <row r="39146" ht="12.75" customHeight="1" x14ac:dyDescent="0.2"/>
    <row r="39147" ht="12.75" customHeight="1" x14ac:dyDescent="0.2"/>
    <row r="39148" ht="12.75" customHeight="1" x14ac:dyDescent="0.2"/>
    <row r="39149" ht="12.75" customHeight="1" x14ac:dyDescent="0.2"/>
    <row r="39150" ht="12.75" customHeight="1" x14ac:dyDescent="0.2"/>
    <row r="39151" ht="12.75" customHeight="1" x14ac:dyDescent="0.2"/>
    <row r="39152" ht="12.75" customHeight="1" x14ac:dyDescent="0.2"/>
    <row r="39153" ht="12.75" customHeight="1" x14ac:dyDescent="0.2"/>
    <row r="39154" ht="12.75" customHeight="1" x14ac:dyDescent="0.2"/>
    <row r="39155" ht="12.75" customHeight="1" x14ac:dyDescent="0.2"/>
    <row r="39156" ht="12.75" customHeight="1" x14ac:dyDescent="0.2"/>
    <row r="39157" ht="12.75" customHeight="1" x14ac:dyDescent="0.2"/>
    <row r="39158" ht="12.75" customHeight="1" x14ac:dyDescent="0.2"/>
    <row r="39159" ht="12.75" customHeight="1" x14ac:dyDescent="0.2"/>
    <row r="39160" ht="12.75" customHeight="1" x14ac:dyDescent="0.2"/>
    <row r="39161" ht="12.75" customHeight="1" x14ac:dyDescent="0.2"/>
    <row r="39162" ht="12.75" customHeight="1" x14ac:dyDescent="0.2"/>
    <row r="39163" ht="12.75" customHeight="1" x14ac:dyDescent="0.2"/>
    <row r="39164" ht="12.75" customHeight="1" x14ac:dyDescent="0.2"/>
    <row r="39165" ht="12.75" customHeight="1" x14ac:dyDescent="0.2"/>
    <row r="39166" ht="12.75" customHeight="1" x14ac:dyDescent="0.2"/>
    <row r="39167" ht="12.75" customHeight="1" x14ac:dyDescent="0.2"/>
    <row r="39168" ht="12.75" customHeight="1" x14ac:dyDescent="0.2"/>
    <row r="39169" ht="12.75" customHeight="1" x14ac:dyDescent="0.2"/>
    <row r="39170" ht="12.75" customHeight="1" x14ac:dyDescent="0.2"/>
    <row r="39171" ht="12.75" customHeight="1" x14ac:dyDescent="0.2"/>
    <row r="39172" ht="12.75" customHeight="1" x14ac:dyDescent="0.2"/>
    <row r="39173" ht="12.75" customHeight="1" x14ac:dyDescent="0.2"/>
    <row r="39174" ht="12.75" customHeight="1" x14ac:dyDescent="0.2"/>
    <row r="39175" ht="12.75" customHeight="1" x14ac:dyDescent="0.2"/>
    <row r="39176" ht="12.75" customHeight="1" x14ac:dyDescent="0.2"/>
    <row r="39177" ht="12.75" customHeight="1" x14ac:dyDescent="0.2"/>
    <row r="39178" ht="12.75" customHeight="1" x14ac:dyDescent="0.2"/>
    <row r="39179" ht="12.75" customHeight="1" x14ac:dyDescent="0.2"/>
    <row r="39180" ht="12.75" customHeight="1" x14ac:dyDescent="0.2"/>
    <row r="39181" ht="12.75" customHeight="1" x14ac:dyDescent="0.2"/>
    <row r="39182" ht="12.75" customHeight="1" x14ac:dyDescent="0.2"/>
    <row r="39183" ht="12.75" customHeight="1" x14ac:dyDescent="0.2"/>
    <row r="39184" ht="12.75" customHeight="1" x14ac:dyDescent="0.2"/>
    <row r="39185" ht="12.75" customHeight="1" x14ac:dyDescent="0.2"/>
    <row r="39186" ht="12.75" customHeight="1" x14ac:dyDescent="0.2"/>
    <row r="39187" ht="12.75" customHeight="1" x14ac:dyDescent="0.2"/>
    <row r="39188" ht="12.75" customHeight="1" x14ac:dyDescent="0.2"/>
    <row r="39189" ht="12.75" customHeight="1" x14ac:dyDescent="0.2"/>
    <row r="39190" ht="12.75" customHeight="1" x14ac:dyDescent="0.2"/>
    <row r="39191" ht="12.75" customHeight="1" x14ac:dyDescent="0.2"/>
    <row r="39192" ht="12.75" customHeight="1" x14ac:dyDescent="0.2"/>
    <row r="39193" ht="12.75" customHeight="1" x14ac:dyDescent="0.2"/>
    <row r="39194" ht="12.75" customHeight="1" x14ac:dyDescent="0.2"/>
    <row r="39195" ht="12.75" customHeight="1" x14ac:dyDescent="0.2"/>
    <row r="39196" ht="12.75" customHeight="1" x14ac:dyDescent="0.2"/>
    <row r="39197" ht="12.75" customHeight="1" x14ac:dyDescent="0.2"/>
    <row r="39198" ht="12.75" customHeight="1" x14ac:dyDescent="0.2"/>
    <row r="39199" ht="12.75" customHeight="1" x14ac:dyDescent="0.2"/>
    <row r="39200" ht="12.75" customHeight="1" x14ac:dyDescent="0.2"/>
    <row r="39201" ht="12.75" customHeight="1" x14ac:dyDescent="0.2"/>
    <row r="39202" ht="12.75" customHeight="1" x14ac:dyDescent="0.2"/>
    <row r="39203" ht="12.75" customHeight="1" x14ac:dyDescent="0.2"/>
    <row r="39204" ht="12.75" customHeight="1" x14ac:dyDescent="0.2"/>
    <row r="39205" ht="12.75" customHeight="1" x14ac:dyDescent="0.2"/>
    <row r="39206" ht="12.75" customHeight="1" x14ac:dyDescent="0.2"/>
    <row r="39207" ht="12.75" customHeight="1" x14ac:dyDescent="0.2"/>
    <row r="39208" ht="12.75" customHeight="1" x14ac:dyDescent="0.2"/>
    <row r="39209" ht="12.75" customHeight="1" x14ac:dyDescent="0.2"/>
    <row r="39210" ht="12.75" customHeight="1" x14ac:dyDescent="0.2"/>
    <row r="39211" ht="12.75" customHeight="1" x14ac:dyDescent="0.2"/>
    <row r="39212" ht="12.75" customHeight="1" x14ac:dyDescent="0.2"/>
    <row r="39213" ht="12.75" customHeight="1" x14ac:dyDescent="0.2"/>
    <row r="39214" ht="12.75" customHeight="1" x14ac:dyDescent="0.2"/>
    <row r="39215" ht="12.75" customHeight="1" x14ac:dyDescent="0.2"/>
    <row r="39216" ht="12.75" customHeight="1" x14ac:dyDescent="0.2"/>
    <row r="39217" ht="12.75" customHeight="1" x14ac:dyDescent="0.2"/>
    <row r="39218" ht="12.75" customHeight="1" x14ac:dyDescent="0.2"/>
    <row r="39219" ht="12.75" customHeight="1" x14ac:dyDescent="0.2"/>
    <row r="39220" ht="12.75" customHeight="1" x14ac:dyDescent="0.2"/>
    <row r="39221" ht="12.75" customHeight="1" x14ac:dyDescent="0.2"/>
    <row r="39222" ht="12.75" customHeight="1" x14ac:dyDescent="0.2"/>
    <row r="39223" ht="12.75" customHeight="1" x14ac:dyDescent="0.2"/>
    <row r="39224" ht="12.75" customHeight="1" x14ac:dyDescent="0.2"/>
    <row r="39225" ht="12.75" customHeight="1" x14ac:dyDescent="0.2"/>
    <row r="39226" ht="12.75" customHeight="1" x14ac:dyDescent="0.2"/>
    <row r="39227" ht="12.75" customHeight="1" x14ac:dyDescent="0.2"/>
    <row r="39228" ht="12.75" customHeight="1" x14ac:dyDescent="0.2"/>
    <row r="39229" ht="12.75" customHeight="1" x14ac:dyDescent="0.2"/>
    <row r="39230" ht="12.75" customHeight="1" x14ac:dyDescent="0.2"/>
    <row r="39231" ht="12.75" customHeight="1" x14ac:dyDescent="0.2"/>
    <row r="39232" ht="12.75" customHeight="1" x14ac:dyDescent="0.2"/>
    <row r="39233" ht="12.75" customHeight="1" x14ac:dyDescent="0.2"/>
    <row r="39234" ht="12.75" customHeight="1" x14ac:dyDescent="0.2"/>
    <row r="39235" ht="12.75" customHeight="1" x14ac:dyDescent="0.2"/>
    <row r="39236" ht="12.75" customHeight="1" x14ac:dyDescent="0.2"/>
    <row r="39237" ht="12.75" customHeight="1" x14ac:dyDescent="0.2"/>
    <row r="39238" ht="12.75" customHeight="1" x14ac:dyDescent="0.2"/>
    <row r="39239" ht="12.75" customHeight="1" x14ac:dyDescent="0.2"/>
    <row r="39240" ht="12.75" customHeight="1" x14ac:dyDescent="0.2"/>
    <row r="39241" ht="12.75" customHeight="1" x14ac:dyDescent="0.2"/>
    <row r="39242" ht="12.75" customHeight="1" x14ac:dyDescent="0.2"/>
    <row r="39243" ht="12.75" customHeight="1" x14ac:dyDescent="0.2"/>
    <row r="39244" ht="12.75" customHeight="1" x14ac:dyDescent="0.2"/>
    <row r="39245" ht="12.75" customHeight="1" x14ac:dyDescent="0.2"/>
    <row r="39246" ht="12.75" customHeight="1" x14ac:dyDescent="0.2"/>
    <row r="39247" ht="12.75" customHeight="1" x14ac:dyDescent="0.2"/>
    <row r="39248" ht="12.75" customHeight="1" x14ac:dyDescent="0.2"/>
    <row r="39249" ht="12.75" customHeight="1" x14ac:dyDescent="0.2"/>
    <row r="39250" ht="12.75" customHeight="1" x14ac:dyDescent="0.2"/>
    <row r="39251" ht="12.75" customHeight="1" x14ac:dyDescent="0.2"/>
    <row r="39252" ht="12.75" customHeight="1" x14ac:dyDescent="0.2"/>
    <row r="39253" ht="12.75" customHeight="1" x14ac:dyDescent="0.2"/>
    <row r="39254" ht="12.75" customHeight="1" x14ac:dyDescent="0.2"/>
    <row r="39255" ht="12.75" customHeight="1" x14ac:dyDescent="0.2"/>
    <row r="39256" ht="12.75" customHeight="1" x14ac:dyDescent="0.2"/>
    <row r="39257" ht="12.75" customHeight="1" x14ac:dyDescent="0.2"/>
    <row r="39258" ht="12.75" customHeight="1" x14ac:dyDescent="0.2"/>
    <row r="39259" ht="12.75" customHeight="1" x14ac:dyDescent="0.2"/>
    <row r="39260" ht="12.75" customHeight="1" x14ac:dyDescent="0.2"/>
    <row r="39261" ht="12.75" customHeight="1" x14ac:dyDescent="0.2"/>
    <row r="39262" ht="12.75" customHeight="1" x14ac:dyDescent="0.2"/>
    <row r="39263" ht="12.75" customHeight="1" x14ac:dyDescent="0.2"/>
    <row r="39264" ht="12.75" customHeight="1" x14ac:dyDescent="0.2"/>
    <row r="39265" ht="12.75" customHeight="1" x14ac:dyDescent="0.2"/>
    <row r="39266" ht="12.75" customHeight="1" x14ac:dyDescent="0.2"/>
    <row r="39267" ht="12.75" customHeight="1" x14ac:dyDescent="0.2"/>
    <row r="39268" ht="12.75" customHeight="1" x14ac:dyDescent="0.2"/>
    <row r="39269" ht="12.75" customHeight="1" x14ac:dyDescent="0.2"/>
    <row r="39270" ht="12.75" customHeight="1" x14ac:dyDescent="0.2"/>
    <row r="39271" ht="12.75" customHeight="1" x14ac:dyDescent="0.2"/>
    <row r="39272" ht="12.75" customHeight="1" x14ac:dyDescent="0.2"/>
    <row r="39273" ht="12.75" customHeight="1" x14ac:dyDescent="0.2"/>
    <row r="39274" ht="12.75" customHeight="1" x14ac:dyDescent="0.2"/>
    <row r="39275" ht="12.75" customHeight="1" x14ac:dyDescent="0.2"/>
    <row r="39276" ht="12.75" customHeight="1" x14ac:dyDescent="0.2"/>
    <row r="39277" ht="12.75" customHeight="1" x14ac:dyDescent="0.2"/>
    <row r="39278" ht="12.75" customHeight="1" x14ac:dyDescent="0.2"/>
    <row r="39279" ht="12.75" customHeight="1" x14ac:dyDescent="0.2"/>
    <row r="39280" ht="12.75" customHeight="1" x14ac:dyDescent="0.2"/>
    <row r="39281" ht="12.75" customHeight="1" x14ac:dyDescent="0.2"/>
    <row r="39282" ht="12.75" customHeight="1" x14ac:dyDescent="0.2"/>
    <row r="39283" ht="12.75" customHeight="1" x14ac:dyDescent="0.2"/>
    <row r="39284" ht="12.75" customHeight="1" x14ac:dyDescent="0.2"/>
    <row r="39285" ht="12.75" customHeight="1" x14ac:dyDescent="0.2"/>
    <row r="39286" ht="12.75" customHeight="1" x14ac:dyDescent="0.2"/>
    <row r="39287" ht="12.75" customHeight="1" x14ac:dyDescent="0.2"/>
    <row r="39288" ht="12.75" customHeight="1" x14ac:dyDescent="0.2"/>
    <row r="39289" ht="12.75" customHeight="1" x14ac:dyDescent="0.2"/>
    <row r="39290" ht="12.75" customHeight="1" x14ac:dyDescent="0.2"/>
    <row r="39291" ht="12.75" customHeight="1" x14ac:dyDescent="0.2"/>
    <row r="39292" ht="12.75" customHeight="1" x14ac:dyDescent="0.2"/>
    <row r="39293" ht="12.75" customHeight="1" x14ac:dyDescent="0.2"/>
    <row r="39294" ht="12.75" customHeight="1" x14ac:dyDescent="0.2"/>
    <row r="39295" ht="12.75" customHeight="1" x14ac:dyDescent="0.2"/>
    <row r="39296" ht="12.75" customHeight="1" x14ac:dyDescent="0.2"/>
    <row r="39297" ht="12.75" customHeight="1" x14ac:dyDescent="0.2"/>
    <row r="39298" ht="12.75" customHeight="1" x14ac:dyDescent="0.2"/>
    <row r="39299" ht="12.75" customHeight="1" x14ac:dyDescent="0.2"/>
    <row r="39300" ht="12.75" customHeight="1" x14ac:dyDescent="0.2"/>
    <row r="39301" ht="12.75" customHeight="1" x14ac:dyDescent="0.2"/>
    <row r="39302" ht="12.75" customHeight="1" x14ac:dyDescent="0.2"/>
    <row r="39303" ht="12.75" customHeight="1" x14ac:dyDescent="0.2"/>
    <row r="39304" ht="12.75" customHeight="1" x14ac:dyDescent="0.2"/>
    <row r="39305" ht="12.75" customHeight="1" x14ac:dyDescent="0.2"/>
    <row r="39306" ht="12.75" customHeight="1" x14ac:dyDescent="0.2"/>
    <row r="39307" ht="12.75" customHeight="1" x14ac:dyDescent="0.2"/>
    <row r="39308" ht="12.75" customHeight="1" x14ac:dyDescent="0.2"/>
    <row r="39309" ht="12.75" customHeight="1" x14ac:dyDescent="0.2"/>
    <row r="39310" ht="12.75" customHeight="1" x14ac:dyDescent="0.2"/>
    <row r="39311" ht="12.75" customHeight="1" x14ac:dyDescent="0.2"/>
    <row r="39312" ht="12.75" customHeight="1" x14ac:dyDescent="0.2"/>
    <row r="39313" ht="12.75" customHeight="1" x14ac:dyDescent="0.2"/>
    <row r="39314" ht="12.75" customHeight="1" x14ac:dyDescent="0.2"/>
    <row r="39315" ht="12.75" customHeight="1" x14ac:dyDescent="0.2"/>
    <row r="39316" ht="12.75" customHeight="1" x14ac:dyDescent="0.2"/>
    <row r="39317" ht="12.75" customHeight="1" x14ac:dyDescent="0.2"/>
    <row r="39318" ht="12.75" customHeight="1" x14ac:dyDescent="0.2"/>
    <row r="39319" ht="12.75" customHeight="1" x14ac:dyDescent="0.2"/>
    <row r="39320" ht="12.75" customHeight="1" x14ac:dyDescent="0.2"/>
    <row r="39321" ht="12.75" customHeight="1" x14ac:dyDescent="0.2"/>
    <row r="39322" ht="12.75" customHeight="1" x14ac:dyDescent="0.2"/>
    <row r="39323" ht="12.75" customHeight="1" x14ac:dyDescent="0.2"/>
    <row r="39324" ht="12.75" customHeight="1" x14ac:dyDescent="0.2"/>
    <row r="39325" ht="12.75" customHeight="1" x14ac:dyDescent="0.2"/>
    <row r="39326" ht="12.75" customHeight="1" x14ac:dyDescent="0.2"/>
    <row r="39327" ht="12.75" customHeight="1" x14ac:dyDescent="0.2"/>
    <row r="39328" ht="12.75" customHeight="1" x14ac:dyDescent="0.2"/>
    <row r="39329" ht="12.75" customHeight="1" x14ac:dyDescent="0.2"/>
    <row r="39330" ht="12.75" customHeight="1" x14ac:dyDescent="0.2"/>
    <row r="39331" ht="12.75" customHeight="1" x14ac:dyDescent="0.2"/>
    <row r="39332" ht="12.75" customHeight="1" x14ac:dyDescent="0.2"/>
    <row r="39333" ht="12.75" customHeight="1" x14ac:dyDescent="0.2"/>
    <row r="39334" ht="12.75" customHeight="1" x14ac:dyDescent="0.2"/>
    <row r="39335" ht="12.75" customHeight="1" x14ac:dyDescent="0.2"/>
    <row r="39336" ht="12.75" customHeight="1" x14ac:dyDescent="0.2"/>
    <row r="39337" ht="12.75" customHeight="1" x14ac:dyDescent="0.2"/>
    <row r="39338" ht="12.75" customHeight="1" x14ac:dyDescent="0.2"/>
    <row r="39339" ht="12.75" customHeight="1" x14ac:dyDescent="0.2"/>
    <row r="39340" ht="12.75" customHeight="1" x14ac:dyDescent="0.2"/>
    <row r="39341" ht="12.75" customHeight="1" x14ac:dyDescent="0.2"/>
    <row r="39342" ht="12.75" customHeight="1" x14ac:dyDescent="0.2"/>
    <row r="39343" ht="12.75" customHeight="1" x14ac:dyDescent="0.2"/>
    <row r="39344" ht="12.75" customHeight="1" x14ac:dyDescent="0.2"/>
    <row r="39345" ht="12.75" customHeight="1" x14ac:dyDescent="0.2"/>
    <row r="39346" ht="12.75" customHeight="1" x14ac:dyDescent="0.2"/>
    <row r="39347" ht="12.75" customHeight="1" x14ac:dyDescent="0.2"/>
    <row r="39348" ht="12.75" customHeight="1" x14ac:dyDescent="0.2"/>
    <row r="39349" ht="12.75" customHeight="1" x14ac:dyDescent="0.2"/>
    <row r="39350" ht="12.75" customHeight="1" x14ac:dyDescent="0.2"/>
    <row r="39351" ht="12.75" customHeight="1" x14ac:dyDescent="0.2"/>
    <row r="39352" ht="12.75" customHeight="1" x14ac:dyDescent="0.2"/>
    <row r="39353" ht="12.75" customHeight="1" x14ac:dyDescent="0.2"/>
    <row r="39354" ht="12.75" customHeight="1" x14ac:dyDescent="0.2"/>
    <row r="39355" ht="12.75" customHeight="1" x14ac:dyDescent="0.2"/>
    <row r="39356" ht="12.75" customHeight="1" x14ac:dyDescent="0.2"/>
    <row r="39357" ht="12.75" customHeight="1" x14ac:dyDescent="0.2"/>
    <row r="39358" ht="12.75" customHeight="1" x14ac:dyDescent="0.2"/>
    <row r="39359" ht="12.75" customHeight="1" x14ac:dyDescent="0.2"/>
    <row r="39360" ht="12.75" customHeight="1" x14ac:dyDescent="0.2"/>
    <row r="39361" ht="12.75" customHeight="1" x14ac:dyDescent="0.2"/>
    <row r="39362" ht="12.75" customHeight="1" x14ac:dyDescent="0.2"/>
    <row r="39363" ht="12.75" customHeight="1" x14ac:dyDescent="0.2"/>
    <row r="39364" ht="12.75" customHeight="1" x14ac:dyDescent="0.2"/>
    <row r="39365" ht="12.75" customHeight="1" x14ac:dyDescent="0.2"/>
    <row r="39366" ht="12.75" customHeight="1" x14ac:dyDescent="0.2"/>
    <row r="39367" ht="12.75" customHeight="1" x14ac:dyDescent="0.2"/>
    <row r="39368" ht="12.75" customHeight="1" x14ac:dyDescent="0.2"/>
    <row r="39369" ht="12.75" customHeight="1" x14ac:dyDescent="0.2"/>
    <row r="39370" ht="12.75" customHeight="1" x14ac:dyDescent="0.2"/>
    <row r="39371" ht="12.75" customHeight="1" x14ac:dyDescent="0.2"/>
    <row r="39372" ht="12.75" customHeight="1" x14ac:dyDescent="0.2"/>
    <row r="39373" ht="12.75" customHeight="1" x14ac:dyDescent="0.2"/>
    <row r="39374" ht="12.75" customHeight="1" x14ac:dyDescent="0.2"/>
    <row r="39375" ht="12.75" customHeight="1" x14ac:dyDescent="0.2"/>
    <row r="39376" ht="12.75" customHeight="1" x14ac:dyDescent="0.2"/>
    <row r="39377" ht="12.75" customHeight="1" x14ac:dyDescent="0.2"/>
    <row r="39378" ht="12.75" customHeight="1" x14ac:dyDescent="0.2"/>
    <row r="39379" ht="12.75" customHeight="1" x14ac:dyDescent="0.2"/>
    <row r="39380" ht="12.75" customHeight="1" x14ac:dyDescent="0.2"/>
    <row r="39381" ht="12.75" customHeight="1" x14ac:dyDescent="0.2"/>
    <row r="39382" ht="12.75" customHeight="1" x14ac:dyDescent="0.2"/>
    <row r="39383" ht="12.75" customHeight="1" x14ac:dyDescent="0.2"/>
    <row r="39384" ht="12.75" customHeight="1" x14ac:dyDescent="0.2"/>
    <row r="39385" ht="12.75" customHeight="1" x14ac:dyDescent="0.2"/>
    <row r="39386" ht="12.75" customHeight="1" x14ac:dyDescent="0.2"/>
    <row r="39387" ht="12.75" customHeight="1" x14ac:dyDescent="0.2"/>
    <row r="39388" ht="12.75" customHeight="1" x14ac:dyDescent="0.2"/>
    <row r="39389" ht="12.75" customHeight="1" x14ac:dyDescent="0.2"/>
    <row r="39390" ht="12.75" customHeight="1" x14ac:dyDescent="0.2"/>
    <row r="39391" ht="12.75" customHeight="1" x14ac:dyDescent="0.2"/>
    <row r="39392" ht="12.75" customHeight="1" x14ac:dyDescent="0.2"/>
    <row r="39393" ht="12.75" customHeight="1" x14ac:dyDescent="0.2"/>
    <row r="39394" ht="12.75" customHeight="1" x14ac:dyDescent="0.2"/>
    <row r="39395" ht="12.75" customHeight="1" x14ac:dyDescent="0.2"/>
    <row r="39396" ht="12.75" customHeight="1" x14ac:dyDescent="0.2"/>
    <row r="39397" ht="12.75" customHeight="1" x14ac:dyDescent="0.2"/>
    <row r="39398" ht="12.75" customHeight="1" x14ac:dyDescent="0.2"/>
    <row r="39399" ht="12.75" customHeight="1" x14ac:dyDescent="0.2"/>
    <row r="39400" ht="12.75" customHeight="1" x14ac:dyDescent="0.2"/>
    <row r="39401" ht="12.75" customHeight="1" x14ac:dyDescent="0.2"/>
    <row r="39402" ht="12.75" customHeight="1" x14ac:dyDescent="0.2"/>
    <row r="39403" ht="12.75" customHeight="1" x14ac:dyDescent="0.2"/>
    <row r="39404" ht="12.75" customHeight="1" x14ac:dyDescent="0.2"/>
    <row r="39405" ht="12.75" customHeight="1" x14ac:dyDescent="0.2"/>
    <row r="39406" ht="12.75" customHeight="1" x14ac:dyDescent="0.2"/>
    <row r="39407" ht="12.75" customHeight="1" x14ac:dyDescent="0.2"/>
    <row r="39408" ht="12.75" customHeight="1" x14ac:dyDescent="0.2"/>
    <row r="39409" ht="12.75" customHeight="1" x14ac:dyDescent="0.2"/>
    <row r="39410" ht="12.75" customHeight="1" x14ac:dyDescent="0.2"/>
    <row r="39411" ht="12.75" customHeight="1" x14ac:dyDescent="0.2"/>
    <row r="39412" ht="12.75" customHeight="1" x14ac:dyDescent="0.2"/>
    <row r="39413" ht="12.75" customHeight="1" x14ac:dyDescent="0.2"/>
    <row r="39414" ht="12.75" customHeight="1" x14ac:dyDescent="0.2"/>
    <row r="39415" ht="12.75" customHeight="1" x14ac:dyDescent="0.2"/>
    <row r="39416" ht="12.75" customHeight="1" x14ac:dyDescent="0.2"/>
    <row r="39417" ht="12.75" customHeight="1" x14ac:dyDescent="0.2"/>
    <row r="39418" ht="12.75" customHeight="1" x14ac:dyDescent="0.2"/>
    <row r="39419" ht="12.75" customHeight="1" x14ac:dyDescent="0.2"/>
    <row r="39420" ht="12.75" customHeight="1" x14ac:dyDescent="0.2"/>
    <row r="39421" ht="12.75" customHeight="1" x14ac:dyDescent="0.2"/>
    <row r="39422" ht="12.75" customHeight="1" x14ac:dyDescent="0.2"/>
    <row r="39423" ht="12.75" customHeight="1" x14ac:dyDescent="0.2"/>
    <row r="39424" ht="12.75" customHeight="1" x14ac:dyDescent="0.2"/>
    <row r="39425" ht="12.75" customHeight="1" x14ac:dyDescent="0.2"/>
    <row r="39426" ht="12.75" customHeight="1" x14ac:dyDescent="0.2"/>
    <row r="39427" ht="12.75" customHeight="1" x14ac:dyDescent="0.2"/>
    <row r="39428" ht="12.75" customHeight="1" x14ac:dyDescent="0.2"/>
    <row r="39429" ht="12.75" customHeight="1" x14ac:dyDescent="0.2"/>
    <row r="39430" ht="12.75" customHeight="1" x14ac:dyDescent="0.2"/>
    <row r="39431" ht="12.75" customHeight="1" x14ac:dyDescent="0.2"/>
    <row r="39432" ht="12.75" customHeight="1" x14ac:dyDescent="0.2"/>
    <row r="39433" ht="12.75" customHeight="1" x14ac:dyDescent="0.2"/>
    <row r="39434" ht="12.75" customHeight="1" x14ac:dyDescent="0.2"/>
    <row r="39435" ht="12.75" customHeight="1" x14ac:dyDescent="0.2"/>
    <row r="39436" ht="12.75" customHeight="1" x14ac:dyDescent="0.2"/>
    <row r="39437" ht="12.75" customHeight="1" x14ac:dyDescent="0.2"/>
    <row r="39438" ht="12.75" customHeight="1" x14ac:dyDescent="0.2"/>
    <row r="39439" ht="12.75" customHeight="1" x14ac:dyDescent="0.2"/>
    <row r="39440" ht="12.75" customHeight="1" x14ac:dyDescent="0.2"/>
    <row r="39441" ht="12.75" customHeight="1" x14ac:dyDescent="0.2"/>
    <row r="39442" ht="12.75" customHeight="1" x14ac:dyDescent="0.2"/>
    <row r="39443" ht="12.75" customHeight="1" x14ac:dyDescent="0.2"/>
    <row r="39444" ht="12.75" customHeight="1" x14ac:dyDescent="0.2"/>
    <row r="39445" ht="12.75" customHeight="1" x14ac:dyDescent="0.2"/>
    <row r="39446" ht="12.75" customHeight="1" x14ac:dyDescent="0.2"/>
    <row r="39447" ht="12.75" customHeight="1" x14ac:dyDescent="0.2"/>
    <row r="39448" ht="12.75" customHeight="1" x14ac:dyDescent="0.2"/>
    <row r="39449" ht="12.75" customHeight="1" x14ac:dyDescent="0.2"/>
    <row r="39450" ht="12.75" customHeight="1" x14ac:dyDescent="0.2"/>
    <row r="39451" ht="12.75" customHeight="1" x14ac:dyDescent="0.2"/>
    <row r="39452" ht="12.75" customHeight="1" x14ac:dyDescent="0.2"/>
    <row r="39453" ht="12.75" customHeight="1" x14ac:dyDescent="0.2"/>
    <row r="39454" ht="12.75" customHeight="1" x14ac:dyDescent="0.2"/>
    <row r="39455" ht="12.75" customHeight="1" x14ac:dyDescent="0.2"/>
    <row r="39456" ht="12.75" customHeight="1" x14ac:dyDescent="0.2"/>
    <row r="39457" ht="12.75" customHeight="1" x14ac:dyDescent="0.2"/>
    <row r="39458" ht="12.75" customHeight="1" x14ac:dyDescent="0.2"/>
    <row r="39459" ht="12.75" customHeight="1" x14ac:dyDescent="0.2"/>
    <row r="39460" ht="12.75" customHeight="1" x14ac:dyDescent="0.2"/>
    <row r="39461" ht="12.75" customHeight="1" x14ac:dyDescent="0.2"/>
    <row r="39462" ht="12.75" customHeight="1" x14ac:dyDescent="0.2"/>
    <row r="39463" ht="12.75" customHeight="1" x14ac:dyDescent="0.2"/>
    <row r="39464" ht="12.75" customHeight="1" x14ac:dyDescent="0.2"/>
    <row r="39465" ht="12.75" customHeight="1" x14ac:dyDescent="0.2"/>
    <row r="39466" ht="12.75" customHeight="1" x14ac:dyDescent="0.2"/>
    <row r="39467" ht="12.75" customHeight="1" x14ac:dyDescent="0.2"/>
    <row r="39468" ht="12.75" customHeight="1" x14ac:dyDescent="0.2"/>
    <row r="39469" ht="12.75" customHeight="1" x14ac:dyDescent="0.2"/>
    <row r="39470" ht="12.75" customHeight="1" x14ac:dyDescent="0.2"/>
    <row r="39471" ht="12.75" customHeight="1" x14ac:dyDescent="0.2"/>
    <row r="39472" ht="12.75" customHeight="1" x14ac:dyDescent="0.2"/>
    <row r="39473" ht="12.75" customHeight="1" x14ac:dyDescent="0.2"/>
    <row r="39474" ht="12.75" customHeight="1" x14ac:dyDescent="0.2"/>
    <row r="39475" ht="12.75" customHeight="1" x14ac:dyDescent="0.2"/>
    <row r="39476" ht="12.75" customHeight="1" x14ac:dyDescent="0.2"/>
    <row r="39477" ht="12.75" customHeight="1" x14ac:dyDescent="0.2"/>
    <row r="39478" ht="12.75" customHeight="1" x14ac:dyDescent="0.2"/>
    <row r="39479" ht="12.75" customHeight="1" x14ac:dyDescent="0.2"/>
    <row r="39480" ht="12.75" customHeight="1" x14ac:dyDescent="0.2"/>
    <row r="39481" ht="12.75" customHeight="1" x14ac:dyDescent="0.2"/>
    <row r="39482" ht="12.75" customHeight="1" x14ac:dyDescent="0.2"/>
    <row r="39483" ht="12.75" customHeight="1" x14ac:dyDescent="0.2"/>
    <row r="39484" ht="12.75" customHeight="1" x14ac:dyDescent="0.2"/>
    <row r="39485" ht="12.75" customHeight="1" x14ac:dyDescent="0.2"/>
    <row r="39486" ht="12.75" customHeight="1" x14ac:dyDescent="0.2"/>
    <row r="39487" ht="12.75" customHeight="1" x14ac:dyDescent="0.2"/>
    <row r="39488" ht="12.75" customHeight="1" x14ac:dyDescent="0.2"/>
    <row r="39489" ht="12.75" customHeight="1" x14ac:dyDescent="0.2"/>
    <row r="39490" ht="12.75" customHeight="1" x14ac:dyDescent="0.2"/>
    <row r="39491" ht="12.75" customHeight="1" x14ac:dyDescent="0.2"/>
    <row r="39492" ht="12.75" customHeight="1" x14ac:dyDescent="0.2"/>
    <row r="39493" ht="12.75" customHeight="1" x14ac:dyDescent="0.2"/>
    <row r="39494" ht="12.75" customHeight="1" x14ac:dyDescent="0.2"/>
    <row r="39495" ht="12.75" customHeight="1" x14ac:dyDescent="0.2"/>
    <row r="39496" ht="12.75" customHeight="1" x14ac:dyDescent="0.2"/>
    <row r="39497" ht="12.75" customHeight="1" x14ac:dyDescent="0.2"/>
    <row r="39498" ht="12.75" customHeight="1" x14ac:dyDescent="0.2"/>
    <row r="39499" ht="12.75" customHeight="1" x14ac:dyDescent="0.2"/>
    <row r="39500" ht="12.75" customHeight="1" x14ac:dyDescent="0.2"/>
    <row r="39501" ht="12.75" customHeight="1" x14ac:dyDescent="0.2"/>
    <row r="39502" ht="12.75" customHeight="1" x14ac:dyDescent="0.2"/>
    <row r="39503" ht="12.75" customHeight="1" x14ac:dyDescent="0.2"/>
    <row r="39504" ht="12.75" customHeight="1" x14ac:dyDescent="0.2"/>
    <row r="39505" ht="12.75" customHeight="1" x14ac:dyDescent="0.2"/>
    <row r="39506" ht="12.75" customHeight="1" x14ac:dyDescent="0.2"/>
    <row r="39507" ht="12.75" customHeight="1" x14ac:dyDescent="0.2"/>
    <row r="39508" ht="12.75" customHeight="1" x14ac:dyDescent="0.2"/>
    <row r="39509" ht="12.75" customHeight="1" x14ac:dyDescent="0.2"/>
    <row r="39510" ht="12.75" customHeight="1" x14ac:dyDescent="0.2"/>
    <row r="39511" ht="12.75" customHeight="1" x14ac:dyDescent="0.2"/>
    <row r="39512" ht="12.75" customHeight="1" x14ac:dyDescent="0.2"/>
    <row r="39513" ht="12.75" customHeight="1" x14ac:dyDescent="0.2"/>
    <row r="39514" ht="12.75" customHeight="1" x14ac:dyDescent="0.2"/>
    <row r="39515" ht="12.75" customHeight="1" x14ac:dyDescent="0.2"/>
    <row r="39516" ht="12.75" customHeight="1" x14ac:dyDescent="0.2"/>
    <row r="39517" ht="12.75" customHeight="1" x14ac:dyDescent="0.2"/>
    <row r="39518" ht="12.75" customHeight="1" x14ac:dyDescent="0.2"/>
    <row r="39519" ht="12.75" customHeight="1" x14ac:dyDescent="0.2"/>
    <row r="39520" ht="12.75" customHeight="1" x14ac:dyDescent="0.2"/>
    <row r="39521" ht="12.75" customHeight="1" x14ac:dyDescent="0.2"/>
    <row r="39522" ht="12.75" customHeight="1" x14ac:dyDescent="0.2"/>
    <row r="39523" ht="12.75" customHeight="1" x14ac:dyDescent="0.2"/>
    <row r="39524" ht="12.75" customHeight="1" x14ac:dyDescent="0.2"/>
    <row r="39525" ht="12.75" customHeight="1" x14ac:dyDescent="0.2"/>
    <row r="39526" ht="12.75" customHeight="1" x14ac:dyDescent="0.2"/>
    <row r="39527" ht="12.75" customHeight="1" x14ac:dyDescent="0.2"/>
    <row r="39528" ht="12.75" customHeight="1" x14ac:dyDescent="0.2"/>
    <row r="39529" ht="12.75" customHeight="1" x14ac:dyDescent="0.2"/>
    <row r="39530" ht="12.75" customHeight="1" x14ac:dyDescent="0.2"/>
    <row r="39531" ht="12.75" customHeight="1" x14ac:dyDescent="0.2"/>
    <row r="39532" ht="12.75" customHeight="1" x14ac:dyDescent="0.2"/>
    <row r="39533" ht="12.75" customHeight="1" x14ac:dyDescent="0.2"/>
    <row r="39534" ht="12.75" customHeight="1" x14ac:dyDescent="0.2"/>
    <row r="39535" ht="12.75" customHeight="1" x14ac:dyDescent="0.2"/>
    <row r="39536" ht="12.75" customHeight="1" x14ac:dyDescent="0.2"/>
    <row r="39537" ht="12.75" customHeight="1" x14ac:dyDescent="0.2"/>
    <row r="39538" ht="12.75" customHeight="1" x14ac:dyDescent="0.2"/>
    <row r="39539" ht="12.75" customHeight="1" x14ac:dyDescent="0.2"/>
    <row r="39540" ht="12.75" customHeight="1" x14ac:dyDescent="0.2"/>
    <row r="39541" ht="12.75" customHeight="1" x14ac:dyDescent="0.2"/>
    <row r="39542" ht="12.75" customHeight="1" x14ac:dyDescent="0.2"/>
    <row r="39543" ht="12.75" customHeight="1" x14ac:dyDescent="0.2"/>
    <row r="39544" ht="12.75" customHeight="1" x14ac:dyDescent="0.2"/>
    <row r="39545" ht="12.75" customHeight="1" x14ac:dyDescent="0.2"/>
    <row r="39546" ht="12.75" customHeight="1" x14ac:dyDescent="0.2"/>
    <row r="39547" ht="12.75" customHeight="1" x14ac:dyDescent="0.2"/>
    <row r="39548" ht="12.75" customHeight="1" x14ac:dyDescent="0.2"/>
    <row r="39549" ht="12.75" customHeight="1" x14ac:dyDescent="0.2"/>
    <row r="39550" ht="12.75" customHeight="1" x14ac:dyDescent="0.2"/>
    <row r="39551" ht="12.75" customHeight="1" x14ac:dyDescent="0.2"/>
    <row r="39552" ht="12.75" customHeight="1" x14ac:dyDescent="0.2"/>
    <row r="39553" ht="12.75" customHeight="1" x14ac:dyDescent="0.2"/>
    <row r="39554" ht="12.75" customHeight="1" x14ac:dyDescent="0.2"/>
    <row r="39555" ht="12.75" customHeight="1" x14ac:dyDescent="0.2"/>
    <row r="39556" ht="12.75" customHeight="1" x14ac:dyDescent="0.2"/>
    <row r="39557" ht="12.75" customHeight="1" x14ac:dyDescent="0.2"/>
    <row r="39558" ht="12.75" customHeight="1" x14ac:dyDescent="0.2"/>
    <row r="39559" ht="12.75" customHeight="1" x14ac:dyDescent="0.2"/>
    <row r="39560" ht="12.75" customHeight="1" x14ac:dyDescent="0.2"/>
    <row r="39561" ht="12.75" customHeight="1" x14ac:dyDescent="0.2"/>
    <row r="39562" ht="12.75" customHeight="1" x14ac:dyDescent="0.2"/>
    <row r="39563" ht="12.75" customHeight="1" x14ac:dyDescent="0.2"/>
    <row r="39564" ht="12.75" customHeight="1" x14ac:dyDescent="0.2"/>
    <row r="39565" ht="12.75" customHeight="1" x14ac:dyDescent="0.2"/>
    <row r="39566" ht="12.75" customHeight="1" x14ac:dyDescent="0.2"/>
    <row r="39567" ht="12.75" customHeight="1" x14ac:dyDescent="0.2"/>
    <row r="39568" ht="12.75" customHeight="1" x14ac:dyDescent="0.2"/>
    <row r="39569" ht="12.75" customHeight="1" x14ac:dyDescent="0.2"/>
    <row r="39570" ht="12.75" customHeight="1" x14ac:dyDescent="0.2"/>
    <row r="39571" ht="12.75" customHeight="1" x14ac:dyDescent="0.2"/>
    <row r="39572" ht="12.75" customHeight="1" x14ac:dyDescent="0.2"/>
    <row r="39573" ht="12.75" customHeight="1" x14ac:dyDescent="0.2"/>
    <row r="39574" ht="12.75" customHeight="1" x14ac:dyDescent="0.2"/>
    <row r="39575" ht="12.75" customHeight="1" x14ac:dyDescent="0.2"/>
    <row r="39576" ht="12.75" customHeight="1" x14ac:dyDescent="0.2"/>
    <row r="39577" ht="12.75" customHeight="1" x14ac:dyDescent="0.2"/>
    <row r="39578" ht="12.75" customHeight="1" x14ac:dyDescent="0.2"/>
    <row r="39579" ht="12.75" customHeight="1" x14ac:dyDescent="0.2"/>
    <row r="39580" ht="12.75" customHeight="1" x14ac:dyDescent="0.2"/>
    <row r="39581" ht="12.75" customHeight="1" x14ac:dyDescent="0.2"/>
    <row r="39582" ht="12.75" customHeight="1" x14ac:dyDescent="0.2"/>
    <row r="39583" ht="12.75" customHeight="1" x14ac:dyDescent="0.2"/>
    <row r="39584" ht="12.75" customHeight="1" x14ac:dyDescent="0.2"/>
    <row r="39585" ht="12.75" customHeight="1" x14ac:dyDescent="0.2"/>
    <row r="39586" ht="12.75" customHeight="1" x14ac:dyDescent="0.2"/>
    <row r="39587" ht="12.75" customHeight="1" x14ac:dyDescent="0.2"/>
    <row r="39588" ht="12.75" customHeight="1" x14ac:dyDescent="0.2"/>
    <row r="39589" ht="12.75" customHeight="1" x14ac:dyDescent="0.2"/>
    <row r="39590" ht="12.75" customHeight="1" x14ac:dyDescent="0.2"/>
    <row r="39591" ht="12.75" customHeight="1" x14ac:dyDescent="0.2"/>
    <row r="39592" ht="12.75" customHeight="1" x14ac:dyDescent="0.2"/>
    <row r="39593" ht="12.75" customHeight="1" x14ac:dyDescent="0.2"/>
    <row r="39594" ht="12.75" customHeight="1" x14ac:dyDescent="0.2"/>
    <row r="39595" ht="12.75" customHeight="1" x14ac:dyDescent="0.2"/>
    <row r="39596" ht="12.75" customHeight="1" x14ac:dyDescent="0.2"/>
    <row r="39597" ht="12.75" customHeight="1" x14ac:dyDescent="0.2"/>
    <row r="39598" ht="12.75" customHeight="1" x14ac:dyDescent="0.2"/>
    <row r="39599" ht="12.75" customHeight="1" x14ac:dyDescent="0.2"/>
    <row r="39600" ht="12.75" customHeight="1" x14ac:dyDescent="0.2"/>
    <row r="39601" ht="12.75" customHeight="1" x14ac:dyDescent="0.2"/>
    <row r="39602" ht="12.75" customHeight="1" x14ac:dyDescent="0.2"/>
    <row r="39603" ht="12.75" customHeight="1" x14ac:dyDescent="0.2"/>
    <row r="39604" ht="12.75" customHeight="1" x14ac:dyDescent="0.2"/>
    <row r="39605" ht="12.75" customHeight="1" x14ac:dyDescent="0.2"/>
    <row r="39606" ht="12.75" customHeight="1" x14ac:dyDescent="0.2"/>
    <row r="39607" ht="12.75" customHeight="1" x14ac:dyDescent="0.2"/>
    <row r="39608" ht="12.75" customHeight="1" x14ac:dyDescent="0.2"/>
    <row r="39609" ht="12.75" customHeight="1" x14ac:dyDescent="0.2"/>
    <row r="39610" ht="12.75" customHeight="1" x14ac:dyDescent="0.2"/>
    <row r="39611" ht="12.75" customHeight="1" x14ac:dyDescent="0.2"/>
    <row r="39612" ht="12.75" customHeight="1" x14ac:dyDescent="0.2"/>
    <row r="39613" ht="12.75" customHeight="1" x14ac:dyDescent="0.2"/>
    <row r="39614" ht="12.75" customHeight="1" x14ac:dyDescent="0.2"/>
    <row r="39615" ht="12.75" customHeight="1" x14ac:dyDescent="0.2"/>
    <row r="39616" ht="12.75" customHeight="1" x14ac:dyDescent="0.2"/>
    <row r="39617" ht="12.75" customHeight="1" x14ac:dyDescent="0.2"/>
    <row r="39618" ht="12.75" customHeight="1" x14ac:dyDescent="0.2"/>
    <row r="39619" ht="12.75" customHeight="1" x14ac:dyDescent="0.2"/>
    <row r="39620" ht="12.75" customHeight="1" x14ac:dyDescent="0.2"/>
    <row r="39621" ht="12.75" customHeight="1" x14ac:dyDescent="0.2"/>
    <row r="39622" ht="12.75" customHeight="1" x14ac:dyDescent="0.2"/>
    <row r="39623" ht="12.75" customHeight="1" x14ac:dyDescent="0.2"/>
    <row r="39624" ht="12.75" customHeight="1" x14ac:dyDescent="0.2"/>
    <row r="39625" ht="12.75" customHeight="1" x14ac:dyDescent="0.2"/>
    <row r="39626" ht="12.75" customHeight="1" x14ac:dyDescent="0.2"/>
    <row r="39627" ht="12.75" customHeight="1" x14ac:dyDescent="0.2"/>
    <row r="39628" ht="12.75" customHeight="1" x14ac:dyDescent="0.2"/>
    <row r="39629" ht="12.75" customHeight="1" x14ac:dyDescent="0.2"/>
    <row r="39630" ht="12.75" customHeight="1" x14ac:dyDescent="0.2"/>
    <row r="39631" ht="12.75" customHeight="1" x14ac:dyDescent="0.2"/>
    <row r="39632" ht="12.75" customHeight="1" x14ac:dyDescent="0.2"/>
    <row r="39633" ht="12.75" customHeight="1" x14ac:dyDescent="0.2"/>
    <row r="39634" ht="12.75" customHeight="1" x14ac:dyDescent="0.2"/>
    <row r="39635" ht="12.75" customHeight="1" x14ac:dyDescent="0.2"/>
    <row r="39636" ht="12.75" customHeight="1" x14ac:dyDescent="0.2"/>
    <row r="39637" ht="12.75" customHeight="1" x14ac:dyDescent="0.2"/>
    <row r="39638" ht="12.75" customHeight="1" x14ac:dyDescent="0.2"/>
    <row r="39639" ht="12.75" customHeight="1" x14ac:dyDescent="0.2"/>
    <row r="39640" ht="12.75" customHeight="1" x14ac:dyDescent="0.2"/>
    <row r="39641" ht="12.75" customHeight="1" x14ac:dyDescent="0.2"/>
    <row r="39642" ht="12.75" customHeight="1" x14ac:dyDescent="0.2"/>
    <row r="39643" ht="12.75" customHeight="1" x14ac:dyDescent="0.2"/>
    <row r="39644" ht="12.75" customHeight="1" x14ac:dyDescent="0.2"/>
    <row r="39645" ht="12.75" customHeight="1" x14ac:dyDescent="0.2"/>
    <row r="39646" ht="12.75" customHeight="1" x14ac:dyDescent="0.2"/>
    <row r="39647" ht="12.75" customHeight="1" x14ac:dyDescent="0.2"/>
    <row r="39648" ht="12.75" customHeight="1" x14ac:dyDescent="0.2"/>
    <row r="39649" ht="12.75" customHeight="1" x14ac:dyDescent="0.2"/>
    <row r="39650" ht="12.75" customHeight="1" x14ac:dyDescent="0.2"/>
    <row r="39651" ht="12.75" customHeight="1" x14ac:dyDescent="0.2"/>
    <row r="39652" ht="12.75" customHeight="1" x14ac:dyDescent="0.2"/>
    <row r="39653" ht="12.75" customHeight="1" x14ac:dyDescent="0.2"/>
    <row r="39654" ht="12.75" customHeight="1" x14ac:dyDescent="0.2"/>
    <row r="39655" ht="12.75" customHeight="1" x14ac:dyDescent="0.2"/>
    <row r="39656" ht="12.75" customHeight="1" x14ac:dyDescent="0.2"/>
    <row r="39657" ht="12.75" customHeight="1" x14ac:dyDescent="0.2"/>
    <row r="39658" ht="12.75" customHeight="1" x14ac:dyDescent="0.2"/>
    <row r="39659" ht="12.75" customHeight="1" x14ac:dyDescent="0.2"/>
    <row r="39660" ht="12.75" customHeight="1" x14ac:dyDescent="0.2"/>
    <row r="39661" ht="12.75" customHeight="1" x14ac:dyDescent="0.2"/>
    <row r="39662" ht="12.75" customHeight="1" x14ac:dyDescent="0.2"/>
    <row r="39663" ht="12.75" customHeight="1" x14ac:dyDescent="0.2"/>
    <row r="39664" ht="12.75" customHeight="1" x14ac:dyDescent="0.2"/>
    <row r="39665" ht="12.75" customHeight="1" x14ac:dyDescent="0.2"/>
    <row r="39666" ht="12.75" customHeight="1" x14ac:dyDescent="0.2"/>
    <row r="39667" ht="12.75" customHeight="1" x14ac:dyDescent="0.2"/>
    <row r="39668" ht="12.75" customHeight="1" x14ac:dyDescent="0.2"/>
    <row r="39669" ht="12.75" customHeight="1" x14ac:dyDescent="0.2"/>
    <row r="39670" ht="12.75" customHeight="1" x14ac:dyDescent="0.2"/>
    <row r="39671" ht="12.75" customHeight="1" x14ac:dyDescent="0.2"/>
    <row r="39672" ht="12.75" customHeight="1" x14ac:dyDescent="0.2"/>
    <row r="39673" ht="12.75" customHeight="1" x14ac:dyDescent="0.2"/>
    <row r="39674" ht="12.75" customHeight="1" x14ac:dyDescent="0.2"/>
    <row r="39675" ht="12.75" customHeight="1" x14ac:dyDescent="0.2"/>
    <row r="39676" ht="12.75" customHeight="1" x14ac:dyDescent="0.2"/>
    <row r="39677" ht="12.75" customHeight="1" x14ac:dyDescent="0.2"/>
    <row r="39678" ht="12.75" customHeight="1" x14ac:dyDescent="0.2"/>
    <row r="39679" ht="12.75" customHeight="1" x14ac:dyDescent="0.2"/>
    <row r="39680" ht="12.75" customHeight="1" x14ac:dyDescent="0.2"/>
    <row r="39681" ht="12.75" customHeight="1" x14ac:dyDescent="0.2"/>
    <row r="39682" ht="12.75" customHeight="1" x14ac:dyDescent="0.2"/>
    <row r="39683" ht="12.75" customHeight="1" x14ac:dyDescent="0.2"/>
    <row r="39684" ht="12.75" customHeight="1" x14ac:dyDescent="0.2"/>
    <row r="39685" ht="12.75" customHeight="1" x14ac:dyDescent="0.2"/>
    <row r="39686" ht="12.75" customHeight="1" x14ac:dyDescent="0.2"/>
    <row r="39687" ht="12.75" customHeight="1" x14ac:dyDescent="0.2"/>
    <row r="39688" ht="12.75" customHeight="1" x14ac:dyDescent="0.2"/>
    <row r="39689" ht="12.75" customHeight="1" x14ac:dyDescent="0.2"/>
    <row r="39690" ht="12.75" customHeight="1" x14ac:dyDescent="0.2"/>
    <row r="39691" ht="12.75" customHeight="1" x14ac:dyDescent="0.2"/>
    <row r="39692" ht="12.75" customHeight="1" x14ac:dyDescent="0.2"/>
    <row r="39693" ht="12.75" customHeight="1" x14ac:dyDescent="0.2"/>
    <row r="39694" ht="12.75" customHeight="1" x14ac:dyDescent="0.2"/>
    <row r="39695" ht="12.75" customHeight="1" x14ac:dyDescent="0.2"/>
    <row r="39696" ht="12.75" customHeight="1" x14ac:dyDescent="0.2"/>
    <row r="39697" ht="12.75" customHeight="1" x14ac:dyDescent="0.2"/>
    <row r="39698" ht="12.75" customHeight="1" x14ac:dyDescent="0.2"/>
    <row r="39699" ht="12.75" customHeight="1" x14ac:dyDescent="0.2"/>
    <row r="39700" ht="12.75" customHeight="1" x14ac:dyDescent="0.2"/>
    <row r="39701" ht="12.75" customHeight="1" x14ac:dyDescent="0.2"/>
    <row r="39702" ht="12.75" customHeight="1" x14ac:dyDescent="0.2"/>
    <row r="39703" ht="12.75" customHeight="1" x14ac:dyDescent="0.2"/>
    <row r="39704" ht="12.75" customHeight="1" x14ac:dyDescent="0.2"/>
    <row r="39705" ht="12.75" customHeight="1" x14ac:dyDescent="0.2"/>
    <row r="39706" ht="12.75" customHeight="1" x14ac:dyDescent="0.2"/>
    <row r="39707" ht="12.75" customHeight="1" x14ac:dyDescent="0.2"/>
    <row r="39708" ht="12.75" customHeight="1" x14ac:dyDescent="0.2"/>
    <row r="39709" ht="12.75" customHeight="1" x14ac:dyDescent="0.2"/>
    <row r="39710" ht="12.75" customHeight="1" x14ac:dyDescent="0.2"/>
    <row r="39711" ht="12.75" customHeight="1" x14ac:dyDescent="0.2"/>
    <row r="39712" ht="12.75" customHeight="1" x14ac:dyDescent="0.2"/>
    <row r="39713" ht="12.75" customHeight="1" x14ac:dyDescent="0.2"/>
    <row r="39714" ht="12.75" customHeight="1" x14ac:dyDescent="0.2"/>
    <row r="39715" ht="12.75" customHeight="1" x14ac:dyDescent="0.2"/>
    <row r="39716" ht="12.75" customHeight="1" x14ac:dyDescent="0.2"/>
    <row r="39717" ht="12.75" customHeight="1" x14ac:dyDescent="0.2"/>
    <row r="39718" ht="12.75" customHeight="1" x14ac:dyDescent="0.2"/>
    <row r="39719" ht="12.75" customHeight="1" x14ac:dyDescent="0.2"/>
    <row r="39720" ht="12.75" customHeight="1" x14ac:dyDescent="0.2"/>
    <row r="39721" ht="12.75" customHeight="1" x14ac:dyDescent="0.2"/>
    <row r="39722" ht="12.75" customHeight="1" x14ac:dyDescent="0.2"/>
    <row r="39723" ht="12.75" customHeight="1" x14ac:dyDescent="0.2"/>
    <row r="39724" ht="12.75" customHeight="1" x14ac:dyDescent="0.2"/>
    <row r="39725" ht="12.75" customHeight="1" x14ac:dyDescent="0.2"/>
    <row r="39726" ht="12.75" customHeight="1" x14ac:dyDescent="0.2"/>
    <row r="39727" ht="12.75" customHeight="1" x14ac:dyDescent="0.2"/>
    <row r="39728" ht="12.75" customHeight="1" x14ac:dyDescent="0.2"/>
    <row r="39729" ht="12.75" customHeight="1" x14ac:dyDescent="0.2"/>
    <row r="39730" ht="12.75" customHeight="1" x14ac:dyDescent="0.2"/>
    <row r="39731" ht="12.75" customHeight="1" x14ac:dyDescent="0.2"/>
    <row r="39732" ht="12.75" customHeight="1" x14ac:dyDescent="0.2"/>
    <row r="39733" ht="12.75" customHeight="1" x14ac:dyDescent="0.2"/>
    <row r="39734" ht="12.75" customHeight="1" x14ac:dyDescent="0.2"/>
    <row r="39735" ht="12.75" customHeight="1" x14ac:dyDescent="0.2"/>
    <row r="39736" ht="12.75" customHeight="1" x14ac:dyDescent="0.2"/>
    <row r="39737" ht="12.75" customHeight="1" x14ac:dyDescent="0.2"/>
    <row r="39738" ht="12.75" customHeight="1" x14ac:dyDescent="0.2"/>
    <row r="39739" ht="12.75" customHeight="1" x14ac:dyDescent="0.2"/>
    <row r="39740" ht="12.75" customHeight="1" x14ac:dyDescent="0.2"/>
    <row r="39741" ht="12.75" customHeight="1" x14ac:dyDescent="0.2"/>
    <row r="39742" ht="12.75" customHeight="1" x14ac:dyDescent="0.2"/>
    <row r="39743" ht="12.75" customHeight="1" x14ac:dyDescent="0.2"/>
    <row r="39744" ht="12.75" customHeight="1" x14ac:dyDescent="0.2"/>
    <row r="39745" ht="12.75" customHeight="1" x14ac:dyDescent="0.2"/>
    <row r="39746" ht="12.75" customHeight="1" x14ac:dyDescent="0.2"/>
    <row r="39747" ht="12.75" customHeight="1" x14ac:dyDescent="0.2"/>
    <row r="39748" ht="12.75" customHeight="1" x14ac:dyDescent="0.2"/>
    <row r="39749" ht="12.75" customHeight="1" x14ac:dyDescent="0.2"/>
    <row r="39750" ht="12.75" customHeight="1" x14ac:dyDescent="0.2"/>
    <row r="39751" ht="12.75" customHeight="1" x14ac:dyDescent="0.2"/>
    <row r="39752" ht="12.75" customHeight="1" x14ac:dyDescent="0.2"/>
    <row r="39753" ht="12.75" customHeight="1" x14ac:dyDescent="0.2"/>
    <row r="39754" ht="12.75" customHeight="1" x14ac:dyDescent="0.2"/>
    <row r="39755" ht="12.75" customHeight="1" x14ac:dyDescent="0.2"/>
    <row r="39756" ht="12.75" customHeight="1" x14ac:dyDescent="0.2"/>
    <row r="39757" ht="12.75" customHeight="1" x14ac:dyDescent="0.2"/>
    <row r="39758" ht="12.75" customHeight="1" x14ac:dyDescent="0.2"/>
    <row r="39759" ht="12.75" customHeight="1" x14ac:dyDescent="0.2"/>
    <row r="39760" ht="12.75" customHeight="1" x14ac:dyDescent="0.2"/>
    <row r="39761" ht="12.75" customHeight="1" x14ac:dyDescent="0.2"/>
    <row r="39762" ht="12.75" customHeight="1" x14ac:dyDescent="0.2"/>
    <row r="39763" ht="12.75" customHeight="1" x14ac:dyDescent="0.2"/>
    <row r="39764" ht="12.75" customHeight="1" x14ac:dyDescent="0.2"/>
    <row r="39765" ht="12.75" customHeight="1" x14ac:dyDescent="0.2"/>
    <row r="39766" ht="12.75" customHeight="1" x14ac:dyDescent="0.2"/>
    <row r="39767" ht="12.75" customHeight="1" x14ac:dyDescent="0.2"/>
    <row r="39768" ht="12.75" customHeight="1" x14ac:dyDescent="0.2"/>
    <row r="39769" ht="12.75" customHeight="1" x14ac:dyDescent="0.2"/>
    <row r="39770" ht="12.75" customHeight="1" x14ac:dyDescent="0.2"/>
    <row r="39771" ht="12.75" customHeight="1" x14ac:dyDescent="0.2"/>
    <row r="39772" ht="12.75" customHeight="1" x14ac:dyDescent="0.2"/>
    <row r="39773" ht="12.75" customHeight="1" x14ac:dyDescent="0.2"/>
    <row r="39774" ht="12.75" customHeight="1" x14ac:dyDescent="0.2"/>
    <row r="39775" ht="12.75" customHeight="1" x14ac:dyDescent="0.2"/>
    <row r="39776" ht="12.75" customHeight="1" x14ac:dyDescent="0.2"/>
    <row r="39777" ht="12.75" customHeight="1" x14ac:dyDescent="0.2"/>
    <row r="39778" ht="12.75" customHeight="1" x14ac:dyDescent="0.2"/>
    <row r="39779" ht="12.75" customHeight="1" x14ac:dyDescent="0.2"/>
    <row r="39780" ht="12.75" customHeight="1" x14ac:dyDescent="0.2"/>
    <row r="39781" ht="12.75" customHeight="1" x14ac:dyDescent="0.2"/>
    <row r="39782" ht="12.75" customHeight="1" x14ac:dyDescent="0.2"/>
    <row r="39783" ht="12.75" customHeight="1" x14ac:dyDescent="0.2"/>
    <row r="39784" ht="12.75" customHeight="1" x14ac:dyDescent="0.2"/>
    <row r="39785" ht="12.75" customHeight="1" x14ac:dyDescent="0.2"/>
    <row r="39786" ht="12.75" customHeight="1" x14ac:dyDescent="0.2"/>
    <row r="39787" ht="12.75" customHeight="1" x14ac:dyDescent="0.2"/>
    <row r="39788" ht="12.75" customHeight="1" x14ac:dyDescent="0.2"/>
    <row r="39789" ht="12.75" customHeight="1" x14ac:dyDescent="0.2"/>
    <row r="39790" ht="12.75" customHeight="1" x14ac:dyDescent="0.2"/>
    <row r="39791" ht="12.75" customHeight="1" x14ac:dyDescent="0.2"/>
    <row r="39792" ht="12.75" customHeight="1" x14ac:dyDescent="0.2"/>
    <row r="39793" ht="12.75" customHeight="1" x14ac:dyDescent="0.2"/>
    <row r="39794" ht="12.75" customHeight="1" x14ac:dyDescent="0.2"/>
    <row r="39795" ht="12.75" customHeight="1" x14ac:dyDescent="0.2"/>
    <row r="39796" ht="12.75" customHeight="1" x14ac:dyDescent="0.2"/>
    <row r="39797" ht="12.75" customHeight="1" x14ac:dyDescent="0.2"/>
    <row r="39798" ht="12.75" customHeight="1" x14ac:dyDescent="0.2"/>
    <row r="39799" ht="12.75" customHeight="1" x14ac:dyDescent="0.2"/>
    <row r="39800" ht="12.75" customHeight="1" x14ac:dyDescent="0.2"/>
    <row r="39801" ht="12.75" customHeight="1" x14ac:dyDescent="0.2"/>
    <row r="39802" ht="12.75" customHeight="1" x14ac:dyDescent="0.2"/>
    <row r="39803" ht="12.75" customHeight="1" x14ac:dyDescent="0.2"/>
    <row r="39804" ht="12.75" customHeight="1" x14ac:dyDescent="0.2"/>
    <row r="39805" ht="12.75" customHeight="1" x14ac:dyDescent="0.2"/>
    <row r="39806" ht="12.75" customHeight="1" x14ac:dyDescent="0.2"/>
    <row r="39807" ht="12.75" customHeight="1" x14ac:dyDescent="0.2"/>
    <row r="39808" ht="12.75" customHeight="1" x14ac:dyDescent="0.2"/>
    <row r="39809" ht="12.75" customHeight="1" x14ac:dyDescent="0.2"/>
    <row r="39810" ht="12.75" customHeight="1" x14ac:dyDescent="0.2"/>
    <row r="39811" ht="12.75" customHeight="1" x14ac:dyDescent="0.2"/>
    <row r="39812" ht="12.75" customHeight="1" x14ac:dyDescent="0.2"/>
    <row r="39813" ht="12.75" customHeight="1" x14ac:dyDescent="0.2"/>
    <row r="39814" ht="12.75" customHeight="1" x14ac:dyDescent="0.2"/>
    <row r="39815" ht="12.75" customHeight="1" x14ac:dyDescent="0.2"/>
    <row r="39816" ht="12.75" customHeight="1" x14ac:dyDescent="0.2"/>
    <row r="39817" ht="12.75" customHeight="1" x14ac:dyDescent="0.2"/>
    <row r="39818" ht="12.75" customHeight="1" x14ac:dyDescent="0.2"/>
    <row r="39819" ht="12.75" customHeight="1" x14ac:dyDescent="0.2"/>
    <row r="39820" ht="12.75" customHeight="1" x14ac:dyDescent="0.2"/>
    <row r="39821" ht="12.75" customHeight="1" x14ac:dyDescent="0.2"/>
    <row r="39822" ht="12.75" customHeight="1" x14ac:dyDescent="0.2"/>
    <row r="39823" ht="12.75" customHeight="1" x14ac:dyDescent="0.2"/>
    <row r="39824" ht="12.75" customHeight="1" x14ac:dyDescent="0.2"/>
    <row r="39825" ht="12.75" customHeight="1" x14ac:dyDescent="0.2"/>
    <row r="39826" ht="12.75" customHeight="1" x14ac:dyDescent="0.2"/>
    <row r="39827" ht="12.75" customHeight="1" x14ac:dyDescent="0.2"/>
    <row r="39828" ht="12.75" customHeight="1" x14ac:dyDescent="0.2"/>
    <row r="39829" ht="12.75" customHeight="1" x14ac:dyDescent="0.2"/>
    <row r="39830" ht="12.75" customHeight="1" x14ac:dyDescent="0.2"/>
    <row r="39831" ht="12.75" customHeight="1" x14ac:dyDescent="0.2"/>
    <row r="39832" ht="12.75" customHeight="1" x14ac:dyDescent="0.2"/>
    <row r="39833" ht="12.75" customHeight="1" x14ac:dyDescent="0.2"/>
    <row r="39834" ht="12.75" customHeight="1" x14ac:dyDescent="0.2"/>
    <row r="39835" ht="12.75" customHeight="1" x14ac:dyDescent="0.2"/>
    <row r="39836" ht="12.75" customHeight="1" x14ac:dyDescent="0.2"/>
    <row r="39837" ht="12.75" customHeight="1" x14ac:dyDescent="0.2"/>
    <row r="39838" ht="12.75" customHeight="1" x14ac:dyDescent="0.2"/>
    <row r="39839" ht="12.75" customHeight="1" x14ac:dyDescent="0.2"/>
    <row r="39840" ht="12.75" customHeight="1" x14ac:dyDescent="0.2"/>
    <row r="39841" ht="12.75" customHeight="1" x14ac:dyDescent="0.2"/>
    <row r="39842" ht="12.75" customHeight="1" x14ac:dyDescent="0.2"/>
    <row r="39843" ht="12.75" customHeight="1" x14ac:dyDescent="0.2"/>
    <row r="39844" ht="12.75" customHeight="1" x14ac:dyDescent="0.2"/>
    <row r="39845" ht="12.75" customHeight="1" x14ac:dyDescent="0.2"/>
    <row r="39846" ht="12.75" customHeight="1" x14ac:dyDescent="0.2"/>
    <row r="39847" ht="12.75" customHeight="1" x14ac:dyDescent="0.2"/>
    <row r="39848" ht="12.75" customHeight="1" x14ac:dyDescent="0.2"/>
    <row r="39849" ht="12.75" customHeight="1" x14ac:dyDescent="0.2"/>
    <row r="39850" ht="12.75" customHeight="1" x14ac:dyDescent="0.2"/>
    <row r="39851" ht="12.75" customHeight="1" x14ac:dyDescent="0.2"/>
    <row r="39852" ht="12.75" customHeight="1" x14ac:dyDescent="0.2"/>
    <row r="39853" ht="12.75" customHeight="1" x14ac:dyDescent="0.2"/>
    <row r="39854" ht="12.75" customHeight="1" x14ac:dyDescent="0.2"/>
    <row r="39855" ht="12.75" customHeight="1" x14ac:dyDescent="0.2"/>
    <row r="39856" ht="12.75" customHeight="1" x14ac:dyDescent="0.2"/>
    <row r="39857" ht="12.75" customHeight="1" x14ac:dyDescent="0.2"/>
    <row r="39858" ht="12.75" customHeight="1" x14ac:dyDescent="0.2"/>
    <row r="39859" ht="12.75" customHeight="1" x14ac:dyDescent="0.2"/>
    <row r="39860" ht="12.75" customHeight="1" x14ac:dyDescent="0.2"/>
    <row r="39861" ht="12.75" customHeight="1" x14ac:dyDescent="0.2"/>
    <row r="39862" ht="12.75" customHeight="1" x14ac:dyDescent="0.2"/>
    <row r="39863" ht="12.75" customHeight="1" x14ac:dyDescent="0.2"/>
    <row r="39864" ht="12.75" customHeight="1" x14ac:dyDescent="0.2"/>
    <row r="39865" ht="12.75" customHeight="1" x14ac:dyDescent="0.2"/>
    <row r="39866" ht="12.75" customHeight="1" x14ac:dyDescent="0.2"/>
    <row r="39867" ht="12.75" customHeight="1" x14ac:dyDescent="0.2"/>
    <row r="39868" ht="12.75" customHeight="1" x14ac:dyDescent="0.2"/>
    <row r="39869" ht="12.75" customHeight="1" x14ac:dyDescent="0.2"/>
    <row r="39870" ht="12.75" customHeight="1" x14ac:dyDescent="0.2"/>
    <row r="39871" ht="12.75" customHeight="1" x14ac:dyDescent="0.2"/>
    <row r="39872" ht="12.75" customHeight="1" x14ac:dyDescent="0.2"/>
    <row r="39873" ht="12.75" customHeight="1" x14ac:dyDescent="0.2"/>
    <row r="39874" ht="12.75" customHeight="1" x14ac:dyDescent="0.2"/>
    <row r="39875" ht="12.75" customHeight="1" x14ac:dyDescent="0.2"/>
    <row r="39876" ht="12.75" customHeight="1" x14ac:dyDescent="0.2"/>
    <row r="39877" ht="12.75" customHeight="1" x14ac:dyDescent="0.2"/>
    <row r="39878" ht="12.75" customHeight="1" x14ac:dyDescent="0.2"/>
    <row r="39879" ht="12.75" customHeight="1" x14ac:dyDescent="0.2"/>
    <row r="39880" ht="12.75" customHeight="1" x14ac:dyDescent="0.2"/>
    <row r="39881" ht="12.75" customHeight="1" x14ac:dyDescent="0.2"/>
    <row r="39882" ht="12.75" customHeight="1" x14ac:dyDescent="0.2"/>
    <row r="39883" ht="12.75" customHeight="1" x14ac:dyDescent="0.2"/>
    <row r="39884" ht="12.75" customHeight="1" x14ac:dyDescent="0.2"/>
    <row r="39885" ht="12.75" customHeight="1" x14ac:dyDescent="0.2"/>
    <row r="39886" ht="12.75" customHeight="1" x14ac:dyDescent="0.2"/>
    <row r="39887" ht="12.75" customHeight="1" x14ac:dyDescent="0.2"/>
    <row r="39888" ht="12.75" customHeight="1" x14ac:dyDescent="0.2"/>
    <row r="39889" ht="12.75" customHeight="1" x14ac:dyDescent="0.2"/>
    <row r="39890" ht="12.75" customHeight="1" x14ac:dyDescent="0.2"/>
    <row r="39891" ht="12.75" customHeight="1" x14ac:dyDescent="0.2"/>
    <row r="39892" ht="12.75" customHeight="1" x14ac:dyDescent="0.2"/>
    <row r="39893" ht="12.75" customHeight="1" x14ac:dyDescent="0.2"/>
    <row r="39894" ht="12.75" customHeight="1" x14ac:dyDescent="0.2"/>
    <row r="39895" ht="12.75" customHeight="1" x14ac:dyDescent="0.2"/>
    <row r="39896" ht="12.75" customHeight="1" x14ac:dyDescent="0.2"/>
    <row r="39897" ht="12.75" customHeight="1" x14ac:dyDescent="0.2"/>
    <row r="39898" ht="12.75" customHeight="1" x14ac:dyDescent="0.2"/>
    <row r="39899" ht="12.75" customHeight="1" x14ac:dyDescent="0.2"/>
    <row r="39900" ht="12.75" customHeight="1" x14ac:dyDescent="0.2"/>
    <row r="39901" ht="12.75" customHeight="1" x14ac:dyDescent="0.2"/>
    <row r="39902" ht="12.75" customHeight="1" x14ac:dyDescent="0.2"/>
    <row r="39903" ht="12.75" customHeight="1" x14ac:dyDescent="0.2"/>
    <row r="39904" ht="12.75" customHeight="1" x14ac:dyDescent="0.2"/>
    <row r="39905" ht="12.75" customHeight="1" x14ac:dyDescent="0.2"/>
    <row r="39906" ht="12.75" customHeight="1" x14ac:dyDescent="0.2"/>
    <row r="39907" ht="12.75" customHeight="1" x14ac:dyDescent="0.2"/>
    <row r="39908" ht="12.75" customHeight="1" x14ac:dyDescent="0.2"/>
    <row r="39909" ht="12.75" customHeight="1" x14ac:dyDescent="0.2"/>
    <row r="39910" ht="12.75" customHeight="1" x14ac:dyDescent="0.2"/>
    <row r="39911" ht="12.75" customHeight="1" x14ac:dyDescent="0.2"/>
    <row r="39912" ht="12.75" customHeight="1" x14ac:dyDescent="0.2"/>
    <row r="39913" ht="12.75" customHeight="1" x14ac:dyDescent="0.2"/>
    <row r="39914" ht="12.75" customHeight="1" x14ac:dyDescent="0.2"/>
    <row r="39915" ht="12.75" customHeight="1" x14ac:dyDescent="0.2"/>
    <row r="39916" ht="12.75" customHeight="1" x14ac:dyDescent="0.2"/>
    <row r="39917" ht="12.75" customHeight="1" x14ac:dyDescent="0.2"/>
    <row r="39918" ht="12.75" customHeight="1" x14ac:dyDescent="0.2"/>
    <row r="39919" ht="12.75" customHeight="1" x14ac:dyDescent="0.2"/>
    <row r="39920" ht="12.75" customHeight="1" x14ac:dyDescent="0.2"/>
    <row r="39921" ht="12.75" customHeight="1" x14ac:dyDescent="0.2"/>
    <row r="39922" ht="12.75" customHeight="1" x14ac:dyDescent="0.2"/>
    <row r="39923" ht="12.75" customHeight="1" x14ac:dyDescent="0.2"/>
    <row r="39924" ht="12.75" customHeight="1" x14ac:dyDescent="0.2"/>
    <row r="39925" ht="12.75" customHeight="1" x14ac:dyDescent="0.2"/>
    <row r="39926" ht="12.75" customHeight="1" x14ac:dyDescent="0.2"/>
    <row r="39927" ht="12.75" customHeight="1" x14ac:dyDescent="0.2"/>
    <row r="39928" ht="12.75" customHeight="1" x14ac:dyDescent="0.2"/>
    <row r="39929" ht="12.75" customHeight="1" x14ac:dyDescent="0.2"/>
    <row r="39930" ht="12.75" customHeight="1" x14ac:dyDescent="0.2"/>
    <row r="39931" ht="12.75" customHeight="1" x14ac:dyDescent="0.2"/>
    <row r="39932" ht="12.75" customHeight="1" x14ac:dyDescent="0.2"/>
    <row r="39933" ht="12.75" customHeight="1" x14ac:dyDescent="0.2"/>
    <row r="39934" ht="12.75" customHeight="1" x14ac:dyDescent="0.2"/>
    <row r="39935" ht="12.75" customHeight="1" x14ac:dyDescent="0.2"/>
    <row r="39936" ht="12.75" customHeight="1" x14ac:dyDescent="0.2"/>
    <row r="39937" ht="12.75" customHeight="1" x14ac:dyDescent="0.2"/>
    <row r="39938" ht="12.75" customHeight="1" x14ac:dyDescent="0.2"/>
    <row r="39939" ht="12.75" customHeight="1" x14ac:dyDescent="0.2"/>
    <row r="39940" ht="12.75" customHeight="1" x14ac:dyDescent="0.2"/>
    <row r="39941" ht="12.75" customHeight="1" x14ac:dyDescent="0.2"/>
    <row r="39942" ht="12.75" customHeight="1" x14ac:dyDescent="0.2"/>
    <row r="39943" ht="12.75" customHeight="1" x14ac:dyDescent="0.2"/>
    <row r="39944" ht="12.75" customHeight="1" x14ac:dyDescent="0.2"/>
    <row r="39945" ht="12.75" customHeight="1" x14ac:dyDescent="0.2"/>
    <row r="39946" ht="12.75" customHeight="1" x14ac:dyDescent="0.2"/>
    <row r="39947" ht="12.75" customHeight="1" x14ac:dyDescent="0.2"/>
    <row r="39948" ht="12.75" customHeight="1" x14ac:dyDescent="0.2"/>
    <row r="39949" ht="12.75" customHeight="1" x14ac:dyDescent="0.2"/>
    <row r="39950" ht="12.75" customHeight="1" x14ac:dyDescent="0.2"/>
    <row r="39951" ht="12.75" customHeight="1" x14ac:dyDescent="0.2"/>
    <row r="39952" ht="12.75" customHeight="1" x14ac:dyDescent="0.2"/>
    <row r="39953" ht="12.75" customHeight="1" x14ac:dyDescent="0.2"/>
    <row r="39954" ht="12.75" customHeight="1" x14ac:dyDescent="0.2"/>
    <row r="39955" ht="12.75" customHeight="1" x14ac:dyDescent="0.2"/>
    <row r="39956" ht="12.75" customHeight="1" x14ac:dyDescent="0.2"/>
    <row r="39957" ht="12.75" customHeight="1" x14ac:dyDescent="0.2"/>
    <row r="39958" ht="12.75" customHeight="1" x14ac:dyDescent="0.2"/>
    <row r="39959" ht="12.75" customHeight="1" x14ac:dyDescent="0.2"/>
    <row r="39960" ht="12.75" customHeight="1" x14ac:dyDescent="0.2"/>
    <row r="39961" ht="12.75" customHeight="1" x14ac:dyDescent="0.2"/>
    <row r="39962" ht="12.75" customHeight="1" x14ac:dyDescent="0.2"/>
    <row r="39963" ht="12.75" customHeight="1" x14ac:dyDescent="0.2"/>
    <row r="39964" ht="12.75" customHeight="1" x14ac:dyDescent="0.2"/>
    <row r="39965" ht="12.75" customHeight="1" x14ac:dyDescent="0.2"/>
    <row r="39966" ht="12.75" customHeight="1" x14ac:dyDescent="0.2"/>
    <row r="39967" ht="12.75" customHeight="1" x14ac:dyDescent="0.2"/>
    <row r="39968" ht="12.75" customHeight="1" x14ac:dyDescent="0.2"/>
    <row r="39969" ht="12.75" customHeight="1" x14ac:dyDescent="0.2"/>
    <row r="39970" ht="12.75" customHeight="1" x14ac:dyDescent="0.2"/>
    <row r="39971" ht="12.75" customHeight="1" x14ac:dyDescent="0.2"/>
    <row r="39972" ht="12.75" customHeight="1" x14ac:dyDescent="0.2"/>
    <row r="39973" ht="12.75" customHeight="1" x14ac:dyDescent="0.2"/>
    <row r="39974" ht="12.75" customHeight="1" x14ac:dyDescent="0.2"/>
    <row r="39975" ht="12.75" customHeight="1" x14ac:dyDescent="0.2"/>
    <row r="39976" ht="12.75" customHeight="1" x14ac:dyDescent="0.2"/>
    <row r="39977" ht="12.75" customHeight="1" x14ac:dyDescent="0.2"/>
    <row r="39978" ht="12.75" customHeight="1" x14ac:dyDescent="0.2"/>
    <row r="39979" ht="12.75" customHeight="1" x14ac:dyDescent="0.2"/>
    <row r="39980" ht="12.75" customHeight="1" x14ac:dyDescent="0.2"/>
    <row r="39981" ht="12.75" customHeight="1" x14ac:dyDescent="0.2"/>
    <row r="39982" ht="12.75" customHeight="1" x14ac:dyDescent="0.2"/>
    <row r="39983" ht="12.75" customHeight="1" x14ac:dyDescent="0.2"/>
    <row r="39984" ht="12.75" customHeight="1" x14ac:dyDescent="0.2"/>
    <row r="39985" ht="12.75" customHeight="1" x14ac:dyDescent="0.2"/>
    <row r="39986" ht="12.75" customHeight="1" x14ac:dyDescent="0.2"/>
    <row r="39987" ht="12.75" customHeight="1" x14ac:dyDescent="0.2"/>
    <row r="39988" ht="12.75" customHeight="1" x14ac:dyDescent="0.2"/>
    <row r="39989" ht="12.75" customHeight="1" x14ac:dyDescent="0.2"/>
    <row r="39990" ht="12.75" customHeight="1" x14ac:dyDescent="0.2"/>
    <row r="39991" ht="12.75" customHeight="1" x14ac:dyDescent="0.2"/>
    <row r="39992" ht="12.75" customHeight="1" x14ac:dyDescent="0.2"/>
    <row r="39993" ht="12.75" customHeight="1" x14ac:dyDescent="0.2"/>
    <row r="39994" ht="12.75" customHeight="1" x14ac:dyDescent="0.2"/>
    <row r="39995" ht="12.75" customHeight="1" x14ac:dyDescent="0.2"/>
    <row r="39996" ht="12.75" customHeight="1" x14ac:dyDescent="0.2"/>
    <row r="39997" ht="12.75" customHeight="1" x14ac:dyDescent="0.2"/>
    <row r="39998" ht="12.75" customHeight="1" x14ac:dyDescent="0.2"/>
    <row r="39999" ht="12.75" customHeight="1" x14ac:dyDescent="0.2"/>
    <row r="40000" ht="12.75" customHeight="1" x14ac:dyDescent="0.2"/>
    <row r="40001" ht="12.75" customHeight="1" x14ac:dyDescent="0.2"/>
    <row r="40002" ht="12.75" customHeight="1" x14ac:dyDescent="0.2"/>
    <row r="40003" ht="12.75" customHeight="1" x14ac:dyDescent="0.2"/>
    <row r="40004" ht="12.75" customHeight="1" x14ac:dyDescent="0.2"/>
    <row r="40005" ht="12.75" customHeight="1" x14ac:dyDescent="0.2"/>
    <row r="40006" ht="12.75" customHeight="1" x14ac:dyDescent="0.2"/>
    <row r="40007" ht="12.75" customHeight="1" x14ac:dyDescent="0.2"/>
    <row r="40008" ht="12.75" customHeight="1" x14ac:dyDescent="0.2"/>
    <row r="40009" ht="12.75" customHeight="1" x14ac:dyDescent="0.2"/>
    <row r="40010" ht="12.75" customHeight="1" x14ac:dyDescent="0.2"/>
    <row r="40011" ht="12.75" customHeight="1" x14ac:dyDescent="0.2"/>
    <row r="40012" ht="12.75" customHeight="1" x14ac:dyDescent="0.2"/>
    <row r="40013" ht="12.75" customHeight="1" x14ac:dyDescent="0.2"/>
    <row r="40014" ht="12.75" customHeight="1" x14ac:dyDescent="0.2"/>
    <row r="40015" ht="12.75" customHeight="1" x14ac:dyDescent="0.2"/>
    <row r="40016" ht="12.75" customHeight="1" x14ac:dyDescent="0.2"/>
    <row r="40017" ht="12.75" customHeight="1" x14ac:dyDescent="0.2"/>
    <row r="40018" ht="12.75" customHeight="1" x14ac:dyDescent="0.2"/>
    <row r="40019" ht="12.75" customHeight="1" x14ac:dyDescent="0.2"/>
    <row r="40020" ht="12.75" customHeight="1" x14ac:dyDescent="0.2"/>
    <row r="40021" ht="12.75" customHeight="1" x14ac:dyDescent="0.2"/>
    <row r="40022" ht="12.75" customHeight="1" x14ac:dyDescent="0.2"/>
    <row r="40023" ht="12.75" customHeight="1" x14ac:dyDescent="0.2"/>
    <row r="40024" ht="12.75" customHeight="1" x14ac:dyDescent="0.2"/>
    <row r="40025" ht="12.75" customHeight="1" x14ac:dyDescent="0.2"/>
    <row r="40026" ht="12.75" customHeight="1" x14ac:dyDescent="0.2"/>
    <row r="40027" ht="12.75" customHeight="1" x14ac:dyDescent="0.2"/>
    <row r="40028" ht="12.75" customHeight="1" x14ac:dyDescent="0.2"/>
    <row r="40029" ht="12.75" customHeight="1" x14ac:dyDescent="0.2"/>
    <row r="40030" ht="12.75" customHeight="1" x14ac:dyDescent="0.2"/>
    <row r="40031" ht="12.75" customHeight="1" x14ac:dyDescent="0.2"/>
    <row r="40032" ht="12.75" customHeight="1" x14ac:dyDescent="0.2"/>
    <row r="40033" ht="12.75" customHeight="1" x14ac:dyDescent="0.2"/>
    <row r="40034" ht="12.75" customHeight="1" x14ac:dyDescent="0.2"/>
    <row r="40035" ht="12.75" customHeight="1" x14ac:dyDescent="0.2"/>
    <row r="40036" ht="12.75" customHeight="1" x14ac:dyDescent="0.2"/>
    <row r="40037" ht="12.75" customHeight="1" x14ac:dyDescent="0.2"/>
    <row r="40038" ht="12.75" customHeight="1" x14ac:dyDescent="0.2"/>
    <row r="40039" ht="12.75" customHeight="1" x14ac:dyDescent="0.2"/>
    <row r="40040" ht="12.75" customHeight="1" x14ac:dyDescent="0.2"/>
    <row r="40041" ht="12.75" customHeight="1" x14ac:dyDescent="0.2"/>
    <row r="40042" ht="12.75" customHeight="1" x14ac:dyDescent="0.2"/>
    <row r="40043" ht="12.75" customHeight="1" x14ac:dyDescent="0.2"/>
    <row r="40044" ht="12.75" customHeight="1" x14ac:dyDescent="0.2"/>
    <row r="40045" ht="12.75" customHeight="1" x14ac:dyDescent="0.2"/>
    <row r="40046" ht="12.75" customHeight="1" x14ac:dyDescent="0.2"/>
    <row r="40047" ht="12.75" customHeight="1" x14ac:dyDescent="0.2"/>
    <row r="40048" ht="12.75" customHeight="1" x14ac:dyDescent="0.2"/>
    <row r="40049" ht="12.75" customHeight="1" x14ac:dyDescent="0.2"/>
    <row r="40050" ht="12.75" customHeight="1" x14ac:dyDescent="0.2"/>
    <row r="40051" ht="12.75" customHeight="1" x14ac:dyDescent="0.2"/>
    <row r="40052" ht="12.75" customHeight="1" x14ac:dyDescent="0.2"/>
    <row r="40053" ht="12.75" customHeight="1" x14ac:dyDescent="0.2"/>
    <row r="40054" ht="12.75" customHeight="1" x14ac:dyDescent="0.2"/>
    <row r="40055" ht="12.75" customHeight="1" x14ac:dyDescent="0.2"/>
    <row r="40056" ht="12.75" customHeight="1" x14ac:dyDescent="0.2"/>
    <row r="40057" ht="12.75" customHeight="1" x14ac:dyDescent="0.2"/>
    <row r="40058" ht="12.75" customHeight="1" x14ac:dyDescent="0.2"/>
    <row r="40059" ht="12.75" customHeight="1" x14ac:dyDescent="0.2"/>
    <row r="40060" ht="12.75" customHeight="1" x14ac:dyDescent="0.2"/>
    <row r="40061" ht="12.75" customHeight="1" x14ac:dyDescent="0.2"/>
    <row r="40062" ht="12.75" customHeight="1" x14ac:dyDescent="0.2"/>
    <row r="40063" ht="12.75" customHeight="1" x14ac:dyDescent="0.2"/>
    <row r="40064" ht="12.75" customHeight="1" x14ac:dyDescent="0.2"/>
    <row r="40065" ht="12.75" customHeight="1" x14ac:dyDescent="0.2"/>
    <row r="40066" ht="12.75" customHeight="1" x14ac:dyDescent="0.2"/>
    <row r="40067" ht="12.75" customHeight="1" x14ac:dyDescent="0.2"/>
    <row r="40068" ht="12.75" customHeight="1" x14ac:dyDescent="0.2"/>
    <row r="40069" ht="12.75" customHeight="1" x14ac:dyDescent="0.2"/>
    <row r="40070" ht="12.75" customHeight="1" x14ac:dyDescent="0.2"/>
    <row r="40071" ht="12.75" customHeight="1" x14ac:dyDescent="0.2"/>
    <row r="40072" ht="12.75" customHeight="1" x14ac:dyDescent="0.2"/>
    <row r="40073" ht="12.75" customHeight="1" x14ac:dyDescent="0.2"/>
    <row r="40074" ht="12.75" customHeight="1" x14ac:dyDescent="0.2"/>
    <row r="40075" ht="12.75" customHeight="1" x14ac:dyDescent="0.2"/>
    <row r="40076" ht="12.75" customHeight="1" x14ac:dyDescent="0.2"/>
    <row r="40077" ht="12.75" customHeight="1" x14ac:dyDescent="0.2"/>
    <row r="40078" ht="12.75" customHeight="1" x14ac:dyDescent="0.2"/>
    <row r="40079" ht="12.75" customHeight="1" x14ac:dyDescent="0.2"/>
    <row r="40080" ht="12.75" customHeight="1" x14ac:dyDescent="0.2"/>
    <row r="40081" ht="12.75" customHeight="1" x14ac:dyDescent="0.2"/>
    <row r="40082" ht="12.75" customHeight="1" x14ac:dyDescent="0.2"/>
    <row r="40083" ht="12.75" customHeight="1" x14ac:dyDescent="0.2"/>
    <row r="40084" ht="12.75" customHeight="1" x14ac:dyDescent="0.2"/>
    <row r="40085" ht="12.75" customHeight="1" x14ac:dyDescent="0.2"/>
    <row r="40086" ht="12.75" customHeight="1" x14ac:dyDescent="0.2"/>
    <row r="40087" ht="12.75" customHeight="1" x14ac:dyDescent="0.2"/>
    <row r="40088" ht="12.75" customHeight="1" x14ac:dyDescent="0.2"/>
    <row r="40089" ht="12.75" customHeight="1" x14ac:dyDescent="0.2"/>
    <row r="40090" ht="12.75" customHeight="1" x14ac:dyDescent="0.2"/>
    <row r="40091" ht="12.75" customHeight="1" x14ac:dyDescent="0.2"/>
    <row r="40092" ht="12.75" customHeight="1" x14ac:dyDescent="0.2"/>
    <row r="40093" ht="12.75" customHeight="1" x14ac:dyDescent="0.2"/>
    <row r="40094" ht="12.75" customHeight="1" x14ac:dyDescent="0.2"/>
    <row r="40095" ht="12.75" customHeight="1" x14ac:dyDescent="0.2"/>
    <row r="40096" ht="12.75" customHeight="1" x14ac:dyDescent="0.2"/>
    <row r="40097" ht="12.75" customHeight="1" x14ac:dyDescent="0.2"/>
    <row r="40098" ht="12.75" customHeight="1" x14ac:dyDescent="0.2"/>
    <row r="40099" ht="12.75" customHeight="1" x14ac:dyDescent="0.2"/>
    <row r="40100" ht="12.75" customHeight="1" x14ac:dyDescent="0.2"/>
    <row r="40101" ht="12.75" customHeight="1" x14ac:dyDescent="0.2"/>
    <row r="40102" ht="12.75" customHeight="1" x14ac:dyDescent="0.2"/>
    <row r="40103" ht="12.75" customHeight="1" x14ac:dyDescent="0.2"/>
    <row r="40104" ht="12.75" customHeight="1" x14ac:dyDescent="0.2"/>
    <row r="40105" ht="12.75" customHeight="1" x14ac:dyDescent="0.2"/>
    <row r="40106" ht="12.75" customHeight="1" x14ac:dyDescent="0.2"/>
    <row r="40107" ht="12.75" customHeight="1" x14ac:dyDescent="0.2"/>
    <row r="40108" ht="12.75" customHeight="1" x14ac:dyDescent="0.2"/>
    <row r="40109" ht="12.75" customHeight="1" x14ac:dyDescent="0.2"/>
    <row r="40110" ht="12.75" customHeight="1" x14ac:dyDescent="0.2"/>
    <row r="40111" ht="12.75" customHeight="1" x14ac:dyDescent="0.2"/>
    <row r="40112" ht="12.75" customHeight="1" x14ac:dyDescent="0.2"/>
    <row r="40113" ht="12.75" customHeight="1" x14ac:dyDescent="0.2"/>
    <row r="40114" ht="12.75" customHeight="1" x14ac:dyDescent="0.2"/>
    <row r="40115" ht="12.75" customHeight="1" x14ac:dyDescent="0.2"/>
    <row r="40116" ht="12.75" customHeight="1" x14ac:dyDescent="0.2"/>
    <row r="40117" ht="12.75" customHeight="1" x14ac:dyDescent="0.2"/>
    <row r="40118" ht="12.75" customHeight="1" x14ac:dyDescent="0.2"/>
    <row r="40119" ht="12.75" customHeight="1" x14ac:dyDescent="0.2"/>
    <row r="40120" ht="12.75" customHeight="1" x14ac:dyDescent="0.2"/>
    <row r="40121" ht="12.75" customHeight="1" x14ac:dyDescent="0.2"/>
    <row r="40122" ht="12.75" customHeight="1" x14ac:dyDescent="0.2"/>
    <row r="40123" ht="12.75" customHeight="1" x14ac:dyDescent="0.2"/>
    <row r="40124" ht="12.75" customHeight="1" x14ac:dyDescent="0.2"/>
    <row r="40125" ht="12.75" customHeight="1" x14ac:dyDescent="0.2"/>
    <row r="40126" ht="12.75" customHeight="1" x14ac:dyDescent="0.2"/>
    <row r="40127" ht="12.75" customHeight="1" x14ac:dyDescent="0.2"/>
    <row r="40128" ht="12.75" customHeight="1" x14ac:dyDescent="0.2"/>
    <row r="40129" ht="12.75" customHeight="1" x14ac:dyDescent="0.2"/>
    <row r="40130" ht="12.75" customHeight="1" x14ac:dyDescent="0.2"/>
    <row r="40131" ht="12.75" customHeight="1" x14ac:dyDescent="0.2"/>
    <row r="40132" ht="12.75" customHeight="1" x14ac:dyDescent="0.2"/>
    <row r="40133" ht="12.75" customHeight="1" x14ac:dyDescent="0.2"/>
    <row r="40134" ht="12.75" customHeight="1" x14ac:dyDescent="0.2"/>
    <row r="40135" ht="12.75" customHeight="1" x14ac:dyDescent="0.2"/>
    <row r="40136" ht="12.75" customHeight="1" x14ac:dyDescent="0.2"/>
    <row r="40137" ht="12.75" customHeight="1" x14ac:dyDescent="0.2"/>
    <row r="40138" ht="12.75" customHeight="1" x14ac:dyDescent="0.2"/>
    <row r="40139" ht="12.75" customHeight="1" x14ac:dyDescent="0.2"/>
    <row r="40140" ht="12.75" customHeight="1" x14ac:dyDescent="0.2"/>
    <row r="40141" ht="12.75" customHeight="1" x14ac:dyDescent="0.2"/>
    <row r="40142" ht="12.75" customHeight="1" x14ac:dyDescent="0.2"/>
    <row r="40143" ht="12.75" customHeight="1" x14ac:dyDescent="0.2"/>
    <row r="40144" ht="12.75" customHeight="1" x14ac:dyDescent="0.2"/>
    <row r="40145" ht="12.75" customHeight="1" x14ac:dyDescent="0.2"/>
    <row r="40146" ht="12.75" customHeight="1" x14ac:dyDescent="0.2"/>
    <row r="40147" ht="12.75" customHeight="1" x14ac:dyDescent="0.2"/>
    <row r="40148" ht="12.75" customHeight="1" x14ac:dyDescent="0.2"/>
    <row r="40149" ht="12.75" customHeight="1" x14ac:dyDescent="0.2"/>
    <row r="40150" ht="12.75" customHeight="1" x14ac:dyDescent="0.2"/>
    <row r="40151" ht="12.75" customHeight="1" x14ac:dyDescent="0.2"/>
    <row r="40152" ht="12.75" customHeight="1" x14ac:dyDescent="0.2"/>
    <row r="40153" ht="12.75" customHeight="1" x14ac:dyDescent="0.2"/>
    <row r="40154" ht="12.75" customHeight="1" x14ac:dyDescent="0.2"/>
    <row r="40155" ht="12.75" customHeight="1" x14ac:dyDescent="0.2"/>
    <row r="40156" ht="12.75" customHeight="1" x14ac:dyDescent="0.2"/>
    <row r="40157" ht="12.75" customHeight="1" x14ac:dyDescent="0.2"/>
    <row r="40158" ht="12.75" customHeight="1" x14ac:dyDescent="0.2"/>
    <row r="40159" ht="12.75" customHeight="1" x14ac:dyDescent="0.2"/>
    <row r="40160" ht="12.75" customHeight="1" x14ac:dyDescent="0.2"/>
    <row r="40161" ht="12.75" customHeight="1" x14ac:dyDescent="0.2"/>
    <row r="40162" ht="12.75" customHeight="1" x14ac:dyDescent="0.2"/>
    <row r="40163" ht="12.75" customHeight="1" x14ac:dyDescent="0.2"/>
    <row r="40164" ht="12.75" customHeight="1" x14ac:dyDescent="0.2"/>
    <row r="40165" ht="12.75" customHeight="1" x14ac:dyDescent="0.2"/>
    <row r="40166" ht="12.75" customHeight="1" x14ac:dyDescent="0.2"/>
    <row r="40167" ht="12.75" customHeight="1" x14ac:dyDescent="0.2"/>
    <row r="40168" ht="12.75" customHeight="1" x14ac:dyDescent="0.2"/>
    <row r="40169" ht="12.75" customHeight="1" x14ac:dyDescent="0.2"/>
    <row r="40170" ht="12.75" customHeight="1" x14ac:dyDescent="0.2"/>
    <row r="40171" ht="12.75" customHeight="1" x14ac:dyDescent="0.2"/>
    <row r="40172" ht="12.75" customHeight="1" x14ac:dyDescent="0.2"/>
    <row r="40173" ht="12.75" customHeight="1" x14ac:dyDescent="0.2"/>
    <row r="40174" ht="12.75" customHeight="1" x14ac:dyDescent="0.2"/>
    <row r="40175" ht="12.75" customHeight="1" x14ac:dyDescent="0.2"/>
    <row r="40176" ht="12.75" customHeight="1" x14ac:dyDescent="0.2"/>
    <row r="40177" ht="12.75" customHeight="1" x14ac:dyDescent="0.2"/>
    <row r="40178" ht="12.75" customHeight="1" x14ac:dyDescent="0.2"/>
    <row r="40179" ht="12.75" customHeight="1" x14ac:dyDescent="0.2"/>
    <row r="40180" ht="12.75" customHeight="1" x14ac:dyDescent="0.2"/>
    <row r="40181" ht="12.75" customHeight="1" x14ac:dyDescent="0.2"/>
    <row r="40182" ht="12.75" customHeight="1" x14ac:dyDescent="0.2"/>
    <row r="40183" ht="12.75" customHeight="1" x14ac:dyDescent="0.2"/>
    <row r="40184" ht="12.75" customHeight="1" x14ac:dyDescent="0.2"/>
    <row r="40185" ht="12.75" customHeight="1" x14ac:dyDescent="0.2"/>
    <row r="40186" ht="12.75" customHeight="1" x14ac:dyDescent="0.2"/>
    <row r="40187" ht="12.75" customHeight="1" x14ac:dyDescent="0.2"/>
    <row r="40188" ht="12.75" customHeight="1" x14ac:dyDescent="0.2"/>
    <row r="40189" ht="12.75" customHeight="1" x14ac:dyDescent="0.2"/>
    <row r="40190" ht="12.75" customHeight="1" x14ac:dyDescent="0.2"/>
    <row r="40191" ht="12.75" customHeight="1" x14ac:dyDescent="0.2"/>
    <row r="40192" ht="12.75" customHeight="1" x14ac:dyDescent="0.2"/>
    <row r="40193" ht="12.75" customHeight="1" x14ac:dyDescent="0.2"/>
    <row r="40194" ht="12.75" customHeight="1" x14ac:dyDescent="0.2"/>
    <row r="40195" ht="12.75" customHeight="1" x14ac:dyDescent="0.2"/>
    <row r="40196" ht="12.75" customHeight="1" x14ac:dyDescent="0.2"/>
    <row r="40197" ht="12.75" customHeight="1" x14ac:dyDescent="0.2"/>
    <row r="40198" ht="12.75" customHeight="1" x14ac:dyDescent="0.2"/>
    <row r="40199" ht="12.75" customHeight="1" x14ac:dyDescent="0.2"/>
    <row r="40200" ht="12.75" customHeight="1" x14ac:dyDescent="0.2"/>
    <row r="40201" ht="12.75" customHeight="1" x14ac:dyDescent="0.2"/>
    <row r="40202" ht="12.75" customHeight="1" x14ac:dyDescent="0.2"/>
    <row r="40203" ht="12.75" customHeight="1" x14ac:dyDescent="0.2"/>
    <row r="40204" ht="12.75" customHeight="1" x14ac:dyDescent="0.2"/>
    <row r="40205" ht="12.75" customHeight="1" x14ac:dyDescent="0.2"/>
    <row r="40206" ht="12.75" customHeight="1" x14ac:dyDescent="0.2"/>
    <row r="40207" ht="12.75" customHeight="1" x14ac:dyDescent="0.2"/>
    <row r="40208" ht="12.75" customHeight="1" x14ac:dyDescent="0.2"/>
    <row r="40209" ht="12.75" customHeight="1" x14ac:dyDescent="0.2"/>
    <row r="40210" ht="12.75" customHeight="1" x14ac:dyDescent="0.2"/>
    <row r="40211" ht="12.75" customHeight="1" x14ac:dyDescent="0.2"/>
    <row r="40212" ht="12.75" customHeight="1" x14ac:dyDescent="0.2"/>
    <row r="40213" ht="12.75" customHeight="1" x14ac:dyDescent="0.2"/>
    <row r="40214" ht="12.75" customHeight="1" x14ac:dyDescent="0.2"/>
    <row r="40215" ht="12.75" customHeight="1" x14ac:dyDescent="0.2"/>
    <row r="40216" ht="12.75" customHeight="1" x14ac:dyDescent="0.2"/>
    <row r="40217" ht="12.75" customHeight="1" x14ac:dyDescent="0.2"/>
    <row r="40218" ht="12.75" customHeight="1" x14ac:dyDescent="0.2"/>
    <row r="40219" ht="12.75" customHeight="1" x14ac:dyDescent="0.2"/>
    <row r="40220" ht="12.75" customHeight="1" x14ac:dyDescent="0.2"/>
    <row r="40221" ht="12.75" customHeight="1" x14ac:dyDescent="0.2"/>
    <row r="40222" ht="12.75" customHeight="1" x14ac:dyDescent="0.2"/>
    <row r="40223" ht="12.75" customHeight="1" x14ac:dyDescent="0.2"/>
    <row r="40224" ht="12.75" customHeight="1" x14ac:dyDescent="0.2"/>
    <row r="40225" ht="12.75" customHeight="1" x14ac:dyDescent="0.2"/>
    <row r="40226" ht="12.75" customHeight="1" x14ac:dyDescent="0.2"/>
    <row r="40227" ht="12.75" customHeight="1" x14ac:dyDescent="0.2"/>
    <row r="40228" ht="12.75" customHeight="1" x14ac:dyDescent="0.2"/>
    <row r="40229" ht="12.75" customHeight="1" x14ac:dyDescent="0.2"/>
    <row r="40230" ht="12.75" customHeight="1" x14ac:dyDescent="0.2"/>
    <row r="40231" ht="12.75" customHeight="1" x14ac:dyDescent="0.2"/>
    <row r="40232" ht="12.75" customHeight="1" x14ac:dyDescent="0.2"/>
    <row r="40233" ht="12.75" customHeight="1" x14ac:dyDescent="0.2"/>
    <row r="40234" ht="12.75" customHeight="1" x14ac:dyDescent="0.2"/>
    <row r="40235" ht="12.75" customHeight="1" x14ac:dyDescent="0.2"/>
    <row r="40236" ht="12.75" customHeight="1" x14ac:dyDescent="0.2"/>
    <row r="40237" ht="12.75" customHeight="1" x14ac:dyDescent="0.2"/>
    <row r="40238" ht="12.75" customHeight="1" x14ac:dyDescent="0.2"/>
    <row r="40239" ht="12.75" customHeight="1" x14ac:dyDescent="0.2"/>
    <row r="40240" ht="12.75" customHeight="1" x14ac:dyDescent="0.2"/>
    <row r="40241" ht="12.75" customHeight="1" x14ac:dyDescent="0.2"/>
    <row r="40242" ht="12.75" customHeight="1" x14ac:dyDescent="0.2"/>
    <row r="40243" ht="12.75" customHeight="1" x14ac:dyDescent="0.2"/>
    <row r="40244" ht="12.75" customHeight="1" x14ac:dyDescent="0.2"/>
    <row r="40245" ht="12.75" customHeight="1" x14ac:dyDescent="0.2"/>
    <row r="40246" ht="12.75" customHeight="1" x14ac:dyDescent="0.2"/>
    <row r="40247" ht="12.75" customHeight="1" x14ac:dyDescent="0.2"/>
    <row r="40248" ht="12.75" customHeight="1" x14ac:dyDescent="0.2"/>
    <row r="40249" ht="12.75" customHeight="1" x14ac:dyDescent="0.2"/>
    <row r="40250" ht="12.75" customHeight="1" x14ac:dyDescent="0.2"/>
    <row r="40251" ht="12.75" customHeight="1" x14ac:dyDescent="0.2"/>
    <row r="40252" ht="12.75" customHeight="1" x14ac:dyDescent="0.2"/>
    <row r="40253" ht="12.75" customHeight="1" x14ac:dyDescent="0.2"/>
    <row r="40254" ht="12.75" customHeight="1" x14ac:dyDescent="0.2"/>
    <row r="40255" ht="12.75" customHeight="1" x14ac:dyDescent="0.2"/>
    <row r="40256" ht="12.75" customHeight="1" x14ac:dyDescent="0.2"/>
    <row r="40257" ht="12.75" customHeight="1" x14ac:dyDescent="0.2"/>
    <row r="40258" ht="12.75" customHeight="1" x14ac:dyDescent="0.2"/>
    <row r="40259" ht="12.75" customHeight="1" x14ac:dyDescent="0.2"/>
    <row r="40260" ht="12.75" customHeight="1" x14ac:dyDescent="0.2"/>
    <row r="40261" ht="12.75" customHeight="1" x14ac:dyDescent="0.2"/>
    <row r="40262" ht="12.75" customHeight="1" x14ac:dyDescent="0.2"/>
    <row r="40263" ht="12.75" customHeight="1" x14ac:dyDescent="0.2"/>
    <row r="40264" ht="12.75" customHeight="1" x14ac:dyDescent="0.2"/>
    <row r="40265" ht="12.75" customHeight="1" x14ac:dyDescent="0.2"/>
    <row r="40266" ht="12.75" customHeight="1" x14ac:dyDescent="0.2"/>
    <row r="40267" ht="12.75" customHeight="1" x14ac:dyDescent="0.2"/>
    <row r="40268" ht="12.75" customHeight="1" x14ac:dyDescent="0.2"/>
    <row r="40269" ht="12.75" customHeight="1" x14ac:dyDescent="0.2"/>
    <row r="40270" ht="12.75" customHeight="1" x14ac:dyDescent="0.2"/>
    <row r="40271" ht="12.75" customHeight="1" x14ac:dyDescent="0.2"/>
    <row r="40272" ht="12.75" customHeight="1" x14ac:dyDescent="0.2"/>
    <row r="40273" ht="12.75" customHeight="1" x14ac:dyDescent="0.2"/>
    <row r="40274" ht="12.75" customHeight="1" x14ac:dyDescent="0.2"/>
    <row r="40275" ht="12.75" customHeight="1" x14ac:dyDescent="0.2"/>
    <row r="40276" ht="12.75" customHeight="1" x14ac:dyDescent="0.2"/>
    <row r="40277" ht="12.75" customHeight="1" x14ac:dyDescent="0.2"/>
    <row r="40278" ht="12.75" customHeight="1" x14ac:dyDescent="0.2"/>
    <row r="40279" ht="12.75" customHeight="1" x14ac:dyDescent="0.2"/>
    <row r="40280" ht="12.75" customHeight="1" x14ac:dyDescent="0.2"/>
    <row r="40281" ht="12.75" customHeight="1" x14ac:dyDescent="0.2"/>
    <row r="40282" ht="12.75" customHeight="1" x14ac:dyDescent="0.2"/>
    <row r="40283" ht="12.75" customHeight="1" x14ac:dyDescent="0.2"/>
    <row r="40284" ht="12.75" customHeight="1" x14ac:dyDescent="0.2"/>
    <row r="40285" ht="12.75" customHeight="1" x14ac:dyDescent="0.2"/>
    <row r="40286" ht="12.75" customHeight="1" x14ac:dyDescent="0.2"/>
    <row r="40287" ht="12.75" customHeight="1" x14ac:dyDescent="0.2"/>
    <row r="40288" ht="12.75" customHeight="1" x14ac:dyDescent="0.2"/>
    <row r="40289" ht="12.75" customHeight="1" x14ac:dyDescent="0.2"/>
    <row r="40290" ht="12.75" customHeight="1" x14ac:dyDescent="0.2"/>
    <row r="40291" ht="12.75" customHeight="1" x14ac:dyDescent="0.2"/>
    <row r="40292" ht="12.75" customHeight="1" x14ac:dyDescent="0.2"/>
    <row r="40293" ht="12.75" customHeight="1" x14ac:dyDescent="0.2"/>
    <row r="40294" ht="12.75" customHeight="1" x14ac:dyDescent="0.2"/>
    <row r="40295" ht="12.75" customHeight="1" x14ac:dyDescent="0.2"/>
    <row r="40296" ht="12.75" customHeight="1" x14ac:dyDescent="0.2"/>
    <row r="40297" ht="12.75" customHeight="1" x14ac:dyDescent="0.2"/>
    <row r="40298" ht="12.75" customHeight="1" x14ac:dyDescent="0.2"/>
    <row r="40299" ht="12.75" customHeight="1" x14ac:dyDescent="0.2"/>
    <row r="40300" ht="12.75" customHeight="1" x14ac:dyDescent="0.2"/>
    <row r="40301" ht="12.75" customHeight="1" x14ac:dyDescent="0.2"/>
    <row r="40302" ht="12.75" customHeight="1" x14ac:dyDescent="0.2"/>
    <row r="40303" ht="12.75" customHeight="1" x14ac:dyDescent="0.2"/>
    <row r="40304" ht="12.75" customHeight="1" x14ac:dyDescent="0.2"/>
    <row r="40305" ht="12.75" customHeight="1" x14ac:dyDescent="0.2"/>
    <row r="40306" ht="12.75" customHeight="1" x14ac:dyDescent="0.2"/>
    <row r="40307" ht="12.75" customHeight="1" x14ac:dyDescent="0.2"/>
    <row r="40308" ht="12.75" customHeight="1" x14ac:dyDescent="0.2"/>
    <row r="40309" ht="12.75" customHeight="1" x14ac:dyDescent="0.2"/>
    <row r="40310" ht="12.75" customHeight="1" x14ac:dyDescent="0.2"/>
    <row r="40311" ht="12.75" customHeight="1" x14ac:dyDescent="0.2"/>
    <row r="40312" ht="12.75" customHeight="1" x14ac:dyDescent="0.2"/>
    <row r="40313" ht="12.75" customHeight="1" x14ac:dyDescent="0.2"/>
    <row r="40314" ht="12.75" customHeight="1" x14ac:dyDescent="0.2"/>
    <row r="40315" ht="12.75" customHeight="1" x14ac:dyDescent="0.2"/>
    <row r="40316" ht="12.75" customHeight="1" x14ac:dyDescent="0.2"/>
    <row r="40317" ht="12.75" customHeight="1" x14ac:dyDescent="0.2"/>
    <row r="40318" ht="12.75" customHeight="1" x14ac:dyDescent="0.2"/>
    <row r="40319" ht="12.75" customHeight="1" x14ac:dyDescent="0.2"/>
    <row r="40320" ht="12.75" customHeight="1" x14ac:dyDescent="0.2"/>
    <row r="40321" ht="12.75" customHeight="1" x14ac:dyDescent="0.2"/>
    <row r="40322" ht="12.75" customHeight="1" x14ac:dyDescent="0.2"/>
    <row r="40323" ht="12.75" customHeight="1" x14ac:dyDescent="0.2"/>
    <row r="40324" ht="12.75" customHeight="1" x14ac:dyDescent="0.2"/>
    <row r="40325" ht="12.75" customHeight="1" x14ac:dyDescent="0.2"/>
    <row r="40326" ht="12.75" customHeight="1" x14ac:dyDescent="0.2"/>
    <row r="40327" ht="12.75" customHeight="1" x14ac:dyDescent="0.2"/>
    <row r="40328" ht="12.75" customHeight="1" x14ac:dyDescent="0.2"/>
    <row r="40329" ht="12.75" customHeight="1" x14ac:dyDescent="0.2"/>
    <row r="40330" ht="12.75" customHeight="1" x14ac:dyDescent="0.2"/>
    <row r="40331" ht="12.75" customHeight="1" x14ac:dyDescent="0.2"/>
    <row r="40332" ht="12.75" customHeight="1" x14ac:dyDescent="0.2"/>
    <row r="40333" ht="12.75" customHeight="1" x14ac:dyDescent="0.2"/>
    <row r="40334" ht="12.75" customHeight="1" x14ac:dyDescent="0.2"/>
    <row r="40335" ht="12.75" customHeight="1" x14ac:dyDescent="0.2"/>
    <row r="40336" ht="12.75" customHeight="1" x14ac:dyDescent="0.2"/>
    <row r="40337" ht="12.75" customHeight="1" x14ac:dyDescent="0.2"/>
    <row r="40338" ht="12.75" customHeight="1" x14ac:dyDescent="0.2"/>
    <row r="40339" ht="12.75" customHeight="1" x14ac:dyDescent="0.2"/>
    <row r="40340" ht="12.75" customHeight="1" x14ac:dyDescent="0.2"/>
    <row r="40341" ht="12.75" customHeight="1" x14ac:dyDescent="0.2"/>
    <row r="40342" ht="12.75" customHeight="1" x14ac:dyDescent="0.2"/>
    <row r="40343" ht="12.75" customHeight="1" x14ac:dyDescent="0.2"/>
    <row r="40344" ht="12.75" customHeight="1" x14ac:dyDescent="0.2"/>
    <row r="40345" ht="12.75" customHeight="1" x14ac:dyDescent="0.2"/>
    <row r="40346" ht="12.75" customHeight="1" x14ac:dyDescent="0.2"/>
    <row r="40347" ht="12.75" customHeight="1" x14ac:dyDescent="0.2"/>
    <row r="40348" ht="12.75" customHeight="1" x14ac:dyDescent="0.2"/>
    <row r="40349" ht="12.75" customHeight="1" x14ac:dyDescent="0.2"/>
    <row r="40350" ht="12.75" customHeight="1" x14ac:dyDescent="0.2"/>
    <row r="40351" ht="12.75" customHeight="1" x14ac:dyDescent="0.2"/>
    <row r="40352" ht="12.75" customHeight="1" x14ac:dyDescent="0.2"/>
    <row r="40353" ht="12.75" customHeight="1" x14ac:dyDescent="0.2"/>
    <row r="40354" ht="12.75" customHeight="1" x14ac:dyDescent="0.2"/>
    <row r="40355" ht="12.75" customHeight="1" x14ac:dyDescent="0.2"/>
    <row r="40356" ht="12.75" customHeight="1" x14ac:dyDescent="0.2"/>
    <row r="40357" ht="12.75" customHeight="1" x14ac:dyDescent="0.2"/>
    <row r="40358" ht="12.75" customHeight="1" x14ac:dyDescent="0.2"/>
    <row r="40359" ht="12.75" customHeight="1" x14ac:dyDescent="0.2"/>
    <row r="40360" ht="12.75" customHeight="1" x14ac:dyDescent="0.2"/>
    <row r="40361" ht="12.75" customHeight="1" x14ac:dyDescent="0.2"/>
    <row r="40362" ht="12.75" customHeight="1" x14ac:dyDescent="0.2"/>
    <row r="40363" ht="12.75" customHeight="1" x14ac:dyDescent="0.2"/>
    <row r="40364" ht="12.75" customHeight="1" x14ac:dyDescent="0.2"/>
    <row r="40365" ht="12.75" customHeight="1" x14ac:dyDescent="0.2"/>
    <row r="40366" ht="12.75" customHeight="1" x14ac:dyDescent="0.2"/>
    <row r="40367" ht="12.75" customHeight="1" x14ac:dyDescent="0.2"/>
    <row r="40368" ht="12.75" customHeight="1" x14ac:dyDescent="0.2"/>
    <row r="40369" ht="12.75" customHeight="1" x14ac:dyDescent="0.2"/>
    <row r="40370" ht="12.75" customHeight="1" x14ac:dyDescent="0.2"/>
    <row r="40371" ht="12.75" customHeight="1" x14ac:dyDescent="0.2"/>
    <row r="40372" ht="12.75" customHeight="1" x14ac:dyDescent="0.2"/>
    <row r="40373" ht="12.75" customHeight="1" x14ac:dyDescent="0.2"/>
    <row r="40374" ht="12.75" customHeight="1" x14ac:dyDescent="0.2"/>
    <row r="40375" ht="12.75" customHeight="1" x14ac:dyDescent="0.2"/>
    <row r="40376" ht="12.75" customHeight="1" x14ac:dyDescent="0.2"/>
    <row r="40377" ht="12.75" customHeight="1" x14ac:dyDescent="0.2"/>
    <row r="40378" ht="12.75" customHeight="1" x14ac:dyDescent="0.2"/>
    <row r="40379" ht="12.75" customHeight="1" x14ac:dyDescent="0.2"/>
    <row r="40380" ht="12.75" customHeight="1" x14ac:dyDescent="0.2"/>
    <row r="40381" ht="12.75" customHeight="1" x14ac:dyDescent="0.2"/>
    <row r="40382" ht="12.75" customHeight="1" x14ac:dyDescent="0.2"/>
    <row r="40383" ht="12.75" customHeight="1" x14ac:dyDescent="0.2"/>
    <row r="40384" ht="12.75" customHeight="1" x14ac:dyDescent="0.2"/>
    <row r="40385" ht="12.75" customHeight="1" x14ac:dyDescent="0.2"/>
    <row r="40386" ht="12.75" customHeight="1" x14ac:dyDescent="0.2"/>
    <row r="40387" ht="12.75" customHeight="1" x14ac:dyDescent="0.2"/>
    <row r="40388" ht="12.75" customHeight="1" x14ac:dyDescent="0.2"/>
    <row r="40389" ht="12.75" customHeight="1" x14ac:dyDescent="0.2"/>
    <row r="40390" ht="12.75" customHeight="1" x14ac:dyDescent="0.2"/>
    <row r="40391" ht="12.75" customHeight="1" x14ac:dyDescent="0.2"/>
    <row r="40392" ht="12.75" customHeight="1" x14ac:dyDescent="0.2"/>
    <row r="40393" ht="12.75" customHeight="1" x14ac:dyDescent="0.2"/>
    <row r="40394" ht="12.75" customHeight="1" x14ac:dyDescent="0.2"/>
    <row r="40395" ht="12.75" customHeight="1" x14ac:dyDescent="0.2"/>
    <row r="40396" ht="12.75" customHeight="1" x14ac:dyDescent="0.2"/>
    <row r="40397" ht="12.75" customHeight="1" x14ac:dyDescent="0.2"/>
    <row r="40398" ht="12.75" customHeight="1" x14ac:dyDescent="0.2"/>
    <row r="40399" ht="12.75" customHeight="1" x14ac:dyDescent="0.2"/>
    <row r="40400" ht="12.75" customHeight="1" x14ac:dyDescent="0.2"/>
    <row r="40401" ht="12.75" customHeight="1" x14ac:dyDescent="0.2"/>
    <row r="40402" ht="12.75" customHeight="1" x14ac:dyDescent="0.2"/>
    <row r="40403" ht="12.75" customHeight="1" x14ac:dyDescent="0.2"/>
    <row r="40404" ht="12.75" customHeight="1" x14ac:dyDescent="0.2"/>
    <row r="40405" ht="12.75" customHeight="1" x14ac:dyDescent="0.2"/>
    <row r="40406" ht="12.75" customHeight="1" x14ac:dyDescent="0.2"/>
    <row r="40407" ht="12.75" customHeight="1" x14ac:dyDescent="0.2"/>
    <row r="40408" ht="12.75" customHeight="1" x14ac:dyDescent="0.2"/>
    <row r="40409" ht="12.75" customHeight="1" x14ac:dyDescent="0.2"/>
    <row r="40410" ht="12.75" customHeight="1" x14ac:dyDescent="0.2"/>
    <row r="40411" ht="12.75" customHeight="1" x14ac:dyDescent="0.2"/>
    <row r="40412" ht="12.75" customHeight="1" x14ac:dyDescent="0.2"/>
    <row r="40413" ht="12.75" customHeight="1" x14ac:dyDescent="0.2"/>
    <row r="40414" ht="12.75" customHeight="1" x14ac:dyDescent="0.2"/>
    <row r="40415" ht="12.75" customHeight="1" x14ac:dyDescent="0.2"/>
    <row r="40416" ht="12.75" customHeight="1" x14ac:dyDescent="0.2"/>
    <row r="40417" ht="12.75" customHeight="1" x14ac:dyDescent="0.2"/>
    <row r="40418" ht="12.75" customHeight="1" x14ac:dyDescent="0.2"/>
    <row r="40419" ht="12.75" customHeight="1" x14ac:dyDescent="0.2"/>
    <row r="40420" ht="12.75" customHeight="1" x14ac:dyDescent="0.2"/>
    <row r="40421" ht="12.75" customHeight="1" x14ac:dyDescent="0.2"/>
    <row r="40422" ht="12.75" customHeight="1" x14ac:dyDescent="0.2"/>
    <row r="40423" ht="12.75" customHeight="1" x14ac:dyDescent="0.2"/>
    <row r="40424" ht="12.75" customHeight="1" x14ac:dyDescent="0.2"/>
    <row r="40425" ht="12.75" customHeight="1" x14ac:dyDescent="0.2"/>
    <row r="40426" ht="12.75" customHeight="1" x14ac:dyDescent="0.2"/>
    <row r="40427" ht="12.75" customHeight="1" x14ac:dyDescent="0.2"/>
    <row r="40428" ht="12.75" customHeight="1" x14ac:dyDescent="0.2"/>
    <row r="40429" ht="12.75" customHeight="1" x14ac:dyDescent="0.2"/>
    <row r="40430" ht="12.75" customHeight="1" x14ac:dyDescent="0.2"/>
    <row r="40431" ht="12.75" customHeight="1" x14ac:dyDescent="0.2"/>
    <row r="40432" ht="12.75" customHeight="1" x14ac:dyDescent="0.2"/>
    <row r="40433" ht="12.75" customHeight="1" x14ac:dyDescent="0.2"/>
    <row r="40434" ht="12.75" customHeight="1" x14ac:dyDescent="0.2"/>
    <row r="40435" ht="12.75" customHeight="1" x14ac:dyDescent="0.2"/>
    <row r="40436" ht="12.75" customHeight="1" x14ac:dyDescent="0.2"/>
    <row r="40437" ht="12.75" customHeight="1" x14ac:dyDescent="0.2"/>
    <row r="40438" ht="12.75" customHeight="1" x14ac:dyDescent="0.2"/>
    <row r="40439" ht="12.75" customHeight="1" x14ac:dyDescent="0.2"/>
    <row r="40440" ht="12.75" customHeight="1" x14ac:dyDescent="0.2"/>
    <row r="40441" ht="12.75" customHeight="1" x14ac:dyDescent="0.2"/>
    <row r="40442" ht="12.75" customHeight="1" x14ac:dyDescent="0.2"/>
    <row r="40443" ht="12.75" customHeight="1" x14ac:dyDescent="0.2"/>
    <row r="40444" ht="12.75" customHeight="1" x14ac:dyDescent="0.2"/>
    <row r="40445" ht="12.75" customHeight="1" x14ac:dyDescent="0.2"/>
    <row r="40446" ht="12.75" customHeight="1" x14ac:dyDescent="0.2"/>
    <row r="40447" ht="12.75" customHeight="1" x14ac:dyDescent="0.2"/>
    <row r="40448" ht="12.75" customHeight="1" x14ac:dyDescent="0.2"/>
    <row r="40449" ht="12.75" customHeight="1" x14ac:dyDescent="0.2"/>
    <row r="40450" ht="12.75" customHeight="1" x14ac:dyDescent="0.2"/>
    <row r="40451" ht="12.75" customHeight="1" x14ac:dyDescent="0.2"/>
    <row r="40452" ht="12.75" customHeight="1" x14ac:dyDescent="0.2"/>
    <row r="40453" ht="12.75" customHeight="1" x14ac:dyDescent="0.2"/>
    <row r="40454" ht="12.75" customHeight="1" x14ac:dyDescent="0.2"/>
    <row r="40455" ht="12.75" customHeight="1" x14ac:dyDescent="0.2"/>
    <row r="40456" ht="12.75" customHeight="1" x14ac:dyDescent="0.2"/>
    <row r="40457" ht="12.75" customHeight="1" x14ac:dyDescent="0.2"/>
    <row r="40458" ht="12.75" customHeight="1" x14ac:dyDescent="0.2"/>
    <row r="40459" ht="12.75" customHeight="1" x14ac:dyDescent="0.2"/>
    <row r="40460" ht="12.75" customHeight="1" x14ac:dyDescent="0.2"/>
    <row r="40461" ht="12.75" customHeight="1" x14ac:dyDescent="0.2"/>
    <row r="40462" ht="12.75" customHeight="1" x14ac:dyDescent="0.2"/>
    <row r="40463" ht="12.75" customHeight="1" x14ac:dyDescent="0.2"/>
    <row r="40464" ht="12.75" customHeight="1" x14ac:dyDescent="0.2"/>
    <row r="40465" ht="12.75" customHeight="1" x14ac:dyDescent="0.2"/>
    <row r="40466" ht="12.75" customHeight="1" x14ac:dyDescent="0.2"/>
    <row r="40467" ht="12.75" customHeight="1" x14ac:dyDescent="0.2"/>
    <row r="40468" ht="12.75" customHeight="1" x14ac:dyDescent="0.2"/>
    <row r="40469" ht="12.75" customHeight="1" x14ac:dyDescent="0.2"/>
    <row r="40470" ht="12.75" customHeight="1" x14ac:dyDescent="0.2"/>
    <row r="40471" ht="12.75" customHeight="1" x14ac:dyDescent="0.2"/>
    <row r="40472" ht="12.75" customHeight="1" x14ac:dyDescent="0.2"/>
    <row r="40473" ht="12.75" customHeight="1" x14ac:dyDescent="0.2"/>
    <row r="40474" ht="12.75" customHeight="1" x14ac:dyDescent="0.2"/>
    <row r="40475" ht="12.75" customHeight="1" x14ac:dyDescent="0.2"/>
    <row r="40476" ht="12.75" customHeight="1" x14ac:dyDescent="0.2"/>
    <row r="40477" ht="12.75" customHeight="1" x14ac:dyDescent="0.2"/>
    <row r="40478" ht="12.75" customHeight="1" x14ac:dyDescent="0.2"/>
    <row r="40479" ht="12.75" customHeight="1" x14ac:dyDescent="0.2"/>
    <row r="40480" ht="12.75" customHeight="1" x14ac:dyDescent="0.2"/>
    <row r="40481" ht="12.75" customHeight="1" x14ac:dyDescent="0.2"/>
    <row r="40482" ht="12.75" customHeight="1" x14ac:dyDescent="0.2"/>
    <row r="40483" ht="12.75" customHeight="1" x14ac:dyDescent="0.2"/>
    <row r="40484" ht="12.75" customHeight="1" x14ac:dyDescent="0.2"/>
    <row r="40485" ht="12.75" customHeight="1" x14ac:dyDescent="0.2"/>
    <row r="40486" ht="12.75" customHeight="1" x14ac:dyDescent="0.2"/>
    <row r="40487" ht="12.75" customHeight="1" x14ac:dyDescent="0.2"/>
    <row r="40488" ht="12.75" customHeight="1" x14ac:dyDescent="0.2"/>
    <row r="40489" ht="12.75" customHeight="1" x14ac:dyDescent="0.2"/>
    <row r="40490" ht="12.75" customHeight="1" x14ac:dyDescent="0.2"/>
    <row r="40491" ht="12.75" customHeight="1" x14ac:dyDescent="0.2"/>
    <row r="40492" ht="12.75" customHeight="1" x14ac:dyDescent="0.2"/>
    <row r="40493" ht="12.75" customHeight="1" x14ac:dyDescent="0.2"/>
    <row r="40494" ht="12.75" customHeight="1" x14ac:dyDescent="0.2"/>
    <row r="40495" ht="12.75" customHeight="1" x14ac:dyDescent="0.2"/>
    <row r="40496" ht="12.75" customHeight="1" x14ac:dyDescent="0.2"/>
    <row r="40497" ht="12.75" customHeight="1" x14ac:dyDescent="0.2"/>
    <row r="40498" ht="12.75" customHeight="1" x14ac:dyDescent="0.2"/>
    <row r="40499" ht="12.75" customHeight="1" x14ac:dyDescent="0.2"/>
    <row r="40500" ht="12.75" customHeight="1" x14ac:dyDescent="0.2"/>
    <row r="40501" ht="12.75" customHeight="1" x14ac:dyDescent="0.2"/>
    <row r="40502" ht="12.75" customHeight="1" x14ac:dyDescent="0.2"/>
    <row r="40503" ht="12.75" customHeight="1" x14ac:dyDescent="0.2"/>
    <row r="40504" ht="12.75" customHeight="1" x14ac:dyDescent="0.2"/>
    <row r="40505" ht="12.75" customHeight="1" x14ac:dyDescent="0.2"/>
    <row r="40506" ht="12.75" customHeight="1" x14ac:dyDescent="0.2"/>
    <row r="40507" ht="12.75" customHeight="1" x14ac:dyDescent="0.2"/>
    <row r="40508" ht="12.75" customHeight="1" x14ac:dyDescent="0.2"/>
    <row r="40509" ht="12.75" customHeight="1" x14ac:dyDescent="0.2"/>
    <row r="40510" ht="12.75" customHeight="1" x14ac:dyDescent="0.2"/>
    <row r="40511" ht="12.75" customHeight="1" x14ac:dyDescent="0.2"/>
    <row r="40512" ht="12.75" customHeight="1" x14ac:dyDescent="0.2"/>
    <row r="40513" ht="12.75" customHeight="1" x14ac:dyDescent="0.2"/>
    <row r="40514" ht="12.75" customHeight="1" x14ac:dyDescent="0.2"/>
    <row r="40515" ht="12.75" customHeight="1" x14ac:dyDescent="0.2"/>
    <row r="40516" ht="12.75" customHeight="1" x14ac:dyDescent="0.2"/>
    <row r="40517" ht="12.75" customHeight="1" x14ac:dyDescent="0.2"/>
    <row r="40518" ht="12.75" customHeight="1" x14ac:dyDescent="0.2"/>
    <row r="40519" ht="12.75" customHeight="1" x14ac:dyDescent="0.2"/>
    <row r="40520" ht="12.75" customHeight="1" x14ac:dyDescent="0.2"/>
    <row r="40521" ht="12.75" customHeight="1" x14ac:dyDescent="0.2"/>
    <row r="40522" ht="12.75" customHeight="1" x14ac:dyDescent="0.2"/>
    <row r="40523" ht="12.75" customHeight="1" x14ac:dyDescent="0.2"/>
    <row r="40524" ht="12.75" customHeight="1" x14ac:dyDescent="0.2"/>
    <row r="40525" ht="12.75" customHeight="1" x14ac:dyDescent="0.2"/>
    <row r="40526" ht="12.75" customHeight="1" x14ac:dyDescent="0.2"/>
    <row r="40527" ht="12.75" customHeight="1" x14ac:dyDescent="0.2"/>
    <row r="40528" ht="12.75" customHeight="1" x14ac:dyDescent="0.2"/>
    <row r="40529" ht="12.75" customHeight="1" x14ac:dyDescent="0.2"/>
    <row r="40530" ht="12.75" customHeight="1" x14ac:dyDescent="0.2"/>
    <row r="40531" ht="12.75" customHeight="1" x14ac:dyDescent="0.2"/>
    <row r="40532" ht="12.75" customHeight="1" x14ac:dyDescent="0.2"/>
    <row r="40533" ht="12.75" customHeight="1" x14ac:dyDescent="0.2"/>
    <row r="40534" ht="12.75" customHeight="1" x14ac:dyDescent="0.2"/>
    <row r="40535" ht="12.75" customHeight="1" x14ac:dyDescent="0.2"/>
    <row r="40536" ht="12.75" customHeight="1" x14ac:dyDescent="0.2"/>
    <row r="40537" ht="12.75" customHeight="1" x14ac:dyDescent="0.2"/>
    <row r="40538" ht="12.75" customHeight="1" x14ac:dyDescent="0.2"/>
    <row r="40539" ht="12.75" customHeight="1" x14ac:dyDescent="0.2"/>
    <row r="40540" ht="12.75" customHeight="1" x14ac:dyDescent="0.2"/>
    <row r="40541" ht="12.75" customHeight="1" x14ac:dyDescent="0.2"/>
    <row r="40542" ht="12.75" customHeight="1" x14ac:dyDescent="0.2"/>
    <row r="40543" ht="12.75" customHeight="1" x14ac:dyDescent="0.2"/>
    <row r="40544" ht="12.75" customHeight="1" x14ac:dyDescent="0.2"/>
    <row r="40545" ht="12.75" customHeight="1" x14ac:dyDescent="0.2"/>
    <row r="40546" ht="12.75" customHeight="1" x14ac:dyDescent="0.2"/>
    <row r="40547" ht="12.75" customHeight="1" x14ac:dyDescent="0.2"/>
    <row r="40548" ht="12.75" customHeight="1" x14ac:dyDescent="0.2"/>
    <row r="40549" ht="12.75" customHeight="1" x14ac:dyDescent="0.2"/>
    <row r="40550" ht="12.75" customHeight="1" x14ac:dyDescent="0.2"/>
    <row r="40551" ht="12.75" customHeight="1" x14ac:dyDescent="0.2"/>
    <row r="40552" ht="12.75" customHeight="1" x14ac:dyDescent="0.2"/>
    <row r="40553" ht="12.75" customHeight="1" x14ac:dyDescent="0.2"/>
    <row r="40554" ht="12.75" customHeight="1" x14ac:dyDescent="0.2"/>
    <row r="40555" ht="12.75" customHeight="1" x14ac:dyDescent="0.2"/>
    <row r="40556" ht="12.75" customHeight="1" x14ac:dyDescent="0.2"/>
    <row r="40557" ht="12.75" customHeight="1" x14ac:dyDescent="0.2"/>
    <row r="40558" ht="12.75" customHeight="1" x14ac:dyDescent="0.2"/>
    <row r="40559" ht="12.75" customHeight="1" x14ac:dyDescent="0.2"/>
    <row r="40560" ht="12.75" customHeight="1" x14ac:dyDescent="0.2"/>
    <row r="40561" ht="12.75" customHeight="1" x14ac:dyDescent="0.2"/>
    <row r="40562" ht="12.75" customHeight="1" x14ac:dyDescent="0.2"/>
    <row r="40563" ht="12.75" customHeight="1" x14ac:dyDescent="0.2"/>
    <row r="40564" ht="12.75" customHeight="1" x14ac:dyDescent="0.2"/>
    <row r="40565" ht="12.75" customHeight="1" x14ac:dyDescent="0.2"/>
    <row r="40566" ht="12.75" customHeight="1" x14ac:dyDescent="0.2"/>
    <row r="40567" ht="12.75" customHeight="1" x14ac:dyDescent="0.2"/>
    <row r="40568" ht="12.75" customHeight="1" x14ac:dyDescent="0.2"/>
    <row r="40569" ht="12.75" customHeight="1" x14ac:dyDescent="0.2"/>
    <row r="40570" ht="12.75" customHeight="1" x14ac:dyDescent="0.2"/>
    <row r="40571" ht="12.75" customHeight="1" x14ac:dyDescent="0.2"/>
    <row r="40572" ht="12.75" customHeight="1" x14ac:dyDescent="0.2"/>
    <row r="40573" ht="12.75" customHeight="1" x14ac:dyDescent="0.2"/>
    <row r="40574" ht="12.75" customHeight="1" x14ac:dyDescent="0.2"/>
    <row r="40575" ht="12.75" customHeight="1" x14ac:dyDescent="0.2"/>
    <row r="40576" ht="12.75" customHeight="1" x14ac:dyDescent="0.2"/>
    <row r="40577" ht="12.75" customHeight="1" x14ac:dyDescent="0.2"/>
    <row r="40578" ht="12.75" customHeight="1" x14ac:dyDescent="0.2"/>
    <row r="40579" ht="12.75" customHeight="1" x14ac:dyDescent="0.2"/>
    <row r="40580" ht="12.75" customHeight="1" x14ac:dyDescent="0.2"/>
    <row r="40581" ht="12.75" customHeight="1" x14ac:dyDescent="0.2"/>
    <row r="40582" ht="12.75" customHeight="1" x14ac:dyDescent="0.2"/>
    <row r="40583" ht="12.75" customHeight="1" x14ac:dyDescent="0.2"/>
    <row r="40584" ht="12.75" customHeight="1" x14ac:dyDescent="0.2"/>
    <row r="40585" ht="12.75" customHeight="1" x14ac:dyDescent="0.2"/>
    <row r="40586" ht="12.75" customHeight="1" x14ac:dyDescent="0.2"/>
    <row r="40587" ht="12.75" customHeight="1" x14ac:dyDescent="0.2"/>
    <row r="40588" ht="12.75" customHeight="1" x14ac:dyDescent="0.2"/>
    <row r="40589" ht="12.75" customHeight="1" x14ac:dyDescent="0.2"/>
    <row r="40590" ht="12.75" customHeight="1" x14ac:dyDescent="0.2"/>
    <row r="40591" ht="12.75" customHeight="1" x14ac:dyDescent="0.2"/>
    <row r="40592" ht="12.75" customHeight="1" x14ac:dyDescent="0.2"/>
    <row r="40593" ht="12.75" customHeight="1" x14ac:dyDescent="0.2"/>
    <row r="40594" ht="12.75" customHeight="1" x14ac:dyDescent="0.2"/>
    <row r="40595" ht="12.75" customHeight="1" x14ac:dyDescent="0.2"/>
    <row r="40596" ht="12.75" customHeight="1" x14ac:dyDescent="0.2"/>
    <row r="40597" ht="12.75" customHeight="1" x14ac:dyDescent="0.2"/>
    <row r="40598" ht="12.75" customHeight="1" x14ac:dyDescent="0.2"/>
    <row r="40599" ht="12.75" customHeight="1" x14ac:dyDescent="0.2"/>
    <row r="40600" ht="12.75" customHeight="1" x14ac:dyDescent="0.2"/>
    <row r="40601" ht="12.75" customHeight="1" x14ac:dyDescent="0.2"/>
    <row r="40602" ht="12.75" customHeight="1" x14ac:dyDescent="0.2"/>
    <row r="40603" ht="12.75" customHeight="1" x14ac:dyDescent="0.2"/>
    <row r="40604" ht="12.75" customHeight="1" x14ac:dyDescent="0.2"/>
    <row r="40605" ht="12.75" customHeight="1" x14ac:dyDescent="0.2"/>
    <row r="40606" ht="12.75" customHeight="1" x14ac:dyDescent="0.2"/>
    <row r="40607" ht="12.75" customHeight="1" x14ac:dyDescent="0.2"/>
    <row r="40608" ht="12.75" customHeight="1" x14ac:dyDescent="0.2"/>
    <row r="40609" ht="12.75" customHeight="1" x14ac:dyDescent="0.2"/>
    <row r="40610" ht="12.75" customHeight="1" x14ac:dyDescent="0.2"/>
    <row r="40611" ht="12.75" customHeight="1" x14ac:dyDescent="0.2"/>
    <row r="40612" ht="12.75" customHeight="1" x14ac:dyDescent="0.2"/>
    <row r="40613" ht="12.75" customHeight="1" x14ac:dyDescent="0.2"/>
    <row r="40614" ht="12.75" customHeight="1" x14ac:dyDescent="0.2"/>
    <row r="40615" ht="12.75" customHeight="1" x14ac:dyDescent="0.2"/>
    <row r="40616" ht="12.75" customHeight="1" x14ac:dyDescent="0.2"/>
    <row r="40617" ht="12.75" customHeight="1" x14ac:dyDescent="0.2"/>
    <row r="40618" ht="12.75" customHeight="1" x14ac:dyDescent="0.2"/>
    <row r="40619" ht="12.75" customHeight="1" x14ac:dyDescent="0.2"/>
    <row r="40620" ht="12.75" customHeight="1" x14ac:dyDescent="0.2"/>
    <row r="40621" ht="12.75" customHeight="1" x14ac:dyDescent="0.2"/>
    <row r="40622" ht="12.75" customHeight="1" x14ac:dyDescent="0.2"/>
    <row r="40623" ht="12.75" customHeight="1" x14ac:dyDescent="0.2"/>
    <row r="40624" ht="12.75" customHeight="1" x14ac:dyDescent="0.2"/>
    <row r="40625" ht="12.75" customHeight="1" x14ac:dyDescent="0.2"/>
    <row r="40626" ht="12.75" customHeight="1" x14ac:dyDescent="0.2"/>
    <row r="40627" ht="12.75" customHeight="1" x14ac:dyDescent="0.2"/>
    <row r="40628" ht="12.75" customHeight="1" x14ac:dyDescent="0.2"/>
    <row r="40629" ht="12.75" customHeight="1" x14ac:dyDescent="0.2"/>
    <row r="40630" ht="12.75" customHeight="1" x14ac:dyDescent="0.2"/>
    <row r="40631" ht="12.75" customHeight="1" x14ac:dyDescent="0.2"/>
    <row r="40632" ht="12.75" customHeight="1" x14ac:dyDescent="0.2"/>
    <row r="40633" ht="12.75" customHeight="1" x14ac:dyDescent="0.2"/>
    <row r="40634" ht="12.75" customHeight="1" x14ac:dyDescent="0.2"/>
    <row r="40635" ht="12.75" customHeight="1" x14ac:dyDescent="0.2"/>
    <row r="40636" ht="12.75" customHeight="1" x14ac:dyDescent="0.2"/>
    <row r="40637" ht="12.75" customHeight="1" x14ac:dyDescent="0.2"/>
    <row r="40638" ht="12.75" customHeight="1" x14ac:dyDescent="0.2"/>
    <row r="40639" ht="12.75" customHeight="1" x14ac:dyDescent="0.2"/>
    <row r="40640" ht="12.75" customHeight="1" x14ac:dyDescent="0.2"/>
    <row r="40641" ht="12.75" customHeight="1" x14ac:dyDescent="0.2"/>
    <row r="40642" ht="12.75" customHeight="1" x14ac:dyDescent="0.2"/>
    <row r="40643" ht="12.75" customHeight="1" x14ac:dyDescent="0.2"/>
    <row r="40644" ht="12.75" customHeight="1" x14ac:dyDescent="0.2"/>
    <row r="40645" ht="12.75" customHeight="1" x14ac:dyDescent="0.2"/>
    <row r="40646" ht="12.75" customHeight="1" x14ac:dyDescent="0.2"/>
    <row r="40647" ht="12.75" customHeight="1" x14ac:dyDescent="0.2"/>
    <row r="40648" ht="12.75" customHeight="1" x14ac:dyDescent="0.2"/>
    <row r="40649" ht="12.75" customHeight="1" x14ac:dyDescent="0.2"/>
    <row r="40650" ht="12.75" customHeight="1" x14ac:dyDescent="0.2"/>
    <row r="40651" ht="12.75" customHeight="1" x14ac:dyDescent="0.2"/>
    <row r="40652" ht="12.75" customHeight="1" x14ac:dyDescent="0.2"/>
    <row r="40653" ht="12.75" customHeight="1" x14ac:dyDescent="0.2"/>
    <row r="40654" ht="12.75" customHeight="1" x14ac:dyDescent="0.2"/>
    <row r="40655" ht="12.75" customHeight="1" x14ac:dyDescent="0.2"/>
    <row r="40656" ht="12.75" customHeight="1" x14ac:dyDescent="0.2"/>
    <row r="40657" ht="12.75" customHeight="1" x14ac:dyDescent="0.2"/>
    <row r="40658" ht="12.75" customHeight="1" x14ac:dyDescent="0.2"/>
    <row r="40659" ht="12.75" customHeight="1" x14ac:dyDescent="0.2"/>
    <row r="40660" ht="12.75" customHeight="1" x14ac:dyDescent="0.2"/>
    <row r="40661" ht="12.75" customHeight="1" x14ac:dyDescent="0.2"/>
    <row r="40662" ht="12.75" customHeight="1" x14ac:dyDescent="0.2"/>
    <row r="40663" ht="12.75" customHeight="1" x14ac:dyDescent="0.2"/>
    <row r="40664" ht="12.75" customHeight="1" x14ac:dyDescent="0.2"/>
    <row r="40665" ht="12.75" customHeight="1" x14ac:dyDescent="0.2"/>
    <row r="40666" ht="12.75" customHeight="1" x14ac:dyDescent="0.2"/>
    <row r="40667" ht="12.75" customHeight="1" x14ac:dyDescent="0.2"/>
    <row r="40668" ht="12.75" customHeight="1" x14ac:dyDescent="0.2"/>
    <row r="40669" ht="12.75" customHeight="1" x14ac:dyDescent="0.2"/>
    <row r="40670" ht="12.75" customHeight="1" x14ac:dyDescent="0.2"/>
    <row r="40671" ht="12.75" customHeight="1" x14ac:dyDescent="0.2"/>
    <row r="40672" ht="12.75" customHeight="1" x14ac:dyDescent="0.2"/>
    <row r="40673" ht="12.75" customHeight="1" x14ac:dyDescent="0.2"/>
    <row r="40674" ht="12.75" customHeight="1" x14ac:dyDescent="0.2"/>
    <row r="40675" ht="12.75" customHeight="1" x14ac:dyDescent="0.2"/>
    <row r="40676" ht="12.75" customHeight="1" x14ac:dyDescent="0.2"/>
    <row r="40677" ht="12.75" customHeight="1" x14ac:dyDescent="0.2"/>
    <row r="40678" ht="12.75" customHeight="1" x14ac:dyDescent="0.2"/>
    <row r="40679" ht="12.75" customHeight="1" x14ac:dyDescent="0.2"/>
    <row r="40680" ht="12.75" customHeight="1" x14ac:dyDescent="0.2"/>
    <row r="40681" ht="12.75" customHeight="1" x14ac:dyDescent="0.2"/>
    <row r="40682" ht="12.75" customHeight="1" x14ac:dyDescent="0.2"/>
    <row r="40683" ht="12.75" customHeight="1" x14ac:dyDescent="0.2"/>
    <row r="40684" ht="12.75" customHeight="1" x14ac:dyDescent="0.2"/>
    <row r="40685" ht="12.75" customHeight="1" x14ac:dyDescent="0.2"/>
    <row r="40686" ht="12.75" customHeight="1" x14ac:dyDescent="0.2"/>
    <row r="40687" ht="12.75" customHeight="1" x14ac:dyDescent="0.2"/>
    <row r="40688" ht="12.75" customHeight="1" x14ac:dyDescent="0.2"/>
    <row r="40689" ht="12.75" customHeight="1" x14ac:dyDescent="0.2"/>
    <row r="40690" ht="12.75" customHeight="1" x14ac:dyDescent="0.2"/>
    <row r="40691" ht="12.75" customHeight="1" x14ac:dyDescent="0.2"/>
    <row r="40692" ht="12.75" customHeight="1" x14ac:dyDescent="0.2"/>
    <row r="40693" ht="12.75" customHeight="1" x14ac:dyDescent="0.2"/>
    <row r="40694" ht="12.75" customHeight="1" x14ac:dyDescent="0.2"/>
    <row r="40695" ht="12.75" customHeight="1" x14ac:dyDescent="0.2"/>
    <row r="40696" ht="12.75" customHeight="1" x14ac:dyDescent="0.2"/>
    <row r="40697" ht="12.75" customHeight="1" x14ac:dyDescent="0.2"/>
    <row r="40698" ht="12.75" customHeight="1" x14ac:dyDescent="0.2"/>
    <row r="40699" ht="12.75" customHeight="1" x14ac:dyDescent="0.2"/>
    <row r="40700" ht="12.75" customHeight="1" x14ac:dyDescent="0.2"/>
    <row r="40701" ht="12.75" customHeight="1" x14ac:dyDescent="0.2"/>
    <row r="40702" ht="12.75" customHeight="1" x14ac:dyDescent="0.2"/>
    <row r="40703" ht="12.75" customHeight="1" x14ac:dyDescent="0.2"/>
    <row r="40704" ht="12.75" customHeight="1" x14ac:dyDescent="0.2"/>
    <row r="40705" ht="12.75" customHeight="1" x14ac:dyDescent="0.2"/>
    <row r="40706" ht="12.75" customHeight="1" x14ac:dyDescent="0.2"/>
    <row r="40707" ht="12.75" customHeight="1" x14ac:dyDescent="0.2"/>
    <row r="40708" ht="12.75" customHeight="1" x14ac:dyDescent="0.2"/>
    <row r="40709" ht="12.75" customHeight="1" x14ac:dyDescent="0.2"/>
    <row r="40710" ht="12.75" customHeight="1" x14ac:dyDescent="0.2"/>
    <row r="40711" ht="12.75" customHeight="1" x14ac:dyDescent="0.2"/>
    <row r="40712" ht="12.75" customHeight="1" x14ac:dyDescent="0.2"/>
    <row r="40713" ht="12.75" customHeight="1" x14ac:dyDescent="0.2"/>
    <row r="40714" ht="12.75" customHeight="1" x14ac:dyDescent="0.2"/>
    <row r="40715" ht="12.75" customHeight="1" x14ac:dyDescent="0.2"/>
    <row r="40716" ht="12.75" customHeight="1" x14ac:dyDescent="0.2"/>
    <row r="40717" ht="12.75" customHeight="1" x14ac:dyDescent="0.2"/>
    <row r="40718" ht="12.75" customHeight="1" x14ac:dyDescent="0.2"/>
    <row r="40719" ht="12.75" customHeight="1" x14ac:dyDescent="0.2"/>
    <row r="40720" ht="12.75" customHeight="1" x14ac:dyDescent="0.2"/>
    <row r="40721" ht="12.75" customHeight="1" x14ac:dyDescent="0.2"/>
    <row r="40722" ht="12.75" customHeight="1" x14ac:dyDescent="0.2"/>
    <row r="40723" ht="12.75" customHeight="1" x14ac:dyDescent="0.2"/>
    <row r="40724" ht="12.75" customHeight="1" x14ac:dyDescent="0.2"/>
    <row r="40725" ht="12.75" customHeight="1" x14ac:dyDescent="0.2"/>
    <row r="40726" ht="12.75" customHeight="1" x14ac:dyDescent="0.2"/>
    <row r="40727" ht="12.75" customHeight="1" x14ac:dyDescent="0.2"/>
    <row r="40728" ht="12.75" customHeight="1" x14ac:dyDescent="0.2"/>
    <row r="40729" ht="12.75" customHeight="1" x14ac:dyDescent="0.2"/>
    <row r="40730" ht="12.75" customHeight="1" x14ac:dyDescent="0.2"/>
    <row r="40731" ht="12.75" customHeight="1" x14ac:dyDescent="0.2"/>
    <row r="40732" ht="12.75" customHeight="1" x14ac:dyDescent="0.2"/>
    <row r="40733" ht="12.75" customHeight="1" x14ac:dyDescent="0.2"/>
    <row r="40734" ht="12.75" customHeight="1" x14ac:dyDescent="0.2"/>
    <row r="40735" ht="12.75" customHeight="1" x14ac:dyDescent="0.2"/>
    <row r="40736" ht="12.75" customHeight="1" x14ac:dyDescent="0.2"/>
    <row r="40737" ht="12.75" customHeight="1" x14ac:dyDescent="0.2"/>
    <row r="40738" ht="12.75" customHeight="1" x14ac:dyDescent="0.2"/>
    <row r="40739" ht="12.75" customHeight="1" x14ac:dyDescent="0.2"/>
    <row r="40740" ht="12.75" customHeight="1" x14ac:dyDescent="0.2"/>
    <row r="40741" ht="12.75" customHeight="1" x14ac:dyDescent="0.2"/>
    <row r="40742" ht="12.75" customHeight="1" x14ac:dyDescent="0.2"/>
    <row r="40743" ht="12.75" customHeight="1" x14ac:dyDescent="0.2"/>
    <row r="40744" ht="12.75" customHeight="1" x14ac:dyDescent="0.2"/>
    <row r="40745" ht="12.75" customHeight="1" x14ac:dyDescent="0.2"/>
    <row r="40746" ht="12.75" customHeight="1" x14ac:dyDescent="0.2"/>
    <row r="40747" ht="12.75" customHeight="1" x14ac:dyDescent="0.2"/>
    <row r="40748" ht="12.75" customHeight="1" x14ac:dyDescent="0.2"/>
    <row r="40749" ht="12.75" customHeight="1" x14ac:dyDescent="0.2"/>
    <row r="40750" ht="12.75" customHeight="1" x14ac:dyDescent="0.2"/>
    <row r="40751" ht="12.75" customHeight="1" x14ac:dyDescent="0.2"/>
    <row r="40752" ht="12.75" customHeight="1" x14ac:dyDescent="0.2"/>
    <row r="40753" ht="12.75" customHeight="1" x14ac:dyDescent="0.2"/>
    <row r="40754" ht="12.75" customHeight="1" x14ac:dyDescent="0.2"/>
    <row r="40755" ht="12.75" customHeight="1" x14ac:dyDescent="0.2"/>
    <row r="40756" ht="12.75" customHeight="1" x14ac:dyDescent="0.2"/>
    <row r="40757" ht="12.75" customHeight="1" x14ac:dyDescent="0.2"/>
    <row r="40758" ht="12.75" customHeight="1" x14ac:dyDescent="0.2"/>
    <row r="40759" ht="12.75" customHeight="1" x14ac:dyDescent="0.2"/>
    <row r="40760" ht="12.75" customHeight="1" x14ac:dyDescent="0.2"/>
    <row r="40761" ht="12.75" customHeight="1" x14ac:dyDescent="0.2"/>
    <row r="40762" ht="12.75" customHeight="1" x14ac:dyDescent="0.2"/>
    <row r="40763" ht="12.75" customHeight="1" x14ac:dyDescent="0.2"/>
    <row r="40764" ht="12.75" customHeight="1" x14ac:dyDescent="0.2"/>
    <row r="40765" ht="12.75" customHeight="1" x14ac:dyDescent="0.2"/>
    <row r="40766" ht="12.75" customHeight="1" x14ac:dyDescent="0.2"/>
    <row r="40767" ht="12.75" customHeight="1" x14ac:dyDescent="0.2"/>
    <row r="40768" ht="12.75" customHeight="1" x14ac:dyDescent="0.2"/>
    <row r="40769" ht="12.75" customHeight="1" x14ac:dyDescent="0.2"/>
    <row r="40770" ht="12.75" customHeight="1" x14ac:dyDescent="0.2"/>
    <row r="40771" ht="12.75" customHeight="1" x14ac:dyDescent="0.2"/>
    <row r="40772" ht="12.75" customHeight="1" x14ac:dyDescent="0.2"/>
    <row r="40773" ht="12.75" customHeight="1" x14ac:dyDescent="0.2"/>
    <row r="40774" ht="12.75" customHeight="1" x14ac:dyDescent="0.2"/>
    <row r="40775" ht="12.75" customHeight="1" x14ac:dyDescent="0.2"/>
    <row r="40776" ht="12.75" customHeight="1" x14ac:dyDescent="0.2"/>
    <row r="40777" ht="12.75" customHeight="1" x14ac:dyDescent="0.2"/>
    <row r="40778" ht="12.75" customHeight="1" x14ac:dyDescent="0.2"/>
    <row r="40779" ht="12.75" customHeight="1" x14ac:dyDescent="0.2"/>
    <row r="40780" ht="12.75" customHeight="1" x14ac:dyDescent="0.2"/>
    <row r="40781" ht="12.75" customHeight="1" x14ac:dyDescent="0.2"/>
    <row r="40782" ht="12.75" customHeight="1" x14ac:dyDescent="0.2"/>
    <row r="40783" ht="12.75" customHeight="1" x14ac:dyDescent="0.2"/>
    <row r="40784" ht="12.75" customHeight="1" x14ac:dyDescent="0.2"/>
    <row r="40785" ht="12.75" customHeight="1" x14ac:dyDescent="0.2"/>
    <row r="40786" ht="12.75" customHeight="1" x14ac:dyDescent="0.2"/>
    <row r="40787" ht="12.75" customHeight="1" x14ac:dyDescent="0.2"/>
    <row r="40788" ht="12.75" customHeight="1" x14ac:dyDescent="0.2"/>
    <row r="40789" ht="12.75" customHeight="1" x14ac:dyDescent="0.2"/>
    <row r="40790" ht="12.75" customHeight="1" x14ac:dyDescent="0.2"/>
    <row r="40791" ht="12.75" customHeight="1" x14ac:dyDescent="0.2"/>
    <row r="40792" ht="12.75" customHeight="1" x14ac:dyDescent="0.2"/>
    <row r="40793" ht="12.75" customHeight="1" x14ac:dyDescent="0.2"/>
    <row r="40794" ht="12.75" customHeight="1" x14ac:dyDescent="0.2"/>
    <row r="40795" ht="12.75" customHeight="1" x14ac:dyDescent="0.2"/>
    <row r="40796" ht="12.75" customHeight="1" x14ac:dyDescent="0.2"/>
    <row r="40797" ht="12.75" customHeight="1" x14ac:dyDescent="0.2"/>
    <row r="40798" ht="12.75" customHeight="1" x14ac:dyDescent="0.2"/>
    <row r="40799" ht="12.75" customHeight="1" x14ac:dyDescent="0.2"/>
    <row r="40800" ht="12.75" customHeight="1" x14ac:dyDescent="0.2"/>
    <row r="40801" ht="12.75" customHeight="1" x14ac:dyDescent="0.2"/>
    <row r="40802" ht="12.75" customHeight="1" x14ac:dyDescent="0.2"/>
    <row r="40803" ht="12.75" customHeight="1" x14ac:dyDescent="0.2"/>
    <row r="40804" ht="12.75" customHeight="1" x14ac:dyDescent="0.2"/>
    <row r="40805" ht="12.75" customHeight="1" x14ac:dyDescent="0.2"/>
    <row r="40806" ht="12.75" customHeight="1" x14ac:dyDescent="0.2"/>
    <row r="40807" ht="12.75" customHeight="1" x14ac:dyDescent="0.2"/>
    <row r="40808" ht="12.75" customHeight="1" x14ac:dyDescent="0.2"/>
    <row r="40809" ht="12.75" customHeight="1" x14ac:dyDescent="0.2"/>
    <row r="40810" ht="12.75" customHeight="1" x14ac:dyDescent="0.2"/>
    <row r="40811" ht="12.75" customHeight="1" x14ac:dyDescent="0.2"/>
    <row r="40812" ht="12.75" customHeight="1" x14ac:dyDescent="0.2"/>
    <row r="40813" ht="12.75" customHeight="1" x14ac:dyDescent="0.2"/>
    <row r="40814" ht="12.75" customHeight="1" x14ac:dyDescent="0.2"/>
    <row r="40815" ht="12.75" customHeight="1" x14ac:dyDescent="0.2"/>
    <row r="40816" ht="12.75" customHeight="1" x14ac:dyDescent="0.2"/>
    <row r="40817" ht="12.75" customHeight="1" x14ac:dyDescent="0.2"/>
    <row r="40818" ht="12.75" customHeight="1" x14ac:dyDescent="0.2"/>
    <row r="40819" ht="12.75" customHeight="1" x14ac:dyDescent="0.2"/>
    <row r="40820" ht="12.75" customHeight="1" x14ac:dyDescent="0.2"/>
    <row r="40821" ht="12.75" customHeight="1" x14ac:dyDescent="0.2"/>
    <row r="40822" ht="12.75" customHeight="1" x14ac:dyDescent="0.2"/>
    <row r="40823" ht="12.75" customHeight="1" x14ac:dyDescent="0.2"/>
    <row r="40824" ht="12.75" customHeight="1" x14ac:dyDescent="0.2"/>
    <row r="40825" ht="12.75" customHeight="1" x14ac:dyDescent="0.2"/>
    <row r="40826" ht="12.75" customHeight="1" x14ac:dyDescent="0.2"/>
    <row r="40827" ht="12.75" customHeight="1" x14ac:dyDescent="0.2"/>
    <row r="40828" ht="12.75" customHeight="1" x14ac:dyDescent="0.2"/>
    <row r="40829" ht="12.75" customHeight="1" x14ac:dyDescent="0.2"/>
    <row r="40830" ht="12.75" customHeight="1" x14ac:dyDescent="0.2"/>
    <row r="40831" ht="12.75" customHeight="1" x14ac:dyDescent="0.2"/>
    <row r="40832" ht="12.75" customHeight="1" x14ac:dyDescent="0.2"/>
    <row r="40833" ht="12.75" customHeight="1" x14ac:dyDescent="0.2"/>
    <row r="40834" ht="12.75" customHeight="1" x14ac:dyDescent="0.2"/>
    <row r="40835" ht="12.75" customHeight="1" x14ac:dyDescent="0.2"/>
    <row r="40836" ht="12.75" customHeight="1" x14ac:dyDescent="0.2"/>
    <row r="40837" ht="12.75" customHeight="1" x14ac:dyDescent="0.2"/>
    <row r="40838" ht="12.75" customHeight="1" x14ac:dyDescent="0.2"/>
    <row r="40839" ht="12.75" customHeight="1" x14ac:dyDescent="0.2"/>
    <row r="40840" ht="12.75" customHeight="1" x14ac:dyDescent="0.2"/>
    <row r="40841" ht="12.75" customHeight="1" x14ac:dyDescent="0.2"/>
    <row r="40842" ht="12.75" customHeight="1" x14ac:dyDescent="0.2"/>
    <row r="40843" ht="12.75" customHeight="1" x14ac:dyDescent="0.2"/>
    <row r="40844" ht="12.75" customHeight="1" x14ac:dyDescent="0.2"/>
    <row r="40845" ht="12.75" customHeight="1" x14ac:dyDescent="0.2"/>
    <row r="40846" ht="12.75" customHeight="1" x14ac:dyDescent="0.2"/>
    <row r="40847" ht="12.75" customHeight="1" x14ac:dyDescent="0.2"/>
    <row r="40848" ht="12.75" customHeight="1" x14ac:dyDescent="0.2"/>
    <row r="40849" ht="12.75" customHeight="1" x14ac:dyDescent="0.2"/>
    <row r="40850" ht="12.75" customHeight="1" x14ac:dyDescent="0.2"/>
    <row r="40851" ht="12.75" customHeight="1" x14ac:dyDescent="0.2"/>
    <row r="40852" ht="12.75" customHeight="1" x14ac:dyDescent="0.2"/>
    <row r="40853" ht="12.75" customHeight="1" x14ac:dyDescent="0.2"/>
    <row r="40854" ht="12.75" customHeight="1" x14ac:dyDescent="0.2"/>
    <row r="40855" ht="12.75" customHeight="1" x14ac:dyDescent="0.2"/>
    <row r="40856" ht="12.75" customHeight="1" x14ac:dyDescent="0.2"/>
    <row r="40857" ht="12.75" customHeight="1" x14ac:dyDescent="0.2"/>
    <row r="40858" ht="12.75" customHeight="1" x14ac:dyDescent="0.2"/>
    <row r="40859" ht="12.75" customHeight="1" x14ac:dyDescent="0.2"/>
    <row r="40860" ht="12.75" customHeight="1" x14ac:dyDescent="0.2"/>
    <row r="40861" ht="12.75" customHeight="1" x14ac:dyDescent="0.2"/>
    <row r="40862" ht="12.75" customHeight="1" x14ac:dyDescent="0.2"/>
    <row r="40863" ht="12.75" customHeight="1" x14ac:dyDescent="0.2"/>
    <row r="40864" ht="12.75" customHeight="1" x14ac:dyDescent="0.2"/>
    <row r="40865" ht="12.75" customHeight="1" x14ac:dyDescent="0.2"/>
    <row r="40866" ht="12.75" customHeight="1" x14ac:dyDescent="0.2"/>
    <row r="40867" ht="12.75" customHeight="1" x14ac:dyDescent="0.2"/>
    <row r="40868" ht="12.75" customHeight="1" x14ac:dyDescent="0.2"/>
    <row r="40869" ht="12.75" customHeight="1" x14ac:dyDescent="0.2"/>
    <row r="40870" ht="12.75" customHeight="1" x14ac:dyDescent="0.2"/>
    <row r="40871" ht="12.75" customHeight="1" x14ac:dyDescent="0.2"/>
    <row r="40872" ht="12.75" customHeight="1" x14ac:dyDescent="0.2"/>
    <row r="40873" ht="12.75" customHeight="1" x14ac:dyDescent="0.2"/>
    <row r="40874" ht="12.75" customHeight="1" x14ac:dyDescent="0.2"/>
    <row r="40875" ht="12.75" customHeight="1" x14ac:dyDescent="0.2"/>
    <row r="40876" ht="12.75" customHeight="1" x14ac:dyDescent="0.2"/>
    <row r="40877" ht="12.75" customHeight="1" x14ac:dyDescent="0.2"/>
    <row r="40878" ht="12.75" customHeight="1" x14ac:dyDescent="0.2"/>
    <row r="40879" ht="12.75" customHeight="1" x14ac:dyDescent="0.2"/>
    <row r="40880" ht="12.75" customHeight="1" x14ac:dyDescent="0.2"/>
    <row r="40881" ht="12.75" customHeight="1" x14ac:dyDescent="0.2"/>
    <row r="40882" ht="12.75" customHeight="1" x14ac:dyDescent="0.2"/>
    <row r="40883" ht="12.75" customHeight="1" x14ac:dyDescent="0.2"/>
    <row r="40884" ht="12.75" customHeight="1" x14ac:dyDescent="0.2"/>
    <row r="40885" ht="12.75" customHeight="1" x14ac:dyDescent="0.2"/>
    <row r="40886" ht="12.75" customHeight="1" x14ac:dyDescent="0.2"/>
    <row r="40887" ht="12.75" customHeight="1" x14ac:dyDescent="0.2"/>
    <row r="40888" ht="12.75" customHeight="1" x14ac:dyDescent="0.2"/>
    <row r="40889" ht="12.75" customHeight="1" x14ac:dyDescent="0.2"/>
    <row r="40890" ht="12.75" customHeight="1" x14ac:dyDescent="0.2"/>
    <row r="40891" ht="12.75" customHeight="1" x14ac:dyDescent="0.2"/>
    <row r="40892" ht="12.75" customHeight="1" x14ac:dyDescent="0.2"/>
    <row r="40893" ht="12.75" customHeight="1" x14ac:dyDescent="0.2"/>
    <row r="40894" ht="12.75" customHeight="1" x14ac:dyDescent="0.2"/>
    <row r="40895" ht="12.75" customHeight="1" x14ac:dyDescent="0.2"/>
    <row r="40896" ht="12.75" customHeight="1" x14ac:dyDescent="0.2"/>
    <row r="40897" ht="12.75" customHeight="1" x14ac:dyDescent="0.2"/>
    <row r="40898" ht="12.75" customHeight="1" x14ac:dyDescent="0.2"/>
    <row r="40899" ht="12.75" customHeight="1" x14ac:dyDescent="0.2"/>
    <row r="40900" ht="12.75" customHeight="1" x14ac:dyDescent="0.2"/>
    <row r="40901" ht="12.75" customHeight="1" x14ac:dyDescent="0.2"/>
    <row r="40902" ht="12.75" customHeight="1" x14ac:dyDescent="0.2"/>
    <row r="40903" ht="12.75" customHeight="1" x14ac:dyDescent="0.2"/>
    <row r="40904" ht="12.75" customHeight="1" x14ac:dyDescent="0.2"/>
    <row r="40905" ht="12.75" customHeight="1" x14ac:dyDescent="0.2"/>
    <row r="40906" ht="12.75" customHeight="1" x14ac:dyDescent="0.2"/>
    <row r="40907" ht="12.75" customHeight="1" x14ac:dyDescent="0.2"/>
    <row r="40908" ht="12.75" customHeight="1" x14ac:dyDescent="0.2"/>
    <row r="40909" ht="12.75" customHeight="1" x14ac:dyDescent="0.2"/>
    <row r="40910" ht="12.75" customHeight="1" x14ac:dyDescent="0.2"/>
    <row r="40911" ht="12.75" customHeight="1" x14ac:dyDescent="0.2"/>
    <row r="40912" ht="12.75" customHeight="1" x14ac:dyDescent="0.2"/>
    <row r="40913" ht="12.75" customHeight="1" x14ac:dyDescent="0.2"/>
    <row r="40914" ht="12.75" customHeight="1" x14ac:dyDescent="0.2"/>
    <row r="40915" ht="12.75" customHeight="1" x14ac:dyDescent="0.2"/>
    <row r="40916" ht="12.75" customHeight="1" x14ac:dyDescent="0.2"/>
    <row r="40917" ht="12.75" customHeight="1" x14ac:dyDescent="0.2"/>
    <row r="40918" ht="12.75" customHeight="1" x14ac:dyDescent="0.2"/>
    <row r="40919" ht="12.75" customHeight="1" x14ac:dyDescent="0.2"/>
    <row r="40920" ht="12.75" customHeight="1" x14ac:dyDescent="0.2"/>
    <row r="40921" ht="12.75" customHeight="1" x14ac:dyDescent="0.2"/>
    <row r="40922" ht="12.75" customHeight="1" x14ac:dyDescent="0.2"/>
    <row r="40923" ht="12.75" customHeight="1" x14ac:dyDescent="0.2"/>
    <row r="40924" ht="12.75" customHeight="1" x14ac:dyDescent="0.2"/>
    <row r="40925" ht="12.75" customHeight="1" x14ac:dyDescent="0.2"/>
    <row r="40926" ht="12.75" customHeight="1" x14ac:dyDescent="0.2"/>
    <row r="40927" ht="12.75" customHeight="1" x14ac:dyDescent="0.2"/>
    <row r="40928" ht="12.75" customHeight="1" x14ac:dyDescent="0.2"/>
    <row r="40929" ht="12.75" customHeight="1" x14ac:dyDescent="0.2"/>
    <row r="40930" ht="12.75" customHeight="1" x14ac:dyDescent="0.2"/>
    <row r="40931" ht="12.75" customHeight="1" x14ac:dyDescent="0.2"/>
    <row r="40932" ht="12.75" customHeight="1" x14ac:dyDescent="0.2"/>
    <row r="40933" ht="12.75" customHeight="1" x14ac:dyDescent="0.2"/>
    <row r="40934" ht="12.75" customHeight="1" x14ac:dyDescent="0.2"/>
    <row r="40935" ht="12.75" customHeight="1" x14ac:dyDescent="0.2"/>
    <row r="40936" ht="12.75" customHeight="1" x14ac:dyDescent="0.2"/>
    <row r="40937" ht="12.75" customHeight="1" x14ac:dyDescent="0.2"/>
    <row r="40938" ht="12.75" customHeight="1" x14ac:dyDescent="0.2"/>
    <row r="40939" ht="12.75" customHeight="1" x14ac:dyDescent="0.2"/>
    <row r="40940" ht="12.75" customHeight="1" x14ac:dyDescent="0.2"/>
    <row r="40941" ht="12.75" customHeight="1" x14ac:dyDescent="0.2"/>
    <row r="40942" ht="12.75" customHeight="1" x14ac:dyDescent="0.2"/>
    <row r="40943" ht="12.75" customHeight="1" x14ac:dyDescent="0.2"/>
    <row r="40944" ht="12.75" customHeight="1" x14ac:dyDescent="0.2"/>
    <row r="40945" ht="12.75" customHeight="1" x14ac:dyDescent="0.2"/>
    <row r="40946" ht="12.75" customHeight="1" x14ac:dyDescent="0.2"/>
    <row r="40947" ht="12.75" customHeight="1" x14ac:dyDescent="0.2"/>
    <row r="40948" ht="12.75" customHeight="1" x14ac:dyDescent="0.2"/>
    <row r="40949" ht="12.75" customHeight="1" x14ac:dyDescent="0.2"/>
    <row r="40950" ht="12.75" customHeight="1" x14ac:dyDescent="0.2"/>
    <row r="40951" ht="12.75" customHeight="1" x14ac:dyDescent="0.2"/>
    <row r="40952" ht="12.75" customHeight="1" x14ac:dyDescent="0.2"/>
    <row r="40953" ht="12.75" customHeight="1" x14ac:dyDescent="0.2"/>
    <row r="40954" ht="12.75" customHeight="1" x14ac:dyDescent="0.2"/>
    <row r="40955" ht="12.75" customHeight="1" x14ac:dyDescent="0.2"/>
    <row r="40956" ht="12.75" customHeight="1" x14ac:dyDescent="0.2"/>
    <row r="40957" ht="12.75" customHeight="1" x14ac:dyDescent="0.2"/>
    <row r="40958" ht="12.75" customHeight="1" x14ac:dyDescent="0.2"/>
    <row r="40959" ht="12.75" customHeight="1" x14ac:dyDescent="0.2"/>
    <row r="40960" ht="12.75" customHeight="1" x14ac:dyDescent="0.2"/>
    <row r="40961" ht="12.75" customHeight="1" x14ac:dyDescent="0.2"/>
    <row r="40962" ht="12.75" customHeight="1" x14ac:dyDescent="0.2"/>
    <row r="40963" ht="12.75" customHeight="1" x14ac:dyDescent="0.2"/>
    <row r="40964" ht="12.75" customHeight="1" x14ac:dyDescent="0.2"/>
    <row r="40965" ht="12.75" customHeight="1" x14ac:dyDescent="0.2"/>
    <row r="40966" ht="12.75" customHeight="1" x14ac:dyDescent="0.2"/>
    <row r="40967" ht="12.75" customHeight="1" x14ac:dyDescent="0.2"/>
    <row r="40968" ht="12.75" customHeight="1" x14ac:dyDescent="0.2"/>
    <row r="40969" ht="12.75" customHeight="1" x14ac:dyDescent="0.2"/>
    <row r="40970" ht="12.75" customHeight="1" x14ac:dyDescent="0.2"/>
    <row r="40971" ht="12.75" customHeight="1" x14ac:dyDescent="0.2"/>
    <row r="40972" ht="12.75" customHeight="1" x14ac:dyDescent="0.2"/>
    <row r="40973" ht="12.75" customHeight="1" x14ac:dyDescent="0.2"/>
    <row r="40974" ht="12.75" customHeight="1" x14ac:dyDescent="0.2"/>
    <row r="40975" ht="12.75" customHeight="1" x14ac:dyDescent="0.2"/>
    <row r="40976" ht="12.75" customHeight="1" x14ac:dyDescent="0.2"/>
    <row r="40977" ht="12.75" customHeight="1" x14ac:dyDescent="0.2"/>
    <row r="40978" ht="12.75" customHeight="1" x14ac:dyDescent="0.2"/>
    <row r="40979" ht="12.75" customHeight="1" x14ac:dyDescent="0.2"/>
    <row r="40980" ht="12.75" customHeight="1" x14ac:dyDescent="0.2"/>
    <row r="40981" ht="12.75" customHeight="1" x14ac:dyDescent="0.2"/>
    <row r="40982" ht="12.75" customHeight="1" x14ac:dyDescent="0.2"/>
    <row r="40983" ht="12.75" customHeight="1" x14ac:dyDescent="0.2"/>
    <row r="40984" ht="12.75" customHeight="1" x14ac:dyDescent="0.2"/>
    <row r="40985" ht="12.75" customHeight="1" x14ac:dyDescent="0.2"/>
    <row r="40986" ht="12.75" customHeight="1" x14ac:dyDescent="0.2"/>
    <row r="40987" ht="12.75" customHeight="1" x14ac:dyDescent="0.2"/>
    <row r="40988" ht="12.75" customHeight="1" x14ac:dyDescent="0.2"/>
    <row r="40989" ht="12.75" customHeight="1" x14ac:dyDescent="0.2"/>
    <row r="40990" ht="12.75" customHeight="1" x14ac:dyDescent="0.2"/>
    <row r="40991" ht="12.75" customHeight="1" x14ac:dyDescent="0.2"/>
    <row r="40992" ht="12.75" customHeight="1" x14ac:dyDescent="0.2"/>
    <row r="40993" ht="12.75" customHeight="1" x14ac:dyDescent="0.2"/>
    <row r="40994" ht="12.75" customHeight="1" x14ac:dyDescent="0.2"/>
    <row r="40995" ht="12.75" customHeight="1" x14ac:dyDescent="0.2"/>
    <row r="40996" ht="12.75" customHeight="1" x14ac:dyDescent="0.2"/>
    <row r="40997" ht="12.75" customHeight="1" x14ac:dyDescent="0.2"/>
    <row r="40998" ht="12.75" customHeight="1" x14ac:dyDescent="0.2"/>
    <row r="40999" ht="12.75" customHeight="1" x14ac:dyDescent="0.2"/>
    <row r="41000" ht="12.75" customHeight="1" x14ac:dyDescent="0.2"/>
    <row r="41001" ht="12.75" customHeight="1" x14ac:dyDescent="0.2"/>
    <row r="41002" ht="12.75" customHeight="1" x14ac:dyDescent="0.2"/>
    <row r="41003" ht="12.75" customHeight="1" x14ac:dyDescent="0.2"/>
    <row r="41004" ht="12.75" customHeight="1" x14ac:dyDescent="0.2"/>
    <row r="41005" ht="12.75" customHeight="1" x14ac:dyDescent="0.2"/>
    <row r="41006" ht="12.75" customHeight="1" x14ac:dyDescent="0.2"/>
    <row r="41007" ht="12.75" customHeight="1" x14ac:dyDescent="0.2"/>
    <row r="41008" ht="12.75" customHeight="1" x14ac:dyDescent="0.2"/>
    <row r="41009" ht="12.75" customHeight="1" x14ac:dyDescent="0.2"/>
    <row r="41010" ht="12.75" customHeight="1" x14ac:dyDescent="0.2"/>
    <row r="41011" ht="12.75" customHeight="1" x14ac:dyDescent="0.2"/>
    <row r="41012" ht="12.75" customHeight="1" x14ac:dyDescent="0.2"/>
    <row r="41013" ht="12.75" customHeight="1" x14ac:dyDescent="0.2"/>
    <row r="41014" ht="12.75" customHeight="1" x14ac:dyDescent="0.2"/>
    <row r="41015" ht="12.75" customHeight="1" x14ac:dyDescent="0.2"/>
    <row r="41016" ht="12.75" customHeight="1" x14ac:dyDescent="0.2"/>
    <row r="41017" ht="12.75" customHeight="1" x14ac:dyDescent="0.2"/>
    <row r="41018" ht="12.75" customHeight="1" x14ac:dyDescent="0.2"/>
    <row r="41019" ht="12.75" customHeight="1" x14ac:dyDescent="0.2"/>
    <row r="41020" ht="12.75" customHeight="1" x14ac:dyDescent="0.2"/>
    <row r="41021" ht="12.75" customHeight="1" x14ac:dyDescent="0.2"/>
    <row r="41022" ht="12.75" customHeight="1" x14ac:dyDescent="0.2"/>
    <row r="41023" ht="12.75" customHeight="1" x14ac:dyDescent="0.2"/>
    <row r="41024" ht="12.75" customHeight="1" x14ac:dyDescent="0.2"/>
    <row r="41025" ht="12.75" customHeight="1" x14ac:dyDescent="0.2"/>
    <row r="41026" ht="12.75" customHeight="1" x14ac:dyDescent="0.2"/>
    <row r="41027" ht="12.75" customHeight="1" x14ac:dyDescent="0.2"/>
    <row r="41028" ht="12.75" customHeight="1" x14ac:dyDescent="0.2"/>
    <row r="41029" ht="12.75" customHeight="1" x14ac:dyDescent="0.2"/>
    <row r="41030" ht="12.75" customHeight="1" x14ac:dyDescent="0.2"/>
    <row r="41031" ht="12.75" customHeight="1" x14ac:dyDescent="0.2"/>
    <row r="41032" ht="12.75" customHeight="1" x14ac:dyDescent="0.2"/>
    <row r="41033" ht="12.75" customHeight="1" x14ac:dyDescent="0.2"/>
    <row r="41034" ht="12.75" customHeight="1" x14ac:dyDescent="0.2"/>
    <row r="41035" ht="12.75" customHeight="1" x14ac:dyDescent="0.2"/>
    <row r="41036" ht="12.75" customHeight="1" x14ac:dyDescent="0.2"/>
    <row r="41037" ht="12.75" customHeight="1" x14ac:dyDescent="0.2"/>
    <row r="41038" ht="12.75" customHeight="1" x14ac:dyDescent="0.2"/>
    <row r="41039" ht="12.75" customHeight="1" x14ac:dyDescent="0.2"/>
    <row r="41040" ht="12.75" customHeight="1" x14ac:dyDescent="0.2"/>
    <row r="41041" ht="12.75" customHeight="1" x14ac:dyDescent="0.2"/>
    <row r="41042" ht="12.75" customHeight="1" x14ac:dyDescent="0.2"/>
    <row r="41043" ht="12.75" customHeight="1" x14ac:dyDescent="0.2"/>
    <row r="41044" ht="12.75" customHeight="1" x14ac:dyDescent="0.2"/>
    <row r="41045" ht="12.75" customHeight="1" x14ac:dyDescent="0.2"/>
    <row r="41046" ht="12.75" customHeight="1" x14ac:dyDescent="0.2"/>
    <row r="41047" ht="12.75" customHeight="1" x14ac:dyDescent="0.2"/>
    <row r="41048" ht="12.75" customHeight="1" x14ac:dyDescent="0.2"/>
    <row r="41049" ht="12.75" customHeight="1" x14ac:dyDescent="0.2"/>
    <row r="41050" ht="12.75" customHeight="1" x14ac:dyDescent="0.2"/>
    <row r="41051" ht="12.75" customHeight="1" x14ac:dyDescent="0.2"/>
    <row r="41052" ht="12.75" customHeight="1" x14ac:dyDescent="0.2"/>
    <row r="41053" ht="12.75" customHeight="1" x14ac:dyDescent="0.2"/>
    <row r="41054" ht="12.75" customHeight="1" x14ac:dyDescent="0.2"/>
    <row r="41055" ht="12.75" customHeight="1" x14ac:dyDescent="0.2"/>
    <row r="41056" ht="12.75" customHeight="1" x14ac:dyDescent="0.2"/>
    <row r="41057" ht="12.75" customHeight="1" x14ac:dyDescent="0.2"/>
    <row r="41058" ht="12.75" customHeight="1" x14ac:dyDescent="0.2"/>
    <row r="41059" ht="12.75" customHeight="1" x14ac:dyDescent="0.2"/>
    <row r="41060" ht="12.75" customHeight="1" x14ac:dyDescent="0.2"/>
    <row r="41061" ht="12.75" customHeight="1" x14ac:dyDescent="0.2"/>
    <row r="41062" ht="12.75" customHeight="1" x14ac:dyDescent="0.2"/>
    <row r="41063" ht="12.75" customHeight="1" x14ac:dyDescent="0.2"/>
    <row r="41064" ht="12.75" customHeight="1" x14ac:dyDescent="0.2"/>
    <row r="41065" ht="12.75" customHeight="1" x14ac:dyDescent="0.2"/>
    <row r="41066" ht="12.75" customHeight="1" x14ac:dyDescent="0.2"/>
    <row r="41067" ht="12.75" customHeight="1" x14ac:dyDescent="0.2"/>
    <row r="41068" ht="12.75" customHeight="1" x14ac:dyDescent="0.2"/>
    <row r="41069" ht="12.75" customHeight="1" x14ac:dyDescent="0.2"/>
    <row r="41070" ht="12.75" customHeight="1" x14ac:dyDescent="0.2"/>
    <row r="41071" ht="12.75" customHeight="1" x14ac:dyDescent="0.2"/>
    <row r="41072" ht="12.75" customHeight="1" x14ac:dyDescent="0.2"/>
    <row r="41073" ht="12.75" customHeight="1" x14ac:dyDescent="0.2"/>
    <row r="41074" ht="12.75" customHeight="1" x14ac:dyDescent="0.2"/>
    <row r="41075" ht="12.75" customHeight="1" x14ac:dyDescent="0.2"/>
    <row r="41076" ht="12.75" customHeight="1" x14ac:dyDescent="0.2"/>
    <row r="41077" ht="12.75" customHeight="1" x14ac:dyDescent="0.2"/>
    <row r="41078" ht="12.75" customHeight="1" x14ac:dyDescent="0.2"/>
    <row r="41079" ht="12.75" customHeight="1" x14ac:dyDescent="0.2"/>
    <row r="41080" ht="12.75" customHeight="1" x14ac:dyDescent="0.2"/>
    <row r="41081" ht="12.75" customHeight="1" x14ac:dyDescent="0.2"/>
    <row r="41082" ht="12.75" customHeight="1" x14ac:dyDescent="0.2"/>
    <row r="41083" ht="12.75" customHeight="1" x14ac:dyDescent="0.2"/>
    <row r="41084" ht="12.75" customHeight="1" x14ac:dyDescent="0.2"/>
    <row r="41085" ht="12.75" customHeight="1" x14ac:dyDescent="0.2"/>
    <row r="41086" ht="12.75" customHeight="1" x14ac:dyDescent="0.2"/>
    <row r="41087" ht="12.75" customHeight="1" x14ac:dyDescent="0.2"/>
    <row r="41088" ht="12.75" customHeight="1" x14ac:dyDescent="0.2"/>
    <row r="41089" ht="12.75" customHeight="1" x14ac:dyDescent="0.2"/>
    <row r="41090" ht="12.75" customHeight="1" x14ac:dyDescent="0.2"/>
    <row r="41091" ht="12.75" customHeight="1" x14ac:dyDescent="0.2"/>
    <row r="41092" ht="12.75" customHeight="1" x14ac:dyDescent="0.2"/>
    <row r="41093" ht="12.75" customHeight="1" x14ac:dyDescent="0.2"/>
    <row r="41094" ht="12.75" customHeight="1" x14ac:dyDescent="0.2"/>
    <row r="41095" ht="12.75" customHeight="1" x14ac:dyDescent="0.2"/>
    <row r="41096" ht="12.75" customHeight="1" x14ac:dyDescent="0.2"/>
    <row r="41097" ht="12.75" customHeight="1" x14ac:dyDescent="0.2"/>
    <row r="41098" ht="12.75" customHeight="1" x14ac:dyDescent="0.2"/>
    <row r="41099" ht="12.75" customHeight="1" x14ac:dyDescent="0.2"/>
    <row r="41100" ht="12.75" customHeight="1" x14ac:dyDescent="0.2"/>
    <row r="41101" ht="12.75" customHeight="1" x14ac:dyDescent="0.2"/>
    <row r="41102" ht="12.75" customHeight="1" x14ac:dyDescent="0.2"/>
    <row r="41103" ht="12.75" customHeight="1" x14ac:dyDescent="0.2"/>
    <row r="41104" ht="12.75" customHeight="1" x14ac:dyDescent="0.2"/>
    <row r="41105" ht="12.75" customHeight="1" x14ac:dyDescent="0.2"/>
    <row r="41106" ht="12.75" customHeight="1" x14ac:dyDescent="0.2"/>
    <row r="41107" ht="12.75" customHeight="1" x14ac:dyDescent="0.2"/>
    <row r="41108" ht="12.75" customHeight="1" x14ac:dyDescent="0.2"/>
    <row r="41109" ht="12.75" customHeight="1" x14ac:dyDescent="0.2"/>
    <row r="41110" ht="12.75" customHeight="1" x14ac:dyDescent="0.2"/>
    <row r="41111" ht="12.75" customHeight="1" x14ac:dyDescent="0.2"/>
    <row r="41112" ht="12.75" customHeight="1" x14ac:dyDescent="0.2"/>
    <row r="41113" ht="12.75" customHeight="1" x14ac:dyDescent="0.2"/>
    <row r="41114" ht="12.75" customHeight="1" x14ac:dyDescent="0.2"/>
    <row r="41115" ht="12.75" customHeight="1" x14ac:dyDescent="0.2"/>
    <row r="41116" ht="12.75" customHeight="1" x14ac:dyDescent="0.2"/>
    <row r="41117" ht="12.75" customHeight="1" x14ac:dyDescent="0.2"/>
    <row r="41118" ht="12.75" customHeight="1" x14ac:dyDescent="0.2"/>
    <row r="41119" ht="12.75" customHeight="1" x14ac:dyDescent="0.2"/>
    <row r="41120" ht="12.75" customHeight="1" x14ac:dyDescent="0.2"/>
    <row r="41121" ht="12.75" customHeight="1" x14ac:dyDescent="0.2"/>
    <row r="41122" ht="12.75" customHeight="1" x14ac:dyDescent="0.2"/>
    <row r="41123" ht="12.75" customHeight="1" x14ac:dyDescent="0.2"/>
    <row r="41124" ht="12.75" customHeight="1" x14ac:dyDescent="0.2"/>
    <row r="41125" ht="12.75" customHeight="1" x14ac:dyDescent="0.2"/>
    <row r="41126" ht="12.75" customHeight="1" x14ac:dyDescent="0.2"/>
    <row r="41127" ht="12.75" customHeight="1" x14ac:dyDescent="0.2"/>
    <row r="41128" ht="12.75" customHeight="1" x14ac:dyDescent="0.2"/>
    <row r="41129" ht="12.75" customHeight="1" x14ac:dyDescent="0.2"/>
    <row r="41130" ht="12.75" customHeight="1" x14ac:dyDescent="0.2"/>
    <row r="41131" ht="12.75" customHeight="1" x14ac:dyDescent="0.2"/>
    <row r="41132" ht="12.75" customHeight="1" x14ac:dyDescent="0.2"/>
    <row r="41133" ht="12.75" customHeight="1" x14ac:dyDescent="0.2"/>
    <row r="41134" ht="12.75" customHeight="1" x14ac:dyDescent="0.2"/>
    <row r="41135" ht="12.75" customHeight="1" x14ac:dyDescent="0.2"/>
    <row r="41136" ht="12.75" customHeight="1" x14ac:dyDescent="0.2"/>
    <row r="41137" ht="12.75" customHeight="1" x14ac:dyDescent="0.2"/>
    <row r="41138" ht="12.75" customHeight="1" x14ac:dyDescent="0.2"/>
    <row r="41139" ht="12.75" customHeight="1" x14ac:dyDescent="0.2"/>
    <row r="41140" ht="12.75" customHeight="1" x14ac:dyDescent="0.2"/>
    <row r="41141" ht="12.75" customHeight="1" x14ac:dyDescent="0.2"/>
    <row r="41142" ht="12.75" customHeight="1" x14ac:dyDescent="0.2"/>
    <row r="41143" ht="12.75" customHeight="1" x14ac:dyDescent="0.2"/>
    <row r="41144" ht="12.75" customHeight="1" x14ac:dyDescent="0.2"/>
    <row r="41145" ht="12.75" customHeight="1" x14ac:dyDescent="0.2"/>
    <row r="41146" ht="12.75" customHeight="1" x14ac:dyDescent="0.2"/>
    <row r="41147" ht="12.75" customHeight="1" x14ac:dyDescent="0.2"/>
    <row r="41148" ht="12.75" customHeight="1" x14ac:dyDescent="0.2"/>
    <row r="41149" ht="12.75" customHeight="1" x14ac:dyDescent="0.2"/>
    <row r="41150" ht="12.75" customHeight="1" x14ac:dyDescent="0.2"/>
    <row r="41151" ht="12.75" customHeight="1" x14ac:dyDescent="0.2"/>
    <row r="41152" ht="12.75" customHeight="1" x14ac:dyDescent="0.2"/>
    <row r="41153" ht="12.75" customHeight="1" x14ac:dyDescent="0.2"/>
    <row r="41154" ht="12.75" customHeight="1" x14ac:dyDescent="0.2"/>
    <row r="41155" ht="12.75" customHeight="1" x14ac:dyDescent="0.2"/>
    <row r="41156" ht="12.75" customHeight="1" x14ac:dyDescent="0.2"/>
    <row r="41157" ht="12.75" customHeight="1" x14ac:dyDescent="0.2"/>
    <row r="41158" ht="12.75" customHeight="1" x14ac:dyDescent="0.2"/>
    <row r="41159" ht="12.75" customHeight="1" x14ac:dyDescent="0.2"/>
    <row r="41160" ht="12.75" customHeight="1" x14ac:dyDescent="0.2"/>
    <row r="41161" ht="12.75" customHeight="1" x14ac:dyDescent="0.2"/>
    <row r="41162" ht="12.75" customHeight="1" x14ac:dyDescent="0.2"/>
    <row r="41163" ht="12.75" customHeight="1" x14ac:dyDescent="0.2"/>
    <row r="41164" ht="12.75" customHeight="1" x14ac:dyDescent="0.2"/>
    <row r="41165" ht="12.75" customHeight="1" x14ac:dyDescent="0.2"/>
    <row r="41166" ht="12.75" customHeight="1" x14ac:dyDescent="0.2"/>
    <row r="41167" ht="12.75" customHeight="1" x14ac:dyDescent="0.2"/>
    <row r="41168" ht="12.75" customHeight="1" x14ac:dyDescent="0.2"/>
    <row r="41169" ht="12.75" customHeight="1" x14ac:dyDescent="0.2"/>
    <row r="41170" ht="12.75" customHeight="1" x14ac:dyDescent="0.2"/>
    <row r="41171" ht="12.75" customHeight="1" x14ac:dyDescent="0.2"/>
    <row r="41172" ht="12.75" customHeight="1" x14ac:dyDescent="0.2"/>
    <row r="41173" ht="12.75" customHeight="1" x14ac:dyDescent="0.2"/>
    <row r="41174" ht="12.75" customHeight="1" x14ac:dyDescent="0.2"/>
    <row r="41175" ht="12.75" customHeight="1" x14ac:dyDescent="0.2"/>
    <row r="41176" ht="12.75" customHeight="1" x14ac:dyDescent="0.2"/>
    <row r="41177" ht="12.75" customHeight="1" x14ac:dyDescent="0.2"/>
    <row r="41178" ht="12.75" customHeight="1" x14ac:dyDescent="0.2"/>
    <row r="41179" ht="12.75" customHeight="1" x14ac:dyDescent="0.2"/>
    <row r="41180" ht="12.75" customHeight="1" x14ac:dyDescent="0.2"/>
    <row r="41181" ht="12.75" customHeight="1" x14ac:dyDescent="0.2"/>
    <row r="41182" ht="12.75" customHeight="1" x14ac:dyDescent="0.2"/>
    <row r="41183" ht="12.75" customHeight="1" x14ac:dyDescent="0.2"/>
    <row r="41184" ht="12.75" customHeight="1" x14ac:dyDescent="0.2"/>
    <row r="41185" ht="12.75" customHeight="1" x14ac:dyDescent="0.2"/>
    <row r="41186" ht="12.75" customHeight="1" x14ac:dyDescent="0.2"/>
    <row r="41187" ht="12.75" customHeight="1" x14ac:dyDescent="0.2"/>
    <row r="41188" ht="12.75" customHeight="1" x14ac:dyDescent="0.2"/>
    <row r="41189" ht="12.75" customHeight="1" x14ac:dyDescent="0.2"/>
    <row r="41190" ht="12.75" customHeight="1" x14ac:dyDescent="0.2"/>
    <row r="41191" ht="12.75" customHeight="1" x14ac:dyDescent="0.2"/>
    <row r="41192" ht="12.75" customHeight="1" x14ac:dyDescent="0.2"/>
    <row r="41193" ht="12.75" customHeight="1" x14ac:dyDescent="0.2"/>
    <row r="41194" ht="12.75" customHeight="1" x14ac:dyDescent="0.2"/>
    <row r="41195" ht="12.75" customHeight="1" x14ac:dyDescent="0.2"/>
    <row r="41196" ht="12.75" customHeight="1" x14ac:dyDescent="0.2"/>
    <row r="41197" ht="12.75" customHeight="1" x14ac:dyDescent="0.2"/>
    <row r="41198" ht="12.75" customHeight="1" x14ac:dyDescent="0.2"/>
    <row r="41199" ht="12.75" customHeight="1" x14ac:dyDescent="0.2"/>
    <row r="41200" ht="12.75" customHeight="1" x14ac:dyDescent="0.2"/>
    <row r="41201" ht="12.75" customHeight="1" x14ac:dyDescent="0.2"/>
    <row r="41202" ht="12.75" customHeight="1" x14ac:dyDescent="0.2"/>
    <row r="41203" ht="12.75" customHeight="1" x14ac:dyDescent="0.2"/>
    <row r="41204" ht="12.75" customHeight="1" x14ac:dyDescent="0.2"/>
    <row r="41205" ht="12.75" customHeight="1" x14ac:dyDescent="0.2"/>
    <row r="41206" ht="12.75" customHeight="1" x14ac:dyDescent="0.2"/>
    <row r="41207" ht="12.75" customHeight="1" x14ac:dyDescent="0.2"/>
    <row r="41208" ht="12.75" customHeight="1" x14ac:dyDescent="0.2"/>
    <row r="41209" ht="12.75" customHeight="1" x14ac:dyDescent="0.2"/>
    <row r="41210" ht="12.75" customHeight="1" x14ac:dyDescent="0.2"/>
    <row r="41211" ht="12.75" customHeight="1" x14ac:dyDescent="0.2"/>
    <row r="41212" ht="12.75" customHeight="1" x14ac:dyDescent="0.2"/>
    <row r="41213" ht="12.75" customHeight="1" x14ac:dyDescent="0.2"/>
    <row r="41214" ht="12.75" customHeight="1" x14ac:dyDescent="0.2"/>
    <row r="41215" ht="12.75" customHeight="1" x14ac:dyDescent="0.2"/>
    <row r="41216" ht="12.75" customHeight="1" x14ac:dyDescent="0.2"/>
    <row r="41217" ht="12.75" customHeight="1" x14ac:dyDescent="0.2"/>
    <row r="41218" ht="12.75" customHeight="1" x14ac:dyDescent="0.2"/>
    <row r="41219" ht="12.75" customHeight="1" x14ac:dyDescent="0.2"/>
    <row r="41220" ht="12.75" customHeight="1" x14ac:dyDescent="0.2"/>
    <row r="41221" ht="12.75" customHeight="1" x14ac:dyDescent="0.2"/>
    <row r="41222" ht="12.75" customHeight="1" x14ac:dyDescent="0.2"/>
    <row r="41223" ht="12.75" customHeight="1" x14ac:dyDescent="0.2"/>
    <row r="41224" ht="12.75" customHeight="1" x14ac:dyDescent="0.2"/>
    <row r="41225" ht="12.75" customHeight="1" x14ac:dyDescent="0.2"/>
    <row r="41226" ht="12.75" customHeight="1" x14ac:dyDescent="0.2"/>
    <row r="41227" ht="12.75" customHeight="1" x14ac:dyDescent="0.2"/>
    <row r="41228" ht="12.75" customHeight="1" x14ac:dyDescent="0.2"/>
    <row r="41229" ht="12.75" customHeight="1" x14ac:dyDescent="0.2"/>
    <row r="41230" ht="12.75" customHeight="1" x14ac:dyDescent="0.2"/>
    <row r="41231" ht="12.75" customHeight="1" x14ac:dyDescent="0.2"/>
    <row r="41232" ht="12.75" customHeight="1" x14ac:dyDescent="0.2"/>
    <row r="41233" ht="12.75" customHeight="1" x14ac:dyDescent="0.2"/>
    <row r="41234" ht="12.75" customHeight="1" x14ac:dyDescent="0.2"/>
    <row r="41235" ht="12.75" customHeight="1" x14ac:dyDescent="0.2"/>
    <row r="41236" ht="12.75" customHeight="1" x14ac:dyDescent="0.2"/>
    <row r="41237" ht="12.75" customHeight="1" x14ac:dyDescent="0.2"/>
    <row r="41238" ht="12.75" customHeight="1" x14ac:dyDescent="0.2"/>
    <row r="41239" ht="12.75" customHeight="1" x14ac:dyDescent="0.2"/>
    <row r="41240" ht="12.75" customHeight="1" x14ac:dyDescent="0.2"/>
    <row r="41241" ht="12.75" customHeight="1" x14ac:dyDescent="0.2"/>
    <row r="41242" ht="12.75" customHeight="1" x14ac:dyDescent="0.2"/>
    <row r="41243" ht="12.75" customHeight="1" x14ac:dyDescent="0.2"/>
    <row r="41244" ht="12.75" customHeight="1" x14ac:dyDescent="0.2"/>
    <row r="41245" ht="12.75" customHeight="1" x14ac:dyDescent="0.2"/>
    <row r="41246" ht="12.75" customHeight="1" x14ac:dyDescent="0.2"/>
    <row r="41247" ht="12.75" customHeight="1" x14ac:dyDescent="0.2"/>
    <row r="41248" ht="12.75" customHeight="1" x14ac:dyDescent="0.2"/>
    <row r="41249" ht="12.75" customHeight="1" x14ac:dyDescent="0.2"/>
    <row r="41250" ht="12.75" customHeight="1" x14ac:dyDescent="0.2"/>
    <row r="41251" ht="12.75" customHeight="1" x14ac:dyDescent="0.2"/>
    <row r="41252" ht="12.75" customHeight="1" x14ac:dyDescent="0.2"/>
    <row r="41253" ht="12.75" customHeight="1" x14ac:dyDescent="0.2"/>
    <row r="41254" ht="12.75" customHeight="1" x14ac:dyDescent="0.2"/>
    <row r="41255" ht="12.75" customHeight="1" x14ac:dyDescent="0.2"/>
    <row r="41256" ht="12.75" customHeight="1" x14ac:dyDescent="0.2"/>
    <row r="41257" ht="12.75" customHeight="1" x14ac:dyDescent="0.2"/>
    <row r="41258" ht="12.75" customHeight="1" x14ac:dyDescent="0.2"/>
    <row r="41259" ht="12.75" customHeight="1" x14ac:dyDescent="0.2"/>
    <row r="41260" ht="12.75" customHeight="1" x14ac:dyDescent="0.2"/>
    <row r="41261" ht="12.75" customHeight="1" x14ac:dyDescent="0.2"/>
    <row r="41262" ht="12.75" customHeight="1" x14ac:dyDescent="0.2"/>
    <row r="41263" ht="12.75" customHeight="1" x14ac:dyDescent="0.2"/>
    <row r="41264" ht="12.75" customHeight="1" x14ac:dyDescent="0.2"/>
    <row r="41265" ht="12.75" customHeight="1" x14ac:dyDescent="0.2"/>
    <row r="41266" ht="12.75" customHeight="1" x14ac:dyDescent="0.2"/>
    <row r="41267" ht="12.75" customHeight="1" x14ac:dyDescent="0.2"/>
    <row r="41268" ht="12.75" customHeight="1" x14ac:dyDescent="0.2"/>
    <row r="41269" ht="12.75" customHeight="1" x14ac:dyDescent="0.2"/>
    <row r="41270" ht="12.75" customHeight="1" x14ac:dyDescent="0.2"/>
    <row r="41271" ht="12.75" customHeight="1" x14ac:dyDescent="0.2"/>
    <row r="41272" ht="12.75" customHeight="1" x14ac:dyDescent="0.2"/>
    <row r="41273" ht="12.75" customHeight="1" x14ac:dyDescent="0.2"/>
    <row r="41274" ht="12.75" customHeight="1" x14ac:dyDescent="0.2"/>
    <row r="41275" ht="12.75" customHeight="1" x14ac:dyDescent="0.2"/>
    <row r="41276" ht="12.75" customHeight="1" x14ac:dyDescent="0.2"/>
    <row r="41277" ht="12.75" customHeight="1" x14ac:dyDescent="0.2"/>
    <row r="41278" ht="12.75" customHeight="1" x14ac:dyDescent="0.2"/>
    <row r="41279" ht="12.75" customHeight="1" x14ac:dyDescent="0.2"/>
    <row r="41280" ht="12.75" customHeight="1" x14ac:dyDescent="0.2"/>
    <row r="41281" ht="12.75" customHeight="1" x14ac:dyDescent="0.2"/>
    <row r="41282" ht="12.75" customHeight="1" x14ac:dyDescent="0.2"/>
    <row r="41283" ht="12.75" customHeight="1" x14ac:dyDescent="0.2"/>
    <row r="41284" ht="12.75" customHeight="1" x14ac:dyDescent="0.2"/>
    <row r="41285" ht="12.75" customHeight="1" x14ac:dyDescent="0.2"/>
    <row r="41286" ht="12.75" customHeight="1" x14ac:dyDescent="0.2"/>
    <row r="41287" ht="12.75" customHeight="1" x14ac:dyDescent="0.2"/>
    <row r="41288" ht="12.75" customHeight="1" x14ac:dyDescent="0.2"/>
    <row r="41289" ht="12.75" customHeight="1" x14ac:dyDescent="0.2"/>
    <row r="41290" ht="12.75" customHeight="1" x14ac:dyDescent="0.2"/>
    <row r="41291" ht="12.75" customHeight="1" x14ac:dyDescent="0.2"/>
    <row r="41292" ht="12.75" customHeight="1" x14ac:dyDescent="0.2"/>
    <row r="41293" ht="12.75" customHeight="1" x14ac:dyDescent="0.2"/>
    <row r="41294" ht="12.75" customHeight="1" x14ac:dyDescent="0.2"/>
    <row r="41295" ht="12.75" customHeight="1" x14ac:dyDescent="0.2"/>
    <row r="41296" ht="12.75" customHeight="1" x14ac:dyDescent="0.2"/>
    <row r="41297" ht="12.75" customHeight="1" x14ac:dyDescent="0.2"/>
    <row r="41298" ht="12.75" customHeight="1" x14ac:dyDescent="0.2"/>
    <row r="41299" ht="12.75" customHeight="1" x14ac:dyDescent="0.2"/>
    <row r="41300" ht="12.75" customHeight="1" x14ac:dyDescent="0.2"/>
    <row r="41301" ht="12.75" customHeight="1" x14ac:dyDescent="0.2"/>
    <row r="41302" ht="12.75" customHeight="1" x14ac:dyDescent="0.2"/>
    <row r="41303" ht="12.75" customHeight="1" x14ac:dyDescent="0.2"/>
    <row r="41304" ht="12.75" customHeight="1" x14ac:dyDescent="0.2"/>
    <row r="41305" ht="12.75" customHeight="1" x14ac:dyDescent="0.2"/>
    <row r="41306" ht="12.75" customHeight="1" x14ac:dyDescent="0.2"/>
    <row r="41307" ht="12.75" customHeight="1" x14ac:dyDescent="0.2"/>
    <row r="41308" ht="12.75" customHeight="1" x14ac:dyDescent="0.2"/>
    <row r="41309" ht="12.75" customHeight="1" x14ac:dyDescent="0.2"/>
    <row r="41310" ht="12.75" customHeight="1" x14ac:dyDescent="0.2"/>
    <row r="41311" ht="12.75" customHeight="1" x14ac:dyDescent="0.2"/>
    <row r="41312" ht="12.75" customHeight="1" x14ac:dyDescent="0.2"/>
    <row r="41313" ht="12.75" customHeight="1" x14ac:dyDescent="0.2"/>
    <row r="41314" ht="12.75" customHeight="1" x14ac:dyDescent="0.2"/>
    <row r="41315" ht="12.75" customHeight="1" x14ac:dyDescent="0.2"/>
    <row r="41316" ht="12.75" customHeight="1" x14ac:dyDescent="0.2"/>
    <row r="41317" ht="12.75" customHeight="1" x14ac:dyDescent="0.2"/>
    <row r="41318" ht="12.75" customHeight="1" x14ac:dyDescent="0.2"/>
    <row r="41319" ht="12.75" customHeight="1" x14ac:dyDescent="0.2"/>
    <row r="41320" ht="12.75" customHeight="1" x14ac:dyDescent="0.2"/>
    <row r="41321" ht="12.75" customHeight="1" x14ac:dyDescent="0.2"/>
    <row r="41322" ht="12.75" customHeight="1" x14ac:dyDescent="0.2"/>
    <row r="41323" ht="12.75" customHeight="1" x14ac:dyDescent="0.2"/>
    <row r="41324" ht="12.75" customHeight="1" x14ac:dyDescent="0.2"/>
    <row r="41325" ht="12.75" customHeight="1" x14ac:dyDescent="0.2"/>
    <row r="41326" ht="12.75" customHeight="1" x14ac:dyDescent="0.2"/>
    <row r="41327" ht="12.75" customHeight="1" x14ac:dyDescent="0.2"/>
    <row r="41328" ht="12.75" customHeight="1" x14ac:dyDescent="0.2"/>
    <row r="41329" ht="12.75" customHeight="1" x14ac:dyDescent="0.2"/>
    <row r="41330" ht="12.75" customHeight="1" x14ac:dyDescent="0.2"/>
    <row r="41331" ht="12.75" customHeight="1" x14ac:dyDescent="0.2"/>
    <row r="41332" ht="12.75" customHeight="1" x14ac:dyDescent="0.2"/>
    <row r="41333" ht="12.75" customHeight="1" x14ac:dyDescent="0.2"/>
    <row r="41334" ht="12.75" customHeight="1" x14ac:dyDescent="0.2"/>
    <row r="41335" ht="12.75" customHeight="1" x14ac:dyDescent="0.2"/>
    <row r="41336" ht="12.75" customHeight="1" x14ac:dyDescent="0.2"/>
    <row r="41337" ht="12.75" customHeight="1" x14ac:dyDescent="0.2"/>
    <row r="41338" ht="12.75" customHeight="1" x14ac:dyDescent="0.2"/>
    <row r="41339" ht="12.75" customHeight="1" x14ac:dyDescent="0.2"/>
    <row r="41340" ht="12.75" customHeight="1" x14ac:dyDescent="0.2"/>
    <row r="41341" ht="12.75" customHeight="1" x14ac:dyDescent="0.2"/>
    <row r="41342" ht="12.75" customHeight="1" x14ac:dyDescent="0.2"/>
    <row r="41343" ht="12.75" customHeight="1" x14ac:dyDescent="0.2"/>
    <row r="41344" ht="12.75" customHeight="1" x14ac:dyDescent="0.2"/>
    <row r="41345" ht="12.75" customHeight="1" x14ac:dyDescent="0.2"/>
    <row r="41346" ht="12.75" customHeight="1" x14ac:dyDescent="0.2"/>
    <row r="41347" ht="12.75" customHeight="1" x14ac:dyDescent="0.2"/>
    <row r="41348" ht="12.75" customHeight="1" x14ac:dyDescent="0.2"/>
    <row r="41349" ht="12.75" customHeight="1" x14ac:dyDescent="0.2"/>
    <row r="41350" ht="12.75" customHeight="1" x14ac:dyDescent="0.2"/>
    <row r="41351" ht="12.75" customHeight="1" x14ac:dyDescent="0.2"/>
    <row r="41352" ht="12.75" customHeight="1" x14ac:dyDescent="0.2"/>
    <row r="41353" ht="12.75" customHeight="1" x14ac:dyDescent="0.2"/>
    <row r="41354" ht="12.75" customHeight="1" x14ac:dyDescent="0.2"/>
    <row r="41355" ht="12.75" customHeight="1" x14ac:dyDescent="0.2"/>
    <row r="41356" ht="12.75" customHeight="1" x14ac:dyDescent="0.2"/>
    <row r="41357" ht="12.75" customHeight="1" x14ac:dyDescent="0.2"/>
    <row r="41358" ht="12.75" customHeight="1" x14ac:dyDescent="0.2"/>
    <row r="41359" ht="12.75" customHeight="1" x14ac:dyDescent="0.2"/>
    <row r="41360" ht="12.75" customHeight="1" x14ac:dyDescent="0.2"/>
    <row r="41361" ht="12.75" customHeight="1" x14ac:dyDescent="0.2"/>
    <row r="41362" ht="12.75" customHeight="1" x14ac:dyDescent="0.2"/>
    <row r="41363" ht="12.75" customHeight="1" x14ac:dyDescent="0.2"/>
    <row r="41364" ht="12.75" customHeight="1" x14ac:dyDescent="0.2"/>
    <row r="41365" ht="12.75" customHeight="1" x14ac:dyDescent="0.2"/>
    <row r="41366" ht="12.75" customHeight="1" x14ac:dyDescent="0.2"/>
    <row r="41367" ht="12.75" customHeight="1" x14ac:dyDescent="0.2"/>
    <row r="41368" ht="12.75" customHeight="1" x14ac:dyDescent="0.2"/>
    <row r="41369" ht="12.75" customHeight="1" x14ac:dyDescent="0.2"/>
    <row r="41370" ht="12.75" customHeight="1" x14ac:dyDescent="0.2"/>
    <row r="41371" ht="12.75" customHeight="1" x14ac:dyDescent="0.2"/>
    <row r="41372" ht="12.75" customHeight="1" x14ac:dyDescent="0.2"/>
    <row r="41373" ht="12.75" customHeight="1" x14ac:dyDescent="0.2"/>
    <row r="41374" ht="12.75" customHeight="1" x14ac:dyDescent="0.2"/>
    <row r="41375" ht="12.75" customHeight="1" x14ac:dyDescent="0.2"/>
    <row r="41376" ht="12.75" customHeight="1" x14ac:dyDescent="0.2"/>
    <row r="41377" ht="12.75" customHeight="1" x14ac:dyDescent="0.2"/>
    <row r="41378" ht="12.75" customHeight="1" x14ac:dyDescent="0.2"/>
    <row r="41379" ht="12.75" customHeight="1" x14ac:dyDescent="0.2"/>
    <row r="41380" ht="12.75" customHeight="1" x14ac:dyDescent="0.2"/>
    <row r="41381" ht="12.75" customHeight="1" x14ac:dyDescent="0.2"/>
    <row r="41382" ht="12.75" customHeight="1" x14ac:dyDescent="0.2"/>
    <row r="41383" ht="12.75" customHeight="1" x14ac:dyDescent="0.2"/>
    <row r="41384" ht="12.75" customHeight="1" x14ac:dyDescent="0.2"/>
    <row r="41385" ht="12.75" customHeight="1" x14ac:dyDescent="0.2"/>
    <row r="41386" ht="12.75" customHeight="1" x14ac:dyDescent="0.2"/>
    <row r="41387" ht="12.75" customHeight="1" x14ac:dyDescent="0.2"/>
    <row r="41388" ht="12.75" customHeight="1" x14ac:dyDescent="0.2"/>
    <row r="41389" ht="12.75" customHeight="1" x14ac:dyDescent="0.2"/>
    <row r="41390" ht="12.75" customHeight="1" x14ac:dyDescent="0.2"/>
    <row r="41391" ht="12.75" customHeight="1" x14ac:dyDescent="0.2"/>
    <row r="41392" ht="12.75" customHeight="1" x14ac:dyDescent="0.2"/>
    <row r="41393" ht="12.75" customHeight="1" x14ac:dyDescent="0.2"/>
    <row r="41394" ht="12.75" customHeight="1" x14ac:dyDescent="0.2"/>
    <row r="41395" ht="12.75" customHeight="1" x14ac:dyDescent="0.2"/>
    <row r="41396" ht="12.75" customHeight="1" x14ac:dyDescent="0.2"/>
    <row r="41397" ht="12.75" customHeight="1" x14ac:dyDescent="0.2"/>
    <row r="41398" ht="12.75" customHeight="1" x14ac:dyDescent="0.2"/>
    <row r="41399" ht="12.75" customHeight="1" x14ac:dyDescent="0.2"/>
    <row r="41400" ht="12.75" customHeight="1" x14ac:dyDescent="0.2"/>
    <row r="41401" ht="12.75" customHeight="1" x14ac:dyDescent="0.2"/>
    <row r="41402" ht="12.75" customHeight="1" x14ac:dyDescent="0.2"/>
    <row r="41403" ht="12.75" customHeight="1" x14ac:dyDescent="0.2"/>
    <row r="41404" ht="12.75" customHeight="1" x14ac:dyDescent="0.2"/>
    <row r="41405" ht="12.75" customHeight="1" x14ac:dyDescent="0.2"/>
    <row r="41406" ht="12.75" customHeight="1" x14ac:dyDescent="0.2"/>
    <row r="41407" ht="12.75" customHeight="1" x14ac:dyDescent="0.2"/>
    <row r="41408" ht="12.75" customHeight="1" x14ac:dyDescent="0.2"/>
    <row r="41409" ht="12.75" customHeight="1" x14ac:dyDescent="0.2"/>
    <row r="41410" ht="12.75" customHeight="1" x14ac:dyDescent="0.2"/>
    <row r="41411" ht="12.75" customHeight="1" x14ac:dyDescent="0.2"/>
    <row r="41412" ht="12.75" customHeight="1" x14ac:dyDescent="0.2"/>
    <row r="41413" ht="12.75" customHeight="1" x14ac:dyDescent="0.2"/>
    <row r="41414" ht="12.75" customHeight="1" x14ac:dyDescent="0.2"/>
    <row r="41415" ht="12.75" customHeight="1" x14ac:dyDescent="0.2"/>
    <row r="41416" ht="12.75" customHeight="1" x14ac:dyDescent="0.2"/>
    <row r="41417" ht="12.75" customHeight="1" x14ac:dyDescent="0.2"/>
    <row r="41418" ht="12.75" customHeight="1" x14ac:dyDescent="0.2"/>
    <row r="41419" ht="12.75" customHeight="1" x14ac:dyDescent="0.2"/>
    <row r="41420" ht="12.75" customHeight="1" x14ac:dyDescent="0.2"/>
    <row r="41421" ht="12.75" customHeight="1" x14ac:dyDescent="0.2"/>
    <row r="41422" ht="12.75" customHeight="1" x14ac:dyDescent="0.2"/>
    <row r="41423" ht="12.75" customHeight="1" x14ac:dyDescent="0.2"/>
    <row r="41424" ht="12.75" customHeight="1" x14ac:dyDescent="0.2"/>
    <row r="41425" ht="12.75" customHeight="1" x14ac:dyDescent="0.2"/>
    <row r="41426" ht="12.75" customHeight="1" x14ac:dyDescent="0.2"/>
    <row r="41427" ht="12.75" customHeight="1" x14ac:dyDescent="0.2"/>
    <row r="41428" ht="12.75" customHeight="1" x14ac:dyDescent="0.2"/>
    <row r="41429" ht="12.75" customHeight="1" x14ac:dyDescent="0.2"/>
    <row r="41430" ht="12.75" customHeight="1" x14ac:dyDescent="0.2"/>
    <row r="41431" ht="12.75" customHeight="1" x14ac:dyDescent="0.2"/>
    <row r="41432" ht="12.75" customHeight="1" x14ac:dyDescent="0.2"/>
    <row r="41433" ht="12.75" customHeight="1" x14ac:dyDescent="0.2"/>
    <row r="41434" ht="12.75" customHeight="1" x14ac:dyDescent="0.2"/>
    <row r="41435" ht="12.75" customHeight="1" x14ac:dyDescent="0.2"/>
    <row r="41436" ht="12.75" customHeight="1" x14ac:dyDescent="0.2"/>
    <row r="41437" ht="12.75" customHeight="1" x14ac:dyDescent="0.2"/>
    <row r="41438" ht="12.75" customHeight="1" x14ac:dyDescent="0.2"/>
    <row r="41439" ht="12.75" customHeight="1" x14ac:dyDescent="0.2"/>
    <row r="41440" ht="12.75" customHeight="1" x14ac:dyDescent="0.2"/>
    <row r="41441" ht="12.75" customHeight="1" x14ac:dyDescent="0.2"/>
    <row r="41442" ht="12.75" customHeight="1" x14ac:dyDescent="0.2"/>
    <row r="41443" ht="12.75" customHeight="1" x14ac:dyDescent="0.2"/>
    <row r="41444" ht="12.75" customHeight="1" x14ac:dyDescent="0.2"/>
    <row r="41445" ht="12.75" customHeight="1" x14ac:dyDescent="0.2"/>
    <row r="41446" ht="12.75" customHeight="1" x14ac:dyDescent="0.2"/>
    <row r="41447" ht="12.75" customHeight="1" x14ac:dyDescent="0.2"/>
    <row r="41448" ht="12.75" customHeight="1" x14ac:dyDescent="0.2"/>
    <row r="41449" ht="12.75" customHeight="1" x14ac:dyDescent="0.2"/>
    <row r="41450" ht="12.75" customHeight="1" x14ac:dyDescent="0.2"/>
    <row r="41451" ht="12.75" customHeight="1" x14ac:dyDescent="0.2"/>
    <row r="41452" ht="12.75" customHeight="1" x14ac:dyDescent="0.2"/>
    <row r="41453" ht="12.75" customHeight="1" x14ac:dyDescent="0.2"/>
    <row r="41454" ht="12.75" customHeight="1" x14ac:dyDescent="0.2"/>
    <row r="41455" ht="12.75" customHeight="1" x14ac:dyDescent="0.2"/>
    <row r="41456" ht="12.75" customHeight="1" x14ac:dyDescent="0.2"/>
    <row r="41457" ht="12.75" customHeight="1" x14ac:dyDescent="0.2"/>
    <row r="41458" ht="12.75" customHeight="1" x14ac:dyDescent="0.2"/>
    <row r="41459" ht="12.75" customHeight="1" x14ac:dyDescent="0.2"/>
    <row r="41460" ht="12.75" customHeight="1" x14ac:dyDescent="0.2"/>
    <row r="41461" ht="12.75" customHeight="1" x14ac:dyDescent="0.2"/>
    <row r="41462" ht="12.75" customHeight="1" x14ac:dyDescent="0.2"/>
    <row r="41463" ht="12.75" customHeight="1" x14ac:dyDescent="0.2"/>
    <row r="41464" ht="12.75" customHeight="1" x14ac:dyDescent="0.2"/>
    <row r="41465" ht="12.75" customHeight="1" x14ac:dyDescent="0.2"/>
    <row r="41466" ht="12.75" customHeight="1" x14ac:dyDescent="0.2"/>
    <row r="41467" ht="12.75" customHeight="1" x14ac:dyDescent="0.2"/>
    <row r="41468" ht="12.75" customHeight="1" x14ac:dyDescent="0.2"/>
    <row r="41469" ht="12.75" customHeight="1" x14ac:dyDescent="0.2"/>
    <row r="41470" ht="12.75" customHeight="1" x14ac:dyDescent="0.2"/>
    <row r="41471" ht="12.75" customHeight="1" x14ac:dyDescent="0.2"/>
    <row r="41472" ht="12.75" customHeight="1" x14ac:dyDescent="0.2"/>
    <row r="41473" ht="12.75" customHeight="1" x14ac:dyDescent="0.2"/>
    <row r="41474" ht="12.75" customHeight="1" x14ac:dyDescent="0.2"/>
    <row r="41475" ht="12.75" customHeight="1" x14ac:dyDescent="0.2"/>
    <row r="41476" ht="12.75" customHeight="1" x14ac:dyDescent="0.2"/>
    <row r="41477" ht="12.75" customHeight="1" x14ac:dyDescent="0.2"/>
    <row r="41478" ht="12.75" customHeight="1" x14ac:dyDescent="0.2"/>
    <row r="41479" ht="12.75" customHeight="1" x14ac:dyDescent="0.2"/>
    <row r="41480" ht="12.75" customHeight="1" x14ac:dyDescent="0.2"/>
    <row r="41481" ht="12.75" customHeight="1" x14ac:dyDescent="0.2"/>
    <row r="41482" ht="12.75" customHeight="1" x14ac:dyDescent="0.2"/>
    <row r="41483" ht="12.75" customHeight="1" x14ac:dyDescent="0.2"/>
    <row r="41484" ht="12.75" customHeight="1" x14ac:dyDescent="0.2"/>
    <row r="41485" ht="12.75" customHeight="1" x14ac:dyDescent="0.2"/>
    <row r="41486" ht="12.75" customHeight="1" x14ac:dyDescent="0.2"/>
    <row r="41487" ht="12.75" customHeight="1" x14ac:dyDescent="0.2"/>
    <row r="41488" ht="12.75" customHeight="1" x14ac:dyDescent="0.2"/>
    <row r="41489" ht="12.75" customHeight="1" x14ac:dyDescent="0.2"/>
    <row r="41490" ht="12.75" customHeight="1" x14ac:dyDescent="0.2"/>
    <row r="41491" ht="12.75" customHeight="1" x14ac:dyDescent="0.2"/>
    <row r="41492" ht="12.75" customHeight="1" x14ac:dyDescent="0.2"/>
    <row r="41493" ht="12.75" customHeight="1" x14ac:dyDescent="0.2"/>
    <row r="41494" ht="12.75" customHeight="1" x14ac:dyDescent="0.2"/>
    <row r="41495" ht="12.75" customHeight="1" x14ac:dyDescent="0.2"/>
    <row r="41496" ht="12.75" customHeight="1" x14ac:dyDescent="0.2"/>
    <row r="41497" ht="12.75" customHeight="1" x14ac:dyDescent="0.2"/>
    <row r="41498" ht="12.75" customHeight="1" x14ac:dyDescent="0.2"/>
    <row r="41499" ht="12.75" customHeight="1" x14ac:dyDescent="0.2"/>
    <row r="41500" ht="12.75" customHeight="1" x14ac:dyDescent="0.2"/>
    <row r="41501" ht="12.75" customHeight="1" x14ac:dyDescent="0.2"/>
    <row r="41502" ht="12.75" customHeight="1" x14ac:dyDescent="0.2"/>
    <row r="41503" ht="12.75" customHeight="1" x14ac:dyDescent="0.2"/>
    <row r="41504" ht="12.75" customHeight="1" x14ac:dyDescent="0.2"/>
    <row r="41505" ht="12.75" customHeight="1" x14ac:dyDescent="0.2"/>
    <row r="41506" ht="12.75" customHeight="1" x14ac:dyDescent="0.2"/>
    <row r="41507" ht="12.75" customHeight="1" x14ac:dyDescent="0.2"/>
    <row r="41508" ht="12.75" customHeight="1" x14ac:dyDescent="0.2"/>
    <row r="41509" ht="12.75" customHeight="1" x14ac:dyDescent="0.2"/>
    <row r="41510" ht="12.75" customHeight="1" x14ac:dyDescent="0.2"/>
    <row r="41511" ht="12.75" customHeight="1" x14ac:dyDescent="0.2"/>
    <row r="41512" ht="12.75" customHeight="1" x14ac:dyDescent="0.2"/>
    <row r="41513" ht="12.75" customHeight="1" x14ac:dyDescent="0.2"/>
    <row r="41514" ht="12.75" customHeight="1" x14ac:dyDescent="0.2"/>
    <row r="41515" ht="12.75" customHeight="1" x14ac:dyDescent="0.2"/>
    <row r="41516" ht="12.75" customHeight="1" x14ac:dyDescent="0.2"/>
    <row r="41517" ht="12.75" customHeight="1" x14ac:dyDescent="0.2"/>
    <row r="41518" ht="12.75" customHeight="1" x14ac:dyDescent="0.2"/>
    <row r="41519" ht="12.75" customHeight="1" x14ac:dyDescent="0.2"/>
    <row r="41520" ht="12.75" customHeight="1" x14ac:dyDescent="0.2"/>
    <row r="41521" ht="12.75" customHeight="1" x14ac:dyDescent="0.2"/>
    <row r="41522" ht="12.75" customHeight="1" x14ac:dyDescent="0.2"/>
    <row r="41523" ht="12.75" customHeight="1" x14ac:dyDescent="0.2"/>
    <row r="41524" ht="12.75" customHeight="1" x14ac:dyDescent="0.2"/>
    <row r="41525" ht="12.75" customHeight="1" x14ac:dyDescent="0.2"/>
    <row r="41526" ht="12.75" customHeight="1" x14ac:dyDescent="0.2"/>
    <row r="41527" ht="12.75" customHeight="1" x14ac:dyDescent="0.2"/>
    <row r="41528" ht="12.75" customHeight="1" x14ac:dyDescent="0.2"/>
    <row r="41529" ht="12.75" customHeight="1" x14ac:dyDescent="0.2"/>
    <row r="41530" ht="12.75" customHeight="1" x14ac:dyDescent="0.2"/>
    <row r="41531" ht="12.75" customHeight="1" x14ac:dyDescent="0.2"/>
    <row r="41532" ht="12.75" customHeight="1" x14ac:dyDescent="0.2"/>
    <row r="41533" ht="12.75" customHeight="1" x14ac:dyDescent="0.2"/>
    <row r="41534" ht="12.75" customHeight="1" x14ac:dyDescent="0.2"/>
    <row r="41535" ht="12.75" customHeight="1" x14ac:dyDescent="0.2"/>
    <row r="41536" ht="12.75" customHeight="1" x14ac:dyDescent="0.2"/>
    <row r="41537" ht="12.75" customHeight="1" x14ac:dyDescent="0.2"/>
    <row r="41538" ht="12.75" customHeight="1" x14ac:dyDescent="0.2"/>
    <row r="41539" ht="12.75" customHeight="1" x14ac:dyDescent="0.2"/>
    <row r="41540" ht="12.75" customHeight="1" x14ac:dyDescent="0.2"/>
    <row r="41541" ht="12.75" customHeight="1" x14ac:dyDescent="0.2"/>
    <row r="41542" ht="12.75" customHeight="1" x14ac:dyDescent="0.2"/>
    <row r="41543" ht="12.75" customHeight="1" x14ac:dyDescent="0.2"/>
    <row r="41544" ht="12.75" customHeight="1" x14ac:dyDescent="0.2"/>
    <row r="41545" ht="12.75" customHeight="1" x14ac:dyDescent="0.2"/>
    <row r="41546" ht="12.75" customHeight="1" x14ac:dyDescent="0.2"/>
    <row r="41547" ht="12.75" customHeight="1" x14ac:dyDescent="0.2"/>
    <row r="41548" ht="12.75" customHeight="1" x14ac:dyDescent="0.2"/>
    <row r="41549" ht="12.75" customHeight="1" x14ac:dyDescent="0.2"/>
    <row r="41550" ht="12.75" customHeight="1" x14ac:dyDescent="0.2"/>
    <row r="41551" ht="12.75" customHeight="1" x14ac:dyDescent="0.2"/>
    <row r="41552" ht="12.75" customHeight="1" x14ac:dyDescent="0.2"/>
    <row r="41553" ht="12.75" customHeight="1" x14ac:dyDescent="0.2"/>
    <row r="41554" ht="12.75" customHeight="1" x14ac:dyDescent="0.2"/>
    <row r="41555" ht="12.75" customHeight="1" x14ac:dyDescent="0.2"/>
    <row r="41556" ht="12.75" customHeight="1" x14ac:dyDescent="0.2"/>
    <row r="41557" ht="12.75" customHeight="1" x14ac:dyDescent="0.2"/>
    <row r="41558" ht="12.75" customHeight="1" x14ac:dyDescent="0.2"/>
    <row r="41559" ht="12.75" customHeight="1" x14ac:dyDescent="0.2"/>
    <row r="41560" ht="12.75" customHeight="1" x14ac:dyDescent="0.2"/>
    <row r="41561" ht="12.75" customHeight="1" x14ac:dyDescent="0.2"/>
    <row r="41562" ht="12.75" customHeight="1" x14ac:dyDescent="0.2"/>
    <row r="41563" ht="12.75" customHeight="1" x14ac:dyDescent="0.2"/>
    <row r="41564" ht="12.75" customHeight="1" x14ac:dyDescent="0.2"/>
    <row r="41565" ht="12.75" customHeight="1" x14ac:dyDescent="0.2"/>
    <row r="41566" ht="12.75" customHeight="1" x14ac:dyDescent="0.2"/>
    <row r="41567" ht="12.75" customHeight="1" x14ac:dyDescent="0.2"/>
    <row r="41568" ht="12.75" customHeight="1" x14ac:dyDescent="0.2"/>
    <row r="41569" ht="12.75" customHeight="1" x14ac:dyDescent="0.2"/>
    <row r="41570" ht="12.75" customHeight="1" x14ac:dyDescent="0.2"/>
    <row r="41571" ht="12.75" customHeight="1" x14ac:dyDescent="0.2"/>
    <row r="41572" ht="12.75" customHeight="1" x14ac:dyDescent="0.2"/>
    <row r="41573" ht="12.75" customHeight="1" x14ac:dyDescent="0.2"/>
    <row r="41574" ht="12.75" customHeight="1" x14ac:dyDescent="0.2"/>
    <row r="41575" ht="12.75" customHeight="1" x14ac:dyDescent="0.2"/>
    <row r="41576" ht="12.75" customHeight="1" x14ac:dyDescent="0.2"/>
    <row r="41577" ht="12.75" customHeight="1" x14ac:dyDescent="0.2"/>
    <row r="41578" ht="12.75" customHeight="1" x14ac:dyDescent="0.2"/>
    <row r="41579" ht="12.75" customHeight="1" x14ac:dyDescent="0.2"/>
    <row r="41580" ht="12.75" customHeight="1" x14ac:dyDescent="0.2"/>
    <row r="41581" ht="12.75" customHeight="1" x14ac:dyDescent="0.2"/>
    <row r="41582" ht="12.75" customHeight="1" x14ac:dyDescent="0.2"/>
    <row r="41583" ht="12.75" customHeight="1" x14ac:dyDescent="0.2"/>
    <row r="41584" ht="12.75" customHeight="1" x14ac:dyDescent="0.2"/>
    <row r="41585" ht="12.75" customHeight="1" x14ac:dyDescent="0.2"/>
    <row r="41586" ht="12.75" customHeight="1" x14ac:dyDescent="0.2"/>
    <row r="41587" ht="12.75" customHeight="1" x14ac:dyDescent="0.2"/>
    <row r="41588" ht="12.75" customHeight="1" x14ac:dyDescent="0.2"/>
    <row r="41589" ht="12.75" customHeight="1" x14ac:dyDescent="0.2"/>
    <row r="41590" ht="12.75" customHeight="1" x14ac:dyDescent="0.2"/>
    <row r="41591" ht="12.75" customHeight="1" x14ac:dyDescent="0.2"/>
    <row r="41592" ht="12.75" customHeight="1" x14ac:dyDescent="0.2"/>
    <row r="41593" ht="12.75" customHeight="1" x14ac:dyDescent="0.2"/>
    <row r="41594" ht="12.75" customHeight="1" x14ac:dyDescent="0.2"/>
    <row r="41595" ht="12.75" customHeight="1" x14ac:dyDescent="0.2"/>
    <row r="41596" ht="12.75" customHeight="1" x14ac:dyDescent="0.2"/>
    <row r="41597" ht="12.75" customHeight="1" x14ac:dyDescent="0.2"/>
    <row r="41598" ht="12.75" customHeight="1" x14ac:dyDescent="0.2"/>
    <row r="41599" ht="12.75" customHeight="1" x14ac:dyDescent="0.2"/>
    <row r="41600" ht="12.75" customHeight="1" x14ac:dyDescent="0.2"/>
    <row r="41601" ht="12.75" customHeight="1" x14ac:dyDescent="0.2"/>
    <row r="41602" ht="12.75" customHeight="1" x14ac:dyDescent="0.2"/>
    <row r="41603" ht="12.75" customHeight="1" x14ac:dyDescent="0.2"/>
    <row r="41604" ht="12.75" customHeight="1" x14ac:dyDescent="0.2"/>
    <row r="41605" ht="12.75" customHeight="1" x14ac:dyDescent="0.2"/>
    <row r="41606" ht="12.75" customHeight="1" x14ac:dyDescent="0.2"/>
    <row r="41607" ht="12.75" customHeight="1" x14ac:dyDescent="0.2"/>
    <row r="41608" ht="12.75" customHeight="1" x14ac:dyDescent="0.2"/>
    <row r="41609" ht="12.75" customHeight="1" x14ac:dyDescent="0.2"/>
    <row r="41610" ht="12.75" customHeight="1" x14ac:dyDescent="0.2"/>
    <row r="41611" ht="12.75" customHeight="1" x14ac:dyDescent="0.2"/>
    <row r="41612" ht="12.75" customHeight="1" x14ac:dyDescent="0.2"/>
    <row r="41613" ht="12.75" customHeight="1" x14ac:dyDescent="0.2"/>
    <row r="41614" ht="12.75" customHeight="1" x14ac:dyDescent="0.2"/>
    <row r="41615" ht="12.75" customHeight="1" x14ac:dyDescent="0.2"/>
    <row r="41616" ht="12.75" customHeight="1" x14ac:dyDescent="0.2"/>
    <row r="41617" ht="12.75" customHeight="1" x14ac:dyDescent="0.2"/>
    <row r="41618" ht="12.75" customHeight="1" x14ac:dyDescent="0.2"/>
    <row r="41619" ht="12.75" customHeight="1" x14ac:dyDescent="0.2"/>
    <row r="41620" ht="12.75" customHeight="1" x14ac:dyDescent="0.2"/>
    <row r="41621" ht="12.75" customHeight="1" x14ac:dyDescent="0.2"/>
    <row r="41622" ht="12.75" customHeight="1" x14ac:dyDescent="0.2"/>
    <row r="41623" ht="12.75" customHeight="1" x14ac:dyDescent="0.2"/>
    <row r="41624" ht="12.75" customHeight="1" x14ac:dyDescent="0.2"/>
    <row r="41625" ht="12.75" customHeight="1" x14ac:dyDescent="0.2"/>
    <row r="41626" ht="12.75" customHeight="1" x14ac:dyDescent="0.2"/>
    <row r="41627" ht="12.75" customHeight="1" x14ac:dyDescent="0.2"/>
    <row r="41628" ht="12.75" customHeight="1" x14ac:dyDescent="0.2"/>
    <row r="41629" ht="12.75" customHeight="1" x14ac:dyDescent="0.2"/>
    <row r="41630" ht="12.75" customHeight="1" x14ac:dyDescent="0.2"/>
    <row r="41631" ht="12.75" customHeight="1" x14ac:dyDescent="0.2"/>
    <row r="41632" ht="12.75" customHeight="1" x14ac:dyDescent="0.2"/>
    <row r="41633" ht="12.75" customHeight="1" x14ac:dyDescent="0.2"/>
    <row r="41634" ht="12.75" customHeight="1" x14ac:dyDescent="0.2"/>
    <row r="41635" ht="12.75" customHeight="1" x14ac:dyDescent="0.2"/>
    <row r="41636" ht="12.75" customHeight="1" x14ac:dyDescent="0.2"/>
    <row r="41637" ht="12.75" customHeight="1" x14ac:dyDescent="0.2"/>
    <row r="41638" ht="12.75" customHeight="1" x14ac:dyDescent="0.2"/>
    <row r="41639" ht="12.75" customHeight="1" x14ac:dyDescent="0.2"/>
    <row r="41640" ht="12.75" customHeight="1" x14ac:dyDescent="0.2"/>
    <row r="41641" ht="12.75" customHeight="1" x14ac:dyDescent="0.2"/>
    <row r="41642" ht="12.75" customHeight="1" x14ac:dyDescent="0.2"/>
    <row r="41643" ht="12.75" customHeight="1" x14ac:dyDescent="0.2"/>
    <row r="41644" ht="12.75" customHeight="1" x14ac:dyDescent="0.2"/>
    <row r="41645" ht="12.75" customHeight="1" x14ac:dyDescent="0.2"/>
    <row r="41646" ht="12.75" customHeight="1" x14ac:dyDescent="0.2"/>
    <row r="41647" ht="12.75" customHeight="1" x14ac:dyDescent="0.2"/>
    <row r="41648" ht="12.75" customHeight="1" x14ac:dyDescent="0.2"/>
    <row r="41649" ht="12.75" customHeight="1" x14ac:dyDescent="0.2"/>
    <row r="41650" ht="12.75" customHeight="1" x14ac:dyDescent="0.2"/>
    <row r="41651" ht="12.75" customHeight="1" x14ac:dyDescent="0.2"/>
    <row r="41652" ht="12.75" customHeight="1" x14ac:dyDescent="0.2"/>
    <row r="41653" ht="12.75" customHeight="1" x14ac:dyDescent="0.2"/>
    <row r="41654" ht="12.75" customHeight="1" x14ac:dyDescent="0.2"/>
    <row r="41655" ht="12.75" customHeight="1" x14ac:dyDescent="0.2"/>
    <row r="41656" ht="12.75" customHeight="1" x14ac:dyDescent="0.2"/>
    <row r="41657" ht="12.75" customHeight="1" x14ac:dyDescent="0.2"/>
    <row r="41658" ht="12.75" customHeight="1" x14ac:dyDescent="0.2"/>
    <row r="41659" ht="12.75" customHeight="1" x14ac:dyDescent="0.2"/>
    <row r="41660" ht="12.75" customHeight="1" x14ac:dyDescent="0.2"/>
    <row r="41661" ht="12.75" customHeight="1" x14ac:dyDescent="0.2"/>
    <row r="41662" ht="12.75" customHeight="1" x14ac:dyDescent="0.2"/>
    <row r="41663" ht="12.75" customHeight="1" x14ac:dyDescent="0.2"/>
    <row r="41664" ht="12.75" customHeight="1" x14ac:dyDescent="0.2"/>
    <row r="41665" ht="12.75" customHeight="1" x14ac:dyDescent="0.2"/>
    <row r="41666" ht="12.75" customHeight="1" x14ac:dyDescent="0.2"/>
    <row r="41667" ht="12.75" customHeight="1" x14ac:dyDescent="0.2"/>
    <row r="41668" ht="12.75" customHeight="1" x14ac:dyDescent="0.2"/>
    <row r="41669" ht="12.75" customHeight="1" x14ac:dyDescent="0.2"/>
    <row r="41670" ht="12.75" customHeight="1" x14ac:dyDescent="0.2"/>
    <row r="41671" ht="12.75" customHeight="1" x14ac:dyDescent="0.2"/>
    <row r="41672" ht="12.75" customHeight="1" x14ac:dyDescent="0.2"/>
    <row r="41673" ht="12.75" customHeight="1" x14ac:dyDescent="0.2"/>
    <row r="41674" ht="12.75" customHeight="1" x14ac:dyDescent="0.2"/>
    <row r="41675" ht="12.75" customHeight="1" x14ac:dyDescent="0.2"/>
    <row r="41676" ht="12.75" customHeight="1" x14ac:dyDescent="0.2"/>
    <row r="41677" ht="12.75" customHeight="1" x14ac:dyDescent="0.2"/>
    <row r="41678" ht="12.75" customHeight="1" x14ac:dyDescent="0.2"/>
    <row r="41679" ht="12.75" customHeight="1" x14ac:dyDescent="0.2"/>
    <row r="41680" ht="12.75" customHeight="1" x14ac:dyDescent="0.2"/>
    <row r="41681" ht="12.75" customHeight="1" x14ac:dyDescent="0.2"/>
    <row r="41682" ht="12.75" customHeight="1" x14ac:dyDescent="0.2"/>
    <row r="41683" ht="12.75" customHeight="1" x14ac:dyDescent="0.2"/>
    <row r="41684" ht="12.75" customHeight="1" x14ac:dyDescent="0.2"/>
    <row r="41685" ht="12.75" customHeight="1" x14ac:dyDescent="0.2"/>
    <row r="41686" ht="12.75" customHeight="1" x14ac:dyDescent="0.2"/>
    <row r="41687" ht="12.75" customHeight="1" x14ac:dyDescent="0.2"/>
    <row r="41688" ht="12.75" customHeight="1" x14ac:dyDescent="0.2"/>
    <row r="41689" ht="12.75" customHeight="1" x14ac:dyDescent="0.2"/>
    <row r="41690" ht="12.75" customHeight="1" x14ac:dyDescent="0.2"/>
    <row r="41691" ht="12.75" customHeight="1" x14ac:dyDescent="0.2"/>
    <row r="41692" ht="12.75" customHeight="1" x14ac:dyDescent="0.2"/>
    <row r="41693" ht="12.75" customHeight="1" x14ac:dyDescent="0.2"/>
    <row r="41694" ht="12.75" customHeight="1" x14ac:dyDescent="0.2"/>
    <row r="41695" ht="12.75" customHeight="1" x14ac:dyDescent="0.2"/>
    <row r="41696" ht="12.75" customHeight="1" x14ac:dyDescent="0.2"/>
    <row r="41697" ht="12.75" customHeight="1" x14ac:dyDescent="0.2"/>
    <row r="41698" ht="12.75" customHeight="1" x14ac:dyDescent="0.2"/>
    <row r="41699" ht="12.75" customHeight="1" x14ac:dyDescent="0.2"/>
    <row r="41700" ht="12.75" customHeight="1" x14ac:dyDescent="0.2"/>
    <row r="41701" ht="12.75" customHeight="1" x14ac:dyDescent="0.2"/>
    <row r="41702" ht="12.75" customHeight="1" x14ac:dyDescent="0.2"/>
    <row r="41703" ht="12.75" customHeight="1" x14ac:dyDescent="0.2"/>
    <row r="41704" ht="12.75" customHeight="1" x14ac:dyDescent="0.2"/>
    <row r="41705" ht="12.75" customHeight="1" x14ac:dyDescent="0.2"/>
    <row r="41706" ht="12.75" customHeight="1" x14ac:dyDescent="0.2"/>
    <row r="41707" ht="12.75" customHeight="1" x14ac:dyDescent="0.2"/>
    <row r="41708" ht="12.75" customHeight="1" x14ac:dyDescent="0.2"/>
    <row r="41709" ht="12.75" customHeight="1" x14ac:dyDescent="0.2"/>
    <row r="41710" ht="12.75" customHeight="1" x14ac:dyDescent="0.2"/>
    <row r="41711" ht="12.75" customHeight="1" x14ac:dyDescent="0.2"/>
    <row r="41712" ht="12.75" customHeight="1" x14ac:dyDescent="0.2"/>
    <row r="41713" ht="12.75" customHeight="1" x14ac:dyDescent="0.2"/>
    <row r="41714" ht="12.75" customHeight="1" x14ac:dyDescent="0.2"/>
    <row r="41715" ht="12.75" customHeight="1" x14ac:dyDescent="0.2"/>
    <row r="41716" ht="12.75" customHeight="1" x14ac:dyDescent="0.2"/>
    <row r="41717" ht="12.75" customHeight="1" x14ac:dyDescent="0.2"/>
    <row r="41718" ht="12.75" customHeight="1" x14ac:dyDescent="0.2"/>
    <row r="41719" ht="12.75" customHeight="1" x14ac:dyDescent="0.2"/>
    <row r="41720" ht="12.75" customHeight="1" x14ac:dyDescent="0.2"/>
    <row r="41721" ht="12.75" customHeight="1" x14ac:dyDescent="0.2"/>
    <row r="41722" ht="12.75" customHeight="1" x14ac:dyDescent="0.2"/>
    <row r="41723" ht="12.75" customHeight="1" x14ac:dyDescent="0.2"/>
    <row r="41724" ht="12.75" customHeight="1" x14ac:dyDescent="0.2"/>
    <row r="41725" ht="12.75" customHeight="1" x14ac:dyDescent="0.2"/>
    <row r="41726" ht="12.75" customHeight="1" x14ac:dyDescent="0.2"/>
    <row r="41727" ht="12.75" customHeight="1" x14ac:dyDescent="0.2"/>
    <row r="41728" ht="12.75" customHeight="1" x14ac:dyDescent="0.2"/>
    <row r="41729" ht="12.75" customHeight="1" x14ac:dyDescent="0.2"/>
    <row r="41730" ht="12.75" customHeight="1" x14ac:dyDescent="0.2"/>
    <row r="41731" ht="12.75" customHeight="1" x14ac:dyDescent="0.2"/>
    <row r="41732" ht="12.75" customHeight="1" x14ac:dyDescent="0.2"/>
    <row r="41733" ht="12.75" customHeight="1" x14ac:dyDescent="0.2"/>
    <row r="41734" ht="12.75" customHeight="1" x14ac:dyDescent="0.2"/>
    <row r="41735" ht="12.75" customHeight="1" x14ac:dyDescent="0.2"/>
    <row r="41736" ht="12.75" customHeight="1" x14ac:dyDescent="0.2"/>
    <row r="41737" ht="12.75" customHeight="1" x14ac:dyDescent="0.2"/>
    <row r="41738" ht="12.75" customHeight="1" x14ac:dyDescent="0.2"/>
    <row r="41739" ht="12.75" customHeight="1" x14ac:dyDescent="0.2"/>
    <row r="41740" ht="12.75" customHeight="1" x14ac:dyDescent="0.2"/>
    <row r="41741" ht="12.75" customHeight="1" x14ac:dyDescent="0.2"/>
    <row r="41742" ht="12.75" customHeight="1" x14ac:dyDescent="0.2"/>
    <row r="41743" ht="12.75" customHeight="1" x14ac:dyDescent="0.2"/>
    <row r="41744" ht="12.75" customHeight="1" x14ac:dyDescent="0.2"/>
    <row r="41745" ht="12.75" customHeight="1" x14ac:dyDescent="0.2"/>
    <row r="41746" ht="12.75" customHeight="1" x14ac:dyDescent="0.2"/>
    <row r="41747" ht="12.75" customHeight="1" x14ac:dyDescent="0.2"/>
    <row r="41748" ht="12.75" customHeight="1" x14ac:dyDescent="0.2"/>
    <row r="41749" ht="12.75" customHeight="1" x14ac:dyDescent="0.2"/>
    <row r="41750" ht="12.75" customHeight="1" x14ac:dyDescent="0.2"/>
    <row r="41751" ht="12.75" customHeight="1" x14ac:dyDescent="0.2"/>
    <row r="41752" ht="12.75" customHeight="1" x14ac:dyDescent="0.2"/>
    <row r="41753" ht="12.75" customHeight="1" x14ac:dyDescent="0.2"/>
    <row r="41754" ht="12.75" customHeight="1" x14ac:dyDescent="0.2"/>
    <row r="41755" ht="12.75" customHeight="1" x14ac:dyDescent="0.2"/>
    <row r="41756" ht="12.75" customHeight="1" x14ac:dyDescent="0.2"/>
    <row r="41757" ht="12.75" customHeight="1" x14ac:dyDescent="0.2"/>
    <row r="41758" ht="12.75" customHeight="1" x14ac:dyDescent="0.2"/>
    <row r="41759" ht="12.75" customHeight="1" x14ac:dyDescent="0.2"/>
    <row r="41760" ht="12.75" customHeight="1" x14ac:dyDescent="0.2"/>
    <row r="41761" ht="12.75" customHeight="1" x14ac:dyDescent="0.2"/>
    <row r="41762" ht="12.75" customHeight="1" x14ac:dyDescent="0.2"/>
    <row r="41763" ht="12.75" customHeight="1" x14ac:dyDescent="0.2"/>
    <row r="41764" ht="12.75" customHeight="1" x14ac:dyDescent="0.2"/>
    <row r="41765" ht="12.75" customHeight="1" x14ac:dyDescent="0.2"/>
    <row r="41766" ht="12.75" customHeight="1" x14ac:dyDescent="0.2"/>
    <row r="41767" ht="12.75" customHeight="1" x14ac:dyDescent="0.2"/>
    <row r="41768" ht="12.75" customHeight="1" x14ac:dyDescent="0.2"/>
    <row r="41769" ht="12.75" customHeight="1" x14ac:dyDescent="0.2"/>
    <row r="41770" ht="12.75" customHeight="1" x14ac:dyDescent="0.2"/>
    <row r="41771" ht="12.75" customHeight="1" x14ac:dyDescent="0.2"/>
    <row r="41772" ht="12.75" customHeight="1" x14ac:dyDescent="0.2"/>
    <row r="41773" ht="12.75" customHeight="1" x14ac:dyDescent="0.2"/>
    <row r="41774" ht="12.75" customHeight="1" x14ac:dyDescent="0.2"/>
    <row r="41775" ht="12.75" customHeight="1" x14ac:dyDescent="0.2"/>
    <row r="41776" ht="12.75" customHeight="1" x14ac:dyDescent="0.2"/>
    <row r="41777" ht="12.75" customHeight="1" x14ac:dyDescent="0.2"/>
    <row r="41778" ht="12.75" customHeight="1" x14ac:dyDescent="0.2"/>
    <row r="41779" ht="12.75" customHeight="1" x14ac:dyDescent="0.2"/>
    <row r="41780" ht="12.75" customHeight="1" x14ac:dyDescent="0.2"/>
    <row r="41781" ht="12.75" customHeight="1" x14ac:dyDescent="0.2"/>
    <row r="41782" ht="12.75" customHeight="1" x14ac:dyDescent="0.2"/>
    <row r="41783" ht="12.75" customHeight="1" x14ac:dyDescent="0.2"/>
    <row r="41784" ht="12.75" customHeight="1" x14ac:dyDescent="0.2"/>
    <row r="41785" ht="12.75" customHeight="1" x14ac:dyDescent="0.2"/>
    <row r="41786" ht="12.75" customHeight="1" x14ac:dyDescent="0.2"/>
    <row r="41787" ht="12.75" customHeight="1" x14ac:dyDescent="0.2"/>
    <row r="41788" ht="12.75" customHeight="1" x14ac:dyDescent="0.2"/>
    <row r="41789" ht="12.75" customHeight="1" x14ac:dyDescent="0.2"/>
    <row r="41790" ht="12.75" customHeight="1" x14ac:dyDescent="0.2"/>
    <row r="41791" ht="12.75" customHeight="1" x14ac:dyDescent="0.2"/>
    <row r="41792" ht="12.75" customHeight="1" x14ac:dyDescent="0.2"/>
    <row r="41793" ht="12.75" customHeight="1" x14ac:dyDescent="0.2"/>
    <row r="41794" ht="12.75" customHeight="1" x14ac:dyDescent="0.2"/>
    <row r="41795" ht="12.75" customHeight="1" x14ac:dyDescent="0.2"/>
    <row r="41796" ht="12.75" customHeight="1" x14ac:dyDescent="0.2"/>
    <row r="41797" ht="12.75" customHeight="1" x14ac:dyDescent="0.2"/>
    <row r="41798" ht="12.75" customHeight="1" x14ac:dyDescent="0.2"/>
    <row r="41799" ht="12.75" customHeight="1" x14ac:dyDescent="0.2"/>
    <row r="41800" ht="12.75" customHeight="1" x14ac:dyDescent="0.2"/>
    <row r="41801" ht="12.75" customHeight="1" x14ac:dyDescent="0.2"/>
    <row r="41802" ht="12.75" customHeight="1" x14ac:dyDescent="0.2"/>
    <row r="41803" ht="12.75" customHeight="1" x14ac:dyDescent="0.2"/>
    <row r="41804" ht="12.75" customHeight="1" x14ac:dyDescent="0.2"/>
    <row r="41805" ht="12.75" customHeight="1" x14ac:dyDescent="0.2"/>
    <row r="41806" ht="12.75" customHeight="1" x14ac:dyDescent="0.2"/>
    <row r="41807" ht="12.75" customHeight="1" x14ac:dyDescent="0.2"/>
    <row r="41808" ht="12.75" customHeight="1" x14ac:dyDescent="0.2"/>
    <row r="41809" ht="12.75" customHeight="1" x14ac:dyDescent="0.2"/>
    <row r="41810" ht="12.75" customHeight="1" x14ac:dyDescent="0.2"/>
    <row r="41811" ht="12.75" customHeight="1" x14ac:dyDescent="0.2"/>
    <row r="41812" ht="12.75" customHeight="1" x14ac:dyDescent="0.2"/>
    <row r="41813" ht="12.75" customHeight="1" x14ac:dyDescent="0.2"/>
    <row r="41814" ht="12.75" customHeight="1" x14ac:dyDescent="0.2"/>
    <row r="41815" ht="12.75" customHeight="1" x14ac:dyDescent="0.2"/>
    <row r="41816" ht="12.75" customHeight="1" x14ac:dyDescent="0.2"/>
    <row r="41817" ht="12.75" customHeight="1" x14ac:dyDescent="0.2"/>
    <row r="41818" ht="12.75" customHeight="1" x14ac:dyDescent="0.2"/>
    <row r="41819" ht="12.75" customHeight="1" x14ac:dyDescent="0.2"/>
    <row r="41820" ht="12.75" customHeight="1" x14ac:dyDescent="0.2"/>
    <row r="41821" ht="12.75" customHeight="1" x14ac:dyDescent="0.2"/>
    <row r="41822" ht="12.75" customHeight="1" x14ac:dyDescent="0.2"/>
    <row r="41823" ht="12.75" customHeight="1" x14ac:dyDescent="0.2"/>
    <row r="41824" ht="12.75" customHeight="1" x14ac:dyDescent="0.2"/>
    <row r="41825" ht="12.75" customHeight="1" x14ac:dyDescent="0.2"/>
    <row r="41826" ht="12.75" customHeight="1" x14ac:dyDescent="0.2"/>
    <row r="41827" ht="12.75" customHeight="1" x14ac:dyDescent="0.2"/>
    <row r="41828" ht="12.75" customHeight="1" x14ac:dyDescent="0.2"/>
    <row r="41829" ht="12.75" customHeight="1" x14ac:dyDescent="0.2"/>
    <row r="41830" ht="12.75" customHeight="1" x14ac:dyDescent="0.2"/>
    <row r="41831" ht="12.75" customHeight="1" x14ac:dyDescent="0.2"/>
    <row r="41832" ht="12.75" customHeight="1" x14ac:dyDescent="0.2"/>
    <row r="41833" ht="12.75" customHeight="1" x14ac:dyDescent="0.2"/>
    <row r="41834" ht="12.75" customHeight="1" x14ac:dyDescent="0.2"/>
    <row r="41835" ht="12.75" customHeight="1" x14ac:dyDescent="0.2"/>
    <row r="41836" ht="12.75" customHeight="1" x14ac:dyDescent="0.2"/>
    <row r="41837" ht="12.75" customHeight="1" x14ac:dyDescent="0.2"/>
    <row r="41838" ht="12.75" customHeight="1" x14ac:dyDescent="0.2"/>
    <row r="41839" ht="12.75" customHeight="1" x14ac:dyDescent="0.2"/>
    <row r="41840" ht="12.75" customHeight="1" x14ac:dyDescent="0.2"/>
    <row r="41841" ht="12.75" customHeight="1" x14ac:dyDescent="0.2"/>
    <row r="41842" ht="12.75" customHeight="1" x14ac:dyDescent="0.2"/>
    <row r="41843" ht="12.75" customHeight="1" x14ac:dyDescent="0.2"/>
    <row r="41844" ht="12.75" customHeight="1" x14ac:dyDescent="0.2"/>
    <row r="41845" ht="12.75" customHeight="1" x14ac:dyDescent="0.2"/>
    <row r="41846" ht="12.75" customHeight="1" x14ac:dyDescent="0.2"/>
    <row r="41847" ht="12.75" customHeight="1" x14ac:dyDescent="0.2"/>
    <row r="41848" ht="12.75" customHeight="1" x14ac:dyDescent="0.2"/>
    <row r="41849" ht="12.75" customHeight="1" x14ac:dyDescent="0.2"/>
    <row r="41850" ht="12.75" customHeight="1" x14ac:dyDescent="0.2"/>
    <row r="41851" ht="12.75" customHeight="1" x14ac:dyDescent="0.2"/>
    <row r="41852" ht="12.75" customHeight="1" x14ac:dyDescent="0.2"/>
    <row r="41853" ht="12.75" customHeight="1" x14ac:dyDescent="0.2"/>
    <row r="41854" ht="12.75" customHeight="1" x14ac:dyDescent="0.2"/>
    <row r="41855" ht="12.75" customHeight="1" x14ac:dyDescent="0.2"/>
    <row r="41856" ht="12.75" customHeight="1" x14ac:dyDescent="0.2"/>
    <row r="41857" ht="12.75" customHeight="1" x14ac:dyDescent="0.2"/>
    <row r="41858" ht="12.75" customHeight="1" x14ac:dyDescent="0.2"/>
    <row r="41859" ht="12.75" customHeight="1" x14ac:dyDescent="0.2"/>
    <row r="41860" ht="12.75" customHeight="1" x14ac:dyDescent="0.2"/>
    <row r="41861" ht="12.75" customHeight="1" x14ac:dyDescent="0.2"/>
    <row r="41862" ht="12.75" customHeight="1" x14ac:dyDescent="0.2"/>
    <row r="41863" ht="12.75" customHeight="1" x14ac:dyDescent="0.2"/>
    <row r="41864" ht="12.75" customHeight="1" x14ac:dyDescent="0.2"/>
    <row r="41865" ht="12.75" customHeight="1" x14ac:dyDescent="0.2"/>
    <row r="41866" ht="12.75" customHeight="1" x14ac:dyDescent="0.2"/>
    <row r="41867" ht="12.75" customHeight="1" x14ac:dyDescent="0.2"/>
    <row r="41868" ht="12.75" customHeight="1" x14ac:dyDescent="0.2"/>
    <row r="41869" ht="12.75" customHeight="1" x14ac:dyDescent="0.2"/>
    <row r="41870" ht="12.75" customHeight="1" x14ac:dyDescent="0.2"/>
    <row r="41871" ht="12.75" customHeight="1" x14ac:dyDescent="0.2"/>
    <row r="41872" ht="12.75" customHeight="1" x14ac:dyDescent="0.2"/>
    <row r="41873" ht="12.75" customHeight="1" x14ac:dyDescent="0.2"/>
    <row r="41874" ht="12.75" customHeight="1" x14ac:dyDescent="0.2"/>
    <row r="41875" ht="12.75" customHeight="1" x14ac:dyDescent="0.2"/>
    <row r="41876" ht="12.75" customHeight="1" x14ac:dyDescent="0.2"/>
    <row r="41877" ht="12.75" customHeight="1" x14ac:dyDescent="0.2"/>
    <row r="41878" ht="12.75" customHeight="1" x14ac:dyDescent="0.2"/>
    <row r="41879" ht="12.75" customHeight="1" x14ac:dyDescent="0.2"/>
    <row r="41880" ht="12.75" customHeight="1" x14ac:dyDescent="0.2"/>
    <row r="41881" ht="12.75" customHeight="1" x14ac:dyDescent="0.2"/>
    <row r="41882" ht="12.75" customHeight="1" x14ac:dyDescent="0.2"/>
    <row r="41883" ht="12.75" customHeight="1" x14ac:dyDescent="0.2"/>
    <row r="41884" ht="12.75" customHeight="1" x14ac:dyDescent="0.2"/>
    <row r="41885" ht="12.75" customHeight="1" x14ac:dyDescent="0.2"/>
    <row r="41886" ht="12.75" customHeight="1" x14ac:dyDescent="0.2"/>
    <row r="41887" ht="12.75" customHeight="1" x14ac:dyDescent="0.2"/>
    <row r="41888" ht="12.75" customHeight="1" x14ac:dyDescent="0.2"/>
    <row r="41889" ht="12.75" customHeight="1" x14ac:dyDescent="0.2"/>
    <row r="41890" ht="12.75" customHeight="1" x14ac:dyDescent="0.2"/>
    <row r="41891" ht="12.75" customHeight="1" x14ac:dyDescent="0.2"/>
    <row r="41892" ht="12.75" customHeight="1" x14ac:dyDescent="0.2"/>
    <row r="41893" ht="12.75" customHeight="1" x14ac:dyDescent="0.2"/>
    <row r="41894" ht="12.75" customHeight="1" x14ac:dyDescent="0.2"/>
    <row r="41895" ht="12.75" customHeight="1" x14ac:dyDescent="0.2"/>
    <row r="41896" ht="12.75" customHeight="1" x14ac:dyDescent="0.2"/>
    <row r="41897" ht="12.75" customHeight="1" x14ac:dyDescent="0.2"/>
    <row r="41898" ht="12.75" customHeight="1" x14ac:dyDescent="0.2"/>
    <row r="41899" ht="12.75" customHeight="1" x14ac:dyDescent="0.2"/>
    <row r="41900" ht="12.75" customHeight="1" x14ac:dyDescent="0.2"/>
    <row r="41901" ht="12.75" customHeight="1" x14ac:dyDescent="0.2"/>
    <row r="41902" ht="12.75" customHeight="1" x14ac:dyDescent="0.2"/>
    <row r="41903" ht="12.75" customHeight="1" x14ac:dyDescent="0.2"/>
    <row r="41904" ht="12.75" customHeight="1" x14ac:dyDescent="0.2"/>
    <row r="41905" ht="12.75" customHeight="1" x14ac:dyDescent="0.2"/>
    <row r="41906" ht="12.75" customHeight="1" x14ac:dyDescent="0.2"/>
    <row r="41907" ht="12.75" customHeight="1" x14ac:dyDescent="0.2"/>
    <row r="41908" ht="12.75" customHeight="1" x14ac:dyDescent="0.2"/>
    <row r="41909" ht="12.75" customHeight="1" x14ac:dyDescent="0.2"/>
    <row r="41910" ht="12.75" customHeight="1" x14ac:dyDescent="0.2"/>
    <row r="41911" ht="12.75" customHeight="1" x14ac:dyDescent="0.2"/>
    <row r="41912" ht="12.75" customHeight="1" x14ac:dyDescent="0.2"/>
    <row r="41913" ht="12.75" customHeight="1" x14ac:dyDescent="0.2"/>
    <row r="41914" ht="12.75" customHeight="1" x14ac:dyDescent="0.2"/>
    <row r="41915" ht="12.75" customHeight="1" x14ac:dyDescent="0.2"/>
    <row r="41916" ht="12.75" customHeight="1" x14ac:dyDescent="0.2"/>
    <row r="41917" ht="12.75" customHeight="1" x14ac:dyDescent="0.2"/>
    <row r="41918" ht="12.75" customHeight="1" x14ac:dyDescent="0.2"/>
    <row r="41919" ht="12.75" customHeight="1" x14ac:dyDescent="0.2"/>
    <row r="41920" ht="12.75" customHeight="1" x14ac:dyDescent="0.2"/>
    <row r="41921" ht="12.75" customHeight="1" x14ac:dyDescent="0.2"/>
    <row r="41922" ht="12.75" customHeight="1" x14ac:dyDescent="0.2"/>
    <row r="41923" ht="12.75" customHeight="1" x14ac:dyDescent="0.2"/>
    <row r="41924" ht="12.75" customHeight="1" x14ac:dyDescent="0.2"/>
    <row r="41925" ht="12.75" customHeight="1" x14ac:dyDescent="0.2"/>
    <row r="41926" ht="12.75" customHeight="1" x14ac:dyDescent="0.2"/>
    <row r="41927" ht="12.75" customHeight="1" x14ac:dyDescent="0.2"/>
    <row r="41928" ht="12.75" customHeight="1" x14ac:dyDescent="0.2"/>
    <row r="41929" ht="12.75" customHeight="1" x14ac:dyDescent="0.2"/>
    <row r="41930" ht="12.75" customHeight="1" x14ac:dyDescent="0.2"/>
    <row r="41931" ht="12.75" customHeight="1" x14ac:dyDescent="0.2"/>
    <row r="41932" ht="12.75" customHeight="1" x14ac:dyDescent="0.2"/>
    <row r="41933" ht="12.75" customHeight="1" x14ac:dyDescent="0.2"/>
    <row r="41934" ht="12.75" customHeight="1" x14ac:dyDescent="0.2"/>
    <row r="41935" ht="12.75" customHeight="1" x14ac:dyDescent="0.2"/>
    <row r="41936" ht="12.75" customHeight="1" x14ac:dyDescent="0.2"/>
    <row r="41937" ht="12.75" customHeight="1" x14ac:dyDescent="0.2"/>
    <row r="41938" ht="12.75" customHeight="1" x14ac:dyDescent="0.2"/>
    <row r="41939" ht="12.75" customHeight="1" x14ac:dyDescent="0.2"/>
    <row r="41940" ht="12.75" customHeight="1" x14ac:dyDescent="0.2"/>
    <row r="41941" ht="12.75" customHeight="1" x14ac:dyDescent="0.2"/>
    <row r="41942" ht="12.75" customHeight="1" x14ac:dyDescent="0.2"/>
    <row r="41943" ht="12.75" customHeight="1" x14ac:dyDescent="0.2"/>
    <row r="41944" ht="12.75" customHeight="1" x14ac:dyDescent="0.2"/>
    <row r="41945" ht="12.75" customHeight="1" x14ac:dyDescent="0.2"/>
    <row r="41946" ht="12.75" customHeight="1" x14ac:dyDescent="0.2"/>
    <row r="41947" ht="12.75" customHeight="1" x14ac:dyDescent="0.2"/>
    <row r="41948" ht="12.75" customHeight="1" x14ac:dyDescent="0.2"/>
    <row r="41949" ht="12.75" customHeight="1" x14ac:dyDescent="0.2"/>
    <row r="41950" ht="12.75" customHeight="1" x14ac:dyDescent="0.2"/>
    <row r="41951" ht="12.75" customHeight="1" x14ac:dyDescent="0.2"/>
    <row r="41952" ht="12.75" customHeight="1" x14ac:dyDescent="0.2"/>
    <row r="41953" ht="12.75" customHeight="1" x14ac:dyDescent="0.2"/>
    <row r="41954" ht="12.75" customHeight="1" x14ac:dyDescent="0.2"/>
    <row r="41955" ht="12.75" customHeight="1" x14ac:dyDescent="0.2"/>
    <row r="41956" ht="12.75" customHeight="1" x14ac:dyDescent="0.2"/>
    <row r="41957" ht="12.75" customHeight="1" x14ac:dyDescent="0.2"/>
    <row r="41958" ht="12.75" customHeight="1" x14ac:dyDescent="0.2"/>
    <row r="41959" ht="12.75" customHeight="1" x14ac:dyDescent="0.2"/>
    <row r="41960" ht="12.75" customHeight="1" x14ac:dyDescent="0.2"/>
    <row r="41961" ht="12.75" customHeight="1" x14ac:dyDescent="0.2"/>
    <row r="41962" ht="12.75" customHeight="1" x14ac:dyDescent="0.2"/>
    <row r="41963" ht="12.75" customHeight="1" x14ac:dyDescent="0.2"/>
    <row r="41964" ht="12.75" customHeight="1" x14ac:dyDescent="0.2"/>
    <row r="41965" ht="12.75" customHeight="1" x14ac:dyDescent="0.2"/>
    <row r="41966" ht="12.75" customHeight="1" x14ac:dyDescent="0.2"/>
    <row r="41967" ht="12.75" customHeight="1" x14ac:dyDescent="0.2"/>
    <row r="41968" ht="12.75" customHeight="1" x14ac:dyDescent="0.2"/>
    <row r="41969" ht="12.75" customHeight="1" x14ac:dyDescent="0.2"/>
    <row r="41970" ht="12.75" customHeight="1" x14ac:dyDescent="0.2"/>
    <row r="41971" ht="12.75" customHeight="1" x14ac:dyDescent="0.2"/>
    <row r="41972" ht="12.75" customHeight="1" x14ac:dyDescent="0.2"/>
    <row r="41973" ht="12.75" customHeight="1" x14ac:dyDescent="0.2"/>
    <row r="41974" ht="12.75" customHeight="1" x14ac:dyDescent="0.2"/>
    <row r="41975" ht="12.75" customHeight="1" x14ac:dyDescent="0.2"/>
    <row r="41976" ht="12.75" customHeight="1" x14ac:dyDescent="0.2"/>
    <row r="41977" ht="12.75" customHeight="1" x14ac:dyDescent="0.2"/>
    <row r="41978" ht="12.75" customHeight="1" x14ac:dyDescent="0.2"/>
    <row r="41979" ht="12.75" customHeight="1" x14ac:dyDescent="0.2"/>
    <row r="41980" ht="12.75" customHeight="1" x14ac:dyDescent="0.2"/>
    <row r="41981" ht="12.75" customHeight="1" x14ac:dyDescent="0.2"/>
    <row r="41982" ht="12.75" customHeight="1" x14ac:dyDescent="0.2"/>
    <row r="41983" ht="12.75" customHeight="1" x14ac:dyDescent="0.2"/>
    <row r="41984" ht="12.75" customHeight="1" x14ac:dyDescent="0.2"/>
    <row r="41985" ht="12.75" customHeight="1" x14ac:dyDescent="0.2"/>
    <row r="41986" ht="12.75" customHeight="1" x14ac:dyDescent="0.2"/>
    <row r="41987" ht="12.75" customHeight="1" x14ac:dyDescent="0.2"/>
    <row r="41988" ht="12.75" customHeight="1" x14ac:dyDescent="0.2"/>
    <row r="41989" ht="12.75" customHeight="1" x14ac:dyDescent="0.2"/>
    <row r="41990" ht="12.75" customHeight="1" x14ac:dyDescent="0.2"/>
    <row r="41991" ht="12.75" customHeight="1" x14ac:dyDescent="0.2"/>
    <row r="41992" ht="12.75" customHeight="1" x14ac:dyDescent="0.2"/>
    <row r="41993" ht="12.75" customHeight="1" x14ac:dyDescent="0.2"/>
    <row r="41994" ht="12.75" customHeight="1" x14ac:dyDescent="0.2"/>
    <row r="41995" ht="12.75" customHeight="1" x14ac:dyDescent="0.2"/>
    <row r="41996" ht="12.75" customHeight="1" x14ac:dyDescent="0.2"/>
    <row r="41997" ht="12.75" customHeight="1" x14ac:dyDescent="0.2"/>
    <row r="41998" ht="12.75" customHeight="1" x14ac:dyDescent="0.2"/>
    <row r="41999" ht="12.75" customHeight="1" x14ac:dyDescent="0.2"/>
    <row r="42000" ht="12.75" customHeight="1" x14ac:dyDescent="0.2"/>
    <row r="42001" ht="12.75" customHeight="1" x14ac:dyDescent="0.2"/>
    <row r="42002" ht="12.75" customHeight="1" x14ac:dyDescent="0.2"/>
    <row r="42003" ht="12.75" customHeight="1" x14ac:dyDescent="0.2"/>
    <row r="42004" ht="12.75" customHeight="1" x14ac:dyDescent="0.2"/>
    <row r="42005" ht="12.75" customHeight="1" x14ac:dyDescent="0.2"/>
    <row r="42006" ht="12.75" customHeight="1" x14ac:dyDescent="0.2"/>
    <row r="42007" ht="12.75" customHeight="1" x14ac:dyDescent="0.2"/>
    <row r="42008" ht="12.75" customHeight="1" x14ac:dyDescent="0.2"/>
    <row r="42009" ht="12.75" customHeight="1" x14ac:dyDescent="0.2"/>
    <row r="42010" ht="12.75" customHeight="1" x14ac:dyDescent="0.2"/>
    <row r="42011" ht="12.75" customHeight="1" x14ac:dyDescent="0.2"/>
    <row r="42012" ht="12.75" customHeight="1" x14ac:dyDescent="0.2"/>
    <row r="42013" ht="12.75" customHeight="1" x14ac:dyDescent="0.2"/>
    <row r="42014" ht="12.75" customHeight="1" x14ac:dyDescent="0.2"/>
    <row r="42015" ht="12.75" customHeight="1" x14ac:dyDescent="0.2"/>
    <row r="42016" ht="12.75" customHeight="1" x14ac:dyDescent="0.2"/>
    <row r="42017" ht="12.75" customHeight="1" x14ac:dyDescent="0.2"/>
    <row r="42018" ht="12.75" customHeight="1" x14ac:dyDescent="0.2"/>
    <row r="42019" ht="12.75" customHeight="1" x14ac:dyDescent="0.2"/>
    <row r="42020" ht="12.75" customHeight="1" x14ac:dyDescent="0.2"/>
    <row r="42021" ht="12.75" customHeight="1" x14ac:dyDescent="0.2"/>
    <row r="42022" ht="12.75" customHeight="1" x14ac:dyDescent="0.2"/>
    <row r="42023" ht="12.75" customHeight="1" x14ac:dyDescent="0.2"/>
    <row r="42024" ht="12.75" customHeight="1" x14ac:dyDescent="0.2"/>
    <row r="42025" ht="12.75" customHeight="1" x14ac:dyDescent="0.2"/>
    <row r="42026" ht="12.75" customHeight="1" x14ac:dyDescent="0.2"/>
    <row r="42027" ht="12.75" customHeight="1" x14ac:dyDescent="0.2"/>
    <row r="42028" ht="12.75" customHeight="1" x14ac:dyDescent="0.2"/>
    <row r="42029" ht="12.75" customHeight="1" x14ac:dyDescent="0.2"/>
    <row r="42030" ht="12.75" customHeight="1" x14ac:dyDescent="0.2"/>
    <row r="42031" ht="12.75" customHeight="1" x14ac:dyDescent="0.2"/>
    <row r="42032" ht="12.75" customHeight="1" x14ac:dyDescent="0.2"/>
    <row r="42033" ht="12.75" customHeight="1" x14ac:dyDescent="0.2"/>
    <row r="42034" ht="12.75" customHeight="1" x14ac:dyDescent="0.2"/>
    <row r="42035" ht="12.75" customHeight="1" x14ac:dyDescent="0.2"/>
    <row r="42036" ht="12.75" customHeight="1" x14ac:dyDescent="0.2"/>
    <row r="42037" ht="12.75" customHeight="1" x14ac:dyDescent="0.2"/>
    <row r="42038" ht="12.75" customHeight="1" x14ac:dyDescent="0.2"/>
    <row r="42039" ht="12.75" customHeight="1" x14ac:dyDescent="0.2"/>
    <row r="42040" ht="12.75" customHeight="1" x14ac:dyDescent="0.2"/>
    <row r="42041" ht="12.75" customHeight="1" x14ac:dyDescent="0.2"/>
    <row r="42042" ht="12.75" customHeight="1" x14ac:dyDescent="0.2"/>
    <row r="42043" ht="12.75" customHeight="1" x14ac:dyDescent="0.2"/>
    <row r="42044" ht="12.75" customHeight="1" x14ac:dyDescent="0.2"/>
    <row r="42045" ht="12.75" customHeight="1" x14ac:dyDescent="0.2"/>
    <row r="42046" ht="12.75" customHeight="1" x14ac:dyDescent="0.2"/>
    <row r="42047" ht="12.75" customHeight="1" x14ac:dyDescent="0.2"/>
    <row r="42048" ht="12.75" customHeight="1" x14ac:dyDescent="0.2"/>
    <row r="42049" ht="12.75" customHeight="1" x14ac:dyDescent="0.2"/>
    <row r="42050" ht="12.75" customHeight="1" x14ac:dyDescent="0.2"/>
    <row r="42051" ht="12.75" customHeight="1" x14ac:dyDescent="0.2"/>
    <row r="42052" ht="12.75" customHeight="1" x14ac:dyDescent="0.2"/>
    <row r="42053" ht="12.75" customHeight="1" x14ac:dyDescent="0.2"/>
    <row r="42054" ht="12.75" customHeight="1" x14ac:dyDescent="0.2"/>
    <row r="42055" ht="12.75" customHeight="1" x14ac:dyDescent="0.2"/>
    <row r="42056" ht="12.75" customHeight="1" x14ac:dyDescent="0.2"/>
    <row r="42057" ht="12.75" customHeight="1" x14ac:dyDescent="0.2"/>
    <row r="42058" ht="12.75" customHeight="1" x14ac:dyDescent="0.2"/>
    <row r="42059" ht="12.75" customHeight="1" x14ac:dyDescent="0.2"/>
    <row r="42060" ht="12.75" customHeight="1" x14ac:dyDescent="0.2"/>
    <row r="42061" ht="12.75" customHeight="1" x14ac:dyDescent="0.2"/>
    <row r="42062" ht="12.75" customHeight="1" x14ac:dyDescent="0.2"/>
    <row r="42063" ht="12.75" customHeight="1" x14ac:dyDescent="0.2"/>
    <row r="42064" ht="12.75" customHeight="1" x14ac:dyDescent="0.2"/>
    <row r="42065" ht="12.75" customHeight="1" x14ac:dyDescent="0.2"/>
    <row r="42066" ht="12.75" customHeight="1" x14ac:dyDescent="0.2"/>
    <row r="42067" ht="12.75" customHeight="1" x14ac:dyDescent="0.2"/>
    <row r="42068" ht="12.75" customHeight="1" x14ac:dyDescent="0.2"/>
    <row r="42069" ht="12.75" customHeight="1" x14ac:dyDescent="0.2"/>
    <row r="42070" ht="12.75" customHeight="1" x14ac:dyDescent="0.2"/>
    <row r="42071" ht="12.75" customHeight="1" x14ac:dyDescent="0.2"/>
    <row r="42072" ht="12.75" customHeight="1" x14ac:dyDescent="0.2"/>
    <row r="42073" ht="12.75" customHeight="1" x14ac:dyDescent="0.2"/>
    <row r="42074" ht="12.75" customHeight="1" x14ac:dyDescent="0.2"/>
    <row r="42075" ht="12.75" customHeight="1" x14ac:dyDescent="0.2"/>
    <row r="42076" ht="12.75" customHeight="1" x14ac:dyDescent="0.2"/>
    <row r="42077" ht="12.75" customHeight="1" x14ac:dyDescent="0.2"/>
    <row r="42078" ht="12.75" customHeight="1" x14ac:dyDescent="0.2"/>
    <row r="42079" ht="12.75" customHeight="1" x14ac:dyDescent="0.2"/>
    <row r="42080" ht="12.75" customHeight="1" x14ac:dyDescent="0.2"/>
    <row r="42081" ht="12.75" customHeight="1" x14ac:dyDescent="0.2"/>
    <row r="42082" ht="12.75" customHeight="1" x14ac:dyDescent="0.2"/>
    <row r="42083" ht="12.75" customHeight="1" x14ac:dyDescent="0.2"/>
    <row r="42084" ht="12.75" customHeight="1" x14ac:dyDescent="0.2"/>
    <row r="42085" ht="12.75" customHeight="1" x14ac:dyDescent="0.2"/>
    <row r="42086" ht="12.75" customHeight="1" x14ac:dyDescent="0.2"/>
    <row r="42087" ht="12.75" customHeight="1" x14ac:dyDescent="0.2"/>
    <row r="42088" ht="12.75" customHeight="1" x14ac:dyDescent="0.2"/>
    <row r="42089" ht="12.75" customHeight="1" x14ac:dyDescent="0.2"/>
    <row r="42090" ht="12.75" customHeight="1" x14ac:dyDescent="0.2"/>
    <row r="42091" ht="12.75" customHeight="1" x14ac:dyDescent="0.2"/>
    <row r="42092" ht="12.75" customHeight="1" x14ac:dyDescent="0.2"/>
    <row r="42093" ht="12.75" customHeight="1" x14ac:dyDescent="0.2"/>
    <row r="42094" ht="12.75" customHeight="1" x14ac:dyDescent="0.2"/>
    <row r="42095" ht="12.75" customHeight="1" x14ac:dyDescent="0.2"/>
    <row r="42096" ht="12.75" customHeight="1" x14ac:dyDescent="0.2"/>
    <row r="42097" ht="12.75" customHeight="1" x14ac:dyDescent="0.2"/>
    <row r="42098" ht="12.75" customHeight="1" x14ac:dyDescent="0.2"/>
    <row r="42099" ht="12.75" customHeight="1" x14ac:dyDescent="0.2"/>
    <row r="42100" ht="12.75" customHeight="1" x14ac:dyDescent="0.2"/>
    <row r="42101" ht="12.75" customHeight="1" x14ac:dyDescent="0.2"/>
    <row r="42102" ht="12.75" customHeight="1" x14ac:dyDescent="0.2"/>
    <row r="42103" ht="12.75" customHeight="1" x14ac:dyDescent="0.2"/>
    <row r="42104" ht="12.75" customHeight="1" x14ac:dyDescent="0.2"/>
    <row r="42105" ht="12.75" customHeight="1" x14ac:dyDescent="0.2"/>
    <row r="42106" ht="12.75" customHeight="1" x14ac:dyDescent="0.2"/>
    <row r="42107" ht="12.75" customHeight="1" x14ac:dyDescent="0.2"/>
    <row r="42108" ht="12.75" customHeight="1" x14ac:dyDescent="0.2"/>
    <row r="42109" ht="12.75" customHeight="1" x14ac:dyDescent="0.2"/>
    <row r="42110" ht="12.75" customHeight="1" x14ac:dyDescent="0.2"/>
    <row r="42111" ht="12.75" customHeight="1" x14ac:dyDescent="0.2"/>
    <row r="42112" ht="12.75" customHeight="1" x14ac:dyDescent="0.2"/>
    <row r="42113" ht="12.75" customHeight="1" x14ac:dyDescent="0.2"/>
    <row r="42114" ht="12.75" customHeight="1" x14ac:dyDescent="0.2"/>
    <row r="42115" ht="12.75" customHeight="1" x14ac:dyDescent="0.2"/>
    <row r="42116" ht="12.75" customHeight="1" x14ac:dyDescent="0.2"/>
    <row r="42117" ht="12.75" customHeight="1" x14ac:dyDescent="0.2"/>
    <row r="42118" ht="12.75" customHeight="1" x14ac:dyDescent="0.2"/>
    <row r="42119" ht="12.75" customHeight="1" x14ac:dyDescent="0.2"/>
    <row r="42120" ht="12.75" customHeight="1" x14ac:dyDescent="0.2"/>
    <row r="42121" ht="12.75" customHeight="1" x14ac:dyDescent="0.2"/>
    <row r="42122" ht="12.75" customHeight="1" x14ac:dyDescent="0.2"/>
    <row r="42123" ht="12.75" customHeight="1" x14ac:dyDescent="0.2"/>
    <row r="42124" ht="12.75" customHeight="1" x14ac:dyDescent="0.2"/>
    <row r="42125" ht="12.75" customHeight="1" x14ac:dyDescent="0.2"/>
    <row r="42126" ht="12.75" customHeight="1" x14ac:dyDescent="0.2"/>
    <row r="42127" ht="12.75" customHeight="1" x14ac:dyDescent="0.2"/>
    <row r="42128" ht="12.75" customHeight="1" x14ac:dyDescent="0.2"/>
    <row r="42129" ht="12.75" customHeight="1" x14ac:dyDescent="0.2"/>
    <row r="42130" ht="12.75" customHeight="1" x14ac:dyDescent="0.2"/>
    <row r="42131" ht="12.75" customHeight="1" x14ac:dyDescent="0.2"/>
    <row r="42132" ht="12.75" customHeight="1" x14ac:dyDescent="0.2"/>
    <row r="42133" ht="12.75" customHeight="1" x14ac:dyDescent="0.2"/>
    <row r="42134" ht="12.75" customHeight="1" x14ac:dyDescent="0.2"/>
    <row r="42135" ht="12.75" customHeight="1" x14ac:dyDescent="0.2"/>
    <row r="42136" ht="12.75" customHeight="1" x14ac:dyDescent="0.2"/>
    <row r="42137" ht="12.75" customHeight="1" x14ac:dyDescent="0.2"/>
    <row r="42138" ht="12.75" customHeight="1" x14ac:dyDescent="0.2"/>
    <row r="42139" ht="12.75" customHeight="1" x14ac:dyDescent="0.2"/>
    <row r="42140" ht="12.75" customHeight="1" x14ac:dyDescent="0.2"/>
    <row r="42141" ht="12.75" customHeight="1" x14ac:dyDescent="0.2"/>
    <row r="42142" ht="12.75" customHeight="1" x14ac:dyDescent="0.2"/>
    <row r="42143" ht="12.75" customHeight="1" x14ac:dyDescent="0.2"/>
    <row r="42144" ht="12.75" customHeight="1" x14ac:dyDescent="0.2"/>
    <row r="42145" ht="12.75" customHeight="1" x14ac:dyDescent="0.2"/>
    <row r="42146" ht="12.75" customHeight="1" x14ac:dyDescent="0.2"/>
    <row r="42147" ht="12.75" customHeight="1" x14ac:dyDescent="0.2"/>
    <row r="42148" ht="12.75" customHeight="1" x14ac:dyDescent="0.2"/>
    <row r="42149" ht="12.75" customHeight="1" x14ac:dyDescent="0.2"/>
    <row r="42150" ht="12.75" customHeight="1" x14ac:dyDescent="0.2"/>
    <row r="42151" ht="12.75" customHeight="1" x14ac:dyDescent="0.2"/>
    <row r="42152" ht="12.75" customHeight="1" x14ac:dyDescent="0.2"/>
    <row r="42153" ht="12.75" customHeight="1" x14ac:dyDescent="0.2"/>
    <row r="42154" ht="12.75" customHeight="1" x14ac:dyDescent="0.2"/>
    <row r="42155" ht="12.75" customHeight="1" x14ac:dyDescent="0.2"/>
    <row r="42156" ht="12.75" customHeight="1" x14ac:dyDescent="0.2"/>
    <row r="42157" ht="12.75" customHeight="1" x14ac:dyDescent="0.2"/>
    <row r="42158" ht="12.75" customHeight="1" x14ac:dyDescent="0.2"/>
    <row r="42159" ht="12.75" customHeight="1" x14ac:dyDescent="0.2"/>
    <row r="42160" ht="12.75" customHeight="1" x14ac:dyDescent="0.2"/>
    <row r="42161" ht="12.75" customHeight="1" x14ac:dyDescent="0.2"/>
    <row r="42162" ht="12.75" customHeight="1" x14ac:dyDescent="0.2"/>
    <row r="42163" ht="12.75" customHeight="1" x14ac:dyDescent="0.2"/>
    <row r="42164" ht="12.75" customHeight="1" x14ac:dyDescent="0.2"/>
    <row r="42165" ht="12.75" customHeight="1" x14ac:dyDescent="0.2"/>
    <row r="42166" ht="12.75" customHeight="1" x14ac:dyDescent="0.2"/>
    <row r="42167" ht="12.75" customHeight="1" x14ac:dyDescent="0.2"/>
    <row r="42168" ht="12.75" customHeight="1" x14ac:dyDescent="0.2"/>
    <row r="42169" ht="12.75" customHeight="1" x14ac:dyDescent="0.2"/>
    <row r="42170" ht="12.75" customHeight="1" x14ac:dyDescent="0.2"/>
    <row r="42171" ht="12.75" customHeight="1" x14ac:dyDescent="0.2"/>
    <row r="42172" ht="12.75" customHeight="1" x14ac:dyDescent="0.2"/>
    <row r="42173" ht="12.75" customHeight="1" x14ac:dyDescent="0.2"/>
    <row r="42174" ht="12.75" customHeight="1" x14ac:dyDescent="0.2"/>
    <row r="42175" ht="12.75" customHeight="1" x14ac:dyDescent="0.2"/>
    <row r="42176" ht="12.75" customHeight="1" x14ac:dyDescent="0.2"/>
    <row r="42177" ht="12.75" customHeight="1" x14ac:dyDescent="0.2"/>
    <row r="42178" ht="12.75" customHeight="1" x14ac:dyDescent="0.2"/>
    <row r="42179" ht="12.75" customHeight="1" x14ac:dyDescent="0.2"/>
    <row r="42180" ht="12.75" customHeight="1" x14ac:dyDescent="0.2"/>
    <row r="42181" ht="12.75" customHeight="1" x14ac:dyDescent="0.2"/>
    <row r="42182" ht="12.75" customHeight="1" x14ac:dyDescent="0.2"/>
    <row r="42183" ht="12.75" customHeight="1" x14ac:dyDescent="0.2"/>
    <row r="42184" ht="12.75" customHeight="1" x14ac:dyDescent="0.2"/>
    <row r="42185" ht="12.75" customHeight="1" x14ac:dyDescent="0.2"/>
    <row r="42186" ht="12.75" customHeight="1" x14ac:dyDescent="0.2"/>
    <row r="42187" ht="12.75" customHeight="1" x14ac:dyDescent="0.2"/>
    <row r="42188" ht="12.75" customHeight="1" x14ac:dyDescent="0.2"/>
    <row r="42189" ht="12.75" customHeight="1" x14ac:dyDescent="0.2"/>
    <row r="42190" ht="12.75" customHeight="1" x14ac:dyDescent="0.2"/>
    <row r="42191" ht="12.75" customHeight="1" x14ac:dyDescent="0.2"/>
    <row r="42192" ht="12.75" customHeight="1" x14ac:dyDescent="0.2"/>
    <row r="42193" ht="12.75" customHeight="1" x14ac:dyDescent="0.2"/>
    <row r="42194" ht="12.75" customHeight="1" x14ac:dyDescent="0.2"/>
    <row r="42195" ht="12.75" customHeight="1" x14ac:dyDescent="0.2"/>
    <row r="42196" ht="12.75" customHeight="1" x14ac:dyDescent="0.2"/>
    <row r="42197" ht="12.75" customHeight="1" x14ac:dyDescent="0.2"/>
    <row r="42198" ht="12.75" customHeight="1" x14ac:dyDescent="0.2"/>
    <row r="42199" ht="12.75" customHeight="1" x14ac:dyDescent="0.2"/>
    <row r="42200" ht="12.75" customHeight="1" x14ac:dyDescent="0.2"/>
    <row r="42201" ht="12.75" customHeight="1" x14ac:dyDescent="0.2"/>
    <row r="42202" ht="12.75" customHeight="1" x14ac:dyDescent="0.2"/>
    <row r="42203" ht="12.75" customHeight="1" x14ac:dyDescent="0.2"/>
    <row r="42204" ht="12.75" customHeight="1" x14ac:dyDescent="0.2"/>
    <row r="42205" ht="12.75" customHeight="1" x14ac:dyDescent="0.2"/>
    <row r="42206" ht="12.75" customHeight="1" x14ac:dyDescent="0.2"/>
    <row r="42207" ht="12.75" customHeight="1" x14ac:dyDescent="0.2"/>
    <row r="42208" ht="12.75" customHeight="1" x14ac:dyDescent="0.2"/>
    <row r="42209" ht="12.75" customHeight="1" x14ac:dyDescent="0.2"/>
    <row r="42210" ht="12.75" customHeight="1" x14ac:dyDescent="0.2"/>
    <row r="42211" ht="12.75" customHeight="1" x14ac:dyDescent="0.2"/>
    <row r="42212" ht="12.75" customHeight="1" x14ac:dyDescent="0.2"/>
    <row r="42213" ht="12.75" customHeight="1" x14ac:dyDescent="0.2"/>
    <row r="42214" ht="12.75" customHeight="1" x14ac:dyDescent="0.2"/>
    <row r="42215" ht="12.75" customHeight="1" x14ac:dyDescent="0.2"/>
    <row r="42216" ht="12.75" customHeight="1" x14ac:dyDescent="0.2"/>
    <row r="42217" ht="12.75" customHeight="1" x14ac:dyDescent="0.2"/>
    <row r="42218" ht="12.75" customHeight="1" x14ac:dyDescent="0.2"/>
    <row r="42219" ht="12.75" customHeight="1" x14ac:dyDescent="0.2"/>
    <row r="42220" ht="12.75" customHeight="1" x14ac:dyDescent="0.2"/>
    <row r="42221" ht="12.75" customHeight="1" x14ac:dyDescent="0.2"/>
    <row r="42222" ht="12.75" customHeight="1" x14ac:dyDescent="0.2"/>
    <row r="42223" ht="12.75" customHeight="1" x14ac:dyDescent="0.2"/>
    <row r="42224" ht="12.75" customHeight="1" x14ac:dyDescent="0.2"/>
    <row r="42225" ht="12.75" customHeight="1" x14ac:dyDescent="0.2"/>
    <row r="42226" ht="12.75" customHeight="1" x14ac:dyDescent="0.2"/>
    <row r="42227" ht="12.75" customHeight="1" x14ac:dyDescent="0.2"/>
    <row r="42228" ht="12.75" customHeight="1" x14ac:dyDescent="0.2"/>
    <row r="42229" ht="12.75" customHeight="1" x14ac:dyDescent="0.2"/>
    <row r="42230" ht="12.75" customHeight="1" x14ac:dyDescent="0.2"/>
    <row r="42231" ht="12.75" customHeight="1" x14ac:dyDescent="0.2"/>
    <row r="42232" ht="12.75" customHeight="1" x14ac:dyDescent="0.2"/>
    <row r="42233" ht="12.75" customHeight="1" x14ac:dyDescent="0.2"/>
    <row r="42234" ht="12.75" customHeight="1" x14ac:dyDescent="0.2"/>
    <row r="42235" ht="12.75" customHeight="1" x14ac:dyDescent="0.2"/>
    <row r="42236" ht="12.75" customHeight="1" x14ac:dyDescent="0.2"/>
    <row r="42237" ht="12.75" customHeight="1" x14ac:dyDescent="0.2"/>
    <row r="42238" ht="12.75" customHeight="1" x14ac:dyDescent="0.2"/>
    <row r="42239" ht="12.75" customHeight="1" x14ac:dyDescent="0.2"/>
    <row r="42240" ht="12.75" customHeight="1" x14ac:dyDescent="0.2"/>
    <row r="42241" ht="12.75" customHeight="1" x14ac:dyDescent="0.2"/>
    <row r="42242" ht="12.75" customHeight="1" x14ac:dyDescent="0.2"/>
    <row r="42243" ht="12.75" customHeight="1" x14ac:dyDescent="0.2"/>
    <row r="42244" ht="12.75" customHeight="1" x14ac:dyDescent="0.2"/>
    <row r="42245" ht="12.75" customHeight="1" x14ac:dyDescent="0.2"/>
    <row r="42246" ht="12.75" customHeight="1" x14ac:dyDescent="0.2"/>
    <row r="42247" ht="12.75" customHeight="1" x14ac:dyDescent="0.2"/>
    <row r="42248" ht="12.75" customHeight="1" x14ac:dyDescent="0.2"/>
    <row r="42249" ht="12.75" customHeight="1" x14ac:dyDescent="0.2"/>
    <row r="42250" ht="12.75" customHeight="1" x14ac:dyDescent="0.2"/>
    <row r="42251" ht="12.75" customHeight="1" x14ac:dyDescent="0.2"/>
    <row r="42252" ht="12.75" customHeight="1" x14ac:dyDescent="0.2"/>
    <row r="42253" ht="12.75" customHeight="1" x14ac:dyDescent="0.2"/>
    <row r="42254" ht="12.75" customHeight="1" x14ac:dyDescent="0.2"/>
    <row r="42255" ht="12.75" customHeight="1" x14ac:dyDescent="0.2"/>
    <row r="42256" ht="12.75" customHeight="1" x14ac:dyDescent="0.2"/>
    <row r="42257" ht="12.75" customHeight="1" x14ac:dyDescent="0.2"/>
    <row r="42258" ht="12.75" customHeight="1" x14ac:dyDescent="0.2"/>
    <row r="42259" ht="12.75" customHeight="1" x14ac:dyDescent="0.2"/>
    <row r="42260" ht="12.75" customHeight="1" x14ac:dyDescent="0.2"/>
    <row r="42261" ht="12.75" customHeight="1" x14ac:dyDescent="0.2"/>
    <row r="42262" ht="12.75" customHeight="1" x14ac:dyDescent="0.2"/>
    <row r="42263" ht="12.75" customHeight="1" x14ac:dyDescent="0.2"/>
    <row r="42264" ht="12.75" customHeight="1" x14ac:dyDescent="0.2"/>
    <row r="42265" ht="12.75" customHeight="1" x14ac:dyDescent="0.2"/>
    <row r="42266" ht="12.75" customHeight="1" x14ac:dyDescent="0.2"/>
    <row r="42267" ht="12.75" customHeight="1" x14ac:dyDescent="0.2"/>
    <row r="42268" ht="12.75" customHeight="1" x14ac:dyDescent="0.2"/>
    <row r="42269" ht="12.75" customHeight="1" x14ac:dyDescent="0.2"/>
    <row r="42270" ht="12.75" customHeight="1" x14ac:dyDescent="0.2"/>
    <row r="42271" ht="12.75" customHeight="1" x14ac:dyDescent="0.2"/>
    <row r="42272" ht="12.75" customHeight="1" x14ac:dyDescent="0.2"/>
    <row r="42273" ht="12.75" customHeight="1" x14ac:dyDescent="0.2"/>
    <row r="42274" ht="12.75" customHeight="1" x14ac:dyDescent="0.2"/>
    <row r="42275" ht="12.75" customHeight="1" x14ac:dyDescent="0.2"/>
    <row r="42276" ht="12.75" customHeight="1" x14ac:dyDescent="0.2"/>
    <row r="42277" ht="12.75" customHeight="1" x14ac:dyDescent="0.2"/>
    <row r="42278" ht="12.75" customHeight="1" x14ac:dyDescent="0.2"/>
    <row r="42279" ht="12.75" customHeight="1" x14ac:dyDescent="0.2"/>
    <row r="42280" ht="12.75" customHeight="1" x14ac:dyDescent="0.2"/>
    <row r="42281" ht="12.75" customHeight="1" x14ac:dyDescent="0.2"/>
    <row r="42282" ht="12.75" customHeight="1" x14ac:dyDescent="0.2"/>
    <row r="42283" ht="12.75" customHeight="1" x14ac:dyDescent="0.2"/>
    <row r="42284" ht="12.75" customHeight="1" x14ac:dyDescent="0.2"/>
    <row r="42285" ht="12.75" customHeight="1" x14ac:dyDescent="0.2"/>
    <row r="42286" ht="12.75" customHeight="1" x14ac:dyDescent="0.2"/>
    <row r="42287" ht="12.75" customHeight="1" x14ac:dyDescent="0.2"/>
    <row r="42288" ht="12.75" customHeight="1" x14ac:dyDescent="0.2"/>
    <row r="42289" ht="12.75" customHeight="1" x14ac:dyDescent="0.2"/>
    <row r="42290" ht="12.75" customHeight="1" x14ac:dyDescent="0.2"/>
    <row r="42291" ht="12.75" customHeight="1" x14ac:dyDescent="0.2"/>
    <row r="42292" ht="12.75" customHeight="1" x14ac:dyDescent="0.2"/>
    <row r="42293" ht="12.75" customHeight="1" x14ac:dyDescent="0.2"/>
    <row r="42294" ht="12.75" customHeight="1" x14ac:dyDescent="0.2"/>
    <row r="42295" ht="12.75" customHeight="1" x14ac:dyDescent="0.2"/>
    <row r="42296" ht="12.75" customHeight="1" x14ac:dyDescent="0.2"/>
    <row r="42297" ht="12.75" customHeight="1" x14ac:dyDescent="0.2"/>
    <row r="42298" ht="12.75" customHeight="1" x14ac:dyDescent="0.2"/>
    <row r="42299" ht="12.75" customHeight="1" x14ac:dyDescent="0.2"/>
    <row r="42300" ht="12.75" customHeight="1" x14ac:dyDescent="0.2"/>
    <row r="42301" ht="12.75" customHeight="1" x14ac:dyDescent="0.2"/>
    <row r="42302" ht="12.75" customHeight="1" x14ac:dyDescent="0.2"/>
    <row r="42303" ht="12.75" customHeight="1" x14ac:dyDescent="0.2"/>
    <row r="42304" ht="12.75" customHeight="1" x14ac:dyDescent="0.2"/>
    <row r="42305" ht="12.75" customHeight="1" x14ac:dyDescent="0.2"/>
    <row r="42306" ht="12.75" customHeight="1" x14ac:dyDescent="0.2"/>
    <row r="42307" ht="12.75" customHeight="1" x14ac:dyDescent="0.2"/>
    <row r="42308" ht="12.75" customHeight="1" x14ac:dyDescent="0.2"/>
    <row r="42309" ht="12.75" customHeight="1" x14ac:dyDescent="0.2"/>
    <row r="42310" ht="12.75" customHeight="1" x14ac:dyDescent="0.2"/>
    <row r="42311" ht="12.75" customHeight="1" x14ac:dyDescent="0.2"/>
    <row r="42312" ht="12.75" customHeight="1" x14ac:dyDescent="0.2"/>
    <row r="42313" ht="12.75" customHeight="1" x14ac:dyDescent="0.2"/>
    <row r="42314" ht="12.75" customHeight="1" x14ac:dyDescent="0.2"/>
    <row r="42315" ht="12.75" customHeight="1" x14ac:dyDescent="0.2"/>
    <row r="42316" ht="12.75" customHeight="1" x14ac:dyDescent="0.2"/>
    <row r="42317" ht="12.75" customHeight="1" x14ac:dyDescent="0.2"/>
    <row r="42318" ht="12.75" customHeight="1" x14ac:dyDescent="0.2"/>
    <row r="42319" ht="12.75" customHeight="1" x14ac:dyDescent="0.2"/>
    <row r="42320" ht="12.75" customHeight="1" x14ac:dyDescent="0.2"/>
    <row r="42321" ht="12.75" customHeight="1" x14ac:dyDescent="0.2"/>
    <row r="42322" ht="12.75" customHeight="1" x14ac:dyDescent="0.2"/>
    <row r="42323" ht="12.75" customHeight="1" x14ac:dyDescent="0.2"/>
    <row r="42324" ht="12.75" customHeight="1" x14ac:dyDescent="0.2"/>
    <row r="42325" ht="12.75" customHeight="1" x14ac:dyDescent="0.2"/>
    <row r="42326" ht="12.75" customHeight="1" x14ac:dyDescent="0.2"/>
    <row r="42327" ht="12.75" customHeight="1" x14ac:dyDescent="0.2"/>
    <row r="42328" ht="12.75" customHeight="1" x14ac:dyDescent="0.2"/>
    <row r="42329" ht="12.75" customHeight="1" x14ac:dyDescent="0.2"/>
    <row r="42330" ht="12.75" customHeight="1" x14ac:dyDescent="0.2"/>
    <row r="42331" ht="12.75" customHeight="1" x14ac:dyDescent="0.2"/>
    <row r="42332" ht="12.75" customHeight="1" x14ac:dyDescent="0.2"/>
    <row r="42333" ht="12.75" customHeight="1" x14ac:dyDescent="0.2"/>
    <row r="42334" ht="12.75" customHeight="1" x14ac:dyDescent="0.2"/>
    <row r="42335" ht="12.75" customHeight="1" x14ac:dyDescent="0.2"/>
    <row r="42336" ht="12.75" customHeight="1" x14ac:dyDescent="0.2"/>
    <row r="42337" ht="12.75" customHeight="1" x14ac:dyDescent="0.2"/>
    <row r="42338" ht="12.75" customHeight="1" x14ac:dyDescent="0.2"/>
    <row r="42339" ht="12.75" customHeight="1" x14ac:dyDescent="0.2"/>
    <row r="42340" ht="12.75" customHeight="1" x14ac:dyDescent="0.2"/>
    <row r="42341" ht="12.75" customHeight="1" x14ac:dyDescent="0.2"/>
    <row r="42342" ht="12.75" customHeight="1" x14ac:dyDescent="0.2"/>
    <row r="42343" ht="12.75" customHeight="1" x14ac:dyDescent="0.2"/>
    <row r="42344" ht="12.75" customHeight="1" x14ac:dyDescent="0.2"/>
    <row r="42345" ht="12.75" customHeight="1" x14ac:dyDescent="0.2"/>
    <row r="42346" ht="12.75" customHeight="1" x14ac:dyDescent="0.2"/>
    <row r="42347" ht="12.75" customHeight="1" x14ac:dyDescent="0.2"/>
    <row r="42348" ht="12.75" customHeight="1" x14ac:dyDescent="0.2"/>
    <row r="42349" ht="12.75" customHeight="1" x14ac:dyDescent="0.2"/>
    <row r="42350" ht="12.75" customHeight="1" x14ac:dyDescent="0.2"/>
    <row r="42351" ht="12.75" customHeight="1" x14ac:dyDescent="0.2"/>
    <row r="42352" ht="12.75" customHeight="1" x14ac:dyDescent="0.2"/>
    <row r="42353" ht="12.75" customHeight="1" x14ac:dyDescent="0.2"/>
    <row r="42354" ht="12.75" customHeight="1" x14ac:dyDescent="0.2"/>
    <row r="42355" ht="12.75" customHeight="1" x14ac:dyDescent="0.2"/>
    <row r="42356" ht="12.75" customHeight="1" x14ac:dyDescent="0.2"/>
    <row r="42357" ht="12.75" customHeight="1" x14ac:dyDescent="0.2"/>
    <row r="42358" ht="12.75" customHeight="1" x14ac:dyDescent="0.2"/>
    <row r="42359" ht="12.75" customHeight="1" x14ac:dyDescent="0.2"/>
    <row r="42360" ht="12.75" customHeight="1" x14ac:dyDescent="0.2"/>
    <row r="42361" ht="12.75" customHeight="1" x14ac:dyDescent="0.2"/>
    <row r="42362" ht="12.75" customHeight="1" x14ac:dyDescent="0.2"/>
    <row r="42363" ht="12.75" customHeight="1" x14ac:dyDescent="0.2"/>
    <row r="42364" ht="12.75" customHeight="1" x14ac:dyDescent="0.2"/>
    <row r="42365" ht="12.75" customHeight="1" x14ac:dyDescent="0.2"/>
    <row r="42366" ht="12.75" customHeight="1" x14ac:dyDescent="0.2"/>
    <row r="42367" ht="12.75" customHeight="1" x14ac:dyDescent="0.2"/>
    <row r="42368" ht="12.75" customHeight="1" x14ac:dyDescent="0.2"/>
    <row r="42369" ht="12.75" customHeight="1" x14ac:dyDescent="0.2"/>
    <row r="42370" ht="12.75" customHeight="1" x14ac:dyDescent="0.2"/>
    <row r="42371" ht="12.75" customHeight="1" x14ac:dyDescent="0.2"/>
    <row r="42372" ht="12.75" customHeight="1" x14ac:dyDescent="0.2"/>
    <row r="42373" ht="12.75" customHeight="1" x14ac:dyDescent="0.2"/>
    <row r="42374" ht="12.75" customHeight="1" x14ac:dyDescent="0.2"/>
    <row r="42375" ht="12.75" customHeight="1" x14ac:dyDescent="0.2"/>
    <row r="42376" ht="12.75" customHeight="1" x14ac:dyDescent="0.2"/>
    <row r="42377" ht="12.75" customHeight="1" x14ac:dyDescent="0.2"/>
    <row r="42378" ht="12.75" customHeight="1" x14ac:dyDescent="0.2"/>
    <row r="42379" ht="12.75" customHeight="1" x14ac:dyDescent="0.2"/>
    <row r="42380" ht="12.75" customHeight="1" x14ac:dyDescent="0.2"/>
    <row r="42381" ht="12.75" customHeight="1" x14ac:dyDescent="0.2"/>
    <row r="42382" ht="12.75" customHeight="1" x14ac:dyDescent="0.2"/>
    <row r="42383" ht="12.75" customHeight="1" x14ac:dyDescent="0.2"/>
    <row r="42384" ht="12.75" customHeight="1" x14ac:dyDescent="0.2"/>
    <row r="42385" ht="12.75" customHeight="1" x14ac:dyDescent="0.2"/>
    <row r="42386" ht="12.75" customHeight="1" x14ac:dyDescent="0.2"/>
    <row r="42387" ht="12.75" customHeight="1" x14ac:dyDescent="0.2"/>
    <row r="42388" ht="12.75" customHeight="1" x14ac:dyDescent="0.2"/>
    <row r="42389" ht="12.75" customHeight="1" x14ac:dyDescent="0.2"/>
    <row r="42390" ht="12.75" customHeight="1" x14ac:dyDescent="0.2"/>
    <row r="42391" ht="12.75" customHeight="1" x14ac:dyDescent="0.2"/>
    <row r="42392" ht="12.75" customHeight="1" x14ac:dyDescent="0.2"/>
    <row r="42393" ht="12.75" customHeight="1" x14ac:dyDescent="0.2"/>
    <row r="42394" ht="12.75" customHeight="1" x14ac:dyDescent="0.2"/>
    <row r="42395" ht="12.75" customHeight="1" x14ac:dyDescent="0.2"/>
    <row r="42396" ht="12.75" customHeight="1" x14ac:dyDescent="0.2"/>
    <row r="42397" ht="12.75" customHeight="1" x14ac:dyDescent="0.2"/>
    <row r="42398" ht="12.75" customHeight="1" x14ac:dyDescent="0.2"/>
    <row r="42399" ht="12.75" customHeight="1" x14ac:dyDescent="0.2"/>
    <row r="42400" ht="12.75" customHeight="1" x14ac:dyDescent="0.2"/>
    <row r="42401" ht="12.75" customHeight="1" x14ac:dyDescent="0.2"/>
    <row r="42402" ht="12.75" customHeight="1" x14ac:dyDescent="0.2"/>
    <row r="42403" ht="12.75" customHeight="1" x14ac:dyDescent="0.2"/>
    <row r="42404" ht="12.75" customHeight="1" x14ac:dyDescent="0.2"/>
    <row r="42405" ht="12.75" customHeight="1" x14ac:dyDescent="0.2"/>
    <row r="42406" ht="12.75" customHeight="1" x14ac:dyDescent="0.2"/>
    <row r="42407" ht="12.75" customHeight="1" x14ac:dyDescent="0.2"/>
    <row r="42408" ht="12.75" customHeight="1" x14ac:dyDescent="0.2"/>
    <row r="42409" ht="12.75" customHeight="1" x14ac:dyDescent="0.2"/>
    <row r="42410" ht="12.75" customHeight="1" x14ac:dyDescent="0.2"/>
    <row r="42411" ht="12.75" customHeight="1" x14ac:dyDescent="0.2"/>
    <row r="42412" ht="12.75" customHeight="1" x14ac:dyDescent="0.2"/>
    <row r="42413" ht="12.75" customHeight="1" x14ac:dyDescent="0.2"/>
    <row r="42414" ht="12.75" customHeight="1" x14ac:dyDescent="0.2"/>
    <row r="42415" ht="12.75" customHeight="1" x14ac:dyDescent="0.2"/>
    <row r="42416" ht="12.75" customHeight="1" x14ac:dyDescent="0.2"/>
    <row r="42417" ht="12.75" customHeight="1" x14ac:dyDescent="0.2"/>
    <row r="42418" ht="12.75" customHeight="1" x14ac:dyDescent="0.2"/>
    <row r="42419" ht="12.75" customHeight="1" x14ac:dyDescent="0.2"/>
    <row r="42420" ht="12.75" customHeight="1" x14ac:dyDescent="0.2"/>
    <row r="42421" ht="12.75" customHeight="1" x14ac:dyDescent="0.2"/>
    <row r="42422" ht="12.75" customHeight="1" x14ac:dyDescent="0.2"/>
    <row r="42423" ht="12.75" customHeight="1" x14ac:dyDescent="0.2"/>
    <row r="42424" ht="12.75" customHeight="1" x14ac:dyDescent="0.2"/>
    <row r="42425" ht="12.75" customHeight="1" x14ac:dyDescent="0.2"/>
    <row r="42426" ht="12.75" customHeight="1" x14ac:dyDescent="0.2"/>
    <row r="42427" ht="12.75" customHeight="1" x14ac:dyDescent="0.2"/>
    <row r="42428" ht="12.75" customHeight="1" x14ac:dyDescent="0.2"/>
    <row r="42429" ht="12.75" customHeight="1" x14ac:dyDescent="0.2"/>
    <row r="42430" ht="12.75" customHeight="1" x14ac:dyDescent="0.2"/>
    <row r="42431" ht="12.75" customHeight="1" x14ac:dyDescent="0.2"/>
    <row r="42432" ht="12.75" customHeight="1" x14ac:dyDescent="0.2"/>
    <row r="42433" ht="12.75" customHeight="1" x14ac:dyDescent="0.2"/>
    <row r="42434" ht="12.75" customHeight="1" x14ac:dyDescent="0.2"/>
    <row r="42435" ht="12.75" customHeight="1" x14ac:dyDescent="0.2"/>
    <row r="42436" ht="12.75" customHeight="1" x14ac:dyDescent="0.2"/>
    <row r="42437" ht="12.75" customHeight="1" x14ac:dyDescent="0.2"/>
    <row r="42438" ht="12.75" customHeight="1" x14ac:dyDescent="0.2"/>
    <row r="42439" ht="12.75" customHeight="1" x14ac:dyDescent="0.2"/>
    <row r="42440" ht="12.75" customHeight="1" x14ac:dyDescent="0.2"/>
    <row r="42441" ht="12.75" customHeight="1" x14ac:dyDescent="0.2"/>
    <row r="42442" ht="12.75" customHeight="1" x14ac:dyDescent="0.2"/>
    <row r="42443" ht="12.75" customHeight="1" x14ac:dyDescent="0.2"/>
    <row r="42444" ht="12.75" customHeight="1" x14ac:dyDescent="0.2"/>
    <row r="42445" ht="12.75" customHeight="1" x14ac:dyDescent="0.2"/>
    <row r="42446" ht="12.75" customHeight="1" x14ac:dyDescent="0.2"/>
    <row r="42447" ht="12.75" customHeight="1" x14ac:dyDescent="0.2"/>
    <row r="42448" ht="12.75" customHeight="1" x14ac:dyDescent="0.2"/>
    <row r="42449" ht="12.75" customHeight="1" x14ac:dyDescent="0.2"/>
    <row r="42450" ht="12.75" customHeight="1" x14ac:dyDescent="0.2"/>
    <row r="42451" ht="12.75" customHeight="1" x14ac:dyDescent="0.2"/>
    <row r="42452" ht="12.75" customHeight="1" x14ac:dyDescent="0.2"/>
    <row r="42453" ht="12.75" customHeight="1" x14ac:dyDescent="0.2"/>
    <row r="42454" ht="12.75" customHeight="1" x14ac:dyDescent="0.2"/>
    <row r="42455" ht="12.75" customHeight="1" x14ac:dyDescent="0.2"/>
    <row r="42456" ht="12.75" customHeight="1" x14ac:dyDescent="0.2"/>
    <row r="42457" ht="12.75" customHeight="1" x14ac:dyDescent="0.2"/>
    <row r="42458" ht="12.75" customHeight="1" x14ac:dyDescent="0.2"/>
    <row r="42459" ht="12.75" customHeight="1" x14ac:dyDescent="0.2"/>
    <row r="42460" ht="12.75" customHeight="1" x14ac:dyDescent="0.2"/>
    <row r="42461" ht="12.75" customHeight="1" x14ac:dyDescent="0.2"/>
    <row r="42462" ht="12.75" customHeight="1" x14ac:dyDescent="0.2"/>
    <row r="42463" ht="12.75" customHeight="1" x14ac:dyDescent="0.2"/>
    <row r="42464" ht="12.75" customHeight="1" x14ac:dyDescent="0.2"/>
    <row r="42465" ht="12.75" customHeight="1" x14ac:dyDescent="0.2"/>
    <row r="42466" ht="12.75" customHeight="1" x14ac:dyDescent="0.2"/>
    <row r="42467" ht="12.75" customHeight="1" x14ac:dyDescent="0.2"/>
    <row r="42468" ht="12.75" customHeight="1" x14ac:dyDescent="0.2"/>
    <row r="42469" ht="12.75" customHeight="1" x14ac:dyDescent="0.2"/>
    <row r="42470" ht="12.75" customHeight="1" x14ac:dyDescent="0.2"/>
    <row r="42471" ht="12.75" customHeight="1" x14ac:dyDescent="0.2"/>
    <row r="42472" ht="12.75" customHeight="1" x14ac:dyDescent="0.2"/>
    <row r="42473" ht="12.75" customHeight="1" x14ac:dyDescent="0.2"/>
    <row r="42474" ht="12.75" customHeight="1" x14ac:dyDescent="0.2"/>
    <row r="42475" ht="12.75" customHeight="1" x14ac:dyDescent="0.2"/>
    <row r="42476" ht="12.75" customHeight="1" x14ac:dyDescent="0.2"/>
    <row r="42477" ht="12.75" customHeight="1" x14ac:dyDescent="0.2"/>
    <row r="42478" ht="12.75" customHeight="1" x14ac:dyDescent="0.2"/>
    <row r="42479" ht="12.75" customHeight="1" x14ac:dyDescent="0.2"/>
    <row r="42480" ht="12.75" customHeight="1" x14ac:dyDescent="0.2"/>
    <row r="42481" ht="12.75" customHeight="1" x14ac:dyDescent="0.2"/>
    <row r="42482" ht="12.75" customHeight="1" x14ac:dyDescent="0.2"/>
    <row r="42483" ht="12.75" customHeight="1" x14ac:dyDescent="0.2"/>
    <row r="42484" ht="12.75" customHeight="1" x14ac:dyDescent="0.2"/>
    <row r="42485" ht="12.75" customHeight="1" x14ac:dyDescent="0.2"/>
    <row r="42486" ht="12.75" customHeight="1" x14ac:dyDescent="0.2"/>
    <row r="42487" ht="12.75" customHeight="1" x14ac:dyDescent="0.2"/>
    <row r="42488" ht="12.75" customHeight="1" x14ac:dyDescent="0.2"/>
    <row r="42489" ht="12.75" customHeight="1" x14ac:dyDescent="0.2"/>
    <row r="42490" ht="12.75" customHeight="1" x14ac:dyDescent="0.2"/>
    <row r="42491" ht="12.75" customHeight="1" x14ac:dyDescent="0.2"/>
    <row r="42492" ht="12.75" customHeight="1" x14ac:dyDescent="0.2"/>
    <row r="42493" ht="12.75" customHeight="1" x14ac:dyDescent="0.2"/>
    <row r="42494" ht="12.75" customHeight="1" x14ac:dyDescent="0.2"/>
    <row r="42495" ht="12.75" customHeight="1" x14ac:dyDescent="0.2"/>
    <row r="42496" ht="12.75" customHeight="1" x14ac:dyDescent="0.2"/>
    <row r="42497" ht="12.75" customHeight="1" x14ac:dyDescent="0.2"/>
    <row r="42498" ht="12.75" customHeight="1" x14ac:dyDescent="0.2"/>
    <row r="42499" ht="12.75" customHeight="1" x14ac:dyDescent="0.2"/>
    <row r="42500" ht="12.75" customHeight="1" x14ac:dyDescent="0.2"/>
    <row r="42501" ht="12.75" customHeight="1" x14ac:dyDescent="0.2"/>
    <row r="42502" ht="12.75" customHeight="1" x14ac:dyDescent="0.2"/>
    <row r="42503" ht="12.75" customHeight="1" x14ac:dyDescent="0.2"/>
    <row r="42504" ht="12.75" customHeight="1" x14ac:dyDescent="0.2"/>
    <row r="42505" ht="12.75" customHeight="1" x14ac:dyDescent="0.2"/>
    <row r="42506" ht="12.75" customHeight="1" x14ac:dyDescent="0.2"/>
    <row r="42507" ht="12.75" customHeight="1" x14ac:dyDescent="0.2"/>
    <row r="42508" ht="12.75" customHeight="1" x14ac:dyDescent="0.2"/>
    <row r="42509" ht="12.75" customHeight="1" x14ac:dyDescent="0.2"/>
    <row r="42510" ht="12.75" customHeight="1" x14ac:dyDescent="0.2"/>
    <row r="42511" ht="12.75" customHeight="1" x14ac:dyDescent="0.2"/>
    <row r="42512" ht="12.75" customHeight="1" x14ac:dyDescent="0.2"/>
    <row r="42513" ht="12.75" customHeight="1" x14ac:dyDescent="0.2"/>
    <row r="42514" ht="12.75" customHeight="1" x14ac:dyDescent="0.2"/>
    <row r="42515" ht="12.75" customHeight="1" x14ac:dyDescent="0.2"/>
    <row r="42516" ht="12.75" customHeight="1" x14ac:dyDescent="0.2"/>
    <row r="42517" ht="12.75" customHeight="1" x14ac:dyDescent="0.2"/>
    <row r="42518" ht="12.75" customHeight="1" x14ac:dyDescent="0.2"/>
    <row r="42519" ht="12.75" customHeight="1" x14ac:dyDescent="0.2"/>
    <row r="42520" ht="12.75" customHeight="1" x14ac:dyDescent="0.2"/>
    <row r="42521" ht="12.75" customHeight="1" x14ac:dyDescent="0.2"/>
    <row r="42522" ht="12.75" customHeight="1" x14ac:dyDescent="0.2"/>
    <row r="42523" ht="12.75" customHeight="1" x14ac:dyDescent="0.2"/>
    <row r="42524" ht="12.75" customHeight="1" x14ac:dyDescent="0.2"/>
    <row r="42525" ht="12.75" customHeight="1" x14ac:dyDescent="0.2"/>
    <row r="42526" ht="12.75" customHeight="1" x14ac:dyDescent="0.2"/>
    <row r="42527" ht="12.75" customHeight="1" x14ac:dyDescent="0.2"/>
    <row r="42528" ht="12.75" customHeight="1" x14ac:dyDescent="0.2"/>
    <row r="42529" ht="12.75" customHeight="1" x14ac:dyDescent="0.2"/>
    <row r="42530" ht="12.75" customHeight="1" x14ac:dyDescent="0.2"/>
    <row r="42531" ht="12.75" customHeight="1" x14ac:dyDescent="0.2"/>
    <row r="42532" ht="12.75" customHeight="1" x14ac:dyDescent="0.2"/>
    <row r="42533" ht="12.75" customHeight="1" x14ac:dyDescent="0.2"/>
    <row r="42534" ht="12.75" customHeight="1" x14ac:dyDescent="0.2"/>
    <row r="42535" ht="12.75" customHeight="1" x14ac:dyDescent="0.2"/>
    <row r="42536" ht="12.75" customHeight="1" x14ac:dyDescent="0.2"/>
    <row r="42537" ht="12.75" customHeight="1" x14ac:dyDescent="0.2"/>
    <row r="42538" ht="12.75" customHeight="1" x14ac:dyDescent="0.2"/>
    <row r="42539" ht="12.75" customHeight="1" x14ac:dyDescent="0.2"/>
    <row r="42540" ht="12.75" customHeight="1" x14ac:dyDescent="0.2"/>
    <row r="42541" ht="12.75" customHeight="1" x14ac:dyDescent="0.2"/>
    <row r="42542" ht="12.75" customHeight="1" x14ac:dyDescent="0.2"/>
    <row r="42543" ht="12.75" customHeight="1" x14ac:dyDescent="0.2"/>
    <row r="42544" ht="12.75" customHeight="1" x14ac:dyDescent="0.2"/>
    <row r="42545" ht="12.75" customHeight="1" x14ac:dyDescent="0.2"/>
    <row r="42546" ht="12.75" customHeight="1" x14ac:dyDescent="0.2"/>
    <row r="42547" ht="12.75" customHeight="1" x14ac:dyDescent="0.2"/>
    <row r="42548" ht="12.75" customHeight="1" x14ac:dyDescent="0.2"/>
    <row r="42549" ht="12.75" customHeight="1" x14ac:dyDescent="0.2"/>
    <row r="42550" ht="12.75" customHeight="1" x14ac:dyDescent="0.2"/>
    <row r="42551" ht="12.75" customHeight="1" x14ac:dyDescent="0.2"/>
    <row r="42552" ht="12.75" customHeight="1" x14ac:dyDescent="0.2"/>
    <row r="42553" ht="12.75" customHeight="1" x14ac:dyDescent="0.2"/>
    <row r="42554" ht="12.75" customHeight="1" x14ac:dyDescent="0.2"/>
    <row r="42555" ht="12.75" customHeight="1" x14ac:dyDescent="0.2"/>
    <row r="42556" ht="12.75" customHeight="1" x14ac:dyDescent="0.2"/>
    <row r="42557" ht="12.75" customHeight="1" x14ac:dyDescent="0.2"/>
    <row r="42558" ht="12.75" customHeight="1" x14ac:dyDescent="0.2"/>
    <row r="42559" ht="12.75" customHeight="1" x14ac:dyDescent="0.2"/>
    <row r="42560" ht="12.75" customHeight="1" x14ac:dyDescent="0.2"/>
    <row r="42561" ht="12.75" customHeight="1" x14ac:dyDescent="0.2"/>
    <row r="42562" ht="12.75" customHeight="1" x14ac:dyDescent="0.2"/>
    <row r="42563" ht="12.75" customHeight="1" x14ac:dyDescent="0.2"/>
    <row r="42564" ht="12.75" customHeight="1" x14ac:dyDescent="0.2"/>
    <row r="42565" ht="12.75" customHeight="1" x14ac:dyDescent="0.2"/>
    <row r="42566" ht="12.75" customHeight="1" x14ac:dyDescent="0.2"/>
    <row r="42567" ht="12.75" customHeight="1" x14ac:dyDescent="0.2"/>
    <row r="42568" ht="12.75" customHeight="1" x14ac:dyDescent="0.2"/>
    <row r="42569" ht="12.75" customHeight="1" x14ac:dyDescent="0.2"/>
    <row r="42570" ht="12.75" customHeight="1" x14ac:dyDescent="0.2"/>
    <row r="42571" ht="12.75" customHeight="1" x14ac:dyDescent="0.2"/>
    <row r="42572" ht="12.75" customHeight="1" x14ac:dyDescent="0.2"/>
    <row r="42573" ht="12.75" customHeight="1" x14ac:dyDescent="0.2"/>
    <row r="42574" ht="12.75" customHeight="1" x14ac:dyDescent="0.2"/>
    <row r="42575" ht="12.75" customHeight="1" x14ac:dyDescent="0.2"/>
    <row r="42576" ht="12.75" customHeight="1" x14ac:dyDescent="0.2"/>
    <row r="42577" ht="12.75" customHeight="1" x14ac:dyDescent="0.2"/>
    <row r="42578" ht="12.75" customHeight="1" x14ac:dyDescent="0.2"/>
    <row r="42579" ht="12.75" customHeight="1" x14ac:dyDescent="0.2"/>
    <row r="42580" ht="12.75" customHeight="1" x14ac:dyDescent="0.2"/>
    <row r="42581" ht="12.75" customHeight="1" x14ac:dyDescent="0.2"/>
    <row r="42582" ht="12.75" customHeight="1" x14ac:dyDescent="0.2"/>
    <row r="42583" ht="12.75" customHeight="1" x14ac:dyDescent="0.2"/>
    <row r="42584" ht="12.75" customHeight="1" x14ac:dyDescent="0.2"/>
    <row r="42585" ht="12.75" customHeight="1" x14ac:dyDescent="0.2"/>
    <row r="42586" ht="12.75" customHeight="1" x14ac:dyDescent="0.2"/>
    <row r="42587" ht="12.75" customHeight="1" x14ac:dyDescent="0.2"/>
    <row r="42588" ht="12.75" customHeight="1" x14ac:dyDescent="0.2"/>
    <row r="42589" ht="12.75" customHeight="1" x14ac:dyDescent="0.2"/>
    <row r="42590" ht="12.75" customHeight="1" x14ac:dyDescent="0.2"/>
    <row r="42591" ht="12.75" customHeight="1" x14ac:dyDescent="0.2"/>
    <row r="42592" ht="12.75" customHeight="1" x14ac:dyDescent="0.2"/>
    <row r="42593" ht="12.75" customHeight="1" x14ac:dyDescent="0.2"/>
    <row r="42594" ht="12.75" customHeight="1" x14ac:dyDescent="0.2"/>
    <row r="42595" ht="12.75" customHeight="1" x14ac:dyDescent="0.2"/>
    <row r="42596" ht="12.75" customHeight="1" x14ac:dyDescent="0.2"/>
    <row r="42597" ht="12.75" customHeight="1" x14ac:dyDescent="0.2"/>
    <row r="42598" ht="12.75" customHeight="1" x14ac:dyDescent="0.2"/>
    <row r="42599" ht="12.75" customHeight="1" x14ac:dyDescent="0.2"/>
    <row r="42600" ht="12.75" customHeight="1" x14ac:dyDescent="0.2"/>
    <row r="42601" ht="12.75" customHeight="1" x14ac:dyDescent="0.2"/>
    <row r="42602" ht="12.75" customHeight="1" x14ac:dyDescent="0.2"/>
    <row r="42603" ht="12.75" customHeight="1" x14ac:dyDescent="0.2"/>
    <row r="42604" ht="12.75" customHeight="1" x14ac:dyDescent="0.2"/>
    <row r="42605" ht="12.75" customHeight="1" x14ac:dyDescent="0.2"/>
    <row r="42606" ht="12.75" customHeight="1" x14ac:dyDescent="0.2"/>
    <row r="42607" ht="12.75" customHeight="1" x14ac:dyDescent="0.2"/>
    <row r="42608" ht="12.75" customHeight="1" x14ac:dyDescent="0.2"/>
    <row r="42609" ht="12.75" customHeight="1" x14ac:dyDescent="0.2"/>
    <row r="42610" ht="12.75" customHeight="1" x14ac:dyDescent="0.2"/>
    <row r="42611" ht="12.75" customHeight="1" x14ac:dyDescent="0.2"/>
    <row r="42612" ht="12.75" customHeight="1" x14ac:dyDescent="0.2"/>
    <row r="42613" ht="12.75" customHeight="1" x14ac:dyDescent="0.2"/>
    <row r="42614" ht="12.75" customHeight="1" x14ac:dyDescent="0.2"/>
    <row r="42615" ht="12.75" customHeight="1" x14ac:dyDescent="0.2"/>
    <row r="42616" ht="12.75" customHeight="1" x14ac:dyDescent="0.2"/>
    <row r="42617" ht="12.75" customHeight="1" x14ac:dyDescent="0.2"/>
    <row r="42618" ht="12.75" customHeight="1" x14ac:dyDescent="0.2"/>
    <row r="42619" ht="12.75" customHeight="1" x14ac:dyDescent="0.2"/>
    <row r="42620" ht="12.75" customHeight="1" x14ac:dyDescent="0.2"/>
    <row r="42621" ht="12.75" customHeight="1" x14ac:dyDescent="0.2"/>
    <row r="42622" ht="12.75" customHeight="1" x14ac:dyDescent="0.2"/>
    <row r="42623" ht="12.75" customHeight="1" x14ac:dyDescent="0.2"/>
    <row r="42624" ht="12.75" customHeight="1" x14ac:dyDescent="0.2"/>
    <row r="42625" ht="12.75" customHeight="1" x14ac:dyDescent="0.2"/>
    <row r="42626" ht="12.75" customHeight="1" x14ac:dyDescent="0.2"/>
    <row r="42627" ht="12.75" customHeight="1" x14ac:dyDescent="0.2"/>
    <row r="42628" ht="12.75" customHeight="1" x14ac:dyDescent="0.2"/>
    <row r="42629" ht="12.75" customHeight="1" x14ac:dyDescent="0.2"/>
    <row r="42630" ht="12.75" customHeight="1" x14ac:dyDescent="0.2"/>
    <row r="42631" ht="12.75" customHeight="1" x14ac:dyDescent="0.2"/>
    <row r="42632" ht="12.75" customHeight="1" x14ac:dyDescent="0.2"/>
    <row r="42633" ht="12.75" customHeight="1" x14ac:dyDescent="0.2"/>
    <row r="42634" ht="12.75" customHeight="1" x14ac:dyDescent="0.2"/>
    <row r="42635" ht="12.75" customHeight="1" x14ac:dyDescent="0.2"/>
    <row r="42636" ht="12.75" customHeight="1" x14ac:dyDescent="0.2"/>
    <row r="42637" ht="12.75" customHeight="1" x14ac:dyDescent="0.2"/>
    <row r="42638" ht="12.75" customHeight="1" x14ac:dyDescent="0.2"/>
    <row r="42639" ht="12.75" customHeight="1" x14ac:dyDescent="0.2"/>
    <row r="42640" ht="12.75" customHeight="1" x14ac:dyDescent="0.2"/>
    <row r="42641" ht="12.75" customHeight="1" x14ac:dyDescent="0.2"/>
    <row r="42642" ht="12.75" customHeight="1" x14ac:dyDescent="0.2"/>
    <row r="42643" ht="12.75" customHeight="1" x14ac:dyDescent="0.2"/>
    <row r="42644" ht="12.75" customHeight="1" x14ac:dyDescent="0.2"/>
    <row r="42645" ht="12.75" customHeight="1" x14ac:dyDescent="0.2"/>
    <row r="42646" ht="12.75" customHeight="1" x14ac:dyDescent="0.2"/>
    <row r="42647" ht="12.75" customHeight="1" x14ac:dyDescent="0.2"/>
    <row r="42648" ht="12.75" customHeight="1" x14ac:dyDescent="0.2"/>
    <row r="42649" ht="12.75" customHeight="1" x14ac:dyDescent="0.2"/>
    <row r="42650" ht="12.75" customHeight="1" x14ac:dyDescent="0.2"/>
    <row r="42651" ht="12.75" customHeight="1" x14ac:dyDescent="0.2"/>
    <row r="42652" ht="12.75" customHeight="1" x14ac:dyDescent="0.2"/>
    <row r="42653" ht="12.75" customHeight="1" x14ac:dyDescent="0.2"/>
    <row r="42654" ht="12.75" customHeight="1" x14ac:dyDescent="0.2"/>
    <row r="42655" ht="12.75" customHeight="1" x14ac:dyDescent="0.2"/>
    <row r="42656" ht="12.75" customHeight="1" x14ac:dyDescent="0.2"/>
    <row r="42657" ht="12.75" customHeight="1" x14ac:dyDescent="0.2"/>
    <row r="42658" ht="12.75" customHeight="1" x14ac:dyDescent="0.2"/>
    <row r="42659" ht="12.75" customHeight="1" x14ac:dyDescent="0.2"/>
    <row r="42660" ht="12.75" customHeight="1" x14ac:dyDescent="0.2"/>
    <row r="42661" ht="12.75" customHeight="1" x14ac:dyDescent="0.2"/>
    <row r="42662" ht="12.75" customHeight="1" x14ac:dyDescent="0.2"/>
    <row r="42663" ht="12.75" customHeight="1" x14ac:dyDescent="0.2"/>
    <row r="42664" ht="12.75" customHeight="1" x14ac:dyDescent="0.2"/>
    <row r="42665" ht="12.75" customHeight="1" x14ac:dyDescent="0.2"/>
    <row r="42666" ht="12.75" customHeight="1" x14ac:dyDescent="0.2"/>
    <row r="42667" ht="12.75" customHeight="1" x14ac:dyDescent="0.2"/>
    <row r="42668" ht="12.75" customHeight="1" x14ac:dyDescent="0.2"/>
    <row r="42669" ht="12.75" customHeight="1" x14ac:dyDescent="0.2"/>
    <row r="42670" ht="12.75" customHeight="1" x14ac:dyDescent="0.2"/>
    <row r="42671" ht="12.75" customHeight="1" x14ac:dyDescent="0.2"/>
    <row r="42672" ht="12.75" customHeight="1" x14ac:dyDescent="0.2"/>
    <row r="42673" ht="12.75" customHeight="1" x14ac:dyDescent="0.2"/>
    <row r="42674" ht="12.75" customHeight="1" x14ac:dyDescent="0.2"/>
    <row r="42675" ht="12.75" customHeight="1" x14ac:dyDescent="0.2"/>
    <row r="42676" ht="12.75" customHeight="1" x14ac:dyDescent="0.2"/>
    <row r="42677" ht="12.75" customHeight="1" x14ac:dyDescent="0.2"/>
    <row r="42678" ht="12.75" customHeight="1" x14ac:dyDescent="0.2"/>
    <row r="42679" ht="12.75" customHeight="1" x14ac:dyDescent="0.2"/>
    <row r="42680" ht="12.75" customHeight="1" x14ac:dyDescent="0.2"/>
    <row r="42681" ht="12.75" customHeight="1" x14ac:dyDescent="0.2"/>
    <row r="42682" ht="12.75" customHeight="1" x14ac:dyDescent="0.2"/>
    <row r="42683" ht="12.75" customHeight="1" x14ac:dyDescent="0.2"/>
    <row r="42684" ht="12.75" customHeight="1" x14ac:dyDescent="0.2"/>
    <row r="42685" ht="12.75" customHeight="1" x14ac:dyDescent="0.2"/>
    <row r="42686" ht="12.75" customHeight="1" x14ac:dyDescent="0.2"/>
    <row r="42687" ht="12.75" customHeight="1" x14ac:dyDescent="0.2"/>
    <row r="42688" ht="12.75" customHeight="1" x14ac:dyDescent="0.2"/>
    <row r="42689" ht="12.75" customHeight="1" x14ac:dyDescent="0.2"/>
    <row r="42690" ht="12.75" customHeight="1" x14ac:dyDescent="0.2"/>
    <row r="42691" ht="12.75" customHeight="1" x14ac:dyDescent="0.2"/>
    <row r="42692" ht="12.75" customHeight="1" x14ac:dyDescent="0.2"/>
    <row r="42693" ht="12.75" customHeight="1" x14ac:dyDescent="0.2"/>
    <row r="42694" ht="12.75" customHeight="1" x14ac:dyDescent="0.2"/>
    <row r="42695" ht="12.75" customHeight="1" x14ac:dyDescent="0.2"/>
    <row r="42696" ht="12.75" customHeight="1" x14ac:dyDescent="0.2"/>
    <row r="42697" ht="12.75" customHeight="1" x14ac:dyDescent="0.2"/>
    <row r="42698" ht="12.75" customHeight="1" x14ac:dyDescent="0.2"/>
    <row r="42699" ht="12.75" customHeight="1" x14ac:dyDescent="0.2"/>
    <row r="42700" ht="12.75" customHeight="1" x14ac:dyDescent="0.2"/>
    <row r="42701" ht="12.75" customHeight="1" x14ac:dyDescent="0.2"/>
    <row r="42702" ht="12.75" customHeight="1" x14ac:dyDescent="0.2"/>
    <row r="42703" ht="12.75" customHeight="1" x14ac:dyDescent="0.2"/>
    <row r="42704" ht="12.75" customHeight="1" x14ac:dyDescent="0.2"/>
    <row r="42705" ht="12.75" customHeight="1" x14ac:dyDescent="0.2"/>
    <row r="42706" ht="12.75" customHeight="1" x14ac:dyDescent="0.2"/>
    <row r="42707" ht="12.75" customHeight="1" x14ac:dyDescent="0.2"/>
    <row r="42708" ht="12.75" customHeight="1" x14ac:dyDescent="0.2"/>
    <row r="42709" ht="12.75" customHeight="1" x14ac:dyDescent="0.2"/>
    <row r="42710" ht="12.75" customHeight="1" x14ac:dyDescent="0.2"/>
    <row r="42711" ht="12.75" customHeight="1" x14ac:dyDescent="0.2"/>
    <row r="42712" ht="12.75" customHeight="1" x14ac:dyDescent="0.2"/>
    <row r="42713" ht="12.75" customHeight="1" x14ac:dyDescent="0.2"/>
    <row r="42714" ht="12.75" customHeight="1" x14ac:dyDescent="0.2"/>
    <row r="42715" ht="12.75" customHeight="1" x14ac:dyDescent="0.2"/>
    <row r="42716" ht="12.75" customHeight="1" x14ac:dyDescent="0.2"/>
    <row r="42717" ht="12.75" customHeight="1" x14ac:dyDescent="0.2"/>
    <row r="42718" ht="12.75" customHeight="1" x14ac:dyDescent="0.2"/>
    <row r="42719" ht="12.75" customHeight="1" x14ac:dyDescent="0.2"/>
    <row r="42720" ht="12.75" customHeight="1" x14ac:dyDescent="0.2"/>
    <row r="42721" ht="12.75" customHeight="1" x14ac:dyDescent="0.2"/>
    <row r="42722" ht="12.75" customHeight="1" x14ac:dyDescent="0.2"/>
    <row r="42723" ht="12.75" customHeight="1" x14ac:dyDescent="0.2"/>
    <row r="42724" ht="12.75" customHeight="1" x14ac:dyDescent="0.2"/>
    <row r="42725" ht="12.75" customHeight="1" x14ac:dyDescent="0.2"/>
    <row r="42726" ht="12.75" customHeight="1" x14ac:dyDescent="0.2"/>
    <row r="42727" ht="12.75" customHeight="1" x14ac:dyDescent="0.2"/>
    <row r="42728" ht="12.75" customHeight="1" x14ac:dyDescent="0.2"/>
    <row r="42729" ht="12.75" customHeight="1" x14ac:dyDescent="0.2"/>
    <row r="42730" ht="12.75" customHeight="1" x14ac:dyDescent="0.2"/>
    <row r="42731" ht="12.75" customHeight="1" x14ac:dyDescent="0.2"/>
    <row r="42732" ht="12.75" customHeight="1" x14ac:dyDescent="0.2"/>
    <row r="42733" ht="12.75" customHeight="1" x14ac:dyDescent="0.2"/>
    <row r="42734" ht="12.75" customHeight="1" x14ac:dyDescent="0.2"/>
    <row r="42735" ht="12.75" customHeight="1" x14ac:dyDescent="0.2"/>
    <row r="42736" ht="12.75" customHeight="1" x14ac:dyDescent="0.2"/>
    <row r="42737" ht="12.75" customHeight="1" x14ac:dyDescent="0.2"/>
    <row r="42738" ht="12.75" customHeight="1" x14ac:dyDescent="0.2"/>
    <row r="42739" ht="12.75" customHeight="1" x14ac:dyDescent="0.2"/>
    <row r="42740" ht="12.75" customHeight="1" x14ac:dyDescent="0.2"/>
    <row r="42741" ht="12.75" customHeight="1" x14ac:dyDescent="0.2"/>
    <row r="42742" ht="12.75" customHeight="1" x14ac:dyDescent="0.2"/>
    <row r="42743" ht="12.75" customHeight="1" x14ac:dyDescent="0.2"/>
    <row r="42744" ht="12.75" customHeight="1" x14ac:dyDescent="0.2"/>
    <row r="42745" ht="12.75" customHeight="1" x14ac:dyDescent="0.2"/>
    <row r="42746" ht="12.75" customHeight="1" x14ac:dyDescent="0.2"/>
    <row r="42747" ht="12.75" customHeight="1" x14ac:dyDescent="0.2"/>
    <row r="42748" ht="12.75" customHeight="1" x14ac:dyDescent="0.2"/>
    <row r="42749" ht="12.75" customHeight="1" x14ac:dyDescent="0.2"/>
    <row r="42750" ht="12.75" customHeight="1" x14ac:dyDescent="0.2"/>
    <row r="42751" ht="12.75" customHeight="1" x14ac:dyDescent="0.2"/>
    <row r="42752" ht="12.75" customHeight="1" x14ac:dyDescent="0.2"/>
    <row r="42753" ht="12.75" customHeight="1" x14ac:dyDescent="0.2"/>
    <row r="42754" ht="12.75" customHeight="1" x14ac:dyDescent="0.2"/>
    <row r="42755" ht="12.75" customHeight="1" x14ac:dyDescent="0.2"/>
    <row r="42756" ht="12.75" customHeight="1" x14ac:dyDescent="0.2"/>
    <row r="42757" ht="12.75" customHeight="1" x14ac:dyDescent="0.2"/>
    <row r="42758" ht="12.75" customHeight="1" x14ac:dyDescent="0.2"/>
    <row r="42759" ht="12.75" customHeight="1" x14ac:dyDescent="0.2"/>
    <row r="42760" ht="12.75" customHeight="1" x14ac:dyDescent="0.2"/>
    <row r="42761" ht="12.75" customHeight="1" x14ac:dyDescent="0.2"/>
    <row r="42762" ht="12.75" customHeight="1" x14ac:dyDescent="0.2"/>
    <row r="42763" ht="12.75" customHeight="1" x14ac:dyDescent="0.2"/>
    <row r="42764" ht="12.75" customHeight="1" x14ac:dyDescent="0.2"/>
    <row r="42765" ht="12.75" customHeight="1" x14ac:dyDescent="0.2"/>
    <row r="42766" ht="12.75" customHeight="1" x14ac:dyDescent="0.2"/>
    <row r="42767" ht="12.75" customHeight="1" x14ac:dyDescent="0.2"/>
    <row r="42768" ht="12.75" customHeight="1" x14ac:dyDescent="0.2"/>
    <row r="42769" ht="12.75" customHeight="1" x14ac:dyDescent="0.2"/>
    <row r="42770" ht="12.75" customHeight="1" x14ac:dyDescent="0.2"/>
    <row r="42771" ht="12.75" customHeight="1" x14ac:dyDescent="0.2"/>
    <row r="42772" ht="12.75" customHeight="1" x14ac:dyDescent="0.2"/>
    <row r="42773" ht="12.75" customHeight="1" x14ac:dyDescent="0.2"/>
    <row r="42774" ht="12.75" customHeight="1" x14ac:dyDescent="0.2"/>
    <row r="42775" ht="12.75" customHeight="1" x14ac:dyDescent="0.2"/>
    <row r="42776" ht="12.75" customHeight="1" x14ac:dyDescent="0.2"/>
    <row r="42777" ht="12.75" customHeight="1" x14ac:dyDescent="0.2"/>
    <row r="42778" ht="12.75" customHeight="1" x14ac:dyDescent="0.2"/>
    <row r="42779" ht="12.75" customHeight="1" x14ac:dyDescent="0.2"/>
    <row r="42780" ht="12.75" customHeight="1" x14ac:dyDescent="0.2"/>
    <row r="42781" ht="12.75" customHeight="1" x14ac:dyDescent="0.2"/>
    <row r="42782" ht="12.75" customHeight="1" x14ac:dyDescent="0.2"/>
    <row r="42783" ht="12.75" customHeight="1" x14ac:dyDescent="0.2"/>
    <row r="42784" ht="12.75" customHeight="1" x14ac:dyDescent="0.2"/>
    <row r="42785" ht="12.75" customHeight="1" x14ac:dyDescent="0.2"/>
    <row r="42786" ht="12.75" customHeight="1" x14ac:dyDescent="0.2"/>
    <row r="42787" ht="12.75" customHeight="1" x14ac:dyDescent="0.2"/>
    <row r="42788" ht="12.75" customHeight="1" x14ac:dyDescent="0.2"/>
    <row r="42789" ht="12.75" customHeight="1" x14ac:dyDescent="0.2"/>
    <row r="42790" ht="12.75" customHeight="1" x14ac:dyDescent="0.2"/>
    <row r="42791" ht="12.75" customHeight="1" x14ac:dyDescent="0.2"/>
    <row r="42792" ht="12.75" customHeight="1" x14ac:dyDescent="0.2"/>
    <row r="42793" ht="12.75" customHeight="1" x14ac:dyDescent="0.2"/>
    <row r="42794" ht="12.75" customHeight="1" x14ac:dyDescent="0.2"/>
    <row r="42795" ht="12.75" customHeight="1" x14ac:dyDescent="0.2"/>
    <row r="42796" ht="12.75" customHeight="1" x14ac:dyDescent="0.2"/>
    <row r="42797" ht="12.75" customHeight="1" x14ac:dyDescent="0.2"/>
    <row r="42798" ht="12.75" customHeight="1" x14ac:dyDescent="0.2"/>
    <row r="42799" ht="12.75" customHeight="1" x14ac:dyDescent="0.2"/>
    <row r="42800" ht="12.75" customHeight="1" x14ac:dyDescent="0.2"/>
    <row r="42801" ht="12.75" customHeight="1" x14ac:dyDescent="0.2"/>
    <row r="42802" ht="12.75" customHeight="1" x14ac:dyDescent="0.2"/>
    <row r="42803" ht="12.75" customHeight="1" x14ac:dyDescent="0.2"/>
    <row r="42804" ht="12.75" customHeight="1" x14ac:dyDescent="0.2"/>
    <row r="42805" ht="12.75" customHeight="1" x14ac:dyDescent="0.2"/>
    <row r="42806" ht="12.75" customHeight="1" x14ac:dyDescent="0.2"/>
    <row r="42807" ht="12.75" customHeight="1" x14ac:dyDescent="0.2"/>
    <row r="42808" ht="12.75" customHeight="1" x14ac:dyDescent="0.2"/>
    <row r="42809" ht="12.75" customHeight="1" x14ac:dyDescent="0.2"/>
    <row r="42810" ht="12.75" customHeight="1" x14ac:dyDescent="0.2"/>
    <row r="42811" ht="12.75" customHeight="1" x14ac:dyDescent="0.2"/>
    <row r="42812" ht="12.75" customHeight="1" x14ac:dyDescent="0.2"/>
    <row r="42813" ht="12.75" customHeight="1" x14ac:dyDescent="0.2"/>
    <row r="42814" ht="12.75" customHeight="1" x14ac:dyDescent="0.2"/>
    <row r="42815" ht="12.75" customHeight="1" x14ac:dyDescent="0.2"/>
    <row r="42816" ht="12.75" customHeight="1" x14ac:dyDescent="0.2"/>
    <row r="42817" ht="12.75" customHeight="1" x14ac:dyDescent="0.2"/>
    <row r="42818" ht="12.75" customHeight="1" x14ac:dyDescent="0.2"/>
    <row r="42819" ht="12.75" customHeight="1" x14ac:dyDescent="0.2"/>
    <row r="42820" ht="12.75" customHeight="1" x14ac:dyDescent="0.2"/>
    <row r="42821" ht="12.75" customHeight="1" x14ac:dyDescent="0.2"/>
    <row r="42822" ht="12.75" customHeight="1" x14ac:dyDescent="0.2"/>
    <row r="42823" ht="12.75" customHeight="1" x14ac:dyDescent="0.2"/>
    <row r="42824" ht="12.75" customHeight="1" x14ac:dyDescent="0.2"/>
    <row r="42825" ht="12.75" customHeight="1" x14ac:dyDescent="0.2"/>
    <row r="42826" ht="12.75" customHeight="1" x14ac:dyDescent="0.2"/>
    <row r="42827" ht="12.75" customHeight="1" x14ac:dyDescent="0.2"/>
    <row r="42828" ht="12.75" customHeight="1" x14ac:dyDescent="0.2"/>
    <row r="42829" ht="12.75" customHeight="1" x14ac:dyDescent="0.2"/>
    <row r="42830" ht="12.75" customHeight="1" x14ac:dyDescent="0.2"/>
    <row r="42831" ht="12.75" customHeight="1" x14ac:dyDescent="0.2"/>
    <row r="42832" ht="12.75" customHeight="1" x14ac:dyDescent="0.2"/>
    <row r="42833" ht="12.75" customHeight="1" x14ac:dyDescent="0.2"/>
    <row r="42834" ht="12.75" customHeight="1" x14ac:dyDescent="0.2"/>
    <row r="42835" ht="12.75" customHeight="1" x14ac:dyDescent="0.2"/>
    <row r="42836" ht="12.75" customHeight="1" x14ac:dyDescent="0.2"/>
    <row r="42837" ht="12.75" customHeight="1" x14ac:dyDescent="0.2"/>
    <row r="42838" ht="12.75" customHeight="1" x14ac:dyDescent="0.2"/>
    <row r="42839" ht="12.75" customHeight="1" x14ac:dyDescent="0.2"/>
    <row r="42840" ht="12.75" customHeight="1" x14ac:dyDescent="0.2"/>
    <row r="42841" ht="12.75" customHeight="1" x14ac:dyDescent="0.2"/>
    <row r="42842" ht="12.75" customHeight="1" x14ac:dyDescent="0.2"/>
    <row r="42843" ht="12.75" customHeight="1" x14ac:dyDescent="0.2"/>
    <row r="42844" ht="12.75" customHeight="1" x14ac:dyDescent="0.2"/>
    <row r="42845" ht="12.75" customHeight="1" x14ac:dyDescent="0.2"/>
    <row r="42846" ht="12.75" customHeight="1" x14ac:dyDescent="0.2"/>
    <row r="42847" ht="12.75" customHeight="1" x14ac:dyDescent="0.2"/>
    <row r="42848" ht="12.75" customHeight="1" x14ac:dyDescent="0.2"/>
    <row r="42849" ht="12.75" customHeight="1" x14ac:dyDescent="0.2"/>
    <row r="42850" ht="12.75" customHeight="1" x14ac:dyDescent="0.2"/>
    <row r="42851" ht="12.75" customHeight="1" x14ac:dyDescent="0.2"/>
    <row r="42852" ht="12.75" customHeight="1" x14ac:dyDescent="0.2"/>
    <row r="42853" ht="12.75" customHeight="1" x14ac:dyDescent="0.2"/>
    <row r="42854" ht="12.75" customHeight="1" x14ac:dyDescent="0.2"/>
    <row r="42855" ht="12.75" customHeight="1" x14ac:dyDescent="0.2"/>
    <row r="42856" ht="12.75" customHeight="1" x14ac:dyDescent="0.2"/>
    <row r="42857" ht="12.75" customHeight="1" x14ac:dyDescent="0.2"/>
    <row r="42858" ht="12.75" customHeight="1" x14ac:dyDescent="0.2"/>
    <row r="42859" ht="12.75" customHeight="1" x14ac:dyDescent="0.2"/>
    <row r="42860" ht="12.75" customHeight="1" x14ac:dyDescent="0.2"/>
    <row r="42861" ht="12.75" customHeight="1" x14ac:dyDescent="0.2"/>
    <row r="42862" ht="12.75" customHeight="1" x14ac:dyDescent="0.2"/>
    <row r="42863" ht="12.75" customHeight="1" x14ac:dyDescent="0.2"/>
    <row r="42864" ht="12.75" customHeight="1" x14ac:dyDescent="0.2"/>
    <row r="42865" ht="12.75" customHeight="1" x14ac:dyDescent="0.2"/>
    <row r="42866" ht="12.75" customHeight="1" x14ac:dyDescent="0.2"/>
    <row r="42867" ht="12.75" customHeight="1" x14ac:dyDescent="0.2"/>
    <row r="42868" ht="12.75" customHeight="1" x14ac:dyDescent="0.2"/>
    <row r="42869" ht="12.75" customHeight="1" x14ac:dyDescent="0.2"/>
    <row r="42870" ht="12.75" customHeight="1" x14ac:dyDescent="0.2"/>
    <row r="42871" ht="12.75" customHeight="1" x14ac:dyDescent="0.2"/>
    <row r="42872" ht="12.75" customHeight="1" x14ac:dyDescent="0.2"/>
    <row r="42873" ht="12.75" customHeight="1" x14ac:dyDescent="0.2"/>
    <row r="42874" ht="12.75" customHeight="1" x14ac:dyDescent="0.2"/>
    <row r="42875" ht="12.75" customHeight="1" x14ac:dyDescent="0.2"/>
    <row r="42876" ht="12.75" customHeight="1" x14ac:dyDescent="0.2"/>
    <row r="42877" ht="12.75" customHeight="1" x14ac:dyDescent="0.2"/>
    <row r="42878" ht="12.75" customHeight="1" x14ac:dyDescent="0.2"/>
    <row r="42879" ht="12.75" customHeight="1" x14ac:dyDescent="0.2"/>
    <row r="42880" ht="12.75" customHeight="1" x14ac:dyDescent="0.2"/>
    <row r="42881" ht="12.75" customHeight="1" x14ac:dyDescent="0.2"/>
    <row r="42882" ht="12.75" customHeight="1" x14ac:dyDescent="0.2"/>
    <row r="42883" ht="12.75" customHeight="1" x14ac:dyDescent="0.2"/>
    <row r="42884" ht="12.75" customHeight="1" x14ac:dyDescent="0.2"/>
    <row r="42885" ht="12.75" customHeight="1" x14ac:dyDescent="0.2"/>
    <row r="42886" ht="12.75" customHeight="1" x14ac:dyDescent="0.2"/>
    <row r="42887" ht="12.75" customHeight="1" x14ac:dyDescent="0.2"/>
    <row r="42888" ht="12.75" customHeight="1" x14ac:dyDescent="0.2"/>
    <row r="42889" ht="12.75" customHeight="1" x14ac:dyDescent="0.2"/>
    <row r="42890" ht="12.75" customHeight="1" x14ac:dyDescent="0.2"/>
    <row r="42891" ht="12.75" customHeight="1" x14ac:dyDescent="0.2"/>
    <row r="42892" ht="12.75" customHeight="1" x14ac:dyDescent="0.2"/>
    <row r="42893" ht="12.75" customHeight="1" x14ac:dyDescent="0.2"/>
    <row r="42894" ht="12.75" customHeight="1" x14ac:dyDescent="0.2"/>
    <row r="42895" ht="12.75" customHeight="1" x14ac:dyDescent="0.2"/>
    <row r="42896" ht="12.75" customHeight="1" x14ac:dyDescent="0.2"/>
    <row r="42897" ht="12.75" customHeight="1" x14ac:dyDescent="0.2"/>
    <row r="42898" ht="12.75" customHeight="1" x14ac:dyDescent="0.2"/>
    <row r="42899" ht="12.75" customHeight="1" x14ac:dyDescent="0.2"/>
    <row r="42900" ht="12.75" customHeight="1" x14ac:dyDescent="0.2"/>
    <row r="42901" ht="12.75" customHeight="1" x14ac:dyDescent="0.2"/>
    <row r="42902" ht="12.75" customHeight="1" x14ac:dyDescent="0.2"/>
    <row r="42903" ht="12.75" customHeight="1" x14ac:dyDescent="0.2"/>
    <row r="42904" ht="12.75" customHeight="1" x14ac:dyDescent="0.2"/>
    <row r="42905" ht="12.75" customHeight="1" x14ac:dyDescent="0.2"/>
    <row r="42906" ht="12.75" customHeight="1" x14ac:dyDescent="0.2"/>
    <row r="42907" ht="12.75" customHeight="1" x14ac:dyDescent="0.2"/>
    <row r="42908" ht="12.75" customHeight="1" x14ac:dyDescent="0.2"/>
    <row r="42909" ht="12.75" customHeight="1" x14ac:dyDescent="0.2"/>
    <row r="42910" ht="12.75" customHeight="1" x14ac:dyDescent="0.2"/>
    <row r="42911" ht="12.75" customHeight="1" x14ac:dyDescent="0.2"/>
    <row r="42912" ht="12.75" customHeight="1" x14ac:dyDescent="0.2"/>
    <row r="42913" ht="12.75" customHeight="1" x14ac:dyDescent="0.2"/>
    <row r="42914" ht="12.75" customHeight="1" x14ac:dyDescent="0.2"/>
    <row r="42915" ht="12.75" customHeight="1" x14ac:dyDescent="0.2"/>
    <row r="42916" ht="12.75" customHeight="1" x14ac:dyDescent="0.2"/>
    <row r="42917" ht="12.75" customHeight="1" x14ac:dyDescent="0.2"/>
    <row r="42918" ht="12.75" customHeight="1" x14ac:dyDescent="0.2"/>
    <row r="42919" ht="12.75" customHeight="1" x14ac:dyDescent="0.2"/>
    <row r="42920" ht="12.75" customHeight="1" x14ac:dyDescent="0.2"/>
    <row r="42921" ht="12.75" customHeight="1" x14ac:dyDescent="0.2"/>
    <row r="42922" ht="12.75" customHeight="1" x14ac:dyDescent="0.2"/>
    <row r="42923" ht="12.75" customHeight="1" x14ac:dyDescent="0.2"/>
    <row r="42924" ht="12.75" customHeight="1" x14ac:dyDescent="0.2"/>
    <row r="42925" ht="12.75" customHeight="1" x14ac:dyDescent="0.2"/>
    <row r="42926" ht="12.75" customHeight="1" x14ac:dyDescent="0.2"/>
    <row r="42927" ht="12.75" customHeight="1" x14ac:dyDescent="0.2"/>
    <row r="42928" ht="12.75" customHeight="1" x14ac:dyDescent="0.2"/>
    <row r="42929" ht="12.75" customHeight="1" x14ac:dyDescent="0.2"/>
    <row r="42930" ht="12.75" customHeight="1" x14ac:dyDescent="0.2"/>
    <row r="42931" ht="12.75" customHeight="1" x14ac:dyDescent="0.2"/>
    <row r="42932" ht="12.75" customHeight="1" x14ac:dyDescent="0.2"/>
    <row r="42933" ht="12.75" customHeight="1" x14ac:dyDescent="0.2"/>
    <row r="42934" ht="12.75" customHeight="1" x14ac:dyDescent="0.2"/>
    <row r="42935" ht="12.75" customHeight="1" x14ac:dyDescent="0.2"/>
    <row r="42936" ht="12.75" customHeight="1" x14ac:dyDescent="0.2"/>
    <row r="42937" ht="12.75" customHeight="1" x14ac:dyDescent="0.2"/>
    <row r="42938" ht="12.75" customHeight="1" x14ac:dyDescent="0.2"/>
    <row r="42939" ht="12.75" customHeight="1" x14ac:dyDescent="0.2"/>
    <row r="42940" ht="12.75" customHeight="1" x14ac:dyDescent="0.2"/>
    <row r="42941" ht="12.75" customHeight="1" x14ac:dyDescent="0.2"/>
    <row r="42942" ht="12.75" customHeight="1" x14ac:dyDescent="0.2"/>
    <row r="42943" ht="12.75" customHeight="1" x14ac:dyDescent="0.2"/>
    <row r="42944" ht="12.75" customHeight="1" x14ac:dyDescent="0.2"/>
    <row r="42945" ht="12.75" customHeight="1" x14ac:dyDescent="0.2"/>
    <row r="42946" ht="12.75" customHeight="1" x14ac:dyDescent="0.2"/>
    <row r="42947" ht="12.75" customHeight="1" x14ac:dyDescent="0.2"/>
    <row r="42948" ht="12.75" customHeight="1" x14ac:dyDescent="0.2"/>
    <row r="42949" ht="12.75" customHeight="1" x14ac:dyDescent="0.2"/>
    <row r="42950" ht="12.75" customHeight="1" x14ac:dyDescent="0.2"/>
    <row r="42951" ht="12.75" customHeight="1" x14ac:dyDescent="0.2"/>
    <row r="42952" ht="12.75" customHeight="1" x14ac:dyDescent="0.2"/>
    <row r="42953" ht="12.75" customHeight="1" x14ac:dyDescent="0.2"/>
    <row r="42954" ht="12.75" customHeight="1" x14ac:dyDescent="0.2"/>
    <row r="42955" ht="12.75" customHeight="1" x14ac:dyDescent="0.2"/>
    <row r="42956" ht="12.75" customHeight="1" x14ac:dyDescent="0.2"/>
    <row r="42957" ht="12.75" customHeight="1" x14ac:dyDescent="0.2"/>
    <row r="42958" ht="12.75" customHeight="1" x14ac:dyDescent="0.2"/>
    <row r="42959" ht="12.75" customHeight="1" x14ac:dyDescent="0.2"/>
    <row r="42960" ht="12.75" customHeight="1" x14ac:dyDescent="0.2"/>
    <row r="42961" ht="12.75" customHeight="1" x14ac:dyDescent="0.2"/>
    <row r="42962" ht="12.75" customHeight="1" x14ac:dyDescent="0.2"/>
    <row r="42963" ht="12.75" customHeight="1" x14ac:dyDescent="0.2"/>
    <row r="42964" ht="12.75" customHeight="1" x14ac:dyDescent="0.2"/>
    <row r="42965" ht="12.75" customHeight="1" x14ac:dyDescent="0.2"/>
    <row r="42966" ht="12.75" customHeight="1" x14ac:dyDescent="0.2"/>
    <row r="42967" ht="12.75" customHeight="1" x14ac:dyDescent="0.2"/>
    <row r="42968" ht="12.75" customHeight="1" x14ac:dyDescent="0.2"/>
    <row r="42969" ht="12.75" customHeight="1" x14ac:dyDescent="0.2"/>
    <row r="42970" ht="12.75" customHeight="1" x14ac:dyDescent="0.2"/>
    <row r="42971" ht="12.75" customHeight="1" x14ac:dyDescent="0.2"/>
    <row r="42972" ht="12.75" customHeight="1" x14ac:dyDescent="0.2"/>
    <row r="42973" ht="12.75" customHeight="1" x14ac:dyDescent="0.2"/>
    <row r="42974" ht="12.75" customHeight="1" x14ac:dyDescent="0.2"/>
    <row r="42975" ht="12.75" customHeight="1" x14ac:dyDescent="0.2"/>
    <row r="42976" ht="12.75" customHeight="1" x14ac:dyDescent="0.2"/>
    <row r="42977" ht="12.75" customHeight="1" x14ac:dyDescent="0.2"/>
    <row r="42978" ht="12.75" customHeight="1" x14ac:dyDescent="0.2"/>
    <row r="42979" ht="12.75" customHeight="1" x14ac:dyDescent="0.2"/>
    <row r="42980" ht="12.75" customHeight="1" x14ac:dyDescent="0.2"/>
    <row r="42981" ht="12.75" customHeight="1" x14ac:dyDescent="0.2"/>
    <row r="42982" ht="12.75" customHeight="1" x14ac:dyDescent="0.2"/>
    <row r="42983" ht="12.75" customHeight="1" x14ac:dyDescent="0.2"/>
    <row r="42984" ht="12.75" customHeight="1" x14ac:dyDescent="0.2"/>
    <row r="42985" ht="12.75" customHeight="1" x14ac:dyDescent="0.2"/>
    <row r="42986" ht="12.75" customHeight="1" x14ac:dyDescent="0.2"/>
    <row r="42987" ht="12.75" customHeight="1" x14ac:dyDescent="0.2"/>
    <row r="42988" ht="12.75" customHeight="1" x14ac:dyDescent="0.2"/>
    <row r="42989" ht="12.75" customHeight="1" x14ac:dyDescent="0.2"/>
    <row r="42990" ht="12.75" customHeight="1" x14ac:dyDescent="0.2"/>
    <row r="42991" ht="12.75" customHeight="1" x14ac:dyDescent="0.2"/>
    <row r="42992" ht="12.75" customHeight="1" x14ac:dyDescent="0.2"/>
    <row r="42993" ht="12.75" customHeight="1" x14ac:dyDescent="0.2"/>
    <row r="42994" ht="12.75" customHeight="1" x14ac:dyDescent="0.2"/>
    <row r="42995" ht="12.75" customHeight="1" x14ac:dyDescent="0.2"/>
    <row r="42996" ht="12.75" customHeight="1" x14ac:dyDescent="0.2"/>
    <row r="42997" ht="12.75" customHeight="1" x14ac:dyDescent="0.2"/>
    <row r="42998" ht="12.75" customHeight="1" x14ac:dyDescent="0.2"/>
    <row r="42999" ht="12.75" customHeight="1" x14ac:dyDescent="0.2"/>
    <row r="43000" ht="12.75" customHeight="1" x14ac:dyDescent="0.2"/>
    <row r="43001" ht="12.75" customHeight="1" x14ac:dyDescent="0.2"/>
    <row r="43002" ht="12.75" customHeight="1" x14ac:dyDescent="0.2"/>
    <row r="43003" ht="12.75" customHeight="1" x14ac:dyDescent="0.2"/>
    <row r="43004" ht="12.75" customHeight="1" x14ac:dyDescent="0.2"/>
    <row r="43005" ht="12.75" customHeight="1" x14ac:dyDescent="0.2"/>
    <row r="43006" ht="12.75" customHeight="1" x14ac:dyDescent="0.2"/>
    <row r="43007" ht="12.75" customHeight="1" x14ac:dyDescent="0.2"/>
    <row r="43008" ht="12.75" customHeight="1" x14ac:dyDescent="0.2"/>
    <row r="43009" ht="12.75" customHeight="1" x14ac:dyDescent="0.2"/>
    <row r="43010" ht="12.75" customHeight="1" x14ac:dyDescent="0.2"/>
    <row r="43011" ht="12.75" customHeight="1" x14ac:dyDescent="0.2"/>
    <row r="43012" ht="12.75" customHeight="1" x14ac:dyDescent="0.2"/>
    <row r="43013" ht="12.75" customHeight="1" x14ac:dyDescent="0.2"/>
    <row r="43014" ht="12.75" customHeight="1" x14ac:dyDescent="0.2"/>
    <row r="43015" ht="12.75" customHeight="1" x14ac:dyDescent="0.2"/>
    <row r="43016" ht="12.75" customHeight="1" x14ac:dyDescent="0.2"/>
    <row r="43017" ht="12.75" customHeight="1" x14ac:dyDescent="0.2"/>
    <row r="43018" ht="12.75" customHeight="1" x14ac:dyDescent="0.2"/>
    <row r="43019" ht="12.75" customHeight="1" x14ac:dyDescent="0.2"/>
    <row r="43020" ht="12.75" customHeight="1" x14ac:dyDescent="0.2"/>
    <row r="43021" ht="12.75" customHeight="1" x14ac:dyDescent="0.2"/>
    <row r="43022" ht="12.75" customHeight="1" x14ac:dyDescent="0.2"/>
    <row r="43023" ht="12.75" customHeight="1" x14ac:dyDescent="0.2"/>
    <row r="43024" ht="12.75" customHeight="1" x14ac:dyDescent="0.2"/>
    <row r="43025" ht="12.75" customHeight="1" x14ac:dyDescent="0.2"/>
    <row r="43026" ht="12.75" customHeight="1" x14ac:dyDescent="0.2"/>
    <row r="43027" ht="12.75" customHeight="1" x14ac:dyDescent="0.2"/>
    <row r="43028" ht="12.75" customHeight="1" x14ac:dyDescent="0.2"/>
    <row r="43029" ht="12.75" customHeight="1" x14ac:dyDescent="0.2"/>
    <row r="43030" ht="12.75" customHeight="1" x14ac:dyDescent="0.2"/>
    <row r="43031" ht="12.75" customHeight="1" x14ac:dyDescent="0.2"/>
    <row r="43032" ht="12.75" customHeight="1" x14ac:dyDescent="0.2"/>
    <row r="43033" ht="12.75" customHeight="1" x14ac:dyDescent="0.2"/>
    <row r="43034" ht="12.75" customHeight="1" x14ac:dyDescent="0.2"/>
    <row r="43035" ht="12.75" customHeight="1" x14ac:dyDescent="0.2"/>
    <row r="43036" ht="12.75" customHeight="1" x14ac:dyDescent="0.2"/>
    <row r="43037" ht="12.75" customHeight="1" x14ac:dyDescent="0.2"/>
    <row r="43038" ht="12.75" customHeight="1" x14ac:dyDescent="0.2"/>
    <row r="43039" ht="12.75" customHeight="1" x14ac:dyDescent="0.2"/>
    <row r="43040" ht="12.75" customHeight="1" x14ac:dyDescent="0.2"/>
    <row r="43041" ht="12.75" customHeight="1" x14ac:dyDescent="0.2"/>
    <row r="43042" ht="12.75" customHeight="1" x14ac:dyDescent="0.2"/>
    <row r="43043" ht="12.75" customHeight="1" x14ac:dyDescent="0.2"/>
    <row r="43044" ht="12.75" customHeight="1" x14ac:dyDescent="0.2"/>
    <row r="43045" ht="12.75" customHeight="1" x14ac:dyDescent="0.2"/>
    <row r="43046" ht="12.75" customHeight="1" x14ac:dyDescent="0.2"/>
    <row r="43047" ht="12.75" customHeight="1" x14ac:dyDescent="0.2"/>
    <row r="43048" ht="12.75" customHeight="1" x14ac:dyDescent="0.2"/>
    <row r="43049" ht="12.75" customHeight="1" x14ac:dyDescent="0.2"/>
    <row r="43050" ht="12.75" customHeight="1" x14ac:dyDescent="0.2"/>
    <row r="43051" ht="12.75" customHeight="1" x14ac:dyDescent="0.2"/>
    <row r="43052" ht="12.75" customHeight="1" x14ac:dyDescent="0.2"/>
    <row r="43053" ht="12.75" customHeight="1" x14ac:dyDescent="0.2"/>
    <row r="43054" ht="12.75" customHeight="1" x14ac:dyDescent="0.2"/>
    <row r="43055" ht="12.75" customHeight="1" x14ac:dyDescent="0.2"/>
    <row r="43056" ht="12.75" customHeight="1" x14ac:dyDescent="0.2"/>
    <row r="43057" ht="12.75" customHeight="1" x14ac:dyDescent="0.2"/>
    <row r="43058" ht="12.75" customHeight="1" x14ac:dyDescent="0.2"/>
    <row r="43059" ht="12.75" customHeight="1" x14ac:dyDescent="0.2"/>
    <row r="43060" ht="12.75" customHeight="1" x14ac:dyDescent="0.2"/>
    <row r="43061" ht="12.75" customHeight="1" x14ac:dyDescent="0.2"/>
    <row r="43062" ht="12.75" customHeight="1" x14ac:dyDescent="0.2"/>
    <row r="43063" ht="12.75" customHeight="1" x14ac:dyDescent="0.2"/>
    <row r="43064" ht="12.75" customHeight="1" x14ac:dyDescent="0.2"/>
    <row r="43065" ht="12.75" customHeight="1" x14ac:dyDescent="0.2"/>
    <row r="43066" ht="12.75" customHeight="1" x14ac:dyDescent="0.2"/>
    <row r="43067" ht="12.75" customHeight="1" x14ac:dyDescent="0.2"/>
    <row r="43068" ht="12.75" customHeight="1" x14ac:dyDescent="0.2"/>
    <row r="43069" ht="12.75" customHeight="1" x14ac:dyDescent="0.2"/>
    <row r="43070" ht="12.75" customHeight="1" x14ac:dyDescent="0.2"/>
    <row r="43071" ht="12.75" customHeight="1" x14ac:dyDescent="0.2"/>
    <row r="43072" ht="12.75" customHeight="1" x14ac:dyDescent="0.2"/>
    <row r="43073" ht="12.75" customHeight="1" x14ac:dyDescent="0.2"/>
    <row r="43074" ht="12.75" customHeight="1" x14ac:dyDescent="0.2"/>
    <row r="43075" ht="12.75" customHeight="1" x14ac:dyDescent="0.2"/>
    <row r="43076" ht="12.75" customHeight="1" x14ac:dyDescent="0.2"/>
    <row r="43077" ht="12.75" customHeight="1" x14ac:dyDescent="0.2"/>
    <row r="43078" ht="12.75" customHeight="1" x14ac:dyDescent="0.2"/>
    <row r="43079" ht="12.75" customHeight="1" x14ac:dyDescent="0.2"/>
    <row r="43080" ht="12.75" customHeight="1" x14ac:dyDescent="0.2"/>
    <row r="43081" ht="12.75" customHeight="1" x14ac:dyDescent="0.2"/>
    <row r="43082" ht="12.75" customHeight="1" x14ac:dyDescent="0.2"/>
    <row r="43083" ht="12.75" customHeight="1" x14ac:dyDescent="0.2"/>
    <row r="43084" ht="12.75" customHeight="1" x14ac:dyDescent="0.2"/>
    <row r="43085" ht="12.75" customHeight="1" x14ac:dyDescent="0.2"/>
    <row r="43086" ht="12.75" customHeight="1" x14ac:dyDescent="0.2"/>
    <row r="43087" ht="12.75" customHeight="1" x14ac:dyDescent="0.2"/>
    <row r="43088" ht="12.75" customHeight="1" x14ac:dyDescent="0.2"/>
    <row r="43089" ht="12.75" customHeight="1" x14ac:dyDescent="0.2"/>
    <row r="43090" ht="12.75" customHeight="1" x14ac:dyDescent="0.2"/>
    <row r="43091" ht="12.75" customHeight="1" x14ac:dyDescent="0.2"/>
    <row r="43092" ht="12.75" customHeight="1" x14ac:dyDescent="0.2"/>
    <row r="43093" ht="12.75" customHeight="1" x14ac:dyDescent="0.2"/>
    <row r="43094" ht="12.75" customHeight="1" x14ac:dyDescent="0.2"/>
    <row r="43095" ht="12.75" customHeight="1" x14ac:dyDescent="0.2"/>
    <row r="43096" ht="12.75" customHeight="1" x14ac:dyDescent="0.2"/>
    <row r="43097" ht="12.75" customHeight="1" x14ac:dyDescent="0.2"/>
    <row r="43098" ht="12.75" customHeight="1" x14ac:dyDescent="0.2"/>
    <row r="43099" ht="12.75" customHeight="1" x14ac:dyDescent="0.2"/>
    <row r="43100" ht="12.75" customHeight="1" x14ac:dyDescent="0.2"/>
    <row r="43101" ht="12.75" customHeight="1" x14ac:dyDescent="0.2"/>
    <row r="43102" ht="12.75" customHeight="1" x14ac:dyDescent="0.2"/>
    <row r="43103" ht="12.75" customHeight="1" x14ac:dyDescent="0.2"/>
    <row r="43104" ht="12.75" customHeight="1" x14ac:dyDescent="0.2"/>
    <row r="43105" ht="12.75" customHeight="1" x14ac:dyDescent="0.2"/>
    <row r="43106" ht="12.75" customHeight="1" x14ac:dyDescent="0.2"/>
    <row r="43107" ht="12.75" customHeight="1" x14ac:dyDescent="0.2"/>
    <row r="43108" ht="12.75" customHeight="1" x14ac:dyDescent="0.2"/>
    <row r="43109" ht="12.75" customHeight="1" x14ac:dyDescent="0.2"/>
    <row r="43110" ht="12.75" customHeight="1" x14ac:dyDescent="0.2"/>
    <row r="43111" ht="12.75" customHeight="1" x14ac:dyDescent="0.2"/>
    <row r="43112" ht="12.75" customHeight="1" x14ac:dyDescent="0.2"/>
    <row r="43113" ht="12.75" customHeight="1" x14ac:dyDescent="0.2"/>
    <row r="43114" ht="12.75" customHeight="1" x14ac:dyDescent="0.2"/>
    <row r="43115" ht="12.75" customHeight="1" x14ac:dyDescent="0.2"/>
    <row r="43116" ht="12.75" customHeight="1" x14ac:dyDescent="0.2"/>
    <row r="43117" ht="12.75" customHeight="1" x14ac:dyDescent="0.2"/>
    <row r="43118" ht="12.75" customHeight="1" x14ac:dyDescent="0.2"/>
    <row r="43119" ht="12.75" customHeight="1" x14ac:dyDescent="0.2"/>
    <row r="43120" ht="12.75" customHeight="1" x14ac:dyDescent="0.2"/>
    <row r="43121" ht="12.75" customHeight="1" x14ac:dyDescent="0.2"/>
    <row r="43122" ht="12.75" customHeight="1" x14ac:dyDescent="0.2"/>
    <row r="43123" ht="12.75" customHeight="1" x14ac:dyDescent="0.2"/>
    <row r="43124" ht="12.75" customHeight="1" x14ac:dyDescent="0.2"/>
    <row r="43125" ht="12.75" customHeight="1" x14ac:dyDescent="0.2"/>
    <row r="43126" ht="12.75" customHeight="1" x14ac:dyDescent="0.2"/>
    <row r="43127" ht="12.75" customHeight="1" x14ac:dyDescent="0.2"/>
    <row r="43128" ht="12.75" customHeight="1" x14ac:dyDescent="0.2"/>
    <row r="43129" ht="12.75" customHeight="1" x14ac:dyDescent="0.2"/>
    <row r="43130" ht="12.75" customHeight="1" x14ac:dyDescent="0.2"/>
    <row r="43131" ht="12.75" customHeight="1" x14ac:dyDescent="0.2"/>
    <row r="43132" ht="12.75" customHeight="1" x14ac:dyDescent="0.2"/>
    <row r="43133" ht="12.75" customHeight="1" x14ac:dyDescent="0.2"/>
    <row r="43134" ht="12.75" customHeight="1" x14ac:dyDescent="0.2"/>
    <row r="43135" ht="12.75" customHeight="1" x14ac:dyDescent="0.2"/>
    <row r="43136" ht="12.75" customHeight="1" x14ac:dyDescent="0.2"/>
    <row r="43137" ht="12.75" customHeight="1" x14ac:dyDescent="0.2"/>
    <row r="43138" ht="12.75" customHeight="1" x14ac:dyDescent="0.2"/>
    <row r="43139" ht="12.75" customHeight="1" x14ac:dyDescent="0.2"/>
    <row r="43140" ht="12.75" customHeight="1" x14ac:dyDescent="0.2"/>
    <row r="43141" ht="12.75" customHeight="1" x14ac:dyDescent="0.2"/>
    <row r="43142" ht="12.75" customHeight="1" x14ac:dyDescent="0.2"/>
    <row r="43143" ht="12.75" customHeight="1" x14ac:dyDescent="0.2"/>
    <row r="43144" ht="12.75" customHeight="1" x14ac:dyDescent="0.2"/>
    <row r="43145" ht="12.75" customHeight="1" x14ac:dyDescent="0.2"/>
    <row r="43146" ht="12.75" customHeight="1" x14ac:dyDescent="0.2"/>
    <row r="43147" ht="12.75" customHeight="1" x14ac:dyDescent="0.2"/>
    <row r="43148" ht="12.75" customHeight="1" x14ac:dyDescent="0.2"/>
    <row r="43149" ht="12.75" customHeight="1" x14ac:dyDescent="0.2"/>
    <row r="43150" ht="12.75" customHeight="1" x14ac:dyDescent="0.2"/>
    <row r="43151" ht="12.75" customHeight="1" x14ac:dyDescent="0.2"/>
    <row r="43152" ht="12.75" customHeight="1" x14ac:dyDescent="0.2"/>
    <row r="43153" ht="12.75" customHeight="1" x14ac:dyDescent="0.2"/>
    <row r="43154" ht="12.75" customHeight="1" x14ac:dyDescent="0.2"/>
    <row r="43155" ht="12.75" customHeight="1" x14ac:dyDescent="0.2"/>
    <row r="43156" ht="12.75" customHeight="1" x14ac:dyDescent="0.2"/>
    <row r="43157" ht="12.75" customHeight="1" x14ac:dyDescent="0.2"/>
    <row r="43158" ht="12.75" customHeight="1" x14ac:dyDescent="0.2"/>
    <row r="43159" ht="12.75" customHeight="1" x14ac:dyDescent="0.2"/>
    <row r="43160" ht="12.75" customHeight="1" x14ac:dyDescent="0.2"/>
    <row r="43161" ht="12.75" customHeight="1" x14ac:dyDescent="0.2"/>
    <row r="43162" ht="12.75" customHeight="1" x14ac:dyDescent="0.2"/>
    <row r="43163" ht="12.75" customHeight="1" x14ac:dyDescent="0.2"/>
    <row r="43164" ht="12.75" customHeight="1" x14ac:dyDescent="0.2"/>
    <row r="43165" ht="12.75" customHeight="1" x14ac:dyDescent="0.2"/>
    <row r="43166" ht="12.75" customHeight="1" x14ac:dyDescent="0.2"/>
    <row r="43167" ht="12.75" customHeight="1" x14ac:dyDescent="0.2"/>
    <row r="43168" ht="12.75" customHeight="1" x14ac:dyDescent="0.2"/>
    <row r="43169" ht="12.75" customHeight="1" x14ac:dyDescent="0.2"/>
    <row r="43170" ht="12.75" customHeight="1" x14ac:dyDescent="0.2"/>
    <row r="43171" ht="12.75" customHeight="1" x14ac:dyDescent="0.2"/>
    <row r="43172" ht="12.75" customHeight="1" x14ac:dyDescent="0.2"/>
    <row r="43173" ht="12.75" customHeight="1" x14ac:dyDescent="0.2"/>
    <row r="43174" ht="12.75" customHeight="1" x14ac:dyDescent="0.2"/>
    <row r="43175" ht="12.75" customHeight="1" x14ac:dyDescent="0.2"/>
    <row r="43176" ht="12.75" customHeight="1" x14ac:dyDescent="0.2"/>
    <row r="43177" ht="12.75" customHeight="1" x14ac:dyDescent="0.2"/>
    <row r="43178" ht="12.75" customHeight="1" x14ac:dyDescent="0.2"/>
    <row r="43179" ht="12.75" customHeight="1" x14ac:dyDescent="0.2"/>
    <row r="43180" ht="12.75" customHeight="1" x14ac:dyDescent="0.2"/>
    <row r="43181" ht="12.75" customHeight="1" x14ac:dyDescent="0.2"/>
    <row r="43182" ht="12.75" customHeight="1" x14ac:dyDescent="0.2"/>
    <row r="43183" ht="12.75" customHeight="1" x14ac:dyDescent="0.2"/>
    <row r="43184" ht="12.75" customHeight="1" x14ac:dyDescent="0.2"/>
    <row r="43185" ht="12.75" customHeight="1" x14ac:dyDescent="0.2"/>
    <row r="43186" ht="12.75" customHeight="1" x14ac:dyDescent="0.2"/>
    <row r="43187" ht="12.75" customHeight="1" x14ac:dyDescent="0.2"/>
    <row r="43188" ht="12.75" customHeight="1" x14ac:dyDescent="0.2"/>
    <row r="43189" ht="12.75" customHeight="1" x14ac:dyDescent="0.2"/>
    <row r="43190" ht="12.75" customHeight="1" x14ac:dyDescent="0.2"/>
    <row r="43191" ht="12.75" customHeight="1" x14ac:dyDescent="0.2"/>
    <row r="43192" ht="12.75" customHeight="1" x14ac:dyDescent="0.2"/>
    <row r="43193" ht="12.75" customHeight="1" x14ac:dyDescent="0.2"/>
    <row r="43194" ht="12.75" customHeight="1" x14ac:dyDescent="0.2"/>
    <row r="43195" ht="12.75" customHeight="1" x14ac:dyDescent="0.2"/>
    <row r="43196" ht="12.75" customHeight="1" x14ac:dyDescent="0.2"/>
    <row r="43197" ht="12.75" customHeight="1" x14ac:dyDescent="0.2"/>
    <row r="43198" ht="12.75" customHeight="1" x14ac:dyDescent="0.2"/>
    <row r="43199" ht="12.75" customHeight="1" x14ac:dyDescent="0.2"/>
    <row r="43200" ht="12.75" customHeight="1" x14ac:dyDescent="0.2"/>
    <row r="43201" ht="12.75" customHeight="1" x14ac:dyDescent="0.2"/>
    <row r="43202" ht="12.75" customHeight="1" x14ac:dyDescent="0.2"/>
    <row r="43203" ht="12.75" customHeight="1" x14ac:dyDescent="0.2"/>
    <row r="43204" ht="12.75" customHeight="1" x14ac:dyDescent="0.2"/>
    <row r="43205" ht="12.75" customHeight="1" x14ac:dyDescent="0.2"/>
    <row r="43206" ht="12.75" customHeight="1" x14ac:dyDescent="0.2"/>
    <row r="43207" ht="12.75" customHeight="1" x14ac:dyDescent="0.2"/>
    <row r="43208" ht="12.75" customHeight="1" x14ac:dyDescent="0.2"/>
    <row r="43209" ht="12.75" customHeight="1" x14ac:dyDescent="0.2"/>
    <row r="43210" ht="12.75" customHeight="1" x14ac:dyDescent="0.2"/>
    <row r="43211" ht="12.75" customHeight="1" x14ac:dyDescent="0.2"/>
    <row r="43212" ht="12.75" customHeight="1" x14ac:dyDescent="0.2"/>
    <row r="43213" ht="12.75" customHeight="1" x14ac:dyDescent="0.2"/>
    <row r="43214" ht="12.75" customHeight="1" x14ac:dyDescent="0.2"/>
    <row r="43215" ht="12.75" customHeight="1" x14ac:dyDescent="0.2"/>
    <row r="43216" ht="12.75" customHeight="1" x14ac:dyDescent="0.2"/>
    <row r="43217" ht="12.75" customHeight="1" x14ac:dyDescent="0.2"/>
    <row r="43218" ht="12.75" customHeight="1" x14ac:dyDescent="0.2"/>
    <row r="43219" ht="12.75" customHeight="1" x14ac:dyDescent="0.2"/>
    <row r="43220" ht="12.75" customHeight="1" x14ac:dyDescent="0.2"/>
    <row r="43221" ht="12.75" customHeight="1" x14ac:dyDescent="0.2"/>
    <row r="43222" ht="12.75" customHeight="1" x14ac:dyDescent="0.2"/>
    <row r="43223" ht="12.75" customHeight="1" x14ac:dyDescent="0.2"/>
    <row r="43224" ht="12.75" customHeight="1" x14ac:dyDescent="0.2"/>
    <row r="43225" ht="12.75" customHeight="1" x14ac:dyDescent="0.2"/>
    <row r="43226" ht="12.75" customHeight="1" x14ac:dyDescent="0.2"/>
    <row r="43227" ht="12.75" customHeight="1" x14ac:dyDescent="0.2"/>
    <row r="43228" ht="12.75" customHeight="1" x14ac:dyDescent="0.2"/>
    <row r="43229" ht="12.75" customHeight="1" x14ac:dyDescent="0.2"/>
    <row r="43230" ht="12.75" customHeight="1" x14ac:dyDescent="0.2"/>
    <row r="43231" ht="12.75" customHeight="1" x14ac:dyDescent="0.2"/>
    <row r="43232" ht="12.75" customHeight="1" x14ac:dyDescent="0.2"/>
    <row r="43233" ht="12.75" customHeight="1" x14ac:dyDescent="0.2"/>
    <row r="43234" ht="12.75" customHeight="1" x14ac:dyDescent="0.2"/>
    <row r="43235" ht="12.75" customHeight="1" x14ac:dyDescent="0.2"/>
    <row r="43236" ht="12.75" customHeight="1" x14ac:dyDescent="0.2"/>
    <row r="43237" ht="12.75" customHeight="1" x14ac:dyDescent="0.2"/>
    <row r="43238" ht="12.75" customHeight="1" x14ac:dyDescent="0.2"/>
    <row r="43239" ht="12.75" customHeight="1" x14ac:dyDescent="0.2"/>
    <row r="43240" ht="12.75" customHeight="1" x14ac:dyDescent="0.2"/>
    <row r="43241" ht="12.75" customHeight="1" x14ac:dyDescent="0.2"/>
    <row r="43242" ht="12.75" customHeight="1" x14ac:dyDescent="0.2"/>
    <row r="43243" ht="12.75" customHeight="1" x14ac:dyDescent="0.2"/>
    <row r="43244" ht="12.75" customHeight="1" x14ac:dyDescent="0.2"/>
    <row r="43245" ht="12.75" customHeight="1" x14ac:dyDescent="0.2"/>
    <row r="43246" ht="12.75" customHeight="1" x14ac:dyDescent="0.2"/>
    <row r="43247" ht="12.75" customHeight="1" x14ac:dyDescent="0.2"/>
    <row r="43248" ht="12.75" customHeight="1" x14ac:dyDescent="0.2"/>
    <row r="43249" ht="12.75" customHeight="1" x14ac:dyDescent="0.2"/>
    <row r="43250" ht="12.75" customHeight="1" x14ac:dyDescent="0.2"/>
    <row r="43251" ht="12.75" customHeight="1" x14ac:dyDescent="0.2"/>
    <row r="43252" ht="12.75" customHeight="1" x14ac:dyDescent="0.2"/>
    <row r="43253" ht="12.75" customHeight="1" x14ac:dyDescent="0.2"/>
    <row r="43254" ht="12.75" customHeight="1" x14ac:dyDescent="0.2"/>
    <row r="43255" ht="12.75" customHeight="1" x14ac:dyDescent="0.2"/>
    <row r="43256" ht="12.75" customHeight="1" x14ac:dyDescent="0.2"/>
    <row r="43257" ht="12.75" customHeight="1" x14ac:dyDescent="0.2"/>
    <row r="43258" ht="12.75" customHeight="1" x14ac:dyDescent="0.2"/>
    <row r="43259" ht="12.75" customHeight="1" x14ac:dyDescent="0.2"/>
    <row r="43260" ht="12.75" customHeight="1" x14ac:dyDescent="0.2"/>
    <row r="43261" ht="12.75" customHeight="1" x14ac:dyDescent="0.2"/>
    <row r="43262" ht="12.75" customHeight="1" x14ac:dyDescent="0.2"/>
    <row r="43263" ht="12.75" customHeight="1" x14ac:dyDescent="0.2"/>
    <row r="43264" ht="12.75" customHeight="1" x14ac:dyDescent="0.2"/>
    <row r="43265" ht="12.75" customHeight="1" x14ac:dyDescent="0.2"/>
    <row r="43266" ht="12.75" customHeight="1" x14ac:dyDescent="0.2"/>
    <row r="43267" ht="12.75" customHeight="1" x14ac:dyDescent="0.2"/>
    <row r="43268" ht="12.75" customHeight="1" x14ac:dyDescent="0.2"/>
    <row r="43269" ht="12.75" customHeight="1" x14ac:dyDescent="0.2"/>
    <row r="43270" ht="12.75" customHeight="1" x14ac:dyDescent="0.2"/>
    <row r="43271" ht="12.75" customHeight="1" x14ac:dyDescent="0.2"/>
    <row r="43272" ht="12.75" customHeight="1" x14ac:dyDescent="0.2"/>
    <row r="43273" ht="12.75" customHeight="1" x14ac:dyDescent="0.2"/>
    <row r="43274" ht="12.75" customHeight="1" x14ac:dyDescent="0.2"/>
    <row r="43275" ht="12.75" customHeight="1" x14ac:dyDescent="0.2"/>
    <row r="43276" ht="12.75" customHeight="1" x14ac:dyDescent="0.2"/>
    <row r="43277" ht="12.75" customHeight="1" x14ac:dyDescent="0.2"/>
    <row r="43278" ht="12.75" customHeight="1" x14ac:dyDescent="0.2"/>
    <row r="43279" ht="12.75" customHeight="1" x14ac:dyDescent="0.2"/>
    <row r="43280" ht="12.75" customHeight="1" x14ac:dyDescent="0.2"/>
    <row r="43281" ht="12.75" customHeight="1" x14ac:dyDescent="0.2"/>
    <row r="43282" ht="12.75" customHeight="1" x14ac:dyDescent="0.2"/>
    <row r="43283" ht="12.75" customHeight="1" x14ac:dyDescent="0.2"/>
    <row r="43284" ht="12.75" customHeight="1" x14ac:dyDescent="0.2"/>
    <row r="43285" ht="12.75" customHeight="1" x14ac:dyDescent="0.2"/>
    <row r="43286" ht="12.75" customHeight="1" x14ac:dyDescent="0.2"/>
    <row r="43287" ht="12.75" customHeight="1" x14ac:dyDescent="0.2"/>
    <row r="43288" ht="12.75" customHeight="1" x14ac:dyDescent="0.2"/>
    <row r="43289" ht="12.75" customHeight="1" x14ac:dyDescent="0.2"/>
    <row r="43290" ht="12.75" customHeight="1" x14ac:dyDescent="0.2"/>
    <row r="43291" ht="12.75" customHeight="1" x14ac:dyDescent="0.2"/>
    <row r="43292" ht="12.75" customHeight="1" x14ac:dyDescent="0.2"/>
    <row r="43293" ht="12.75" customHeight="1" x14ac:dyDescent="0.2"/>
    <row r="43294" ht="12.75" customHeight="1" x14ac:dyDescent="0.2"/>
    <row r="43295" ht="12.75" customHeight="1" x14ac:dyDescent="0.2"/>
    <row r="43296" ht="12.75" customHeight="1" x14ac:dyDescent="0.2"/>
    <row r="43297" ht="12.75" customHeight="1" x14ac:dyDescent="0.2"/>
    <row r="43298" ht="12.75" customHeight="1" x14ac:dyDescent="0.2"/>
    <row r="43299" ht="12.75" customHeight="1" x14ac:dyDescent="0.2"/>
    <row r="43300" ht="12.75" customHeight="1" x14ac:dyDescent="0.2"/>
    <row r="43301" ht="12.75" customHeight="1" x14ac:dyDescent="0.2"/>
    <row r="43302" ht="12.75" customHeight="1" x14ac:dyDescent="0.2"/>
    <row r="43303" ht="12.75" customHeight="1" x14ac:dyDescent="0.2"/>
    <row r="43304" ht="12.75" customHeight="1" x14ac:dyDescent="0.2"/>
    <row r="43305" ht="12.75" customHeight="1" x14ac:dyDescent="0.2"/>
    <row r="43306" ht="12.75" customHeight="1" x14ac:dyDescent="0.2"/>
    <row r="43307" ht="12.75" customHeight="1" x14ac:dyDescent="0.2"/>
    <row r="43308" ht="12.75" customHeight="1" x14ac:dyDescent="0.2"/>
    <row r="43309" ht="12.75" customHeight="1" x14ac:dyDescent="0.2"/>
    <row r="43310" ht="12.75" customHeight="1" x14ac:dyDescent="0.2"/>
    <row r="43311" ht="12.75" customHeight="1" x14ac:dyDescent="0.2"/>
    <row r="43312" ht="12.75" customHeight="1" x14ac:dyDescent="0.2"/>
    <row r="43313" ht="12.75" customHeight="1" x14ac:dyDescent="0.2"/>
    <row r="43314" ht="12.75" customHeight="1" x14ac:dyDescent="0.2"/>
    <row r="43315" ht="12.75" customHeight="1" x14ac:dyDescent="0.2"/>
    <row r="43316" ht="12.75" customHeight="1" x14ac:dyDescent="0.2"/>
    <row r="43317" ht="12.75" customHeight="1" x14ac:dyDescent="0.2"/>
    <row r="43318" ht="12.75" customHeight="1" x14ac:dyDescent="0.2"/>
    <row r="43319" ht="12.75" customHeight="1" x14ac:dyDescent="0.2"/>
    <row r="43320" ht="12.75" customHeight="1" x14ac:dyDescent="0.2"/>
    <row r="43321" ht="12.75" customHeight="1" x14ac:dyDescent="0.2"/>
    <row r="43322" ht="12.75" customHeight="1" x14ac:dyDescent="0.2"/>
    <row r="43323" ht="12.75" customHeight="1" x14ac:dyDescent="0.2"/>
    <row r="43324" ht="12.75" customHeight="1" x14ac:dyDescent="0.2"/>
    <row r="43325" ht="12.75" customHeight="1" x14ac:dyDescent="0.2"/>
    <row r="43326" ht="12.75" customHeight="1" x14ac:dyDescent="0.2"/>
    <row r="43327" ht="12.75" customHeight="1" x14ac:dyDescent="0.2"/>
    <row r="43328" ht="12.75" customHeight="1" x14ac:dyDescent="0.2"/>
    <row r="43329" ht="12.75" customHeight="1" x14ac:dyDescent="0.2"/>
    <row r="43330" ht="12.75" customHeight="1" x14ac:dyDescent="0.2"/>
    <row r="43331" ht="12.75" customHeight="1" x14ac:dyDescent="0.2"/>
    <row r="43332" ht="12.75" customHeight="1" x14ac:dyDescent="0.2"/>
    <row r="43333" ht="12.75" customHeight="1" x14ac:dyDescent="0.2"/>
    <row r="43334" ht="12.75" customHeight="1" x14ac:dyDescent="0.2"/>
    <row r="43335" ht="12.75" customHeight="1" x14ac:dyDescent="0.2"/>
    <row r="43336" ht="12.75" customHeight="1" x14ac:dyDescent="0.2"/>
    <row r="43337" ht="12.75" customHeight="1" x14ac:dyDescent="0.2"/>
    <row r="43338" ht="12.75" customHeight="1" x14ac:dyDescent="0.2"/>
    <row r="43339" ht="12.75" customHeight="1" x14ac:dyDescent="0.2"/>
    <row r="43340" ht="12.75" customHeight="1" x14ac:dyDescent="0.2"/>
    <row r="43341" ht="12.75" customHeight="1" x14ac:dyDescent="0.2"/>
    <row r="43342" ht="12.75" customHeight="1" x14ac:dyDescent="0.2"/>
    <row r="43343" ht="12.75" customHeight="1" x14ac:dyDescent="0.2"/>
    <row r="43344" ht="12.75" customHeight="1" x14ac:dyDescent="0.2"/>
    <row r="43345" ht="12.75" customHeight="1" x14ac:dyDescent="0.2"/>
    <row r="43346" ht="12.75" customHeight="1" x14ac:dyDescent="0.2"/>
    <row r="43347" ht="12.75" customHeight="1" x14ac:dyDescent="0.2"/>
    <row r="43348" ht="12.75" customHeight="1" x14ac:dyDescent="0.2"/>
    <row r="43349" ht="12.75" customHeight="1" x14ac:dyDescent="0.2"/>
    <row r="43350" ht="12.75" customHeight="1" x14ac:dyDescent="0.2"/>
    <row r="43351" ht="12.75" customHeight="1" x14ac:dyDescent="0.2"/>
    <row r="43352" ht="12.75" customHeight="1" x14ac:dyDescent="0.2"/>
    <row r="43353" ht="12.75" customHeight="1" x14ac:dyDescent="0.2"/>
    <row r="43354" ht="12.75" customHeight="1" x14ac:dyDescent="0.2"/>
    <row r="43355" ht="12.75" customHeight="1" x14ac:dyDescent="0.2"/>
    <row r="43356" ht="12.75" customHeight="1" x14ac:dyDescent="0.2"/>
    <row r="43357" ht="12.75" customHeight="1" x14ac:dyDescent="0.2"/>
    <row r="43358" ht="12.75" customHeight="1" x14ac:dyDescent="0.2"/>
    <row r="43359" ht="12.75" customHeight="1" x14ac:dyDescent="0.2"/>
    <row r="43360" ht="12.75" customHeight="1" x14ac:dyDescent="0.2"/>
    <row r="43361" ht="12.75" customHeight="1" x14ac:dyDescent="0.2"/>
    <row r="43362" ht="12.75" customHeight="1" x14ac:dyDescent="0.2"/>
    <row r="43363" ht="12.75" customHeight="1" x14ac:dyDescent="0.2"/>
    <row r="43364" ht="12.75" customHeight="1" x14ac:dyDescent="0.2"/>
    <row r="43365" ht="12.75" customHeight="1" x14ac:dyDescent="0.2"/>
    <row r="43366" ht="12.75" customHeight="1" x14ac:dyDescent="0.2"/>
    <row r="43367" ht="12.75" customHeight="1" x14ac:dyDescent="0.2"/>
    <row r="43368" ht="12.75" customHeight="1" x14ac:dyDescent="0.2"/>
    <row r="43369" ht="12.75" customHeight="1" x14ac:dyDescent="0.2"/>
    <row r="43370" ht="12.75" customHeight="1" x14ac:dyDescent="0.2"/>
    <row r="43371" ht="12.75" customHeight="1" x14ac:dyDescent="0.2"/>
    <row r="43372" ht="12.75" customHeight="1" x14ac:dyDescent="0.2"/>
    <row r="43373" ht="12.75" customHeight="1" x14ac:dyDescent="0.2"/>
    <row r="43374" ht="12.75" customHeight="1" x14ac:dyDescent="0.2"/>
    <row r="43375" ht="12.75" customHeight="1" x14ac:dyDescent="0.2"/>
    <row r="43376" ht="12.75" customHeight="1" x14ac:dyDescent="0.2"/>
    <row r="43377" ht="12.75" customHeight="1" x14ac:dyDescent="0.2"/>
    <row r="43378" ht="12.75" customHeight="1" x14ac:dyDescent="0.2"/>
    <row r="43379" ht="12.75" customHeight="1" x14ac:dyDescent="0.2"/>
    <row r="43380" ht="12.75" customHeight="1" x14ac:dyDescent="0.2"/>
    <row r="43381" ht="12.75" customHeight="1" x14ac:dyDescent="0.2"/>
    <row r="43382" ht="12.75" customHeight="1" x14ac:dyDescent="0.2"/>
    <row r="43383" ht="12.75" customHeight="1" x14ac:dyDescent="0.2"/>
    <row r="43384" ht="12.75" customHeight="1" x14ac:dyDescent="0.2"/>
    <row r="43385" ht="12.75" customHeight="1" x14ac:dyDescent="0.2"/>
    <row r="43386" ht="12.75" customHeight="1" x14ac:dyDescent="0.2"/>
    <row r="43387" ht="12.75" customHeight="1" x14ac:dyDescent="0.2"/>
    <row r="43388" ht="12.75" customHeight="1" x14ac:dyDescent="0.2"/>
    <row r="43389" ht="12.75" customHeight="1" x14ac:dyDescent="0.2"/>
    <row r="43390" ht="12.75" customHeight="1" x14ac:dyDescent="0.2"/>
    <row r="43391" ht="12.75" customHeight="1" x14ac:dyDescent="0.2"/>
    <row r="43392" ht="12.75" customHeight="1" x14ac:dyDescent="0.2"/>
    <row r="43393" ht="12.75" customHeight="1" x14ac:dyDescent="0.2"/>
    <row r="43394" ht="12.75" customHeight="1" x14ac:dyDescent="0.2"/>
    <row r="43395" ht="12.75" customHeight="1" x14ac:dyDescent="0.2"/>
    <row r="43396" ht="12.75" customHeight="1" x14ac:dyDescent="0.2"/>
    <row r="43397" ht="12.75" customHeight="1" x14ac:dyDescent="0.2"/>
    <row r="43398" ht="12.75" customHeight="1" x14ac:dyDescent="0.2"/>
    <row r="43399" ht="12.75" customHeight="1" x14ac:dyDescent="0.2"/>
    <row r="43400" ht="12.75" customHeight="1" x14ac:dyDescent="0.2"/>
    <row r="43401" ht="12.75" customHeight="1" x14ac:dyDescent="0.2"/>
    <row r="43402" ht="12.75" customHeight="1" x14ac:dyDescent="0.2"/>
    <row r="43403" ht="12.75" customHeight="1" x14ac:dyDescent="0.2"/>
    <row r="43404" ht="12.75" customHeight="1" x14ac:dyDescent="0.2"/>
    <row r="43405" ht="12.75" customHeight="1" x14ac:dyDescent="0.2"/>
    <row r="43406" ht="12.75" customHeight="1" x14ac:dyDescent="0.2"/>
    <row r="43407" ht="12.75" customHeight="1" x14ac:dyDescent="0.2"/>
    <row r="43408" ht="12.75" customHeight="1" x14ac:dyDescent="0.2"/>
    <row r="43409" ht="12.75" customHeight="1" x14ac:dyDescent="0.2"/>
    <row r="43410" ht="12.75" customHeight="1" x14ac:dyDescent="0.2"/>
    <row r="43411" ht="12.75" customHeight="1" x14ac:dyDescent="0.2"/>
    <row r="43412" ht="12.75" customHeight="1" x14ac:dyDescent="0.2"/>
    <row r="43413" ht="12.75" customHeight="1" x14ac:dyDescent="0.2"/>
    <row r="43414" ht="12.75" customHeight="1" x14ac:dyDescent="0.2"/>
    <row r="43415" ht="12.75" customHeight="1" x14ac:dyDescent="0.2"/>
    <row r="43416" ht="12.75" customHeight="1" x14ac:dyDescent="0.2"/>
    <row r="43417" ht="12.75" customHeight="1" x14ac:dyDescent="0.2"/>
    <row r="43418" ht="12.75" customHeight="1" x14ac:dyDescent="0.2"/>
    <row r="43419" ht="12.75" customHeight="1" x14ac:dyDescent="0.2"/>
    <row r="43420" ht="12.75" customHeight="1" x14ac:dyDescent="0.2"/>
    <row r="43421" ht="12.75" customHeight="1" x14ac:dyDescent="0.2"/>
    <row r="43422" ht="12.75" customHeight="1" x14ac:dyDescent="0.2"/>
    <row r="43423" ht="12.75" customHeight="1" x14ac:dyDescent="0.2"/>
    <row r="43424" ht="12.75" customHeight="1" x14ac:dyDescent="0.2"/>
    <row r="43425" ht="12.75" customHeight="1" x14ac:dyDescent="0.2"/>
    <row r="43426" ht="12.75" customHeight="1" x14ac:dyDescent="0.2"/>
    <row r="43427" ht="12.75" customHeight="1" x14ac:dyDescent="0.2"/>
    <row r="43428" ht="12.75" customHeight="1" x14ac:dyDescent="0.2"/>
    <row r="43429" ht="12.75" customHeight="1" x14ac:dyDescent="0.2"/>
    <row r="43430" ht="12.75" customHeight="1" x14ac:dyDescent="0.2"/>
    <row r="43431" ht="12.75" customHeight="1" x14ac:dyDescent="0.2"/>
    <row r="43432" ht="12.75" customHeight="1" x14ac:dyDescent="0.2"/>
    <row r="43433" ht="12.75" customHeight="1" x14ac:dyDescent="0.2"/>
    <row r="43434" ht="12.75" customHeight="1" x14ac:dyDescent="0.2"/>
    <row r="43435" ht="12.75" customHeight="1" x14ac:dyDescent="0.2"/>
    <row r="43436" ht="12.75" customHeight="1" x14ac:dyDescent="0.2"/>
    <row r="43437" ht="12.75" customHeight="1" x14ac:dyDescent="0.2"/>
    <row r="43438" ht="12.75" customHeight="1" x14ac:dyDescent="0.2"/>
    <row r="43439" ht="12.75" customHeight="1" x14ac:dyDescent="0.2"/>
    <row r="43440" ht="12.75" customHeight="1" x14ac:dyDescent="0.2"/>
    <row r="43441" ht="12.75" customHeight="1" x14ac:dyDescent="0.2"/>
    <row r="43442" ht="12.75" customHeight="1" x14ac:dyDescent="0.2"/>
    <row r="43443" ht="12.75" customHeight="1" x14ac:dyDescent="0.2"/>
    <row r="43444" ht="12.75" customHeight="1" x14ac:dyDescent="0.2"/>
    <row r="43445" ht="12.75" customHeight="1" x14ac:dyDescent="0.2"/>
    <row r="43446" ht="12.75" customHeight="1" x14ac:dyDescent="0.2"/>
    <row r="43447" ht="12.75" customHeight="1" x14ac:dyDescent="0.2"/>
    <row r="43448" ht="12.75" customHeight="1" x14ac:dyDescent="0.2"/>
    <row r="43449" ht="12.75" customHeight="1" x14ac:dyDescent="0.2"/>
    <row r="43450" ht="12.75" customHeight="1" x14ac:dyDescent="0.2"/>
    <row r="43451" ht="12.75" customHeight="1" x14ac:dyDescent="0.2"/>
    <row r="43452" ht="12.75" customHeight="1" x14ac:dyDescent="0.2"/>
    <row r="43453" ht="12.75" customHeight="1" x14ac:dyDescent="0.2"/>
    <row r="43454" ht="12.75" customHeight="1" x14ac:dyDescent="0.2"/>
    <row r="43455" ht="12.75" customHeight="1" x14ac:dyDescent="0.2"/>
    <row r="43456" ht="12.75" customHeight="1" x14ac:dyDescent="0.2"/>
    <row r="43457" ht="12.75" customHeight="1" x14ac:dyDescent="0.2"/>
    <row r="43458" ht="12.75" customHeight="1" x14ac:dyDescent="0.2"/>
    <row r="43459" ht="12.75" customHeight="1" x14ac:dyDescent="0.2"/>
    <row r="43460" ht="12.75" customHeight="1" x14ac:dyDescent="0.2"/>
    <row r="43461" ht="12.75" customHeight="1" x14ac:dyDescent="0.2"/>
    <row r="43462" ht="12.75" customHeight="1" x14ac:dyDescent="0.2"/>
    <row r="43463" ht="12.75" customHeight="1" x14ac:dyDescent="0.2"/>
    <row r="43464" ht="12.75" customHeight="1" x14ac:dyDescent="0.2"/>
    <row r="43465" ht="12.75" customHeight="1" x14ac:dyDescent="0.2"/>
    <row r="43466" ht="12.75" customHeight="1" x14ac:dyDescent="0.2"/>
    <row r="43467" ht="12.75" customHeight="1" x14ac:dyDescent="0.2"/>
    <row r="43468" ht="12.75" customHeight="1" x14ac:dyDescent="0.2"/>
    <row r="43469" ht="12.75" customHeight="1" x14ac:dyDescent="0.2"/>
    <row r="43470" ht="12.75" customHeight="1" x14ac:dyDescent="0.2"/>
    <row r="43471" ht="12.75" customHeight="1" x14ac:dyDescent="0.2"/>
    <row r="43472" ht="12.75" customHeight="1" x14ac:dyDescent="0.2"/>
    <row r="43473" ht="12.75" customHeight="1" x14ac:dyDescent="0.2"/>
    <row r="43474" ht="12.75" customHeight="1" x14ac:dyDescent="0.2"/>
    <row r="43475" ht="12.75" customHeight="1" x14ac:dyDescent="0.2"/>
    <row r="43476" ht="12.75" customHeight="1" x14ac:dyDescent="0.2"/>
    <row r="43477" ht="12.75" customHeight="1" x14ac:dyDescent="0.2"/>
    <row r="43478" ht="12.75" customHeight="1" x14ac:dyDescent="0.2"/>
    <row r="43479" ht="12.75" customHeight="1" x14ac:dyDescent="0.2"/>
    <row r="43480" ht="12.75" customHeight="1" x14ac:dyDescent="0.2"/>
    <row r="43481" ht="12.75" customHeight="1" x14ac:dyDescent="0.2"/>
    <row r="43482" ht="12.75" customHeight="1" x14ac:dyDescent="0.2"/>
    <row r="43483" ht="12.75" customHeight="1" x14ac:dyDescent="0.2"/>
    <row r="43484" ht="12.75" customHeight="1" x14ac:dyDescent="0.2"/>
    <row r="43485" ht="12.75" customHeight="1" x14ac:dyDescent="0.2"/>
    <row r="43486" ht="12.75" customHeight="1" x14ac:dyDescent="0.2"/>
    <row r="43487" ht="12.75" customHeight="1" x14ac:dyDescent="0.2"/>
    <row r="43488" ht="12.75" customHeight="1" x14ac:dyDescent="0.2"/>
    <row r="43489" ht="12.75" customHeight="1" x14ac:dyDescent="0.2"/>
    <row r="43490" ht="12.75" customHeight="1" x14ac:dyDescent="0.2"/>
    <row r="43491" ht="12.75" customHeight="1" x14ac:dyDescent="0.2"/>
    <row r="43492" ht="12.75" customHeight="1" x14ac:dyDescent="0.2"/>
    <row r="43493" ht="12.75" customHeight="1" x14ac:dyDescent="0.2"/>
    <row r="43494" ht="12.75" customHeight="1" x14ac:dyDescent="0.2"/>
    <row r="43495" ht="12.75" customHeight="1" x14ac:dyDescent="0.2"/>
    <row r="43496" ht="12.75" customHeight="1" x14ac:dyDescent="0.2"/>
    <row r="43497" ht="12.75" customHeight="1" x14ac:dyDescent="0.2"/>
    <row r="43498" ht="12.75" customHeight="1" x14ac:dyDescent="0.2"/>
    <row r="43499" ht="12.75" customHeight="1" x14ac:dyDescent="0.2"/>
    <row r="43500" ht="12.75" customHeight="1" x14ac:dyDescent="0.2"/>
    <row r="43501" ht="12.75" customHeight="1" x14ac:dyDescent="0.2"/>
    <row r="43502" ht="12.75" customHeight="1" x14ac:dyDescent="0.2"/>
    <row r="43503" ht="12.75" customHeight="1" x14ac:dyDescent="0.2"/>
    <row r="43504" ht="12.75" customHeight="1" x14ac:dyDescent="0.2"/>
    <row r="43505" ht="12.75" customHeight="1" x14ac:dyDescent="0.2"/>
    <row r="43506" ht="12.75" customHeight="1" x14ac:dyDescent="0.2"/>
    <row r="43507" ht="12.75" customHeight="1" x14ac:dyDescent="0.2"/>
    <row r="43508" ht="12.75" customHeight="1" x14ac:dyDescent="0.2"/>
    <row r="43509" ht="12.75" customHeight="1" x14ac:dyDescent="0.2"/>
    <row r="43510" ht="12.75" customHeight="1" x14ac:dyDescent="0.2"/>
    <row r="43511" ht="12.75" customHeight="1" x14ac:dyDescent="0.2"/>
    <row r="43512" ht="12.75" customHeight="1" x14ac:dyDescent="0.2"/>
    <row r="43513" ht="12.75" customHeight="1" x14ac:dyDescent="0.2"/>
    <row r="43514" ht="12.75" customHeight="1" x14ac:dyDescent="0.2"/>
    <row r="43515" ht="12.75" customHeight="1" x14ac:dyDescent="0.2"/>
    <row r="43516" ht="12.75" customHeight="1" x14ac:dyDescent="0.2"/>
    <row r="43517" ht="12.75" customHeight="1" x14ac:dyDescent="0.2"/>
    <row r="43518" ht="12.75" customHeight="1" x14ac:dyDescent="0.2"/>
    <row r="43519" ht="12.75" customHeight="1" x14ac:dyDescent="0.2"/>
    <row r="43520" ht="12.75" customHeight="1" x14ac:dyDescent="0.2"/>
    <row r="43521" ht="12.75" customHeight="1" x14ac:dyDescent="0.2"/>
    <row r="43522" ht="12.75" customHeight="1" x14ac:dyDescent="0.2"/>
    <row r="43523" ht="12.75" customHeight="1" x14ac:dyDescent="0.2"/>
    <row r="43524" ht="12.75" customHeight="1" x14ac:dyDescent="0.2"/>
    <row r="43525" ht="12.75" customHeight="1" x14ac:dyDescent="0.2"/>
    <row r="43526" ht="12.75" customHeight="1" x14ac:dyDescent="0.2"/>
    <row r="43527" ht="12.75" customHeight="1" x14ac:dyDescent="0.2"/>
    <row r="43528" ht="12.75" customHeight="1" x14ac:dyDescent="0.2"/>
    <row r="43529" ht="12.75" customHeight="1" x14ac:dyDescent="0.2"/>
    <row r="43530" ht="12.75" customHeight="1" x14ac:dyDescent="0.2"/>
    <row r="43531" ht="12.75" customHeight="1" x14ac:dyDescent="0.2"/>
    <row r="43532" ht="12.75" customHeight="1" x14ac:dyDescent="0.2"/>
    <row r="43533" ht="12.75" customHeight="1" x14ac:dyDescent="0.2"/>
    <row r="43534" ht="12.75" customHeight="1" x14ac:dyDescent="0.2"/>
    <row r="43535" ht="12.75" customHeight="1" x14ac:dyDescent="0.2"/>
    <row r="43536" ht="12.75" customHeight="1" x14ac:dyDescent="0.2"/>
    <row r="43537" ht="12.75" customHeight="1" x14ac:dyDescent="0.2"/>
    <row r="43538" ht="12.75" customHeight="1" x14ac:dyDescent="0.2"/>
    <row r="43539" ht="12.75" customHeight="1" x14ac:dyDescent="0.2"/>
    <row r="43540" ht="12.75" customHeight="1" x14ac:dyDescent="0.2"/>
    <row r="43541" ht="12.75" customHeight="1" x14ac:dyDescent="0.2"/>
    <row r="43542" ht="12.75" customHeight="1" x14ac:dyDescent="0.2"/>
    <row r="43543" ht="12.75" customHeight="1" x14ac:dyDescent="0.2"/>
    <row r="43544" ht="12.75" customHeight="1" x14ac:dyDescent="0.2"/>
    <row r="43545" ht="12.75" customHeight="1" x14ac:dyDescent="0.2"/>
    <row r="43546" ht="12.75" customHeight="1" x14ac:dyDescent="0.2"/>
    <row r="43547" ht="12.75" customHeight="1" x14ac:dyDescent="0.2"/>
    <row r="43548" ht="12.75" customHeight="1" x14ac:dyDescent="0.2"/>
    <row r="43549" ht="12.75" customHeight="1" x14ac:dyDescent="0.2"/>
    <row r="43550" ht="12.75" customHeight="1" x14ac:dyDescent="0.2"/>
    <row r="43551" ht="12.75" customHeight="1" x14ac:dyDescent="0.2"/>
    <row r="43552" ht="12.75" customHeight="1" x14ac:dyDescent="0.2"/>
    <row r="43553" ht="12.75" customHeight="1" x14ac:dyDescent="0.2"/>
    <row r="43554" ht="12.75" customHeight="1" x14ac:dyDescent="0.2"/>
    <row r="43555" ht="12.75" customHeight="1" x14ac:dyDescent="0.2"/>
    <row r="43556" ht="12.75" customHeight="1" x14ac:dyDescent="0.2"/>
    <row r="43557" ht="12.75" customHeight="1" x14ac:dyDescent="0.2"/>
    <row r="43558" ht="12.75" customHeight="1" x14ac:dyDescent="0.2"/>
    <row r="43559" ht="12.75" customHeight="1" x14ac:dyDescent="0.2"/>
    <row r="43560" ht="12.75" customHeight="1" x14ac:dyDescent="0.2"/>
    <row r="43561" ht="12.75" customHeight="1" x14ac:dyDescent="0.2"/>
    <row r="43562" ht="12.75" customHeight="1" x14ac:dyDescent="0.2"/>
    <row r="43563" ht="12.75" customHeight="1" x14ac:dyDescent="0.2"/>
    <row r="43564" ht="12.75" customHeight="1" x14ac:dyDescent="0.2"/>
    <row r="43565" ht="12.75" customHeight="1" x14ac:dyDescent="0.2"/>
    <row r="43566" ht="12.75" customHeight="1" x14ac:dyDescent="0.2"/>
    <row r="43567" ht="12.75" customHeight="1" x14ac:dyDescent="0.2"/>
    <row r="43568" ht="12.75" customHeight="1" x14ac:dyDescent="0.2"/>
    <row r="43569" ht="12.75" customHeight="1" x14ac:dyDescent="0.2"/>
    <row r="43570" ht="12.75" customHeight="1" x14ac:dyDescent="0.2"/>
    <row r="43571" ht="12.75" customHeight="1" x14ac:dyDescent="0.2"/>
    <row r="43572" ht="12.75" customHeight="1" x14ac:dyDescent="0.2"/>
    <row r="43573" ht="12.75" customHeight="1" x14ac:dyDescent="0.2"/>
    <row r="43574" ht="12.75" customHeight="1" x14ac:dyDescent="0.2"/>
    <row r="43575" ht="12.75" customHeight="1" x14ac:dyDescent="0.2"/>
    <row r="43576" ht="12.75" customHeight="1" x14ac:dyDescent="0.2"/>
    <row r="43577" ht="12.75" customHeight="1" x14ac:dyDescent="0.2"/>
    <row r="43578" ht="12.75" customHeight="1" x14ac:dyDescent="0.2"/>
    <row r="43579" ht="12.75" customHeight="1" x14ac:dyDescent="0.2"/>
    <row r="43580" ht="12.75" customHeight="1" x14ac:dyDescent="0.2"/>
    <row r="43581" ht="12.75" customHeight="1" x14ac:dyDescent="0.2"/>
    <row r="43582" ht="12.75" customHeight="1" x14ac:dyDescent="0.2"/>
    <row r="43583" ht="12.75" customHeight="1" x14ac:dyDescent="0.2"/>
    <row r="43584" ht="12.75" customHeight="1" x14ac:dyDescent="0.2"/>
    <row r="43585" ht="12.75" customHeight="1" x14ac:dyDescent="0.2"/>
    <row r="43586" ht="12.75" customHeight="1" x14ac:dyDescent="0.2"/>
    <row r="43587" ht="12.75" customHeight="1" x14ac:dyDescent="0.2"/>
    <row r="43588" ht="12.75" customHeight="1" x14ac:dyDescent="0.2"/>
    <row r="43589" ht="12.75" customHeight="1" x14ac:dyDescent="0.2"/>
    <row r="43590" ht="12.75" customHeight="1" x14ac:dyDescent="0.2"/>
    <row r="43591" ht="12.75" customHeight="1" x14ac:dyDescent="0.2"/>
    <row r="43592" ht="12.75" customHeight="1" x14ac:dyDescent="0.2"/>
    <row r="43593" ht="12.75" customHeight="1" x14ac:dyDescent="0.2"/>
    <row r="43594" ht="12.75" customHeight="1" x14ac:dyDescent="0.2"/>
    <row r="43595" ht="12.75" customHeight="1" x14ac:dyDescent="0.2"/>
    <row r="43596" ht="12.75" customHeight="1" x14ac:dyDescent="0.2"/>
    <row r="43597" ht="12.75" customHeight="1" x14ac:dyDescent="0.2"/>
    <row r="43598" ht="12.75" customHeight="1" x14ac:dyDescent="0.2"/>
    <row r="43599" ht="12.75" customHeight="1" x14ac:dyDescent="0.2"/>
    <row r="43600" ht="12.75" customHeight="1" x14ac:dyDescent="0.2"/>
    <row r="43601" ht="12.75" customHeight="1" x14ac:dyDescent="0.2"/>
    <row r="43602" ht="12.75" customHeight="1" x14ac:dyDescent="0.2"/>
    <row r="43603" ht="12.75" customHeight="1" x14ac:dyDescent="0.2"/>
    <row r="43604" ht="12.75" customHeight="1" x14ac:dyDescent="0.2"/>
    <row r="43605" ht="12.75" customHeight="1" x14ac:dyDescent="0.2"/>
    <row r="43606" ht="12.75" customHeight="1" x14ac:dyDescent="0.2"/>
    <row r="43607" ht="12.75" customHeight="1" x14ac:dyDescent="0.2"/>
    <row r="43608" ht="12.75" customHeight="1" x14ac:dyDescent="0.2"/>
    <row r="43609" ht="12.75" customHeight="1" x14ac:dyDescent="0.2"/>
    <row r="43610" ht="12.75" customHeight="1" x14ac:dyDescent="0.2"/>
    <row r="43611" ht="12.75" customHeight="1" x14ac:dyDescent="0.2"/>
    <row r="43612" ht="12.75" customHeight="1" x14ac:dyDescent="0.2"/>
    <row r="43613" ht="12.75" customHeight="1" x14ac:dyDescent="0.2"/>
    <row r="43614" ht="12.75" customHeight="1" x14ac:dyDescent="0.2"/>
    <row r="43615" ht="12.75" customHeight="1" x14ac:dyDescent="0.2"/>
    <row r="43616" ht="12.75" customHeight="1" x14ac:dyDescent="0.2"/>
    <row r="43617" ht="12.75" customHeight="1" x14ac:dyDescent="0.2"/>
    <row r="43618" ht="12.75" customHeight="1" x14ac:dyDescent="0.2"/>
    <row r="43619" ht="12.75" customHeight="1" x14ac:dyDescent="0.2"/>
    <row r="43620" ht="12.75" customHeight="1" x14ac:dyDescent="0.2"/>
    <row r="43621" ht="12.75" customHeight="1" x14ac:dyDescent="0.2"/>
    <row r="43622" ht="12.75" customHeight="1" x14ac:dyDescent="0.2"/>
    <row r="43623" ht="12.75" customHeight="1" x14ac:dyDescent="0.2"/>
    <row r="43624" ht="12.75" customHeight="1" x14ac:dyDescent="0.2"/>
    <row r="43625" ht="12.75" customHeight="1" x14ac:dyDescent="0.2"/>
    <row r="43626" ht="12.75" customHeight="1" x14ac:dyDescent="0.2"/>
    <row r="43627" ht="12.75" customHeight="1" x14ac:dyDescent="0.2"/>
    <row r="43628" ht="12.75" customHeight="1" x14ac:dyDescent="0.2"/>
    <row r="43629" ht="12.75" customHeight="1" x14ac:dyDescent="0.2"/>
    <row r="43630" ht="12.75" customHeight="1" x14ac:dyDescent="0.2"/>
    <row r="43631" ht="12.75" customHeight="1" x14ac:dyDescent="0.2"/>
    <row r="43632" ht="12.75" customHeight="1" x14ac:dyDescent="0.2"/>
    <row r="43633" ht="12.75" customHeight="1" x14ac:dyDescent="0.2"/>
    <row r="43634" ht="12.75" customHeight="1" x14ac:dyDescent="0.2"/>
    <row r="43635" ht="12.75" customHeight="1" x14ac:dyDescent="0.2"/>
    <row r="43636" ht="12.75" customHeight="1" x14ac:dyDescent="0.2"/>
    <row r="43637" ht="12.75" customHeight="1" x14ac:dyDescent="0.2"/>
    <row r="43638" ht="12.75" customHeight="1" x14ac:dyDescent="0.2"/>
    <row r="43639" ht="12.75" customHeight="1" x14ac:dyDescent="0.2"/>
    <row r="43640" ht="12.75" customHeight="1" x14ac:dyDescent="0.2"/>
    <row r="43641" ht="12.75" customHeight="1" x14ac:dyDescent="0.2"/>
    <row r="43642" ht="12.75" customHeight="1" x14ac:dyDescent="0.2"/>
    <row r="43643" ht="12.75" customHeight="1" x14ac:dyDescent="0.2"/>
    <row r="43644" ht="12.75" customHeight="1" x14ac:dyDescent="0.2"/>
    <row r="43645" ht="12.75" customHeight="1" x14ac:dyDescent="0.2"/>
    <row r="43646" ht="12.75" customHeight="1" x14ac:dyDescent="0.2"/>
    <row r="43647" ht="12.75" customHeight="1" x14ac:dyDescent="0.2"/>
    <row r="43648" ht="12.75" customHeight="1" x14ac:dyDescent="0.2"/>
    <row r="43649" ht="12.75" customHeight="1" x14ac:dyDescent="0.2"/>
    <row r="43650" ht="12.75" customHeight="1" x14ac:dyDescent="0.2"/>
    <row r="43651" ht="12.75" customHeight="1" x14ac:dyDescent="0.2"/>
    <row r="43652" ht="12.75" customHeight="1" x14ac:dyDescent="0.2"/>
    <row r="43653" ht="12.75" customHeight="1" x14ac:dyDescent="0.2"/>
    <row r="43654" ht="12.75" customHeight="1" x14ac:dyDescent="0.2"/>
    <row r="43655" ht="12.75" customHeight="1" x14ac:dyDescent="0.2"/>
    <row r="43656" ht="12.75" customHeight="1" x14ac:dyDescent="0.2"/>
    <row r="43657" ht="12.75" customHeight="1" x14ac:dyDescent="0.2"/>
    <row r="43658" ht="12.75" customHeight="1" x14ac:dyDescent="0.2"/>
    <row r="43659" ht="12.75" customHeight="1" x14ac:dyDescent="0.2"/>
    <row r="43660" ht="12.75" customHeight="1" x14ac:dyDescent="0.2"/>
    <row r="43661" ht="12.75" customHeight="1" x14ac:dyDescent="0.2"/>
    <row r="43662" ht="12.75" customHeight="1" x14ac:dyDescent="0.2"/>
    <row r="43663" ht="12.75" customHeight="1" x14ac:dyDescent="0.2"/>
    <row r="43664" ht="12.75" customHeight="1" x14ac:dyDescent="0.2"/>
    <row r="43665" ht="12.75" customHeight="1" x14ac:dyDescent="0.2"/>
    <row r="43666" ht="12.75" customHeight="1" x14ac:dyDescent="0.2"/>
    <row r="43667" ht="12.75" customHeight="1" x14ac:dyDescent="0.2"/>
    <row r="43668" ht="12.75" customHeight="1" x14ac:dyDescent="0.2"/>
    <row r="43669" ht="12.75" customHeight="1" x14ac:dyDescent="0.2"/>
    <row r="43670" ht="12.75" customHeight="1" x14ac:dyDescent="0.2"/>
    <row r="43671" ht="12.75" customHeight="1" x14ac:dyDescent="0.2"/>
    <row r="43672" ht="12.75" customHeight="1" x14ac:dyDescent="0.2"/>
    <row r="43673" ht="12.75" customHeight="1" x14ac:dyDescent="0.2"/>
    <row r="43674" ht="12.75" customHeight="1" x14ac:dyDescent="0.2"/>
    <row r="43675" ht="12.75" customHeight="1" x14ac:dyDescent="0.2"/>
    <row r="43676" ht="12.75" customHeight="1" x14ac:dyDescent="0.2"/>
    <row r="43677" ht="12.75" customHeight="1" x14ac:dyDescent="0.2"/>
    <row r="43678" ht="12.75" customHeight="1" x14ac:dyDescent="0.2"/>
    <row r="43679" ht="12.75" customHeight="1" x14ac:dyDescent="0.2"/>
    <row r="43680" ht="12.75" customHeight="1" x14ac:dyDescent="0.2"/>
    <row r="43681" ht="12.75" customHeight="1" x14ac:dyDescent="0.2"/>
    <row r="43682" ht="12.75" customHeight="1" x14ac:dyDescent="0.2"/>
    <row r="43683" ht="12.75" customHeight="1" x14ac:dyDescent="0.2"/>
    <row r="43684" ht="12.75" customHeight="1" x14ac:dyDescent="0.2"/>
    <row r="43685" ht="12.75" customHeight="1" x14ac:dyDescent="0.2"/>
    <row r="43686" ht="12.75" customHeight="1" x14ac:dyDescent="0.2"/>
    <row r="43687" ht="12.75" customHeight="1" x14ac:dyDescent="0.2"/>
    <row r="43688" ht="12.75" customHeight="1" x14ac:dyDescent="0.2"/>
    <row r="43689" ht="12.75" customHeight="1" x14ac:dyDescent="0.2"/>
    <row r="43690" ht="12.75" customHeight="1" x14ac:dyDescent="0.2"/>
    <row r="43691" ht="12.75" customHeight="1" x14ac:dyDescent="0.2"/>
    <row r="43692" ht="12.75" customHeight="1" x14ac:dyDescent="0.2"/>
    <row r="43693" ht="12.75" customHeight="1" x14ac:dyDescent="0.2"/>
    <row r="43694" ht="12.75" customHeight="1" x14ac:dyDescent="0.2"/>
    <row r="43695" ht="12.75" customHeight="1" x14ac:dyDescent="0.2"/>
    <row r="43696" ht="12.75" customHeight="1" x14ac:dyDescent="0.2"/>
    <row r="43697" ht="12.75" customHeight="1" x14ac:dyDescent="0.2"/>
    <row r="43698" ht="12.75" customHeight="1" x14ac:dyDescent="0.2"/>
    <row r="43699" ht="12.75" customHeight="1" x14ac:dyDescent="0.2"/>
    <row r="43700" ht="12.75" customHeight="1" x14ac:dyDescent="0.2"/>
    <row r="43701" ht="12.75" customHeight="1" x14ac:dyDescent="0.2"/>
    <row r="43702" ht="12.75" customHeight="1" x14ac:dyDescent="0.2"/>
    <row r="43703" ht="12.75" customHeight="1" x14ac:dyDescent="0.2"/>
    <row r="43704" ht="12.75" customHeight="1" x14ac:dyDescent="0.2"/>
    <row r="43705" ht="12.75" customHeight="1" x14ac:dyDescent="0.2"/>
    <row r="43706" ht="12.75" customHeight="1" x14ac:dyDescent="0.2"/>
    <row r="43707" ht="12.75" customHeight="1" x14ac:dyDescent="0.2"/>
    <row r="43708" ht="12.75" customHeight="1" x14ac:dyDescent="0.2"/>
    <row r="43709" ht="12.75" customHeight="1" x14ac:dyDescent="0.2"/>
    <row r="43710" ht="12.75" customHeight="1" x14ac:dyDescent="0.2"/>
    <row r="43711" ht="12.75" customHeight="1" x14ac:dyDescent="0.2"/>
    <row r="43712" ht="12.75" customHeight="1" x14ac:dyDescent="0.2"/>
    <row r="43713" ht="12.75" customHeight="1" x14ac:dyDescent="0.2"/>
    <row r="43714" ht="12.75" customHeight="1" x14ac:dyDescent="0.2"/>
    <row r="43715" ht="12.75" customHeight="1" x14ac:dyDescent="0.2"/>
    <row r="43716" ht="12.75" customHeight="1" x14ac:dyDescent="0.2"/>
    <row r="43717" ht="12.75" customHeight="1" x14ac:dyDescent="0.2"/>
    <row r="43718" ht="12.75" customHeight="1" x14ac:dyDescent="0.2"/>
    <row r="43719" ht="12.75" customHeight="1" x14ac:dyDescent="0.2"/>
    <row r="43720" ht="12.75" customHeight="1" x14ac:dyDescent="0.2"/>
    <row r="43721" ht="12.75" customHeight="1" x14ac:dyDescent="0.2"/>
    <row r="43722" ht="12.75" customHeight="1" x14ac:dyDescent="0.2"/>
    <row r="43723" ht="12.75" customHeight="1" x14ac:dyDescent="0.2"/>
    <row r="43724" ht="12.75" customHeight="1" x14ac:dyDescent="0.2"/>
    <row r="43725" ht="12.75" customHeight="1" x14ac:dyDescent="0.2"/>
    <row r="43726" ht="12.75" customHeight="1" x14ac:dyDescent="0.2"/>
    <row r="43727" ht="12.75" customHeight="1" x14ac:dyDescent="0.2"/>
    <row r="43728" ht="12.75" customHeight="1" x14ac:dyDescent="0.2"/>
    <row r="43729" ht="12.75" customHeight="1" x14ac:dyDescent="0.2"/>
    <row r="43730" ht="12.75" customHeight="1" x14ac:dyDescent="0.2"/>
    <row r="43731" ht="12.75" customHeight="1" x14ac:dyDescent="0.2"/>
    <row r="43732" ht="12.75" customHeight="1" x14ac:dyDescent="0.2"/>
    <row r="43733" ht="12.75" customHeight="1" x14ac:dyDescent="0.2"/>
    <row r="43734" ht="12.75" customHeight="1" x14ac:dyDescent="0.2"/>
    <row r="43735" ht="12.75" customHeight="1" x14ac:dyDescent="0.2"/>
    <row r="43736" ht="12.75" customHeight="1" x14ac:dyDescent="0.2"/>
    <row r="43737" ht="12.75" customHeight="1" x14ac:dyDescent="0.2"/>
    <row r="43738" ht="12.75" customHeight="1" x14ac:dyDescent="0.2"/>
    <row r="43739" ht="12.75" customHeight="1" x14ac:dyDescent="0.2"/>
    <row r="43740" ht="12.75" customHeight="1" x14ac:dyDescent="0.2"/>
    <row r="43741" ht="12.75" customHeight="1" x14ac:dyDescent="0.2"/>
    <row r="43742" ht="12.75" customHeight="1" x14ac:dyDescent="0.2"/>
    <row r="43743" ht="12.75" customHeight="1" x14ac:dyDescent="0.2"/>
    <row r="43744" ht="12.75" customHeight="1" x14ac:dyDescent="0.2"/>
    <row r="43745" ht="12.75" customHeight="1" x14ac:dyDescent="0.2"/>
    <row r="43746" ht="12.75" customHeight="1" x14ac:dyDescent="0.2"/>
    <row r="43747" ht="12.75" customHeight="1" x14ac:dyDescent="0.2"/>
    <row r="43748" ht="12.75" customHeight="1" x14ac:dyDescent="0.2"/>
    <row r="43749" ht="12.75" customHeight="1" x14ac:dyDescent="0.2"/>
    <row r="43750" ht="12.75" customHeight="1" x14ac:dyDescent="0.2"/>
    <row r="43751" ht="12.75" customHeight="1" x14ac:dyDescent="0.2"/>
    <row r="43752" ht="12.75" customHeight="1" x14ac:dyDescent="0.2"/>
    <row r="43753" ht="12.75" customHeight="1" x14ac:dyDescent="0.2"/>
    <row r="43754" ht="12.75" customHeight="1" x14ac:dyDescent="0.2"/>
    <row r="43755" ht="12.75" customHeight="1" x14ac:dyDescent="0.2"/>
    <row r="43756" ht="12.75" customHeight="1" x14ac:dyDescent="0.2"/>
    <row r="43757" ht="12.75" customHeight="1" x14ac:dyDescent="0.2"/>
    <row r="43758" ht="12.75" customHeight="1" x14ac:dyDescent="0.2"/>
    <row r="43759" ht="12.75" customHeight="1" x14ac:dyDescent="0.2"/>
    <row r="43760" ht="12.75" customHeight="1" x14ac:dyDescent="0.2"/>
    <row r="43761" ht="12.75" customHeight="1" x14ac:dyDescent="0.2"/>
    <row r="43762" ht="12.75" customHeight="1" x14ac:dyDescent="0.2"/>
    <row r="43763" ht="12.75" customHeight="1" x14ac:dyDescent="0.2"/>
    <row r="43764" ht="12.75" customHeight="1" x14ac:dyDescent="0.2"/>
    <row r="43765" ht="12.75" customHeight="1" x14ac:dyDescent="0.2"/>
    <row r="43766" ht="12.75" customHeight="1" x14ac:dyDescent="0.2"/>
    <row r="43767" ht="12.75" customHeight="1" x14ac:dyDescent="0.2"/>
    <row r="43768" ht="12.75" customHeight="1" x14ac:dyDescent="0.2"/>
    <row r="43769" ht="12.75" customHeight="1" x14ac:dyDescent="0.2"/>
    <row r="43770" ht="12.75" customHeight="1" x14ac:dyDescent="0.2"/>
    <row r="43771" ht="12.75" customHeight="1" x14ac:dyDescent="0.2"/>
    <row r="43772" ht="12.75" customHeight="1" x14ac:dyDescent="0.2"/>
    <row r="43773" ht="12.75" customHeight="1" x14ac:dyDescent="0.2"/>
    <row r="43774" ht="12.75" customHeight="1" x14ac:dyDescent="0.2"/>
    <row r="43775" ht="12.75" customHeight="1" x14ac:dyDescent="0.2"/>
    <row r="43776" ht="12.75" customHeight="1" x14ac:dyDescent="0.2"/>
    <row r="43777" ht="12.75" customHeight="1" x14ac:dyDescent="0.2"/>
    <row r="43778" ht="12.75" customHeight="1" x14ac:dyDescent="0.2"/>
    <row r="43779" ht="12.75" customHeight="1" x14ac:dyDescent="0.2"/>
    <row r="43780" ht="12.75" customHeight="1" x14ac:dyDescent="0.2"/>
    <row r="43781" ht="12.75" customHeight="1" x14ac:dyDescent="0.2"/>
    <row r="43782" ht="12.75" customHeight="1" x14ac:dyDescent="0.2"/>
    <row r="43783" ht="12.75" customHeight="1" x14ac:dyDescent="0.2"/>
    <row r="43784" ht="12.75" customHeight="1" x14ac:dyDescent="0.2"/>
    <row r="43785" ht="12.75" customHeight="1" x14ac:dyDescent="0.2"/>
    <row r="43786" ht="12.75" customHeight="1" x14ac:dyDescent="0.2"/>
    <row r="43787" ht="12.75" customHeight="1" x14ac:dyDescent="0.2"/>
    <row r="43788" ht="12.75" customHeight="1" x14ac:dyDescent="0.2"/>
    <row r="43789" ht="12.75" customHeight="1" x14ac:dyDescent="0.2"/>
    <row r="43790" ht="12.75" customHeight="1" x14ac:dyDescent="0.2"/>
    <row r="43791" ht="12.75" customHeight="1" x14ac:dyDescent="0.2"/>
    <row r="43792" ht="12.75" customHeight="1" x14ac:dyDescent="0.2"/>
    <row r="43793" ht="12.75" customHeight="1" x14ac:dyDescent="0.2"/>
    <row r="43794" ht="12.75" customHeight="1" x14ac:dyDescent="0.2"/>
    <row r="43795" ht="12.75" customHeight="1" x14ac:dyDescent="0.2"/>
    <row r="43796" ht="12.75" customHeight="1" x14ac:dyDescent="0.2"/>
    <row r="43797" ht="12.75" customHeight="1" x14ac:dyDescent="0.2"/>
    <row r="43798" ht="12.75" customHeight="1" x14ac:dyDescent="0.2"/>
    <row r="43799" ht="12.75" customHeight="1" x14ac:dyDescent="0.2"/>
    <row r="43800" ht="12.75" customHeight="1" x14ac:dyDescent="0.2"/>
    <row r="43801" ht="12.75" customHeight="1" x14ac:dyDescent="0.2"/>
    <row r="43802" ht="12.75" customHeight="1" x14ac:dyDescent="0.2"/>
    <row r="43803" ht="12.75" customHeight="1" x14ac:dyDescent="0.2"/>
    <row r="43804" ht="12.75" customHeight="1" x14ac:dyDescent="0.2"/>
    <row r="43805" ht="12.75" customHeight="1" x14ac:dyDescent="0.2"/>
    <row r="43806" ht="12.75" customHeight="1" x14ac:dyDescent="0.2"/>
    <row r="43807" ht="12.75" customHeight="1" x14ac:dyDescent="0.2"/>
    <row r="43808" ht="12.75" customHeight="1" x14ac:dyDescent="0.2"/>
    <row r="43809" ht="12.75" customHeight="1" x14ac:dyDescent="0.2"/>
    <row r="43810" ht="12.75" customHeight="1" x14ac:dyDescent="0.2"/>
    <row r="43811" ht="12.75" customHeight="1" x14ac:dyDescent="0.2"/>
    <row r="43812" ht="12.75" customHeight="1" x14ac:dyDescent="0.2"/>
    <row r="43813" ht="12.75" customHeight="1" x14ac:dyDescent="0.2"/>
    <row r="43814" ht="12.75" customHeight="1" x14ac:dyDescent="0.2"/>
    <row r="43815" ht="12.75" customHeight="1" x14ac:dyDescent="0.2"/>
    <row r="43816" ht="12.75" customHeight="1" x14ac:dyDescent="0.2"/>
    <row r="43817" ht="12.75" customHeight="1" x14ac:dyDescent="0.2"/>
    <row r="43818" ht="12.75" customHeight="1" x14ac:dyDescent="0.2"/>
    <row r="43819" ht="12.75" customHeight="1" x14ac:dyDescent="0.2"/>
    <row r="43820" ht="12.75" customHeight="1" x14ac:dyDescent="0.2"/>
    <row r="43821" ht="12.75" customHeight="1" x14ac:dyDescent="0.2"/>
    <row r="43822" ht="12.75" customHeight="1" x14ac:dyDescent="0.2"/>
    <row r="43823" ht="12.75" customHeight="1" x14ac:dyDescent="0.2"/>
    <row r="43824" ht="12.75" customHeight="1" x14ac:dyDescent="0.2"/>
    <row r="43825" ht="12.75" customHeight="1" x14ac:dyDescent="0.2"/>
    <row r="43826" ht="12.75" customHeight="1" x14ac:dyDescent="0.2"/>
    <row r="43827" ht="12.75" customHeight="1" x14ac:dyDescent="0.2"/>
    <row r="43828" ht="12.75" customHeight="1" x14ac:dyDescent="0.2"/>
    <row r="43829" ht="12.75" customHeight="1" x14ac:dyDescent="0.2"/>
    <row r="43830" ht="12.75" customHeight="1" x14ac:dyDescent="0.2"/>
    <row r="43831" ht="12.75" customHeight="1" x14ac:dyDescent="0.2"/>
    <row r="43832" ht="12.75" customHeight="1" x14ac:dyDescent="0.2"/>
    <row r="43833" ht="12.75" customHeight="1" x14ac:dyDescent="0.2"/>
    <row r="43834" ht="12.75" customHeight="1" x14ac:dyDescent="0.2"/>
    <row r="43835" ht="12.75" customHeight="1" x14ac:dyDescent="0.2"/>
    <row r="43836" ht="12.75" customHeight="1" x14ac:dyDescent="0.2"/>
    <row r="43837" ht="12.75" customHeight="1" x14ac:dyDescent="0.2"/>
    <row r="43838" ht="12.75" customHeight="1" x14ac:dyDescent="0.2"/>
    <row r="43839" ht="12.75" customHeight="1" x14ac:dyDescent="0.2"/>
    <row r="43840" ht="12.75" customHeight="1" x14ac:dyDescent="0.2"/>
    <row r="43841" ht="12.75" customHeight="1" x14ac:dyDescent="0.2"/>
    <row r="43842" ht="12.75" customHeight="1" x14ac:dyDescent="0.2"/>
    <row r="43843" ht="12.75" customHeight="1" x14ac:dyDescent="0.2"/>
    <row r="43844" ht="12.75" customHeight="1" x14ac:dyDescent="0.2"/>
    <row r="43845" ht="12.75" customHeight="1" x14ac:dyDescent="0.2"/>
    <row r="43846" ht="12.75" customHeight="1" x14ac:dyDescent="0.2"/>
    <row r="43847" ht="12.75" customHeight="1" x14ac:dyDescent="0.2"/>
    <row r="43848" ht="12.75" customHeight="1" x14ac:dyDescent="0.2"/>
    <row r="43849" ht="12.75" customHeight="1" x14ac:dyDescent="0.2"/>
    <row r="43850" ht="12.75" customHeight="1" x14ac:dyDescent="0.2"/>
    <row r="43851" ht="12.75" customHeight="1" x14ac:dyDescent="0.2"/>
    <row r="43852" ht="12.75" customHeight="1" x14ac:dyDescent="0.2"/>
    <row r="43853" ht="12.75" customHeight="1" x14ac:dyDescent="0.2"/>
    <row r="43854" ht="12.75" customHeight="1" x14ac:dyDescent="0.2"/>
    <row r="43855" ht="12.75" customHeight="1" x14ac:dyDescent="0.2"/>
    <row r="43856" ht="12.75" customHeight="1" x14ac:dyDescent="0.2"/>
    <row r="43857" ht="12.75" customHeight="1" x14ac:dyDescent="0.2"/>
    <row r="43858" ht="12.75" customHeight="1" x14ac:dyDescent="0.2"/>
    <row r="43859" ht="12.75" customHeight="1" x14ac:dyDescent="0.2"/>
    <row r="43860" ht="12.75" customHeight="1" x14ac:dyDescent="0.2"/>
    <row r="43861" ht="12.75" customHeight="1" x14ac:dyDescent="0.2"/>
    <row r="43862" ht="12.75" customHeight="1" x14ac:dyDescent="0.2"/>
    <row r="43863" ht="12.75" customHeight="1" x14ac:dyDescent="0.2"/>
    <row r="43864" ht="12.75" customHeight="1" x14ac:dyDescent="0.2"/>
    <row r="43865" ht="12.75" customHeight="1" x14ac:dyDescent="0.2"/>
    <row r="43866" ht="12.75" customHeight="1" x14ac:dyDescent="0.2"/>
    <row r="43867" ht="12.75" customHeight="1" x14ac:dyDescent="0.2"/>
    <row r="43868" ht="12.75" customHeight="1" x14ac:dyDescent="0.2"/>
    <row r="43869" ht="12.75" customHeight="1" x14ac:dyDescent="0.2"/>
    <row r="43870" ht="12.75" customHeight="1" x14ac:dyDescent="0.2"/>
    <row r="43871" ht="12.75" customHeight="1" x14ac:dyDescent="0.2"/>
    <row r="43872" ht="12.75" customHeight="1" x14ac:dyDescent="0.2"/>
    <row r="43873" ht="12.75" customHeight="1" x14ac:dyDescent="0.2"/>
    <row r="43874" ht="12.75" customHeight="1" x14ac:dyDescent="0.2"/>
    <row r="43875" ht="12.75" customHeight="1" x14ac:dyDescent="0.2"/>
    <row r="43876" ht="12.75" customHeight="1" x14ac:dyDescent="0.2"/>
    <row r="43877" ht="12.75" customHeight="1" x14ac:dyDescent="0.2"/>
    <row r="43878" ht="12.75" customHeight="1" x14ac:dyDescent="0.2"/>
    <row r="43879" ht="12.75" customHeight="1" x14ac:dyDescent="0.2"/>
    <row r="43880" ht="12.75" customHeight="1" x14ac:dyDescent="0.2"/>
    <row r="43881" ht="12.75" customHeight="1" x14ac:dyDescent="0.2"/>
    <row r="43882" ht="12.75" customHeight="1" x14ac:dyDescent="0.2"/>
    <row r="43883" ht="12.75" customHeight="1" x14ac:dyDescent="0.2"/>
    <row r="43884" ht="12.75" customHeight="1" x14ac:dyDescent="0.2"/>
    <row r="43885" ht="12.75" customHeight="1" x14ac:dyDescent="0.2"/>
    <row r="43886" ht="12.75" customHeight="1" x14ac:dyDescent="0.2"/>
    <row r="43887" ht="12.75" customHeight="1" x14ac:dyDescent="0.2"/>
    <row r="43888" ht="12.75" customHeight="1" x14ac:dyDescent="0.2"/>
    <row r="43889" ht="12.75" customHeight="1" x14ac:dyDescent="0.2"/>
    <row r="43890" ht="12.75" customHeight="1" x14ac:dyDescent="0.2"/>
    <row r="43891" ht="12.75" customHeight="1" x14ac:dyDescent="0.2"/>
    <row r="43892" ht="12.75" customHeight="1" x14ac:dyDescent="0.2"/>
    <row r="43893" ht="12.75" customHeight="1" x14ac:dyDescent="0.2"/>
    <row r="43894" ht="12.75" customHeight="1" x14ac:dyDescent="0.2"/>
    <row r="43895" ht="12.75" customHeight="1" x14ac:dyDescent="0.2"/>
    <row r="43896" ht="12.75" customHeight="1" x14ac:dyDescent="0.2"/>
    <row r="43897" ht="12.75" customHeight="1" x14ac:dyDescent="0.2"/>
    <row r="43898" ht="12.75" customHeight="1" x14ac:dyDescent="0.2"/>
    <row r="43899" ht="12.75" customHeight="1" x14ac:dyDescent="0.2"/>
    <row r="43900" ht="12.75" customHeight="1" x14ac:dyDescent="0.2"/>
    <row r="43901" ht="12.75" customHeight="1" x14ac:dyDescent="0.2"/>
    <row r="43902" ht="12.75" customHeight="1" x14ac:dyDescent="0.2"/>
    <row r="43903" ht="12.75" customHeight="1" x14ac:dyDescent="0.2"/>
    <row r="43904" ht="12.75" customHeight="1" x14ac:dyDescent="0.2"/>
    <row r="43905" ht="12.75" customHeight="1" x14ac:dyDescent="0.2"/>
    <row r="43906" ht="12.75" customHeight="1" x14ac:dyDescent="0.2"/>
    <row r="43907" ht="12.75" customHeight="1" x14ac:dyDescent="0.2"/>
    <row r="43908" ht="12.75" customHeight="1" x14ac:dyDescent="0.2"/>
    <row r="43909" ht="12.75" customHeight="1" x14ac:dyDescent="0.2"/>
    <row r="43910" ht="12.75" customHeight="1" x14ac:dyDescent="0.2"/>
    <row r="43911" ht="12.75" customHeight="1" x14ac:dyDescent="0.2"/>
    <row r="43912" ht="12.75" customHeight="1" x14ac:dyDescent="0.2"/>
    <row r="43913" ht="12.75" customHeight="1" x14ac:dyDescent="0.2"/>
    <row r="43914" ht="12.75" customHeight="1" x14ac:dyDescent="0.2"/>
    <row r="43915" ht="12.75" customHeight="1" x14ac:dyDescent="0.2"/>
    <row r="43916" ht="12.75" customHeight="1" x14ac:dyDescent="0.2"/>
    <row r="43917" ht="12.75" customHeight="1" x14ac:dyDescent="0.2"/>
    <row r="43918" ht="12.75" customHeight="1" x14ac:dyDescent="0.2"/>
    <row r="43919" ht="12.75" customHeight="1" x14ac:dyDescent="0.2"/>
    <row r="43920" ht="12.75" customHeight="1" x14ac:dyDescent="0.2"/>
    <row r="43921" ht="12.75" customHeight="1" x14ac:dyDescent="0.2"/>
    <row r="43922" ht="12.75" customHeight="1" x14ac:dyDescent="0.2"/>
    <row r="43923" ht="12.75" customHeight="1" x14ac:dyDescent="0.2"/>
    <row r="43924" ht="12.75" customHeight="1" x14ac:dyDescent="0.2"/>
    <row r="43925" ht="12.75" customHeight="1" x14ac:dyDescent="0.2"/>
    <row r="43926" ht="12.75" customHeight="1" x14ac:dyDescent="0.2"/>
    <row r="43927" ht="12.75" customHeight="1" x14ac:dyDescent="0.2"/>
    <row r="43928" ht="12.75" customHeight="1" x14ac:dyDescent="0.2"/>
    <row r="43929" ht="12.75" customHeight="1" x14ac:dyDescent="0.2"/>
    <row r="43930" ht="12.75" customHeight="1" x14ac:dyDescent="0.2"/>
    <row r="43931" ht="12.75" customHeight="1" x14ac:dyDescent="0.2"/>
    <row r="43932" ht="12.75" customHeight="1" x14ac:dyDescent="0.2"/>
    <row r="43933" ht="12.75" customHeight="1" x14ac:dyDescent="0.2"/>
    <row r="43934" ht="12.75" customHeight="1" x14ac:dyDescent="0.2"/>
    <row r="43935" ht="12.75" customHeight="1" x14ac:dyDescent="0.2"/>
    <row r="43936" ht="12.75" customHeight="1" x14ac:dyDescent="0.2"/>
    <row r="43937" ht="12.75" customHeight="1" x14ac:dyDescent="0.2"/>
    <row r="43938" ht="12.75" customHeight="1" x14ac:dyDescent="0.2"/>
    <row r="43939" ht="12.75" customHeight="1" x14ac:dyDescent="0.2"/>
    <row r="43940" ht="12.75" customHeight="1" x14ac:dyDescent="0.2"/>
    <row r="43941" ht="12.75" customHeight="1" x14ac:dyDescent="0.2"/>
    <row r="43942" ht="12.75" customHeight="1" x14ac:dyDescent="0.2"/>
    <row r="43943" ht="12.75" customHeight="1" x14ac:dyDescent="0.2"/>
    <row r="43944" ht="12.75" customHeight="1" x14ac:dyDescent="0.2"/>
    <row r="43945" ht="12.75" customHeight="1" x14ac:dyDescent="0.2"/>
    <row r="43946" ht="12.75" customHeight="1" x14ac:dyDescent="0.2"/>
    <row r="43947" ht="12.75" customHeight="1" x14ac:dyDescent="0.2"/>
    <row r="43948" ht="12.75" customHeight="1" x14ac:dyDescent="0.2"/>
    <row r="43949" ht="12.75" customHeight="1" x14ac:dyDescent="0.2"/>
    <row r="43950" ht="12.75" customHeight="1" x14ac:dyDescent="0.2"/>
    <row r="43951" ht="12.75" customHeight="1" x14ac:dyDescent="0.2"/>
    <row r="43952" ht="12.75" customHeight="1" x14ac:dyDescent="0.2"/>
    <row r="43953" ht="12.75" customHeight="1" x14ac:dyDescent="0.2"/>
    <row r="43954" ht="12.75" customHeight="1" x14ac:dyDescent="0.2"/>
    <row r="43955" ht="12.75" customHeight="1" x14ac:dyDescent="0.2"/>
    <row r="43956" ht="12.75" customHeight="1" x14ac:dyDescent="0.2"/>
    <row r="43957" ht="12.75" customHeight="1" x14ac:dyDescent="0.2"/>
    <row r="43958" ht="12.75" customHeight="1" x14ac:dyDescent="0.2"/>
    <row r="43959" ht="12.75" customHeight="1" x14ac:dyDescent="0.2"/>
    <row r="43960" ht="12.75" customHeight="1" x14ac:dyDescent="0.2"/>
    <row r="43961" ht="12.75" customHeight="1" x14ac:dyDescent="0.2"/>
    <row r="43962" ht="12.75" customHeight="1" x14ac:dyDescent="0.2"/>
    <row r="43963" ht="12.75" customHeight="1" x14ac:dyDescent="0.2"/>
    <row r="43964" ht="12.75" customHeight="1" x14ac:dyDescent="0.2"/>
    <row r="43965" ht="12.75" customHeight="1" x14ac:dyDescent="0.2"/>
    <row r="43966" ht="12.75" customHeight="1" x14ac:dyDescent="0.2"/>
    <row r="43967" ht="12.75" customHeight="1" x14ac:dyDescent="0.2"/>
    <row r="43968" ht="12.75" customHeight="1" x14ac:dyDescent="0.2"/>
    <row r="43969" ht="12.75" customHeight="1" x14ac:dyDescent="0.2"/>
    <row r="43970" ht="12.75" customHeight="1" x14ac:dyDescent="0.2"/>
    <row r="43971" ht="12.75" customHeight="1" x14ac:dyDescent="0.2"/>
    <row r="43972" ht="12.75" customHeight="1" x14ac:dyDescent="0.2"/>
    <row r="43973" ht="12.75" customHeight="1" x14ac:dyDescent="0.2"/>
    <row r="43974" ht="12.75" customHeight="1" x14ac:dyDescent="0.2"/>
    <row r="43975" ht="12.75" customHeight="1" x14ac:dyDescent="0.2"/>
    <row r="43976" ht="12.75" customHeight="1" x14ac:dyDescent="0.2"/>
    <row r="43977" ht="12.75" customHeight="1" x14ac:dyDescent="0.2"/>
    <row r="43978" ht="12.75" customHeight="1" x14ac:dyDescent="0.2"/>
    <row r="43979" ht="12.75" customHeight="1" x14ac:dyDescent="0.2"/>
    <row r="43980" ht="12.75" customHeight="1" x14ac:dyDescent="0.2"/>
    <row r="43981" ht="12.75" customHeight="1" x14ac:dyDescent="0.2"/>
    <row r="43982" ht="12.75" customHeight="1" x14ac:dyDescent="0.2"/>
    <row r="43983" ht="12.75" customHeight="1" x14ac:dyDescent="0.2"/>
    <row r="43984" ht="12.75" customHeight="1" x14ac:dyDescent="0.2"/>
    <row r="43985" ht="12.75" customHeight="1" x14ac:dyDescent="0.2"/>
    <row r="43986" ht="12.75" customHeight="1" x14ac:dyDescent="0.2"/>
    <row r="43987" ht="12.75" customHeight="1" x14ac:dyDescent="0.2"/>
    <row r="43988" ht="12.75" customHeight="1" x14ac:dyDescent="0.2"/>
    <row r="43989" ht="12.75" customHeight="1" x14ac:dyDescent="0.2"/>
    <row r="43990" ht="12.75" customHeight="1" x14ac:dyDescent="0.2"/>
    <row r="43991" ht="12.75" customHeight="1" x14ac:dyDescent="0.2"/>
    <row r="43992" ht="12.75" customHeight="1" x14ac:dyDescent="0.2"/>
    <row r="43993" ht="12.75" customHeight="1" x14ac:dyDescent="0.2"/>
    <row r="43994" ht="12.75" customHeight="1" x14ac:dyDescent="0.2"/>
    <row r="43995" ht="12.75" customHeight="1" x14ac:dyDescent="0.2"/>
    <row r="43996" ht="12.75" customHeight="1" x14ac:dyDescent="0.2"/>
    <row r="43997" ht="12.75" customHeight="1" x14ac:dyDescent="0.2"/>
    <row r="43998" ht="12.75" customHeight="1" x14ac:dyDescent="0.2"/>
    <row r="43999" ht="12.75" customHeight="1" x14ac:dyDescent="0.2"/>
    <row r="44000" ht="12.75" customHeight="1" x14ac:dyDescent="0.2"/>
    <row r="44001" ht="12.75" customHeight="1" x14ac:dyDescent="0.2"/>
    <row r="44002" ht="12.75" customHeight="1" x14ac:dyDescent="0.2"/>
    <row r="44003" ht="12.75" customHeight="1" x14ac:dyDescent="0.2"/>
    <row r="44004" ht="12.75" customHeight="1" x14ac:dyDescent="0.2"/>
    <row r="44005" ht="12.75" customHeight="1" x14ac:dyDescent="0.2"/>
    <row r="44006" ht="12.75" customHeight="1" x14ac:dyDescent="0.2"/>
    <row r="44007" ht="12.75" customHeight="1" x14ac:dyDescent="0.2"/>
    <row r="44008" ht="12.75" customHeight="1" x14ac:dyDescent="0.2"/>
    <row r="44009" ht="12.75" customHeight="1" x14ac:dyDescent="0.2"/>
    <row r="44010" ht="12.75" customHeight="1" x14ac:dyDescent="0.2"/>
    <row r="44011" ht="12.75" customHeight="1" x14ac:dyDescent="0.2"/>
    <row r="44012" ht="12.75" customHeight="1" x14ac:dyDescent="0.2"/>
    <row r="44013" ht="12.75" customHeight="1" x14ac:dyDescent="0.2"/>
    <row r="44014" ht="12.75" customHeight="1" x14ac:dyDescent="0.2"/>
    <row r="44015" ht="12.75" customHeight="1" x14ac:dyDescent="0.2"/>
    <row r="44016" ht="12.75" customHeight="1" x14ac:dyDescent="0.2"/>
    <row r="44017" ht="12.75" customHeight="1" x14ac:dyDescent="0.2"/>
    <row r="44018" ht="12.75" customHeight="1" x14ac:dyDescent="0.2"/>
    <row r="44019" ht="12.75" customHeight="1" x14ac:dyDescent="0.2"/>
    <row r="44020" ht="12.75" customHeight="1" x14ac:dyDescent="0.2"/>
    <row r="44021" ht="12.75" customHeight="1" x14ac:dyDescent="0.2"/>
    <row r="44022" ht="12.75" customHeight="1" x14ac:dyDescent="0.2"/>
    <row r="44023" ht="12.75" customHeight="1" x14ac:dyDescent="0.2"/>
    <row r="44024" ht="12.75" customHeight="1" x14ac:dyDescent="0.2"/>
    <row r="44025" ht="12.75" customHeight="1" x14ac:dyDescent="0.2"/>
    <row r="44026" ht="12.75" customHeight="1" x14ac:dyDescent="0.2"/>
    <row r="44027" ht="12.75" customHeight="1" x14ac:dyDescent="0.2"/>
    <row r="44028" ht="12.75" customHeight="1" x14ac:dyDescent="0.2"/>
    <row r="44029" ht="12.75" customHeight="1" x14ac:dyDescent="0.2"/>
    <row r="44030" ht="12.75" customHeight="1" x14ac:dyDescent="0.2"/>
    <row r="44031" ht="12.75" customHeight="1" x14ac:dyDescent="0.2"/>
    <row r="44032" ht="12.75" customHeight="1" x14ac:dyDescent="0.2"/>
    <row r="44033" ht="12.75" customHeight="1" x14ac:dyDescent="0.2"/>
    <row r="44034" ht="12.75" customHeight="1" x14ac:dyDescent="0.2"/>
    <row r="44035" ht="12.75" customHeight="1" x14ac:dyDescent="0.2"/>
    <row r="44036" ht="12.75" customHeight="1" x14ac:dyDescent="0.2"/>
    <row r="44037" ht="12.75" customHeight="1" x14ac:dyDescent="0.2"/>
    <row r="44038" ht="12.75" customHeight="1" x14ac:dyDescent="0.2"/>
    <row r="44039" ht="12.75" customHeight="1" x14ac:dyDescent="0.2"/>
    <row r="44040" ht="12.75" customHeight="1" x14ac:dyDescent="0.2"/>
    <row r="44041" ht="12.75" customHeight="1" x14ac:dyDescent="0.2"/>
    <row r="44042" ht="12.75" customHeight="1" x14ac:dyDescent="0.2"/>
    <row r="44043" ht="12.75" customHeight="1" x14ac:dyDescent="0.2"/>
    <row r="44044" ht="12.75" customHeight="1" x14ac:dyDescent="0.2"/>
    <row r="44045" ht="12.75" customHeight="1" x14ac:dyDescent="0.2"/>
    <row r="44046" ht="12.75" customHeight="1" x14ac:dyDescent="0.2"/>
    <row r="44047" ht="12.75" customHeight="1" x14ac:dyDescent="0.2"/>
    <row r="44048" ht="12.75" customHeight="1" x14ac:dyDescent="0.2"/>
    <row r="44049" ht="12.75" customHeight="1" x14ac:dyDescent="0.2"/>
    <row r="44050" ht="12.75" customHeight="1" x14ac:dyDescent="0.2"/>
    <row r="44051" ht="12.75" customHeight="1" x14ac:dyDescent="0.2"/>
    <row r="44052" ht="12.75" customHeight="1" x14ac:dyDescent="0.2"/>
    <row r="44053" ht="12.75" customHeight="1" x14ac:dyDescent="0.2"/>
    <row r="44054" ht="12.75" customHeight="1" x14ac:dyDescent="0.2"/>
    <row r="44055" ht="12.75" customHeight="1" x14ac:dyDescent="0.2"/>
    <row r="44056" ht="12.75" customHeight="1" x14ac:dyDescent="0.2"/>
    <row r="44057" ht="12.75" customHeight="1" x14ac:dyDescent="0.2"/>
    <row r="44058" ht="12.75" customHeight="1" x14ac:dyDescent="0.2"/>
    <row r="44059" ht="12.75" customHeight="1" x14ac:dyDescent="0.2"/>
    <row r="44060" ht="12.75" customHeight="1" x14ac:dyDescent="0.2"/>
    <row r="44061" ht="12.75" customHeight="1" x14ac:dyDescent="0.2"/>
    <row r="44062" ht="12.75" customHeight="1" x14ac:dyDescent="0.2"/>
    <row r="44063" ht="12.75" customHeight="1" x14ac:dyDescent="0.2"/>
    <row r="44064" ht="12.75" customHeight="1" x14ac:dyDescent="0.2"/>
    <row r="44065" ht="12.75" customHeight="1" x14ac:dyDescent="0.2"/>
    <row r="44066" ht="12.75" customHeight="1" x14ac:dyDescent="0.2"/>
    <row r="44067" ht="12.75" customHeight="1" x14ac:dyDescent="0.2"/>
    <row r="44068" ht="12.75" customHeight="1" x14ac:dyDescent="0.2"/>
    <row r="44069" ht="12.75" customHeight="1" x14ac:dyDescent="0.2"/>
    <row r="44070" ht="12.75" customHeight="1" x14ac:dyDescent="0.2"/>
    <row r="44071" ht="12.75" customHeight="1" x14ac:dyDescent="0.2"/>
    <row r="44072" ht="12.75" customHeight="1" x14ac:dyDescent="0.2"/>
    <row r="44073" ht="12.75" customHeight="1" x14ac:dyDescent="0.2"/>
    <row r="44074" ht="12.75" customHeight="1" x14ac:dyDescent="0.2"/>
    <row r="44075" ht="12.75" customHeight="1" x14ac:dyDescent="0.2"/>
    <row r="44076" ht="12.75" customHeight="1" x14ac:dyDescent="0.2"/>
    <row r="44077" ht="12.75" customHeight="1" x14ac:dyDescent="0.2"/>
    <row r="44078" ht="12.75" customHeight="1" x14ac:dyDescent="0.2"/>
    <row r="44079" ht="12.75" customHeight="1" x14ac:dyDescent="0.2"/>
    <row r="44080" ht="12.75" customHeight="1" x14ac:dyDescent="0.2"/>
    <row r="44081" ht="12.75" customHeight="1" x14ac:dyDescent="0.2"/>
    <row r="44082" ht="12.75" customHeight="1" x14ac:dyDescent="0.2"/>
    <row r="44083" ht="12.75" customHeight="1" x14ac:dyDescent="0.2"/>
    <row r="44084" ht="12.75" customHeight="1" x14ac:dyDescent="0.2"/>
    <row r="44085" ht="12.75" customHeight="1" x14ac:dyDescent="0.2"/>
    <row r="44086" ht="12.75" customHeight="1" x14ac:dyDescent="0.2"/>
    <row r="44087" ht="12.75" customHeight="1" x14ac:dyDescent="0.2"/>
    <row r="44088" ht="12.75" customHeight="1" x14ac:dyDescent="0.2"/>
    <row r="44089" ht="12.75" customHeight="1" x14ac:dyDescent="0.2"/>
    <row r="44090" ht="12.75" customHeight="1" x14ac:dyDescent="0.2"/>
    <row r="44091" ht="12.75" customHeight="1" x14ac:dyDescent="0.2"/>
    <row r="44092" ht="12.75" customHeight="1" x14ac:dyDescent="0.2"/>
    <row r="44093" ht="12.75" customHeight="1" x14ac:dyDescent="0.2"/>
    <row r="44094" ht="12.75" customHeight="1" x14ac:dyDescent="0.2"/>
    <row r="44095" ht="12.75" customHeight="1" x14ac:dyDescent="0.2"/>
    <row r="44096" ht="12.75" customHeight="1" x14ac:dyDescent="0.2"/>
    <row r="44097" ht="12.75" customHeight="1" x14ac:dyDescent="0.2"/>
    <row r="44098" ht="12.75" customHeight="1" x14ac:dyDescent="0.2"/>
    <row r="44099" ht="12.75" customHeight="1" x14ac:dyDescent="0.2"/>
    <row r="44100" ht="12.75" customHeight="1" x14ac:dyDescent="0.2"/>
    <row r="44101" ht="12.75" customHeight="1" x14ac:dyDescent="0.2"/>
    <row r="44102" ht="12.75" customHeight="1" x14ac:dyDescent="0.2"/>
    <row r="44103" ht="12.75" customHeight="1" x14ac:dyDescent="0.2"/>
    <row r="44104" ht="12.75" customHeight="1" x14ac:dyDescent="0.2"/>
    <row r="44105" ht="12.75" customHeight="1" x14ac:dyDescent="0.2"/>
    <row r="44106" ht="12.75" customHeight="1" x14ac:dyDescent="0.2"/>
    <row r="44107" ht="12.75" customHeight="1" x14ac:dyDescent="0.2"/>
    <row r="44108" ht="12.75" customHeight="1" x14ac:dyDescent="0.2"/>
    <row r="44109" ht="12.75" customHeight="1" x14ac:dyDescent="0.2"/>
    <row r="44110" ht="12.75" customHeight="1" x14ac:dyDescent="0.2"/>
    <row r="44111" ht="12.75" customHeight="1" x14ac:dyDescent="0.2"/>
    <row r="44112" ht="12.75" customHeight="1" x14ac:dyDescent="0.2"/>
    <row r="44113" ht="12.75" customHeight="1" x14ac:dyDescent="0.2"/>
    <row r="44114" ht="12.75" customHeight="1" x14ac:dyDescent="0.2"/>
    <row r="44115" ht="12.75" customHeight="1" x14ac:dyDescent="0.2"/>
    <row r="44116" ht="12.75" customHeight="1" x14ac:dyDescent="0.2"/>
    <row r="44117" ht="12.75" customHeight="1" x14ac:dyDescent="0.2"/>
    <row r="44118" ht="12.75" customHeight="1" x14ac:dyDescent="0.2"/>
    <row r="44119" ht="12.75" customHeight="1" x14ac:dyDescent="0.2"/>
    <row r="44120" ht="12.75" customHeight="1" x14ac:dyDescent="0.2"/>
    <row r="44121" ht="12.75" customHeight="1" x14ac:dyDescent="0.2"/>
    <row r="44122" ht="12.75" customHeight="1" x14ac:dyDescent="0.2"/>
    <row r="44123" ht="12.75" customHeight="1" x14ac:dyDescent="0.2"/>
    <row r="44124" ht="12.75" customHeight="1" x14ac:dyDescent="0.2"/>
    <row r="44125" ht="12.75" customHeight="1" x14ac:dyDescent="0.2"/>
    <row r="44126" ht="12.75" customHeight="1" x14ac:dyDescent="0.2"/>
    <row r="44127" ht="12.75" customHeight="1" x14ac:dyDescent="0.2"/>
    <row r="44128" ht="12.75" customHeight="1" x14ac:dyDescent="0.2"/>
    <row r="44129" ht="12.75" customHeight="1" x14ac:dyDescent="0.2"/>
    <row r="44130" ht="12.75" customHeight="1" x14ac:dyDescent="0.2"/>
    <row r="44131" ht="12.75" customHeight="1" x14ac:dyDescent="0.2"/>
    <row r="44132" ht="12.75" customHeight="1" x14ac:dyDescent="0.2"/>
    <row r="44133" ht="12.75" customHeight="1" x14ac:dyDescent="0.2"/>
    <row r="44134" ht="12.75" customHeight="1" x14ac:dyDescent="0.2"/>
    <row r="44135" ht="12.75" customHeight="1" x14ac:dyDescent="0.2"/>
    <row r="44136" ht="12.75" customHeight="1" x14ac:dyDescent="0.2"/>
    <row r="44137" ht="12.75" customHeight="1" x14ac:dyDescent="0.2"/>
    <row r="44138" ht="12.75" customHeight="1" x14ac:dyDescent="0.2"/>
    <row r="44139" ht="12.75" customHeight="1" x14ac:dyDescent="0.2"/>
    <row r="44140" ht="12.75" customHeight="1" x14ac:dyDescent="0.2"/>
    <row r="44141" ht="12.75" customHeight="1" x14ac:dyDescent="0.2"/>
    <row r="44142" ht="12.75" customHeight="1" x14ac:dyDescent="0.2"/>
    <row r="44143" ht="12.75" customHeight="1" x14ac:dyDescent="0.2"/>
    <row r="44144" ht="12.75" customHeight="1" x14ac:dyDescent="0.2"/>
    <row r="44145" ht="12.75" customHeight="1" x14ac:dyDescent="0.2"/>
    <row r="44146" ht="12.75" customHeight="1" x14ac:dyDescent="0.2"/>
    <row r="44147" ht="12.75" customHeight="1" x14ac:dyDescent="0.2"/>
    <row r="44148" ht="12.75" customHeight="1" x14ac:dyDescent="0.2"/>
    <row r="44149" ht="12.75" customHeight="1" x14ac:dyDescent="0.2"/>
    <row r="44150" ht="12.75" customHeight="1" x14ac:dyDescent="0.2"/>
    <row r="44151" ht="12.75" customHeight="1" x14ac:dyDescent="0.2"/>
    <row r="44152" ht="12.75" customHeight="1" x14ac:dyDescent="0.2"/>
    <row r="44153" ht="12.75" customHeight="1" x14ac:dyDescent="0.2"/>
    <row r="44154" ht="12.75" customHeight="1" x14ac:dyDescent="0.2"/>
    <row r="44155" ht="12.75" customHeight="1" x14ac:dyDescent="0.2"/>
    <row r="44156" ht="12.75" customHeight="1" x14ac:dyDescent="0.2"/>
    <row r="44157" ht="12.75" customHeight="1" x14ac:dyDescent="0.2"/>
    <row r="44158" ht="12.75" customHeight="1" x14ac:dyDescent="0.2"/>
    <row r="44159" ht="12.75" customHeight="1" x14ac:dyDescent="0.2"/>
    <row r="44160" ht="12.75" customHeight="1" x14ac:dyDescent="0.2"/>
    <row r="44161" ht="12.75" customHeight="1" x14ac:dyDescent="0.2"/>
    <row r="44162" ht="12.75" customHeight="1" x14ac:dyDescent="0.2"/>
    <row r="44163" ht="12.75" customHeight="1" x14ac:dyDescent="0.2"/>
    <row r="44164" ht="12.75" customHeight="1" x14ac:dyDescent="0.2"/>
    <row r="44165" ht="12.75" customHeight="1" x14ac:dyDescent="0.2"/>
    <row r="44166" ht="12.75" customHeight="1" x14ac:dyDescent="0.2"/>
    <row r="44167" ht="12.75" customHeight="1" x14ac:dyDescent="0.2"/>
    <row r="44168" ht="12.75" customHeight="1" x14ac:dyDescent="0.2"/>
    <row r="44169" ht="12.75" customHeight="1" x14ac:dyDescent="0.2"/>
    <row r="44170" ht="12.75" customHeight="1" x14ac:dyDescent="0.2"/>
    <row r="44171" ht="12.75" customHeight="1" x14ac:dyDescent="0.2"/>
    <row r="44172" ht="12.75" customHeight="1" x14ac:dyDescent="0.2"/>
    <row r="44173" ht="12.75" customHeight="1" x14ac:dyDescent="0.2"/>
    <row r="44174" ht="12.75" customHeight="1" x14ac:dyDescent="0.2"/>
    <row r="44175" ht="12.75" customHeight="1" x14ac:dyDescent="0.2"/>
    <row r="44176" ht="12.75" customHeight="1" x14ac:dyDescent="0.2"/>
    <row r="44177" ht="12.75" customHeight="1" x14ac:dyDescent="0.2"/>
    <row r="44178" ht="12.75" customHeight="1" x14ac:dyDescent="0.2"/>
    <row r="44179" ht="12.75" customHeight="1" x14ac:dyDescent="0.2"/>
    <row r="44180" ht="12.75" customHeight="1" x14ac:dyDescent="0.2"/>
    <row r="44181" ht="12.75" customHeight="1" x14ac:dyDescent="0.2"/>
    <row r="44182" ht="12.75" customHeight="1" x14ac:dyDescent="0.2"/>
    <row r="44183" ht="12.75" customHeight="1" x14ac:dyDescent="0.2"/>
    <row r="44184" ht="12.75" customHeight="1" x14ac:dyDescent="0.2"/>
    <row r="44185" ht="12.75" customHeight="1" x14ac:dyDescent="0.2"/>
    <row r="44186" ht="12.75" customHeight="1" x14ac:dyDescent="0.2"/>
    <row r="44187" ht="12.75" customHeight="1" x14ac:dyDescent="0.2"/>
    <row r="44188" ht="12.75" customHeight="1" x14ac:dyDescent="0.2"/>
    <row r="44189" ht="12.75" customHeight="1" x14ac:dyDescent="0.2"/>
    <row r="44190" ht="12.75" customHeight="1" x14ac:dyDescent="0.2"/>
    <row r="44191" ht="12.75" customHeight="1" x14ac:dyDescent="0.2"/>
    <row r="44192" ht="12.75" customHeight="1" x14ac:dyDescent="0.2"/>
    <row r="44193" ht="12.75" customHeight="1" x14ac:dyDescent="0.2"/>
    <row r="44194" ht="12.75" customHeight="1" x14ac:dyDescent="0.2"/>
    <row r="44195" ht="12.75" customHeight="1" x14ac:dyDescent="0.2"/>
    <row r="44196" ht="12.75" customHeight="1" x14ac:dyDescent="0.2"/>
    <row r="44197" ht="12.75" customHeight="1" x14ac:dyDescent="0.2"/>
    <row r="44198" ht="12.75" customHeight="1" x14ac:dyDescent="0.2"/>
    <row r="44199" ht="12.75" customHeight="1" x14ac:dyDescent="0.2"/>
    <row r="44200" ht="12.75" customHeight="1" x14ac:dyDescent="0.2"/>
    <row r="44201" ht="12.75" customHeight="1" x14ac:dyDescent="0.2"/>
    <row r="44202" ht="12.75" customHeight="1" x14ac:dyDescent="0.2"/>
    <row r="44203" ht="12.75" customHeight="1" x14ac:dyDescent="0.2"/>
    <row r="44204" ht="12.75" customHeight="1" x14ac:dyDescent="0.2"/>
    <row r="44205" ht="12.75" customHeight="1" x14ac:dyDescent="0.2"/>
    <row r="44206" ht="12.75" customHeight="1" x14ac:dyDescent="0.2"/>
    <row r="44207" ht="12.75" customHeight="1" x14ac:dyDescent="0.2"/>
    <row r="44208" ht="12.75" customHeight="1" x14ac:dyDescent="0.2"/>
    <row r="44209" ht="12.75" customHeight="1" x14ac:dyDescent="0.2"/>
    <row r="44210" ht="12.75" customHeight="1" x14ac:dyDescent="0.2"/>
    <row r="44211" ht="12.75" customHeight="1" x14ac:dyDescent="0.2"/>
    <row r="44212" ht="12.75" customHeight="1" x14ac:dyDescent="0.2"/>
    <row r="44213" ht="12.75" customHeight="1" x14ac:dyDescent="0.2"/>
    <row r="44214" ht="12.75" customHeight="1" x14ac:dyDescent="0.2"/>
    <row r="44215" ht="12.75" customHeight="1" x14ac:dyDescent="0.2"/>
    <row r="44216" ht="12.75" customHeight="1" x14ac:dyDescent="0.2"/>
    <row r="44217" ht="12.75" customHeight="1" x14ac:dyDescent="0.2"/>
    <row r="44218" ht="12.75" customHeight="1" x14ac:dyDescent="0.2"/>
    <row r="44219" ht="12.75" customHeight="1" x14ac:dyDescent="0.2"/>
    <row r="44220" ht="12.75" customHeight="1" x14ac:dyDescent="0.2"/>
    <row r="44221" ht="12.75" customHeight="1" x14ac:dyDescent="0.2"/>
    <row r="44222" ht="12.75" customHeight="1" x14ac:dyDescent="0.2"/>
    <row r="44223" ht="12.75" customHeight="1" x14ac:dyDescent="0.2"/>
    <row r="44224" ht="12.75" customHeight="1" x14ac:dyDescent="0.2"/>
    <row r="44225" ht="12.75" customHeight="1" x14ac:dyDescent="0.2"/>
    <row r="44226" ht="12.75" customHeight="1" x14ac:dyDescent="0.2"/>
    <row r="44227" ht="12.75" customHeight="1" x14ac:dyDescent="0.2"/>
    <row r="44228" ht="12.75" customHeight="1" x14ac:dyDescent="0.2"/>
    <row r="44229" ht="12.75" customHeight="1" x14ac:dyDescent="0.2"/>
    <row r="44230" ht="12.75" customHeight="1" x14ac:dyDescent="0.2"/>
    <row r="44231" ht="12.75" customHeight="1" x14ac:dyDescent="0.2"/>
    <row r="44232" ht="12.75" customHeight="1" x14ac:dyDescent="0.2"/>
    <row r="44233" ht="12.75" customHeight="1" x14ac:dyDescent="0.2"/>
    <row r="44234" ht="12.75" customHeight="1" x14ac:dyDescent="0.2"/>
    <row r="44235" ht="12.75" customHeight="1" x14ac:dyDescent="0.2"/>
    <row r="44236" ht="12.75" customHeight="1" x14ac:dyDescent="0.2"/>
    <row r="44237" ht="12.75" customHeight="1" x14ac:dyDescent="0.2"/>
    <row r="44238" ht="12.75" customHeight="1" x14ac:dyDescent="0.2"/>
    <row r="44239" ht="12.75" customHeight="1" x14ac:dyDescent="0.2"/>
    <row r="44240" ht="12.75" customHeight="1" x14ac:dyDescent="0.2"/>
    <row r="44241" ht="12.75" customHeight="1" x14ac:dyDescent="0.2"/>
    <row r="44242" ht="12.75" customHeight="1" x14ac:dyDescent="0.2"/>
    <row r="44243" ht="12.75" customHeight="1" x14ac:dyDescent="0.2"/>
    <row r="44244" ht="12.75" customHeight="1" x14ac:dyDescent="0.2"/>
    <row r="44245" ht="12.75" customHeight="1" x14ac:dyDescent="0.2"/>
    <row r="44246" ht="12.75" customHeight="1" x14ac:dyDescent="0.2"/>
    <row r="44247" ht="12.75" customHeight="1" x14ac:dyDescent="0.2"/>
    <row r="44248" ht="12.75" customHeight="1" x14ac:dyDescent="0.2"/>
    <row r="44249" ht="12.75" customHeight="1" x14ac:dyDescent="0.2"/>
    <row r="44250" ht="12.75" customHeight="1" x14ac:dyDescent="0.2"/>
    <row r="44251" ht="12.75" customHeight="1" x14ac:dyDescent="0.2"/>
    <row r="44252" ht="12.75" customHeight="1" x14ac:dyDescent="0.2"/>
    <row r="44253" ht="12.75" customHeight="1" x14ac:dyDescent="0.2"/>
    <row r="44254" ht="12.75" customHeight="1" x14ac:dyDescent="0.2"/>
    <row r="44255" ht="12.75" customHeight="1" x14ac:dyDescent="0.2"/>
    <row r="44256" ht="12.75" customHeight="1" x14ac:dyDescent="0.2"/>
    <row r="44257" ht="12.75" customHeight="1" x14ac:dyDescent="0.2"/>
    <row r="44258" ht="12.75" customHeight="1" x14ac:dyDescent="0.2"/>
    <row r="44259" ht="12.75" customHeight="1" x14ac:dyDescent="0.2"/>
    <row r="44260" ht="12.75" customHeight="1" x14ac:dyDescent="0.2"/>
    <row r="44261" ht="12.75" customHeight="1" x14ac:dyDescent="0.2"/>
    <row r="44262" ht="12.75" customHeight="1" x14ac:dyDescent="0.2"/>
    <row r="44263" ht="12.75" customHeight="1" x14ac:dyDescent="0.2"/>
    <row r="44264" ht="12.75" customHeight="1" x14ac:dyDescent="0.2"/>
    <row r="44265" ht="12.75" customHeight="1" x14ac:dyDescent="0.2"/>
    <row r="44266" ht="12.75" customHeight="1" x14ac:dyDescent="0.2"/>
    <row r="44267" ht="12.75" customHeight="1" x14ac:dyDescent="0.2"/>
    <row r="44268" ht="12.75" customHeight="1" x14ac:dyDescent="0.2"/>
    <row r="44269" ht="12.75" customHeight="1" x14ac:dyDescent="0.2"/>
    <row r="44270" ht="12.75" customHeight="1" x14ac:dyDescent="0.2"/>
    <row r="44271" ht="12.75" customHeight="1" x14ac:dyDescent="0.2"/>
    <row r="44272" ht="12.75" customHeight="1" x14ac:dyDescent="0.2"/>
    <row r="44273" ht="12.75" customHeight="1" x14ac:dyDescent="0.2"/>
    <row r="44274" ht="12.75" customHeight="1" x14ac:dyDescent="0.2"/>
    <row r="44275" ht="12.75" customHeight="1" x14ac:dyDescent="0.2"/>
    <row r="44276" ht="12.75" customHeight="1" x14ac:dyDescent="0.2"/>
    <row r="44277" ht="12.75" customHeight="1" x14ac:dyDescent="0.2"/>
    <row r="44278" ht="12.75" customHeight="1" x14ac:dyDescent="0.2"/>
    <row r="44279" ht="12.75" customHeight="1" x14ac:dyDescent="0.2"/>
    <row r="44280" ht="12.75" customHeight="1" x14ac:dyDescent="0.2"/>
    <row r="44281" ht="12.75" customHeight="1" x14ac:dyDescent="0.2"/>
    <row r="44282" ht="12.75" customHeight="1" x14ac:dyDescent="0.2"/>
    <row r="44283" ht="12.75" customHeight="1" x14ac:dyDescent="0.2"/>
    <row r="44284" ht="12.75" customHeight="1" x14ac:dyDescent="0.2"/>
    <row r="44285" ht="12.75" customHeight="1" x14ac:dyDescent="0.2"/>
    <row r="44286" ht="12.75" customHeight="1" x14ac:dyDescent="0.2"/>
    <row r="44287" ht="12.75" customHeight="1" x14ac:dyDescent="0.2"/>
    <row r="44288" ht="12.75" customHeight="1" x14ac:dyDescent="0.2"/>
    <row r="44289" ht="12.75" customHeight="1" x14ac:dyDescent="0.2"/>
    <row r="44290" ht="12.75" customHeight="1" x14ac:dyDescent="0.2"/>
    <row r="44291" ht="12.75" customHeight="1" x14ac:dyDescent="0.2"/>
    <row r="44292" ht="12.75" customHeight="1" x14ac:dyDescent="0.2"/>
    <row r="44293" ht="12.75" customHeight="1" x14ac:dyDescent="0.2"/>
    <row r="44294" ht="12.75" customHeight="1" x14ac:dyDescent="0.2"/>
    <row r="44295" ht="12.75" customHeight="1" x14ac:dyDescent="0.2"/>
    <row r="44296" ht="12.75" customHeight="1" x14ac:dyDescent="0.2"/>
    <row r="44297" ht="12.75" customHeight="1" x14ac:dyDescent="0.2"/>
    <row r="44298" ht="12.75" customHeight="1" x14ac:dyDescent="0.2"/>
    <row r="44299" ht="12.75" customHeight="1" x14ac:dyDescent="0.2"/>
    <row r="44300" ht="12.75" customHeight="1" x14ac:dyDescent="0.2"/>
    <row r="44301" ht="12.75" customHeight="1" x14ac:dyDescent="0.2"/>
    <row r="44302" ht="12.75" customHeight="1" x14ac:dyDescent="0.2"/>
    <row r="44303" ht="12.75" customHeight="1" x14ac:dyDescent="0.2"/>
    <row r="44304" ht="12.75" customHeight="1" x14ac:dyDescent="0.2"/>
    <row r="44305" ht="12.75" customHeight="1" x14ac:dyDescent="0.2"/>
    <row r="44306" ht="12.75" customHeight="1" x14ac:dyDescent="0.2"/>
    <row r="44307" ht="12.75" customHeight="1" x14ac:dyDescent="0.2"/>
    <row r="44308" ht="12.75" customHeight="1" x14ac:dyDescent="0.2"/>
    <row r="44309" ht="12.75" customHeight="1" x14ac:dyDescent="0.2"/>
    <row r="44310" ht="12.75" customHeight="1" x14ac:dyDescent="0.2"/>
    <row r="44311" ht="12.75" customHeight="1" x14ac:dyDescent="0.2"/>
    <row r="44312" ht="12.75" customHeight="1" x14ac:dyDescent="0.2"/>
    <row r="44313" ht="12.75" customHeight="1" x14ac:dyDescent="0.2"/>
    <row r="44314" ht="12.75" customHeight="1" x14ac:dyDescent="0.2"/>
    <row r="44315" ht="12.75" customHeight="1" x14ac:dyDescent="0.2"/>
    <row r="44316" ht="12.75" customHeight="1" x14ac:dyDescent="0.2"/>
    <row r="44317" ht="12.75" customHeight="1" x14ac:dyDescent="0.2"/>
    <row r="44318" ht="12.75" customHeight="1" x14ac:dyDescent="0.2"/>
    <row r="44319" ht="12.75" customHeight="1" x14ac:dyDescent="0.2"/>
    <row r="44320" ht="12.75" customHeight="1" x14ac:dyDescent="0.2"/>
    <row r="44321" ht="12.75" customHeight="1" x14ac:dyDescent="0.2"/>
    <row r="44322" ht="12.75" customHeight="1" x14ac:dyDescent="0.2"/>
    <row r="44323" ht="12.75" customHeight="1" x14ac:dyDescent="0.2"/>
    <row r="44324" ht="12.75" customHeight="1" x14ac:dyDescent="0.2"/>
    <row r="44325" ht="12.75" customHeight="1" x14ac:dyDescent="0.2"/>
    <row r="44326" ht="12.75" customHeight="1" x14ac:dyDescent="0.2"/>
    <row r="44327" ht="12.75" customHeight="1" x14ac:dyDescent="0.2"/>
    <row r="44328" ht="12.75" customHeight="1" x14ac:dyDescent="0.2"/>
    <row r="44329" ht="12.75" customHeight="1" x14ac:dyDescent="0.2"/>
    <row r="44330" ht="12.75" customHeight="1" x14ac:dyDescent="0.2"/>
    <row r="44331" ht="12.75" customHeight="1" x14ac:dyDescent="0.2"/>
    <row r="44332" ht="12.75" customHeight="1" x14ac:dyDescent="0.2"/>
    <row r="44333" ht="12.75" customHeight="1" x14ac:dyDescent="0.2"/>
    <row r="44334" ht="12.75" customHeight="1" x14ac:dyDescent="0.2"/>
    <row r="44335" ht="12.75" customHeight="1" x14ac:dyDescent="0.2"/>
    <row r="44336" ht="12.75" customHeight="1" x14ac:dyDescent="0.2"/>
    <row r="44337" ht="12.75" customHeight="1" x14ac:dyDescent="0.2"/>
    <row r="44338" ht="12.75" customHeight="1" x14ac:dyDescent="0.2"/>
    <row r="44339" ht="12.75" customHeight="1" x14ac:dyDescent="0.2"/>
    <row r="44340" ht="12.75" customHeight="1" x14ac:dyDescent="0.2"/>
    <row r="44341" ht="12.75" customHeight="1" x14ac:dyDescent="0.2"/>
    <row r="44342" ht="12.75" customHeight="1" x14ac:dyDescent="0.2"/>
    <row r="44343" ht="12.75" customHeight="1" x14ac:dyDescent="0.2"/>
    <row r="44344" ht="12.75" customHeight="1" x14ac:dyDescent="0.2"/>
    <row r="44345" ht="12.75" customHeight="1" x14ac:dyDescent="0.2"/>
    <row r="44346" ht="12.75" customHeight="1" x14ac:dyDescent="0.2"/>
    <row r="44347" ht="12.75" customHeight="1" x14ac:dyDescent="0.2"/>
    <row r="44348" ht="12.75" customHeight="1" x14ac:dyDescent="0.2"/>
    <row r="44349" ht="12.75" customHeight="1" x14ac:dyDescent="0.2"/>
    <row r="44350" ht="12.75" customHeight="1" x14ac:dyDescent="0.2"/>
    <row r="44351" ht="12.75" customHeight="1" x14ac:dyDescent="0.2"/>
    <row r="44352" ht="12.75" customHeight="1" x14ac:dyDescent="0.2"/>
    <row r="44353" ht="12.75" customHeight="1" x14ac:dyDescent="0.2"/>
    <row r="44354" ht="12.75" customHeight="1" x14ac:dyDescent="0.2"/>
    <row r="44355" ht="12.75" customHeight="1" x14ac:dyDescent="0.2"/>
    <row r="44356" ht="12.75" customHeight="1" x14ac:dyDescent="0.2"/>
    <row r="44357" ht="12.75" customHeight="1" x14ac:dyDescent="0.2"/>
    <row r="44358" ht="12.75" customHeight="1" x14ac:dyDescent="0.2"/>
    <row r="44359" ht="12.75" customHeight="1" x14ac:dyDescent="0.2"/>
    <row r="44360" ht="12.75" customHeight="1" x14ac:dyDescent="0.2"/>
    <row r="44361" ht="12.75" customHeight="1" x14ac:dyDescent="0.2"/>
    <row r="44362" ht="12.75" customHeight="1" x14ac:dyDescent="0.2"/>
    <row r="44363" ht="12.75" customHeight="1" x14ac:dyDescent="0.2"/>
    <row r="44364" ht="12.75" customHeight="1" x14ac:dyDescent="0.2"/>
    <row r="44365" ht="12.75" customHeight="1" x14ac:dyDescent="0.2"/>
    <row r="44366" ht="12.75" customHeight="1" x14ac:dyDescent="0.2"/>
    <row r="44367" ht="12.75" customHeight="1" x14ac:dyDescent="0.2"/>
    <row r="44368" ht="12.75" customHeight="1" x14ac:dyDescent="0.2"/>
    <row r="44369" ht="12.75" customHeight="1" x14ac:dyDescent="0.2"/>
    <row r="44370" ht="12.75" customHeight="1" x14ac:dyDescent="0.2"/>
    <row r="44371" ht="12.75" customHeight="1" x14ac:dyDescent="0.2"/>
    <row r="44372" ht="12.75" customHeight="1" x14ac:dyDescent="0.2"/>
    <row r="44373" ht="12.75" customHeight="1" x14ac:dyDescent="0.2"/>
    <row r="44374" ht="12.75" customHeight="1" x14ac:dyDescent="0.2"/>
    <row r="44375" ht="12.75" customHeight="1" x14ac:dyDescent="0.2"/>
    <row r="44376" ht="12.75" customHeight="1" x14ac:dyDescent="0.2"/>
    <row r="44377" ht="12.75" customHeight="1" x14ac:dyDescent="0.2"/>
    <row r="44378" ht="12.75" customHeight="1" x14ac:dyDescent="0.2"/>
    <row r="44379" ht="12.75" customHeight="1" x14ac:dyDescent="0.2"/>
    <row r="44380" ht="12.75" customHeight="1" x14ac:dyDescent="0.2"/>
    <row r="44381" ht="12.75" customHeight="1" x14ac:dyDescent="0.2"/>
    <row r="44382" ht="12.75" customHeight="1" x14ac:dyDescent="0.2"/>
    <row r="44383" ht="12.75" customHeight="1" x14ac:dyDescent="0.2"/>
    <row r="44384" ht="12.75" customHeight="1" x14ac:dyDescent="0.2"/>
    <row r="44385" ht="12.75" customHeight="1" x14ac:dyDescent="0.2"/>
    <row r="44386" ht="12.75" customHeight="1" x14ac:dyDescent="0.2"/>
    <row r="44387" ht="12.75" customHeight="1" x14ac:dyDescent="0.2"/>
    <row r="44388" ht="12.75" customHeight="1" x14ac:dyDescent="0.2"/>
    <row r="44389" ht="12.75" customHeight="1" x14ac:dyDescent="0.2"/>
    <row r="44390" ht="12.75" customHeight="1" x14ac:dyDescent="0.2"/>
    <row r="44391" ht="12.75" customHeight="1" x14ac:dyDescent="0.2"/>
    <row r="44392" ht="12.75" customHeight="1" x14ac:dyDescent="0.2"/>
    <row r="44393" ht="12.75" customHeight="1" x14ac:dyDescent="0.2"/>
    <row r="44394" ht="12.75" customHeight="1" x14ac:dyDescent="0.2"/>
    <row r="44395" ht="12.75" customHeight="1" x14ac:dyDescent="0.2"/>
    <row r="44396" ht="12.75" customHeight="1" x14ac:dyDescent="0.2"/>
    <row r="44397" ht="12.75" customHeight="1" x14ac:dyDescent="0.2"/>
    <row r="44398" ht="12.75" customHeight="1" x14ac:dyDescent="0.2"/>
    <row r="44399" ht="12.75" customHeight="1" x14ac:dyDescent="0.2"/>
    <row r="44400" ht="12.75" customHeight="1" x14ac:dyDescent="0.2"/>
    <row r="44401" ht="12.75" customHeight="1" x14ac:dyDescent="0.2"/>
    <row r="44402" ht="12.75" customHeight="1" x14ac:dyDescent="0.2"/>
    <row r="44403" ht="12.75" customHeight="1" x14ac:dyDescent="0.2"/>
    <row r="44404" ht="12.75" customHeight="1" x14ac:dyDescent="0.2"/>
    <row r="44405" ht="12.75" customHeight="1" x14ac:dyDescent="0.2"/>
    <row r="44406" ht="12.75" customHeight="1" x14ac:dyDescent="0.2"/>
    <row r="44407" ht="12.75" customHeight="1" x14ac:dyDescent="0.2"/>
    <row r="44408" ht="12.75" customHeight="1" x14ac:dyDescent="0.2"/>
    <row r="44409" ht="12.75" customHeight="1" x14ac:dyDescent="0.2"/>
    <row r="44410" ht="12.75" customHeight="1" x14ac:dyDescent="0.2"/>
    <row r="44411" ht="12.75" customHeight="1" x14ac:dyDescent="0.2"/>
    <row r="44412" ht="12.75" customHeight="1" x14ac:dyDescent="0.2"/>
    <row r="44413" ht="12.75" customHeight="1" x14ac:dyDescent="0.2"/>
    <row r="44414" ht="12.75" customHeight="1" x14ac:dyDescent="0.2"/>
    <row r="44415" ht="12.75" customHeight="1" x14ac:dyDescent="0.2"/>
    <row r="44416" ht="12.75" customHeight="1" x14ac:dyDescent="0.2"/>
    <row r="44417" ht="12.75" customHeight="1" x14ac:dyDescent="0.2"/>
    <row r="44418" ht="12.75" customHeight="1" x14ac:dyDescent="0.2"/>
    <row r="44419" ht="12.75" customHeight="1" x14ac:dyDescent="0.2"/>
    <row r="44420" ht="12.75" customHeight="1" x14ac:dyDescent="0.2"/>
    <row r="44421" ht="12.75" customHeight="1" x14ac:dyDescent="0.2"/>
    <row r="44422" ht="12.75" customHeight="1" x14ac:dyDescent="0.2"/>
    <row r="44423" ht="12.75" customHeight="1" x14ac:dyDescent="0.2"/>
    <row r="44424" ht="12.75" customHeight="1" x14ac:dyDescent="0.2"/>
    <row r="44425" ht="12.75" customHeight="1" x14ac:dyDescent="0.2"/>
    <row r="44426" ht="12.75" customHeight="1" x14ac:dyDescent="0.2"/>
    <row r="44427" ht="12.75" customHeight="1" x14ac:dyDescent="0.2"/>
    <row r="44428" ht="12.75" customHeight="1" x14ac:dyDescent="0.2"/>
    <row r="44429" ht="12.75" customHeight="1" x14ac:dyDescent="0.2"/>
    <row r="44430" ht="12.75" customHeight="1" x14ac:dyDescent="0.2"/>
    <row r="44431" ht="12.75" customHeight="1" x14ac:dyDescent="0.2"/>
    <row r="44432" ht="12.75" customHeight="1" x14ac:dyDescent="0.2"/>
    <row r="44433" ht="12.75" customHeight="1" x14ac:dyDescent="0.2"/>
    <row r="44434" ht="12.75" customHeight="1" x14ac:dyDescent="0.2"/>
    <row r="44435" ht="12.75" customHeight="1" x14ac:dyDescent="0.2"/>
    <row r="44436" ht="12.75" customHeight="1" x14ac:dyDescent="0.2"/>
    <row r="44437" ht="12.75" customHeight="1" x14ac:dyDescent="0.2"/>
    <row r="44438" ht="12.75" customHeight="1" x14ac:dyDescent="0.2"/>
    <row r="44439" ht="12.75" customHeight="1" x14ac:dyDescent="0.2"/>
    <row r="44440" ht="12.75" customHeight="1" x14ac:dyDescent="0.2"/>
    <row r="44441" ht="12.75" customHeight="1" x14ac:dyDescent="0.2"/>
    <row r="44442" ht="12.75" customHeight="1" x14ac:dyDescent="0.2"/>
    <row r="44443" ht="12.75" customHeight="1" x14ac:dyDescent="0.2"/>
    <row r="44444" ht="12.75" customHeight="1" x14ac:dyDescent="0.2"/>
    <row r="44445" ht="12.75" customHeight="1" x14ac:dyDescent="0.2"/>
    <row r="44446" ht="12.75" customHeight="1" x14ac:dyDescent="0.2"/>
    <row r="44447" ht="12.75" customHeight="1" x14ac:dyDescent="0.2"/>
    <row r="44448" ht="12.75" customHeight="1" x14ac:dyDescent="0.2"/>
    <row r="44449" ht="12.75" customHeight="1" x14ac:dyDescent="0.2"/>
    <row r="44450" ht="12.75" customHeight="1" x14ac:dyDescent="0.2"/>
    <row r="44451" ht="12.75" customHeight="1" x14ac:dyDescent="0.2"/>
    <row r="44452" ht="12.75" customHeight="1" x14ac:dyDescent="0.2"/>
    <row r="44453" ht="12.75" customHeight="1" x14ac:dyDescent="0.2"/>
    <row r="44454" ht="12.75" customHeight="1" x14ac:dyDescent="0.2"/>
    <row r="44455" ht="12.75" customHeight="1" x14ac:dyDescent="0.2"/>
    <row r="44456" ht="12.75" customHeight="1" x14ac:dyDescent="0.2"/>
    <row r="44457" ht="12.75" customHeight="1" x14ac:dyDescent="0.2"/>
    <row r="44458" ht="12.75" customHeight="1" x14ac:dyDescent="0.2"/>
    <row r="44459" ht="12.75" customHeight="1" x14ac:dyDescent="0.2"/>
    <row r="44460" ht="12.75" customHeight="1" x14ac:dyDescent="0.2"/>
    <row r="44461" ht="12.75" customHeight="1" x14ac:dyDescent="0.2"/>
    <row r="44462" ht="12.75" customHeight="1" x14ac:dyDescent="0.2"/>
    <row r="44463" ht="12.75" customHeight="1" x14ac:dyDescent="0.2"/>
    <row r="44464" ht="12.75" customHeight="1" x14ac:dyDescent="0.2"/>
    <row r="44465" ht="12.75" customHeight="1" x14ac:dyDescent="0.2"/>
    <row r="44466" ht="12.75" customHeight="1" x14ac:dyDescent="0.2"/>
    <row r="44467" ht="12.75" customHeight="1" x14ac:dyDescent="0.2"/>
    <row r="44468" ht="12.75" customHeight="1" x14ac:dyDescent="0.2"/>
    <row r="44469" ht="12.75" customHeight="1" x14ac:dyDescent="0.2"/>
    <row r="44470" ht="12.75" customHeight="1" x14ac:dyDescent="0.2"/>
    <row r="44471" ht="12.75" customHeight="1" x14ac:dyDescent="0.2"/>
    <row r="44472" ht="12.75" customHeight="1" x14ac:dyDescent="0.2"/>
    <row r="44473" ht="12.75" customHeight="1" x14ac:dyDescent="0.2"/>
    <row r="44474" ht="12.75" customHeight="1" x14ac:dyDescent="0.2"/>
    <row r="44475" ht="12.75" customHeight="1" x14ac:dyDescent="0.2"/>
    <row r="44476" ht="12.75" customHeight="1" x14ac:dyDescent="0.2"/>
    <row r="44477" ht="12.75" customHeight="1" x14ac:dyDescent="0.2"/>
    <row r="44478" ht="12.75" customHeight="1" x14ac:dyDescent="0.2"/>
    <row r="44479" ht="12.75" customHeight="1" x14ac:dyDescent="0.2"/>
    <row r="44480" ht="12.75" customHeight="1" x14ac:dyDescent="0.2"/>
    <row r="44481" ht="12.75" customHeight="1" x14ac:dyDescent="0.2"/>
    <row r="44482" ht="12.75" customHeight="1" x14ac:dyDescent="0.2"/>
    <row r="44483" ht="12.75" customHeight="1" x14ac:dyDescent="0.2"/>
    <row r="44484" ht="12.75" customHeight="1" x14ac:dyDescent="0.2"/>
    <row r="44485" ht="12.75" customHeight="1" x14ac:dyDescent="0.2"/>
    <row r="44486" ht="12.75" customHeight="1" x14ac:dyDescent="0.2"/>
    <row r="44487" ht="12.75" customHeight="1" x14ac:dyDescent="0.2"/>
    <row r="44488" ht="12.75" customHeight="1" x14ac:dyDescent="0.2"/>
    <row r="44489" ht="12.75" customHeight="1" x14ac:dyDescent="0.2"/>
    <row r="44490" ht="12.75" customHeight="1" x14ac:dyDescent="0.2"/>
    <row r="44491" ht="12.75" customHeight="1" x14ac:dyDescent="0.2"/>
    <row r="44492" ht="12.75" customHeight="1" x14ac:dyDescent="0.2"/>
    <row r="44493" ht="12.75" customHeight="1" x14ac:dyDescent="0.2"/>
    <row r="44494" ht="12.75" customHeight="1" x14ac:dyDescent="0.2"/>
    <row r="44495" ht="12.75" customHeight="1" x14ac:dyDescent="0.2"/>
    <row r="44496" ht="12.75" customHeight="1" x14ac:dyDescent="0.2"/>
    <row r="44497" ht="12.75" customHeight="1" x14ac:dyDescent="0.2"/>
    <row r="44498" ht="12.75" customHeight="1" x14ac:dyDescent="0.2"/>
    <row r="44499" ht="12.75" customHeight="1" x14ac:dyDescent="0.2"/>
    <row r="44500" ht="12.75" customHeight="1" x14ac:dyDescent="0.2"/>
    <row r="44501" ht="12.75" customHeight="1" x14ac:dyDescent="0.2"/>
    <row r="44502" ht="12.75" customHeight="1" x14ac:dyDescent="0.2"/>
    <row r="44503" ht="12.75" customHeight="1" x14ac:dyDescent="0.2"/>
    <row r="44504" ht="12.75" customHeight="1" x14ac:dyDescent="0.2"/>
    <row r="44505" ht="12.75" customHeight="1" x14ac:dyDescent="0.2"/>
    <row r="44506" ht="12.75" customHeight="1" x14ac:dyDescent="0.2"/>
    <row r="44507" ht="12.75" customHeight="1" x14ac:dyDescent="0.2"/>
    <row r="44508" ht="12.75" customHeight="1" x14ac:dyDescent="0.2"/>
    <row r="44509" ht="12.75" customHeight="1" x14ac:dyDescent="0.2"/>
    <row r="44510" ht="12.75" customHeight="1" x14ac:dyDescent="0.2"/>
    <row r="44511" ht="12.75" customHeight="1" x14ac:dyDescent="0.2"/>
    <row r="44512" ht="12.75" customHeight="1" x14ac:dyDescent="0.2"/>
    <row r="44513" ht="12.75" customHeight="1" x14ac:dyDescent="0.2"/>
    <row r="44514" ht="12.75" customHeight="1" x14ac:dyDescent="0.2"/>
    <row r="44515" ht="12.75" customHeight="1" x14ac:dyDescent="0.2"/>
    <row r="44516" ht="12.75" customHeight="1" x14ac:dyDescent="0.2"/>
    <row r="44517" ht="12.75" customHeight="1" x14ac:dyDescent="0.2"/>
    <row r="44518" ht="12.75" customHeight="1" x14ac:dyDescent="0.2"/>
    <row r="44519" ht="12.75" customHeight="1" x14ac:dyDescent="0.2"/>
    <row r="44520" ht="12.75" customHeight="1" x14ac:dyDescent="0.2"/>
    <row r="44521" ht="12.75" customHeight="1" x14ac:dyDescent="0.2"/>
    <row r="44522" ht="12.75" customHeight="1" x14ac:dyDescent="0.2"/>
    <row r="44523" ht="12.75" customHeight="1" x14ac:dyDescent="0.2"/>
    <row r="44524" ht="12.75" customHeight="1" x14ac:dyDescent="0.2"/>
    <row r="44525" ht="12.75" customHeight="1" x14ac:dyDescent="0.2"/>
    <row r="44526" ht="12.75" customHeight="1" x14ac:dyDescent="0.2"/>
    <row r="44527" ht="12.75" customHeight="1" x14ac:dyDescent="0.2"/>
    <row r="44528" ht="12.75" customHeight="1" x14ac:dyDescent="0.2"/>
    <row r="44529" ht="12.75" customHeight="1" x14ac:dyDescent="0.2"/>
    <row r="44530" ht="12.75" customHeight="1" x14ac:dyDescent="0.2"/>
    <row r="44531" ht="12.75" customHeight="1" x14ac:dyDescent="0.2"/>
    <row r="44532" ht="12.75" customHeight="1" x14ac:dyDescent="0.2"/>
    <row r="44533" ht="12.75" customHeight="1" x14ac:dyDescent="0.2"/>
    <row r="44534" ht="12.75" customHeight="1" x14ac:dyDescent="0.2"/>
    <row r="44535" ht="12.75" customHeight="1" x14ac:dyDescent="0.2"/>
    <row r="44536" ht="12.75" customHeight="1" x14ac:dyDescent="0.2"/>
    <row r="44537" ht="12.75" customHeight="1" x14ac:dyDescent="0.2"/>
    <row r="44538" ht="12.75" customHeight="1" x14ac:dyDescent="0.2"/>
    <row r="44539" ht="12.75" customHeight="1" x14ac:dyDescent="0.2"/>
    <row r="44540" ht="12.75" customHeight="1" x14ac:dyDescent="0.2"/>
    <row r="44541" ht="12.75" customHeight="1" x14ac:dyDescent="0.2"/>
    <row r="44542" ht="12.75" customHeight="1" x14ac:dyDescent="0.2"/>
    <row r="44543" ht="12.75" customHeight="1" x14ac:dyDescent="0.2"/>
    <row r="44544" ht="12.75" customHeight="1" x14ac:dyDescent="0.2"/>
    <row r="44545" ht="12.75" customHeight="1" x14ac:dyDescent="0.2"/>
    <row r="44546" ht="12.75" customHeight="1" x14ac:dyDescent="0.2"/>
    <row r="44547" ht="12.75" customHeight="1" x14ac:dyDescent="0.2"/>
    <row r="44548" ht="12.75" customHeight="1" x14ac:dyDescent="0.2"/>
    <row r="44549" ht="12.75" customHeight="1" x14ac:dyDescent="0.2"/>
    <row r="44550" ht="12.75" customHeight="1" x14ac:dyDescent="0.2"/>
    <row r="44551" ht="12.75" customHeight="1" x14ac:dyDescent="0.2"/>
    <row r="44552" ht="12.75" customHeight="1" x14ac:dyDescent="0.2"/>
    <row r="44553" ht="12.75" customHeight="1" x14ac:dyDescent="0.2"/>
    <row r="44554" ht="12.75" customHeight="1" x14ac:dyDescent="0.2"/>
    <row r="44555" ht="12.75" customHeight="1" x14ac:dyDescent="0.2"/>
    <row r="44556" ht="12.75" customHeight="1" x14ac:dyDescent="0.2"/>
    <row r="44557" ht="12.75" customHeight="1" x14ac:dyDescent="0.2"/>
    <row r="44558" ht="12.75" customHeight="1" x14ac:dyDescent="0.2"/>
    <row r="44559" ht="12.75" customHeight="1" x14ac:dyDescent="0.2"/>
    <row r="44560" ht="12.75" customHeight="1" x14ac:dyDescent="0.2"/>
    <row r="44561" ht="12.75" customHeight="1" x14ac:dyDescent="0.2"/>
    <row r="44562" ht="12.75" customHeight="1" x14ac:dyDescent="0.2"/>
    <row r="44563" ht="12.75" customHeight="1" x14ac:dyDescent="0.2"/>
    <row r="44564" ht="12.75" customHeight="1" x14ac:dyDescent="0.2"/>
    <row r="44565" ht="12.75" customHeight="1" x14ac:dyDescent="0.2"/>
    <row r="44566" ht="12.75" customHeight="1" x14ac:dyDescent="0.2"/>
    <row r="44567" ht="12.75" customHeight="1" x14ac:dyDescent="0.2"/>
    <row r="44568" ht="12.75" customHeight="1" x14ac:dyDescent="0.2"/>
    <row r="44569" ht="12.75" customHeight="1" x14ac:dyDescent="0.2"/>
    <row r="44570" ht="12.75" customHeight="1" x14ac:dyDescent="0.2"/>
    <row r="44571" ht="12.75" customHeight="1" x14ac:dyDescent="0.2"/>
    <row r="44572" ht="12.75" customHeight="1" x14ac:dyDescent="0.2"/>
    <row r="44573" ht="12.75" customHeight="1" x14ac:dyDescent="0.2"/>
    <row r="44574" ht="12.75" customHeight="1" x14ac:dyDescent="0.2"/>
    <row r="44575" ht="12.75" customHeight="1" x14ac:dyDescent="0.2"/>
    <row r="44576" ht="12.75" customHeight="1" x14ac:dyDescent="0.2"/>
    <row r="44577" ht="12.75" customHeight="1" x14ac:dyDescent="0.2"/>
    <row r="44578" ht="12.75" customHeight="1" x14ac:dyDescent="0.2"/>
    <row r="44579" ht="12.75" customHeight="1" x14ac:dyDescent="0.2"/>
    <row r="44580" ht="12.75" customHeight="1" x14ac:dyDescent="0.2"/>
    <row r="44581" ht="12.75" customHeight="1" x14ac:dyDescent="0.2"/>
    <row r="44582" ht="12.75" customHeight="1" x14ac:dyDescent="0.2"/>
    <row r="44583" ht="12.75" customHeight="1" x14ac:dyDescent="0.2"/>
    <row r="44584" ht="12.75" customHeight="1" x14ac:dyDescent="0.2"/>
    <row r="44585" ht="12.75" customHeight="1" x14ac:dyDescent="0.2"/>
    <row r="44586" ht="12.75" customHeight="1" x14ac:dyDescent="0.2"/>
    <row r="44587" ht="12.75" customHeight="1" x14ac:dyDescent="0.2"/>
    <row r="44588" ht="12.75" customHeight="1" x14ac:dyDescent="0.2"/>
    <row r="44589" ht="12.75" customHeight="1" x14ac:dyDescent="0.2"/>
    <row r="44590" ht="12.75" customHeight="1" x14ac:dyDescent="0.2"/>
    <row r="44591" ht="12.75" customHeight="1" x14ac:dyDescent="0.2"/>
    <row r="44592" ht="12.75" customHeight="1" x14ac:dyDescent="0.2"/>
    <row r="44593" ht="12.75" customHeight="1" x14ac:dyDescent="0.2"/>
    <row r="44594" ht="12.75" customHeight="1" x14ac:dyDescent="0.2"/>
    <row r="44595" ht="12.75" customHeight="1" x14ac:dyDescent="0.2"/>
    <row r="44596" ht="12.75" customHeight="1" x14ac:dyDescent="0.2"/>
    <row r="44597" ht="12.75" customHeight="1" x14ac:dyDescent="0.2"/>
    <row r="44598" ht="12.75" customHeight="1" x14ac:dyDescent="0.2"/>
    <row r="44599" ht="12.75" customHeight="1" x14ac:dyDescent="0.2"/>
    <row r="44600" ht="12.75" customHeight="1" x14ac:dyDescent="0.2"/>
    <row r="44601" ht="12.75" customHeight="1" x14ac:dyDescent="0.2"/>
    <row r="44602" ht="12.75" customHeight="1" x14ac:dyDescent="0.2"/>
    <row r="44603" ht="12.75" customHeight="1" x14ac:dyDescent="0.2"/>
    <row r="44604" ht="12.75" customHeight="1" x14ac:dyDescent="0.2"/>
    <row r="44605" ht="12.75" customHeight="1" x14ac:dyDescent="0.2"/>
    <row r="44606" ht="12.75" customHeight="1" x14ac:dyDescent="0.2"/>
    <row r="44607" ht="12.75" customHeight="1" x14ac:dyDescent="0.2"/>
    <row r="44608" ht="12.75" customHeight="1" x14ac:dyDescent="0.2"/>
    <row r="44609" ht="12.75" customHeight="1" x14ac:dyDescent="0.2"/>
    <row r="44610" ht="12.75" customHeight="1" x14ac:dyDescent="0.2"/>
    <row r="44611" ht="12.75" customHeight="1" x14ac:dyDescent="0.2"/>
    <row r="44612" ht="12.75" customHeight="1" x14ac:dyDescent="0.2"/>
    <row r="44613" ht="12.75" customHeight="1" x14ac:dyDescent="0.2"/>
    <row r="44614" ht="12.75" customHeight="1" x14ac:dyDescent="0.2"/>
    <row r="44615" ht="12.75" customHeight="1" x14ac:dyDescent="0.2"/>
    <row r="44616" ht="12.75" customHeight="1" x14ac:dyDescent="0.2"/>
    <row r="44617" ht="12.75" customHeight="1" x14ac:dyDescent="0.2"/>
    <row r="44618" ht="12.75" customHeight="1" x14ac:dyDescent="0.2"/>
    <row r="44619" ht="12.75" customHeight="1" x14ac:dyDescent="0.2"/>
    <row r="44620" ht="12.75" customHeight="1" x14ac:dyDescent="0.2"/>
    <row r="44621" ht="12.75" customHeight="1" x14ac:dyDescent="0.2"/>
    <row r="44622" ht="12.75" customHeight="1" x14ac:dyDescent="0.2"/>
    <row r="44623" ht="12.75" customHeight="1" x14ac:dyDescent="0.2"/>
    <row r="44624" ht="12.75" customHeight="1" x14ac:dyDescent="0.2"/>
    <row r="44625" ht="12.75" customHeight="1" x14ac:dyDescent="0.2"/>
    <row r="44626" ht="12.75" customHeight="1" x14ac:dyDescent="0.2"/>
    <row r="44627" ht="12.75" customHeight="1" x14ac:dyDescent="0.2"/>
    <row r="44628" ht="12.75" customHeight="1" x14ac:dyDescent="0.2"/>
    <row r="44629" ht="12.75" customHeight="1" x14ac:dyDescent="0.2"/>
    <row r="44630" ht="12.75" customHeight="1" x14ac:dyDescent="0.2"/>
    <row r="44631" ht="12.75" customHeight="1" x14ac:dyDescent="0.2"/>
    <row r="44632" ht="12.75" customHeight="1" x14ac:dyDescent="0.2"/>
    <row r="44633" ht="12.75" customHeight="1" x14ac:dyDescent="0.2"/>
    <row r="44634" ht="12.75" customHeight="1" x14ac:dyDescent="0.2"/>
    <row r="44635" ht="12.75" customHeight="1" x14ac:dyDescent="0.2"/>
    <row r="44636" ht="12.75" customHeight="1" x14ac:dyDescent="0.2"/>
    <row r="44637" ht="12.75" customHeight="1" x14ac:dyDescent="0.2"/>
    <row r="44638" ht="12.75" customHeight="1" x14ac:dyDescent="0.2"/>
    <row r="44639" ht="12.75" customHeight="1" x14ac:dyDescent="0.2"/>
    <row r="44640" ht="12.75" customHeight="1" x14ac:dyDescent="0.2"/>
    <row r="44641" ht="12.75" customHeight="1" x14ac:dyDescent="0.2"/>
    <row r="44642" ht="12.75" customHeight="1" x14ac:dyDescent="0.2"/>
    <row r="44643" ht="12.75" customHeight="1" x14ac:dyDescent="0.2"/>
    <row r="44644" ht="12.75" customHeight="1" x14ac:dyDescent="0.2"/>
    <row r="44645" ht="12.75" customHeight="1" x14ac:dyDescent="0.2"/>
    <row r="44646" ht="12.75" customHeight="1" x14ac:dyDescent="0.2"/>
    <row r="44647" ht="12.75" customHeight="1" x14ac:dyDescent="0.2"/>
    <row r="44648" ht="12.75" customHeight="1" x14ac:dyDescent="0.2"/>
    <row r="44649" ht="12.75" customHeight="1" x14ac:dyDescent="0.2"/>
    <row r="44650" ht="12.75" customHeight="1" x14ac:dyDescent="0.2"/>
    <row r="44651" ht="12.75" customHeight="1" x14ac:dyDescent="0.2"/>
    <row r="44652" ht="12.75" customHeight="1" x14ac:dyDescent="0.2"/>
    <row r="44653" ht="12.75" customHeight="1" x14ac:dyDescent="0.2"/>
    <row r="44654" ht="12.75" customHeight="1" x14ac:dyDescent="0.2"/>
    <row r="44655" ht="12.75" customHeight="1" x14ac:dyDescent="0.2"/>
    <row r="44656" ht="12.75" customHeight="1" x14ac:dyDescent="0.2"/>
    <row r="44657" ht="12.75" customHeight="1" x14ac:dyDescent="0.2"/>
    <row r="44658" ht="12.75" customHeight="1" x14ac:dyDescent="0.2"/>
    <row r="44659" ht="12.75" customHeight="1" x14ac:dyDescent="0.2"/>
    <row r="44660" ht="12.75" customHeight="1" x14ac:dyDescent="0.2"/>
    <row r="44661" ht="12.75" customHeight="1" x14ac:dyDescent="0.2"/>
    <row r="44662" ht="12.75" customHeight="1" x14ac:dyDescent="0.2"/>
    <row r="44663" ht="12.75" customHeight="1" x14ac:dyDescent="0.2"/>
    <row r="44664" ht="12.75" customHeight="1" x14ac:dyDescent="0.2"/>
    <row r="44665" ht="12.75" customHeight="1" x14ac:dyDescent="0.2"/>
    <row r="44666" ht="12.75" customHeight="1" x14ac:dyDescent="0.2"/>
    <row r="44667" ht="12.75" customHeight="1" x14ac:dyDescent="0.2"/>
    <row r="44668" ht="12.75" customHeight="1" x14ac:dyDescent="0.2"/>
    <row r="44669" ht="12.75" customHeight="1" x14ac:dyDescent="0.2"/>
    <row r="44670" ht="12.75" customHeight="1" x14ac:dyDescent="0.2"/>
    <row r="44671" ht="12.75" customHeight="1" x14ac:dyDescent="0.2"/>
    <row r="44672" ht="12.75" customHeight="1" x14ac:dyDescent="0.2"/>
    <row r="44673" ht="12.75" customHeight="1" x14ac:dyDescent="0.2"/>
    <row r="44674" ht="12.75" customHeight="1" x14ac:dyDescent="0.2"/>
    <row r="44675" ht="12.75" customHeight="1" x14ac:dyDescent="0.2"/>
    <row r="44676" ht="12.75" customHeight="1" x14ac:dyDescent="0.2"/>
    <row r="44677" ht="12.75" customHeight="1" x14ac:dyDescent="0.2"/>
    <row r="44678" ht="12.75" customHeight="1" x14ac:dyDescent="0.2"/>
    <row r="44679" ht="12.75" customHeight="1" x14ac:dyDescent="0.2"/>
    <row r="44680" ht="12.75" customHeight="1" x14ac:dyDescent="0.2"/>
    <row r="44681" ht="12.75" customHeight="1" x14ac:dyDescent="0.2"/>
    <row r="44682" ht="12.75" customHeight="1" x14ac:dyDescent="0.2"/>
    <row r="44683" ht="12.75" customHeight="1" x14ac:dyDescent="0.2"/>
    <row r="44684" ht="12.75" customHeight="1" x14ac:dyDescent="0.2"/>
    <row r="44685" ht="12.75" customHeight="1" x14ac:dyDescent="0.2"/>
    <row r="44686" ht="12.75" customHeight="1" x14ac:dyDescent="0.2"/>
    <row r="44687" ht="12.75" customHeight="1" x14ac:dyDescent="0.2"/>
    <row r="44688" ht="12.75" customHeight="1" x14ac:dyDescent="0.2"/>
    <row r="44689" ht="12.75" customHeight="1" x14ac:dyDescent="0.2"/>
    <row r="44690" ht="12.75" customHeight="1" x14ac:dyDescent="0.2"/>
    <row r="44691" ht="12.75" customHeight="1" x14ac:dyDescent="0.2"/>
    <row r="44692" ht="12.75" customHeight="1" x14ac:dyDescent="0.2"/>
    <row r="44693" ht="12.75" customHeight="1" x14ac:dyDescent="0.2"/>
    <row r="44694" ht="12.75" customHeight="1" x14ac:dyDescent="0.2"/>
    <row r="44695" ht="12.75" customHeight="1" x14ac:dyDescent="0.2"/>
    <row r="44696" ht="12.75" customHeight="1" x14ac:dyDescent="0.2"/>
    <row r="44697" ht="12.75" customHeight="1" x14ac:dyDescent="0.2"/>
    <row r="44698" ht="12.75" customHeight="1" x14ac:dyDescent="0.2"/>
    <row r="44699" ht="12.75" customHeight="1" x14ac:dyDescent="0.2"/>
    <row r="44700" ht="12.75" customHeight="1" x14ac:dyDescent="0.2"/>
    <row r="44701" ht="12.75" customHeight="1" x14ac:dyDescent="0.2"/>
    <row r="44702" ht="12.75" customHeight="1" x14ac:dyDescent="0.2"/>
    <row r="44703" ht="12.75" customHeight="1" x14ac:dyDescent="0.2"/>
    <row r="44704" ht="12.75" customHeight="1" x14ac:dyDescent="0.2"/>
    <row r="44705" ht="12.75" customHeight="1" x14ac:dyDescent="0.2"/>
    <row r="44706" ht="12.75" customHeight="1" x14ac:dyDescent="0.2"/>
    <row r="44707" ht="12.75" customHeight="1" x14ac:dyDescent="0.2"/>
    <row r="44708" ht="12.75" customHeight="1" x14ac:dyDescent="0.2"/>
    <row r="44709" ht="12.75" customHeight="1" x14ac:dyDescent="0.2"/>
    <row r="44710" ht="12.75" customHeight="1" x14ac:dyDescent="0.2"/>
    <row r="44711" ht="12.75" customHeight="1" x14ac:dyDescent="0.2"/>
    <row r="44712" ht="12.75" customHeight="1" x14ac:dyDescent="0.2"/>
    <row r="44713" ht="12.75" customHeight="1" x14ac:dyDescent="0.2"/>
    <row r="44714" ht="12.75" customHeight="1" x14ac:dyDescent="0.2"/>
    <row r="44715" ht="12.75" customHeight="1" x14ac:dyDescent="0.2"/>
    <row r="44716" ht="12.75" customHeight="1" x14ac:dyDescent="0.2"/>
    <row r="44717" ht="12.75" customHeight="1" x14ac:dyDescent="0.2"/>
    <row r="44718" ht="12.75" customHeight="1" x14ac:dyDescent="0.2"/>
    <row r="44719" ht="12.75" customHeight="1" x14ac:dyDescent="0.2"/>
    <row r="44720" ht="12.75" customHeight="1" x14ac:dyDescent="0.2"/>
    <row r="44721" ht="12.75" customHeight="1" x14ac:dyDescent="0.2"/>
    <row r="44722" ht="12.75" customHeight="1" x14ac:dyDescent="0.2"/>
    <row r="44723" ht="12.75" customHeight="1" x14ac:dyDescent="0.2"/>
    <row r="44724" ht="12.75" customHeight="1" x14ac:dyDescent="0.2"/>
    <row r="44725" ht="12.75" customHeight="1" x14ac:dyDescent="0.2"/>
    <row r="44726" ht="12.75" customHeight="1" x14ac:dyDescent="0.2"/>
    <row r="44727" ht="12.75" customHeight="1" x14ac:dyDescent="0.2"/>
    <row r="44728" ht="12.75" customHeight="1" x14ac:dyDescent="0.2"/>
    <row r="44729" ht="12.75" customHeight="1" x14ac:dyDescent="0.2"/>
    <row r="44730" ht="12.75" customHeight="1" x14ac:dyDescent="0.2"/>
    <row r="44731" ht="12.75" customHeight="1" x14ac:dyDescent="0.2"/>
    <row r="44732" ht="12.75" customHeight="1" x14ac:dyDescent="0.2"/>
    <row r="44733" ht="12.75" customHeight="1" x14ac:dyDescent="0.2"/>
    <row r="44734" ht="12.75" customHeight="1" x14ac:dyDescent="0.2"/>
    <row r="44735" ht="12.75" customHeight="1" x14ac:dyDescent="0.2"/>
    <row r="44736" ht="12.75" customHeight="1" x14ac:dyDescent="0.2"/>
    <row r="44737" ht="12.75" customHeight="1" x14ac:dyDescent="0.2"/>
    <row r="44738" ht="12.75" customHeight="1" x14ac:dyDescent="0.2"/>
    <row r="44739" ht="12.75" customHeight="1" x14ac:dyDescent="0.2"/>
    <row r="44740" ht="12.75" customHeight="1" x14ac:dyDescent="0.2"/>
    <row r="44741" ht="12.75" customHeight="1" x14ac:dyDescent="0.2"/>
    <row r="44742" ht="12.75" customHeight="1" x14ac:dyDescent="0.2"/>
    <row r="44743" ht="12.75" customHeight="1" x14ac:dyDescent="0.2"/>
    <row r="44744" ht="12.75" customHeight="1" x14ac:dyDescent="0.2"/>
    <row r="44745" ht="12.75" customHeight="1" x14ac:dyDescent="0.2"/>
    <row r="44746" ht="12.75" customHeight="1" x14ac:dyDescent="0.2"/>
    <row r="44747" ht="12.75" customHeight="1" x14ac:dyDescent="0.2"/>
    <row r="44748" ht="12.75" customHeight="1" x14ac:dyDescent="0.2"/>
    <row r="44749" ht="12.75" customHeight="1" x14ac:dyDescent="0.2"/>
    <row r="44750" ht="12.75" customHeight="1" x14ac:dyDescent="0.2"/>
    <row r="44751" ht="12.75" customHeight="1" x14ac:dyDescent="0.2"/>
    <row r="44752" ht="12.75" customHeight="1" x14ac:dyDescent="0.2"/>
    <row r="44753" ht="12.75" customHeight="1" x14ac:dyDescent="0.2"/>
    <row r="44754" ht="12.75" customHeight="1" x14ac:dyDescent="0.2"/>
    <row r="44755" ht="12.75" customHeight="1" x14ac:dyDescent="0.2"/>
    <row r="44756" ht="12.75" customHeight="1" x14ac:dyDescent="0.2"/>
    <row r="44757" ht="12.75" customHeight="1" x14ac:dyDescent="0.2"/>
    <row r="44758" ht="12.75" customHeight="1" x14ac:dyDescent="0.2"/>
    <row r="44759" ht="12.75" customHeight="1" x14ac:dyDescent="0.2"/>
    <row r="44760" ht="12.75" customHeight="1" x14ac:dyDescent="0.2"/>
    <row r="44761" ht="12.75" customHeight="1" x14ac:dyDescent="0.2"/>
    <row r="44762" ht="12.75" customHeight="1" x14ac:dyDescent="0.2"/>
    <row r="44763" ht="12.75" customHeight="1" x14ac:dyDescent="0.2"/>
    <row r="44764" ht="12.75" customHeight="1" x14ac:dyDescent="0.2"/>
    <row r="44765" ht="12.75" customHeight="1" x14ac:dyDescent="0.2"/>
    <row r="44766" ht="12.75" customHeight="1" x14ac:dyDescent="0.2"/>
    <row r="44767" ht="12.75" customHeight="1" x14ac:dyDescent="0.2"/>
    <row r="44768" ht="12.75" customHeight="1" x14ac:dyDescent="0.2"/>
    <row r="44769" ht="12.75" customHeight="1" x14ac:dyDescent="0.2"/>
    <row r="44770" ht="12.75" customHeight="1" x14ac:dyDescent="0.2"/>
    <row r="44771" ht="12.75" customHeight="1" x14ac:dyDescent="0.2"/>
    <row r="44772" ht="12.75" customHeight="1" x14ac:dyDescent="0.2"/>
    <row r="44773" ht="12.75" customHeight="1" x14ac:dyDescent="0.2"/>
    <row r="44774" ht="12.75" customHeight="1" x14ac:dyDescent="0.2"/>
    <row r="44775" ht="12.75" customHeight="1" x14ac:dyDescent="0.2"/>
    <row r="44776" ht="12.75" customHeight="1" x14ac:dyDescent="0.2"/>
    <row r="44777" ht="12.75" customHeight="1" x14ac:dyDescent="0.2"/>
    <row r="44778" ht="12.75" customHeight="1" x14ac:dyDescent="0.2"/>
    <row r="44779" ht="12.75" customHeight="1" x14ac:dyDescent="0.2"/>
    <row r="44780" ht="12.75" customHeight="1" x14ac:dyDescent="0.2"/>
    <row r="44781" ht="12.75" customHeight="1" x14ac:dyDescent="0.2"/>
    <row r="44782" ht="12.75" customHeight="1" x14ac:dyDescent="0.2"/>
    <row r="44783" ht="12.75" customHeight="1" x14ac:dyDescent="0.2"/>
    <row r="44784" ht="12.75" customHeight="1" x14ac:dyDescent="0.2"/>
    <row r="44785" ht="12.75" customHeight="1" x14ac:dyDescent="0.2"/>
    <row r="44786" ht="12.75" customHeight="1" x14ac:dyDescent="0.2"/>
    <row r="44787" ht="12.75" customHeight="1" x14ac:dyDescent="0.2"/>
    <row r="44788" ht="12.75" customHeight="1" x14ac:dyDescent="0.2"/>
    <row r="44789" ht="12.75" customHeight="1" x14ac:dyDescent="0.2"/>
    <row r="44790" ht="12.75" customHeight="1" x14ac:dyDescent="0.2"/>
    <row r="44791" ht="12.75" customHeight="1" x14ac:dyDescent="0.2"/>
    <row r="44792" ht="12.75" customHeight="1" x14ac:dyDescent="0.2"/>
    <row r="44793" ht="12.75" customHeight="1" x14ac:dyDescent="0.2"/>
    <row r="44794" ht="12.75" customHeight="1" x14ac:dyDescent="0.2"/>
    <row r="44795" ht="12.75" customHeight="1" x14ac:dyDescent="0.2"/>
    <row r="44796" ht="12.75" customHeight="1" x14ac:dyDescent="0.2"/>
    <row r="44797" ht="12.75" customHeight="1" x14ac:dyDescent="0.2"/>
    <row r="44798" ht="12.75" customHeight="1" x14ac:dyDescent="0.2"/>
    <row r="44799" ht="12.75" customHeight="1" x14ac:dyDescent="0.2"/>
    <row r="44800" ht="12.75" customHeight="1" x14ac:dyDescent="0.2"/>
    <row r="44801" ht="12.75" customHeight="1" x14ac:dyDescent="0.2"/>
    <row r="44802" ht="12.75" customHeight="1" x14ac:dyDescent="0.2"/>
    <row r="44803" ht="12.75" customHeight="1" x14ac:dyDescent="0.2"/>
    <row r="44804" ht="12.75" customHeight="1" x14ac:dyDescent="0.2"/>
    <row r="44805" ht="12.75" customHeight="1" x14ac:dyDescent="0.2"/>
    <row r="44806" ht="12.75" customHeight="1" x14ac:dyDescent="0.2"/>
    <row r="44807" ht="12.75" customHeight="1" x14ac:dyDescent="0.2"/>
    <row r="44808" ht="12.75" customHeight="1" x14ac:dyDescent="0.2"/>
    <row r="44809" ht="12.75" customHeight="1" x14ac:dyDescent="0.2"/>
    <row r="44810" ht="12.75" customHeight="1" x14ac:dyDescent="0.2"/>
    <row r="44811" ht="12.75" customHeight="1" x14ac:dyDescent="0.2"/>
    <row r="44812" ht="12.75" customHeight="1" x14ac:dyDescent="0.2"/>
    <row r="44813" ht="12.75" customHeight="1" x14ac:dyDescent="0.2"/>
    <row r="44814" ht="12.75" customHeight="1" x14ac:dyDescent="0.2"/>
    <row r="44815" ht="12.75" customHeight="1" x14ac:dyDescent="0.2"/>
    <row r="44816" ht="12.75" customHeight="1" x14ac:dyDescent="0.2"/>
    <row r="44817" ht="12.75" customHeight="1" x14ac:dyDescent="0.2"/>
    <row r="44818" ht="12.75" customHeight="1" x14ac:dyDescent="0.2"/>
    <row r="44819" ht="12.75" customHeight="1" x14ac:dyDescent="0.2"/>
    <row r="44820" ht="12.75" customHeight="1" x14ac:dyDescent="0.2"/>
    <row r="44821" ht="12.75" customHeight="1" x14ac:dyDescent="0.2"/>
    <row r="44822" ht="12.75" customHeight="1" x14ac:dyDescent="0.2"/>
    <row r="44823" ht="12.75" customHeight="1" x14ac:dyDescent="0.2"/>
    <row r="44824" ht="12.75" customHeight="1" x14ac:dyDescent="0.2"/>
    <row r="44825" ht="12.75" customHeight="1" x14ac:dyDescent="0.2"/>
    <row r="44826" ht="12.75" customHeight="1" x14ac:dyDescent="0.2"/>
    <row r="44827" ht="12.75" customHeight="1" x14ac:dyDescent="0.2"/>
    <row r="44828" ht="12.75" customHeight="1" x14ac:dyDescent="0.2"/>
    <row r="44829" ht="12.75" customHeight="1" x14ac:dyDescent="0.2"/>
    <row r="44830" ht="12.75" customHeight="1" x14ac:dyDescent="0.2"/>
    <row r="44831" ht="12.75" customHeight="1" x14ac:dyDescent="0.2"/>
    <row r="44832" ht="12.75" customHeight="1" x14ac:dyDescent="0.2"/>
    <row r="44833" ht="12.75" customHeight="1" x14ac:dyDescent="0.2"/>
    <row r="44834" ht="12.75" customHeight="1" x14ac:dyDescent="0.2"/>
    <row r="44835" ht="12.75" customHeight="1" x14ac:dyDescent="0.2"/>
    <row r="44836" ht="12.75" customHeight="1" x14ac:dyDescent="0.2"/>
    <row r="44837" ht="12.75" customHeight="1" x14ac:dyDescent="0.2"/>
    <row r="44838" ht="12.75" customHeight="1" x14ac:dyDescent="0.2"/>
    <row r="44839" ht="12.75" customHeight="1" x14ac:dyDescent="0.2"/>
    <row r="44840" ht="12.75" customHeight="1" x14ac:dyDescent="0.2"/>
    <row r="44841" ht="12.75" customHeight="1" x14ac:dyDescent="0.2"/>
    <row r="44842" ht="12.75" customHeight="1" x14ac:dyDescent="0.2"/>
    <row r="44843" ht="12.75" customHeight="1" x14ac:dyDescent="0.2"/>
    <row r="44844" ht="12.75" customHeight="1" x14ac:dyDescent="0.2"/>
    <row r="44845" ht="12.75" customHeight="1" x14ac:dyDescent="0.2"/>
    <row r="44846" ht="12.75" customHeight="1" x14ac:dyDescent="0.2"/>
    <row r="44847" ht="12.75" customHeight="1" x14ac:dyDescent="0.2"/>
    <row r="44848" ht="12.75" customHeight="1" x14ac:dyDescent="0.2"/>
    <row r="44849" ht="12.75" customHeight="1" x14ac:dyDescent="0.2"/>
    <row r="44850" ht="12.75" customHeight="1" x14ac:dyDescent="0.2"/>
    <row r="44851" ht="12.75" customHeight="1" x14ac:dyDescent="0.2"/>
    <row r="44852" ht="12.75" customHeight="1" x14ac:dyDescent="0.2"/>
    <row r="44853" ht="12.75" customHeight="1" x14ac:dyDescent="0.2"/>
    <row r="44854" ht="12.75" customHeight="1" x14ac:dyDescent="0.2"/>
    <row r="44855" ht="12.75" customHeight="1" x14ac:dyDescent="0.2"/>
    <row r="44856" ht="12.75" customHeight="1" x14ac:dyDescent="0.2"/>
    <row r="44857" ht="12.75" customHeight="1" x14ac:dyDescent="0.2"/>
    <row r="44858" ht="12.75" customHeight="1" x14ac:dyDescent="0.2"/>
    <row r="44859" ht="12.75" customHeight="1" x14ac:dyDescent="0.2"/>
    <row r="44860" ht="12.75" customHeight="1" x14ac:dyDescent="0.2"/>
    <row r="44861" ht="12.75" customHeight="1" x14ac:dyDescent="0.2"/>
    <row r="44862" ht="12.75" customHeight="1" x14ac:dyDescent="0.2"/>
    <row r="44863" ht="12.75" customHeight="1" x14ac:dyDescent="0.2"/>
    <row r="44864" ht="12.75" customHeight="1" x14ac:dyDescent="0.2"/>
    <row r="44865" ht="12.75" customHeight="1" x14ac:dyDescent="0.2"/>
    <row r="44866" ht="12.75" customHeight="1" x14ac:dyDescent="0.2"/>
    <row r="44867" ht="12.75" customHeight="1" x14ac:dyDescent="0.2"/>
    <row r="44868" ht="12.75" customHeight="1" x14ac:dyDescent="0.2"/>
    <row r="44869" ht="12.75" customHeight="1" x14ac:dyDescent="0.2"/>
    <row r="44870" ht="12.75" customHeight="1" x14ac:dyDescent="0.2"/>
    <row r="44871" ht="12.75" customHeight="1" x14ac:dyDescent="0.2"/>
    <row r="44872" ht="12.75" customHeight="1" x14ac:dyDescent="0.2"/>
    <row r="44873" ht="12.75" customHeight="1" x14ac:dyDescent="0.2"/>
    <row r="44874" ht="12.75" customHeight="1" x14ac:dyDescent="0.2"/>
    <row r="44875" ht="12.75" customHeight="1" x14ac:dyDescent="0.2"/>
    <row r="44876" ht="12.75" customHeight="1" x14ac:dyDescent="0.2"/>
    <row r="44877" ht="12.75" customHeight="1" x14ac:dyDescent="0.2"/>
    <row r="44878" ht="12.75" customHeight="1" x14ac:dyDescent="0.2"/>
    <row r="44879" ht="12.75" customHeight="1" x14ac:dyDescent="0.2"/>
    <row r="44880" ht="12.75" customHeight="1" x14ac:dyDescent="0.2"/>
    <row r="44881" ht="12.75" customHeight="1" x14ac:dyDescent="0.2"/>
    <row r="44882" ht="12.75" customHeight="1" x14ac:dyDescent="0.2"/>
    <row r="44883" ht="12.75" customHeight="1" x14ac:dyDescent="0.2"/>
    <row r="44884" ht="12.75" customHeight="1" x14ac:dyDescent="0.2"/>
    <row r="44885" ht="12.75" customHeight="1" x14ac:dyDescent="0.2"/>
    <row r="44886" ht="12.75" customHeight="1" x14ac:dyDescent="0.2"/>
    <row r="44887" ht="12.75" customHeight="1" x14ac:dyDescent="0.2"/>
    <row r="44888" ht="12.75" customHeight="1" x14ac:dyDescent="0.2"/>
    <row r="44889" ht="12.75" customHeight="1" x14ac:dyDescent="0.2"/>
    <row r="44890" ht="12.75" customHeight="1" x14ac:dyDescent="0.2"/>
    <row r="44891" ht="12.75" customHeight="1" x14ac:dyDescent="0.2"/>
    <row r="44892" ht="12.75" customHeight="1" x14ac:dyDescent="0.2"/>
    <row r="44893" ht="12.75" customHeight="1" x14ac:dyDescent="0.2"/>
    <row r="44894" ht="12.75" customHeight="1" x14ac:dyDescent="0.2"/>
    <row r="44895" ht="12.75" customHeight="1" x14ac:dyDescent="0.2"/>
    <row r="44896" ht="12.75" customHeight="1" x14ac:dyDescent="0.2"/>
    <row r="44897" ht="12.75" customHeight="1" x14ac:dyDescent="0.2"/>
    <row r="44898" ht="12.75" customHeight="1" x14ac:dyDescent="0.2"/>
    <row r="44899" ht="12.75" customHeight="1" x14ac:dyDescent="0.2"/>
    <row r="44900" ht="12.75" customHeight="1" x14ac:dyDescent="0.2"/>
    <row r="44901" ht="12.75" customHeight="1" x14ac:dyDescent="0.2"/>
    <row r="44902" ht="12.75" customHeight="1" x14ac:dyDescent="0.2"/>
    <row r="44903" ht="12.75" customHeight="1" x14ac:dyDescent="0.2"/>
    <row r="44904" ht="12.75" customHeight="1" x14ac:dyDescent="0.2"/>
    <row r="44905" ht="12.75" customHeight="1" x14ac:dyDescent="0.2"/>
    <row r="44906" ht="12.75" customHeight="1" x14ac:dyDescent="0.2"/>
    <row r="44907" ht="12.75" customHeight="1" x14ac:dyDescent="0.2"/>
    <row r="44908" ht="12.75" customHeight="1" x14ac:dyDescent="0.2"/>
    <row r="44909" ht="12.75" customHeight="1" x14ac:dyDescent="0.2"/>
    <row r="44910" ht="12.75" customHeight="1" x14ac:dyDescent="0.2"/>
    <row r="44911" ht="12.75" customHeight="1" x14ac:dyDescent="0.2"/>
    <row r="44912" ht="12.75" customHeight="1" x14ac:dyDescent="0.2"/>
    <row r="44913" ht="12.75" customHeight="1" x14ac:dyDescent="0.2"/>
    <row r="44914" ht="12.75" customHeight="1" x14ac:dyDescent="0.2"/>
    <row r="44915" ht="12.75" customHeight="1" x14ac:dyDescent="0.2"/>
    <row r="44916" ht="12.75" customHeight="1" x14ac:dyDescent="0.2"/>
    <row r="44917" ht="12.75" customHeight="1" x14ac:dyDescent="0.2"/>
    <row r="44918" ht="12.75" customHeight="1" x14ac:dyDescent="0.2"/>
    <row r="44919" ht="12.75" customHeight="1" x14ac:dyDescent="0.2"/>
    <row r="44920" ht="12.75" customHeight="1" x14ac:dyDescent="0.2"/>
    <row r="44921" ht="12.75" customHeight="1" x14ac:dyDescent="0.2"/>
    <row r="44922" ht="12.75" customHeight="1" x14ac:dyDescent="0.2"/>
    <row r="44923" ht="12.75" customHeight="1" x14ac:dyDescent="0.2"/>
    <row r="44924" ht="12.75" customHeight="1" x14ac:dyDescent="0.2"/>
    <row r="44925" ht="12.75" customHeight="1" x14ac:dyDescent="0.2"/>
    <row r="44926" ht="12.75" customHeight="1" x14ac:dyDescent="0.2"/>
    <row r="44927" ht="12.75" customHeight="1" x14ac:dyDescent="0.2"/>
    <row r="44928" ht="12.75" customHeight="1" x14ac:dyDescent="0.2"/>
    <row r="44929" ht="12.75" customHeight="1" x14ac:dyDescent="0.2"/>
    <row r="44930" ht="12.75" customHeight="1" x14ac:dyDescent="0.2"/>
    <row r="44931" ht="12.75" customHeight="1" x14ac:dyDescent="0.2"/>
    <row r="44932" ht="12.75" customHeight="1" x14ac:dyDescent="0.2"/>
    <row r="44933" ht="12.75" customHeight="1" x14ac:dyDescent="0.2"/>
    <row r="44934" ht="12.75" customHeight="1" x14ac:dyDescent="0.2"/>
    <row r="44935" ht="12.75" customHeight="1" x14ac:dyDescent="0.2"/>
    <row r="44936" ht="12.75" customHeight="1" x14ac:dyDescent="0.2"/>
    <row r="44937" ht="12.75" customHeight="1" x14ac:dyDescent="0.2"/>
    <row r="44938" ht="12.75" customHeight="1" x14ac:dyDescent="0.2"/>
    <row r="44939" ht="12.75" customHeight="1" x14ac:dyDescent="0.2"/>
    <row r="44940" ht="12.75" customHeight="1" x14ac:dyDescent="0.2"/>
    <row r="44941" ht="12.75" customHeight="1" x14ac:dyDescent="0.2"/>
    <row r="44942" ht="12.75" customHeight="1" x14ac:dyDescent="0.2"/>
    <row r="44943" ht="12.75" customHeight="1" x14ac:dyDescent="0.2"/>
    <row r="44944" ht="12.75" customHeight="1" x14ac:dyDescent="0.2"/>
    <row r="44945" ht="12.75" customHeight="1" x14ac:dyDescent="0.2"/>
    <row r="44946" ht="12.75" customHeight="1" x14ac:dyDescent="0.2"/>
    <row r="44947" ht="12.75" customHeight="1" x14ac:dyDescent="0.2"/>
    <row r="44948" ht="12.75" customHeight="1" x14ac:dyDescent="0.2"/>
    <row r="44949" ht="12.75" customHeight="1" x14ac:dyDescent="0.2"/>
    <row r="44950" ht="12.75" customHeight="1" x14ac:dyDescent="0.2"/>
    <row r="44951" ht="12.75" customHeight="1" x14ac:dyDescent="0.2"/>
    <row r="44952" ht="12.75" customHeight="1" x14ac:dyDescent="0.2"/>
    <row r="44953" ht="12.75" customHeight="1" x14ac:dyDescent="0.2"/>
    <row r="44954" ht="12.75" customHeight="1" x14ac:dyDescent="0.2"/>
    <row r="44955" ht="12.75" customHeight="1" x14ac:dyDescent="0.2"/>
    <row r="44956" ht="12.75" customHeight="1" x14ac:dyDescent="0.2"/>
    <row r="44957" ht="12.75" customHeight="1" x14ac:dyDescent="0.2"/>
    <row r="44958" ht="12.75" customHeight="1" x14ac:dyDescent="0.2"/>
    <row r="44959" ht="12.75" customHeight="1" x14ac:dyDescent="0.2"/>
    <row r="44960" ht="12.75" customHeight="1" x14ac:dyDescent="0.2"/>
    <row r="44961" ht="12.75" customHeight="1" x14ac:dyDescent="0.2"/>
    <row r="44962" ht="12.75" customHeight="1" x14ac:dyDescent="0.2"/>
    <row r="44963" ht="12.75" customHeight="1" x14ac:dyDescent="0.2"/>
    <row r="44964" ht="12.75" customHeight="1" x14ac:dyDescent="0.2"/>
    <row r="44965" ht="12.75" customHeight="1" x14ac:dyDescent="0.2"/>
    <row r="44966" ht="12.75" customHeight="1" x14ac:dyDescent="0.2"/>
    <row r="44967" ht="12.75" customHeight="1" x14ac:dyDescent="0.2"/>
    <row r="44968" ht="12.75" customHeight="1" x14ac:dyDescent="0.2"/>
    <row r="44969" ht="12.75" customHeight="1" x14ac:dyDescent="0.2"/>
    <row r="44970" ht="12.75" customHeight="1" x14ac:dyDescent="0.2"/>
    <row r="44971" ht="12.75" customHeight="1" x14ac:dyDescent="0.2"/>
    <row r="44972" ht="12.75" customHeight="1" x14ac:dyDescent="0.2"/>
    <row r="44973" ht="12.75" customHeight="1" x14ac:dyDescent="0.2"/>
    <row r="44974" ht="12.75" customHeight="1" x14ac:dyDescent="0.2"/>
    <row r="44975" ht="12.75" customHeight="1" x14ac:dyDescent="0.2"/>
    <row r="44976" ht="12.75" customHeight="1" x14ac:dyDescent="0.2"/>
    <row r="44977" ht="12.75" customHeight="1" x14ac:dyDescent="0.2"/>
    <row r="44978" ht="12.75" customHeight="1" x14ac:dyDescent="0.2"/>
    <row r="44979" ht="12.75" customHeight="1" x14ac:dyDescent="0.2"/>
    <row r="44980" ht="12.75" customHeight="1" x14ac:dyDescent="0.2"/>
    <row r="44981" ht="12.75" customHeight="1" x14ac:dyDescent="0.2"/>
    <row r="44982" ht="12.75" customHeight="1" x14ac:dyDescent="0.2"/>
    <row r="44983" ht="12.75" customHeight="1" x14ac:dyDescent="0.2"/>
    <row r="44984" ht="12.75" customHeight="1" x14ac:dyDescent="0.2"/>
    <row r="44985" ht="12.75" customHeight="1" x14ac:dyDescent="0.2"/>
    <row r="44986" ht="12.75" customHeight="1" x14ac:dyDescent="0.2"/>
    <row r="44987" ht="12.75" customHeight="1" x14ac:dyDescent="0.2"/>
    <row r="44988" ht="12.75" customHeight="1" x14ac:dyDescent="0.2"/>
    <row r="44989" ht="12.75" customHeight="1" x14ac:dyDescent="0.2"/>
    <row r="44990" ht="12.75" customHeight="1" x14ac:dyDescent="0.2"/>
    <row r="44991" ht="12.75" customHeight="1" x14ac:dyDescent="0.2"/>
    <row r="44992" ht="12.75" customHeight="1" x14ac:dyDescent="0.2"/>
    <row r="44993" ht="12.75" customHeight="1" x14ac:dyDescent="0.2"/>
    <row r="44994" ht="12.75" customHeight="1" x14ac:dyDescent="0.2"/>
    <row r="44995" ht="12.75" customHeight="1" x14ac:dyDescent="0.2"/>
    <row r="44996" ht="12.75" customHeight="1" x14ac:dyDescent="0.2"/>
    <row r="44997" ht="12.75" customHeight="1" x14ac:dyDescent="0.2"/>
    <row r="44998" ht="12.75" customHeight="1" x14ac:dyDescent="0.2"/>
    <row r="44999" ht="12.75" customHeight="1" x14ac:dyDescent="0.2"/>
    <row r="45000" ht="12.75" customHeight="1" x14ac:dyDescent="0.2"/>
    <row r="45001" ht="12.75" customHeight="1" x14ac:dyDescent="0.2"/>
    <row r="45002" ht="12.75" customHeight="1" x14ac:dyDescent="0.2"/>
    <row r="45003" ht="12.75" customHeight="1" x14ac:dyDescent="0.2"/>
    <row r="45004" ht="12.75" customHeight="1" x14ac:dyDescent="0.2"/>
    <row r="45005" ht="12.75" customHeight="1" x14ac:dyDescent="0.2"/>
    <row r="45006" ht="12.75" customHeight="1" x14ac:dyDescent="0.2"/>
    <row r="45007" ht="12.75" customHeight="1" x14ac:dyDescent="0.2"/>
    <row r="45008" ht="12.75" customHeight="1" x14ac:dyDescent="0.2"/>
    <row r="45009" ht="12.75" customHeight="1" x14ac:dyDescent="0.2"/>
    <row r="45010" ht="12.75" customHeight="1" x14ac:dyDescent="0.2"/>
    <row r="45011" ht="12.75" customHeight="1" x14ac:dyDescent="0.2"/>
    <row r="45012" ht="12.75" customHeight="1" x14ac:dyDescent="0.2"/>
    <row r="45013" ht="12.75" customHeight="1" x14ac:dyDescent="0.2"/>
    <row r="45014" ht="12.75" customHeight="1" x14ac:dyDescent="0.2"/>
    <row r="45015" ht="12.75" customHeight="1" x14ac:dyDescent="0.2"/>
    <row r="45016" ht="12.75" customHeight="1" x14ac:dyDescent="0.2"/>
    <row r="45017" ht="12.75" customHeight="1" x14ac:dyDescent="0.2"/>
    <row r="45018" ht="12.75" customHeight="1" x14ac:dyDescent="0.2"/>
    <row r="45019" ht="12.75" customHeight="1" x14ac:dyDescent="0.2"/>
    <row r="45020" ht="12.75" customHeight="1" x14ac:dyDescent="0.2"/>
    <row r="45021" ht="12.75" customHeight="1" x14ac:dyDescent="0.2"/>
    <row r="45022" ht="12.75" customHeight="1" x14ac:dyDescent="0.2"/>
    <row r="45023" ht="12.75" customHeight="1" x14ac:dyDescent="0.2"/>
    <row r="45024" ht="12.75" customHeight="1" x14ac:dyDescent="0.2"/>
    <row r="45025" ht="12.75" customHeight="1" x14ac:dyDescent="0.2"/>
    <row r="45026" ht="12.75" customHeight="1" x14ac:dyDescent="0.2"/>
    <row r="45027" ht="12.75" customHeight="1" x14ac:dyDescent="0.2"/>
    <row r="45028" ht="12.75" customHeight="1" x14ac:dyDescent="0.2"/>
    <row r="45029" ht="12.75" customHeight="1" x14ac:dyDescent="0.2"/>
    <row r="45030" ht="12.75" customHeight="1" x14ac:dyDescent="0.2"/>
    <row r="45031" ht="12.75" customHeight="1" x14ac:dyDescent="0.2"/>
    <row r="45032" ht="12.75" customHeight="1" x14ac:dyDescent="0.2"/>
    <row r="45033" ht="12.75" customHeight="1" x14ac:dyDescent="0.2"/>
    <row r="45034" ht="12.75" customHeight="1" x14ac:dyDescent="0.2"/>
    <row r="45035" ht="12.75" customHeight="1" x14ac:dyDescent="0.2"/>
    <row r="45036" ht="12.75" customHeight="1" x14ac:dyDescent="0.2"/>
    <row r="45037" ht="12.75" customHeight="1" x14ac:dyDescent="0.2"/>
    <row r="45038" ht="12.75" customHeight="1" x14ac:dyDescent="0.2"/>
    <row r="45039" ht="12.75" customHeight="1" x14ac:dyDescent="0.2"/>
    <row r="45040" ht="12.75" customHeight="1" x14ac:dyDescent="0.2"/>
    <row r="45041" ht="12.75" customHeight="1" x14ac:dyDescent="0.2"/>
    <row r="45042" ht="12.75" customHeight="1" x14ac:dyDescent="0.2"/>
    <row r="45043" ht="12.75" customHeight="1" x14ac:dyDescent="0.2"/>
    <row r="45044" ht="12.75" customHeight="1" x14ac:dyDescent="0.2"/>
    <row r="45045" ht="12.75" customHeight="1" x14ac:dyDescent="0.2"/>
    <row r="45046" ht="12.75" customHeight="1" x14ac:dyDescent="0.2"/>
    <row r="45047" ht="12.75" customHeight="1" x14ac:dyDescent="0.2"/>
    <row r="45048" ht="12.75" customHeight="1" x14ac:dyDescent="0.2"/>
    <row r="45049" ht="12.75" customHeight="1" x14ac:dyDescent="0.2"/>
    <row r="45050" ht="12.75" customHeight="1" x14ac:dyDescent="0.2"/>
    <row r="45051" ht="12.75" customHeight="1" x14ac:dyDescent="0.2"/>
    <row r="45052" ht="12.75" customHeight="1" x14ac:dyDescent="0.2"/>
    <row r="45053" ht="12.75" customHeight="1" x14ac:dyDescent="0.2"/>
    <row r="45054" ht="12.75" customHeight="1" x14ac:dyDescent="0.2"/>
    <row r="45055" ht="12.75" customHeight="1" x14ac:dyDescent="0.2"/>
    <row r="45056" ht="12.75" customHeight="1" x14ac:dyDescent="0.2"/>
    <row r="45057" ht="12.75" customHeight="1" x14ac:dyDescent="0.2"/>
    <row r="45058" ht="12.75" customHeight="1" x14ac:dyDescent="0.2"/>
    <row r="45059" ht="12.75" customHeight="1" x14ac:dyDescent="0.2"/>
    <row r="45060" ht="12.75" customHeight="1" x14ac:dyDescent="0.2"/>
    <row r="45061" ht="12.75" customHeight="1" x14ac:dyDescent="0.2"/>
    <row r="45062" ht="12.75" customHeight="1" x14ac:dyDescent="0.2"/>
    <row r="45063" ht="12.75" customHeight="1" x14ac:dyDescent="0.2"/>
    <row r="45064" ht="12.75" customHeight="1" x14ac:dyDescent="0.2"/>
    <row r="45065" ht="12.75" customHeight="1" x14ac:dyDescent="0.2"/>
    <row r="45066" ht="12.75" customHeight="1" x14ac:dyDescent="0.2"/>
    <row r="45067" ht="12.75" customHeight="1" x14ac:dyDescent="0.2"/>
    <row r="45068" ht="12.75" customHeight="1" x14ac:dyDescent="0.2"/>
    <row r="45069" ht="12.75" customHeight="1" x14ac:dyDescent="0.2"/>
    <row r="45070" ht="12.75" customHeight="1" x14ac:dyDescent="0.2"/>
    <row r="45071" ht="12.75" customHeight="1" x14ac:dyDescent="0.2"/>
    <row r="45072" ht="12.75" customHeight="1" x14ac:dyDescent="0.2"/>
    <row r="45073" ht="12.75" customHeight="1" x14ac:dyDescent="0.2"/>
    <row r="45074" ht="12.75" customHeight="1" x14ac:dyDescent="0.2"/>
    <row r="45075" ht="12.75" customHeight="1" x14ac:dyDescent="0.2"/>
    <row r="45076" ht="12.75" customHeight="1" x14ac:dyDescent="0.2"/>
    <row r="45077" ht="12.75" customHeight="1" x14ac:dyDescent="0.2"/>
    <row r="45078" ht="12.75" customHeight="1" x14ac:dyDescent="0.2"/>
    <row r="45079" ht="12.75" customHeight="1" x14ac:dyDescent="0.2"/>
    <row r="45080" ht="12.75" customHeight="1" x14ac:dyDescent="0.2"/>
    <row r="45081" ht="12.75" customHeight="1" x14ac:dyDescent="0.2"/>
    <row r="45082" ht="12.75" customHeight="1" x14ac:dyDescent="0.2"/>
    <row r="45083" ht="12.75" customHeight="1" x14ac:dyDescent="0.2"/>
    <row r="45084" ht="12.75" customHeight="1" x14ac:dyDescent="0.2"/>
    <row r="45085" ht="12.75" customHeight="1" x14ac:dyDescent="0.2"/>
    <row r="45086" ht="12.75" customHeight="1" x14ac:dyDescent="0.2"/>
    <row r="45087" ht="12.75" customHeight="1" x14ac:dyDescent="0.2"/>
    <row r="45088" ht="12.75" customHeight="1" x14ac:dyDescent="0.2"/>
    <row r="45089" ht="12.75" customHeight="1" x14ac:dyDescent="0.2"/>
    <row r="45090" ht="12.75" customHeight="1" x14ac:dyDescent="0.2"/>
    <row r="45091" ht="12.75" customHeight="1" x14ac:dyDescent="0.2"/>
    <row r="45092" ht="12.75" customHeight="1" x14ac:dyDescent="0.2"/>
    <row r="45093" ht="12.75" customHeight="1" x14ac:dyDescent="0.2"/>
    <row r="45094" ht="12.75" customHeight="1" x14ac:dyDescent="0.2"/>
    <row r="45095" ht="12.75" customHeight="1" x14ac:dyDescent="0.2"/>
    <row r="45096" ht="12.75" customHeight="1" x14ac:dyDescent="0.2"/>
    <row r="45097" ht="12.75" customHeight="1" x14ac:dyDescent="0.2"/>
    <row r="45098" ht="12.75" customHeight="1" x14ac:dyDescent="0.2"/>
    <row r="45099" ht="12.75" customHeight="1" x14ac:dyDescent="0.2"/>
    <row r="45100" ht="12.75" customHeight="1" x14ac:dyDescent="0.2"/>
    <row r="45101" ht="12.75" customHeight="1" x14ac:dyDescent="0.2"/>
    <row r="45102" ht="12.75" customHeight="1" x14ac:dyDescent="0.2"/>
    <row r="45103" ht="12.75" customHeight="1" x14ac:dyDescent="0.2"/>
    <row r="45104" ht="12.75" customHeight="1" x14ac:dyDescent="0.2"/>
    <row r="45105" ht="12.75" customHeight="1" x14ac:dyDescent="0.2"/>
    <row r="45106" ht="12.75" customHeight="1" x14ac:dyDescent="0.2"/>
    <row r="45107" ht="12.75" customHeight="1" x14ac:dyDescent="0.2"/>
    <row r="45108" ht="12.75" customHeight="1" x14ac:dyDescent="0.2"/>
    <row r="45109" ht="12.75" customHeight="1" x14ac:dyDescent="0.2"/>
    <row r="45110" ht="12.75" customHeight="1" x14ac:dyDescent="0.2"/>
    <row r="45111" ht="12.75" customHeight="1" x14ac:dyDescent="0.2"/>
    <row r="45112" ht="12.75" customHeight="1" x14ac:dyDescent="0.2"/>
    <row r="45113" ht="12.75" customHeight="1" x14ac:dyDescent="0.2"/>
    <row r="45114" ht="12.75" customHeight="1" x14ac:dyDescent="0.2"/>
    <row r="45115" ht="12.75" customHeight="1" x14ac:dyDescent="0.2"/>
    <row r="45116" ht="12.75" customHeight="1" x14ac:dyDescent="0.2"/>
    <row r="45117" ht="12.75" customHeight="1" x14ac:dyDescent="0.2"/>
    <row r="45118" ht="12.75" customHeight="1" x14ac:dyDescent="0.2"/>
    <row r="45119" ht="12.75" customHeight="1" x14ac:dyDescent="0.2"/>
    <row r="45120" ht="12.75" customHeight="1" x14ac:dyDescent="0.2"/>
    <row r="45121" ht="12.75" customHeight="1" x14ac:dyDescent="0.2"/>
    <row r="45122" ht="12.75" customHeight="1" x14ac:dyDescent="0.2"/>
    <row r="45123" ht="12.75" customHeight="1" x14ac:dyDescent="0.2"/>
    <row r="45124" ht="12.75" customHeight="1" x14ac:dyDescent="0.2"/>
    <row r="45125" ht="12.75" customHeight="1" x14ac:dyDescent="0.2"/>
    <row r="45126" ht="12.75" customHeight="1" x14ac:dyDescent="0.2"/>
    <row r="45127" ht="12.75" customHeight="1" x14ac:dyDescent="0.2"/>
    <row r="45128" ht="12.75" customHeight="1" x14ac:dyDescent="0.2"/>
    <row r="45129" ht="12.75" customHeight="1" x14ac:dyDescent="0.2"/>
    <row r="45130" ht="12.75" customHeight="1" x14ac:dyDescent="0.2"/>
    <row r="45131" ht="12.75" customHeight="1" x14ac:dyDescent="0.2"/>
    <row r="45132" ht="12.75" customHeight="1" x14ac:dyDescent="0.2"/>
    <row r="45133" ht="12.75" customHeight="1" x14ac:dyDescent="0.2"/>
    <row r="45134" ht="12.75" customHeight="1" x14ac:dyDescent="0.2"/>
    <row r="45135" ht="12.75" customHeight="1" x14ac:dyDescent="0.2"/>
    <row r="45136" ht="12.75" customHeight="1" x14ac:dyDescent="0.2"/>
    <row r="45137" ht="12.75" customHeight="1" x14ac:dyDescent="0.2"/>
    <row r="45138" ht="12.75" customHeight="1" x14ac:dyDescent="0.2"/>
    <row r="45139" ht="12.75" customHeight="1" x14ac:dyDescent="0.2"/>
    <row r="45140" ht="12.75" customHeight="1" x14ac:dyDescent="0.2"/>
    <row r="45141" ht="12.75" customHeight="1" x14ac:dyDescent="0.2"/>
    <row r="45142" ht="12.75" customHeight="1" x14ac:dyDescent="0.2"/>
    <row r="45143" ht="12.75" customHeight="1" x14ac:dyDescent="0.2"/>
    <row r="45144" ht="12.75" customHeight="1" x14ac:dyDescent="0.2"/>
    <row r="45145" ht="12.75" customHeight="1" x14ac:dyDescent="0.2"/>
    <row r="45146" ht="12.75" customHeight="1" x14ac:dyDescent="0.2"/>
    <row r="45147" ht="12.75" customHeight="1" x14ac:dyDescent="0.2"/>
    <row r="45148" ht="12.75" customHeight="1" x14ac:dyDescent="0.2"/>
    <row r="45149" ht="12.75" customHeight="1" x14ac:dyDescent="0.2"/>
    <row r="45150" ht="12.75" customHeight="1" x14ac:dyDescent="0.2"/>
    <row r="45151" ht="12.75" customHeight="1" x14ac:dyDescent="0.2"/>
    <row r="45152" ht="12.75" customHeight="1" x14ac:dyDescent="0.2"/>
    <row r="45153" ht="12.75" customHeight="1" x14ac:dyDescent="0.2"/>
    <row r="45154" ht="12.75" customHeight="1" x14ac:dyDescent="0.2"/>
    <row r="45155" ht="12.75" customHeight="1" x14ac:dyDescent="0.2"/>
    <row r="45156" ht="12.75" customHeight="1" x14ac:dyDescent="0.2"/>
    <row r="45157" ht="12.75" customHeight="1" x14ac:dyDescent="0.2"/>
    <row r="45158" ht="12.75" customHeight="1" x14ac:dyDescent="0.2"/>
    <row r="45159" ht="12.75" customHeight="1" x14ac:dyDescent="0.2"/>
    <row r="45160" ht="12.75" customHeight="1" x14ac:dyDescent="0.2"/>
    <row r="45161" ht="12.75" customHeight="1" x14ac:dyDescent="0.2"/>
    <row r="45162" ht="12.75" customHeight="1" x14ac:dyDescent="0.2"/>
    <row r="45163" ht="12.75" customHeight="1" x14ac:dyDescent="0.2"/>
    <row r="45164" ht="12.75" customHeight="1" x14ac:dyDescent="0.2"/>
    <row r="45165" ht="12.75" customHeight="1" x14ac:dyDescent="0.2"/>
    <row r="45166" ht="12.75" customHeight="1" x14ac:dyDescent="0.2"/>
    <row r="45167" ht="12.75" customHeight="1" x14ac:dyDescent="0.2"/>
    <row r="45168" ht="12.75" customHeight="1" x14ac:dyDescent="0.2"/>
    <row r="45169" ht="12.75" customHeight="1" x14ac:dyDescent="0.2"/>
    <row r="45170" ht="12.75" customHeight="1" x14ac:dyDescent="0.2"/>
    <row r="45171" ht="12.75" customHeight="1" x14ac:dyDescent="0.2"/>
    <row r="45172" ht="12.75" customHeight="1" x14ac:dyDescent="0.2"/>
    <row r="45173" ht="12.75" customHeight="1" x14ac:dyDescent="0.2"/>
    <row r="45174" ht="12.75" customHeight="1" x14ac:dyDescent="0.2"/>
    <row r="45175" ht="12.75" customHeight="1" x14ac:dyDescent="0.2"/>
    <row r="45176" ht="12.75" customHeight="1" x14ac:dyDescent="0.2"/>
    <row r="45177" ht="12.75" customHeight="1" x14ac:dyDescent="0.2"/>
    <row r="45178" ht="12.75" customHeight="1" x14ac:dyDescent="0.2"/>
    <row r="45179" ht="12.75" customHeight="1" x14ac:dyDescent="0.2"/>
    <row r="45180" ht="12.75" customHeight="1" x14ac:dyDescent="0.2"/>
    <row r="45181" ht="12.75" customHeight="1" x14ac:dyDescent="0.2"/>
    <row r="45182" ht="12.75" customHeight="1" x14ac:dyDescent="0.2"/>
    <row r="45183" ht="12.75" customHeight="1" x14ac:dyDescent="0.2"/>
    <row r="45184" ht="12.75" customHeight="1" x14ac:dyDescent="0.2"/>
    <row r="45185" ht="12.75" customHeight="1" x14ac:dyDescent="0.2"/>
    <row r="45186" ht="12.75" customHeight="1" x14ac:dyDescent="0.2"/>
    <row r="45187" ht="12.75" customHeight="1" x14ac:dyDescent="0.2"/>
    <row r="45188" ht="12.75" customHeight="1" x14ac:dyDescent="0.2"/>
    <row r="45189" ht="12.75" customHeight="1" x14ac:dyDescent="0.2"/>
    <row r="45190" ht="12.75" customHeight="1" x14ac:dyDescent="0.2"/>
    <row r="45191" ht="12.75" customHeight="1" x14ac:dyDescent="0.2"/>
    <row r="45192" ht="12.75" customHeight="1" x14ac:dyDescent="0.2"/>
    <row r="45193" ht="12.75" customHeight="1" x14ac:dyDescent="0.2"/>
    <row r="45194" ht="12.75" customHeight="1" x14ac:dyDescent="0.2"/>
    <row r="45195" ht="12.75" customHeight="1" x14ac:dyDescent="0.2"/>
    <row r="45196" ht="12.75" customHeight="1" x14ac:dyDescent="0.2"/>
    <row r="45197" ht="12.75" customHeight="1" x14ac:dyDescent="0.2"/>
    <row r="45198" ht="12.75" customHeight="1" x14ac:dyDescent="0.2"/>
    <row r="45199" ht="12.75" customHeight="1" x14ac:dyDescent="0.2"/>
    <row r="45200" ht="12.75" customHeight="1" x14ac:dyDescent="0.2"/>
    <row r="45201" ht="12.75" customHeight="1" x14ac:dyDescent="0.2"/>
    <row r="45202" ht="12.75" customHeight="1" x14ac:dyDescent="0.2"/>
    <row r="45203" ht="12.75" customHeight="1" x14ac:dyDescent="0.2"/>
    <row r="45204" ht="12.75" customHeight="1" x14ac:dyDescent="0.2"/>
    <row r="45205" ht="12.75" customHeight="1" x14ac:dyDescent="0.2"/>
    <row r="45206" ht="12.75" customHeight="1" x14ac:dyDescent="0.2"/>
    <row r="45207" ht="12.75" customHeight="1" x14ac:dyDescent="0.2"/>
    <row r="45208" ht="12.75" customHeight="1" x14ac:dyDescent="0.2"/>
    <row r="45209" ht="12.75" customHeight="1" x14ac:dyDescent="0.2"/>
    <row r="45210" ht="12.75" customHeight="1" x14ac:dyDescent="0.2"/>
    <row r="45211" ht="12.75" customHeight="1" x14ac:dyDescent="0.2"/>
    <row r="45212" ht="12.75" customHeight="1" x14ac:dyDescent="0.2"/>
    <row r="45213" ht="12.75" customHeight="1" x14ac:dyDescent="0.2"/>
    <row r="45214" ht="12.75" customHeight="1" x14ac:dyDescent="0.2"/>
    <row r="45215" ht="12.75" customHeight="1" x14ac:dyDescent="0.2"/>
    <row r="45216" ht="12.75" customHeight="1" x14ac:dyDescent="0.2"/>
    <row r="45217" ht="12.75" customHeight="1" x14ac:dyDescent="0.2"/>
    <row r="45218" ht="12.75" customHeight="1" x14ac:dyDescent="0.2"/>
    <row r="45219" ht="12.75" customHeight="1" x14ac:dyDescent="0.2"/>
    <row r="45220" ht="12.75" customHeight="1" x14ac:dyDescent="0.2"/>
    <row r="45221" ht="12.75" customHeight="1" x14ac:dyDescent="0.2"/>
    <row r="45222" ht="12.75" customHeight="1" x14ac:dyDescent="0.2"/>
    <row r="45223" ht="12.75" customHeight="1" x14ac:dyDescent="0.2"/>
    <row r="45224" ht="12.75" customHeight="1" x14ac:dyDescent="0.2"/>
    <row r="45225" ht="12.75" customHeight="1" x14ac:dyDescent="0.2"/>
    <row r="45226" ht="12.75" customHeight="1" x14ac:dyDescent="0.2"/>
    <row r="45227" ht="12.75" customHeight="1" x14ac:dyDescent="0.2"/>
    <row r="45228" ht="12.75" customHeight="1" x14ac:dyDescent="0.2"/>
    <row r="45229" ht="12.75" customHeight="1" x14ac:dyDescent="0.2"/>
    <row r="45230" ht="12.75" customHeight="1" x14ac:dyDescent="0.2"/>
    <row r="45231" ht="12.75" customHeight="1" x14ac:dyDescent="0.2"/>
    <row r="45232" ht="12.75" customHeight="1" x14ac:dyDescent="0.2"/>
    <row r="45233" ht="12.75" customHeight="1" x14ac:dyDescent="0.2"/>
    <row r="45234" ht="12.75" customHeight="1" x14ac:dyDescent="0.2"/>
    <row r="45235" ht="12.75" customHeight="1" x14ac:dyDescent="0.2"/>
    <row r="45236" ht="12.75" customHeight="1" x14ac:dyDescent="0.2"/>
    <row r="45237" ht="12.75" customHeight="1" x14ac:dyDescent="0.2"/>
    <row r="45238" ht="12.75" customHeight="1" x14ac:dyDescent="0.2"/>
    <row r="45239" ht="12.75" customHeight="1" x14ac:dyDescent="0.2"/>
    <row r="45240" ht="12.75" customHeight="1" x14ac:dyDescent="0.2"/>
    <row r="45241" ht="12.75" customHeight="1" x14ac:dyDescent="0.2"/>
    <row r="45242" ht="12.75" customHeight="1" x14ac:dyDescent="0.2"/>
    <row r="45243" ht="12.75" customHeight="1" x14ac:dyDescent="0.2"/>
    <row r="45244" ht="12.75" customHeight="1" x14ac:dyDescent="0.2"/>
    <row r="45245" ht="12.75" customHeight="1" x14ac:dyDescent="0.2"/>
    <row r="45246" ht="12.75" customHeight="1" x14ac:dyDescent="0.2"/>
    <row r="45247" ht="12.75" customHeight="1" x14ac:dyDescent="0.2"/>
    <row r="45248" ht="12.75" customHeight="1" x14ac:dyDescent="0.2"/>
    <row r="45249" ht="12.75" customHeight="1" x14ac:dyDescent="0.2"/>
    <row r="45250" ht="12.75" customHeight="1" x14ac:dyDescent="0.2"/>
    <row r="45251" ht="12.75" customHeight="1" x14ac:dyDescent="0.2"/>
    <row r="45252" ht="12.75" customHeight="1" x14ac:dyDescent="0.2"/>
    <row r="45253" ht="12.75" customHeight="1" x14ac:dyDescent="0.2"/>
    <row r="45254" ht="12.75" customHeight="1" x14ac:dyDescent="0.2"/>
    <row r="45255" ht="12.75" customHeight="1" x14ac:dyDescent="0.2"/>
    <row r="45256" ht="12.75" customHeight="1" x14ac:dyDescent="0.2"/>
    <row r="45257" ht="12.75" customHeight="1" x14ac:dyDescent="0.2"/>
    <row r="45258" ht="12.75" customHeight="1" x14ac:dyDescent="0.2"/>
    <row r="45259" ht="12.75" customHeight="1" x14ac:dyDescent="0.2"/>
    <row r="45260" ht="12.75" customHeight="1" x14ac:dyDescent="0.2"/>
    <row r="45261" ht="12.75" customHeight="1" x14ac:dyDescent="0.2"/>
    <row r="45262" ht="12.75" customHeight="1" x14ac:dyDescent="0.2"/>
    <row r="45263" ht="12.75" customHeight="1" x14ac:dyDescent="0.2"/>
    <row r="45264" ht="12.75" customHeight="1" x14ac:dyDescent="0.2"/>
    <row r="45265" ht="12.75" customHeight="1" x14ac:dyDescent="0.2"/>
    <row r="45266" ht="12.75" customHeight="1" x14ac:dyDescent="0.2"/>
    <row r="45267" ht="12.75" customHeight="1" x14ac:dyDescent="0.2"/>
    <row r="45268" ht="12.75" customHeight="1" x14ac:dyDescent="0.2"/>
    <row r="45269" ht="12.75" customHeight="1" x14ac:dyDescent="0.2"/>
    <row r="45270" ht="12.75" customHeight="1" x14ac:dyDescent="0.2"/>
    <row r="45271" ht="12.75" customHeight="1" x14ac:dyDescent="0.2"/>
    <row r="45272" ht="12.75" customHeight="1" x14ac:dyDescent="0.2"/>
    <row r="45273" ht="12.75" customHeight="1" x14ac:dyDescent="0.2"/>
    <row r="45274" ht="12.75" customHeight="1" x14ac:dyDescent="0.2"/>
    <row r="45275" ht="12.75" customHeight="1" x14ac:dyDescent="0.2"/>
    <row r="45276" ht="12.75" customHeight="1" x14ac:dyDescent="0.2"/>
    <row r="45277" ht="12.75" customHeight="1" x14ac:dyDescent="0.2"/>
    <row r="45278" ht="12.75" customHeight="1" x14ac:dyDescent="0.2"/>
    <row r="45279" ht="12.75" customHeight="1" x14ac:dyDescent="0.2"/>
    <row r="45280" ht="12.75" customHeight="1" x14ac:dyDescent="0.2"/>
    <row r="45281" ht="12.75" customHeight="1" x14ac:dyDescent="0.2"/>
    <row r="45282" ht="12.75" customHeight="1" x14ac:dyDescent="0.2"/>
    <row r="45283" ht="12.75" customHeight="1" x14ac:dyDescent="0.2"/>
    <row r="45284" ht="12.75" customHeight="1" x14ac:dyDescent="0.2"/>
    <row r="45285" ht="12.75" customHeight="1" x14ac:dyDescent="0.2"/>
    <row r="45286" ht="12.75" customHeight="1" x14ac:dyDescent="0.2"/>
    <row r="45287" ht="12.75" customHeight="1" x14ac:dyDescent="0.2"/>
    <row r="45288" ht="12.75" customHeight="1" x14ac:dyDescent="0.2"/>
    <row r="45289" ht="12.75" customHeight="1" x14ac:dyDescent="0.2"/>
    <row r="45290" ht="12.75" customHeight="1" x14ac:dyDescent="0.2"/>
    <row r="45291" ht="12.75" customHeight="1" x14ac:dyDescent="0.2"/>
    <row r="45292" ht="12.75" customHeight="1" x14ac:dyDescent="0.2"/>
    <row r="45293" ht="12.75" customHeight="1" x14ac:dyDescent="0.2"/>
    <row r="45294" ht="12.75" customHeight="1" x14ac:dyDescent="0.2"/>
    <row r="45295" ht="12.75" customHeight="1" x14ac:dyDescent="0.2"/>
    <row r="45296" ht="12.75" customHeight="1" x14ac:dyDescent="0.2"/>
    <row r="45297" ht="12.75" customHeight="1" x14ac:dyDescent="0.2"/>
    <row r="45298" ht="12.75" customHeight="1" x14ac:dyDescent="0.2"/>
    <row r="45299" ht="12.75" customHeight="1" x14ac:dyDescent="0.2"/>
    <row r="45300" ht="12.75" customHeight="1" x14ac:dyDescent="0.2"/>
    <row r="45301" ht="12.75" customHeight="1" x14ac:dyDescent="0.2"/>
    <row r="45302" ht="12.75" customHeight="1" x14ac:dyDescent="0.2"/>
    <row r="45303" ht="12.75" customHeight="1" x14ac:dyDescent="0.2"/>
    <row r="45304" ht="12.75" customHeight="1" x14ac:dyDescent="0.2"/>
    <row r="45305" ht="12.75" customHeight="1" x14ac:dyDescent="0.2"/>
    <row r="45306" ht="12.75" customHeight="1" x14ac:dyDescent="0.2"/>
    <row r="45307" ht="12.75" customHeight="1" x14ac:dyDescent="0.2"/>
    <row r="45308" ht="12.75" customHeight="1" x14ac:dyDescent="0.2"/>
    <row r="45309" ht="12.75" customHeight="1" x14ac:dyDescent="0.2"/>
    <row r="45310" ht="12.75" customHeight="1" x14ac:dyDescent="0.2"/>
    <row r="45311" ht="12.75" customHeight="1" x14ac:dyDescent="0.2"/>
    <row r="45312" ht="12.75" customHeight="1" x14ac:dyDescent="0.2"/>
    <row r="45313" ht="12.75" customHeight="1" x14ac:dyDescent="0.2"/>
    <row r="45314" ht="12.75" customHeight="1" x14ac:dyDescent="0.2"/>
    <row r="45315" ht="12.75" customHeight="1" x14ac:dyDescent="0.2"/>
    <row r="45316" ht="12.75" customHeight="1" x14ac:dyDescent="0.2"/>
    <row r="45317" ht="12.75" customHeight="1" x14ac:dyDescent="0.2"/>
    <row r="45318" ht="12.75" customHeight="1" x14ac:dyDescent="0.2"/>
    <row r="45319" ht="12.75" customHeight="1" x14ac:dyDescent="0.2"/>
    <row r="45320" ht="12.75" customHeight="1" x14ac:dyDescent="0.2"/>
    <row r="45321" ht="12.75" customHeight="1" x14ac:dyDescent="0.2"/>
    <row r="45322" ht="12.75" customHeight="1" x14ac:dyDescent="0.2"/>
    <row r="45323" ht="12.75" customHeight="1" x14ac:dyDescent="0.2"/>
    <row r="45324" ht="12.75" customHeight="1" x14ac:dyDescent="0.2"/>
    <row r="45325" ht="12.75" customHeight="1" x14ac:dyDescent="0.2"/>
    <row r="45326" ht="12.75" customHeight="1" x14ac:dyDescent="0.2"/>
    <row r="45327" ht="12.75" customHeight="1" x14ac:dyDescent="0.2"/>
    <row r="45328" ht="12.75" customHeight="1" x14ac:dyDescent="0.2"/>
    <row r="45329" ht="12.75" customHeight="1" x14ac:dyDescent="0.2"/>
    <row r="45330" ht="12.75" customHeight="1" x14ac:dyDescent="0.2"/>
    <row r="45331" ht="12.75" customHeight="1" x14ac:dyDescent="0.2"/>
    <row r="45332" ht="12.75" customHeight="1" x14ac:dyDescent="0.2"/>
    <row r="45333" ht="12.75" customHeight="1" x14ac:dyDescent="0.2"/>
    <row r="45334" ht="12.75" customHeight="1" x14ac:dyDescent="0.2"/>
    <row r="45335" ht="12.75" customHeight="1" x14ac:dyDescent="0.2"/>
    <row r="45336" ht="12.75" customHeight="1" x14ac:dyDescent="0.2"/>
    <row r="45337" ht="12.75" customHeight="1" x14ac:dyDescent="0.2"/>
    <row r="45338" ht="12.75" customHeight="1" x14ac:dyDescent="0.2"/>
    <row r="45339" ht="12.75" customHeight="1" x14ac:dyDescent="0.2"/>
    <row r="45340" ht="12.75" customHeight="1" x14ac:dyDescent="0.2"/>
    <row r="45341" ht="12.75" customHeight="1" x14ac:dyDescent="0.2"/>
    <row r="45342" ht="12.75" customHeight="1" x14ac:dyDescent="0.2"/>
    <row r="45343" ht="12.75" customHeight="1" x14ac:dyDescent="0.2"/>
    <row r="45344" ht="12.75" customHeight="1" x14ac:dyDescent="0.2"/>
    <row r="45345" ht="12.75" customHeight="1" x14ac:dyDescent="0.2"/>
    <row r="45346" ht="12.75" customHeight="1" x14ac:dyDescent="0.2"/>
    <row r="45347" ht="12.75" customHeight="1" x14ac:dyDescent="0.2"/>
    <row r="45348" ht="12.75" customHeight="1" x14ac:dyDescent="0.2"/>
    <row r="45349" ht="12.75" customHeight="1" x14ac:dyDescent="0.2"/>
    <row r="45350" ht="12.75" customHeight="1" x14ac:dyDescent="0.2"/>
    <row r="45351" ht="12.75" customHeight="1" x14ac:dyDescent="0.2"/>
    <row r="45352" ht="12.75" customHeight="1" x14ac:dyDescent="0.2"/>
    <row r="45353" ht="12.75" customHeight="1" x14ac:dyDescent="0.2"/>
    <row r="45354" ht="12.75" customHeight="1" x14ac:dyDescent="0.2"/>
    <row r="45355" ht="12.75" customHeight="1" x14ac:dyDescent="0.2"/>
    <row r="45356" ht="12.75" customHeight="1" x14ac:dyDescent="0.2"/>
    <row r="45357" ht="12.75" customHeight="1" x14ac:dyDescent="0.2"/>
    <row r="45358" ht="12.75" customHeight="1" x14ac:dyDescent="0.2"/>
    <row r="45359" ht="12.75" customHeight="1" x14ac:dyDescent="0.2"/>
    <row r="45360" ht="12.75" customHeight="1" x14ac:dyDescent="0.2"/>
    <row r="45361" ht="12.75" customHeight="1" x14ac:dyDescent="0.2"/>
    <row r="45362" ht="12.75" customHeight="1" x14ac:dyDescent="0.2"/>
    <row r="45363" ht="12.75" customHeight="1" x14ac:dyDescent="0.2"/>
    <row r="45364" ht="12.75" customHeight="1" x14ac:dyDescent="0.2"/>
    <row r="45365" ht="12.75" customHeight="1" x14ac:dyDescent="0.2"/>
    <row r="45366" ht="12.75" customHeight="1" x14ac:dyDescent="0.2"/>
    <row r="45367" ht="12.75" customHeight="1" x14ac:dyDescent="0.2"/>
    <row r="45368" ht="12.75" customHeight="1" x14ac:dyDescent="0.2"/>
    <row r="45369" ht="12.75" customHeight="1" x14ac:dyDescent="0.2"/>
    <row r="45370" ht="12.75" customHeight="1" x14ac:dyDescent="0.2"/>
    <row r="45371" ht="12.75" customHeight="1" x14ac:dyDescent="0.2"/>
    <row r="45372" ht="12.75" customHeight="1" x14ac:dyDescent="0.2"/>
    <row r="45373" ht="12.75" customHeight="1" x14ac:dyDescent="0.2"/>
    <row r="45374" ht="12.75" customHeight="1" x14ac:dyDescent="0.2"/>
    <row r="45375" ht="12.75" customHeight="1" x14ac:dyDescent="0.2"/>
    <row r="45376" ht="12.75" customHeight="1" x14ac:dyDescent="0.2"/>
    <row r="45377" ht="12.75" customHeight="1" x14ac:dyDescent="0.2"/>
    <row r="45378" ht="12.75" customHeight="1" x14ac:dyDescent="0.2"/>
    <row r="45379" ht="12.75" customHeight="1" x14ac:dyDescent="0.2"/>
    <row r="45380" ht="12.75" customHeight="1" x14ac:dyDescent="0.2"/>
    <row r="45381" ht="12.75" customHeight="1" x14ac:dyDescent="0.2"/>
    <row r="45382" ht="12.75" customHeight="1" x14ac:dyDescent="0.2"/>
    <row r="45383" ht="12.75" customHeight="1" x14ac:dyDescent="0.2"/>
    <row r="45384" ht="12.75" customHeight="1" x14ac:dyDescent="0.2"/>
    <row r="45385" ht="12.75" customHeight="1" x14ac:dyDescent="0.2"/>
    <row r="45386" ht="12.75" customHeight="1" x14ac:dyDescent="0.2"/>
    <row r="45387" ht="12.75" customHeight="1" x14ac:dyDescent="0.2"/>
    <row r="45388" ht="12.75" customHeight="1" x14ac:dyDescent="0.2"/>
    <row r="45389" ht="12.75" customHeight="1" x14ac:dyDescent="0.2"/>
    <row r="45390" ht="12.75" customHeight="1" x14ac:dyDescent="0.2"/>
    <row r="45391" ht="12.75" customHeight="1" x14ac:dyDescent="0.2"/>
    <row r="45392" ht="12.75" customHeight="1" x14ac:dyDescent="0.2"/>
    <row r="45393" ht="12.75" customHeight="1" x14ac:dyDescent="0.2"/>
    <row r="45394" ht="12.75" customHeight="1" x14ac:dyDescent="0.2"/>
    <row r="45395" ht="12.75" customHeight="1" x14ac:dyDescent="0.2"/>
    <row r="45396" ht="12.75" customHeight="1" x14ac:dyDescent="0.2"/>
    <row r="45397" ht="12.75" customHeight="1" x14ac:dyDescent="0.2"/>
    <row r="45398" ht="12.75" customHeight="1" x14ac:dyDescent="0.2"/>
    <row r="45399" ht="12.75" customHeight="1" x14ac:dyDescent="0.2"/>
    <row r="45400" ht="12.75" customHeight="1" x14ac:dyDescent="0.2"/>
    <row r="45401" ht="12.75" customHeight="1" x14ac:dyDescent="0.2"/>
    <row r="45402" ht="12.75" customHeight="1" x14ac:dyDescent="0.2"/>
    <row r="45403" ht="12.75" customHeight="1" x14ac:dyDescent="0.2"/>
    <row r="45404" ht="12.75" customHeight="1" x14ac:dyDescent="0.2"/>
    <row r="45405" ht="12.75" customHeight="1" x14ac:dyDescent="0.2"/>
    <row r="45406" ht="12.75" customHeight="1" x14ac:dyDescent="0.2"/>
    <row r="45407" ht="12.75" customHeight="1" x14ac:dyDescent="0.2"/>
    <row r="45408" ht="12.75" customHeight="1" x14ac:dyDescent="0.2"/>
    <row r="45409" ht="12.75" customHeight="1" x14ac:dyDescent="0.2"/>
    <row r="45410" ht="12.75" customHeight="1" x14ac:dyDescent="0.2"/>
    <row r="45411" ht="12.75" customHeight="1" x14ac:dyDescent="0.2"/>
    <row r="45412" ht="12.75" customHeight="1" x14ac:dyDescent="0.2"/>
    <row r="45413" ht="12.75" customHeight="1" x14ac:dyDescent="0.2"/>
    <row r="45414" ht="12.75" customHeight="1" x14ac:dyDescent="0.2"/>
    <row r="45415" ht="12.75" customHeight="1" x14ac:dyDescent="0.2"/>
    <row r="45416" ht="12.75" customHeight="1" x14ac:dyDescent="0.2"/>
    <row r="45417" ht="12.75" customHeight="1" x14ac:dyDescent="0.2"/>
    <row r="45418" ht="12.75" customHeight="1" x14ac:dyDescent="0.2"/>
    <row r="45419" ht="12.75" customHeight="1" x14ac:dyDescent="0.2"/>
    <row r="45420" ht="12.75" customHeight="1" x14ac:dyDescent="0.2"/>
    <row r="45421" ht="12.75" customHeight="1" x14ac:dyDescent="0.2"/>
    <row r="45422" ht="12.75" customHeight="1" x14ac:dyDescent="0.2"/>
    <row r="45423" ht="12.75" customHeight="1" x14ac:dyDescent="0.2"/>
    <row r="45424" ht="12.75" customHeight="1" x14ac:dyDescent="0.2"/>
    <row r="45425" ht="12.75" customHeight="1" x14ac:dyDescent="0.2"/>
    <row r="45426" ht="12.75" customHeight="1" x14ac:dyDescent="0.2"/>
    <row r="45427" ht="12.75" customHeight="1" x14ac:dyDescent="0.2"/>
    <row r="45428" ht="12.75" customHeight="1" x14ac:dyDescent="0.2"/>
    <row r="45429" ht="12.75" customHeight="1" x14ac:dyDescent="0.2"/>
    <row r="45430" ht="12.75" customHeight="1" x14ac:dyDescent="0.2"/>
    <row r="45431" ht="12.75" customHeight="1" x14ac:dyDescent="0.2"/>
    <row r="45432" ht="12.75" customHeight="1" x14ac:dyDescent="0.2"/>
    <row r="45433" ht="12.75" customHeight="1" x14ac:dyDescent="0.2"/>
    <row r="45434" ht="12.75" customHeight="1" x14ac:dyDescent="0.2"/>
    <row r="45435" ht="12.75" customHeight="1" x14ac:dyDescent="0.2"/>
    <row r="45436" ht="12.75" customHeight="1" x14ac:dyDescent="0.2"/>
    <row r="45437" ht="12.75" customHeight="1" x14ac:dyDescent="0.2"/>
    <row r="45438" ht="12.75" customHeight="1" x14ac:dyDescent="0.2"/>
    <row r="45439" ht="12.75" customHeight="1" x14ac:dyDescent="0.2"/>
    <row r="45440" ht="12.75" customHeight="1" x14ac:dyDescent="0.2"/>
    <row r="45441" ht="12.75" customHeight="1" x14ac:dyDescent="0.2"/>
    <row r="45442" ht="12.75" customHeight="1" x14ac:dyDescent="0.2"/>
    <row r="45443" ht="12.75" customHeight="1" x14ac:dyDescent="0.2"/>
    <row r="45444" ht="12.75" customHeight="1" x14ac:dyDescent="0.2"/>
    <row r="45445" ht="12.75" customHeight="1" x14ac:dyDescent="0.2"/>
    <row r="45446" ht="12.75" customHeight="1" x14ac:dyDescent="0.2"/>
    <row r="45447" ht="12.75" customHeight="1" x14ac:dyDescent="0.2"/>
    <row r="45448" ht="12.75" customHeight="1" x14ac:dyDescent="0.2"/>
    <row r="45449" ht="12.75" customHeight="1" x14ac:dyDescent="0.2"/>
    <row r="45450" ht="12.75" customHeight="1" x14ac:dyDescent="0.2"/>
    <row r="45451" ht="12.75" customHeight="1" x14ac:dyDescent="0.2"/>
    <row r="45452" ht="12.75" customHeight="1" x14ac:dyDescent="0.2"/>
    <row r="45453" ht="12.75" customHeight="1" x14ac:dyDescent="0.2"/>
    <row r="45454" ht="12.75" customHeight="1" x14ac:dyDescent="0.2"/>
    <row r="45455" ht="12.75" customHeight="1" x14ac:dyDescent="0.2"/>
    <row r="45456" ht="12.75" customHeight="1" x14ac:dyDescent="0.2"/>
    <row r="45457" ht="12.75" customHeight="1" x14ac:dyDescent="0.2"/>
    <row r="45458" ht="12.75" customHeight="1" x14ac:dyDescent="0.2"/>
    <row r="45459" ht="12.75" customHeight="1" x14ac:dyDescent="0.2"/>
    <row r="45460" ht="12.75" customHeight="1" x14ac:dyDescent="0.2"/>
    <row r="45461" ht="12.75" customHeight="1" x14ac:dyDescent="0.2"/>
    <row r="45462" ht="12.75" customHeight="1" x14ac:dyDescent="0.2"/>
    <row r="45463" ht="12.75" customHeight="1" x14ac:dyDescent="0.2"/>
    <row r="45464" ht="12.75" customHeight="1" x14ac:dyDescent="0.2"/>
    <row r="45465" ht="12.75" customHeight="1" x14ac:dyDescent="0.2"/>
    <row r="45466" ht="12.75" customHeight="1" x14ac:dyDescent="0.2"/>
    <row r="45467" ht="12.75" customHeight="1" x14ac:dyDescent="0.2"/>
    <row r="45468" ht="12.75" customHeight="1" x14ac:dyDescent="0.2"/>
    <row r="45469" ht="12.75" customHeight="1" x14ac:dyDescent="0.2"/>
    <row r="45470" ht="12.75" customHeight="1" x14ac:dyDescent="0.2"/>
    <row r="45471" ht="12.75" customHeight="1" x14ac:dyDescent="0.2"/>
    <row r="45472" ht="12.75" customHeight="1" x14ac:dyDescent="0.2"/>
    <row r="45473" ht="12.75" customHeight="1" x14ac:dyDescent="0.2"/>
    <row r="45474" ht="12.75" customHeight="1" x14ac:dyDescent="0.2"/>
    <row r="45475" ht="12.75" customHeight="1" x14ac:dyDescent="0.2"/>
    <row r="45476" ht="12.75" customHeight="1" x14ac:dyDescent="0.2"/>
    <row r="45477" ht="12.75" customHeight="1" x14ac:dyDescent="0.2"/>
    <row r="45478" ht="12.75" customHeight="1" x14ac:dyDescent="0.2"/>
    <row r="45479" ht="12.75" customHeight="1" x14ac:dyDescent="0.2"/>
    <row r="45480" ht="12.75" customHeight="1" x14ac:dyDescent="0.2"/>
    <row r="45481" ht="12.75" customHeight="1" x14ac:dyDescent="0.2"/>
    <row r="45482" ht="12.75" customHeight="1" x14ac:dyDescent="0.2"/>
    <row r="45483" ht="12.75" customHeight="1" x14ac:dyDescent="0.2"/>
    <row r="45484" ht="12.75" customHeight="1" x14ac:dyDescent="0.2"/>
    <row r="45485" ht="12.75" customHeight="1" x14ac:dyDescent="0.2"/>
    <row r="45486" ht="12.75" customHeight="1" x14ac:dyDescent="0.2"/>
    <row r="45487" ht="12.75" customHeight="1" x14ac:dyDescent="0.2"/>
    <row r="45488" ht="12.75" customHeight="1" x14ac:dyDescent="0.2"/>
    <row r="45489" ht="12.75" customHeight="1" x14ac:dyDescent="0.2"/>
    <row r="45490" ht="12.75" customHeight="1" x14ac:dyDescent="0.2"/>
    <row r="45491" ht="12.75" customHeight="1" x14ac:dyDescent="0.2"/>
    <row r="45492" ht="12.75" customHeight="1" x14ac:dyDescent="0.2"/>
    <row r="45493" ht="12.75" customHeight="1" x14ac:dyDescent="0.2"/>
    <row r="45494" ht="12.75" customHeight="1" x14ac:dyDescent="0.2"/>
    <row r="45495" ht="12.75" customHeight="1" x14ac:dyDescent="0.2"/>
    <row r="45496" ht="12.75" customHeight="1" x14ac:dyDescent="0.2"/>
    <row r="45497" ht="12.75" customHeight="1" x14ac:dyDescent="0.2"/>
    <row r="45498" ht="12.75" customHeight="1" x14ac:dyDescent="0.2"/>
    <row r="45499" ht="12.75" customHeight="1" x14ac:dyDescent="0.2"/>
    <row r="45500" ht="12.75" customHeight="1" x14ac:dyDescent="0.2"/>
    <row r="45501" ht="12.75" customHeight="1" x14ac:dyDescent="0.2"/>
    <row r="45502" ht="12.75" customHeight="1" x14ac:dyDescent="0.2"/>
    <row r="45503" ht="12.75" customHeight="1" x14ac:dyDescent="0.2"/>
    <row r="45504" ht="12.75" customHeight="1" x14ac:dyDescent="0.2"/>
    <row r="45505" ht="12.75" customHeight="1" x14ac:dyDescent="0.2"/>
    <row r="45506" ht="12.75" customHeight="1" x14ac:dyDescent="0.2"/>
    <row r="45507" ht="12.75" customHeight="1" x14ac:dyDescent="0.2"/>
    <row r="45508" ht="12.75" customHeight="1" x14ac:dyDescent="0.2"/>
    <row r="45509" ht="12.75" customHeight="1" x14ac:dyDescent="0.2"/>
    <row r="45510" ht="12.75" customHeight="1" x14ac:dyDescent="0.2"/>
    <row r="45511" ht="12.75" customHeight="1" x14ac:dyDescent="0.2"/>
    <row r="45512" ht="12.75" customHeight="1" x14ac:dyDescent="0.2"/>
    <row r="45513" ht="12.75" customHeight="1" x14ac:dyDescent="0.2"/>
    <row r="45514" ht="12.75" customHeight="1" x14ac:dyDescent="0.2"/>
    <row r="45515" ht="12.75" customHeight="1" x14ac:dyDescent="0.2"/>
    <row r="45516" ht="12.75" customHeight="1" x14ac:dyDescent="0.2"/>
    <row r="45517" ht="12.75" customHeight="1" x14ac:dyDescent="0.2"/>
    <row r="45518" ht="12.75" customHeight="1" x14ac:dyDescent="0.2"/>
    <row r="45519" ht="12.75" customHeight="1" x14ac:dyDescent="0.2"/>
    <row r="45520" ht="12.75" customHeight="1" x14ac:dyDescent="0.2"/>
    <row r="45521" ht="12.75" customHeight="1" x14ac:dyDescent="0.2"/>
    <row r="45522" ht="12.75" customHeight="1" x14ac:dyDescent="0.2"/>
    <row r="45523" ht="12.75" customHeight="1" x14ac:dyDescent="0.2"/>
    <row r="45524" ht="12.75" customHeight="1" x14ac:dyDescent="0.2"/>
    <row r="45525" ht="12.75" customHeight="1" x14ac:dyDescent="0.2"/>
    <row r="45526" ht="12.75" customHeight="1" x14ac:dyDescent="0.2"/>
    <row r="45527" ht="12.75" customHeight="1" x14ac:dyDescent="0.2"/>
    <row r="45528" ht="12.75" customHeight="1" x14ac:dyDescent="0.2"/>
    <row r="45529" ht="12.75" customHeight="1" x14ac:dyDescent="0.2"/>
    <row r="45530" ht="12.75" customHeight="1" x14ac:dyDescent="0.2"/>
    <row r="45531" ht="12.75" customHeight="1" x14ac:dyDescent="0.2"/>
    <row r="45532" ht="12.75" customHeight="1" x14ac:dyDescent="0.2"/>
    <row r="45533" ht="12.75" customHeight="1" x14ac:dyDescent="0.2"/>
    <row r="45534" ht="12.75" customHeight="1" x14ac:dyDescent="0.2"/>
    <row r="45535" ht="12.75" customHeight="1" x14ac:dyDescent="0.2"/>
    <row r="45536" ht="12.75" customHeight="1" x14ac:dyDescent="0.2"/>
    <row r="45537" ht="12.75" customHeight="1" x14ac:dyDescent="0.2"/>
    <row r="45538" ht="12.75" customHeight="1" x14ac:dyDescent="0.2"/>
    <row r="45539" ht="12.75" customHeight="1" x14ac:dyDescent="0.2"/>
    <row r="45540" ht="12.75" customHeight="1" x14ac:dyDescent="0.2"/>
    <row r="45541" ht="12.75" customHeight="1" x14ac:dyDescent="0.2"/>
    <row r="45542" ht="12.75" customHeight="1" x14ac:dyDescent="0.2"/>
    <row r="45543" ht="12.75" customHeight="1" x14ac:dyDescent="0.2"/>
    <row r="45544" ht="12.75" customHeight="1" x14ac:dyDescent="0.2"/>
    <row r="45545" ht="12.75" customHeight="1" x14ac:dyDescent="0.2"/>
    <row r="45546" ht="12.75" customHeight="1" x14ac:dyDescent="0.2"/>
    <row r="45547" ht="12.75" customHeight="1" x14ac:dyDescent="0.2"/>
    <row r="45548" ht="12.75" customHeight="1" x14ac:dyDescent="0.2"/>
    <row r="45549" ht="12.75" customHeight="1" x14ac:dyDescent="0.2"/>
    <row r="45550" ht="12.75" customHeight="1" x14ac:dyDescent="0.2"/>
    <row r="45551" ht="12.75" customHeight="1" x14ac:dyDescent="0.2"/>
    <row r="45552" ht="12.75" customHeight="1" x14ac:dyDescent="0.2"/>
    <row r="45553" ht="12.75" customHeight="1" x14ac:dyDescent="0.2"/>
    <row r="45554" ht="12.75" customHeight="1" x14ac:dyDescent="0.2"/>
    <row r="45555" ht="12.75" customHeight="1" x14ac:dyDescent="0.2"/>
    <row r="45556" ht="12.75" customHeight="1" x14ac:dyDescent="0.2"/>
    <row r="45557" ht="12.75" customHeight="1" x14ac:dyDescent="0.2"/>
    <row r="45558" ht="12.75" customHeight="1" x14ac:dyDescent="0.2"/>
    <row r="45559" ht="12.75" customHeight="1" x14ac:dyDescent="0.2"/>
    <row r="45560" ht="12.75" customHeight="1" x14ac:dyDescent="0.2"/>
    <row r="45561" ht="12.75" customHeight="1" x14ac:dyDescent="0.2"/>
    <row r="45562" ht="12.75" customHeight="1" x14ac:dyDescent="0.2"/>
    <row r="45563" ht="12.75" customHeight="1" x14ac:dyDescent="0.2"/>
    <row r="45564" ht="12.75" customHeight="1" x14ac:dyDescent="0.2"/>
    <row r="45565" ht="12.75" customHeight="1" x14ac:dyDescent="0.2"/>
    <row r="45566" ht="12.75" customHeight="1" x14ac:dyDescent="0.2"/>
    <row r="45567" ht="12.75" customHeight="1" x14ac:dyDescent="0.2"/>
    <row r="45568" ht="12.75" customHeight="1" x14ac:dyDescent="0.2"/>
    <row r="45569" ht="12.75" customHeight="1" x14ac:dyDescent="0.2"/>
    <row r="45570" ht="12.75" customHeight="1" x14ac:dyDescent="0.2"/>
    <row r="45571" ht="12.75" customHeight="1" x14ac:dyDescent="0.2"/>
    <row r="45572" ht="12.75" customHeight="1" x14ac:dyDescent="0.2"/>
    <row r="45573" ht="12.75" customHeight="1" x14ac:dyDescent="0.2"/>
    <row r="45574" ht="12.75" customHeight="1" x14ac:dyDescent="0.2"/>
    <row r="45575" ht="12.75" customHeight="1" x14ac:dyDescent="0.2"/>
    <row r="45576" ht="12.75" customHeight="1" x14ac:dyDescent="0.2"/>
    <row r="45577" ht="12.75" customHeight="1" x14ac:dyDescent="0.2"/>
    <row r="45578" ht="12.75" customHeight="1" x14ac:dyDescent="0.2"/>
    <row r="45579" ht="12.75" customHeight="1" x14ac:dyDescent="0.2"/>
    <row r="45580" ht="12.75" customHeight="1" x14ac:dyDescent="0.2"/>
    <row r="45581" ht="12.75" customHeight="1" x14ac:dyDescent="0.2"/>
    <row r="45582" ht="12.75" customHeight="1" x14ac:dyDescent="0.2"/>
    <row r="45583" ht="12.75" customHeight="1" x14ac:dyDescent="0.2"/>
    <row r="45584" ht="12.75" customHeight="1" x14ac:dyDescent="0.2"/>
    <row r="45585" ht="12.75" customHeight="1" x14ac:dyDescent="0.2"/>
    <row r="45586" ht="12.75" customHeight="1" x14ac:dyDescent="0.2"/>
    <row r="45587" ht="12.75" customHeight="1" x14ac:dyDescent="0.2"/>
    <row r="45588" ht="12.75" customHeight="1" x14ac:dyDescent="0.2"/>
    <row r="45589" ht="12.75" customHeight="1" x14ac:dyDescent="0.2"/>
    <row r="45590" ht="12.75" customHeight="1" x14ac:dyDescent="0.2"/>
    <row r="45591" ht="12.75" customHeight="1" x14ac:dyDescent="0.2"/>
    <row r="45592" ht="12.75" customHeight="1" x14ac:dyDescent="0.2"/>
    <row r="45593" ht="12.75" customHeight="1" x14ac:dyDescent="0.2"/>
    <row r="45594" ht="12.75" customHeight="1" x14ac:dyDescent="0.2"/>
    <row r="45595" ht="12.75" customHeight="1" x14ac:dyDescent="0.2"/>
    <row r="45596" ht="12.75" customHeight="1" x14ac:dyDescent="0.2"/>
    <row r="45597" ht="12.75" customHeight="1" x14ac:dyDescent="0.2"/>
    <row r="45598" ht="12.75" customHeight="1" x14ac:dyDescent="0.2"/>
    <row r="45599" ht="12.75" customHeight="1" x14ac:dyDescent="0.2"/>
    <row r="45600" ht="12.75" customHeight="1" x14ac:dyDescent="0.2"/>
    <row r="45601" ht="12.75" customHeight="1" x14ac:dyDescent="0.2"/>
    <row r="45602" ht="12.75" customHeight="1" x14ac:dyDescent="0.2"/>
    <row r="45603" ht="12.75" customHeight="1" x14ac:dyDescent="0.2"/>
    <row r="45604" ht="12.75" customHeight="1" x14ac:dyDescent="0.2"/>
    <row r="45605" ht="12.75" customHeight="1" x14ac:dyDescent="0.2"/>
    <row r="45606" ht="12.75" customHeight="1" x14ac:dyDescent="0.2"/>
    <row r="45607" ht="12.75" customHeight="1" x14ac:dyDescent="0.2"/>
    <row r="45608" ht="12.75" customHeight="1" x14ac:dyDescent="0.2"/>
    <row r="45609" ht="12.75" customHeight="1" x14ac:dyDescent="0.2"/>
    <row r="45610" ht="12.75" customHeight="1" x14ac:dyDescent="0.2"/>
    <row r="45611" ht="12.75" customHeight="1" x14ac:dyDescent="0.2"/>
    <row r="45612" ht="12.75" customHeight="1" x14ac:dyDescent="0.2"/>
    <row r="45613" ht="12.75" customHeight="1" x14ac:dyDescent="0.2"/>
    <row r="45614" ht="12.75" customHeight="1" x14ac:dyDescent="0.2"/>
    <row r="45615" ht="12.75" customHeight="1" x14ac:dyDescent="0.2"/>
    <row r="45616" ht="12.75" customHeight="1" x14ac:dyDescent="0.2"/>
    <row r="45617" ht="12.75" customHeight="1" x14ac:dyDescent="0.2"/>
    <row r="45618" ht="12.75" customHeight="1" x14ac:dyDescent="0.2"/>
    <row r="45619" ht="12.75" customHeight="1" x14ac:dyDescent="0.2"/>
    <row r="45620" ht="12.75" customHeight="1" x14ac:dyDescent="0.2"/>
    <row r="45621" ht="12.75" customHeight="1" x14ac:dyDescent="0.2"/>
    <row r="45622" ht="12.75" customHeight="1" x14ac:dyDescent="0.2"/>
    <row r="45623" ht="12.75" customHeight="1" x14ac:dyDescent="0.2"/>
    <row r="45624" ht="12.75" customHeight="1" x14ac:dyDescent="0.2"/>
    <row r="45625" ht="12.75" customHeight="1" x14ac:dyDescent="0.2"/>
    <row r="45626" ht="12.75" customHeight="1" x14ac:dyDescent="0.2"/>
    <row r="45627" ht="12.75" customHeight="1" x14ac:dyDescent="0.2"/>
    <row r="45628" ht="12.75" customHeight="1" x14ac:dyDescent="0.2"/>
    <row r="45629" ht="12.75" customHeight="1" x14ac:dyDescent="0.2"/>
    <row r="45630" ht="12.75" customHeight="1" x14ac:dyDescent="0.2"/>
    <row r="45631" ht="12.75" customHeight="1" x14ac:dyDescent="0.2"/>
    <row r="45632" ht="12.75" customHeight="1" x14ac:dyDescent="0.2"/>
    <row r="45633" ht="12.75" customHeight="1" x14ac:dyDescent="0.2"/>
    <row r="45634" ht="12.75" customHeight="1" x14ac:dyDescent="0.2"/>
    <row r="45635" ht="12.75" customHeight="1" x14ac:dyDescent="0.2"/>
    <row r="45636" ht="12.75" customHeight="1" x14ac:dyDescent="0.2"/>
    <row r="45637" ht="12.75" customHeight="1" x14ac:dyDescent="0.2"/>
    <row r="45638" ht="12.75" customHeight="1" x14ac:dyDescent="0.2"/>
    <row r="45639" ht="12.75" customHeight="1" x14ac:dyDescent="0.2"/>
    <row r="45640" ht="12.75" customHeight="1" x14ac:dyDescent="0.2"/>
    <row r="45641" ht="12.75" customHeight="1" x14ac:dyDescent="0.2"/>
    <row r="45642" ht="12.75" customHeight="1" x14ac:dyDescent="0.2"/>
    <row r="45643" ht="12.75" customHeight="1" x14ac:dyDescent="0.2"/>
    <row r="45644" ht="12.75" customHeight="1" x14ac:dyDescent="0.2"/>
    <row r="45645" ht="12.75" customHeight="1" x14ac:dyDescent="0.2"/>
    <row r="45646" ht="12.75" customHeight="1" x14ac:dyDescent="0.2"/>
    <row r="45647" ht="12.75" customHeight="1" x14ac:dyDescent="0.2"/>
    <row r="45648" ht="12.75" customHeight="1" x14ac:dyDescent="0.2"/>
    <row r="45649" ht="12.75" customHeight="1" x14ac:dyDescent="0.2"/>
    <row r="45650" ht="12.75" customHeight="1" x14ac:dyDescent="0.2"/>
    <row r="45651" ht="12.75" customHeight="1" x14ac:dyDescent="0.2"/>
    <row r="45652" ht="12.75" customHeight="1" x14ac:dyDescent="0.2"/>
    <row r="45653" ht="12.75" customHeight="1" x14ac:dyDescent="0.2"/>
    <row r="45654" ht="12.75" customHeight="1" x14ac:dyDescent="0.2"/>
    <row r="45655" ht="12.75" customHeight="1" x14ac:dyDescent="0.2"/>
    <row r="45656" ht="12.75" customHeight="1" x14ac:dyDescent="0.2"/>
    <row r="45657" ht="12.75" customHeight="1" x14ac:dyDescent="0.2"/>
    <row r="45658" ht="12.75" customHeight="1" x14ac:dyDescent="0.2"/>
    <row r="45659" ht="12.75" customHeight="1" x14ac:dyDescent="0.2"/>
    <row r="45660" ht="12.75" customHeight="1" x14ac:dyDescent="0.2"/>
    <row r="45661" ht="12.75" customHeight="1" x14ac:dyDescent="0.2"/>
    <row r="45662" ht="12.75" customHeight="1" x14ac:dyDescent="0.2"/>
    <row r="45663" ht="12.75" customHeight="1" x14ac:dyDescent="0.2"/>
    <row r="45664" ht="12.75" customHeight="1" x14ac:dyDescent="0.2"/>
    <row r="45665" ht="12.75" customHeight="1" x14ac:dyDescent="0.2"/>
    <row r="45666" ht="12.75" customHeight="1" x14ac:dyDescent="0.2"/>
    <row r="45667" ht="12.75" customHeight="1" x14ac:dyDescent="0.2"/>
    <row r="45668" ht="12.75" customHeight="1" x14ac:dyDescent="0.2"/>
    <row r="45669" ht="12.75" customHeight="1" x14ac:dyDescent="0.2"/>
    <row r="45670" ht="12.75" customHeight="1" x14ac:dyDescent="0.2"/>
    <row r="45671" ht="12.75" customHeight="1" x14ac:dyDescent="0.2"/>
    <row r="45672" ht="12.75" customHeight="1" x14ac:dyDescent="0.2"/>
    <row r="45673" ht="12.75" customHeight="1" x14ac:dyDescent="0.2"/>
    <row r="45674" ht="12.75" customHeight="1" x14ac:dyDescent="0.2"/>
    <row r="45675" ht="12.75" customHeight="1" x14ac:dyDescent="0.2"/>
    <row r="45676" ht="12.75" customHeight="1" x14ac:dyDescent="0.2"/>
    <row r="45677" ht="12.75" customHeight="1" x14ac:dyDescent="0.2"/>
    <row r="45678" ht="12.75" customHeight="1" x14ac:dyDescent="0.2"/>
    <row r="45679" ht="12.75" customHeight="1" x14ac:dyDescent="0.2"/>
    <row r="45680" ht="12.75" customHeight="1" x14ac:dyDescent="0.2"/>
    <row r="45681" ht="12.75" customHeight="1" x14ac:dyDescent="0.2"/>
    <row r="45682" ht="12.75" customHeight="1" x14ac:dyDescent="0.2"/>
    <row r="45683" ht="12.75" customHeight="1" x14ac:dyDescent="0.2"/>
    <row r="45684" ht="12.75" customHeight="1" x14ac:dyDescent="0.2"/>
    <row r="45685" ht="12.75" customHeight="1" x14ac:dyDescent="0.2"/>
    <row r="45686" ht="12.75" customHeight="1" x14ac:dyDescent="0.2"/>
    <row r="45687" ht="12.75" customHeight="1" x14ac:dyDescent="0.2"/>
    <row r="45688" ht="12.75" customHeight="1" x14ac:dyDescent="0.2"/>
    <row r="45689" ht="12.75" customHeight="1" x14ac:dyDescent="0.2"/>
    <row r="45690" ht="12.75" customHeight="1" x14ac:dyDescent="0.2"/>
    <row r="45691" ht="12.75" customHeight="1" x14ac:dyDescent="0.2"/>
    <row r="45692" ht="12.75" customHeight="1" x14ac:dyDescent="0.2"/>
    <row r="45693" ht="12.75" customHeight="1" x14ac:dyDescent="0.2"/>
    <row r="45694" ht="12.75" customHeight="1" x14ac:dyDescent="0.2"/>
    <row r="45695" ht="12.75" customHeight="1" x14ac:dyDescent="0.2"/>
    <row r="45696" ht="12.75" customHeight="1" x14ac:dyDescent="0.2"/>
    <row r="45697" ht="12.75" customHeight="1" x14ac:dyDescent="0.2"/>
    <row r="45698" ht="12.75" customHeight="1" x14ac:dyDescent="0.2"/>
    <row r="45699" ht="12.75" customHeight="1" x14ac:dyDescent="0.2"/>
    <row r="45700" ht="12.75" customHeight="1" x14ac:dyDescent="0.2"/>
    <row r="45701" ht="12.75" customHeight="1" x14ac:dyDescent="0.2"/>
    <row r="45702" ht="12.75" customHeight="1" x14ac:dyDescent="0.2"/>
    <row r="45703" ht="12.75" customHeight="1" x14ac:dyDescent="0.2"/>
    <row r="45704" ht="12.75" customHeight="1" x14ac:dyDescent="0.2"/>
    <row r="45705" ht="12.75" customHeight="1" x14ac:dyDescent="0.2"/>
    <row r="45706" ht="12.75" customHeight="1" x14ac:dyDescent="0.2"/>
    <row r="45707" ht="12.75" customHeight="1" x14ac:dyDescent="0.2"/>
    <row r="45708" ht="12.75" customHeight="1" x14ac:dyDescent="0.2"/>
    <row r="45709" ht="12.75" customHeight="1" x14ac:dyDescent="0.2"/>
    <row r="45710" ht="12.75" customHeight="1" x14ac:dyDescent="0.2"/>
    <row r="45711" ht="12.75" customHeight="1" x14ac:dyDescent="0.2"/>
    <row r="45712" ht="12.75" customHeight="1" x14ac:dyDescent="0.2"/>
    <row r="45713" ht="12.75" customHeight="1" x14ac:dyDescent="0.2"/>
    <row r="45714" ht="12.75" customHeight="1" x14ac:dyDescent="0.2"/>
    <row r="45715" ht="12.75" customHeight="1" x14ac:dyDescent="0.2"/>
    <row r="45716" ht="12.75" customHeight="1" x14ac:dyDescent="0.2"/>
    <row r="45717" ht="12.75" customHeight="1" x14ac:dyDescent="0.2"/>
    <row r="45718" ht="12.75" customHeight="1" x14ac:dyDescent="0.2"/>
    <row r="45719" ht="12.75" customHeight="1" x14ac:dyDescent="0.2"/>
    <row r="45720" ht="12.75" customHeight="1" x14ac:dyDescent="0.2"/>
    <row r="45721" ht="12.75" customHeight="1" x14ac:dyDescent="0.2"/>
    <row r="45722" ht="12.75" customHeight="1" x14ac:dyDescent="0.2"/>
    <row r="45723" ht="12.75" customHeight="1" x14ac:dyDescent="0.2"/>
    <row r="45724" ht="12.75" customHeight="1" x14ac:dyDescent="0.2"/>
    <row r="45725" ht="12.75" customHeight="1" x14ac:dyDescent="0.2"/>
    <row r="45726" ht="12.75" customHeight="1" x14ac:dyDescent="0.2"/>
    <row r="45727" ht="12.75" customHeight="1" x14ac:dyDescent="0.2"/>
    <row r="45728" ht="12.75" customHeight="1" x14ac:dyDescent="0.2"/>
    <row r="45729" ht="12.75" customHeight="1" x14ac:dyDescent="0.2"/>
    <row r="45730" ht="12.75" customHeight="1" x14ac:dyDescent="0.2"/>
    <row r="45731" ht="12.75" customHeight="1" x14ac:dyDescent="0.2"/>
    <row r="45732" ht="12.75" customHeight="1" x14ac:dyDescent="0.2"/>
    <row r="45733" ht="12.75" customHeight="1" x14ac:dyDescent="0.2"/>
    <row r="45734" ht="12.75" customHeight="1" x14ac:dyDescent="0.2"/>
    <row r="45735" ht="12.75" customHeight="1" x14ac:dyDescent="0.2"/>
    <row r="45736" ht="12.75" customHeight="1" x14ac:dyDescent="0.2"/>
    <row r="45737" ht="12.75" customHeight="1" x14ac:dyDescent="0.2"/>
    <row r="45738" ht="12.75" customHeight="1" x14ac:dyDescent="0.2"/>
    <row r="45739" ht="12.75" customHeight="1" x14ac:dyDescent="0.2"/>
    <row r="45740" ht="12.75" customHeight="1" x14ac:dyDescent="0.2"/>
    <row r="45741" ht="12.75" customHeight="1" x14ac:dyDescent="0.2"/>
    <row r="45742" ht="12.75" customHeight="1" x14ac:dyDescent="0.2"/>
    <row r="45743" ht="12.75" customHeight="1" x14ac:dyDescent="0.2"/>
    <row r="45744" ht="12.75" customHeight="1" x14ac:dyDescent="0.2"/>
    <row r="45745" ht="12.75" customHeight="1" x14ac:dyDescent="0.2"/>
    <row r="45746" ht="12.75" customHeight="1" x14ac:dyDescent="0.2"/>
    <row r="45747" ht="12.75" customHeight="1" x14ac:dyDescent="0.2"/>
    <row r="45748" ht="12.75" customHeight="1" x14ac:dyDescent="0.2"/>
    <row r="45749" ht="12.75" customHeight="1" x14ac:dyDescent="0.2"/>
    <row r="45750" ht="12.75" customHeight="1" x14ac:dyDescent="0.2"/>
    <row r="45751" ht="12.75" customHeight="1" x14ac:dyDescent="0.2"/>
    <row r="45752" ht="12.75" customHeight="1" x14ac:dyDescent="0.2"/>
    <row r="45753" ht="12.75" customHeight="1" x14ac:dyDescent="0.2"/>
    <row r="45754" ht="12.75" customHeight="1" x14ac:dyDescent="0.2"/>
    <row r="45755" ht="12.75" customHeight="1" x14ac:dyDescent="0.2"/>
    <row r="45756" ht="12.75" customHeight="1" x14ac:dyDescent="0.2"/>
    <row r="45757" ht="12.75" customHeight="1" x14ac:dyDescent="0.2"/>
    <row r="45758" ht="12.75" customHeight="1" x14ac:dyDescent="0.2"/>
    <row r="45759" ht="12.75" customHeight="1" x14ac:dyDescent="0.2"/>
    <row r="45760" ht="12.75" customHeight="1" x14ac:dyDescent="0.2"/>
    <row r="45761" ht="12.75" customHeight="1" x14ac:dyDescent="0.2"/>
    <row r="45762" ht="12.75" customHeight="1" x14ac:dyDescent="0.2"/>
    <row r="45763" ht="12.75" customHeight="1" x14ac:dyDescent="0.2"/>
    <row r="45764" ht="12.75" customHeight="1" x14ac:dyDescent="0.2"/>
    <row r="45765" ht="12.75" customHeight="1" x14ac:dyDescent="0.2"/>
    <row r="45766" ht="12.75" customHeight="1" x14ac:dyDescent="0.2"/>
    <row r="45767" ht="12.75" customHeight="1" x14ac:dyDescent="0.2"/>
    <row r="45768" ht="12.75" customHeight="1" x14ac:dyDescent="0.2"/>
    <row r="45769" ht="12.75" customHeight="1" x14ac:dyDescent="0.2"/>
    <row r="45770" ht="12.75" customHeight="1" x14ac:dyDescent="0.2"/>
    <row r="45771" ht="12.75" customHeight="1" x14ac:dyDescent="0.2"/>
    <row r="45772" ht="12.75" customHeight="1" x14ac:dyDescent="0.2"/>
    <row r="45773" ht="12.75" customHeight="1" x14ac:dyDescent="0.2"/>
    <row r="45774" ht="12.75" customHeight="1" x14ac:dyDescent="0.2"/>
    <row r="45775" ht="12.75" customHeight="1" x14ac:dyDescent="0.2"/>
    <row r="45776" ht="12.75" customHeight="1" x14ac:dyDescent="0.2"/>
    <row r="45777" ht="12.75" customHeight="1" x14ac:dyDescent="0.2"/>
    <row r="45778" ht="12.75" customHeight="1" x14ac:dyDescent="0.2"/>
    <row r="45779" ht="12.75" customHeight="1" x14ac:dyDescent="0.2"/>
    <row r="45780" ht="12.75" customHeight="1" x14ac:dyDescent="0.2"/>
    <row r="45781" ht="12.75" customHeight="1" x14ac:dyDescent="0.2"/>
    <row r="45782" ht="12.75" customHeight="1" x14ac:dyDescent="0.2"/>
    <row r="45783" ht="12.75" customHeight="1" x14ac:dyDescent="0.2"/>
    <row r="45784" ht="12.75" customHeight="1" x14ac:dyDescent="0.2"/>
    <row r="45785" ht="12.75" customHeight="1" x14ac:dyDescent="0.2"/>
    <row r="45786" ht="12.75" customHeight="1" x14ac:dyDescent="0.2"/>
    <row r="45787" ht="12.75" customHeight="1" x14ac:dyDescent="0.2"/>
    <row r="45788" ht="12.75" customHeight="1" x14ac:dyDescent="0.2"/>
    <row r="45789" ht="12.75" customHeight="1" x14ac:dyDescent="0.2"/>
    <row r="45790" ht="12.75" customHeight="1" x14ac:dyDescent="0.2"/>
    <row r="45791" ht="12.75" customHeight="1" x14ac:dyDescent="0.2"/>
    <row r="45792" ht="12.75" customHeight="1" x14ac:dyDescent="0.2"/>
    <row r="45793" ht="12.75" customHeight="1" x14ac:dyDescent="0.2"/>
    <row r="45794" ht="12.75" customHeight="1" x14ac:dyDescent="0.2"/>
    <row r="45795" ht="12.75" customHeight="1" x14ac:dyDescent="0.2"/>
    <row r="45796" ht="12.75" customHeight="1" x14ac:dyDescent="0.2"/>
    <row r="45797" ht="12.75" customHeight="1" x14ac:dyDescent="0.2"/>
    <row r="45798" ht="12.75" customHeight="1" x14ac:dyDescent="0.2"/>
    <row r="45799" ht="12.75" customHeight="1" x14ac:dyDescent="0.2"/>
    <row r="45800" ht="12.75" customHeight="1" x14ac:dyDescent="0.2"/>
    <row r="45801" ht="12.75" customHeight="1" x14ac:dyDescent="0.2"/>
    <row r="45802" ht="12.75" customHeight="1" x14ac:dyDescent="0.2"/>
    <row r="45803" ht="12.75" customHeight="1" x14ac:dyDescent="0.2"/>
    <row r="45804" ht="12.75" customHeight="1" x14ac:dyDescent="0.2"/>
    <row r="45805" ht="12.75" customHeight="1" x14ac:dyDescent="0.2"/>
    <row r="45806" ht="12.75" customHeight="1" x14ac:dyDescent="0.2"/>
    <row r="45807" ht="12.75" customHeight="1" x14ac:dyDescent="0.2"/>
    <row r="45808" ht="12.75" customHeight="1" x14ac:dyDescent="0.2"/>
    <row r="45809" ht="12.75" customHeight="1" x14ac:dyDescent="0.2"/>
    <row r="45810" ht="12.75" customHeight="1" x14ac:dyDescent="0.2"/>
    <row r="45811" ht="12.75" customHeight="1" x14ac:dyDescent="0.2"/>
    <row r="45812" ht="12.75" customHeight="1" x14ac:dyDescent="0.2"/>
    <row r="45813" ht="12.75" customHeight="1" x14ac:dyDescent="0.2"/>
    <row r="45814" ht="12.75" customHeight="1" x14ac:dyDescent="0.2"/>
    <row r="45815" ht="12.75" customHeight="1" x14ac:dyDescent="0.2"/>
    <row r="45816" ht="12.75" customHeight="1" x14ac:dyDescent="0.2"/>
    <row r="45817" ht="12.75" customHeight="1" x14ac:dyDescent="0.2"/>
    <row r="45818" ht="12.75" customHeight="1" x14ac:dyDescent="0.2"/>
    <row r="45819" ht="12.75" customHeight="1" x14ac:dyDescent="0.2"/>
    <row r="45820" ht="12.75" customHeight="1" x14ac:dyDescent="0.2"/>
    <row r="45821" ht="12.75" customHeight="1" x14ac:dyDescent="0.2"/>
    <row r="45822" ht="12.75" customHeight="1" x14ac:dyDescent="0.2"/>
    <row r="45823" ht="12.75" customHeight="1" x14ac:dyDescent="0.2"/>
    <row r="45824" ht="12.75" customHeight="1" x14ac:dyDescent="0.2"/>
    <row r="45825" ht="12.75" customHeight="1" x14ac:dyDescent="0.2"/>
    <row r="45826" ht="12.75" customHeight="1" x14ac:dyDescent="0.2"/>
    <row r="45827" ht="12.75" customHeight="1" x14ac:dyDescent="0.2"/>
    <row r="45828" ht="12.75" customHeight="1" x14ac:dyDescent="0.2"/>
    <row r="45829" ht="12.75" customHeight="1" x14ac:dyDescent="0.2"/>
    <row r="45830" ht="12.75" customHeight="1" x14ac:dyDescent="0.2"/>
    <row r="45831" ht="12.75" customHeight="1" x14ac:dyDescent="0.2"/>
    <row r="45832" ht="12.75" customHeight="1" x14ac:dyDescent="0.2"/>
    <row r="45833" ht="12.75" customHeight="1" x14ac:dyDescent="0.2"/>
    <row r="45834" ht="12.75" customHeight="1" x14ac:dyDescent="0.2"/>
    <row r="45835" ht="12.75" customHeight="1" x14ac:dyDescent="0.2"/>
    <row r="45836" ht="12.75" customHeight="1" x14ac:dyDescent="0.2"/>
    <row r="45837" ht="12.75" customHeight="1" x14ac:dyDescent="0.2"/>
    <row r="45838" ht="12.75" customHeight="1" x14ac:dyDescent="0.2"/>
    <row r="45839" ht="12.75" customHeight="1" x14ac:dyDescent="0.2"/>
    <row r="45840" ht="12.75" customHeight="1" x14ac:dyDescent="0.2"/>
    <row r="45841" ht="12.75" customHeight="1" x14ac:dyDescent="0.2"/>
    <row r="45842" ht="12.75" customHeight="1" x14ac:dyDescent="0.2"/>
    <row r="45843" ht="12.75" customHeight="1" x14ac:dyDescent="0.2"/>
    <row r="45844" ht="12.75" customHeight="1" x14ac:dyDescent="0.2"/>
    <row r="45845" ht="12.75" customHeight="1" x14ac:dyDescent="0.2"/>
    <row r="45846" ht="12.75" customHeight="1" x14ac:dyDescent="0.2"/>
    <row r="45847" ht="12.75" customHeight="1" x14ac:dyDescent="0.2"/>
    <row r="45848" ht="12.75" customHeight="1" x14ac:dyDescent="0.2"/>
    <row r="45849" ht="12.75" customHeight="1" x14ac:dyDescent="0.2"/>
    <row r="45850" ht="12.75" customHeight="1" x14ac:dyDescent="0.2"/>
    <row r="45851" ht="12.75" customHeight="1" x14ac:dyDescent="0.2"/>
    <row r="45852" ht="12.75" customHeight="1" x14ac:dyDescent="0.2"/>
    <row r="45853" ht="12.75" customHeight="1" x14ac:dyDescent="0.2"/>
    <row r="45854" ht="12.75" customHeight="1" x14ac:dyDescent="0.2"/>
    <row r="45855" ht="12.75" customHeight="1" x14ac:dyDescent="0.2"/>
    <row r="45856" ht="12.75" customHeight="1" x14ac:dyDescent="0.2"/>
    <row r="45857" ht="12.75" customHeight="1" x14ac:dyDescent="0.2"/>
    <row r="45858" ht="12.75" customHeight="1" x14ac:dyDescent="0.2"/>
    <row r="45859" ht="12.75" customHeight="1" x14ac:dyDescent="0.2"/>
    <row r="45860" ht="12.75" customHeight="1" x14ac:dyDescent="0.2"/>
    <row r="45861" ht="12.75" customHeight="1" x14ac:dyDescent="0.2"/>
    <row r="45862" ht="12.75" customHeight="1" x14ac:dyDescent="0.2"/>
    <row r="45863" ht="12.75" customHeight="1" x14ac:dyDescent="0.2"/>
    <row r="45864" ht="12.75" customHeight="1" x14ac:dyDescent="0.2"/>
    <row r="45865" ht="12.75" customHeight="1" x14ac:dyDescent="0.2"/>
    <row r="45866" ht="12.75" customHeight="1" x14ac:dyDescent="0.2"/>
    <row r="45867" ht="12.75" customHeight="1" x14ac:dyDescent="0.2"/>
    <row r="45868" ht="12.75" customHeight="1" x14ac:dyDescent="0.2"/>
    <row r="45869" ht="12.75" customHeight="1" x14ac:dyDescent="0.2"/>
    <row r="45870" ht="12.75" customHeight="1" x14ac:dyDescent="0.2"/>
    <row r="45871" ht="12.75" customHeight="1" x14ac:dyDescent="0.2"/>
    <row r="45872" ht="12.75" customHeight="1" x14ac:dyDescent="0.2"/>
    <row r="45873" ht="12.75" customHeight="1" x14ac:dyDescent="0.2"/>
    <row r="45874" ht="12.75" customHeight="1" x14ac:dyDescent="0.2"/>
    <row r="45875" ht="12.75" customHeight="1" x14ac:dyDescent="0.2"/>
    <row r="45876" ht="12.75" customHeight="1" x14ac:dyDescent="0.2"/>
    <row r="45877" ht="12.75" customHeight="1" x14ac:dyDescent="0.2"/>
    <row r="45878" ht="12.75" customHeight="1" x14ac:dyDescent="0.2"/>
    <row r="45879" ht="12.75" customHeight="1" x14ac:dyDescent="0.2"/>
    <row r="45880" ht="12.75" customHeight="1" x14ac:dyDescent="0.2"/>
    <row r="45881" ht="12.75" customHeight="1" x14ac:dyDescent="0.2"/>
    <row r="45882" ht="12.75" customHeight="1" x14ac:dyDescent="0.2"/>
    <row r="45883" ht="12.75" customHeight="1" x14ac:dyDescent="0.2"/>
    <row r="45884" ht="12.75" customHeight="1" x14ac:dyDescent="0.2"/>
    <row r="45885" ht="12.75" customHeight="1" x14ac:dyDescent="0.2"/>
    <row r="45886" ht="12.75" customHeight="1" x14ac:dyDescent="0.2"/>
    <row r="45887" ht="12.75" customHeight="1" x14ac:dyDescent="0.2"/>
    <row r="45888" ht="12.75" customHeight="1" x14ac:dyDescent="0.2"/>
    <row r="45889" ht="12.75" customHeight="1" x14ac:dyDescent="0.2"/>
    <row r="45890" ht="12.75" customHeight="1" x14ac:dyDescent="0.2"/>
    <row r="45891" ht="12.75" customHeight="1" x14ac:dyDescent="0.2"/>
    <row r="45892" ht="12.75" customHeight="1" x14ac:dyDescent="0.2"/>
    <row r="45893" ht="12.75" customHeight="1" x14ac:dyDescent="0.2"/>
    <row r="45894" ht="12.75" customHeight="1" x14ac:dyDescent="0.2"/>
    <row r="45895" ht="12.75" customHeight="1" x14ac:dyDescent="0.2"/>
    <row r="45896" ht="12.75" customHeight="1" x14ac:dyDescent="0.2"/>
    <row r="45897" ht="12.75" customHeight="1" x14ac:dyDescent="0.2"/>
    <row r="45898" ht="12.75" customHeight="1" x14ac:dyDescent="0.2"/>
    <row r="45899" ht="12.75" customHeight="1" x14ac:dyDescent="0.2"/>
    <row r="45900" ht="12.75" customHeight="1" x14ac:dyDescent="0.2"/>
    <row r="45901" ht="12.75" customHeight="1" x14ac:dyDescent="0.2"/>
    <row r="45902" ht="12.75" customHeight="1" x14ac:dyDescent="0.2"/>
    <row r="45903" ht="12.75" customHeight="1" x14ac:dyDescent="0.2"/>
    <row r="45904" ht="12.75" customHeight="1" x14ac:dyDescent="0.2"/>
    <row r="45905" ht="12.75" customHeight="1" x14ac:dyDescent="0.2"/>
    <row r="45906" ht="12.75" customHeight="1" x14ac:dyDescent="0.2"/>
    <row r="45907" ht="12.75" customHeight="1" x14ac:dyDescent="0.2"/>
    <row r="45908" ht="12.75" customHeight="1" x14ac:dyDescent="0.2"/>
    <row r="45909" ht="12.75" customHeight="1" x14ac:dyDescent="0.2"/>
    <row r="45910" ht="12.75" customHeight="1" x14ac:dyDescent="0.2"/>
    <row r="45911" ht="12.75" customHeight="1" x14ac:dyDescent="0.2"/>
    <row r="45912" ht="12.75" customHeight="1" x14ac:dyDescent="0.2"/>
    <row r="45913" ht="12.75" customHeight="1" x14ac:dyDescent="0.2"/>
    <row r="45914" ht="12.75" customHeight="1" x14ac:dyDescent="0.2"/>
    <row r="45915" ht="12.75" customHeight="1" x14ac:dyDescent="0.2"/>
    <row r="45916" ht="12.75" customHeight="1" x14ac:dyDescent="0.2"/>
    <row r="45917" ht="12.75" customHeight="1" x14ac:dyDescent="0.2"/>
    <row r="45918" ht="12.75" customHeight="1" x14ac:dyDescent="0.2"/>
    <row r="45919" ht="12.75" customHeight="1" x14ac:dyDescent="0.2"/>
    <row r="45920" ht="12.75" customHeight="1" x14ac:dyDescent="0.2"/>
    <row r="45921" ht="12.75" customHeight="1" x14ac:dyDescent="0.2"/>
    <row r="45922" ht="12.75" customHeight="1" x14ac:dyDescent="0.2"/>
    <row r="45923" ht="12.75" customHeight="1" x14ac:dyDescent="0.2"/>
    <row r="45924" ht="12.75" customHeight="1" x14ac:dyDescent="0.2"/>
    <row r="45925" ht="12.75" customHeight="1" x14ac:dyDescent="0.2"/>
    <row r="45926" ht="12.75" customHeight="1" x14ac:dyDescent="0.2"/>
    <row r="45927" ht="12.75" customHeight="1" x14ac:dyDescent="0.2"/>
    <row r="45928" ht="12.75" customHeight="1" x14ac:dyDescent="0.2"/>
    <row r="45929" ht="12.75" customHeight="1" x14ac:dyDescent="0.2"/>
    <row r="45930" ht="12.75" customHeight="1" x14ac:dyDescent="0.2"/>
    <row r="45931" ht="12.75" customHeight="1" x14ac:dyDescent="0.2"/>
    <row r="45932" ht="12.75" customHeight="1" x14ac:dyDescent="0.2"/>
    <row r="45933" ht="12.75" customHeight="1" x14ac:dyDescent="0.2"/>
    <row r="45934" ht="12.75" customHeight="1" x14ac:dyDescent="0.2"/>
    <row r="45935" ht="12.75" customHeight="1" x14ac:dyDescent="0.2"/>
    <row r="45936" ht="12.75" customHeight="1" x14ac:dyDescent="0.2"/>
    <row r="45937" ht="12.75" customHeight="1" x14ac:dyDescent="0.2"/>
    <row r="45938" ht="12.75" customHeight="1" x14ac:dyDescent="0.2"/>
    <row r="45939" ht="12.75" customHeight="1" x14ac:dyDescent="0.2"/>
    <row r="45940" ht="12.75" customHeight="1" x14ac:dyDescent="0.2"/>
    <row r="45941" ht="12.75" customHeight="1" x14ac:dyDescent="0.2"/>
    <row r="45942" ht="12.75" customHeight="1" x14ac:dyDescent="0.2"/>
    <row r="45943" ht="12.75" customHeight="1" x14ac:dyDescent="0.2"/>
    <row r="45944" ht="12.75" customHeight="1" x14ac:dyDescent="0.2"/>
    <row r="45945" ht="12.75" customHeight="1" x14ac:dyDescent="0.2"/>
    <row r="45946" ht="12.75" customHeight="1" x14ac:dyDescent="0.2"/>
    <row r="45947" ht="12.75" customHeight="1" x14ac:dyDescent="0.2"/>
    <row r="45948" ht="12.75" customHeight="1" x14ac:dyDescent="0.2"/>
    <row r="45949" ht="12.75" customHeight="1" x14ac:dyDescent="0.2"/>
    <row r="45950" ht="12.75" customHeight="1" x14ac:dyDescent="0.2"/>
    <row r="45951" ht="12.75" customHeight="1" x14ac:dyDescent="0.2"/>
    <row r="45952" ht="12.75" customHeight="1" x14ac:dyDescent="0.2"/>
    <row r="45953" ht="12.75" customHeight="1" x14ac:dyDescent="0.2"/>
    <row r="45954" ht="12.75" customHeight="1" x14ac:dyDescent="0.2"/>
    <row r="45955" ht="12.75" customHeight="1" x14ac:dyDescent="0.2"/>
    <row r="45956" ht="12.75" customHeight="1" x14ac:dyDescent="0.2"/>
    <row r="45957" ht="12.75" customHeight="1" x14ac:dyDescent="0.2"/>
    <row r="45958" ht="12.75" customHeight="1" x14ac:dyDescent="0.2"/>
    <row r="45959" ht="12.75" customHeight="1" x14ac:dyDescent="0.2"/>
    <row r="45960" ht="12.75" customHeight="1" x14ac:dyDescent="0.2"/>
    <row r="45961" ht="12.75" customHeight="1" x14ac:dyDescent="0.2"/>
    <row r="45962" ht="12.75" customHeight="1" x14ac:dyDescent="0.2"/>
    <row r="45963" ht="12.75" customHeight="1" x14ac:dyDescent="0.2"/>
    <row r="45964" ht="12.75" customHeight="1" x14ac:dyDescent="0.2"/>
    <row r="45965" ht="12.75" customHeight="1" x14ac:dyDescent="0.2"/>
    <row r="45966" ht="12.75" customHeight="1" x14ac:dyDescent="0.2"/>
    <row r="45967" ht="12.75" customHeight="1" x14ac:dyDescent="0.2"/>
    <row r="45968" ht="12.75" customHeight="1" x14ac:dyDescent="0.2"/>
    <row r="45969" ht="12.75" customHeight="1" x14ac:dyDescent="0.2"/>
    <row r="45970" ht="12.75" customHeight="1" x14ac:dyDescent="0.2"/>
    <row r="45971" ht="12.75" customHeight="1" x14ac:dyDescent="0.2"/>
    <row r="45972" ht="12.75" customHeight="1" x14ac:dyDescent="0.2"/>
    <row r="45973" ht="12.75" customHeight="1" x14ac:dyDescent="0.2"/>
    <row r="45974" ht="12.75" customHeight="1" x14ac:dyDescent="0.2"/>
    <row r="45975" ht="12.75" customHeight="1" x14ac:dyDescent="0.2"/>
    <row r="45976" ht="12.75" customHeight="1" x14ac:dyDescent="0.2"/>
    <row r="45977" ht="12.75" customHeight="1" x14ac:dyDescent="0.2"/>
    <row r="45978" ht="12.75" customHeight="1" x14ac:dyDescent="0.2"/>
    <row r="45979" ht="12.75" customHeight="1" x14ac:dyDescent="0.2"/>
    <row r="45980" ht="12.75" customHeight="1" x14ac:dyDescent="0.2"/>
    <row r="45981" ht="12.75" customHeight="1" x14ac:dyDescent="0.2"/>
    <row r="45982" ht="12.75" customHeight="1" x14ac:dyDescent="0.2"/>
    <row r="45983" ht="12.75" customHeight="1" x14ac:dyDescent="0.2"/>
    <row r="45984" ht="12.75" customHeight="1" x14ac:dyDescent="0.2"/>
    <row r="45985" ht="12.75" customHeight="1" x14ac:dyDescent="0.2"/>
    <row r="45986" ht="12.75" customHeight="1" x14ac:dyDescent="0.2"/>
    <row r="45987" ht="12.75" customHeight="1" x14ac:dyDescent="0.2"/>
    <row r="45988" ht="12.75" customHeight="1" x14ac:dyDescent="0.2"/>
    <row r="45989" ht="12.75" customHeight="1" x14ac:dyDescent="0.2"/>
    <row r="45990" ht="12.75" customHeight="1" x14ac:dyDescent="0.2"/>
    <row r="45991" ht="12.75" customHeight="1" x14ac:dyDescent="0.2"/>
    <row r="45992" ht="12.75" customHeight="1" x14ac:dyDescent="0.2"/>
    <row r="45993" ht="12.75" customHeight="1" x14ac:dyDescent="0.2"/>
    <row r="45994" ht="12.75" customHeight="1" x14ac:dyDescent="0.2"/>
    <row r="45995" ht="12.75" customHeight="1" x14ac:dyDescent="0.2"/>
    <row r="45996" ht="12.75" customHeight="1" x14ac:dyDescent="0.2"/>
    <row r="45997" ht="12.75" customHeight="1" x14ac:dyDescent="0.2"/>
    <row r="45998" ht="12.75" customHeight="1" x14ac:dyDescent="0.2"/>
    <row r="45999" ht="12.75" customHeight="1" x14ac:dyDescent="0.2"/>
    <row r="46000" ht="12.75" customHeight="1" x14ac:dyDescent="0.2"/>
    <row r="46001" ht="12.75" customHeight="1" x14ac:dyDescent="0.2"/>
    <row r="46002" ht="12.75" customHeight="1" x14ac:dyDescent="0.2"/>
    <row r="46003" ht="12.75" customHeight="1" x14ac:dyDescent="0.2"/>
    <row r="46004" ht="12.75" customHeight="1" x14ac:dyDescent="0.2"/>
    <row r="46005" ht="12.75" customHeight="1" x14ac:dyDescent="0.2"/>
    <row r="46006" ht="12.75" customHeight="1" x14ac:dyDescent="0.2"/>
    <row r="46007" ht="12.75" customHeight="1" x14ac:dyDescent="0.2"/>
    <row r="46008" ht="12.75" customHeight="1" x14ac:dyDescent="0.2"/>
    <row r="46009" ht="12.75" customHeight="1" x14ac:dyDescent="0.2"/>
    <row r="46010" ht="12.75" customHeight="1" x14ac:dyDescent="0.2"/>
    <row r="46011" ht="12.75" customHeight="1" x14ac:dyDescent="0.2"/>
    <row r="46012" ht="12.75" customHeight="1" x14ac:dyDescent="0.2"/>
    <row r="46013" ht="12.75" customHeight="1" x14ac:dyDescent="0.2"/>
    <row r="46014" ht="12.75" customHeight="1" x14ac:dyDescent="0.2"/>
    <row r="46015" ht="12.75" customHeight="1" x14ac:dyDescent="0.2"/>
    <row r="46016" ht="12.75" customHeight="1" x14ac:dyDescent="0.2"/>
    <row r="46017" ht="12.75" customHeight="1" x14ac:dyDescent="0.2"/>
    <row r="46018" ht="12.75" customHeight="1" x14ac:dyDescent="0.2"/>
    <row r="46019" ht="12.75" customHeight="1" x14ac:dyDescent="0.2"/>
    <row r="46020" ht="12.75" customHeight="1" x14ac:dyDescent="0.2"/>
    <row r="46021" ht="12.75" customHeight="1" x14ac:dyDescent="0.2"/>
    <row r="46022" ht="12.75" customHeight="1" x14ac:dyDescent="0.2"/>
    <row r="46023" ht="12.75" customHeight="1" x14ac:dyDescent="0.2"/>
    <row r="46024" ht="12.75" customHeight="1" x14ac:dyDescent="0.2"/>
    <row r="46025" ht="12.75" customHeight="1" x14ac:dyDescent="0.2"/>
    <row r="46026" ht="12.75" customHeight="1" x14ac:dyDescent="0.2"/>
    <row r="46027" ht="12.75" customHeight="1" x14ac:dyDescent="0.2"/>
    <row r="46028" ht="12.75" customHeight="1" x14ac:dyDescent="0.2"/>
    <row r="46029" ht="12.75" customHeight="1" x14ac:dyDescent="0.2"/>
    <row r="46030" ht="12.75" customHeight="1" x14ac:dyDescent="0.2"/>
    <row r="46031" ht="12.75" customHeight="1" x14ac:dyDescent="0.2"/>
    <row r="46032" ht="12.75" customHeight="1" x14ac:dyDescent="0.2"/>
    <row r="46033" ht="12.75" customHeight="1" x14ac:dyDescent="0.2"/>
    <row r="46034" ht="12.75" customHeight="1" x14ac:dyDescent="0.2"/>
    <row r="46035" ht="12.75" customHeight="1" x14ac:dyDescent="0.2"/>
    <row r="46036" ht="12.75" customHeight="1" x14ac:dyDescent="0.2"/>
    <row r="46037" ht="12.75" customHeight="1" x14ac:dyDescent="0.2"/>
    <row r="46038" ht="12.75" customHeight="1" x14ac:dyDescent="0.2"/>
    <row r="46039" ht="12.75" customHeight="1" x14ac:dyDescent="0.2"/>
    <row r="46040" ht="12.75" customHeight="1" x14ac:dyDescent="0.2"/>
    <row r="46041" ht="12.75" customHeight="1" x14ac:dyDescent="0.2"/>
    <row r="46042" ht="12.75" customHeight="1" x14ac:dyDescent="0.2"/>
    <row r="46043" ht="12.75" customHeight="1" x14ac:dyDescent="0.2"/>
    <row r="46044" ht="12.75" customHeight="1" x14ac:dyDescent="0.2"/>
    <row r="46045" ht="12.75" customHeight="1" x14ac:dyDescent="0.2"/>
    <row r="46046" ht="12.75" customHeight="1" x14ac:dyDescent="0.2"/>
    <row r="46047" ht="12.75" customHeight="1" x14ac:dyDescent="0.2"/>
    <row r="46048" ht="12.75" customHeight="1" x14ac:dyDescent="0.2"/>
    <row r="46049" ht="12.75" customHeight="1" x14ac:dyDescent="0.2"/>
    <row r="46050" ht="12.75" customHeight="1" x14ac:dyDescent="0.2"/>
    <row r="46051" ht="12.75" customHeight="1" x14ac:dyDescent="0.2"/>
    <row r="46052" ht="12.75" customHeight="1" x14ac:dyDescent="0.2"/>
    <row r="46053" ht="12.75" customHeight="1" x14ac:dyDescent="0.2"/>
    <row r="46054" ht="12.75" customHeight="1" x14ac:dyDescent="0.2"/>
    <row r="46055" ht="12.75" customHeight="1" x14ac:dyDescent="0.2"/>
    <row r="46056" ht="12.75" customHeight="1" x14ac:dyDescent="0.2"/>
    <row r="46057" ht="12.75" customHeight="1" x14ac:dyDescent="0.2"/>
    <row r="46058" ht="12.75" customHeight="1" x14ac:dyDescent="0.2"/>
    <row r="46059" ht="12.75" customHeight="1" x14ac:dyDescent="0.2"/>
    <row r="46060" ht="12.75" customHeight="1" x14ac:dyDescent="0.2"/>
    <row r="46061" ht="12.75" customHeight="1" x14ac:dyDescent="0.2"/>
    <row r="46062" ht="12.75" customHeight="1" x14ac:dyDescent="0.2"/>
    <row r="46063" ht="12.75" customHeight="1" x14ac:dyDescent="0.2"/>
    <row r="46064" ht="12.75" customHeight="1" x14ac:dyDescent="0.2"/>
    <row r="46065" ht="12.75" customHeight="1" x14ac:dyDescent="0.2"/>
    <row r="46066" ht="12.75" customHeight="1" x14ac:dyDescent="0.2"/>
    <row r="46067" ht="12.75" customHeight="1" x14ac:dyDescent="0.2"/>
    <row r="46068" ht="12.75" customHeight="1" x14ac:dyDescent="0.2"/>
    <row r="46069" ht="12.75" customHeight="1" x14ac:dyDescent="0.2"/>
    <row r="46070" ht="12.75" customHeight="1" x14ac:dyDescent="0.2"/>
    <row r="46071" ht="12.75" customHeight="1" x14ac:dyDescent="0.2"/>
    <row r="46072" ht="12.75" customHeight="1" x14ac:dyDescent="0.2"/>
    <row r="46073" ht="12.75" customHeight="1" x14ac:dyDescent="0.2"/>
    <row r="46074" ht="12.75" customHeight="1" x14ac:dyDescent="0.2"/>
    <row r="46075" ht="12.75" customHeight="1" x14ac:dyDescent="0.2"/>
    <row r="46076" ht="12.75" customHeight="1" x14ac:dyDescent="0.2"/>
    <row r="46077" ht="12.75" customHeight="1" x14ac:dyDescent="0.2"/>
    <row r="46078" ht="12.75" customHeight="1" x14ac:dyDescent="0.2"/>
    <row r="46079" ht="12.75" customHeight="1" x14ac:dyDescent="0.2"/>
    <row r="46080" ht="12.75" customHeight="1" x14ac:dyDescent="0.2"/>
    <row r="46081" ht="12.75" customHeight="1" x14ac:dyDescent="0.2"/>
    <row r="46082" ht="12.75" customHeight="1" x14ac:dyDescent="0.2"/>
    <row r="46083" ht="12.75" customHeight="1" x14ac:dyDescent="0.2"/>
    <row r="46084" ht="12.75" customHeight="1" x14ac:dyDescent="0.2"/>
    <row r="46085" ht="12.75" customHeight="1" x14ac:dyDescent="0.2"/>
    <row r="46086" ht="12.75" customHeight="1" x14ac:dyDescent="0.2"/>
    <row r="46087" ht="12.75" customHeight="1" x14ac:dyDescent="0.2"/>
    <row r="46088" ht="12.75" customHeight="1" x14ac:dyDescent="0.2"/>
    <row r="46089" ht="12.75" customHeight="1" x14ac:dyDescent="0.2"/>
    <row r="46090" ht="12.75" customHeight="1" x14ac:dyDescent="0.2"/>
    <row r="46091" ht="12.75" customHeight="1" x14ac:dyDescent="0.2"/>
    <row r="46092" ht="12.75" customHeight="1" x14ac:dyDescent="0.2"/>
    <row r="46093" ht="12.75" customHeight="1" x14ac:dyDescent="0.2"/>
    <row r="46094" ht="12.75" customHeight="1" x14ac:dyDescent="0.2"/>
    <row r="46095" ht="12.75" customHeight="1" x14ac:dyDescent="0.2"/>
    <row r="46096" ht="12.75" customHeight="1" x14ac:dyDescent="0.2"/>
    <row r="46097" ht="12.75" customHeight="1" x14ac:dyDescent="0.2"/>
    <row r="46098" ht="12.75" customHeight="1" x14ac:dyDescent="0.2"/>
    <row r="46099" ht="12.75" customHeight="1" x14ac:dyDescent="0.2"/>
    <row r="46100" ht="12.75" customHeight="1" x14ac:dyDescent="0.2"/>
    <row r="46101" ht="12.75" customHeight="1" x14ac:dyDescent="0.2"/>
    <row r="46102" ht="12.75" customHeight="1" x14ac:dyDescent="0.2"/>
    <row r="46103" ht="12.75" customHeight="1" x14ac:dyDescent="0.2"/>
    <row r="46104" ht="12.75" customHeight="1" x14ac:dyDescent="0.2"/>
    <row r="46105" ht="12.75" customHeight="1" x14ac:dyDescent="0.2"/>
    <row r="46106" ht="12.75" customHeight="1" x14ac:dyDescent="0.2"/>
    <row r="46107" ht="12.75" customHeight="1" x14ac:dyDescent="0.2"/>
    <row r="46108" ht="12.75" customHeight="1" x14ac:dyDescent="0.2"/>
    <row r="46109" ht="12.75" customHeight="1" x14ac:dyDescent="0.2"/>
    <row r="46110" ht="12.75" customHeight="1" x14ac:dyDescent="0.2"/>
    <row r="46111" ht="12.75" customHeight="1" x14ac:dyDescent="0.2"/>
    <row r="46112" ht="12.75" customHeight="1" x14ac:dyDescent="0.2"/>
    <row r="46113" ht="12.75" customHeight="1" x14ac:dyDescent="0.2"/>
    <row r="46114" ht="12.75" customHeight="1" x14ac:dyDescent="0.2"/>
    <row r="46115" ht="12.75" customHeight="1" x14ac:dyDescent="0.2"/>
    <row r="46116" ht="12.75" customHeight="1" x14ac:dyDescent="0.2"/>
    <row r="46117" ht="12.75" customHeight="1" x14ac:dyDescent="0.2"/>
    <row r="46118" ht="12.75" customHeight="1" x14ac:dyDescent="0.2"/>
    <row r="46119" ht="12.75" customHeight="1" x14ac:dyDescent="0.2"/>
    <row r="46120" ht="12.75" customHeight="1" x14ac:dyDescent="0.2"/>
    <row r="46121" ht="12.75" customHeight="1" x14ac:dyDescent="0.2"/>
    <row r="46122" ht="12.75" customHeight="1" x14ac:dyDescent="0.2"/>
    <row r="46123" ht="12.75" customHeight="1" x14ac:dyDescent="0.2"/>
    <row r="46124" ht="12.75" customHeight="1" x14ac:dyDescent="0.2"/>
    <row r="46125" ht="12.75" customHeight="1" x14ac:dyDescent="0.2"/>
    <row r="46126" ht="12.75" customHeight="1" x14ac:dyDescent="0.2"/>
    <row r="46127" ht="12.75" customHeight="1" x14ac:dyDescent="0.2"/>
    <row r="46128" ht="12.75" customHeight="1" x14ac:dyDescent="0.2"/>
    <row r="46129" ht="12.75" customHeight="1" x14ac:dyDescent="0.2"/>
    <row r="46130" ht="12.75" customHeight="1" x14ac:dyDescent="0.2"/>
    <row r="46131" ht="12.75" customHeight="1" x14ac:dyDescent="0.2"/>
    <row r="46132" ht="12.75" customHeight="1" x14ac:dyDescent="0.2"/>
    <row r="46133" ht="12.75" customHeight="1" x14ac:dyDescent="0.2"/>
    <row r="46134" ht="12.75" customHeight="1" x14ac:dyDescent="0.2"/>
    <row r="46135" ht="12.75" customHeight="1" x14ac:dyDescent="0.2"/>
    <row r="46136" ht="12.75" customHeight="1" x14ac:dyDescent="0.2"/>
    <row r="46137" ht="12.75" customHeight="1" x14ac:dyDescent="0.2"/>
    <row r="46138" ht="12.75" customHeight="1" x14ac:dyDescent="0.2"/>
    <row r="46139" ht="12.75" customHeight="1" x14ac:dyDescent="0.2"/>
    <row r="46140" ht="12.75" customHeight="1" x14ac:dyDescent="0.2"/>
    <row r="46141" ht="12.75" customHeight="1" x14ac:dyDescent="0.2"/>
    <row r="46142" ht="12.75" customHeight="1" x14ac:dyDescent="0.2"/>
    <row r="46143" ht="12.75" customHeight="1" x14ac:dyDescent="0.2"/>
    <row r="46144" ht="12.75" customHeight="1" x14ac:dyDescent="0.2"/>
    <row r="46145" ht="12.75" customHeight="1" x14ac:dyDescent="0.2"/>
    <row r="46146" ht="12.75" customHeight="1" x14ac:dyDescent="0.2"/>
    <row r="46147" ht="12.75" customHeight="1" x14ac:dyDescent="0.2"/>
    <row r="46148" ht="12.75" customHeight="1" x14ac:dyDescent="0.2"/>
    <row r="46149" ht="12.75" customHeight="1" x14ac:dyDescent="0.2"/>
    <row r="46150" ht="12.75" customHeight="1" x14ac:dyDescent="0.2"/>
    <row r="46151" ht="12.75" customHeight="1" x14ac:dyDescent="0.2"/>
    <row r="46152" ht="12.75" customHeight="1" x14ac:dyDescent="0.2"/>
    <row r="46153" ht="12.75" customHeight="1" x14ac:dyDescent="0.2"/>
    <row r="46154" ht="12.75" customHeight="1" x14ac:dyDescent="0.2"/>
    <row r="46155" ht="12.75" customHeight="1" x14ac:dyDescent="0.2"/>
    <row r="46156" ht="12.75" customHeight="1" x14ac:dyDescent="0.2"/>
    <row r="46157" ht="12.75" customHeight="1" x14ac:dyDescent="0.2"/>
    <row r="46158" ht="12.75" customHeight="1" x14ac:dyDescent="0.2"/>
    <row r="46159" ht="12.75" customHeight="1" x14ac:dyDescent="0.2"/>
    <row r="46160" ht="12.75" customHeight="1" x14ac:dyDescent="0.2"/>
    <row r="46161" ht="12.75" customHeight="1" x14ac:dyDescent="0.2"/>
    <row r="46162" ht="12.75" customHeight="1" x14ac:dyDescent="0.2"/>
    <row r="46163" ht="12.75" customHeight="1" x14ac:dyDescent="0.2"/>
    <row r="46164" ht="12.75" customHeight="1" x14ac:dyDescent="0.2"/>
    <row r="46165" ht="12.75" customHeight="1" x14ac:dyDescent="0.2"/>
    <row r="46166" ht="12.75" customHeight="1" x14ac:dyDescent="0.2"/>
    <row r="46167" ht="12.75" customHeight="1" x14ac:dyDescent="0.2"/>
    <row r="46168" ht="12.75" customHeight="1" x14ac:dyDescent="0.2"/>
    <row r="46169" ht="12.75" customHeight="1" x14ac:dyDescent="0.2"/>
    <row r="46170" ht="12.75" customHeight="1" x14ac:dyDescent="0.2"/>
    <row r="46171" ht="12.75" customHeight="1" x14ac:dyDescent="0.2"/>
    <row r="46172" ht="12.75" customHeight="1" x14ac:dyDescent="0.2"/>
    <row r="46173" ht="12.75" customHeight="1" x14ac:dyDescent="0.2"/>
    <row r="46174" ht="12.75" customHeight="1" x14ac:dyDescent="0.2"/>
    <row r="46175" ht="12.75" customHeight="1" x14ac:dyDescent="0.2"/>
    <row r="46176" ht="12.75" customHeight="1" x14ac:dyDescent="0.2"/>
    <row r="46177" ht="12.75" customHeight="1" x14ac:dyDescent="0.2"/>
    <row r="46178" ht="12.75" customHeight="1" x14ac:dyDescent="0.2"/>
    <row r="46179" ht="12.75" customHeight="1" x14ac:dyDescent="0.2"/>
    <row r="46180" ht="12.75" customHeight="1" x14ac:dyDescent="0.2"/>
    <row r="46181" ht="12.75" customHeight="1" x14ac:dyDescent="0.2"/>
    <row r="46182" ht="12.75" customHeight="1" x14ac:dyDescent="0.2"/>
    <row r="46183" ht="12.75" customHeight="1" x14ac:dyDescent="0.2"/>
    <row r="46184" ht="12.75" customHeight="1" x14ac:dyDescent="0.2"/>
    <row r="46185" ht="12.75" customHeight="1" x14ac:dyDescent="0.2"/>
    <row r="46186" ht="12.75" customHeight="1" x14ac:dyDescent="0.2"/>
    <row r="46187" ht="12.75" customHeight="1" x14ac:dyDescent="0.2"/>
    <row r="46188" ht="12.75" customHeight="1" x14ac:dyDescent="0.2"/>
    <row r="46189" ht="12.75" customHeight="1" x14ac:dyDescent="0.2"/>
    <row r="46190" ht="12.75" customHeight="1" x14ac:dyDescent="0.2"/>
    <row r="46191" ht="12.75" customHeight="1" x14ac:dyDescent="0.2"/>
    <row r="46192" ht="12.75" customHeight="1" x14ac:dyDescent="0.2"/>
    <row r="46193" ht="12.75" customHeight="1" x14ac:dyDescent="0.2"/>
    <row r="46194" ht="12.75" customHeight="1" x14ac:dyDescent="0.2"/>
    <row r="46195" ht="12.75" customHeight="1" x14ac:dyDescent="0.2"/>
    <row r="46196" ht="12.75" customHeight="1" x14ac:dyDescent="0.2"/>
    <row r="46197" ht="12.75" customHeight="1" x14ac:dyDescent="0.2"/>
    <row r="46198" ht="12.75" customHeight="1" x14ac:dyDescent="0.2"/>
    <row r="46199" ht="12.75" customHeight="1" x14ac:dyDescent="0.2"/>
    <row r="46200" ht="12.75" customHeight="1" x14ac:dyDescent="0.2"/>
    <row r="46201" ht="12.75" customHeight="1" x14ac:dyDescent="0.2"/>
    <row r="46202" ht="12.75" customHeight="1" x14ac:dyDescent="0.2"/>
    <row r="46203" ht="12.75" customHeight="1" x14ac:dyDescent="0.2"/>
    <row r="46204" ht="12.75" customHeight="1" x14ac:dyDescent="0.2"/>
    <row r="46205" ht="12.75" customHeight="1" x14ac:dyDescent="0.2"/>
    <row r="46206" ht="12.75" customHeight="1" x14ac:dyDescent="0.2"/>
    <row r="46207" ht="12.75" customHeight="1" x14ac:dyDescent="0.2"/>
    <row r="46208" ht="12.75" customHeight="1" x14ac:dyDescent="0.2"/>
    <row r="46209" ht="12.75" customHeight="1" x14ac:dyDescent="0.2"/>
    <row r="46210" ht="12.75" customHeight="1" x14ac:dyDescent="0.2"/>
    <row r="46211" ht="12.75" customHeight="1" x14ac:dyDescent="0.2"/>
    <row r="46212" ht="12.75" customHeight="1" x14ac:dyDescent="0.2"/>
    <row r="46213" ht="12.75" customHeight="1" x14ac:dyDescent="0.2"/>
    <row r="46214" ht="12.75" customHeight="1" x14ac:dyDescent="0.2"/>
    <row r="46215" ht="12.75" customHeight="1" x14ac:dyDescent="0.2"/>
    <row r="46216" ht="12.75" customHeight="1" x14ac:dyDescent="0.2"/>
    <row r="46217" ht="12.75" customHeight="1" x14ac:dyDescent="0.2"/>
    <row r="46218" ht="12.75" customHeight="1" x14ac:dyDescent="0.2"/>
    <row r="46219" ht="12.75" customHeight="1" x14ac:dyDescent="0.2"/>
    <row r="46220" ht="12.75" customHeight="1" x14ac:dyDescent="0.2"/>
    <row r="46221" ht="12.75" customHeight="1" x14ac:dyDescent="0.2"/>
    <row r="46222" ht="12.75" customHeight="1" x14ac:dyDescent="0.2"/>
    <row r="46223" ht="12.75" customHeight="1" x14ac:dyDescent="0.2"/>
    <row r="46224" ht="12.75" customHeight="1" x14ac:dyDescent="0.2"/>
    <row r="46225" ht="12.75" customHeight="1" x14ac:dyDescent="0.2"/>
    <row r="46226" ht="12.75" customHeight="1" x14ac:dyDescent="0.2"/>
    <row r="46227" ht="12.75" customHeight="1" x14ac:dyDescent="0.2"/>
    <row r="46228" ht="12.75" customHeight="1" x14ac:dyDescent="0.2"/>
    <row r="46229" ht="12.75" customHeight="1" x14ac:dyDescent="0.2"/>
    <row r="46230" ht="12.75" customHeight="1" x14ac:dyDescent="0.2"/>
    <row r="46231" ht="12.75" customHeight="1" x14ac:dyDescent="0.2"/>
    <row r="46232" ht="12.75" customHeight="1" x14ac:dyDescent="0.2"/>
    <row r="46233" ht="12.75" customHeight="1" x14ac:dyDescent="0.2"/>
    <row r="46234" ht="12.75" customHeight="1" x14ac:dyDescent="0.2"/>
    <row r="46235" ht="12.75" customHeight="1" x14ac:dyDescent="0.2"/>
    <row r="46236" ht="12.75" customHeight="1" x14ac:dyDescent="0.2"/>
    <row r="46237" ht="12.75" customHeight="1" x14ac:dyDescent="0.2"/>
    <row r="46238" ht="12.75" customHeight="1" x14ac:dyDescent="0.2"/>
    <row r="46239" ht="12.75" customHeight="1" x14ac:dyDescent="0.2"/>
    <row r="46240" ht="12.75" customHeight="1" x14ac:dyDescent="0.2"/>
    <row r="46241" ht="12.75" customHeight="1" x14ac:dyDescent="0.2"/>
    <row r="46242" ht="12.75" customHeight="1" x14ac:dyDescent="0.2"/>
    <row r="46243" ht="12.75" customHeight="1" x14ac:dyDescent="0.2"/>
    <row r="46244" ht="12.75" customHeight="1" x14ac:dyDescent="0.2"/>
    <row r="46245" ht="12.75" customHeight="1" x14ac:dyDescent="0.2"/>
    <row r="46246" ht="12.75" customHeight="1" x14ac:dyDescent="0.2"/>
    <row r="46247" ht="12.75" customHeight="1" x14ac:dyDescent="0.2"/>
    <row r="46248" ht="12.75" customHeight="1" x14ac:dyDescent="0.2"/>
    <row r="46249" ht="12.75" customHeight="1" x14ac:dyDescent="0.2"/>
    <row r="46250" ht="12.75" customHeight="1" x14ac:dyDescent="0.2"/>
    <row r="46251" ht="12.75" customHeight="1" x14ac:dyDescent="0.2"/>
    <row r="46252" ht="12.75" customHeight="1" x14ac:dyDescent="0.2"/>
    <row r="46253" ht="12.75" customHeight="1" x14ac:dyDescent="0.2"/>
    <row r="46254" ht="12.75" customHeight="1" x14ac:dyDescent="0.2"/>
    <row r="46255" ht="12.75" customHeight="1" x14ac:dyDescent="0.2"/>
    <row r="46256" ht="12.75" customHeight="1" x14ac:dyDescent="0.2"/>
    <row r="46257" ht="12.75" customHeight="1" x14ac:dyDescent="0.2"/>
    <row r="46258" ht="12.75" customHeight="1" x14ac:dyDescent="0.2"/>
    <row r="46259" ht="12.75" customHeight="1" x14ac:dyDescent="0.2"/>
    <row r="46260" ht="12.75" customHeight="1" x14ac:dyDescent="0.2"/>
    <row r="46261" ht="12.75" customHeight="1" x14ac:dyDescent="0.2"/>
    <row r="46262" ht="12.75" customHeight="1" x14ac:dyDescent="0.2"/>
    <row r="46263" ht="12.75" customHeight="1" x14ac:dyDescent="0.2"/>
    <row r="46264" ht="12.75" customHeight="1" x14ac:dyDescent="0.2"/>
    <row r="46265" ht="12.75" customHeight="1" x14ac:dyDescent="0.2"/>
    <row r="46266" ht="12.75" customHeight="1" x14ac:dyDescent="0.2"/>
    <row r="46267" ht="12.75" customHeight="1" x14ac:dyDescent="0.2"/>
    <row r="46268" ht="12.75" customHeight="1" x14ac:dyDescent="0.2"/>
    <row r="46269" ht="12.75" customHeight="1" x14ac:dyDescent="0.2"/>
    <row r="46270" ht="12.75" customHeight="1" x14ac:dyDescent="0.2"/>
    <row r="46271" ht="12.75" customHeight="1" x14ac:dyDescent="0.2"/>
    <row r="46272" ht="12.75" customHeight="1" x14ac:dyDescent="0.2"/>
    <row r="46273" ht="12.75" customHeight="1" x14ac:dyDescent="0.2"/>
    <row r="46274" ht="12.75" customHeight="1" x14ac:dyDescent="0.2"/>
    <row r="46275" ht="12.75" customHeight="1" x14ac:dyDescent="0.2"/>
    <row r="46276" ht="12.75" customHeight="1" x14ac:dyDescent="0.2"/>
    <row r="46277" ht="12.75" customHeight="1" x14ac:dyDescent="0.2"/>
    <row r="46278" ht="12.75" customHeight="1" x14ac:dyDescent="0.2"/>
    <row r="46279" ht="12.75" customHeight="1" x14ac:dyDescent="0.2"/>
    <row r="46280" ht="12.75" customHeight="1" x14ac:dyDescent="0.2"/>
    <row r="46281" ht="12.75" customHeight="1" x14ac:dyDescent="0.2"/>
    <row r="46282" ht="12.75" customHeight="1" x14ac:dyDescent="0.2"/>
    <row r="46283" ht="12.75" customHeight="1" x14ac:dyDescent="0.2"/>
    <row r="46284" ht="12.75" customHeight="1" x14ac:dyDescent="0.2"/>
    <row r="46285" ht="12.75" customHeight="1" x14ac:dyDescent="0.2"/>
    <row r="46286" ht="12.75" customHeight="1" x14ac:dyDescent="0.2"/>
    <row r="46287" ht="12.75" customHeight="1" x14ac:dyDescent="0.2"/>
    <row r="46288" ht="12.75" customHeight="1" x14ac:dyDescent="0.2"/>
    <row r="46289" ht="12.75" customHeight="1" x14ac:dyDescent="0.2"/>
    <row r="46290" ht="12.75" customHeight="1" x14ac:dyDescent="0.2"/>
    <row r="46291" ht="12.75" customHeight="1" x14ac:dyDescent="0.2"/>
    <row r="46292" ht="12.75" customHeight="1" x14ac:dyDescent="0.2"/>
    <row r="46293" ht="12.75" customHeight="1" x14ac:dyDescent="0.2"/>
    <row r="46294" ht="12.75" customHeight="1" x14ac:dyDescent="0.2"/>
    <row r="46295" ht="12.75" customHeight="1" x14ac:dyDescent="0.2"/>
    <row r="46296" ht="12.75" customHeight="1" x14ac:dyDescent="0.2"/>
    <row r="46297" ht="12.75" customHeight="1" x14ac:dyDescent="0.2"/>
    <row r="46298" ht="12.75" customHeight="1" x14ac:dyDescent="0.2"/>
    <row r="46299" ht="12.75" customHeight="1" x14ac:dyDescent="0.2"/>
    <row r="46300" ht="12.75" customHeight="1" x14ac:dyDescent="0.2"/>
    <row r="46301" ht="12.75" customHeight="1" x14ac:dyDescent="0.2"/>
    <row r="46302" ht="12.75" customHeight="1" x14ac:dyDescent="0.2"/>
    <row r="46303" ht="12.75" customHeight="1" x14ac:dyDescent="0.2"/>
    <row r="46304" ht="12.75" customHeight="1" x14ac:dyDescent="0.2"/>
    <row r="46305" ht="12.75" customHeight="1" x14ac:dyDescent="0.2"/>
    <row r="46306" ht="12.75" customHeight="1" x14ac:dyDescent="0.2"/>
    <row r="46307" ht="12.75" customHeight="1" x14ac:dyDescent="0.2"/>
    <row r="46308" ht="12.75" customHeight="1" x14ac:dyDescent="0.2"/>
    <row r="46309" ht="12.75" customHeight="1" x14ac:dyDescent="0.2"/>
    <row r="46310" ht="12.75" customHeight="1" x14ac:dyDescent="0.2"/>
    <row r="46311" ht="12.75" customHeight="1" x14ac:dyDescent="0.2"/>
    <row r="46312" ht="12.75" customHeight="1" x14ac:dyDescent="0.2"/>
    <row r="46313" ht="12.75" customHeight="1" x14ac:dyDescent="0.2"/>
    <row r="46314" ht="12.75" customHeight="1" x14ac:dyDescent="0.2"/>
    <row r="46315" ht="12.75" customHeight="1" x14ac:dyDescent="0.2"/>
    <row r="46316" ht="12.75" customHeight="1" x14ac:dyDescent="0.2"/>
    <row r="46317" ht="12.75" customHeight="1" x14ac:dyDescent="0.2"/>
    <row r="46318" ht="12.75" customHeight="1" x14ac:dyDescent="0.2"/>
    <row r="46319" ht="12.75" customHeight="1" x14ac:dyDescent="0.2"/>
    <row r="46320" ht="12.75" customHeight="1" x14ac:dyDescent="0.2"/>
    <row r="46321" ht="12.75" customHeight="1" x14ac:dyDescent="0.2"/>
    <row r="46322" ht="12.75" customHeight="1" x14ac:dyDescent="0.2"/>
    <row r="46323" ht="12.75" customHeight="1" x14ac:dyDescent="0.2"/>
    <row r="46324" ht="12.75" customHeight="1" x14ac:dyDescent="0.2"/>
    <row r="46325" ht="12.75" customHeight="1" x14ac:dyDescent="0.2"/>
    <row r="46326" ht="12.75" customHeight="1" x14ac:dyDescent="0.2"/>
    <row r="46327" ht="12.75" customHeight="1" x14ac:dyDescent="0.2"/>
    <row r="46328" ht="12.75" customHeight="1" x14ac:dyDescent="0.2"/>
    <row r="46329" ht="12.75" customHeight="1" x14ac:dyDescent="0.2"/>
    <row r="46330" ht="12.75" customHeight="1" x14ac:dyDescent="0.2"/>
    <row r="46331" ht="12.75" customHeight="1" x14ac:dyDescent="0.2"/>
    <row r="46332" ht="12.75" customHeight="1" x14ac:dyDescent="0.2"/>
    <row r="46333" ht="12.75" customHeight="1" x14ac:dyDescent="0.2"/>
    <row r="46334" ht="12.75" customHeight="1" x14ac:dyDescent="0.2"/>
    <row r="46335" ht="12.75" customHeight="1" x14ac:dyDescent="0.2"/>
    <row r="46336" ht="12.75" customHeight="1" x14ac:dyDescent="0.2"/>
    <row r="46337" ht="12.75" customHeight="1" x14ac:dyDescent="0.2"/>
    <row r="46338" ht="12.75" customHeight="1" x14ac:dyDescent="0.2"/>
    <row r="46339" ht="12.75" customHeight="1" x14ac:dyDescent="0.2"/>
    <row r="46340" ht="12.75" customHeight="1" x14ac:dyDescent="0.2"/>
    <row r="46341" ht="12.75" customHeight="1" x14ac:dyDescent="0.2"/>
    <row r="46342" ht="12.75" customHeight="1" x14ac:dyDescent="0.2"/>
    <row r="46343" ht="12.75" customHeight="1" x14ac:dyDescent="0.2"/>
    <row r="46344" ht="12.75" customHeight="1" x14ac:dyDescent="0.2"/>
    <row r="46345" ht="12.75" customHeight="1" x14ac:dyDescent="0.2"/>
    <row r="46346" ht="12.75" customHeight="1" x14ac:dyDescent="0.2"/>
    <row r="46347" ht="12.75" customHeight="1" x14ac:dyDescent="0.2"/>
    <row r="46348" ht="12.75" customHeight="1" x14ac:dyDescent="0.2"/>
    <row r="46349" ht="12.75" customHeight="1" x14ac:dyDescent="0.2"/>
    <row r="46350" ht="12.75" customHeight="1" x14ac:dyDescent="0.2"/>
    <row r="46351" ht="12.75" customHeight="1" x14ac:dyDescent="0.2"/>
    <row r="46352" ht="12.75" customHeight="1" x14ac:dyDescent="0.2"/>
    <row r="46353" ht="12.75" customHeight="1" x14ac:dyDescent="0.2"/>
    <row r="46354" ht="12.75" customHeight="1" x14ac:dyDescent="0.2"/>
    <row r="46355" ht="12.75" customHeight="1" x14ac:dyDescent="0.2"/>
    <row r="46356" ht="12.75" customHeight="1" x14ac:dyDescent="0.2"/>
    <row r="46357" ht="12.75" customHeight="1" x14ac:dyDescent="0.2"/>
    <row r="46358" ht="12.75" customHeight="1" x14ac:dyDescent="0.2"/>
    <row r="46359" ht="12.75" customHeight="1" x14ac:dyDescent="0.2"/>
    <row r="46360" ht="12.75" customHeight="1" x14ac:dyDescent="0.2"/>
    <row r="46361" ht="12.75" customHeight="1" x14ac:dyDescent="0.2"/>
    <row r="46362" ht="12.75" customHeight="1" x14ac:dyDescent="0.2"/>
    <row r="46363" ht="12.75" customHeight="1" x14ac:dyDescent="0.2"/>
    <row r="46364" ht="12.75" customHeight="1" x14ac:dyDescent="0.2"/>
    <row r="46365" ht="12.75" customHeight="1" x14ac:dyDescent="0.2"/>
    <row r="46366" ht="12.75" customHeight="1" x14ac:dyDescent="0.2"/>
    <row r="46367" ht="12.75" customHeight="1" x14ac:dyDescent="0.2"/>
    <row r="46368" ht="12.75" customHeight="1" x14ac:dyDescent="0.2"/>
    <row r="46369" ht="12.75" customHeight="1" x14ac:dyDescent="0.2"/>
    <row r="46370" ht="12.75" customHeight="1" x14ac:dyDescent="0.2"/>
    <row r="46371" ht="12.75" customHeight="1" x14ac:dyDescent="0.2"/>
    <row r="46372" ht="12.75" customHeight="1" x14ac:dyDescent="0.2"/>
    <row r="46373" ht="12.75" customHeight="1" x14ac:dyDescent="0.2"/>
    <row r="46374" ht="12.75" customHeight="1" x14ac:dyDescent="0.2"/>
    <row r="46375" ht="12.75" customHeight="1" x14ac:dyDescent="0.2"/>
    <row r="46376" ht="12.75" customHeight="1" x14ac:dyDescent="0.2"/>
    <row r="46377" ht="12.75" customHeight="1" x14ac:dyDescent="0.2"/>
    <row r="46378" ht="12.75" customHeight="1" x14ac:dyDescent="0.2"/>
    <row r="46379" ht="12.75" customHeight="1" x14ac:dyDescent="0.2"/>
    <row r="46380" ht="12.75" customHeight="1" x14ac:dyDescent="0.2"/>
    <row r="46381" ht="12.75" customHeight="1" x14ac:dyDescent="0.2"/>
    <row r="46382" ht="12.75" customHeight="1" x14ac:dyDescent="0.2"/>
    <row r="46383" ht="12.75" customHeight="1" x14ac:dyDescent="0.2"/>
    <row r="46384" ht="12.75" customHeight="1" x14ac:dyDescent="0.2"/>
    <row r="46385" ht="12.75" customHeight="1" x14ac:dyDescent="0.2"/>
    <row r="46386" ht="12.75" customHeight="1" x14ac:dyDescent="0.2"/>
    <row r="46387" ht="12.75" customHeight="1" x14ac:dyDescent="0.2"/>
    <row r="46388" ht="12.75" customHeight="1" x14ac:dyDescent="0.2"/>
    <row r="46389" ht="12.75" customHeight="1" x14ac:dyDescent="0.2"/>
    <row r="46390" ht="12.75" customHeight="1" x14ac:dyDescent="0.2"/>
    <row r="46391" ht="12.75" customHeight="1" x14ac:dyDescent="0.2"/>
    <row r="46392" ht="12.75" customHeight="1" x14ac:dyDescent="0.2"/>
    <row r="46393" ht="12.75" customHeight="1" x14ac:dyDescent="0.2"/>
    <row r="46394" ht="12.75" customHeight="1" x14ac:dyDescent="0.2"/>
    <row r="46395" ht="12.75" customHeight="1" x14ac:dyDescent="0.2"/>
    <row r="46396" ht="12.75" customHeight="1" x14ac:dyDescent="0.2"/>
    <row r="46397" ht="12.75" customHeight="1" x14ac:dyDescent="0.2"/>
    <row r="46398" ht="12.75" customHeight="1" x14ac:dyDescent="0.2"/>
    <row r="46399" ht="12.75" customHeight="1" x14ac:dyDescent="0.2"/>
    <row r="46400" ht="12.75" customHeight="1" x14ac:dyDescent="0.2"/>
    <row r="46401" ht="12.75" customHeight="1" x14ac:dyDescent="0.2"/>
    <row r="46402" ht="12.75" customHeight="1" x14ac:dyDescent="0.2"/>
    <row r="46403" ht="12.75" customHeight="1" x14ac:dyDescent="0.2"/>
    <row r="46404" ht="12.75" customHeight="1" x14ac:dyDescent="0.2"/>
    <row r="46405" ht="12.75" customHeight="1" x14ac:dyDescent="0.2"/>
    <row r="46406" ht="12.75" customHeight="1" x14ac:dyDescent="0.2"/>
    <row r="46407" ht="12.75" customHeight="1" x14ac:dyDescent="0.2"/>
    <row r="46408" ht="12.75" customHeight="1" x14ac:dyDescent="0.2"/>
    <row r="46409" ht="12.75" customHeight="1" x14ac:dyDescent="0.2"/>
    <row r="46410" ht="12.75" customHeight="1" x14ac:dyDescent="0.2"/>
    <row r="46411" ht="12.75" customHeight="1" x14ac:dyDescent="0.2"/>
    <row r="46412" ht="12.75" customHeight="1" x14ac:dyDescent="0.2"/>
    <row r="46413" ht="12.75" customHeight="1" x14ac:dyDescent="0.2"/>
    <row r="46414" ht="12.75" customHeight="1" x14ac:dyDescent="0.2"/>
    <row r="46415" ht="12.75" customHeight="1" x14ac:dyDescent="0.2"/>
    <row r="46416" ht="12.75" customHeight="1" x14ac:dyDescent="0.2"/>
    <row r="46417" ht="12.75" customHeight="1" x14ac:dyDescent="0.2"/>
    <row r="46418" ht="12.75" customHeight="1" x14ac:dyDescent="0.2"/>
    <row r="46419" ht="12.75" customHeight="1" x14ac:dyDescent="0.2"/>
    <row r="46420" ht="12.75" customHeight="1" x14ac:dyDescent="0.2"/>
    <row r="46421" ht="12.75" customHeight="1" x14ac:dyDescent="0.2"/>
    <row r="46422" ht="12.75" customHeight="1" x14ac:dyDescent="0.2"/>
    <row r="46423" ht="12.75" customHeight="1" x14ac:dyDescent="0.2"/>
    <row r="46424" ht="12.75" customHeight="1" x14ac:dyDescent="0.2"/>
    <row r="46425" ht="12.75" customHeight="1" x14ac:dyDescent="0.2"/>
    <row r="46426" ht="12.75" customHeight="1" x14ac:dyDescent="0.2"/>
    <row r="46427" ht="12.75" customHeight="1" x14ac:dyDescent="0.2"/>
    <row r="46428" ht="12.75" customHeight="1" x14ac:dyDescent="0.2"/>
    <row r="46429" ht="12.75" customHeight="1" x14ac:dyDescent="0.2"/>
    <row r="46430" ht="12.75" customHeight="1" x14ac:dyDescent="0.2"/>
    <row r="46431" ht="12.75" customHeight="1" x14ac:dyDescent="0.2"/>
    <row r="46432" ht="12.75" customHeight="1" x14ac:dyDescent="0.2"/>
    <row r="46433" ht="12.75" customHeight="1" x14ac:dyDescent="0.2"/>
    <row r="46434" ht="12.75" customHeight="1" x14ac:dyDescent="0.2"/>
    <row r="46435" ht="12.75" customHeight="1" x14ac:dyDescent="0.2"/>
    <row r="46436" ht="12.75" customHeight="1" x14ac:dyDescent="0.2"/>
    <row r="46437" ht="12.75" customHeight="1" x14ac:dyDescent="0.2"/>
    <row r="46438" ht="12.75" customHeight="1" x14ac:dyDescent="0.2"/>
    <row r="46439" ht="12.75" customHeight="1" x14ac:dyDescent="0.2"/>
    <row r="46440" ht="12.75" customHeight="1" x14ac:dyDescent="0.2"/>
    <row r="46441" ht="12.75" customHeight="1" x14ac:dyDescent="0.2"/>
    <row r="46442" ht="12.75" customHeight="1" x14ac:dyDescent="0.2"/>
    <row r="46443" ht="12.75" customHeight="1" x14ac:dyDescent="0.2"/>
    <row r="46444" ht="12.75" customHeight="1" x14ac:dyDescent="0.2"/>
    <row r="46445" ht="12.75" customHeight="1" x14ac:dyDescent="0.2"/>
    <row r="46446" ht="12.75" customHeight="1" x14ac:dyDescent="0.2"/>
    <row r="46447" ht="12.75" customHeight="1" x14ac:dyDescent="0.2"/>
    <row r="46448" ht="12.75" customHeight="1" x14ac:dyDescent="0.2"/>
    <row r="46449" ht="12.75" customHeight="1" x14ac:dyDescent="0.2"/>
    <row r="46450" ht="12.75" customHeight="1" x14ac:dyDescent="0.2"/>
    <row r="46451" ht="12.75" customHeight="1" x14ac:dyDescent="0.2"/>
    <row r="46452" ht="12.75" customHeight="1" x14ac:dyDescent="0.2"/>
    <row r="46453" ht="12.75" customHeight="1" x14ac:dyDescent="0.2"/>
    <row r="46454" ht="12.75" customHeight="1" x14ac:dyDescent="0.2"/>
    <row r="46455" ht="12.75" customHeight="1" x14ac:dyDescent="0.2"/>
    <row r="46456" ht="12.75" customHeight="1" x14ac:dyDescent="0.2"/>
    <row r="46457" ht="12.75" customHeight="1" x14ac:dyDescent="0.2"/>
    <row r="46458" ht="12.75" customHeight="1" x14ac:dyDescent="0.2"/>
    <row r="46459" ht="12.75" customHeight="1" x14ac:dyDescent="0.2"/>
    <row r="46460" ht="12.75" customHeight="1" x14ac:dyDescent="0.2"/>
    <row r="46461" ht="12.75" customHeight="1" x14ac:dyDescent="0.2"/>
    <row r="46462" ht="12.75" customHeight="1" x14ac:dyDescent="0.2"/>
    <row r="46463" ht="12.75" customHeight="1" x14ac:dyDescent="0.2"/>
    <row r="46464" ht="12.75" customHeight="1" x14ac:dyDescent="0.2"/>
    <row r="46465" ht="12.75" customHeight="1" x14ac:dyDescent="0.2"/>
    <row r="46466" ht="12.75" customHeight="1" x14ac:dyDescent="0.2"/>
    <row r="46467" ht="12.75" customHeight="1" x14ac:dyDescent="0.2"/>
    <row r="46468" ht="12.75" customHeight="1" x14ac:dyDescent="0.2"/>
    <row r="46469" ht="12.75" customHeight="1" x14ac:dyDescent="0.2"/>
    <row r="46470" ht="12.75" customHeight="1" x14ac:dyDescent="0.2"/>
    <row r="46471" ht="12.75" customHeight="1" x14ac:dyDescent="0.2"/>
    <row r="46472" ht="12.75" customHeight="1" x14ac:dyDescent="0.2"/>
    <row r="46473" ht="12.75" customHeight="1" x14ac:dyDescent="0.2"/>
    <row r="46474" ht="12.75" customHeight="1" x14ac:dyDescent="0.2"/>
    <row r="46475" ht="12.75" customHeight="1" x14ac:dyDescent="0.2"/>
    <row r="46476" ht="12.75" customHeight="1" x14ac:dyDescent="0.2"/>
    <row r="46477" ht="12.75" customHeight="1" x14ac:dyDescent="0.2"/>
    <row r="46478" ht="12.75" customHeight="1" x14ac:dyDescent="0.2"/>
    <row r="46479" ht="12.75" customHeight="1" x14ac:dyDescent="0.2"/>
    <row r="46480" ht="12.75" customHeight="1" x14ac:dyDescent="0.2"/>
    <row r="46481" ht="12.75" customHeight="1" x14ac:dyDescent="0.2"/>
    <row r="46482" ht="12.75" customHeight="1" x14ac:dyDescent="0.2"/>
    <row r="46483" ht="12.75" customHeight="1" x14ac:dyDescent="0.2"/>
    <row r="46484" ht="12.75" customHeight="1" x14ac:dyDescent="0.2"/>
    <row r="46485" ht="12.75" customHeight="1" x14ac:dyDescent="0.2"/>
    <row r="46486" ht="12.75" customHeight="1" x14ac:dyDescent="0.2"/>
    <row r="46487" ht="12.75" customHeight="1" x14ac:dyDescent="0.2"/>
    <row r="46488" ht="12.75" customHeight="1" x14ac:dyDescent="0.2"/>
    <row r="46489" ht="12.75" customHeight="1" x14ac:dyDescent="0.2"/>
    <row r="46490" ht="12.75" customHeight="1" x14ac:dyDescent="0.2"/>
    <row r="46491" ht="12.75" customHeight="1" x14ac:dyDescent="0.2"/>
    <row r="46492" ht="12.75" customHeight="1" x14ac:dyDescent="0.2"/>
    <row r="46493" ht="12.75" customHeight="1" x14ac:dyDescent="0.2"/>
    <row r="46494" ht="12.75" customHeight="1" x14ac:dyDescent="0.2"/>
    <row r="46495" ht="12.75" customHeight="1" x14ac:dyDescent="0.2"/>
    <row r="46496" ht="12.75" customHeight="1" x14ac:dyDescent="0.2"/>
    <row r="46497" ht="12.75" customHeight="1" x14ac:dyDescent="0.2"/>
    <row r="46498" ht="12.75" customHeight="1" x14ac:dyDescent="0.2"/>
    <row r="46499" ht="12.75" customHeight="1" x14ac:dyDescent="0.2"/>
    <row r="46500" ht="12.75" customHeight="1" x14ac:dyDescent="0.2"/>
    <row r="46501" ht="12.75" customHeight="1" x14ac:dyDescent="0.2"/>
    <row r="46502" ht="12.75" customHeight="1" x14ac:dyDescent="0.2"/>
    <row r="46503" ht="12.75" customHeight="1" x14ac:dyDescent="0.2"/>
    <row r="46504" ht="12.75" customHeight="1" x14ac:dyDescent="0.2"/>
    <row r="46505" ht="12.75" customHeight="1" x14ac:dyDescent="0.2"/>
    <row r="46506" ht="12.75" customHeight="1" x14ac:dyDescent="0.2"/>
    <row r="46507" ht="12.75" customHeight="1" x14ac:dyDescent="0.2"/>
    <row r="46508" ht="12.75" customHeight="1" x14ac:dyDescent="0.2"/>
    <row r="46509" ht="12.75" customHeight="1" x14ac:dyDescent="0.2"/>
    <row r="46510" ht="12.75" customHeight="1" x14ac:dyDescent="0.2"/>
    <row r="46511" ht="12.75" customHeight="1" x14ac:dyDescent="0.2"/>
    <row r="46512" ht="12.75" customHeight="1" x14ac:dyDescent="0.2"/>
    <row r="46513" ht="12.75" customHeight="1" x14ac:dyDescent="0.2"/>
    <row r="46514" ht="12.75" customHeight="1" x14ac:dyDescent="0.2"/>
    <row r="46515" ht="12.75" customHeight="1" x14ac:dyDescent="0.2"/>
    <row r="46516" ht="12.75" customHeight="1" x14ac:dyDescent="0.2"/>
    <row r="46517" ht="12.75" customHeight="1" x14ac:dyDescent="0.2"/>
    <row r="46518" ht="12.75" customHeight="1" x14ac:dyDescent="0.2"/>
    <row r="46519" ht="12.75" customHeight="1" x14ac:dyDescent="0.2"/>
    <row r="46520" ht="12.75" customHeight="1" x14ac:dyDescent="0.2"/>
    <row r="46521" ht="12.75" customHeight="1" x14ac:dyDescent="0.2"/>
    <row r="46522" ht="12.75" customHeight="1" x14ac:dyDescent="0.2"/>
    <row r="46523" ht="12.75" customHeight="1" x14ac:dyDescent="0.2"/>
    <row r="46524" ht="12.75" customHeight="1" x14ac:dyDescent="0.2"/>
    <row r="46525" ht="12.75" customHeight="1" x14ac:dyDescent="0.2"/>
    <row r="46526" ht="12.75" customHeight="1" x14ac:dyDescent="0.2"/>
    <row r="46527" ht="12.75" customHeight="1" x14ac:dyDescent="0.2"/>
    <row r="46528" ht="12.75" customHeight="1" x14ac:dyDescent="0.2"/>
    <row r="46529" ht="12.75" customHeight="1" x14ac:dyDescent="0.2"/>
    <row r="46530" ht="12.75" customHeight="1" x14ac:dyDescent="0.2"/>
    <row r="46531" ht="12.75" customHeight="1" x14ac:dyDescent="0.2"/>
    <row r="46532" ht="12.75" customHeight="1" x14ac:dyDescent="0.2"/>
    <row r="46533" ht="12.75" customHeight="1" x14ac:dyDescent="0.2"/>
    <row r="46534" ht="12.75" customHeight="1" x14ac:dyDescent="0.2"/>
    <row r="46535" ht="12.75" customHeight="1" x14ac:dyDescent="0.2"/>
    <row r="46536" ht="12.75" customHeight="1" x14ac:dyDescent="0.2"/>
    <row r="46537" ht="12.75" customHeight="1" x14ac:dyDescent="0.2"/>
    <row r="46538" ht="12.75" customHeight="1" x14ac:dyDescent="0.2"/>
    <row r="46539" ht="12.75" customHeight="1" x14ac:dyDescent="0.2"/>
    <row r="46540" ht="12.75" customHeight="1" x14ac:dyDescent="0.2"/>
    <row r="46541" ht="12.75" customHeight="1" x14ac:dyDescent="0.2"/>
    <row r="46542" ht="12.75" customHeight="1" x14ac:dyDescent="0.2"/>
    <row r="46543" ht="12.75" customHeight="1" x14ac:dyDescent="0.2"/>
    <row r="46544" ht="12.75" customHeight="1" x14ac:dyDescent="0.2"/>
    <row r="46545" ht="12.75" customHeight="1" x14ac:dyDescent="0.2"/>
    <row r="46546" ht="12.75" customHeight="1" x14ac:dyDescent="0.2"/>
    <row r="46547" ht="12.75" customHeight="1" x14ac:dyDescent="0.2"/>
    <row r="46548" ht="12.75" customHeight="1" x14ac:dyDescent="0.2"/>
    <row r="46549" ht="12.75" customHeight="1" x14ac:dyDescent="0.2"/>
    <row r="46550" ht="12.75" customHeight="1" x14ac:dyDescent="0.2"/>
    <row r="46551" ht="12.75" customHeight="1" x14ac:dyDescent="0.2"/>
    <row r="46552" ht="12.75" customHeight="1" x14ac:dyDescent="0.2"/>
    <row r="46553" ht="12.75" customHeight="1" x14ac:dyDescent="0.2"/>
    <row r="46554" ht="12.75" customHeight="1" x14ac:dyDescent="0.2"/>
    <row r="46555" ht="12.75" customHeight="1" x14ac:dyDescent="0.2"/>
    <row r="46556" ht="12.75" customHeight="1" x14ac:dyDescent="0.2"/>
    <row r="46557" ht="12.75" customHeight="1" x14ac:dyDescent="0.2"/>
    <row r="46558" ht="12.75" customHeight="1" x14ac:dyDescent="0.2"/>
    <row r="46559" ht="12.75" customHeight="1" x14ac:dyDescent="0.2"/>
    <row r="46560" ht="12.75" customHeight="1" x14ac:dyDescent="0.2"/>
    <row r="46561" ht="12.75" customHeight="1" x14ac:dyDescent="0.2"/>
    <row r="46562" ht="12.75" customHeight="1" x14ac:dyDescent="0.2"/>
    <row r="46563" ht="12.75" customHeight="1" x14ac:dyDescent="0.2"/>
    <row r="46564" ht="12.75" customHeight="1" x14ac:dyDescent="0.2"/>
    <row r="46565" ht="12.75" customHeight="1" x14ac:dyDescent="0.2"/>
    <row r="46566" ht="12.75" customHeight="1" x14ac:dyDescent="0.2"/>
    <row r="46567" ht="12.75" customHeight="1" x14ac:dyDescent="0.2"/>
    <row r="46568" ht="12.75" customHeight="1" x14ac:dyDescent="0.2"/>
    <row r="46569" ht="12.75" customHeight="1" x14ac:dyDescent="0.2"/>
    <row r="46570" ht="12.75" customHeight="1" x14ac:dyDescent="0.2"/>
    <row r="46571" ht="12.75" customHeight="1" x14ac:dyDescent="0.2"/>
    <row r="46572" ht="12.75" customHeight="1" x14ac:dyDescent="0.2"/>
    <row r="46573" ht="12.75" customHeight="1" x14ac:dyDescent="0.2"/>
    <row r="46574" ht="12.75" customHeight="1" x14ac:dyDescent="0.2"/>
    <row r="46575" ht="12.75" customHeight="1" x14ac:dyDescent="0.2"/>
    <row r="46576" ht="12.75" customHeight="1" x14ac:dyDescent="0.2"/>
    <row r="46577" ht="12.75" customHeight="1" x14ac:dyDescent="0.2"/>
    <row r="46578" ht="12.75" customHeight="1" x14ac:dyDescent="0.2"/>
    <row r="46579" ht="12.75" customHeight="1" x14ac:dyDescent="0.2"/>
    <row r="46580" ht="12.75" customHeight="1" x14ac:dyDescent="0.2"/>
    <row r="46581" ht="12.75" customHeight="1" x14ac:dyDescent="0.2"/>
    <row r="46582" ht="12.75" customHeight="1" x14ac:dyDescent="0.2"/>
    <row r="46583" ht="12.75" customHeight="1" x14ac:dyDescent="0.2"/>
    <row r="46584" ht="12.75" customHeight="1" x14ac:dyDescent="0.2"/>
    <row r="46585" ht="12.75" customHeight="1" x14ac:dyDescent="0.2"/>
    <row r="46586" ht="12.75" customHeight="1" x14ac:dyDescent="0.2"/>
    <row r="46587" ht="12.75" customHeight="1" x14ac:dyDescent="0.2"/>
    <row r="46588" ht="12.75" customHeight="1" x14ac:dyDescent="0.2"/>
    <row r="46589" ht="12.75" customHeight="1" x14ac:dyDescent="0.2"/>
    <row r="46590" ht="12.75" customHeight="1" x14ac:dyDescent="0.2"/>
    <row r="46591" ht="12.75" customHeight="1" x14ac:dyDescent="0.2"/>
    <row r="46592" ht="12.75" customHeight="1" x14ac:dyDescent="0.2"/>
    <row r="46593" ht="12.75" customHeight="1" x14ac:dyDescent="0.2"/>
    <row r="46594" ht="12.75" customHeight="1" x14ac:dyDescent="0.2"/>
    <row r="46595" ht="12.75" customHeight="1" x14ac:dyDescent="0.2"/>
    <row r="46596" ht="12.75" customHeight="1" x14ac:dyDescent="0.2"/>
    <row r="46597" ht="12.75" customHeight="1" x14ac:dyDescent="0.2"/>
    <row r="46598" ht="12.75" customHeight="1" x14ac:dyDescent="0.2"/>
    <row r="46599" ht="12.75" customHeight="1" x14ac:dyDescent="0.2"/>
    <row r="46600" ht="12.75" customHeight="1" x14ac:dyDescent="0.2"/>
    <row r="46601" ht="12.75" customHeight="1" x14ac:dyDescent="0.2"/>
    <row r="46602" ht="12.75" customHeight="1" x14ac:dyDescent="0.2"/>
    <row r="46603" ht="12.75" customHeight="1" x14ac:dyDescent="0.2"/>
    <row r="46604" ht="12.75" customHeight="1" x14ac:dyDescent="0.2"/>
    <row r="46605" ht="12.75" customHeight="1" x14ac:dyDescent="0.2"/>
    <row r="46606" ht="12.75" customHeight="1" x14ac:dyDescent="0.2"/>
    <row r="46607" ht="12.75" customHeight="1" x14ac:dyDescent="0.2"/>
    <row r="46608" ht="12.75" customHeight="1" x14ac:dyDescent="0.2"/>
    <row r="46609" ht="12.75" customHeight="1" x14ac:dyDescent="0.2"/>
    <row r="46610" ht="12.75" customHeight="1" x14ac:dyDescent="0.2"/>
    <row r="46611" ht="12.75" customHeight="1" x14ac:dyDescent="0.2"/>
    <row r="46612" ht="12.75" customHeight="1" x14ac:dyDescent="0.2"/>
    <row r="46613" ht="12.75" customHeight="1" x14ac:dyDescent="0.2"/>
    <row r="46614" ht="12.75" customHeight="1" x14ac:dyDescent="0.2"/>
    <row r="46615" ht="12.75" customHeight="1" x14ac:dyDescent="0.2"/>
    <row r="46616" ht="12.75" customHeight="1" x14ac:dyDescent="0.2"/>
    <row r="46617" ht="12.75" customHeight="1" x14ac:dyDescent="0.2"/>
    <row r="46618" ht="12.75" customHeight="1" x14ac:dyDescent="0.2"/>
    <row r="46619" ht="12.75" customHeight="1" x14ac:dyDescent="0.2"/>
    <row r="46620" ht="12.75" customHeight="1" x14ac:dyDescent="0.2"/>
    <row r="46621" ht="12.75" customHeight="1" x14ac:dyDescent="0.2"/>
    <row r="46622" ht="12.75" customHeight="1" x14ac:dyDescent="0.2"/>
    <row r="46623" ht="12.75" customHeight="1" x14ac:dyDescent="0.2"/>
    <row r="46624" ht="12.75" customHeight="1" x14ac:dyDescent="0.2"/>
    <row r="46625" ht="12.75" customHeight="1" x14ac:dyDescent="0.2"/>
    <row r="46626" ht="12.75" customHeight="1" x14ac:dyDescent="0.2"/>
    <row r="46627" ht="12.75" customHeight="1" x14ac:dyDescent="0.2"/>
    <row r="46628" ht="12.75" customHeight="1" x14ac:dyDescent="0.2"/>
    <row r="46629" ht="12.75" customHeight="1" x14ac:dyDescent="0.2"/>
    <row r="46630" ht="12.75" customHeight="1" x14ac:dyDescent="0.2"/>
    <row r="46631" ht="12.75" customHeight="1" x14ac:dyDescent="0.2"/>
    <row r="46632" ht="12.75" customHeight="1" x14ac:dyDescent="0.2"/>
    <row r="46633" ht="12.75" customHeight="1" x14ac:dyDescent="0.2"/>
    <row r="46634" ht="12.75" customHeight="1" x14ac:dyDescent="0.2"/>
    <row r="46635" ht="12.75" customHeight="1" x14ac:dyDescent="0.2"/>
    <row r="46636" ht="12.75" customHeight="1" x14ac:dyDescent="0.2"/>
    <row r="46637" ht="12.75" customHeight="1" x14ac:dyDescent="0.2"/>
    <row r="46638" ht="12.75" customHeight="1" x14ac:dyDescent="0.2"/>
    <row r="46639" ht="12.75" customHeight="1" x14ac:dyDescent="0.2"/>
    <row r="46640" ht="12.75" customHeight="1" x14ac:dyDescent="0.2"/>
    <row r="46641" ht="12.75" customHeight="1" x14ac:dyDescent="0.2"/>
    <row r="46642" ht="12.75" customHeight="1" x14ac:dyDescent="0.2"/>
    <row r="46643" ht="12.75" customHeight="1" x14ac:dyDescent="0.2"/>
    <row r="46644" ht="12.75" customHeight="1" x14ac:dyDescent="0.2"/>
    <row r="46645" ht="12.75" customHeight="1" x14ac:dyDescent="0.2"/>
    <row r="46646" ht="12.75" customHeight="1" x14ac:dyDescent="0.2"/>
    <row r="46647" ht="12.75" customHeight="1" x14ac:dyDescent="0.2"/>
    <row r="46648" ht="12.75" customHeight="1" x14ac:dyDescent="0.2"/>
    <row r="46649" ht="12.75" customHeight="1" x14ac:dyDescent="0.2"/>
    <row r="46650" ht="12.75" customHeight="1" x14ac:dyDescent="0.2"/>
    <row r="46651" ht="12.75" customHeight="1" x14ac:dyDescent="0.2"/>
    <row r="46652" ht="12.75" customHeight="1" x14ac:dyDescent="0.2"/>
    <row r="46653" ht="12.75" customHeight="1" x14ac:dyDescent="0.2"/>
    <row r="46654" ht="12.75" customHeight="1" x14ac:dyDescent="0.2"/>
    <row r="46655" ht="12.75" customHeight="1" x14ac:dyDescent="0.2"/>
    <row r="46656" ht="12.75" customHeight="1" x14ac:dyDescent="0.2"/>
    <row r="46657" ht="12.75" customHeight="1" x14ac:dyDescent="0.2"/>
    <row r="46658" ht="12.75" customHeight="1" x14ac:dyDescent="0.2"/>
    <row r="46659" ht="12.75" customHeight="1" x14ac:dyDescent="0.2"/>
    <row r="46660" ht="12.75" customHeight="1" x14ac:dyDescent="0.2"/>
    <row r="46661" ht="12.75" customHeight="1" x14ac:dyDescent="0.2"/>
    <row r="46662" ht="12.75" customHeight="1" x14ac:dyDescent="0.2"/>
    <row r="46663" ht="12.75" customHeight="1" x14ac:dyDescent="0.2"/>
    <row r="46664" ht="12.75" customHeight="1" x14ac:dyDescent="0.2"/>
    <row r="46665" ht="12.75" customHeight="1" x14ac:dyDescent="0.2"/>
    <row r="46666" ht="12.75" customHeight="1" x14ac:dyDescent="0.2"/>
    <row r="46667" ht="12.75" customHeight="1" x14ac:dyDescent="0.2"/>
    <row r="46668" ht="12.75" customHeight="1" x14ac:dyDescent="0.2"/>
    <row r="46669" ht="12.75" customHeight="1" x14ac:dyDescent="0.2"/>
    <row r="46670" ht="12.75" customHeight="1" x14ac:dyDescent="0.2"/>
    <row r="46671" ht="12.75" customHeight="1" x14ac:dyDescent="0.2"/>
    <row r="46672" ht="12.75" customHeight="1" x14ac:dyDescent="0.2"/>
    <row r="46673" ht="12.75" customHeight="1" x14ac:dyDescent="0.2"/>
    <row r="46674" ht="12.75" customHeight="1" x14ac:dyDescent="0.2"/>
    <row r="46675" ht="12.75" customHeight="1" x14ac:dyDescent="0.2"/>
    <row r="46676" ht="12.75" customHeight="1" x14ac:dyDescent="0.2"/>
    <row r="46677" ht="12.75" customHeight="1" x14ac:dyDescent="0.2"/>
    <row r="46678" ht="12.75" customHeight="1" x14ac:dyDescent="0.2"/>
    <row r="46679" ht="12.75" customHeight="1" x14ac:dyDescent="0.2"/>
    <row r="46680" ht="12.75" customHeight="1" x14ac:dyDescent="0.2"/>
    <row r="46681" ht="12.75" customHeight="1" x14ac:dyDescent="0.2"/>
    <row r="46682" ht="12.75" customHeight="1" x14ac:dyDescent="0.2"/>
    <row r="46683" ht="12.75" customHeight="1" x14ac:dyDescent="0.2"/>
    <row r="46684" ht="12.75" customHeight="1" x14ac:dyDescent="0.2"/>
    <row r="46685" ht="12.75" customHeight="1" x14ac:dyDescent="0.2"/>
    <row r="46686" ht="12.75" customHeight="1" x14ac:dyDescent="0.2"/>
    <row r="46687" ht="12.75" customHeight="1" x14ac:dyDescent="0.2"/>
    <row r="46688" ht="12.75" customHeight="1" x14ac:dyDescent="0.2"/>
    <row r="46689" ht="12.75" customHeight="1" x14ac:dyDescent="0.2"/>
    <row r="46690" ht="12.75" customHeight="1" x14ac:dyDescent="0.2"/>
    <row r="46691" ht="12.75" customHeight="1" x14ac:dyDescent="0.2"/>
    <row r="46692" ht="12.75" customHeight="1" x14ac:dyDescent="0.2"/>
    <row r="46693" ht="12.75" customHeight="1" x14ac:dyDescent="0.2"/>
    <row r="46694" ht="12.75" customHeight="1" x14ac:dyDescent="0.2"/>
    <row r="46695" ht="12.75" customHeight="1" x14ac:dyDescent="0.2"/>
    <row r="46696" ht="12.75" customHeight="1" x14ac:dyDescent="0.2"/>
    <row r="46697" ht="12.75" customHeight="1" x14ac:dyDescent="0.2"/>
    <row r="46698" ht="12.75" customHeight="1" x14ac:dyDescent="0.2"/>
    <row r="46699" ht="12.75" customHeight="1" x14ac:dyDescent="0.2"/>
    <row r="46700" ht="12.75" customHeight="1" x14ac:dyDescent="0.2"/>
    <row r="46701" ht="12.75" customHeight="1" x14ac:dyDescent="0.2"/>
    <row r="46702" ht="12.75" customHeight="1" x14ac:dyDescent="0.2"/>
    <row r="46703" ht="12.75" customHeight="1" x14ac:dyDescent="0.2"/>
    <row r="46704" ht="12.75" customHeight="1" x14ac:dyDescent="0.2"/>
    <row r="46705" ht="12.75" customHeight="1" x14ac:dyDescent="0.2"/>
    <row r="46706" ht="12.75" customHeight="1" x14ac:dyDescent="0.2"/>
    <row r="46707" ht="12.75" customHeight="1" x14ac:dyDescent="0.2"/>
    <row r="46708" ht="12.75" customHeight="1" x14ac:dyDescent="0.2"/>
    <row r="46709" ht="12.75" customHeight="1" x14ac:dyDescent="0.2"/>
    <row r="46710" ht="12.75" customHeight="1" x14ac:dyDescent="0.2"/>
    <row r="46711" ht="12.75" customHeight="1" x14ac:dyDescent="0.2"/>
    <row r="46712" ht="12.75" customHeight="1" x14ac:dyDescent="0.2"/>
    <row r="46713" ht="12.75" customHeight="1" x14ac:dyDescent="0.2"/>
    <row r="46714" ht="12.75" customHeight="1" x14ac:dyDescent="0.2"/>
    <row r="46715" ht="12.75" customHeight="1" x14ac:dyDescent="0.2"/>
    <row r="46716" ht="12.75" customHeight="1" x14ac:dyDescent="0.2"/>
    <row r="46717" ht="12.75" customHeight="1" x14ac:dyDescent="0.2"/>
    <row r="46718" ht="12.75" customHeight="1" x14ac:dyDescent="0.2"/>
    <row r="46719" ht="12.75" customHeight="1" x14ac:dyDescent="0.2"/>
    <row r="46720" ht="12.75" customHeight="1" x14ac:dyDescent="0.2"/>
    <row r="46721" ht="12.75" customHeight="1" x14ac:dyDescent="0.2"/>
    <row r="46722" ht="12.75" customHeight="1" x14ac:dyDescent="0.2"/>
    <row r="46723" ht="12.75" customHeight="1" x14ac:dyDescent="0.2"/>
    <row r="46724" ht="12.75" customHeight="1" x14ac:dyDescent="0.2"/>
    <row r="46725" ht="12.75" customHeight="1" x14ac:dyDescent="0.2"/>
    <row r="46726" ht="12.75" customHeight="1" x14ac:dyDescent="0.2"/>
    <row r="46727" ht="12.75" customHeight="1" x14ac:dyDescent="0.2"/>
    <row r="46728" ht="12.75" customHeight="1" x14ac:dyDescent="0.2"/>
    <row r="46729" ht="12.75" customHeight="1" x14ac:dyDescent="0.2"/>
    <row r="46730" ht="12.75" customHeight="1" x14ac:dyDescent="0.2"/>
    <row r="46731" ht="12.75" customHeight="1" x14ac:dyDescent="0.2"/>
    <row r="46732" ht="12.75" customHeight="1" x14ac:dyDescent="0.2"/>
    <row r="46733" ht="12.75" customHeight="1" x14ac:dyDescent="0.2"/>
    <row r="46734" ht="12.75" customHeight="1" x14ac:dyDescent="0.2"/>
    <row r="46735" ht="12.75" customHeight="1" x14ac:dyDescent="0.2"/>
    <row r="46736" ht="12.75" customHeight="1" x14ac:dyDescent="0.2"/>
    <row r="46737" ht="12.75" customHeight="1" x14ac:dyDescent="0.2"/>
    <row r="46738" ht="12.75" customHeight="1" x14ac:dyDescent="0.2"/>
    <row r="46739" ht="12.75" customHeight="1" x14ac:dyDescent="0.2"/>
    <row r="46740" ht="12.75" customHeight="1" x14ac:dyDescent="0.2"/>
    <row r="46741" ht="12.75" customHeight="1" x14ac:dyDescent="0.2"/>
    <row r="46742" ht="12.75" customHeight="1" x14ac:dyDescent="0.2"/>
    <row r="46743" ht="12.75" customHeight="1" x14ac:dyDescent="0.2"/>
    <row r="46744" ht="12.75" customHeight="1" x14ac:dyDescent="0.2"/>
    <row r="46745" ht="12.75" customHeight="1" x14ac:dyDescent="0.2"/>
    <row r="46746" ht="12.75" customHeight="1" x14ac:dyDescent="0.2"/>
    <row r="46747" ht="12.75" customHeight="1" x14ac:dyDescent="0.2"/>
    <row r="46748" ht="12.75" customHeight="1" x14ac:dyDescent="0.2"/>
    <row r="46749" ht="12.75" customHeight="1" x14ac:dyDescent="0.2"/>
    <row r="46750" ht="12.75" customHeight="1" x14ac:dyDescent="0.2"/>
    <row r="46751" ht="12.75" customHeight="1" x14ac:dyDescent="0.2"/>
    <row r="46752" ht="12.75" customHeight="1" x14ac:dyDescent="0.2"/>
    <row r="46753" ht="12.75" customHeight="1" x14ac:dyDescent="0.2"/>
    <row r="46754" ht="12.75" customHeight="1" x14ac:dyDescent="0.2"/>
    <row r="46755" ht="12.75" customHeight="1" x14ac:dyDescent="0.2"/>
    <row r="46756" ht="12.75" customHeight="1" x14ac:dyDescent="0.2"/>
    <row r="46757" ht="12.75" customHeight="1" x14ac:dyDescent="0.2"/>
    <row r="46758" ht="12.75" customHeight="1" x14ac:dyDescent="0.2"/>
    <row r="46759" ht="12.75" customHeight="1" x14ac:dyDescent="0.2"/>
    <row r="46760" ht="12.75" customHeight="1" x14ac:dyDescent="0.2"/>
    <row r="46761" ht="12.75" customHeight="1" x14ac:dyDescent="0.2"/>
    <row r="46762" ht="12.75" customHeight="1" x14ac:dyDescent="0.2"/>
    <row r="46763" ht="12.75" customHeight="1" x14ac:dyDescent="0.2"/>
    <row r="46764" ht="12.75" customHeight="1" x14ac:dyDescent="0.2"/>
    <row r="46765" ht="12.75" customHeight="1" x14ac:dyDescent="0.2"/>
    <row r="46766" ht="12.75" customHeight="1" x14ac:dyDescent="0.2"/>
    <row r="46767" ht="12.75" customHeight="1" x14ac:dyDescent="0.2"/>
    <row r="46768" ht="12.75" customHeight="1" x14ac:dyDescent="0.2"/>
    <row r="46769" ht="12.75" customHeight="1" x14ac:dyDescent="0.2"/>
    <row r="46770" ht="12.75" customHeight="1" x14ac:dyDescent="0.2"/>
    <row r="46771" ht="12.75" customHeight="1" x14ac:dyDescent="0.2"/>
    <row r="46772" ht="12.75" customHeight="1" x14ac:dyDescent="0.2"/>
    <row r="46773" ht="12.75" customHeight="1" x14ac:dyDescent="0.2"/>
    <row r="46774" ht="12.75" customHeight="1" x14ac:dyDescent="0.2"/>
    <row r="46775" ht="12.75" customHeight="1" x14ac:dyDescent="0.2"/>
    <row r="46776" ht="12.75" customHeight="1" x14ac:dyDescent="0.2"/>
    <row r="46777" ht="12.75" customHeight="1" x14ac:dyDescent="0.2"/>
    <row r="46778" ht="12.75" customHeight="1" x14ac:dyDescent="0.2"/>
    <row r="46779" ht="12.75" customHeight="1" x14ac:dyDescent="0.2"/>
    <row r="46780" ht="12.75" customHeight="1" x14ac:dyDescent="0.2"/>
    <row r="46781" ht="12.75" customHeight="1" x14ac:dyDescent="0.2"/>
    <row r="46782" ht="12.75" customHeight="1" x14ac:dyDescent="0.2"/>
    <row r="46783" ht="12.75" customHeight="1" x14ac:dyDescent="0.2"/>
    <row r="46784" ht="12.75" customHeight="1" x14ac:dyDescent="0.2"/>
    <row r="46785" ht="12.75" customHeight="1" x14ac:dyDescent="0.2"/>
    <row r="46786" ht="12.75" customHeight="1" x14ac:dyDescent="0.2"/>
    <row r="46787" ht="12.75" customHeight="1" x14ac:dyDescent="0.2"/>
    <row r="46788" ht="12.75" customHeight="1" x14ac:dyDescent="0.2"/>
    <row r="46789" ht="12.75" customHeight="1" x14ac:dyDescent="0.2"/>
    <row r="46790" ht="12.75" customHeight="1" x14ac:dyDescent="0.2"/>
    <row r="46791" ht="12.75" customHeight="1" x14ac:dyDescent="0.2"/>
    <row r="46792" ht="12.75" customHeight="1" x14ac:dyDescent="0.2"/>
    <row r="46793" ht="12.75" customHeight="1" x14ac:dyDescent="0.2"/>
    <row r="46794" ht="12.75" customHeight="1" x14ac:dyDescent="0.2"/>
    <row r="46795" ht="12.75" customHeight="1" x14ac:dyDescent="0.2"/>
    <row r="46796" ht="12.75" customHeight="1" x14ac:dyDescent="0.2"/>
    <row r="46797" ht="12.75" customHeight="1" x14ac:dyDescent="0.2"/>
    <row r="46798" ht="12.75" customHeight="1" x14ac:dyDescent="0.2"/>
    <row r="46799" ht="12.75" customHeight="1" x14ac:dyDescent="0.2"/>
    <row r="46800" ht="12.75" customHeight="1" x14ac:dyDescent="0.2"/>
    <row r="46801" ht="12.75" customHeight="1" x14ac:dyDescent="0.2"/>
    <row r="46802" ht="12.75" customHeight="1" x14ac:dyDescent="0.2"/>
    <row r="46803" ht="12.75" customHeight="1" x14ac:dyDescent="0.2"/>
    <row r="46804" ht="12.75" customHeight="1" x14ac:dyDescent="0.2"/>
    <row r="46805" ht="12.75" customHeight="1" x14ac:dyDescent="0.2"/>
    <row r="46806" ht="12.75" customHeight="1" x14ac:dyDescent="0.2"/>
    <row r="46807" ht="12.75" customHeight="1" x14ac:dyDescent="0.2"/>
    <row r="46808" ht="12.75" customHeight="1" x14ac:dyDescent="0.2"/>
    <row r="46809" ht="12.75" customHeight="1" x14ac:dyDescent="0.2"/>
    <row r="46810" ht="12.75" customHeight="1" x14ac:dyDescent="0.2"/>
    <row r="46811" ht="12.75" customHeight="1" x14ac:dyDescent="0.2"/>
    <row r="46812" ht="12.75" customHeight="1" x14ac:dyDescent="0.2"/>
    <row r="46813" ht="12.75" customHeight="1" x14ac:dyDescent="0.2"/>
    <row r="46814" ht="12.75" customHeight="1" x14ac:dyDescent="0.2"/>
    <row r="46815" ht="12.75" customHeight="1" x14ac:dyDescent="0.2"/>
    <row r="46816" ht="12.75" customHeight="1" x14ac:dyDescent="0.2"/>
    <row r="46817" ht="12.75" customHeight="1" x14ac:dyDescent="0.2"/>
    <row r="46818" ht="12.75" customHeight="1" x14ac:dyDescent="0.2"/>
    <row r="46819" ht="12.75" customHeight="1" x14ac:dyDescent="0.2"/>
    <row r="46820" ht="12.75" customHeight="1" x14ac:dyDescent="0.2"/>
    <row r="46821" ht="12.75" customHeight="1" x14ac:dyDescent="0.2"/>
    <row r="46822" ht="12.75" customHeight="1" x14ac:dyDescent="0.2"/>
    <row r="46823" ht="12.75" customHeight="1" x14ac:dyDescent="0.2"/>
    <row r="46824" ht="12.75" customHeight="1" x14ac:dyDescent="0.2"/>
    <row r="46825" ht="12.75" customHeight="1" x14ac:dyDescent="0.2"/>
    <row r="46826" ht="12.75" customHeight="1" x14ac:dyDescent="0.2"/>
    <row r="46827" ht="12.75" customHeight="1" x14ac:dyDescent="0.2"/>
    <row r="46828" ht="12.75" customHeight="1" x14ac:dyDescent="0.2"/>
    <row r="46829" ht="12.75" customHeight="1" x14ac:dyDescent="0.2"/>
    <row r="46830" ht="12.75" customHeight="1" x14ac:dyDescent="0.2"/>
    <row r="46831" ht="12.75" customHeight="1" x14ac:dyDescent="0.2"/>
    <row r="46832" ht="12.75" customHeight="1" x14ac:dyDescent="0.2"/>
    <row r="46833" ht="12.75" customHeight="1" x14ac:dyDescent="0.2"/>
    <row r="46834" ht="12.75" customHeight="1" x14ac:dyDescent="0.2"/>
    <row r="46835" ht="12.75" customHeight="1" x14ac:dyDescent="0.2"/>
    <row r="46836" ht="12.75" customHeight="1" x14ac:dyDescent="0.2"/>
    <row r="46837" ht="12.75" customHeight="1" x14ac:dyDescent="0.2"/>
    <row r="46838" ht="12.75" customHeight="1" x14ac:dyDescent="0.2"/>
    <row r="46839" ht="12.75" customHeight="1" x14ac:dyDescent="0.2"/>
    <row r="46840" ht="12.75" customHeight="1" x14ac:dyDescent="0.2"/>
    <row r="46841" ht="12.75" customHeight="1" x14ac:dyDescent="0.2"/>
    <row r="46842" ht="12.75" customHeight="1" x14ac:dyDescent="0.2"/>
    <row r="46843" ht="12.75" customHeight="1" x14ac:dyDescent="0.2"/>
    <row r="46844" ht="12.75" customHeight="1" x14ac:dyDescent="0.2"/>
    <row r="46845" ht="12.75" customHeight="1" x14ac:dyDescent="0.2"/>
    <row r="46846" ht="12.75" customHeight="1" x14ac:dyDescent="0.2"/>
    <row r="46847" ht="12.75" customHeight="1" x14ac:dyDescent="0.2"/>
    <row r="46848" ht="12.75" customHeight="1" x14ac:dyDescent="0.2"/>
    <row r="46849" ht="12.75" customHeight="1" x14ac:dyDescent="0.2"/>
    <row r="46850" ht="12.75" customHeight="1" x14ac:dyDescent="0.2"/>
    <row r="46851" ht="12.75" customHeight="1" x14ac:dyDescent="0.2"/>
    <row r="46852" ht="12.75" customHeight="1" x14ac:dyDescent="0.2"/>
    <row r="46853" ht="12.75" customHeight="1" x14ac:dyDescent="0.2"/>
    <row r="46854" ht="12.75" customHeight="1" x14ac:dyDescent="0.2"/>
    <row r="46855" ht="12.75" customHeight="1" x14ac:dyDescent="0.2"/>
    <row r="46856" ht="12.75" customHeight="1" x14ac:dyDescent="0.2"/>
    <row r="46857" ht="12.75" customHeight="1" x14ac:dyDescent="0.2"/>
    <row r="46858" ht="12.75" customHeight="1" x14ac:dyDescent="0.2"/>
    <row r="46859" ht="12.75" customHeight="1" x14ac:dyDescent="0.2"/>
    <row r="46860" ht="12.75" customHeight="1" x14ac:dyDescent="0.2"/>
    <row r="46861" ht="12.75" customHeight="1" x14ac:dyDescent="0.2"/>
    <row r="46862" ht="12.75" customHeight="1" x14ac:dyDescent="0.2"/>
    <row r="46863" ht="12.75" customHeight="1" x14ac:dyDescent="0.2"/>
    <row r="46864" ht="12.75" customHeight="1" x14ac:dyDescent="0.2"/>
    <row r="46865" ht="12.75" customHeight="1" x14ac:dyDescent="0.2"/>
    <row r="46866" ht="12.75" customHeight="1" x14ac:dyDescent="0.2"/>
    <row r="46867" ht="12.75" customHeight="1" x14ac:dyDescent="0.2"/>
    <row r="46868" ht="12.75" customHeight="1" x14ac:dyDescent="0.2"/>
    <row r="46869" ht="12.75" customHeight="1" x14ac:dyDescent="0.2"/>
    <row r="46870" ht="12.75" customHeight="1" x14ac:dyDescent="0.2"/>
    <row r="46871" ht="12.75" customHeight="1" x14ac:dyDescent="0.2"/>
    <row r="46872" ht="12.75" customHeight="1" x14ac:dyDescent="0.2"/>
    <row r="46873" ht="12.75" customHeight="1" x14ac:dyDescent="0.2"/>
    <row r="46874" ht="12.75" customHeight="1" x14ac:dyDescent="0.2"/>
    <row r="46875" ht="12.75" customHeight="1" x14ac:dyDescent="0.2"/>
    <row r="46876" ht="12.75" customHeight="1" x14ac:dyDescent="0.2"/>
    <row r="46877" ht="12.75" customHeight="1" x14ac:dyDescent="0.2"/>
    <row r="46878" ht="12.75" customHeight="1" x14ac:dyDescent="0.2"/>
    <row r="46879" ht="12.75" customHeight="1" x14ac:dyDescent="0.2"/>
    <row r="46880" ht="12.75" customHeight="1" x14ac:dyDescent="0.2"/>
    <row r="46881" ht="12.75" customHeight="1" x14ac:dyDescent="0.2"/>
    <row r="46882" ht="12.75" customHeight="1" x14ac:dyDescent="0.2"/>
    <row r="46883" ht="12.75" customHeight="1" x14ac:dyDescent="0.2"/>
    <row r="46884" ht="12.75" customHeight="1" x14ac:dyDescent="0.2"/>
    <row r="46885" ht="12.75" customHeight="1" x14ac:dyDescent="0.2"/>
    <row r="46886" ht="12.75" customHeight="1" x14ac:dyDescent="0.2"/>
    <row r="46887" ht="12.75" customHeight="1" x14ac:dyDescent="0.2"/>
    <row r="46888" ht="12.75" customHeight="1" x14ac:dyDescent="0.2"/>
    <row r="46889" ht="12.75" customHeight="1" x14ac:dyDescent="0.2"/>
    <row r="46890" ht="12.75" customHeight="1" x14ac:dyDescent="0.2"/>
    <row r="46891" ht="12.75" customHeight="1" x14ac:dyDescent="0.2"/>
    <row r="46892" ht="12.75" customHeight="1" x14ac:dyDescent="0.2"/>
    <row r="46893" ht="12.75" customHeight="1" x14ac:dyDescent="0.2"/>
    <row r="46894" ht="12.75" customHeight="1" x14ac:dyDescent="0.2"/>
    <row r="46895" ht="12.75" customHeight="1" x14ac:dyDescent="0.2"/>
    <row r="46896" ht="12.75" customHeight="1" x14ac:dyDescent="0.2"/>
    <row r="46897" ht="12.75" customHeight="1" x14ac:dyDescent="0.2"/>
    <row r="46898" ht="12.75" customHeight="1" x14ac:dyDescent="0.2"/>
    <row r="46899" ht="12.75" customHeight="1" x14ac:dyDescent="0.2"/>
    <row r="46900" ht="12.75" customHeight="1" x14ac:dyDescent="0.2"/>
    <row r="46901" ht="12.75" customHeight="1" x14ac:dyDescent="0.2"/>
    <row r="46902" ht="12.75" customHeight="1" x14ac:dyDescent="0.2"/>
    <row r="46903" ht="12.75" customHeight="1" x14ac:dyDescent="0.2"/>
    <row r="46904" ht="12.75" customHeight="1" x14ac:dyDescent="0.2"/>
    <row r="46905" ht="12.75" customHeight="1" x14ac:dyDescent="0.2"/>
    <row r="46906" ht="12.75" customHeight="1" x14ac:dyDescent="0.2"/>
    <row r="46907" ht="12.75" customHeight="1" x14ac:dyDescent="0.2"/>
    <row r="46908" ht="12.75" customHeight="1" x14ac:dyDescent="0.2"/>
    <row r="46909" ht="12.75" customHeight="1" x14ac:dyDescent="0.2"/>
    <row r="46910" ht="12.75" customHeight="1" x14ac:dyDescent="0.2"/>
    <row r="46911" ht="12.75" customHeight="1" x14ac:dyDescent="0.2"/>
    <row r="46912" ht="12.75" customHeight="1" x14ac:dyDescent="0.2"/>
    <row r="46913" ht="12.75" customHeight="1" x14ac:dyDescent="0.2"/>
    <row r="46914" ht="12.75" customHeight="1" x14ac:dyDescent="0.2"/>
    <row r="46915" ht="12.75" customHeight="1" x14ac:dyDescent="0.2"/>
    <row r="46916" ht="12.75" customHeight="1" x14ac:dyDescent="0.2"/>
    <row r="46917" ht="12.75" customHeight="1" x14ac:dyDescent="0.2"/>
    <row r="46918" ht="12.75" customHeight="1" x14ac:dyDescent="0.2"/>
    <row r="46919" ht="12.75" customHeight="1" x14ac:dyDescent="0.2"/>
    <row r="46920" ht="12.75" customHeight="1" x14ac:dyDescent="0.2"/>
    <row r="46921" ht="12.75" customHeight="1" x14ac:dyDescent="0.2"/>
    <row r="46922" ht="12.75" customHeight="1" x14ac:dyDescent="0.2"/>
    <row r="46923" ht="12.75" customHeight="1" x14ac:dyDescent="0.2"/>
    <row r="46924" ht="12.75" customHeight="1" x14ac:dyDescent="0.2"/>
    <row r="46925" ht="12.75" customHeight="1" x14ac:dyDescent="0.2"/>
    <row r="46926" ht="12.75" customHeight="1" x14ac:dyDescent="0.2"/>
    <row r="46927" ht="12.75" customHeight="1" x14ac:dyDescent="0.2"/>
    <row r="46928" ht="12.75" customHeight="1" x14ac:dyDescent="0.2"/>
    <row r="46929" ht="12.75" customHeight="1" x14ac:dyDescent="0.2"/>
    <row r="46930" ht="12.75" customHeight="1" x14ac:dyDescent="0.2"/>
    <row r="46931" ht="12.75" customHeight="1" x14ac:dyDescent="0.2"/>
    <row r="46932" ht="12.75" customHeight="1" x14ac:dyDescent="0.2"/>
    <row r="46933" ht="12.75" customHeight="1" x14ac:dyDescent="0.2"/>
    <row r="46934" ht="12.75" customHeight="1" x14ac:dyDescent="0.2"/>
    <row r="46935" ht="12.75" customHeight="1" x14ac:dyDescent="0.2"/>
    <row r="46936" ht="12.75" customHeight="1" x14ac:dyDescent="0.2"/>
    <row r="46937" ht="12.75" customHeight="1" x14ac:dyDescent="0.2"/>
    <row r="46938" ht="12.75" customHeight="1" x14ac:dyDescent="0.2"/>
    <row r="46939" ht="12.75" customHeight="1" x14ac:dyDescent="0.2"/>
    <row r="46940" ht="12.75" customHeight="1" x14ac:dyDescent="0.2"/>
    <row r="46941" ht="12.75" customHeight="1" x14ac:dyDescent="0.2"/>
    <row r="46942" ht="12.75" customHeight="1" x14ac:dyDescent="0.2"/>
    <row r="46943" ht="12.75" customHeight="1" x14ac:dyDescent="0.2"/>
    <row r="46944" ht="12.75" customHeight="1" x14ac:dyDescent="0.2"/>
    <row r="46945" ht="12.75" customHeight="1" x14ac:dyDescent="0.2"/>
    <row r="46946" ht="12.75" customHeight="1" x14ac:dyDescent="0.2"/>
    <row r="46947" ht="12.75" customHeight="1" x14ac:dyDescent="0.2"/>
    <row r="46948" ht="12.75" customHeight="1" x14ac:dyDescent="0.2"/>
    <row r="46949" ht="12.75" customHeight="1" x14ac:dyDescent="0.2"/>
    <row r="46950" ht="12.75" customHeight="1" x14ac:dyDescent="0.2"/>
    <row r="46951" ht="12.75" customHeight="1" x14ac:dyDescent="0.2"/>
    <row r="46952" ht="12.75" customHeight="1" x14ac:dyDescent="0.2"/>
    <row r="46953" ht="12.75" customHeight="1" x14ac:dyDescent="0.2"/>
    <row r="46954" ht="12.75" customHeight="1" x14ac:dyDescent="0.2"/>
    <row r="46955" ht="12.75" customHeight="1" x14ac:dyDescent="0.2"/>
    <row r="46956" ht="12.75" customHeight="1" x14ac:dyDescent="0.2"/>
    <row r="46957" ht="12.75" customHeight="1" x14ac:dyDescent="0.2"/>
    <row r="46958" ht="12.75" customHeight="1" x14ac:dyDescent="0.2"/>
    <row r="46959" ht="12.75" customHeight="1" x14ac:dyDescent="0.2"/>
    <row r="46960" ht="12.75" customHeight="1" x14ac:dyDescent="0.2"/>
    <row r="46961" ht="12.75" customHeight="1" x14ac:dyDescent="0.2"/>
    <row r="46962" ht="12.75" customHeight="1" x14ac:dyDescent="0.2"/>
    <row r="46963" ht="12.75" customHeight="1" x14ac:dyDescent="0.2"/>
    <row r="46964" ht="12.75" customHeight="1" x14ac:dyDescent="0.2"/>
    <row r="46965" ht="12.75" customHeight="1" x14ac:dyDescent="0.2"/>
    <row r="46966" ht="12.75" customHeight="1" x14ac:dyDescent="0.2"/>
    <row r="46967" ht="12.75" customHeight="1" x14ac:dyDescent="0.2"/>
    <row r="46968" ht="12.75" customHeight="1" x14ac:dyDescent="0.2"/>
    <row r="46969" ht="12.75" customHeight="1" x14ac:dyDescent="0.2"/>
    <row r="46970" ht="12.75" customHeight="1" x14ac:dyDescent="0.2"/>
    <row r="46971" ht="12.75" customHeight="1" x14ac:dyDescent="0.2"/>
    <row r="46972" ht="12.75" customHeight="1" x14ac:dyDescent="0.2"/>
    <row r="46973" ht="12.75" customHeight="1" x14ac:dyDescent="0.2"/>
    <row r="46974" ht="12.75" customHeight="1" x14ac:dyDescent="0.2"/>
    <row r="46975" ht="12.75" customHeight="1" x14ac:dyDescent="0.2"/>
    <row r="46976" ht="12.75" customHeight="1" x14ac:dyDescent="0.2"/>
    <row r="46977" ht="12.75" customHeight="1" x14ac:dyDescent="0.2"/>
    <row r="46978" ht="12.75" customHeight="1" x14ac:dyDescent="0.2"/>
    <row r="46979" ht="12.75" customHeight="1" x14ac:dyDescent="0.2"/>
    <row r="46980" ht="12.75" customHeight="1" x14ac:dyDescent="0.2"/>
    <row r="46981" ht="12.75" customHeight="1" x14ac:dyDescent="0.2"/>
    <row r="46982" ht="12.75" customHeight="1" x14ac:dyDescent="0.2"/>
    <row r="46983" ht="12.75" customHeight="1" x14ac:dyDescent="0.2"/>
    <row r="46984" ht="12.75" customHeight="1" x14ac:dyDescent="0.2"/>
    <row r="46985" ht="12.75" customHeight="1" x14ac:dyDescent="0.2"/>
    <row r="46986" ht="12.75" customHeight="1" x14ac:dyDescent="0.2"/>
    <row r="46987" ht="12.75" customHeight="1" x14ac:dyDescent="0.2"/>
    <row r="46988" ht="12.75" customHeight="1" x14ac:dyDescent="0.2"/>
    <row r="46989" ht="12.75" customHeight="1" x14ac:dyDescent="0.2"/>
    <row r="46990" ht="12.75" customHeight="1" x14ac:dyDescent="0.2"/>
    <row r="46991" ht="12.75" customHeight="1" x14ac:dyDescent="0.2"/>
    <row r="46992" ht="12.75" customHeight="1" x14ac:dyDescent="0.2"/>
    <row r="46993" ht="12.75" customHeight="1" x14ac:dyDescent="0.2"/>
    <row r="46994" ht="12.75" customHeight="1" x14ac:dyDescent="0.2"/>
    <row r="46995" ht="12.75" customHeight="1" x14ac:dyDescent="0.2"/>
    <row r="46996" ht="12.75" customHeight="1" x14ac:dyDescent="0.2"/>
    <row r="46997" ht="12.75" customHeight="1" x14ac:dyDescent="0.2"/>
    <row r="46998" ht="12.75" customHeight="1" x14ac:dyDescent="0.2"/>
    <row r="46999" ht="12.75" customHeight="1" x14ac:dyDescent="0.2"/>
    <row r="47000" ht="12.75" customHeight="1" x14ac:dyDescent="0.2"/>
    <row r="47001" ht="12.75" customHeight="1" x14ac:dyDescent="0.2"/>
    <row r="47002" ht="12.75" customHeight="1" x14ac:dyDescent="0.2"/>
    <row r="47003" ht="12.75" customHeight="1" x14ac:dyDescent="0.2"/>
    <row r="47004" ht="12.75" customHeight="1" x14ac:dyDescent="0.2"/>
    <row r="47005" ht="12.75" customHeight="1" x14ac:dyDescent="0.2"/>
    <row r="47006" ht="12.75" customHeight="1" x14ac:dyDescent="0.2"/>
    <row r="47007" ht="12.75" customHeight="1" x14ac:dyDescent="0.2"/>
    <row r="47008" ht="12.75" customHeight="1" x14ac:dyDescent="0.2"/>
    <row r="47009" ht="12.75" customHeight="1" x14ac:dyDescent="0.2"/>
    <row r="47010" ht="12.75" customHeight="1" x14ac:dyDescent="0.2"/>
    <row r="47011" ht="12.75" customHeight="1" x14ac:dyDescent="0.2"/>
    <row r="47012" ht="12.75" customHeight="1" x14ac:dyDescent="0.2"/>
    <row r="47013" ht="12.75" customHeight="1" x14ac:dyDescent="0.2"/>
    <row r="47014" ht="12.75" customHeight="1" x14ac:dyDescent="0.2"/>
    <row r="47015" ht="12.75" customHeight="1" x14ac:dyDescent="0.2"/>
    <row r="47016" ht="12.75" customHeight="1" x14ac:dyDescent="0.2"/>
    <row r="47017" ht="12.75" customHeight="1" x14ac:dyDescent="0.2"/>
    <row r="47018" ht="12.75" customHeight="1" x14ac:dyDescent="0.2"/>
    <row r="47019" ht="12.75" customHeight="1" x14ac:dyDescent="0.2"/>
    <row r="47020" ht="12.75" customHeight="1" x14ac:dyDescent="0.2"/>
    <row r="47021" ht="12.75" customHeight="1" x14ac:dyDescent="0.2"/>
    <row r="47022" ht="12.75" customHeight="1" x14ac:dyDescent="0.2"/>
    <row r="47023" ht="12.75" customHeight="1" x14ac:dyDescent="0.2"/>
    <row r="47024" ht="12.75" customHeight="1" x14ac:dyDescent="0.2"/>
    <row r="47025" ht="12.75" customHeight="1" x14ac:dyDescent="0.2"/>
    <row r="47026" ht="12.75" customHeight="1" x14ac:dyDescent="0.2"/>
    <row r="47027" ht="12.75" customHeight="1" x14ac:dyDescent="0.2"/>
    <row r="47028" ht="12.75" customHeight="1" x14ac:dyDescent="0.2"/>
    <row r="47029" ht="12.75" customHeight="1" x14ac:dyDescent="0.2"/>
    <row r="47030" ht="12.75" customHeight="1" x14ac:dyDescent="0.2"/>
    <row r="47031" ht="12.75" customHeight="1" x14ac:dyDescent="0.2"/>
    <row r="47032" ht="12.75" customHeight="1" x14ac:dyDescent="0.2"/>
    <row r="47033" ht="12.75" customHeight="1" x14ac:dyDescent="0.2"/>
    <row r="47034" ht="12.75" customHeight="1" x14ac:dyDescent="0.2"/>
    <row r="47035" ht="12.75" customHeight="1" x14ac:dyDescent="0.2"/>
    <row r="47036" ht="12.75" customHeight="1" x14ac:dyDescent="0.2"/>
    <row r="47037" ht="12.75" customHeight="1" x14ac:dyDescent="0.2"/>
    <row r="47038" ht="12.75" customHeight="1" x14ac:dyDescent="0.2"/>
    <row r="47039" ht="12.75" customHeight="1" x14ac:dyDescent="0.2"/>
    <row r="47040" ht="12.75" customHeight="1" x14ac:dyDescent="0.2"/>
    <row r="47041" ht="12.75" customHeight="1" x14ac:dyDescent="0.2"/>
    <row r="47042" ht="12.75" customHeight="1" x14ac:dyDescent="0.2"/>
    <row r="47043" ht="12.75" customHeight="1" x14ac:dyDescent="0.2"/>
    <row r="47044" ht="12.75" customHeight="1" x14ac:dyDescent="0.2"/>
    <row r="47045" ht="12.75" customHeight="1" x14ac:dyDescent="0.2"/>
    <row r="47046" ht="12.75" customHeight="1" x14ac:dyDescent="0.2"/>
    <row r="47047" ht="12.75" customHeight="1" x14ac:dyDescent="0.2"/>
    <row r="47048" ht="12.75" customHeight="1" x14ac:dyDescent="0.2"/>
    <row r="47049" ht="12.75" customHeight="1" x14ac:dyDescent="0.2"/>
    <row r="47050" ht="12.75" customHeight="1" x14ac:dyDescent="0.2"/>
    <row r="47051" ht="12.75" customHeight="1" x14ac:dyDescent="0.2"/>
    <row r="47052" ht="12.75" customHeight="1" x14ac:dyDescent="0.2"/>
    <row r="47053" ht="12.75" customHeight="1" x14ac:dyDescent="0.2"/>
    <row r="47054" ht="12.75" customHeight="1" x14ac:dyDescent="0.2"/>
    <row r="47055" ht="12.75" customHeight="1" x14ac:dyDescent="0.2"/>
    <row r="47056" ht="12.75" customHeight="1" x14ac:dyDescent="0.2"/>
    <row r="47057" ht="12.75" customHeight="1" x14ac:dyDescent="0.2"/>
    <row r="47058" ht="12.75" customHeight="1" x14ac:dyDescent="0.2"/>
    <row r="47059" ht="12.75" customHeight="1" x14ac:dyDescent="0.2"/>
    <row r="47060" ht="12.75" customHeight="1" x14ac:dyDescent="0.2"/>
    <row r="47061" ht="12.75" customHeight="1" x14ac:dyDescent="0.2"/>
    <row r="47062" ht="12.75" customHeight="1" x14ac:dyDescent="0.2"/>
    <row r="47063" ht="12.75" customHeight="1" x14ac:dyDescent="0.2"/>
    <row r="47064" ht="12.75" customHeight="1" x14ac:dyDescent="0.2"/>
    <row r="47065" ht="12.75" customHeight="1" x14ac:dyDescent="0.2"/>
    <row r="47066" ht="12.75" customHeight="1" x14ac:dyDescent="0.2"/>
    <row r="47067" ht="12.75" customHeight="1" x14ac:dyDescent="0.2"/>
    <row r="47068" ht="12.75" customHeight="1" x14ac:dyDescent="0.2"/>
    <row r="47069" ht="12.75" customHeight="1" x14ac:dyDescent="0.2"/>
    <row r="47070" ht="12.75" customHeight="1" x14ac:dyDescent="0.2"/>
    <row r="47071" ht="12.75" customHeight="1" x14ac:dyDescent="0.2"/>
    <row r="47072" ht="12.75" customHeight="1" x14ac:dyDescent="0.2"/>
    <row r="47073" ht="12.75" customHeight="1" x14ac:dyDescent="0.2"/>
    <row r="47074" ht="12.75" customHeight="1" x14ac:dyDescent="0.2"/>
    <row r="47075" ht="12.75" customHeight="1" x14ac:dyDescent="0.2"/>
    <row r="47076" ht="12.75" customHeight="1" x14ac:dyDescent="0.2"/>
    <row r="47077" ht="12.75" customHeight="1" x14ac:dyDescent="0.2"/>
    <row r="47078" ht="12.75" customHeight="1" x14ac:dyDescent="0.2"/>
    <row r="47079" ht="12.75" customHeight="1" x14ac:dyDescent="0.2"/>
    <row r="47080" ht="12.75" customHeight="1" x14ac:dyDescent="0.2"/>
    <row r="47081" ht="12.75" customHeight="1" x14ac:dyDescent="0.2"/>
    <row r="47082" ht="12.75" customHeight="1" x14ac:dyDescent="0.2"/>
    <row r="47083" ht="12.75" customHeight="1" x14ac:dyDescent="0.2"/>
    <row r="47084" ht="12.75" customHeight="1" x14ac:dyDescent="0.2"/>
    <row r="47085" ht="12.75" customHeight="1" x14ac:dyDescent="0.2"/>
    <row r="47086" ht="12.75" customHeight="1" x14ac:dyDescent="0.2"/>
    <row r="47087" ht="12.75" customHeight="1" x14ac:dyDescent="0.2"/>
    <row r="47088" ht="12.75" customHeight="1" x14ac:dyDescent="0.2"/>
    <row r="47089" ht="12.75" customHeight="1" x14ac:dyDescent="0.2"/>
    <row r="47090" ht="12.75" customHeight="1" x14ac:dyDescent="0.2"/>
    <row r="47091" ht="12.75" customHeight="1" x14ac:dyDescent="0.2"/>
    <row r="47092" ht="12.75" customHeight="1" x14ac:dyDescent="0.2"/>
    <row r="47093" ht="12.75" customHeight="1" x14ac:dyDescent="0.2"/>
    <row r="47094" ht="12.75" customHeight="1" x14ac:dyDescent="0.2"/>
    <row r="47095" ht="12.75" customHeight="1" x14ac:dyDescent="0.2"/>
    <row r="47096" ht="12.75" customHeight="1" x14ac:dyDescent="0.2"/>
    <row r="47097" ht="12.75" customHeight="1" x14ac:dyDescent="0.2"/>
    <row r="47098" ht="12.75" customHeight="1" x14ac:dyDescent="0.2"/>
    <row r="47099" ht="12.75" customHeight="1" x14ac:dyDescent="0.2"/>
    <row r="47100" ht="12.75" customHeight="1" x14ac:dyDescent="0.2"/>
    <row r="47101" ht="12.75" customHeight="1" x14ac:dyDescent="0.2"/>
    <row r="47102" ht="12.75" customHeight="1" x14ac:dyDescent="0.2"/>
    <row r="47103" ht="12.75" customHeight="1" x14ac:dyDescent="0.2"/>
    <row r="47104" ht="12.75" customHeight="1" x14ac:dyDescent="0.2"/>
    <row r="47105" ht="12.75" customHeight="1" x14ac:dyDescent="0.2"/>
    <row r="47106" ht="12.75" customHeight="1" x14ac:dyDescent="0.2"/>
    <row r="47107" ht="12.75" customHeight="1" x14ac:dyDescent="0.2"/>
    <row r="47108" ht="12.75" customHeight="1" x14ac:dyDescent="0.2"/>
    <row r="47109" ht="12.75" customHeight="1" x14ac:dyDescent="0.2"/>
    <row r="47110" ht="12.75" customHeight="1" x14ac:dyDescent="0.2"/>
    <row r="47111" ht="12.75" customHeight="1" x14ac:dyDescent="0.2"/>
    <row r="47112" ht="12.75" customHeight="1" x14ac:dyDescent="0.2"/>
    <row r="47113" ht="12.75" customHeight="1" x14ac:dyDescent="0.2"/>
    <row r="47114" ht="12.75" customHeight="1" x14ac:dyDescent="0.2"/>
    <row r="47115" ht="12.75" customHeight="1" x14ac:dyDescent="0.2"/>
    <row r="47116" ht="12.75" customHeight="1" x14ac:dyDescent="0.2"/>
    <row r="47117" ht="12.75" customHeight="1" x14ac:dyDescent="0.2"/>
    <row r="47118" ht="12.75" customHeight="1" x14ac:dyDescent="0.2"/>
    <row r="47119" ht="12.75" customHeight="1" x14ac:dyDescent="0.2"/>
    <row r="47120" ht="12.75" customHeight="1" x14ac:dyDescent="0.2"/>
    <row r="47121" ht="12.75" customHeight="1" x14ac:dyDescent="0.2"/>
    <row r="47122" ht="12.75" customHeight="1" x14ac:dyDescent="0.2"/>
    <row r="47123" ht="12.75" customHeight="1" x14ac:dyDescent="0.2"/>
    <row r="47124" ht="12.75" customHeight="1" x14ac:dyDescent="0.2"/>
    <row r="47125" ht="12.75" customHeight="1" x14ac:dyDescent="0.2"/>
    <row r="47126" ht="12.75" customHeight="1" x14ac:dyDescent="0.2"/>
    <row r="47127" ht="12.75" customHeight="1" x14ac:dyDescent="0.2"/>
    <row r="47128" ht="12.75" customHeight="1" x14ac:dyDescent="0.2"/>
    <row r="47129" ht="12.75" customHeight="1" x14ac:dyDescent="0.2"/>
    <row r="47130" ht="12.75" customHeight="1" x14ac:dyDescent="0.2"/>
    <row r="47131" ht="12.75" customHeight="1" x14ac:dyDescent="0.2"/>
    <row r="47132" ht="12.75" customHeight="1" x14ac:dyDescent="0.2"/>
    <row r="47133" ht="12.75" customHeight="1" x14ac:dyDescent="0.2"/>
    <row r="47134" ht="12.75" customHeight="1" x14ac:dyDescent="0.2"/>
    <row r="47135" ht="12.75" customHeight="1" x14ac:dyDescent="0.2"/>
    <row r="47136" ht="12.75" customHeight="1" x14ac:dyDescent="0.2"/>
    <row r="47137" ht="12.75" customHeight="1" x14ac:dyDescent="0.2"/>
    <row r="47138" ht="12.75" customHeight="1" x14ac:dyDescent="0.2"/>
    <row r="47139" ht="12.75" customHeight="1" x14ac:dyDescent="0.2"/>
    <row r="47140" ht="12.75" customHeight="1" x14ac:dyDescent="0.2"/>
    <row r="47141" ht="12.75" customHeight="1" x14ac:dyDescent="0.2"/>
    <row r="47142" ht="12.75" customHeight="1" x14ac:dyDescent="0.2"/>
    <row r="47143" ht="12.75" customHeight="1" x14ac:dyDescent="0.2"/>
    <row r="47144" ht="12.75" customHeight="1" x14ac:dyDescent="0.2"/>
    <row r="47145" ht="12.75" customHeight="1" x14ac:dyDescent="0.2"/>
    <row r="47146" ht="12.75" customHeight="1" x14ac:dyDescent="0.2"/>
    <row r="47147" ht="12.75" customHeight="1" x14ac:dyDescent="0.2"/>
    <row r="47148" ht="12.75" customHeight="1" x14ac:dyDescent="0.2"/>
    <row r="47149" ht="12.75" customHeight="1" x14ac:dyDescent="0.2"/>
    <row r="47150" ht="12.75" customHeight="1" x14ac:dyDescent="0.2"/>
    <row r="47151" ht="12.75" customHeight="1" x14ac:dyDescent="0.2"/>
    <row r="47152" ht="12.75" customHeight="1" x14ac:dyDescent="0.2"/>
    <row r="47153" ht="12.75" customHeight="1" x14ac:dyDescent="0.2"/>
    <row r="47154" ht="12.75" customHeight="1" x14ac:dyDescent="0.2"/>
    <row r="47155" ht="12.75" customHeight="1" x14ac:dyDescent="0.2"/>
    <row r="47156" ht="12.75" customHeight="1" x14ac:dyDescent="0.2"/>
    <row r="47157" ht="12.75" customHeight="1" x14ac:dyDescent="0.2"/>
    <row r="47158" ht="12.75" customHeight="1" x14ac:dyDescent="0.2"/>
    <row r="47159" ht="12.75" customHeight="1" x14ac:dyDescent="0.2"/>
    <row r="47160" ht="12.75" customHeight="1" x14ac:dyDescent="0.2"/>
    <row r="47161" ht="12.75" customHeight="1" x14ac:dyDescent="0.2"/>
    <row r="47162" ht="12.75" customHeight="1" x14ac:dyDescent="0.2"/>
    <row r="47163" ht="12.75" customHeight="1" x14ac:dyDescent="0.2"/>
    <row r="47164" ht="12.75" customHeight="1" x14ac:dyDescent="0.2"/>
    <row r="47165" ht="12.75" customHeight="1" x14ac:dyDescent="0.2"/>
    <row r="47166" ht="12.75" customHeight="1" x14ac:dyDescent="0.2"/>
    <row r="47167" ht="12.75" customHeight="1" x14ac:dyDescent="0.2"/>
    <row r="47168" ht="12.75" customHeight="1" x14ac:dyDescent="0.2"/>
    <row r="47169" ht="12.75" customHeight="1" x14ac:dyDescent="0.2"/>
    <row r="47170" ht="12.75" customHeight="1" x14ac:dyDescent="0.2"/>
    <row r="47171" ht="12.75" customHeight="1" x14ac:dyDescent="0.2"/>
    <row r="47172" ht="12.75" customHeight="1" x14ac:dyDescent="0.2"/>
    <row r="47173" ht="12.75" customHeight="1" x14ac:dyDescent="0.2"/>
    <row r="47174" ht="12.75" customHeight="1" x14ac:dyDescent="0.2"/>
    <row r="47175" ht="12.75" customHeight="1" x14ac:dyDescent="0.2"/>
    <row r="47176" ht="12.75" customHeight="1" x14ac:dyDescent="0.2"/>
    <row r="47177" ht="12.75" customHeight="1" x14ac:dyDescent="0.2"/>
    <row r="47178" ht="12.75" customHeight="1" x14ac:dyDescent="0.2"/>
    <row r="47179" ht="12.75" customHeight="1" x14ac:dyDescent="0.2"/>
    <row r="47180" ht="12.75" customHeight="1" x14ac:dyDescent="0.2"/>
    <row r="47181" ht="12.75" customHeight="1" x14ac:dyDescent="0.2"/>
    <row r="47182" ht="12.75" customHeight="1" x14ac:dyDescent="0.2"/>
    <row r="47183" ht="12.75" customHeight="1" x14ac:dyDescent="0.2"/>
    <row r="47184" ht="12.75" customHeight="1" x14ac:dyDescent="0.2"/>
    <row r="47185" ht="12.75" customHeight="1" x14ac:dyDescent="0.2"/>
    <row r="47186" ht="12.75" customHeight="1" x14ac:dyDescent="0.2"/>
    <row r="47187" ht="12.75" customHeight="1" x14ac:dyDescent="0.2"/>
    <row r="47188" ht="12.75" customHeight="1" x14ac:dyDescent="0.2"/>
    <row r="47189" ht="12.75" customHeight="1" x14ac:dyDescent="0.2"/>
    <row r="47190" ht="12.75" customHeight="1" x14ac:dyDescent="0.2"/>
    <row r="47191" ht="12.75" customHeight="1" x14ac:dyDescent="0.2"/>
    <row r="47192" ht="12.75" customHeight="1" x14ac:dyDescent="0.2"/>
    <row r="47193" ht="12.75" customHeight="1" x14ac:dyDescent="0.2"/>
    <row r="47194" ht="12.75" customHeight="1" x14ac:dyDescent="0.2"/>
    <row r="47195" ht="12.75" customHeight="1" x14ac:dyDescent="0.2"/>
    <row r="47196" ht="12.75" customHeight="1" x14ac:dyDescent="0.2"/>
    <row r="47197" ht="12.75" customHeight="1" x14ac:dyDescent="0.2"/>
    <row r="47198" ht="12.75" customHeight="1" x14ac:dyDescent="0.2"/>
    <row r="47199" ht="12.75" customHeight="1" x14ac:dyDescent="0.2"/>
    <row r="47200" ht="12.75" customHeight="1" x14ac:dyDescent="0.2"/>
    <row r="47201" ht="12.75" customHeight="1" x14ac:dyDescent="0.2"/>
    <row r="47202" ht="12.75" customHeight="1" x14ac:dyDescent="0.2"/>
    <row r="47203" ht="12.75" customHeight="1" x14ac:dyDescent="0.2"/>
    <row r="47204" ht="12.75" customHeight="1" x14ac:dyDescent="0.2"/>
    <row r="47205" ht="12.75" customHeight="1" x14ac:dyDescent="0.2"/>
    <row r="47206" ht="12.75" customHeight="1" x14ac:dyDescent="0.2"/>
    <row r="47207" ht="12.75" customHeight="1" x14ac:dyDescent="0.2"/>
    <row r="47208" ht="12.75" customHeight="1" x14ac:dyDescent="0.2"/>
    <row r="47209" ht="12.75" customHeight="1" x14ac:dyDescent="0.2"/>
    <row r="47210" ht="12.75" customHeight="1" x14ac:dyDescent="0.2"/>
    <row r="47211" ht="12.75" customHeight="1" x14ac:dyDescent="0.2"/>
    <row r="47212" ht="12.75" customHeight="1" x14ac:dyDescent="0.2"/>
    <row r="47213" ht="12.75" customHeight="1" x14ac:dyDescent="0.2"/>
    <row r="47214" ht="12.75" customHeight="1" x14ac:dyDescent="0.2"/>
    <row r="47215" ht="12.75" customHeight="1" x14ac:dyDescent="0.2"/>
    <row r="47216" ht="12.75" customHeight="1" x14ac:dyDescent="0.2"/>
    <row r="47217" ht="12.75" customHeight="1" x14ac:dyDescent="0.2"/>
    <row r="47218" ht="12.75" customHeight="1" x14ac:dyDescent="0.2"/>
    <row r="47219" ht="12.75" customHeight="1" x14ac:dyDescent="0.2"/>
    <row r="47220" ht="12.75" customHeight="1" x14ac:dyDescent="0.2"/>
    <row r="47221" ht="12.75" customHeight="1" x14ac:dyDescent="0.2"/>
    <row r="47222" ht="12.75" customHeight="1" x14ac:dyDescent="0.2"/>
    <row r="47223" ht="12.75" customHeight="1" x14ac:dyDescent="0.2"/>
    <row r="47224" ht="12.75" customHeight="1" x14ac:dyDescent="0.2"/>
    <row r="47225" ht="12.75" customHeight="1" x14ac:dyDescent="0.2"/>
    <row r="47226" ht="12.75" customHeight="1" x14ac:dyDescent="0.2"/>
    <row r="47227" ht="12.75" customHeight="1" x14ac:dyDescent="0.2"/>
    <row r="47228" ht="12.75" customHeight="1" x14ac:dyDescent="0.2"/>
    <row r="47229" ht="12.75" customHeight="1" x14ac:dyDescent="0.2"/>
    <row r="47230" ht="12.75" customHeight="1" x14ac:dyDescent="0.2"/>
    <row r="47231" ht="12.75" customHeight="1" x14ac:dyDescent="0.2"/>
    <row r="47232" ht="12.75" customHeight="1" x14ac:dyDescent="0.2"/>
    <row r="47233" ht="12.75" customHeight="1" x14ac:dyDescent="0.2"/>
    <row r="47234" ht="12.75" customHeight="1" x14ac:dyDescent="0.2"/>
    <row r="47235" ht="12.75" customHeight="1" x14ac:dyDescent="0.2"/>
    <row r="47236" ht="12.75" customHeight="1" x14ac:dyDescent="0.2"/>
    <row r="47237" ht="12.75" customHeight="1" x14ac:dyDescent="0.2"/>
    <row r="47238" ht="12.75" customHeight="1" x14ac:dyDescent="0.2"/>
    <row r="47239" ht="12.75" customHeight="1" x14ac:dyDescent="0.2"/>
    <row r="47240" ht="12.75" customHeight="1" x14ac:dyDescent="0.2"/>
    <row r="47241" ht="12.75" customHeight="1" x14ac:dyDescent="0.2"/>
    <row r="47242" ht="12.75" customHeight="1" x14ac:dyDescent="0.2"/>
    <row r="47243" ht="12.75" customHeight="1" x14ac:dyDescent="0.2"/>
    <row r="47244" ht="12.75" customHeight="1" x14ac:dyDescent="0.2"/>
    <row r="47245" ht="12.75" customHeight="1" x14ac:dyDescent="0.2"/>
    <row r="47246" ht="12.75" customHeight="1" x14ac:dyDescent="0.2"/>
    <row r="47247" ht="12.75" customHeight="1" x14ac:dyDescent="0.2"/>
    <row r="47248" ht="12.75" customHeight="1" x14ac:dyDescent="0.2"/>
    <row r="47249" ht="12.75" customHeight="1" x14ac:dyDescent="0.2"/>
    <row r="47250" ht="12.75" customHeight="1" x14ac:dyDescent="0.2"/>
    <row r="47251" ht="12.75" customHeight="1" x14ac:dyDescent="0.2"/>
    <row r="47252" ht="12.75" customHeight="1" x14ac:dyDescent="0.2"/>
    <row r="47253" ht="12.75" customHeight="1" x14ac:dyDescent="0.2"/>
    <row r="47254" ht="12.75" customHeight="1" x14ac:dyDescent="0.2"/>
    <row r="47255" ht="12.75" customHeight="1" x14ac:dyDescent="0.2"/>
    <row r="47256" ht="12.75" customHeight="1" x14ac:dyDescent="0.2"/>
    <row r="47257" ht="12.75" customHeight="1" x14ac:dyDescent="0.2"/>
    <row r="47258" ht="12.75" customHeight="1" x14ac:dyDescent="0.2"/>
    <row r="47259" ht="12.75" customHeight="1" x14ac:dyDescent="0.2"/>
    <row r="47260" ht="12.75" customHeight="1" x14ac:dyDescent="0.2"/>
    <row r="47261" ht="12.75" customHeight="1" x14ac:dyDescent="0.2"/>
    <row r="47262" ht="12.75" customHeight="1" x14ac:dyDescent="0.2"/>
    <row r="47263" ht="12.75" customHeight="1" x14ac:dyDescent="0.2"/>
    <row r="47264" ht="12.75" customHeight="1" x14ac:dyDescent="0.2"/>
    <row r="47265" ht="12.75" customHeight="1" x14ac:dyDescent="0.2"/>
    <row r="47266" ht="12.75" customHeight="1" x14ac:dyDescent="0.2"/>
    <row r="47267" ht="12.75" customHeight="1" x14ac:dyDescent="0.2"/>
    <row r="47268" ht="12.75" customHeight="1" x14ac:dyDescent="0.2"/>
    <row r="47269" ht="12.75" customHeight="1" x14ac:dyDescent="0.2"/>
    <row r="47270" ht="12.75" customHeight="1" x14ac:dyDescent="0.2"/>
    <row r="47271" ht="12.75" customHeight="1" x14ac:dyDescent="0.2"/>
    <row r="47272" ht="12.75" customHeight="1" x14ac:dyDescent="0.2"/>
    <row r="47273" ht="12.75" customHeight="1" x14ac:dyDescent="0.2"/>
    <row r="47274" ht="12.75" customHeight="1" x14ac:dyDescent="0.2"/>
    <row r="47275" ht="12.75" customHeight="1" x14ac:dyDescent="0.2"/>
    <row r="47276" ht="12.75" customHeight="1" x14ac:dyDescent="0.2"/>
    <row r="47277" ht="12.75" customHeight="1" x14ac:dyDescent="0.2"/>
    <row r="47278" ht="12.75" customHeight="1" x14ac:dyDescent="0.2"/>
    <row r="47279" ht="12.75" customHeight="1" x14ac:dyDescent="0.2"/>
    <row r="47280" ht="12.75" customHeight="1" x14ac:dyDescent="0.2"/>
    <row r="47281" ht="12.75" customHeight="1" x14ac:dyDescent="0.2"/>
    <row r="47282" ht="12.75" customHeight="1" x14ac:dyDescent="0.2"/>
    <row r="47283" ht="12.75" customHeight="1" x14ac:dyDescent="0.2"/>
    <row r="47284" ht="12.75" customHeight="1" x14ac:dyDescent="0.2"/>
    <row r="47285" ht="12.75" customHeight="1" x14ac:dyDescent="0.2"/>
    <row r="47286" ht="12.75" customHeight="1" x14ac:dyDescent="0.2"/>
    <row r="47287" ht="12.75" customHeight="1" x14ac:dyDescent="0.2"/>
    <row r="47288" ht="12.75" customHeight="1" x14ac:dyDescent="0.2"/>
    <row r="47289" ht="12.75" customHeight="1" x14ac:dyDescent="0.2"/>
    <row r="47290" ht="12.75" customHeight="1" x14ac:dyDescent="0.2"/>
    <row r="47291" ht="12.75" customHeight="1" x14ac:dyDescent="0.2"/>
    <row r="47292" ht="12.75" customHeight="1" x14ac:dyDescent="0.2"/>
    <row r="47293" ht="12.75" customHeight="1" x14ac:dyDescent="0.2"/>
    <row r="47294" ht="12.75" customHeight="1" x14ac:dyDescent="0.2"/>
    <row r="47295" ht="12.75" customHeight="1" x14ac:dyDescent="0.2"/>
    <row r="47296" ht="12.75" customHeight="1" x14ac:dyDescent="0.2"/>
    <row r="47297" ht="12.75" customHeight="1" x14ac:dyDescent="0.2"/>
    <row r="47298" ht="12.75" customHeight="1" x14ac:dyDescent="0.2"/>
    <row r="47299" ht="12.75" customHeight="1" x14ac:dyDescent="0.2"/>
    <row r="47300" ht="12.75" customHeight="1" x14ac:dyDescent="0.2"/>
    <row r="47301" ht="12.75" customHeight="1" x14ac:dyDescent="0.2"/>
    <row r="47302" ht="12.75" customHeight="1" x14ac:dyDescent="0.2"/>
    <row r="47303" ht="12.75" customHeight="1" x14ac:dyDescent="0.2"/>
    <row r="47304" ht="12.75" customHeight="1" x14ac:dyDescent="0.2"/>
    <row r="47305" ht="12.75" customHeight="1" x14ac:dyDescent="0.2"/>
    <row r="47306" ht="12.75" customHeight="1" x14ac:dyDescent="0.2"/>
    <row r="47307" ht="12.75" customHeight="1" x14ac:dyDescent="0.2"/>
    <row r="47308" ht="12.75" customHeight="1" x14ac:dyDescent="0.2"/>
    <row r="47309" ht="12.75" customHeight="1" x14ac:dyDescent="0.2"/>
    <row r="47310" ht="12.75" customHeight="1" x14ac:dyDescent="0.2"/>
    <row r="47311" ht="12.75" customHeight="1" x14ac:dyDescent="0.2"/>
    <row r="47312" ht="12.75" customHeight="1" x14ac:dyDescent="0.2"/>
    <row r="47313" ht="12.75" customHeight="1" x14ac:dyDescent="0.2"/>
    <row r="47314" ht="12.75" customHeight="1" x14ac:dyDescent="0.2"/>
    <row r="47315" ht="12.75" customHeight="1" x14ac:dyDescent="0.2"/>
    <row r="47316" ht="12.75" customHeight="1" x14ac:dyDescent="0.2"/>
    <row r="47317" ht="12.75" customHeight="1" x14ac:dyDescent="0.2"/>
    <row r="47318" ht="12.75" customHeight="1" x14ac:dyDescent="0.2"/>
    <row r="47319" ht="12.75" customHeight="1" x14ac:dyDescent="0.2"/>
    <row r="47320" ht="12.75" customHeight="1" x14ac:dyDescent="0.2"/>
    <row r="47321" ht="12.75" customHeight="1" x14ac:dyDescent="0.2"/>
    <row r="47322" ht="12.75" customHeight="1" x14ac:dyDescent="0.2"/>
    <row r="47323" ht="12.75" customHeight="1" x14ac:dyDescent="0.2"/>
    <row r="47324" ht="12.75" customHeight="1" x14ac:dyDescent="0.2"/>
    <row r="47325" ht="12.75" customHeight="1" x14ac:dyDescent="0.2"/>
    <row r="47326" ht="12.75" customHeight="1" x14ac:dyDescent="0.2"/>
    <row r="47327" ht="12.75" customHeight="1" x14ac:dyDescent="0.2"/>
    <row r="47328" ht="12.75" customHeight="1" x14ac:dyDescent="0.2"/>
    <row r="47329" ht="12.75" customHeight="1" x14ac:dyDescent="0.2"/>
    <row r="47330" ht="12.75" customHeight="1" x14ac:dyDescent="0.2"/>
    <row r="47331" ht="12.75" customHeight="1" x14ac:dyDescent="0.2"/>
    <row r="47332" ht="12.75" customHeight="1" x14ac:dyDescent="0.2"/>
    <row r="47333" ht="12.75" customHeight="1" x14ac:dyDescent="0.2"/>
    <row r="47334" ht="12.75" customHeight="1" x14ac:dyDescent="0.2"/>
    <row r="47335" ht="12.75" customHeight="1" x14ac:dyDescent="0.2"/>
    <row r="47336" ht="12.75" customHeight="1" x14ac:dyDescent="0.2"/>
    <row r="47337" ht="12.75" customHeight="1" x14ac:dyDescent="0.2"/>
    <row r="47338" ht="12.75" customHeight="1" x14ac:dyDescent="0.2"/>
    <row r="47339" ht="12.75" customHeight="1" x14ac:dyDescent="0.2"/>
    <row r="47340" ht="12.75" customHeight="1" x14ac:dyDescent="0.2"/>
    <row r="47341" ht="12.75" customHeight="1" x14ac:dyDescent="0.2"/>
    <row r="47342" ht="12.75" customHeight="1" x14ac:dyDescent="0.2"/>
    <row r="47343" ht="12.75" customHeight="1" x14ac:dyDescent="0.2"/>
    <row r="47344" ht="12.75" customHeight="1" x14ac:dyDescent="0.2"/>
    <row r="47345" ht="12.75" customHeight="1" x14ac:dyDescent="0.2"/>
    <row r="47346" ht="12.75" customHeight="1" x14ac:dyDescent="0.2"/>
    <row r="47347" ht="12.75" customHeight="1" x14ac:dyDescent="0.2"/>
    <row r="47348" ht="12.75" customHeight="1" x14ac:dyDescent="0.2"/>
    <row r="47349" ht="12.75" customHeight="1" x14ac:dyDescent="0.2"/>
    <row r="47350" ht="12.75" customHeight="1" x14ac:dyDescent="0.2"/>
    <row r="47351" ht="12.75" customHeight="1" x14ac:dyDescent="0.2"/>
    <row r="47352" ht="12.75" customHeight="1" x14ac:dyDescent="0.2"/>
    <row r="47353" ht="12.75" customHeight="1" x14ac:dyDescent="0.2"/>
    <row r="47354" ht="12.75" customHeight="1" x14ac:dyDescent="0.2"/>
    <row r="47355" ht="12.75" customHeight="1" x14ac:dyDescent="0.2"/>
    <row r="47356" ht="12.75" customHeight="1" x14ac:dyDescent="0.2"/>
    <row r="47357" ht="12.75" customHeight="1" x14ac:dyDescent="0.2"/>
    <row r="47358" ht="12.75" customHeight="1" x14ac:dyDescent="0.2"/>
    <row r="47359" ht="12.75" customHeight="1" x14ac:dyDescent="0.2"/>
    <row r="47360" ht="12.75" customHeight="1" x14ac:dyDescent="0.2"/>
    <row r="47361" ht="12.75" customHeight="1" x14ac:dyDescent="0.2"/>
    <row r="47362" ht="12.75" customHeight="1" x14ac:dyDescent="0.2"/>
    <row r="47363" ht="12.75" customHeight="1" x14ac:dyDescent="0.2"/>
    <row r="47364" ht="12.75" customHeight="1" x14ac:dyDescent="0.2"/>
    <row r="47365" ht="12.75" customHeight="1" x14ac:dyDescent="0.2"/>
    <row r="47366" ht="12.75" customHeight="1" x14ac:dyDescent="0.2"/>
    <row r="47367" ht="12.75" customHeight="1" x14ac:dyDescent="0.2"/>
    <row r="47368" ht="12.75" customHeight="1" x14ac:dyDescent="0.2"/>
    <row r="47369" ht="12.75" customHeight="1" x14ac:dyDescent="0.2"/>
    <row r="47370" ht="12.75" customHeight="1" x14ac:dyDescent="0.2"/>
    <row r="47371" ht="12.75" customHeight="1" x14ac:dyDescent="0.2"/>
    <row r="47372" ht="12.75" customHeight="1" x14ac:dyDescent="0.2"/>
    <row r="47373" ht="12.75" customHeight="1" x14ac:dyDescent="0.2"/>
    <row r="47374" ht="12.75" customHeight="1" x14ac:dyDescent="0.2"/>
    <row r="47375" ht="12.75" customHeight="1" x14ac:dyDescent="0.2"/>
    <row r="47376" ht="12.75" customHeight="1" x14ac:dyDescent="0.2"/>
    <row r="47377" ht="12.75" customHeight="1" x14ac:dyDescent="0.2"/>
    <row r="47378" ht="12.75" customHeight="1" x14ac:dyDescent="0.2"/>
    <row r="47379" ht="12.75" customHeight="1" x14ac:dyDescent="0.2"/>
    <row r="47380" ht="12.75" customHeight="1" x14ac:dyDescent="0.2"/>
    <row r="47381" ht="12.75" customHeight="1" x14ac:dyDescent="0.2"/>
    <row r="47382" ht="12.75" customHeight="1" x14ac:dyDescent="0.2"/>
    <row r="47383" ht="12.75" customHeight="1" x14ac:dyDescent="0.2"/>
    <row r="47384" ht="12.75" customHeight="1" x14ac:dyDescent="0.2"/>
    <row r="47385" ht="12.75" customHeight="1" x14ac:dyDescent="0.2"/>
    <row r="47386" ht="12.75" customHeight="1" x14ac:dyDescent="0.2"/>
    <row r="47387" ht="12.75" customHeight="1" x14ac:dyDescent="0.2"/>
    <row r="47388" ht="12.75" customHeight="1" x14ac:dyDescent="0.2"/>
    <row r="47389" ht="12.75" customHeight="1" x14ac:dyDescent="0.2"/>
    <row r="47390" ht="12.75" customHeight="1" x14ac:dyDescent="0.2"/>
    <row r="47391" ht="12.75" customHeight="1" x14ac:dyDescent="0.2"/>
    <row r="47392" ht="12.75" customHeight="1" x14ac:dyDescent="0.2"/>
    <row r="47393" ht="12.75" customHeight="1" x14ac:dyDescent="0.2"/>
    <row r="47394" ht="12.75" customHeight="1" x14ac:dyDescent="0.2"/>
    <row r="47395" ht="12.75" customHeight="1" x14ac:dyDescent="0.2"/>
    <row r="47396" ht="12.75" customHeight="1" x14ac:dyDescent="0.2"/>
    <row r="47397" ht="12.75" customHeight="1" x14ac:dyDescent="0.2"/>
    <row r="47398" ht="12.75" customHeight="1" x14ac:dyDescent="0.2"/>
    <row r="47399" ht="12.75" customHeight="1" x14ac:dyDescent="0.2"/>
    <row r="47400" ht="12.75" customHeight="1" x14ac:dyDescent="0.2"/>
    <row r="47401" ht="12.75" customHeight="1" x14ac:dyDescent="0.2"/>
    <row r="47402" ht="12.75" customHeight="1" x14ac:dyDescent="0.2"/>
    <row r="47403" ht="12.75" customHeight="1" x14ac:dyDescent="0.2"/>
    <row r="47404" ht="12.75" customHeight="1" x14ac:dyDescent="0.2"/>
    <row r="47405" ht="12.75" customHeight="1" x14ac:dyDescent="0.2"/>
    <row r="47406" ht="12.75" customHeight="1" x14ac:dyDescent="0.2"/>
    <row r="47407" ht="12.75" customHeight="1" x14ac:dyDescent="0.2"/>
    <row r="47408" ht="12.75" customHeight="1" x14ac:dyDescent="0.2"/>
    <row r="47409" ht="12.75" customHeight="1" x14ac:dyDescent="0.2"/>
    <row r="47410" ht="12.75" customHeight="1" x14ac:dyDescent="0.2"/>
    <row r="47411" ht="12.75" customHeight="1" x14ac:dyDescent="0.2"/>
    <row r="47412" ht="12.75" customHeight="1" x14ac:dyDescent="0.2"/>
    <row r="47413" ht="12.75" customHeight="1" x14ac:dyDescent="0.2"/>
    <row r="47414" ht="12.75" customHeight="1" x14ac:dyDescent="0.2"/>
    <row r="47415" ht="12.75" customHeight="1" x14ac:dyDescent="0.2"/>
    <row r="47416" ht="12.75" customHeight="1" x14ac:dyDescent="0.2"/>
    <row r="47417" ht="12.75" customHeight="1" x14ac:dyDescent="0.2"/>
    <row r="47418" ht="12.75" customHeight="1" x14ac:dyDescent="0.2"/>
    <row r="47419" ht="12.75" customHeight="1" x14ac:dyDescent="0.2"/>
    <row r="47420" ht="12.75" customHeight="1" x14ac:dyDescent="0.2"/>
    <row r="47421" ht="12.75" customHeight="1" x14ac:dyDescent="0.2"/>
    <row r="47422" ht="12.75" customHeight="1" x14ac:dyDescent="0.2"/>
    <row r="47423" ht="12.75" customHeight="1" x14ac:dyDescent="0.2"/>
    <row r="47424" ht="12.75" customHeight="1" x14ac:dyDescent="0.2"/>
    <row r="47425" ht="12.75" customHeight="1" x14ac:dyDescent="0.2"/>
    <row r="47426" ht="12.75" customHeight="1" x14ac:dyDescent="0.2"/>
    <row r="47427" ht="12.75" customHeight="1" x14ac:dyDescent="0.2"/>
    <row r="47428" ht="12.75" customHeight="1" x14ac:dyDescent="0.2"/>
    <row r="47429" ht="12.75" customHeight="1" x14ac:dyDescent="0.2"/>
    <row r="47430" ht="12.75" customHeight="1" x14ac:dyDescent="0.2"/>
    <row r="47431" ht="12.75" customHeight="1" x14ac:dyDescent="0.2"/>
    <row r="47432" ht="12.75" customHeight="1" x14ac:dyDescent="0.2"/>
    <row r="47433" ht="12.75" customHeight="1" x14ac:dyDescent="0.2"/>
    <row r="47434" ht="12.75" customHeight="1" x14ac:dyDescent="0.2"/>
    <row r="47435" ht="12.75" customHeight="1" x14ac:dyDescent="0.2"/>
    <row r="47436" ht="12.75" customHeight="1" x14ac:dyDescent="0.2"/>
    <row r="47437" ht="12.75" customHeight="1" x14ac:dyDescent="0.2"/>
    <row r="47438" ht="12.75" customHeight="1" x14ac:dyDescent="0.2"/>
    <row r="47439" ht="12.75" customHeight="1" x14ac:dyDescent="0.2"/>
    <row r="47440" ht="12.75" customHeight="1" x14ac:dyDescent="0.2"/>
    <row r="47441" ht="12.75" customHeight="1" x14ac:dyDescent="0.2"/>
    <row r="47442" ht="12.75" customHeight="1" x14ac:dyDescent="0.2"/>
    <row r="47443" ht="12.75" customHeight="1" x14ac:dyDescent="0.2"/>
    <row r="47444" ht="12.75" customHeight="1" x14ac:dyDescent="0.2"/>
    <row r="47445" ht="12.75" customHeight="1" x14ac:dyDescent="0.2"/>
    <row r="47446" ht="12.75" customHeight="1" x14ac:dyDescent="0.2"/>
    <row r="47447" ht="12.75" customHeight="1" x14ac:dyDescent="0.2"/>
    <row r="47448" ht="12.75" customHeight="1" x14ac:dyDescent="0.2"/>
    <row r="47449" ht="12.75" customHeight="1" x14ac:dyDescent="0.2"/>
    <row r="47450" ht="12.75" customHeight="1" x14ac:dyDescent="0.2"/>
    <row r="47451" ht="12.75" customHeight="1" x14ac:dyDescent="0.2"/>
    <row r="47452" ht="12.75" customHeight="1" x14ac:dyDescent="0.2"/>
    <row r="47453" ht="12.75" customHeight="1" x14ac:dyDescent="0.2"/>
    <row r="47454" ht="12.75" customHeight="1" x14ac:dyDescent="0.2"/>
    <row r="47455" ht="12.75" customHeight="1" x14ac:dyDescent="0.2"/>
    <row r="47456" ht="12.75" customHeight="1" x14ac:dyDescent="0.2"/>
    <row r="47457" ht="12.75" customHeight="1" x14ac:dyDescent="0.2"/>
    <row r="47458" ht="12.75" customHeight="1" x14ac:dyDescent="0.2"/>
    <row r="47459" ht="12.75" customHeight="1" x14ac:dyDescent="0.2"/>
    <row r="47460" ht="12.75" customHeight="1" x14ac:dyDescent="0.2"/>
    <row r="47461" ht="12.75" customHeight="1" x14ac:dyDescent="0.2"/>
    <row r="47462" ht="12.75" customHeight="1" x14ac:dyDescent="0.2"/>
    <row r="47463" ht="12.75" customHeight="1" x14ac:dyDescent="0.2"/>
    <row r="47464" ht="12.75" customHeight="1" x14ac:dyDescent="0.2"/>
    <row r="47465" ht="12.75" customHeight="1" x14ac:dyDescent="0.2"/>
    <row r="47466" ht="12.75" customHeight="1" x14ac:dyDescent="0.2"/>
    <row r="47467" ht="12.75" customHeight="1" x14ac:dyDescent="0.2"/>
    <row r="47468" ht="12.75" customHeight="1" x14ac:dyDescent="0.2"/>
    <row r="47469" ht="12.75" customHeight="1" x14ac:dyDescent="0.2"/>
    <row r="47470" ht="12.75" customHeight="1" x14ac:dyDescent="0.2"/>
    <row r="47471" ht="12.75" customHeight="1" x14ac:dyDescent="0.2"/>
    <row r="47472" ht="12.75" customHeight="1" x14ac:dyDescent="0.2"/>
    <row r="47473" ht="12.75" customHeight="1" x14ac:dyDescent="0.2"/>
    <row r="47474" ht="12.75" customHeight="1" x14ac:dyDescent="0.2"/>
    <row r="47475" ht="12.75" customHeight="1" x14ac:dyDescent="0.2"/>
    <row r="47476" ht="12.75" customHeight="1" x14ac:dyDescent="0.2"/>
    <row r="47477" ht="12.75" customHeight="1" x14ac:dyDescent="0.2"/>
    <row r="47478" ht="12.75" customHeight="1" x14ac:dyDescent="0.2"/>
    <row r="47479" ht="12.75" customHeight="1" x14ac:dyDescent="0.2"/>
    <row r="47480" ht="12.75" customHeight="1" x14ac:dyDescent="0.2"/>
    <row r="47481" ht="12.75" customHeight="1" x14ac:dyDescent="0.2"/>
    <row r="47482" ht="12.75" customHeight="1" x14ac:dyDescent="0.2"/>
    <row r="47483" ht="12.75" customHeight="1" x14ac:dyDescent="0.2"/>
    <row r="47484" ht="12.75" customHeight="1" x14ac:dyDescent="0.2"/>
    <row r="47485" ht="12.75" customHeight="1" x14ac:dyDescent="0.2"/>
    <row r="47486" ht="12.75" customHeight="1" x14ac:dyDescent="0.2"/>
    <row r="47487" ht="12.75" customHeight="1" x14ac:dyDescent="0.2"/>
    <row r="47488" ht="12.75" customHeight="1" x14ac:dyDescent="0.2"/>
    <row r="47489" ht="12.75" customHeight="1" x14ac:dyDescent="0.2"/>
    <row r="47490" ht="12.75" customHeight="1" x14ac:dyDescent="0.2"/>
    <row r="47491" ht="12.75" customHeight="1" x14ac:dyDescent="0.2"/>
    <row r="47492" ht="12.75" customHeight="1" x14ac:dyDescent="0.2"/>
    <row r="47493" ht="12.75" customHeight="1" x14ac:dyDescent="0.2"/>
    <row r="47494" ht="12.75" customHeight="1" x14ac:dyDescent="0.2"/>
    <row r="47495" ht="12.75" customHeight="1" x14ac:dyDescent="0.2"/>
    <row r="47496" ht="12.75" customHeight="1" x14ac:dyDescent="0.2"/>
    <row r="47497" ht="12.75" customHeight="1" x14ac:dyDescent="0.2"/>
    <row r="47498" ht="12.75" customHeight="1" x14ac:dyDescent="0.2"/>
    <row r="47499" ht="12.75" customHeight="1" x14ac:dyDescent="0.2"/>
    <row r="47500" ht="12.75" customHeight="1" x14ac:dyDescent="0.2"/>
    <row r="47501" ht="12.75" customHeight="1" x14ac:dyDescent="0.2"/>
    <row r="47502" ht="12.75" customHeight="1" x14ac:dyDescent="0.2"/>
    <row r="47503" ht="12.75" customHeight="1" x14ac:dyDescent="0.2"/>
    <row r="47504" ht="12.75" customHeight="1" x14ac:dyDescent="0.2"/>
    <row r="47505" ht="12.75" customHeight="1" x14ac:dyDescent="0.2"/>
    <row r="47506" ht="12.75" customHeight="1" x14ac:dyDescent="0.2"/>
    <row r="47507" ht="12.75" customHeight="1" x14ac:dyDescent="0.2"/>
    <row r="47508" ht="12.75" customHeight="1" x14ac:dyDescent="0.2"/>
    <row r="47509" ht="12.75" customHeight="1" x14ac:dyDescent="0.2"/>
    <row r="47510" ht="12.75" customHeight="1" x14ac:dyDescent="0.2"/>
    <row r="47511" ht="12.75" customHeight="1" x14ac:dyDescent="0.2"/>
    <row r="47512" ht="12.75" customHeight="1" x14ac:dyDescent="0.2"/>
    <row r="47513" ht="12.75" customHeight="1" x14ac:dyDescent="0.2"/>
    <row r="47514" ht="12.75" customHeight="1" x14ac:dyDescent="0.2"/>
    <row r="47515" ht="12.75" customHeight="1" x14ac:dyDescent="0.2"/>
    <row r="47516" ht="12.75" customHeight="1" x14ac:dyDescent="0.2"/>
    <row r="47517" ht="12.75" customHeight="1" x14ac:dyDescent="0.2"/>
    <row r="47518" ht="12.75" customHeight="1" x14ac:dyDescent="0.2"/>
    <row r="47519" ht="12.75" customHeight="1" x14ac:dyDescent="0.2"/>
    <row r="47520" ht="12.75" customHeight="1" x14ac:dyDescent="0.2"/>
    <row r="47521" ht="12.75" customHeight="1" x14ac:dyDescent="0.2"/>
    <row r="47522" ht="12.75" customHeight="1" x14ac:dyDescent="0.2"/>
    <row r="47523" ht="12.75" customHeight="1" x14ac:dyDescent="0.2"/>
    <row r="47524" ht="12.75" customHeight="1" x14ac:dyDescent="0.2"/>
    <row r="47525" ht="12.75" customHeight="1" x14ac:dyDescent="0.2"/>
    <row r="47526" ht="12.75" customHeight="1" x14ac:dyDescent="0.2"/>
    <row r="47527" ht="12.75" customHeight="1" x14ac:dyDescent="0.2"/>
    <row r="47528" ht="12.75" customHeight="1" x14ac:dyDescent="0.2"/>
    <row r="47529" ht="12.75" customHeight="1" x14ac:dyDescent="0.2"/>
    <row r="47530" ht="12.75" customHeight="1" x14ac:dyDescent="0.2"/>
    <row r="47531" ht="12.75" customHeight="1" x14ac:dyDescent="0.2"/>
    <row r="47532" ht="12.75" customHeight="1" x14ac:dyDescent="0.2"/>
    <row r="47533" ht="12.75" customHeight="1" x14ac:dyDescent="0.2"/>
    <row r="47534" ht="12.75" customHeight="1" x14ac:dyDescent="0.2"/>
    <row r="47535" ht="12.75" customHeight="1" x14ac:dyDescent="0.2"/>
    <row r="47536" ht="12.75" customHeight="1" x14ac:dyDescent="0.2"/>
    <row r="47537" ht="12.75" customHeight="1" x14ac:dyDescent="0.2"/>
    <row r="47538" ht="12.75" customHeight="1" x14ac:dyDescent="0.2"/>
    <row r="47539" ht="12.75" customHeight="1" x14ac:dyDescent="0.2"/>
    <row r="47540" ht="12.75" customHeight="1" x14ac:dyDescent="0.2"/>
    <row r="47541" ht="12.75" customHeight="1" x14ac:dyDescent="0.2"/>
    <row r="47542" ht="12.75" customHeight="1" x14ac:dyDescent="0.2"/>
    <row r="47543" ht="12.75" customHeight="1" x14ac:dyDescent="0.2"/>
    <row r="47544" ht="12.75" customHeight="1" x14ac:dyDescent="0.2"/>
    <row r="47545" ht="12.75" customHeight="1" x14ac:dyDescent="0.2"/>
    <row r="47546" ht="12.75" customHeight="1" x14ac:dyDescent="0.2"/>
    <row r="47547" ht="12.75" customHeight="1" x14ac:dyDescent="0.2"/>
    <row r="47548" ht="12.75" customHeight="1" x14ac:dyDescent="0.2"/>
    <row r="47549" ht="12.75" customHeight="1" x14ac:dyDescent="0.2"/>
    <row r="47550" ht="12.75" customHeight="1" x14ac:dyDescent="0.2"/>
    <row r="47551" ht="12.75" customHeight="1" x14ac:dyDescent="0.2"/>
    <row r="47552" ht="12.75" customHeight="1" x14ac:dyDescent="0.2"/>
    <row r="47553" ht="12.75" customHeight="1" x14ac:dyDescent="0.2"/>
    <row r="47554" ht="12.75" customHeight="1" x14ac:dyDescent="0.2"/>
    <row r="47555" ht="12.75" customHeight="1" x14ac:dyDescent="0.2"/>
    <row r="47556" ht="12.75" customHeight="1" x14ac:dyDescent="0.2"/>
    <row r="47557" ht="12.75" customHeight="1" x14ac:dyDescent="0.2"/>
    <row r="47558" ht="12.75" customHeight="1" x14ac:dyDescent="0.2"/>
    <row r="47559" ht="12.75" customHeight="1" x14ac:dyDescent="0.2"/>
    <row r="47560" ht="12.75" customHeight="1" x14ac:dyDescent="0.2"/>
    <row r="47561" ht="12.75" customHeight="1" x14ac:dyDescent="0.2"/>
    <row r="47562" ht="12.75" customHeight="1" x14ac:dyDescent="0.2"/>
    <row r="47563" ht="12.75" customHeight="1" x14ac:dyDescent="0.2"/>
    <row r="47564" ht="12.75" customHeight="1" x14ac:dyDescent="0.2"/>
    <row r="47565" ht="12.75" customHeight="1" x14ac:dyDescent="0.2"/>
    <row r="47566" ht="12.75" customHeight="1" x14ac:dyDescent="0.2"/>
    <row r="47567" ht="12.75" customHeight="1" x14ac:dyDescent="0.2"/>
    <row r="47568" ht="12.75" customHeight="1" x14ac:dyDescent="0.2"/>
    <row r="47569" ht="12.75" customHeight="1" x14ac:dyDescent="0.2"/>
    <row r="47570" ht="12.75" customHeight="1" x14ac:dyDescent="0.2"/>
    <row r="47571" ht="12.75" customHeight="1" x14ac:dyDescent="0.2"/>
    <row r="47572" ht="12.75" customHeight="1" x14ac:dyDescent="0.2"/>
    <row r="47573" ht="12.75" customHeight="1" x14ac:dyDescent="0.2"/>
    <row r="47574" ht="12.75" customHeight="1" x14ac:dyDescent="0.2"/>
    <row r="47575" ht="12.75" customHeight="1" x14ac:dyDescent="0.2"/>
    <row r="47576" ht="12.75" customHeight="1" x14ac:dyDescent="0.2"/>
    <row r="47577" ht="12.75" customHeight="1" x14ac:dyDescent="0.2"/>
    <row r="47578" ht="12.75" customHeight="1" x14ac:dyDescent="0.2"/>
    <row r="47579" ht="12.75" customHeight="1" x14ac:dyDescent="0.2"/>
    <row r="47580" ht="12.75" customHeight="1" x14ac:dyDescent="0.2"/>
    <row r="47581" ht="12.75" customHeight="1" x14ac:dyDescent="0.2"/>
    <row r="47582" ht="12.75" customHeight="1" x14ac:dyDescent="0.2"/>
    <row r="47583" ht="12.75" customHeight="1" x14ac:dyDescent="0.2"/>
    <row r="47584" ht="12.75" customHeight="1" x14ac:dyDescent="0.2"/>
    <row r="47585" ht="12.75" customHeight="1" x14ac:dyDescent="0.2"/>
    <row r="47586" ht="12.75" customHeight="1" x14ac:dyDescent="0.2"/>
    <row r="47587" ht="12.75" customHeight="1" x14ac:dyDescent="0.2"/>
    <row r="47588" ht="12.75" customHeight="1" x14ac:dyDescent="0.2"/>
    <row r="47589" ht="12.75" customHeight="1" x14ac:dyDescent="0.2"/>
    <row r="47590" ht="12.75" customHeight="1" x14ac:dyDescent="0.2"/>
    <row r="47591" ht="12.75" customHeight="1" x14ac:dyDescent="0.2"/>
    <row r="47592" ht="12.75" customHeight="1" x14ac:dyDescent="0.2"/>
    <row r="47593" ht="12.75" customHeight="1" x14ac:dyDescent="0.2"/>
    <row r="47594" ht="12.75" customHeight="1" x14ac:dyDescent="0.2"/>
    <row r="47595" ht="12.75" customHeight="1" x14ac:dyDescent="0.2"/>
    <row r="47596" ht="12.75" customHeight="1" x14ac:dyDescent="0.2"/>
    <row r="47597" ht="12.75" customHeight="1" x14ac:dyDescent="0.2"/>
    <row r="47598" ht="12.75" customHeight="1" x14ac:dyDescent="0.2"/>
    <row r="47599" ht="12.75" customHeight="1" x14ac:dyDescent="0.2"/>
    <row r="47600" ht="12.75" customHeight="1" x14ac:dyDescent="0.2"/>
    <row r="47601" ht="12.75" customHeight="1" x14ac:dyDescent="0.2"/>
    <row r="47602" ht="12.75" customHeight="1" x14ac:dyDescent="0.2"/>
    <row r="47603" ht="12.75" customHeight="1" x14ac:dyDescent="0.2"/>
    <row r="47604" ht="12.75" customHeight="1" x14ac:dyDescent="0.2"/>
    <row r="47605" ht="12.75" customHeight="1" x14ac:dyDescent="0.2"/>
    <row r="47606" ht="12.75" customHeight="1" x14ac:dyDescent="0.2"/>
    <row r="47607" ht="12.75" customHeight="1" x14ac:dyDescent="0.2"/>
    <row r="47608" ht="12.75" customHeight="1" x14ac:dyDescent="0.2"/>
    <row r="47609" ht="12.75" customHeight="1" x14ac:dyDescent="0.2"/>
    <row r="47610" ht="12.75" customHeight="1" x14ac:dyDescent="0.2"/>
    <row r="47611" ht="12.75" customHeight="1" x14ac:dyDescent="0.2"/>
    <row r="47612" ht="12.75" customHeight="1" x14ac:dyDescent="0.2"/>
    <row r="47613" ht="12.75" customHeight="1" x14ac:dyDescent="0.2"/>
    <row r="47614" ht="12.75" customHeight="1" x14ac:dyDescent="0.2"/>
    <row r="47615" ht="12.75" customHeight="1" x14ac:dyDescent="0.2"/>
    <row r="47616" ht="12.75" customHeight="1" x14ac:dyDescent="0.2"/>
    <row r="47617" ht="12.75" customHeight="1" x14ac:dyDescent="0.2"/>
    <row r="47618" ht="12.75" customHeight="1" x14ac:dyDescent="0.2"/>
    <row r="47619" ht="12.75" customHeight="1" x14ac:dyDescent="0.2"/>
    <row r="47620" ht="12.75" customHeight="1" x14ac:dyDescent="0.2"/>
    <row r="47621" ht="12.75" customHeight="1" x14ac:dyDescent="0.2"/>
    <row r="47622" ht="12.75" customHeight="1" x14ac:dyDescent="0.2"/>
    <row r="47623" ht="12.75" customHeight="1" x14ac:dyDescent="0.2"/>
    <row r="47624" ht="12.75" customHeight="1" x14ac:dyDescent="0.2"/>
    <row r="47625" ht="12.75" customHeight="1" x14ac:dyDescent="0.2"/>
    <row r="47626" ht="12.75" customHeight="1" x14ac:dyDescent="0.2"/>
    <row r="47627" ht="12.75" customHeight="1" x14ac:dyDescent="0.2"/>
    <row r="47628" ht="12.75" customHeight="1" x14ac:dyDescent="0.2"/>
    <row r="47629" ht="12.75" customHeight="1" x14ac:dyDescent="0.2"/>
    <row r="47630" ht="12.75" customHeight="1" x14ac:dyDescent="0.2"/>
    <row r="47631" ht="12.75" customHeight="1" x14ac:dyDescent="0.2"/>
    <row r="47632" ht="12.75" customHeight="1" x14ac:dyDescent="0.2"/>
    <row r="47633" ht="12.75" customHeight="1" x14ac:dyDescent="0.2"/>
    <row r="47634" ht="12.75" customHeight="1" x14ac:dyDescent="0.2"/>
    <row r="47635" ht="12.75" customHeight="1" x14ac:dyDescent="0.2"/>
    <row r="47636" ht="12.75" customHeight="1" x14ac:dyDescent="0.2"/>
    <row r="47637" ht="12.75" customHeight="1" x14ac:dyDescent="0.2"/>
    <row r="47638" ht="12.75" customHeight="1" x14ac:dyDescent="0.2"/>
    <row r="47639" ht="12.75" customHeight="1" x14ac:dyDescent="0.2"/>
    <row r="47640" ht="12.75" customHeight="1" x14ac:dyDescent="0.2"/>
    <row r="47641" ht="12.75" customHeight="1" x14ac:dyDescent="0.2"/>
    <row r="47642" ht="12.75" customHeight="1" x14ac:dyDescent="0.2"/>
    <row r="47643" ht="12.75" customHeight="1" x14ac:dyDescent="0.2"/>
    <row r="47644" ht="12.75" customHeight="1" x14ac:dyDescent="0.2"/>
    <row r="47645" ht="12.75" customHeight="1" x14ac:dyDescent="0.2"/>
    <row r="47646" ht="12.75" customHeight="1" x14ac:dyDescent="0.2"/>
    <row r="47647" ht="12.75" customHeight="1" x14ac:dyDescent="0.2"/>
    <row r="47648" ht="12.75" customHeight="1" x14ac:dyDescent="0.2"/>
    <row r="47649" ht="12.75" customHeight="1" x14ac:dyDescent="0.2"/>
    <row r="47650" ht="12.75" customHeight="1" x14ac:dyDescent="0.2"/>
    <row r="47651" ht="12.75" customHeight="1" x14ac:dyDescent="0.2"/>
    <row r="47652" ht="12.75" customHeight="1" x14ac:dyDescent="0.2"/>
    <row r="47653" ht="12.75" customHeight="1" x14ac:dyDescent="0.2"/>
    <row r="47654" ht="12.75" customHeight="1" x14ac:dyDescent="0.2"/>
    <row r="47655" ht="12.75" customHeight="1" x14ac:dyDescent="0.2"/>
    <row r="47656" ht="12.75" customHeight="1" x14ac:dyDescent="0.2"/>
    <row r="47657" ht="12.75" customHeight="1" x14ac:dyDescent="0.2"/>
    <row r="47658" ht="12.75" customHeight="1" x14ac:dyDescent="0.2"/>
    <row r="47659" ht="12.75" customHeight="1" x14ac:dyDescent="0.2"/>
    <row r="47660" ht="12.75" customHeight="1" x14ac:dyDescent="0.2"/>
    <row r="47661" ht="12.75" customHeight="1" x14ac:dyDescent="0.2"/>
    <row r="47662" ht="12.75" customHeight="1" x14ac:dyDescent="0.2"/>
    <row r="47663" ht="12.75" customHeight="1" x14ac:dyDescent="0.2"/>
    <row r="47664" ht="12.75" customHeight="1" x14ac:dyDescent="0.2"/>
    <row r="47665" ht="12.75" customHeight="1" x14ac:dyDescent="0.2"/>
    <row r="47666" ht="12.75" customHeight="1" x14ac:dyDescent="0.2"/>
    <row r="47667" ht="12.75" customHeight="1" x14ac:dyDescent="0.2"/>
    <row r="47668" ht="12.75" customHeight="1" x14ac:dyDescent="0.2"/>
    <row r="47669" ht="12.75" customHeight="1" x14ac:dyDescent="0.2"/>
    <row r="47670" ht="12.75" customHeight="1" x14ac:dyDescent="0.2"/>
    <row r="47671" ht="12.75" customHeight="1" x14ac:dyDescent="0.2"/>
    <row r="47672" ht="12.75" customHeight="1" x14ac:dyDescent="0.2"/>
    <row r="47673" ht="12.75" customHeight="1" x14ac:dyDescent="0.2"/>
    <row r="47674" ht="12.75" customHeight="1" x14ac:dyDescent="0.2"/>
    <row r="47675" ht="12.75" customHeight="1" x14ac:dyDescent="0.2"/>
    <row r="47676" ht="12.75" customHeight="1" x14ac:dyDescent="0.2"/>
    <row r="47677" ht="12.75" customHeight="1" x14ac:dyDescent="0.2"/>
    <row r="47678" ht="12.75" customHeight="1" x14ac:dyDescent="0.2"/>
    <row r="47679" ht="12.75" customHeight="1" x14ac:dyDescent="0.2"/>
    <row r="47680" ht="12.75" customHeight="1" x14ac:dyDescent="0.2"/>
    <row r="47681" ht="12.75" customHeight="1" x14ac:dyDescent="0.2"/>
    <row r="47682" ht="12.75" customHeight="1" x14ac:dyDescent="0.2"/>
    <row r="47683" ht="12.75" customHeight="1" x14ac:dyDescent="0.2"/>
    <row r="47684" ht="12.75" customHeight="1" x14ac:dyDescent="0.2"/>
    <row r="47685" ht="12.75" customHeight="1" x14ac:dyDescent="0.2"/>
    <row r="47686" ht="12.75" customHeight="1" x14ac:dyDescent="0.2"/>
    <row r="47687" ht="12.75" customHeight="1" x14ac:dyDescent="0.2"/>
    <row r="47688" ht="12.75" customHeight="1" x14ac:dyDescent="0.2"/>
    <row r="47689" ht="12.75" customHeight="1" x14ac:dyDescent="0.2"/>
    <row r="47690" ht="12.75" customHeight="1" x14ac:dyDescent="0.2"/>
    <row r="47691" ht="12.75" customHeight="1" x14ac:dyDescent="0.2"/>
    <row r="47692" ht="12.75" customHeight="1" x14ac:dyDescent="0.2"/>
    <row r="47693" ht="12.75" customHeight="1" x14ac:dyDescent="0.2"/>
    <row r="47694" ht="12.75" customHeight="1" x14ac:dyDescent="0.2"/>
    <row r="47695" ht="12.75" customHeight="1" x14ac:dyDescent="0.2"/>
    <row r="47696" ht="12.75" customHeight="1" x14ac:dyDescent="0.2"/>
    <row r="47697" ht="12.75" customHeight="1" x14ac:dyDescent="0.2"/>
    <row r="47698" ht="12.75" customHeight="1" x14ac:dyDescent="0.2"/>
    <row r="47699" ht="12.75" customHeight="1" x14ac:dyDescent="0.2"/>
    <row r="47700" ht="12.75" customHeight="1" x14ac:dyDescent="0.2"/>
    <row r="47701" ht="12.75" customHeight="1" x14ac:dyDescent="0.2"/>
    <row r="47702" ht="12.75" customHeight="1" x14ac:dyDescent="0.2"/>
    <row r="47703" ht="12.75" customHeight="1" x14ac:dyDescent="0.2"/>
    <row r="47704" ht="12.75" customHeight="1" x14ac:dyDescent="0.2"/>
    <row r="47705" ht="12.75" customHeight="1" x14ac:dyDescent="0.2"/>
    <row r="47706" ht="12.75" customHeight="1" x14ac:dyDescent="0.2"/>
    <row r="47707" ht="12.75" customHeight="1" x14ac:dyDescent="0.2"/>
    <row r="47708" ht="12.75" customHeight="1" x14ac:dyDescent="0.2"/>
    <row r="47709" ht="12.75" customHeight="1" x14ac:dyDescent="0.2"/>
    <row r="47710" ht="12.75" customHeight="1" x14ac:dyDescent="0.2"/>
    <row r="47711" ht="12.75" customHeight="1" x14ac:dyDescent="0.2"/>
    <row r="47712" ht="12.75" customHeight="1" x14ac:dyDescent="0.2"/>
    <row r="47713" ht="12.75" customHeight="1" x14ac:dyDescent="0.2"/>
    <row r="47714" ht="12.75" customHeight="1" x14ac:dyDescent="0.2"/>
    <row r="47715" ht="12.75" customHeight="1" x14ac:dyDescent="0.2"/>
    <row r="47716" ht="12.75" customHeight="1" x14ac:dyDescent="0.2"/>
    <row r="47717" ht="12.75" customHeight="1" x14ac:dyDescent="0.2"/>
    <row r="47718" ht="12.75" customHeight="1" x14ac:dyDescent="0.2"/>
    <row r="47719" ht="12.75" customHeight="1" x14ac:dyDescent="0.2"/>
    <row r="47720" ht="12.75" customHeight="1" x14ac:dyDescent="0.2"/>
    <row r="47721" ht="12.75" customHeight="1" x14ac:dyDescent="0.2"/>
    <row r="47722" ht="12.75" customHeight="1" x14ac:dyDescent="0.2"/>
    <row r="47723" ht="12.75" customHeight="1" x14ac:dyDescent="0.2"/>
    <row r="47724" ht="12.75" customHeight="1" x14ac:dyDescent="0.2"/>
    <row r="47725" ht="12.75" customHeight="1" x14ac:dyDescent="0.2"/>
    <row r="47726" ht="12.75" customHeight="1" x14ac:dyDescent="0.2"/>
    <row r="47727" ht="12.75" customHeight="1" x14ac:dyDescent="0.2"/>
    <row r="47728" ht="12.75" customHeight="1" x14ac:dyDescent="0.2"/>
    <row r="47729" ht="12.75" customHeight="1" x14ac:dyDescent="0.2"/>
    <row r="47730" ht="12.75" customHeight="1" x14ac:dyDescent="0.2"/>
    <row r="47731" ht="12.75" customHeight="1" x14ac:dyDescent="0.2"/>
    <row r="47732" ht="12.75" customHeight="1" x14ac:dyDescent="0.2"/>
    <row r="47733" ht="12.75" customHeight="1" x14ac:dyDescent="0.2"/>
    <row r="47734" ht="12.75" customHeight="1" x14ac:dyDescent="0.2"/>
    <row r="47735" ht="12.75" customHeight="1" x14ac:dyDescent="0.2"/>
    <row r="47736" ht="12.75" customHeight="1" x14ac:dyDescent="0.2"/>
    <row r="47737" ht="12.75" customHeight="1" x14ac:dyDescent="0.2"/>
    <row r="47738" ht="12.75" customHeight="1" x14ac:dyDescent="0.2"/>
    <row r="47739" ht="12.75" customHeight="1" x14ac:dyDescent="0.2"/>
    <row r="47740" ht="12.75" customHeight="1" x14ac:dyDescent="0.2"/>
    <row r="47741" ht="12.75" customHeight="1" x14ac:dyDescent="0.2"/>
    <row r="47742" ht="12.75" customHeight="1" x14ac:dyDescent="0.2"/>
    <row r="47743" ht="12.75" customHeight="1" x14ac:dyDescent="0.2"/>
    <row r="47744" ht="12.75" customHeight="1" x14ac:dyDescent="0.2"/>
    <row r="47745" ht="12.75" customHeight="1" x14ac:dyDescent="0.2"/>
    <row r="47746" ht="12.75" customHeight="1" x14ac:dyDescent="0.2"/>
    <row r="47747" ht="12.75" customHeight="1" x14ac:dyDescent="0.2"/>
    <row r="47748" ht="12.75" customHeight="1" x14ac:dyDescent="0.2"/>
    <row r="47749" ht="12.75" customHeight="1" x14ac:dyDescent="0.2"/>
    <row r="47750" ht="12.75" customHeight="1" x14ac:dyDescent="0.2"/>
    <row r="47751" ht="12.75" customHeight="1" x14ac:dyDescent="0.2"/>
    <row r="47752" ht="12.75" customHeight="1" x14ac:dyDescent="0.2"/>
    <row r="47753" ht="12.75" customHeight="1" x14ac:dyDescent="0.2"/>
    <row r="47754" ht="12.75" customHeight="1" x14ac:dyDescent="0.2"/>
    <row r="47755" ht="12.75" customHeight="1" x14ac:dyDescent="0.2"/>
    <row r="47756" ht="12.75" customHeight="1" x14ac:dyDescent="0.2"/>
    <row r="47757" ht="12.75" customHeight="1" x14ac:dyDescent="0.2"/>
    <row r="47758" ht="12.75" customHeight="1" x14ac:dyDescent="0.2"/>
    <row r="47759" ht="12.75" customHeight="1" x14ac:dyDescent="0.2"/>
    <row r="47760" ht="12.75" customHeight="1" x14ac:dyDescent="0.2"/>
    <row r="47761" ht="12.75" customHeight="1" x14ac:dyDescent="0.2"/>
    <row r="47762" ht="12.75" customHeight="1" x14ac:dyDescent="0.2"/>
    <row r="47763" ht="12.75" customHeight="1" x14ac:dyDescent="0.2"/>
    <row r="47764" ht="12.75" customHeight="1" x14ac:dyDescent="0.2"/>
    <row r="47765" ht="12.75" customHeight="1" x14ac:dyDescent="0.2"/>
    <row r="47766" ht="12.75" customHeight="1" x14ac:dyDescent="0.2"/>
    <row r="47767" ht="12.75" customHeight="1" x14ac:dyDescent="0.2"/>
    <row r="47768" ht="12.75" customHeight="1" x14ac:dyDescent="0.2"/>
    <row r="47769" ht="12.75" customHeight="1" x14ac:dyDescent="0.2"/>
    <row r="47770" ht="12.75" customHeight="1" x14ac:dyDescent="0.2"/>
    <row r="47771" ht="12.75" customHeight="1" x14ac:dyDescent="0.2"/>
    <row r="47772" ht="12.75" customHeight="1" x14ac:dyDescent="0.2"/>
    <row r="47773" ht="12.75" customHeight="1" x14ac:dyDescent="0.2"/>
    <row r="47774" ht="12.75" customHeight="1" x14ac:dyDescent="0.2"/>
    <row r="47775" ht="12.75" customHeight="1" x14ac:dyDescent="0.2"/>
    <row r="47776" ht="12.75" customHeight="1" x14ac:dyDescent="0.2"/>
    <row r="47777" ht="12.75" customHeight="1" x14ac:dyDescent="0.2"/>
    <row r="47778" ht="12.75" customHeight="1" x14ac:dyDescent="0.2"/>
    <row r="47779" ht="12.75" customHeight="1" x14ac:dyDescent="0.2"/>
    <row r="47780" ht="12.75" customHeight="1" x14ac:dyDescent="0.2"/>
    <row r="47781" ht="12.75" customHeight="1" x14ac:dyDescent="0.2"/>
    <row r="47782" ht="12.75" customHeight="1" x14ac:dyDescent="0.2"/>
    <row r="47783" ht="12.75" customHeight="1" x14ac:dyDescent="0.2"/>
    <row r="47784" ht="12.75" customHeight="1" x14ac:dyDescent="0.2"/>
    <row r="47785" ht="12.75" customHeight="1" x14ac:dyDescent="0.2"/>
    <row r="47786" ht="12.75" customHeight="1" x14ac:dyDescent="0.2"/>
    <row r="47787" ht="12.75" customHeight="1" x14ac:dyDescent="0.2"/>
    <row r="47788" ht="12.75" customHeight="1" x14ac:dyDescent="0.2"/>
    <row r="47789" ht="12.75" customHeight="1" x14ac:dyDescent="0.2"/>
    <row r="47790" ht="12.75" customHeight="1" x14ac:dyDescent="0.2"/>
    <row r="47791" ht="12.75" customHeight="1" x14ac:dyDescent="0.2"/>
    <row r="47792" ht="12.75" customHeight="1" x14ac:dyDescent="0.2"/>
    <row r="47793" ht="12.75" customHeight="1" x14ac:dyDescent="0.2"/>
    <row r="47794" ht="12.75" customHeight="1" x14ac:dyDescent="0.2"/>
    <row r="47795" ht="12.75" customHeight="1" x14ac:dyDescent="0.2"/>
    <row r="47796" ht="12.75" customHeight="1" x14ac:dyDescent="0.2"/>
    <row r="47797" ht="12.75" customHeight="1" x14ac:dyDescent="0.2"/>
    <row r="47798" ht="12.75" customHeight="1" x14ac:dyDescent="0.2"/>
    <row r="47799" ht="12.75" customHeight="1" x14ac:dyDescent="0.2"/>
    <row r="47800" ht="12.75" customHeight="1" x14ac:dyDescent="0.2"/>
    <row r="47801" ht="12.75" customHeight="1" x14ac:dyDescent="0.2"/>
    <row r="47802" ht="12.75" customHeight="1" x14ac:dyDescent="0.2"/>
    <row r="47803" ht="12.75" customHeight="1" x14ac:dyDescent="0.2"/>
    <row r="47804" ht="12.75" customHeight="1" x14ac:dyDescent="0.2"/>
    <row r="47805" ht="12.75" customHeight="1" x14ac:dyDescent="0.2"/>
    <row r="47806" ht="12.75" customHeight="1" x14ac:dyDescent="0.2"/>
    <row r="47807" ht="12.75" customHeight="1" x14ac:dyDescent="0.2"/>
    <row r="47808" ht="12.75" customHeight="1" x14ac:dyDescent="0.2"/>
    <row r="47809" ht="12.75" customHeight="1" x14ac:dyDescent="0.2"/>
    <row r="47810" ht="12.75" customHeight="1" x14ac:dyDescent="0.2"/>
    <row r="47811" ht="12.75" customHeight="1" x14ac:dyDescent="0.2"/>
    <row r="47812" ht="12.75" customHeight="1" x14ac:dyDescent="0.2"/>
    <row r="47813" ht="12.75" customHeight="1" x14ac:dyDescent="0.2"/>
    <row r="47814" ht="12.75" customHeight="1" x14ac:dyDescent="0.2"/>
    <row r="47815" ht="12.75" customHeight="1" x14ac:dyDescent="0.2"/>
    <row r="47816" ht="12.75" customHeight="1" x14ac:dyDescent="0.2"/>
    <row r="47817" ht="12.75" customHeight="1" x14ac:dyDescent="0.2"/>
    <row r="47818" ht="12.75" customHeight="1" x14ac:dyDescent="0.2"/>
    <row r="47819" ht="12.75" customHeight="1" x14ac:dyDescent="0.2"/>
    <row r="47820" ht="12.75" customHeight="1" x14ac:dyDescent="0.2"/>
    <row r="47821" ht="12.75" customHeight="1" x14ac:dyDescent="0.2"/>
    <row r="47822" ht="12.75" customHeight="1" x14ac:dyDescent="0.2"/>
    <row r="47823" ht="12.75" customHeight="1" x14ac:dyDescent="0.2"/>
    <row r="47824" ht="12.75" customHeight="1" x14ac:dyDescent="0.2"/>
    <row r="47825" ht="12.75" customHeight="1" x14ac:dyDescent="0.2"/>
    <row r="47826" ht="12.75" customHeight="1" x14ac:dyDescent="0.2"/>
    <row r="47827" ht="12.75" customHeight="1" x14ac:dyDescent="0.2"/>
    <row r="47828" ht="12.75" customHeight="1" x14ac:dyDescent="0.2"/>
    <row r="47829" ht="12.75" customHeight="1" x14ac:dyDescent="0.2"/>
    <row r="47830" ht="12.75" customHeight="1" x14ac:dyDescent="0.2"/>
    <row r="47831" ht="12.75" customHeight="1" x14ac:dyDescent="0.2"/>
    <row r="47832" ht="12.75" customHeight="1" x14ac:dyDescent="0.2"/>
    <row r="47833" ht="12.75" customHeight="1" x14ac:dyDescent="0.2"/>
    <row r="47834" ht="12.75" customHeight="1" x14ac:dyDescent="0.2"/>
    <row r="47835" ht="12.75" customHeight="1" x14ac:dyDescent="0.2"/>
    <row r="47836" ht="12.75" customHeight="1" x14ac:dyDescent="0.2"/>
    <row r="47837" ht="12.75" customHeight="1" x14ac:dyDescent="0.2"/>
    <row r="47838" ht="12.75" customHeight="1" x14ac:dyDescent="0.2"/>
    <row r="47839" ht="12.75" customHeight="1" x14ac:dyDescent="0.2"/>
    <row r="47840" ht="12.75" customHeight="1" x14ac:dyDescent="0.2"/>
    <row r="47841" ht="12.75" customHeight="1" x14ac:dyDescent="0.2"/>
    <row r="47842" ht="12.75" customHeight="1" x14ac:dyDescent="0.2"/>
    <row r="47843" ht="12.75" customHeight="1" x14ac:dyDescent="0.2"/>
    <row r="47844" ht="12.75" customHeight="1" x14ac:dyDescent="0.2"/>
    <row r="47845" ht="12.75" customHeight="1" x14ac:dyDescent="0.2"/>
    <row r="47846" ht="12.75" customHeight="1" x14ac:dyDescent="0.2"/>
    <row r="47847" ht="12.75" customHeight="1" x14ac:dyDescent="0.2"/>
    <row r="47848" ht="12.75" customHeight="1" x14ac:dyDescent="0.2"/>
    <row r="47849" ht="12.75" customHeight="1" x14ac:dyDescent="0.2"/>
    <row r="47850" ht="12.75" customHeight="1" x14ac:dyDescent="0.2"/>
    <row r="47851" ht="12.75" customHeight="1" x14ac:dyDescent="0.2"/>
    <row r="47852" ht="12.75" customHeight="1" x14ac:dyDescent="0.2"/>
    <row r="47853" ht="12.75" customHeight="1" x14ac:dyDescent="0.2"/>
    <row r="47854" ht="12.75" customHeight="1" x14ac:dyDescent="0.2"/>
    <row r="47855" ht="12.75" customHeight="1" x14ac:dyDescent="0.2"/>
    <row r="47856" ht="12.75" customHeight="1" x14ac:dyDescent="0.2"/>
    <row r="47857" ht="12.75" customHeight="1" x14ac:dyDescent="0.2"/>
    <row r="47858" ht="12.75" customHeight="1" x14ac:dyDescent="0.2"/>
    <row r="47859" ht="12.75" customHeight="1" x14ac:dyDescent="0.2"/>
    <row r="47860" ht="12.75" customHeight="1" x14ac:dyDescent="0.2"/>
    <row r="47861" ht="12.75" customHeight="1" x14ac:dyDescent="0.2"/>
    <row r="47862" ht="12.75" customHeight="1" x14ac:dyDescent="0.2"/>
    <row r="47863" ht="12.75" customHeight="1" x14ac:dyDescent="0.2"/>
    <row r="47864" ht="12.75" customHeight="1" x14ac:dyDescent="0.2"/>
    <row r="47865" ht="12.75" customHeight="1" x14ac:dyDescent="0.2"/>
    <row r="47866" ht="12.75" customHeight="1" x14ac:dyDescent="0.2"/>
    <row r="47867" ht="12.75" customHeight="1" x14ac:dyDescent="0.2"/>
    <row r="47868" ht="12.75" customHeight="1" x14ac:dyDescent="0.2"/>
    <row r="47869" ht="12.75" customHeight="1" x14ac:dyDescent="0.2"/>
    <row r="47870" ht="12.75" customHeight="1" x14ac:dyDescent="0.2"/>
    <row r="47871" ht="12.75" customHeight="1" x14ac:dyDescent="0.2"/>
    <row r="47872" ht="12.75" customHeight="1" x14ac:dyDescent="0.2"/>
    <row r="47873" ht="12.75" customHeight="1" x14ac:dyDescent="0.2"/>
    <row r="47874" ht="12.75" customHeight="1" x14ac:dyDescent="0.2"/>
    <row r="47875" ht="12.75" customHeight="1" x14ac:dyDescent="0.2"/>
    <row r="47876" ht="12.75" customHeight="1" x14ac:dyDescent="0.2"/>
    <row r="47877" ht="12.75" customHeight="1" x14ac:dyDescent="0.2"/>
    <row r="47878" ht="12.75" customHeight="1" x14ac:dyDescent="0.2"/>
    <row r="47879" ht="12.75" customHeight="1" x14ac:dyDescent="0.2"/>
    <row r="47880" ht="12.75" customHeight="1" x14ac:dyDescent="0.2"/>
    <row r="47881" ht="12.75" customHeight="1" x14ac:dyDescent="0.2"/>
    <row r="47882" ht="12.75" customHeight="1" x14ac:dyDescent="0.2"/>
    <row r="47883" ht="12.75" customHeight="1" x14ac:dyDescent="0.2"/>
    <row r="47884" ht="12.75" customHeight="1" x14ac:dyDescent="0.2"/>
    <row r="47885" ht="12.75" customHeight="1" x14ac:dyDescent="0.2"/>
    <row r="47886" ht="12.75" customHeight="1" x14ac:dyDescent="0.2"/>
    <row r="47887" ht="12.75" customHeight="1" x14ac:dyDescent="0.2"/>
    <row r="47888" ht="12.75" customHeight="1" x14ac:dyDescent="0.2"/>
    <row r="47889" ht="12.75" customHeight="1" x14ac:dyDescent="0.2"/>
    <row r="47890" ht="12.75" customHeight="1" x14ac:dyDescent="0.2"/>
    <row r="47891" ht="12.75" customHeight="1" x14ac:dyDescent="0.2"/>
    <row r="47892" ht="12.75" customHeight="1" x14ac:dyDescent="0.2"/>
    <row r="47893" ht="12.75" customHeight="1" x14ac:dyDescent="0.2"/>
    <row r="47894" ht="12.75" customHeight="1" x14ac:dyDescent="0.2"/>
    <row r="47895" ht="12.75" customHeight="1" x14ac:dyDescent="0.2"/>
    <row r="47896" ht="12.75" customHeight="1" x14ac:dyDescent="0.2"/>
    <row r="47897" ht="12.75" customHeight="1" x14ac:dyDescent="0.2"/>
    <row r="47898" ht="12.75" customHeight="1" x14ac:dyDescent="0.2"/>
    <row r="47899" ht="12.75" customHeight="1" x14ac:dyDescent="0.2"/>
    <row r="47900" ht="12.75" customHeight="1" x14ac:dyDescent="0.2"/>
    <row r="47901" ht="12.75" customHeight="1" x14ac:dyDescent="0.2"/>
    <row r="47902" ht="12.75" customHeight="1" x14ac:dyDescent="0.2"/>
    <row r="47903" ht="12.75" customHeight="1" x14ac:dyDescent="0.2"/>
    <row r="47904" ht="12.75" customHeight="1" x14ac:dyDescent="0.2"/>
    <row r="47905" ht="12.75" customHeight="1" x14ac:dyDescent="0.2"/>
    <row r="47906" ht="12.75" customHeight="1" x14ac:dyDescent="0.2"/>
    <row r="47907" ht="12.75" customHeight="1" x14ac:dyDescent="0.2"/>
    <row r="47908" ht="12.75" customHeight="1" x14ac:dyDescent="0.2"/>
    <row r="47909" ht="12.75" customHeight="1" x14ac:dyDescent="0.2"/>
    <row r="47910" ht="12.75" customHeight="1" x14ac:dyDescent="0.2"/>
    <row r="47911" ht="12.75" customHeight="1" x14ac:dyDescent="0.2"/>
    <row r="47912" ht="12.75" customHeight="1" x14ac:dyDescent="0.2"/>
    <row r="47913" ht="12.75" customHeight="1" x14ac:dyDescent="0.2"/>
    <row r="47914" ht="12.75" customHeight="1" x14ac:dyDescent="0.2"/>
    <row r="47915" ht="12.75" customHeight="1" x14ac:dyDescent="0.2"/>
    <row r="47916" ht="12.75" customHeight="1" x14ac:dyDescent="0.2"/>
    <row r="47917" ht="12.75" customHeight="1" x14ac:dyDescent="0.2"/>
    <row r="47918" ht="12.75" customHeight="1" x14ac:dyDescent="0.2"/>
    <row r="47919" ht="12.75" customHeight="1" x14ac:dyDescent="0.2"/>
    <row r="47920" ht="12.75" customHeight="1" x14ac:dyDescent="0.2"/>
    <row r="47921" ht="12.75" customHeight="1" x14ac:dyDescent="0.2"/>
    <row r="47922" ht="12.75" customHeight="1" x14ac:dyDescent="0.2"/>
    <row r="47923" ht="12.75" customHeight="1" x14ac:dyDescent="0.2"/>
    <row r="47924" ht="12.75" customHeight="1" x14ac:dyDescent="0.2"/>
    <row r="47925" ht="12.75" customHeight="1" x14ac:dyDescent="0.2"/>
    <row r="47926" ht="12.75" customHeight="1" x14ac:dyDescent="0.2"/>
    <row r="47927" ht="12.75" customHeight="1" x14ac:dyDescent="0.2"/>
    <row r="47928" ht="12.75" customHeight="1" x14ac:dyDescent="0.2"/>
    <row r="47929" ht="12.75" customHeight="1" x14ac:dyDescent="0.2"/>
    <row r="47930" ht="12.75" customHeight="1" x14ac:dyDescent="0.2"/>
    <row r="47931" ht="12.75" customHeight="1" x14ac:dyDescent="0.2"/>
    <row r="47932" ht="12.75" customHeight="1" x14ac:dyDescent="0.2"/>
    <row r="47933" ht="12.75" customHeight="1" x14ac:dyDescent="0.2"/>
    <row r="47934" ht="12.75" customHeight="1" x14ac:dyDescent="0.2"/>
    <row r="47935" ht="12.75" customHeight="1" x14ac:dyDescent="0.2"/>
    <row r="47936" ht="12.75" customHeight="1" x14ac:dyDescent="0.2"/>
    <row r="47937" ht="12.75" customHeight="1" x14ac:dyDescent="0.2"/>
    <row r="47938" ht="12.75" customHeight="1" x14ac:dyDescent="0.2"/>
    <row r="47939" ht="12.75" customHeight="1" x14ac:dyDescent="0.2"/>
    <row r="47940" ht="12.75" customHeight="1" x14ac:dyDescent="0.2"/>
    <row r="47941" ht="12.75" customHeight="1" x14ac:dyDescent="0.2"/>
    <row r="47942" ht="12.75" customHeight="1" x14ac:dyDescent="0.2"/>
    <row r="47943" ht="12.75" customHeight="1" x14ac:dyDescent="0.2"/>
    <row r="47944" ht="12.75" customHeight="1" x14ac:dyDescent="0.2"/>
    <row r="47945" ht="12.75" customHeight="1" x14ac:dyDescent="0.2"/>
    <row r="47946" ht="12.75" customHeight="1" x14ac:dyDescent="0.2"/>
    <row r="47947" ht="12.75" customHeight="1" x14ac:dyDescent="0.2"/>
    <row r="47948" ht="12.75" customHeight="1" x14ac:dyDescent="0.2"/>
    <row r="47949" ht="12.75" customHeight="1" x14ac:dyDescent="0.2"/>
    <row r="47950" ht="12.75" customHeight="1" x14ac:dyDescent="0.2"/>
    <row r="47951" ht="12.75" customHeight="1" x14ac:dyDescent="0.2"/>
    <row r="47952" ht="12.75" customHeight="1" x14ac:dyDescent="0.2"/>
    <row r="47953" ht="12.75" customHeight="1" x14ac:dyDescent="0.2"/>
    <row r="47954" ht="12.75" customHeight="1" x14ac:dyDescent="0.2"/>
    <row r="47955" ht="12.75" customHeight="1" x14ac:dyDescent="0.2"/>
    <row r="47956" ht="12.75" customHeight="1" x14ac:dyDescent="0.2"/>
    <row r="47957" ht="12.75" customHeight="1" x14ac:dyDescent="0.2"/>
    <row r="47958" ht="12.75" customHeight="1" x14ac:dyDescent="0.2"/>
    <row r="47959" ht="12.75" customHeight="1" x14ac:dyDescent="0.2"/>
    <row r="47960" ht="12.75" customHeight="1" x14ac:dyDescent="0.2"/>
    <row r="47961" ht="12.75" customHeight="1" x14ac:dyDescent="0.2"/>
    <row r="47962" ht="12.75" customHeight="1" x14ac:dyDescent="0.2"/>
    <row r="47963" ht="12.75" customHeight="1" x14ac:dyDescent="0.2"/>
    <row r="47964" ht="12.75" customHeight="1" x14ac:dyDescent="0.2"/>
    <row r="47965" ht="12.75" customHeight="1" x14ac:dyDescent="0.2"/>
    <row r="47966" ht="12.75" customHeight="1" x14ac:dyDescent="0.2"/>
    <row r="47967" ht="12.75" customHeight="1" x14ac:dyDescent="0.2"/>
    <row r="47968" ht="12.75" customHeight="1" x14ac:dyDescent="0.2"/>
    <row r="47969" ht="12.75" customHeight="1" x14ac:dyDescent="0.2"/>
    <row r="47970" ht="12.75" customHeight="1" x14ac:dyDescent="0.2"/>
    <row r="47971" ht="12.75" customHeight="1" x14ac:dyDescent="0.2"/>
    <row r="47972" ht="12.75" customHeight="1" x14ac:dyDescent="0.2"/>
    <row r="47973" ht="12.75" customHeight="1" x14ac:dyDescent="0.2"/>
    <row r="47974" ht="12.75" customHeight="1" x14ac:dyDescent="0.2"/>
    <row r="47975" ht="12.75" customHeight="1" x14ac:dyDescent="0.2"/>
    <row r="47976" ht="12.75" customHeight="1" x14ac:dyDescent="0.2"/>
    <row r="47977" ht="12.75" customHeight="1" x14ac:dyDescent="0.2"/>
    <row r="47978" ht="12.75" customHeight="1" x14ac:dyDescent="0.2"/>
    <row r="47979" ht="12.75" customHeight="1" x14ac:dyDescent="0.2"/>
    <row r="47980" ht="12.75" customHeight="1" x14ac:dyDescent="0.2"/>
    <row r="47981" ht="12.75" customHeight="1" x14ac:dyDescent="0.2"/>
    <row r="47982" ht="12.75" customHeight="1" x14ac:dyDescent="0.2"/>
    <row r="47983" ht="12.75" customHeight="1" x14ac:dyDescent="0.2"/>
    <row r="47984" ht="12.75" customHeight="1" x14ac:dyDescent="0.2"/>
    <row r="47985" ht="12.75" customHeight="1" x14ac:dyDescent="0.2"/>
    <row r="47986" ht="12.75" customHeight="1" x14ac:dyDescent="0.2"/>
    <row r="47987" ht="12.75" customHeight="1" x14ac:dyDescent="0.2"/>
    <row r="47988" ht="12.75" customHeight="1" x14ac:dyDescent="0.2"/>
    <row r="47989" ht="12.75" customHeight="1" x14ac:dyDescent="0.2"/>
    <row r="47990" ht="12.75" customHeight="1" x14ac:dyDescent="0.2"/>
    <row r="47991" ht="12.75" customHeight="1" x14ac:dyDescent="0.2"/>
    <row r="47992" ht="12.75" customHeight="1" x14ac:dyDescent="0.2"/>
    <row r="47993" ht="12.75" customHeight="1" x14ac:dyDescent="0.2"/>
    <row r="47994" ht="12.75" customHeight="1" x14ac:dyDescent="0.2"/>
    <row r="47995" ht="12.75" customHeight="1" x14ac:dyDescent="0.2"/>
    <row r="47996" ht="12.75" customHeight="1" x14ac:dyDescent="0.2"/>
    <row r="47997" ht="12.75" customHeight="1" x14ac:dyDescent="0.2"/>
    <row r="47998" ht="12.75" customHeight="1" x14ac:dyDescent="0.2"/>
    <row r="47999" ht="12.75" customHeight="1" x14ac:dyDescent="0.2"/>
    <row r="48000" ht="12.75" customHeight="1" x14ac:dyDescent="0.2"/>
    <row r="48001" ht="12.75" customHeight="1" x14ac:dyDescent="0.2"/>
    <row r="48002" ht="12.75" customHeight="1" x14ac:dyDescent="0.2"/>
    <row r="48003" ht="12.75" customHeight="1" x14ac:dyDescent="0.2"/>
    <row r="48004" ht="12.75" customHeight="1" x14ac:dyDescent="0.2"/>
    <row r="48005" ht="12.75" customHeight="1" x14ac:dyDescent="0.2"/>
    <row r="48006" ht="12.75" customHeight="1" x14ac:dyDescent="0.2"/>
    <row r="48007" ht="12.75" customHeight="1" x14ac:dyDescent="0.2"/>
    <row r="48008" ht="12.75" customHeight="1" x14ac:dyDescent="0.2"/>
    <row r="48009" ht="12.75" customHeight="1" x14ac:dyDescent="0.2"/>
    <row r="48010" ht="12.75" customHeight="1" x14ac:dyDescent="0.2"/>
    <row r="48011" ht="12.75" customHeight="1" x14ac:dyDescent="0.2"/>
    <row r="48012" ht="12.75" customHeight="1" x14ac:dyDescent="0.2"/>
    <row r="48013" ht="12.75" customHeight="1" x14ac:dyDescent="0.2"/>
    <row r="48014" ht="12.75" customHeight="1" x14ac:dyDescent="0.2"/>
    <row r="48015" ht="12.75" customHeight="1" x14ac:dyDescent="0.2"/>
    <row r="48016" ht="12.75" customHeight="1" x14ac:dyDescent="0.2"/>
    <row r="48017" ht="12.75" customHeight="1" x14ac:dyDescent="0.2"/>
    <row r="48018" ht="12.75" customHeight="1" x14ac:dyDescent="0.2"/>
    <row r="48019" ht="12.75" customHeight="1" x14ac:dyDescent="0.2"/>
    <row r="48020" ht="12.75" customHeight="1" x14ac:dyDescent="0.2"/>
    <row r="48021" ht="12.75" customHeight="1" x14ac:dyDescent="0.2"/>
    <row r="48022" ht="12.75" customHeight="1" x14ac:dyDescent="0.2"/>
    <row r="48023" ht="12.75" customHeight="1" x14ac:dyDescent="0.2"/>
    <row r="48024" ht="12.75" customHeight="1" x14ac:dyDescent="0.2"/>
    <row r="48025" ht="12.75" customHeight="1" x14ac:dyDescent="0.2"/>
    <row r="48026" ht="12.75" customHeight="1" x14ac:dyDescent="0.2"/>
    <row r="48027" ht="12.75" customHeight="1" x14ac:dyDescent="0.2"/>
    <row r="48028" ht="12.75" customHeight="1" x14ac:dyDescent="0.2"/>
    <row r="48029" ht="12.75" customHeight="1" x14ac:dyDescent="0.2"/>
    <row r="48030" ht="12.75" customHeight="1" x14ac:dyDescent="0.2"/>
    <row r="48031" ht="12.75" customHeight="1" x14ac:dyDescent="0.2"/>
    <row r="48032" ht="12.75" customHeight="1" x14ac:dyDescent="0.2"/>
    <row r="48033" ht="12.75" customHeight="1" x14ac:dyDescent="0.2"/>
    <row r="48034" ht="12.75" customHeight="1" x14ac:dyDescent="0.2"/>
    <row r="48035" ht="12.75" customHeight="1" x14ac:dyDescent="0.2"/>
    <row r="48036" ht="12.75" customHeight="1" x14ac:dyDescent="0.2"/>
    <row r="48037" ht="12.75" customHeight="1" x14ac:dyDescent="0.2"/>
    <row r="48038" ht="12.75" customHeight="1" x14ac:dyDescent="0.2"/>
    <row r="48039" ht="12.75" customHeight="1" x14ac:dyDescent="0.2"/>
    <row r="48040" ht="12.75" customHeight="1" x14ac:dyDescent="0.2"/>
    <row r="48041" ht="12.75" customHeight="1" x14ac:dyDescent="0.2"/>
    <row r="48042" ht="12.75" customHeight="1" x14ac:dyDescent="0.2"/>
    <row r="48043" ht="12.75" customHeight="1" x14ac:dyDescent="0.2"/>
    <row r="48044" ht="12.75" customHeight="1" x14ac:dyDescent="0.2"/>
    <row r="48045" ht="12.75" customHeight="1" x14ac:dyDescent="0.2"/>
    <row r="48046" ht="12.75" customHeight="1" x14ac:dyDescent="0.2"/>
    <row r="48047" ht="12.75" customHeight="1" x14ac:dyDescent="0.2"/>
    <row r="48048" ht="12.75" customHeight="1" x14ac:dyDescent="0.2"/>
    <row r="48049" ht="12.75" customHeight="1" x14ac:dyDescent="0.2"/>
    <row r="48050" ht="12.75" customHeight="1" x14ac:dyDescent="0.2"/>
    <row r="48051" ht="12.75" customHeight="1" x14ac:dyDescent="0.2"/>
    <row r="48052" ht="12.75" customHeight="1" x14ac:dyDescent="0.2"/>
    <row r="48053" ht="12.75" customHeight="1" x14ac:dyDescent="0.2"/>
    <row r="48054" ht="12.75" customHeight="1" x14ac:dyDescent="0.2"/>
    <row r="48055" ht="12.75" customHeight="1" x14ac:dyDescent="0.2"/>
    <row r="48056" ht="12.75" customHeight="1" x14ac:dyDescent="0.2"/>
    <row r="48057" ht="12.75" customHeight="1" x14ac:dyDescent="0.2"/>
    <row r="48058" ht="12.75" customHeight="1" x14ac:dyDescent="0.2"/>
    <row r="48059" ht="12.75" customHeight="1" x14ac:dyDescent="0.2"/>
    <row r="48060" ht="12.75" customHeight="1" x14ac:dyDescent="0.2"/>
    <row r="48061" ht="12.75" customHeight="1" x14ac:dyDescent="0.2"/>
    <row r="48062" ht="12.75" customHeight="1" x14ac:dyDescent="0.2"/>
    <row r="48063" ht="12.75" customHeight="1" x14ac:dyDescent="0.2"/>
    <row r="48064" ht="12.75" customHeight="1" x14ac:dyDescent="0.2"/>
    <row r="48065" ht="12.75" customHeight="1" x14ac:dyDescent="0.2"/>
    <row r="48066" ht="12.75" customHeight="1" x14ac:dyDescent="0.2"/>
    <row r="48067" ht="12.75" customHeight="1" x14ac:dyDescent="0.2"/>
    <row r="48068" ht="12.75" customHeight="1" x14ac:dyDescent="0.2"/>
    <row r="48069" ht="12.75" customHeight="1" x14ac:dyDescent="0.2"/>
    <row r="48070" ht="12.75" customHeight="1" x14ac:dyDescent="0.2"/>
    <row r="48071" ht="12.75" customHeight="1" x14ac:dyDescent="0.2"/>
    <row r="48072" ht="12.75" customHeight="1" x14ac:dyDescent="0.2"/>
    <row r="48073" ht="12.75" customHeight="1" x14ac:dyDescent="0.2"/>
    <row r="48074" ht="12.75" customHeight="1" x14ac:dyDescent="0.2"/>
    <row r="48075" ht="12.75" customHeight="1" x14ac:dyDescent="0.2"/>
    <row r="48076" ht="12.75" customHeight="1" x14ac:dyDescent="0.2"/>
    <row r="48077" ht="12.75" customHeight="1" x14ac:dyDescent="0.2"/>
    <row r="48078" ht="12.75" customHeight="1" x14ac:dyDescent="0.2"/>
    <row r="48079" ht="12.75" customHeight="1" x14ac:dyDescent="0.2"/>
    <row r="48080" ht="12.75" customHeight="1" x14ac:dyDescent="0.2"/>
    <row r="48081" ht="12.75" customHeight="1" x14ac:dyDescent="0.2"/>
    <row r="48082" ht="12.75" customHeight="1" x14ac:dyDescent="0.2"/>
    <row r="48083" ht="12.75" customHeight="1" x14ac:dyDescent="0.2"/>
    <row r="48084" ht="12.75" customHeight="1" x14ac:dyDescent="0.2"/>
    <row r="48085" ht="12.75" customHeight="1" x14ac:dyDescent="0.2"/>
    <row r="48086" ht="12.75" customHeight="1" x14ac:dyDescent="0.2"/>
    <row r="48087" ht="12.75" customHeight="1" x14ac:dyDescent="0.2"/>
    <row r="48088" ht="12.75" customHeight="1" x14ac:dyDescent="0.2"/>
    <row r="48089" ht="12.75" customHeight="1" x14ac:dyDescent="0.2"/>
    <row r="48090" ht="12.75" customHeight="1" x14ac:dyDescent="0.2"/>
    <row r="48091" ht="12.75" customHeight="1" x14ac:dyDescent="0.2"/>
    <row r="48092" ht="12.75" customHeight="1" x14ac:dyDescent="0.2"/>
    <row r="48093" ht="12.75" customHeight="1" x14ac:dyDescent="0.2"/>
    <row r="48094" ht="12.75" customHeight="1" x14ac:dyDescent="0.2"/>
    <row r="48095" ht="12.75" customHeight="1" x14ac:dyDescent="0.2"/>
    <row r="48096" ht="12.75" customHeight="1" x14ac:dyDescent="0.2"/>
    <row r="48097" ht="12.75" customHeight="1" x14ac:dyDescent="0.2"/>
    <row r="48098" ht="12.75" customHeight="1" x14ac:dyDescent="0.2"/>
    <row r="48099" ht="12.75" customHeight="1" x14ac:dyDescent="0.2"/>
    <row r="48100" ht="12.75" customHeight="1" x14ac:dyDescent="0.2"/>
    <row r="48101" ht="12.75" customHeight="1" x14ac:dyDescent="0.2"/>
    <row r="48102" ht="12.75" customHeight="1" x14ac:dyDescent="0.2"/>
    <row r="48103" ht="12.75" customHeight="1" x14ac:dyDescent="0.2"/>
    <row r="48104" ht="12.75" customHeight="1" x14ac:dyDescent="0.2"/>
    <row r="48105" ht="12.75" customHeight="1" x14ac:dyDescent="0.2"/>
    <row r="48106" ht="12.75" customHeight="1" x14ac:dyDescent="0.2"/>
    <row r="48107" ht="12.75" customHeight="1" x14ac:dyDescent="0.2"/>
    <row r="48108" ht="12.75" customHeight="1" x14ac:dyDescent="0.2"/>
    <row r="48109" ht="12.75" customHeight="1" x14ac:dyDescent="0.2"/>
    <row r="48110" ht="12.75" customHeight="1" x14ac:dyDescent="0.2"/>
    <row r="48111" ht="12.75" customHeight="1" x14ac:dyDescent="0.2"/>
    <row r="48112" ht="12.75" customHeight="1" x14ac:dyDescent="0.2"/>
    <row r="48113" ht="12.75" customHeight="1" x14ac:dyDescent="0.2"/>
    <row r="48114" ht="12.75" customHeight="1" x14ac:dyDescent="0.2"/>
    <row r="48115" ht="12.75" customHeight="1" x14ac:dyDescent="0.2"/>
    <row r="48116" ht="12.75" customHeight="1" x14ac:dyDescent="0.2"/>
    <row r="48117" ht="12.75" customHeight="1" x14ac:dyDescent="0.2"/>
    <row r="48118" ht="12.75" customHeight="1" x14ac:dyDescent="0.2"/>
    <row r="48119" ht="12.75" customHeight="1" x14ac:dyDescent="0.2"/>
    <row r="48120" ht="12.75" customHeight="1" x14ac:dyDescent="0.2"/>
    <row r="48121" ht="12.75" customHeight="1" x14ac:dyDescent="0.2"/>
    <row r="48122" ht="12.75" customHeight="1" x14ac:dyDescent="0.2"/>
    <row r="48123" ht="12.75" customHeight="1" x14ac:dyDescent="0.2"/>
    <row r="48124" ht="12.75" customHeight="1" x14ac:dyDescent="0.2"/>
    <row r="48125" ht="12.75" customHeight="1" x14ac:dyDescent="0.2"/>
    <row r="48126" ht="12.75" customHeight="1" x14ac:dyDescent="0.2"/>
    <row r="48127" ht="12.75" customHeight="1" x14ac:dyDescent="0.2"/>
    <row r="48128" ht="12.75" customHeight="1" x14ac:dyDescent="0.2"/>
    <row r="48129" ht="12.75" customHeight="1" x14ac:dyDescent="0.2"/>
    <row r="48130" ht="12.75" customHeight="1" x14ac:dyDescent="0.2"/>
    <row r="48131" ht="12.75" customHeight="1" x14ac:dyDescent="0.2"/>
    <row r="48132" ht="12.75" customHeight="1" x14ac:dyDescent="0.2"/>
    <row r="48133" ht="12.75" customHeight="1" x14ac:dyDescent="0.2"/>
    <row r="48134" ht="12.75" customHeight="1" x14ac:dyDescent="0.2"/>
    <row r="48135" ht="12.75" customHeight="1" x14ac:dyDescent="0.2"/>
    <row r="48136" ht="12.75" customHeight="1" x14ac:dyDescent="0.2"/>
    <row r="48137" ht="12.75" customHeight="1" x14ac:dyDescent="0.2"/>
    <row r="48138" ht="12.75" customHeight="1" x14ac:dyDescent="0.2"/>
    <row r="48139" ht="12.75" customHeight="1" x14ac:dyDescent="0.2"/>
    <row r="48140" ht="12.75" customHeight="1" x14ac:dyDescent="0.2"/>
    <row r="48141" ht="12.75" customHeight="1" x14ac:dyDescent="0.2"/>
    <row r="48142" ht="12.75" customHeight="1" x14ac:dyDescent="0.2"/>
    <row r="48143" ht="12.75" customHeight="1" x14ac:dyDescent="0.2"/>
    <row r="48144" ht="12.75" customHeight="1" x14ac:dyDescent="0.2"/>
    <row r="48145" ht="12.75" customHeight="1" x14ac:dyDescent="0.2"/>
    <row r="48146" ht="12.75" customHeight="1" x14ac:dyDescent="0.2"/>
    <row r="48147" ht="12.75" customHeight="1" x14ac:dyDescent="0.2"/>
    <row r="48148" ht="12.75" customHeight="1" x14ac:dyDescent="0.2"/>
    <row r="48149" ht="12.75" customHeight="1" x14ac:dyDescent="0.2"/>
    <row r="48150" ht="12.75" customHeight="1" x14ac:dyDescent="0.2"/>
    <row r="48151" ht="12.75" customHeight="1" x14ac:dyDescent="0.2"/>
    <row r="48152" ht="12.75" customHeight="1" x14ac:dyDescent="0.2"/>
    <row r="48153" ht="12.75" customHeight="1" x14ac:dyDescent="0.2"/>
    <row r="48154" ht="12.75" customHeight="1" x14ac:dyDescent="0.2"/>
    <row r="48155" ht="12.75" customHeight="1" x14ac:dyDescent="0.2"/>
    <row r="48156" ht="12.75" customHeight="1" x14ac:dyDescent="0.2"/>
    <row r="48157" ht="12.75" customHeight="1" x14ac:dyDescent="0.2"/>
    <row r="48158" ht="12.75" customHeight="1" x14ac:dyDescent="0.2"/>
    <row r="48159" ht="12.75" customHeight="1" x14ac:dyDescent="0.2"/>
    <row r="48160" ht="12.75" customHeight="1" x14ac:dyDescent="0.2"/>
    <row r="48161" ht="12.75" customHeight="1" x14ac:dyDescent="0.2"/>
    <row r="48162" ht="12.75" customHeight="1" x14ac:dyDescent="0.2"/>
    <row r="48163" ht="12.75" customHeight="1" x14ac:dyDescent="0.2"/>
    <row r="48164" ht="12.75" customHeight="1" x14ac:dyDescent="0.2"/>
    <row r="48165" ht="12.75" customHeight="1" x14ac:dyDescent="0.2"/>
    <row r="48166" ht="12.75" customHeight="1" x14ac:dyDescent="0.2"/>
    <row r="48167" ht="12.75" customHeight="1" x14ac:dyDescent="0.2"/>
    <row r="48168" ht="12.75" customHeight="1" x14ac:dyDescent="0.2"/>
    <row r="48169" ht="12.75" customHeight="1" x14ac:dyDescent="0.2"/>
    <row r="48170" ht="12.75" customHeight="1" x14ac:dyDescent="0.2"/>
    <row r="48171" ht="12.75" customHeight="1" x14ac:dyDescent="0.2"/>
    <row r="48172" ht="12.75" customHeight="1" x14ac:dyDescent="0.2"/>
    <row r="48173" ht="12.75" customHeight="1" x14ac:dyDescent="0.2"/>
    <row r="48174" ht="12.75" customHeight="1" x14ac:dyDescent="0.2"/>
    <row r="48175" ht="12.75" customHeight="1" x14ac:dyDescent="0.2"/>
    <row r="48176" ht="12.75" customHeight="1" x14ac:dyDescent="0.2"/>
    <row r="48177" ht="12.75" customHeight="1" x14ac:dyDescent="0.2"/>
    <row r="48178" ht="12.75" customHeight="1" x14ac:dyDescent="0.2"/>
    <row r="48179" ht="12.75" customHeight="1" x14ac:dyDescent="0.2"/>
    <row r="48180" ht="12.75" customHeight="1" x14ac:dyDescent="0.2"/>
    <row r="48181" ht="12.75" customHeight="1" x14ac:dyDescent="0.2"/>
    <row r="48182" ht="12.75" customHeight="1" x14ac:dyDescent="0.2"/>
    <row r="48183" ht="12.75" customHeight="1" x14ac:dyDescent="0.2"/>
    <row r="48184" ht="12.75" customHeight="1" x14ac:dyDescent="0.2"/>
    <row r="48185" ht="12.75" customHeight="1" x14ac:dyDescent="0.2"/>
    <row r="48186" ht="12.75" customHeight="1" x14ac:dyDescent="0.2"/>
    <row r="48187" ht="12.75" customHeight="1" x14ac:dyDescent="0.2"/>
    <row r="48188" ht="12.75" customHeight="1" x14ac:dyDescent="0.2"/>
    <row r="48189" ht="12.75" customHeight="1" x14ac:dyDescent="0.2"/>
    <row r="48190" ht="12.75" customHeight="1" x14ac:dyDescent="0.2"/>
    <row r="48191" ht="12.75" customHeight="1" x14ac:dyDescent="0.2"/>
    <row r="48192" ht="12.75" customHeight="1" x14ac:dyDescent="0.2"/>
    <row r="48193" ht="12.75" customHeight="1" x14ac:dyDescent="0.2"/>
    <row r="48194" ht="12.75" customHeight="1" x14ac:dyDescent="0.2"/>
    <row r="48195" ht="12.75" customHeight="1" x14ac:dyDescent="0.2"/>
    <row r="48196" ht="12.75" customHeight="1" x14ac:dyDescent="0.2"/>
    <row r="48197" ht="12.75" customHeight="1" x14ac:dyDescent="0.2"/>
    <row r="48198" ht="12.75" customHeight="1" x14ac:dyDescent="0.2"/>
    <row r="48199" ht="12.75" customHeight="1" x14ac:dyDescent="0.2"/>
    <row r="48200" ht="12.75" customHeight="1" x14ac:dyDescent="0.2"/>
    <row r="48201" ht="12.75" customHeight="1" x14ac:dyDescent="0.2"/>
    <row r="48202" ht="12.75" customHeight="1" x14ac:dyDescent="0.2"/>
    <row r="48203" ht="12.75" customHeight="1" x14ac:dyDescent="0.2"/>
    <row r="48204" ht="12.75" customHeight="1" x14ac:dyDescent="0.2"/>
    <row r="48205" ht="12.75" customHeight="1" x14ac:dyDescent="0.2"/>
    <row r="48206" ht="12.75" customHeight="1" x14ac:dyDescent="0.2"/>
    <row r="48207" ht="12.75" customHeight="1" x14ac:dyDescent="0.2"/>
    <row r="48208" ht="12.75" customHeight="1" x14ac:dyDescent="0.2"/>
    <row r="48209" ht="12.75" customHeight="1" x14ac:dyDescent="0.2"/>
    <row r="48210" ht="12.75" customHeight="1" x14ac:dyDescent="0.2"/>
    <row r="48211" ht="12.75" customHeight="1" x14ac:dyDescent="0.2"/>
    <row r="48212" ht="12.75" customHeight="1" x14ac:dyDescent="0.2"/>
    <row r="48213" ht="12.75" customHeight="1" x14ac:dyDescent="0.2"/>
    <row r="48214" ht="12.75" customHeight="1" x14ac:dyDescent="0.2"/>
    <row r="48215" ht="12.75" customHeight="1" x14ac:dyDescent="0.2"/>
    <row r="48216" ht="12.75" customHeight="1" x14ac:dyDescent="0.2"/>
    <row r="48217" ht="12.75" customHeight="1" x14ac:dyDescent="0.2"/>
    <row r="48218" ht="12.75" customHeight="1" x14ac:dyDescent="0.2"/>
    <row r="48219" ht="12.75" customHeight="1" x14ac:dyDescent="0.2"/>
    <row r="48220" ht="12.75" customHeight="1" x14ac:dyDescent="0.2"/>
    <row r="48221" ht="12.75" customHeight="1" x14ac:dyDescent="0.2"/>
    <row r="48222" ht="12.75" customHeight="1" x14ac:dyDescent="0.2"/>
    <row r="48223" ht="12.75" customHeight="1" x14ac:dyDescent="0.2"/>
    <row r="48224" ht="12.75" customHeight="1" x14ac:dyDescent="0.2"/>
    <row r="48225" ht="12.75" customHeight="1" x14ac:dyDescent="0.2"/>
    <row r="48226" ht="12.75" customHeight="1" x14ac:dyDescent="0.2"/>
    <row r="48227" ht="12.75" customHeight="1" x14ac:dyDescent="0.2"/>
    <row r="48228" ht="12.75" customHeight="1" x14ac:dyDescent="0.2"/>
    <row r="48229" ht="12.75" customHeight="1" x14ac:dyDescent="0.2"/>
    <row r="48230" ht="12.75" customHeight="1" x14ac:dyDescent="0.2"/>
    <row r="48231" ht="12.75" customHeight="1" x14ac:dyDescent="0.2"/>
    <row r="48232" ht="12.75" customHeight="1" x14ac:dyDescent="0.2"/>
    <row r="48233" ht="12.75" customHeight="1" x14ac:dyDescent="0.2"/>
    <row r="48234" ht="12.75" customHeight="1" x14ac:dyDescent="0.2"/>
    <row r="48235" ht="12.75" customHeight="1" x14ac:dyDescent="0.2"/>
    <row r="48236" ht="12.75" customHeight="1" x14ac:dyDescent="0.2"/>
    <row r="48237" ht="12.75" customHeight="1" x14ac:dyDescent="0.2"/>
    <row r="48238" ht="12.75" customHeight="1" x14ac:dyDescent="0.2"/>
    <row r="48239" ht="12.75" customHeight="1" x14ac:dyDescent="0.2"/>
    <row r="48240" ht="12.75" customHeight="1" x14ac:dyDescent="0.2"/>
    <row r="48241" ht="12.75" customHeight="1" x14ac:dyDescent="0.2"/>
    <row r="48242" ht="12.75" customHeight="1" x14ac:dyDescent="0.2"/>
    <row r="48243" ht="12.75" customHeight="1" x14ac:dyDescent="0.2"/>
    <row r="48244" ht="12.75" customHeight="1" x14ac:dyDescent="0.2"/>
    <row r="48245" ht="12.75" customHeight="1" x14ac:dyDescent="0.2"/>
    <row r="48246" ht="12.75" customHeight="1" x14ac:dyDescent="0.2"/>
    <row r="48247" ht="12.75" customHeight="1" x14ac:dyDescent="0.2"/>
    <row r="48248" ht="12.75" customHeight="1" x14ac:dyDescent="0.2"/>
    <row r="48249" ht="12.75" customHeight="1" x14ac:dyDescent="0.2"/>
    <row r="48250" ht="12.75" customHeight="1" x14ac:dyDescent="0.2"/>
    <row r="48251" ht="12.75" customHeight="1" x14ac:dyDescent="0.2"/>
    <row r="48252" ht="12.75" customHeight="1" x14ac:dyDescent="0.2"/>
    <row r="48253" ht="12.75" customHeight="1" x14ac:dyDescent="0.2"/>
    <row r="48254" ht="12.75" customHeight="1" x14ac:dyDescent="0.2"/>
    <row r="48255" ht="12.75" customHeight="1" x14ac:dyDescent="0.2"/>
    <row r="48256" ht="12.75" customHeight="1" x14ac:dyDescent="0.2"/>
    <row r="48257" ht="12.75" customHeight="1" x14ac:dyDescent="0.2"/>
    <row r="48258" ht="12.75" customHeight="1" x14ac:dyDescent="0.2"/>
    <row r="48259" ht="12.75" customHeight="1" x14ac:dyDescent="0.2"/>
    <row r="48260" ht="12.75" customHeight="1" x14ac:dyDescent="0.2"/>
    <row r="48261" ht="12.75" customHeight="1" x14ac:dyDescent="0.2"/>
    <row r="48262" ht="12.75" customHeight="1" x14ac:dyDescent="0.2"/>
    <row r="48263" ht="12.75" customHeight="1" x14ac:dyDescent="0.2"/>
    <row r="48264" ht="12.75" customHeight="1" x14ac:dyDescent="0.2"/>
    <row r="48265" ht="12.75" customHeight="1" x14ac:dyDescent="0.2"/>
    <row r="48266" ht="12.75" customHeight="1" x14ac:dyDescent="0.2"/>
    <row r="48267" ht="12.75" customHeight="1" x14ac:dyDescent="0.2"/>
    <row r="48268" ht="12.75" customHeight="1" x14ac:dyDescent="0.2"/>
    <row r="48269" ht="12.75" customHeight="1" x14ac:dyDescent="0.2"/>
    <row r="48270" ht="12.75" customHeight="1" x14ac:dyDescent="0.2"/>
    <row r="48271" ht="12.75" customHeight="1" x14ac:dyDescent="0.2"/>
    <row r="48272" ht="12.75" customHeight="1" x14ac:dyDescent="0.2"/>
    <row r="48273" ht="12.75" customHeight="1" x14ac:dyDescent="0.2"/>
    <row r="48274" ht="12.75" customHeight="1" x14ac:dyDescent="0.2"/>
    <row r="48275" ht="12.75" customHeight="1" x14ac:dyDescent="0.2"/>
    <row r="48276" ht="12.75" customHeight="1" x14ac:dyDescent="0.2"/>
    <row r="48277" ht="12.75" customHeight="1" x14ac:dyDescent="0.2"/>
    <row r="48278" ht="12.75" customHeight="1" x14ac:dyDescent="0.2"/>
    <row r="48279" ht="12.75" customHeight="1" x14ac:dyDescent="0.2"/>
    <row r="48280" ht="12.75" customHeight="1" x14ac:dyDescent="0.2"/>
    <row r="48281" ht="12.75" customHeight="1" x14ac:dyDescent="0.2"/>
    <row r="48282" ht="12.75" customHeight="1" x14ac:dyDescent="0.2"/>
    <row r="48283" ht="12.75" customHeight="1" x14ac:dyDescent="0.2"/>
    <row r="48284" ht="12.75" customHeight="1" x14ac:dyDescent="0.2"/>
    <row r="48285" ht="12.75" customHeight="1" x14ac:dyDescent="0.2"/>
    <row r="48286" ht="12.75" customHeight="1" x14ac:dyDescent="0.2"/>
    <row r="48287" ht="12.75" customHeight="1" x14ac:dyDescent="0.2"/>
    <row r="48288" ht="12.75" customHeight="1" x14ac:dyDescent="0.2"/>
    <row r="48289" ht="12.75" customHeight="1" x14ac:dyDescent="0.2"/>
    <row r="48290" ht="12.75" customHeight="1" x14ac:dyDescent="0.2"/>
    <row r="48291" ht="12.75" customHeight="1" x14ac:dyDescent="0.2"/>
    <row r="48292" ht="12.75" customHeight="1" x14ac:dyDescent="0.2"/>
    <row r="48293" ht="12.75" customHeight="1" x14ac:dyDescent="0.2"/>
    <row r="48294" ht="12.75" customHeight="1" x14ac:dyDescent="0.2"/>
    <row r="48295" ht="12.75" customHeight="1" x14ac:dyDescent="0.2"/>
    <row r="48296" ht="12.75" customHeight="1" x14ac:dyDescent="0.2"/>
    <row r="48297" ht="12.75" customHeight="1" x14ac:dyDescent="0.2"/>
    <row r="48298" ht="12.75" customHeight="1" x14ac:dyDescent="0.2"/>
    <row r="48299" ht="12.75" customHeight="1" x14ac:dyDescent="0.2"/>
    <row r="48300" ht="12.75" customHeight="1" x14ac:dyDescent="0.2"/>
    <row r="48301" ht="12.75" customHeight="1" x14ac:dyDescent="0.2"/>
    <row r="48302" ht="12.75" customHeight="1" x14ac:dyDescent="0.2"/>
    <row r="48303" ht="12.75" customHeight="1" x14ac:dyDescent="0.2"/>
    <row r="48304" ht="12.75" customHeight="1" x14ac:dyDescent="0.2"/>
    <row r="48305" ht="12.75" customHeight="1" x14ac:dyDescent="0.2"/>
    <row r="48306" ht="12.75" customHeight="1" x14ac:dyDescent="0.2"/>
    <row r="48307" ht="12.75" customHeight="1" x14ac:dyDescent="0.2"/>
    <row r="48308" ht="12.75" customHeight="1" x14ac:dyDescent="0.2"/>
    <row r="48309" ht="12.75" customHeight="1" x14ac:dyDescent="0.2"/>
    <row r="48310" ht="12.75" customHeight="1" x14ac:dyDescent="0.2"/>
    <row r="48311" ht="12.75" customHeight="1" x14ac:dyDescent="0.2"/>
    <row r="48312" ht="12.75" customHeight="1" x14ac:dyDescent="0.2"/>
    <row r="48313" ht="12.75" customHeight="1" x14ac:dyDescent="0.2"/>
    <row r="48314" ht="12.75" customHeight="1" x14ac:dyDescent="0.2"/>
    <row r="48315" ht="12.75" customHeight="1" x14ac:dyDescent="0.2"/>
    <row r="48316" ht="12.75" customHeight="1" x14ac:dyDescent="0.2"/>
    <row r="48317" ht="12.75" customHeight="1" x14ac:dyDescent="0.2"/>
    <row r="48318" ht="12.75" customHeight="1" x14ac:dyDescent="0.2"/>
    <row r="48319" ht="12.75" customHeight="1" x14ac:dyDescent="0.2"/>
    <row r="48320" ht="12.75" customHeight="1" x14ac:dyDescent="0.2"/>
    <row r="48321" ht="12.75" customHeight="1" x14ac:dyDescent="0.2"/>
    <row r="48322" ht="12.75" customHeight="1" x14ac:dyDescent="0.2"/>
    <row r="48323" ht="12.75" customHeight="1" x14ac:dyDescent="0.2"/>
    <row r="48324" ht="12.75" customHeight="1" x14ac:dyDescent="0.2"/>
    <row r="48325" ht="12.75" customHeight="1" x14ac:dyDescent="0.2"/>
    <row r="48326" ht="12.75" customHeight="1" x14ac:dyDescent="0.2"/>
    <row r="48327" ht="12.75" customHeight="1" x14ac:dyDescent="0.2"/>
    <row r="48328" ht="12.75" customHeight="1" x14ac:dyDescent="0.2"/>
    <row r="48329" ht="12.75" customHeight="1" x14ac:dyDescent="0.2"/>
    <row r="48330" ht="12.75" customHeight="1" x14ac:dyDescent="0.2"/>
    <row r="48331" ht="12.75" customHeight="1" x14ac:dyDescent="0.2"/>
    <row r="48332" ht="12.75" customHeight="1" x14ac:dyDescent="0.2"/>
    <row r="48333" ht="12.75" customHeight="1" x14ac:dyDescent="0.2"/>
    <row r="48334" ht="12.75" customHeight="1" x14ac:dyDescent="0.2"/>
    <row r="48335" ht="12.75" customHeight="1" x14ac:dyDescent="0.2"/>
    <row r="48336" ht="12.75" customHeight="1" x14ac:dyDescent="0.2"/>
    <row r="48337" ht="12.75" customHeight="1" x14ac:dyDescent="0.2"/>
    <row r="48338" ht="12.75" customHeight="1" x14ac:dyDescent="0.2"/>
    <row r="48339" ht="12.75" customHeight="1" x14ac:dyDescent="0.2"/>
    <row r="48340" ht="12.75" customHeight="1" x14ac:dyDescent="0.2"/>
    <row r="48341" ht="12.75" customHeight="1" x14ac:dyDescent="0.2"/>
    <row r="48342" ht="12.75" customHeight="1" x14ac:dyDescent="0.2"/>
    <row r="48343" ht="12.75" customHeight="1" x14ac:dyDescent="0.2"/>
    <row r="48344" ht="12.75" customHeight="1" x14ac:dyDescent="0.2"/>
    <row r="48345" ht="12.75" customHeight="1" x14ac:dyDescent="0.2"/>
    <row r="48346" ht="12.75" customHeight="1" x14ac:dyDescent="0.2"/>
    <row r="48347" ht="12.75" customHeight="1" x14ac:dyDescent="0.2"/>
    <row r="48348" ht="12.75" customHeight="1" x14ac:dyDescent="0.2"/>
    <row r="48349" ht="12.75" customHeight="1" x14ac:dyDescent="0.2"/>
    <row r="48350" ht="12.75" customHeight="1" x14ac:dyDescent="0.2"/>
    <row r="48351" ht="12.75" customHeight="1" x14ac:dyDescent="0.2"/>
    <row r="48352" ht="12.75" customHeight="1" x14ac:dyDescent="0.2"/>
    <row r="48353" ht="12.75" customHeight="1" x14ac:dyDescent="0.2"/>
    <row r="48354" ht="12.75" customHeight="1" x14ac:dyDescent="0.2"/>
    <row r="48355" ht="12.75" customHeight="1" x14ac:dyDescent="0.2"/>
    <row r="48356" ht="12.75" customHeight="1" x14ac:dyDescent="0.2"/>
    <row r="48357" ht="12.75" customHeight="1" x14ac:dyDescent="0.2"/>
    <row r="48358" ht="12.75" customHeight="1" x14ac:dyDescent="0.2"/>
    <row r="48359" ht="12.75" customHeight="1" x14ac:dyDescent="0.2"/>
    <row r="48360" ht="12.75" customHeight="1" x14ac:dyDescent="0.2"/>
    <row r="48361" ht="12.75" customHeight="1" x14ac:dyDescent="0.2"/>
    <row r="48362" ht="12.75" customHeight="1" x14ac:dyDescent="0.2"/>
    <row r="48363" ht="12.75" customHeight="1" x14ac:dyDescent="0.2"/>
    <row r="48364" ht="12.75" customHeight="1" x14ac:dyDescent="0.2"/>
    <row r="48365" ht="12.75" customHeight="1" x14ac:dyDescent="0.2"/>
    <row r="48366" ht="12.75" customHeight="1" x14ac:dyDescent="0.2"/>
    <row r="48367" ht="12.75" customHeight="1" x14ac:dyDescent="0.2"/>
    <row r="48368" ht="12.75" customHeight="1" x14ac:dyDescent="0.2"/>
    <row r="48369" ht="12.75" customHeight="1" x14ac:dyDescent="0.2"/>
    <row r="48370" ht="12.75" customHeight="1" x14ac:dyDescent="0.2"/>
    <row r="48371" ht="12.75" customHeight="1" x14ac:dyDescent="0.2"/>
    <row r="48372" ht="12.75" customHeight="1" x14ac:dyDescent="0.2"/>
    <row r="48373" ht="12.75" customHeight="1" x14ac:dyDescent="0.2"/>
    <row r="48374" ht="12.75" customHeight="1" x14ac:dyDescent="0.2"/>
    <row r="48375" ht="12.75" customHeight="1" x14ac:dyDescent="0.2"/>
    <row r="48376" ht="12.75" customHeight="1" x14ac:dyDescent="0.2"/>
    <row r="48377" ht="12.75" customHeight="1" x14ac:dyDescent="0.2"/>
    <row r="48378" ht="12.75" customHeight="1" x14ac:dyDescent="0.2"/>
    <row r="48379" ht="12.75" customHeight="1" x14ac:dyDescent="0.2"/>
    <row r="48380" ht="12.75" customHeight="1" x14ac:dyDescent="0.2"/>
    <row r="48381" ht="12.75" customHeight="1" x14ac:dyDescent="0.2"/>
    <row r="48382" ht="12.75" customHeight="1" x14ac:dyDescent="0.2"/>
    <row r="48383" ht="12.75" customHeight="1" x14ac:dyDescent="0.2"/>
    <row r="48384" ht="12.75" customHeight="1" x14ac:dyDescent="0.2"/>
    <row r="48385" ht="12.75" customHeight="1" x14ac:dyDescent="0.2"/>
    <row r="48386" ht="12.75" customHeight="1" x14ac:dyDescent="0.2"/>
    <row r="48387" ht="12.75" customHeight="1" x14ac:dyDescent="0.2"/>
    <row r="48388" ht="12.75" customHeight="1" x14ac:dyDescent="0.2"/>
    <row r="48389" ht="12.75" customHeight="1" x14ac:dyDescent="0.2"/>
    <row r="48390" ht="12.75" customHeight="1" x14ac:dyDescent="0.2"/>
    <row r="48391" ht="12.75" customHeight="1" x14ac:dyDescent="0.2"/>
    <row r="48392" ht="12.75" customHeight="1" x14ac:dyDescent="0.2"/>
    <row r="48393" ht="12.75" customHeight="1" x14ac:dyDescent="0.2"/>
    <row r="48394" ht="12.75" customHeight="1" x14ac:dyDescent="0.2"/>
    <row r="48395" ht="12.75" customHeight="1" x14ac:dyDescent="0.2"/>
    <row r="48396" ht="12.75" customHeight="1" x14ac:dyDescent="0.2"/>
    <row r="48397" ht="12.75" customHeight="1" x14ac:dyDescent="0.2"/>
    <row r="48398" ht="12.75" customHeight="1" x14ac:dyDescent="0.2"/>
    <row r="48399" ht="12.75" customHeight="1" x14ac:dyDescent="0.2"/>
    <row r="48400" ht="12.75" customHeight="1" x14ac:dyDescent="0.2"/>
    <row r="48401" ht="12.75" customHeight="1" x14ac:dyDescent="0.2"/>
    <row r="48402" ht="12.75" customHeight="1" x14ac:dyDescent="0.2"/>
    <row r="48403" ht="12.75" customHeight="1" x14ac:dyDescent="0.2"/>
    <row r="48404" ht="12.75" customHeight="1" x14ac:dyDescent="0.2"/>
    <row r="48405" ht="12.75" customHeight="1" x14ac:dyDescent="0.2"/>
    <row r="48406" ht="12.75" customHeight="1" x14ac:dyDescent="0.2"/>
    <row r="48407" ht="12.75" customHeight="1" x14ac:dyDescent="0.2"/>
    <row r="48408" ht="12.75" customHeight="1" x14ac:dyDescent="0.2"/>
    <row r="48409" ht="12.75" customHeight="1" x14ac:dyDescent="0.2"/>
    <row r="48410" ht="12.75" customHeight="1" x14ac:dyDescent="0.2"/>
    <row r="48411" ht="12.75" customHeight="1" x14ac:dyDescent="0.2"/>
    <row r="48412" ht="12.75" customHeight="1" x14ac:dyDescent="0.2"/>
    <row r="48413" ht="12.75" customHeight="1" x14ac:dyDescent="0.2"/>
    <row r="48414" ht="12.75" customHeight="1" x14ac:dyDescent="0.2"/>
    <row r="48415" ht="12.75" customHeight="1" x14ac:dyDescent="0.2"/>
    <row r="48416" ht="12.75" customHeight="1" x14ac:dyDescent="0.2"/>
    <row r="48417" ht="12.75" customHeight="1" x14ac:dyDescent="0.2"/>
    <row r="48418" ht="12.75" customHeight="1" x14ac:dyDescent="0.2"/>
    <row r="48419" ht="12.75" customHeight="1" x14ac:dyDescent="0.2"/>
    <row r="48420" ht="12.75" customHeight="1" x14ac:dyDescent="0.2"/>
    <row r="48421" ht="12.75" customHeight="1" x14ac:dyDescent="0.2"/>
    <row r="48422" ht="12.75" customHeight="1" x14ac:dyDescent="0.2"/>
    <row r="48423" ht="12.75" customHeight="1" x14ac:dyDescent="0.2"/>
    <row r="48424" ht="12.75" customHeight="1" x14ac:dyDescent="0.2"/>
    <row r="48425" ht="12.75" customHeight="1" x14ac:dyDescent="0.2"/>
    <row r="48426" ht="12.75" customHeight="1" x14ac:dyDescent="0.2"/>
    <row r="48427" ht="12.75" customHeight="1" x14ac:dyDescent="0.2"/>
    <row r="48428" ht="12.75" customHeight="1" x14ac:dyDescent="0.2"/>
    <row r="48429" ht="12.75" customHeight="1" x14ac:dyDescent="0.2"/>
    <row r="48430" ht="12.75" customHeight="1" x14ac:dyDescent="0.2"/>
    <row r="48431" ht="12.75" customHeight="1" x14ac:dyDescent="0.2"/>
    <row r="48432" ht="12.75" customHeight="1" x14ac:dyDescent="0.2"/>
    <row r="48433" ht="12.75" customHeight="1" x14ac:dyDescent="0.2"/>
    <row r="48434" ht="12.75" customHeight="1" x14ac:dyDescent="0.2"/>
    <row r="48435" ht="12.75" customHeight="1" x14ac:dyDescent="0.2"/>
    <row r="48436" ht="12.75" customHeight="1" x14ac:dyDescent="0.2"/>
    <row r="48437" ht="12.75" customHeight="1" x14ac:dyDescent="0.2"/>
    <row r="48438" ht="12.75" customHeight="1" x14ac:dyDescent="0.2"/>
    <row r="48439" ht="12.75" customHeight="1" x14ac:dyDescent="0.2"/>
    <row r="48440" ht="12.75" customHeight="1" x14ac:dyDescent="0.2"/>
    <row r="48441" ht="12.75" customHeight="1" x14ac:dyDescent="0.2"/>
    <row r="48442" ht="12.75" customHeight="1" x14ac:dyDescent="0.2"/>
    <row r="48443" ht="12.75" customHeight="1" x14ac:dyDescent="0.2"/>
    <row r="48444" ht="12.75" customHeight="1" x14ac:dyDescent="0.2"/>
    <row r="48445" ht="12.75" customHeight="1" x14ac:dyDescent="0.2"/>
    <row r="48446" ht="12.75" customHeight="1" x14ac:dyDescent="0.2"/>
    <row r="48447" ht="12.75" customHeight="1" x14ac:dyDescent="0.2"/>
    <row r="48448" ht="12.75" customHeight="1" x14ac:dyDescent="0.2"/>
    <row r="48449" ht="12.75" customHeight="1" x14ac:dyDescent="0.2"/>
    <row r="48450" ht="12.75" customHeight="1" x14ac:dyDescent="0.2"/>
    <row r="48451" ht="12.75" customHeight="1" x14ac:dyDescent="0.2"/>
    <row r="48452" ht="12.75" customHeight="1" x14ac:dyDescent="0.2"/>
    <row r="48453" ht="12.75" customHeight="1" x14ac:dyDescent="0.2"/>
    <row r="48454" ht="12.75" customHeight="1" x14ac:dyDescent="0.2"/>
    <row r="48455" ht="12.75" customHeight="1" x14ac:dyDescent="0.2"/>
    <row r="48456" ht="12.75" customHeight="1" x14ac:dyDescent="0.2"/>
    <row r="48457" ht="12.75" customHeight="1" x14ac:dyDescent="0.2"/>
    <row r="48458" ht="12.75" customHeight="1" x14ac:dyDescent="0.2"/>
    <row r="48459" ht="12.75" customHeight="1" x14ac:dyDescent="0.2"/>
    <row r="48460" ht="12.75" customHeight="1" x14ac:dyDescent="0.2"/>
    <row r="48461" ht="12.75" customHeight="1" x14ac:dyDescent="0.2"/>
    <row r="48462" ht="12.75" customHeight="1" x14ac:dyDescent="0.2"/>
    <row r="48463" ht="12.75" customHeight="1" x14ac:dyDescent="0.2"/>
    <row r="48464" ht="12.75" customHeight="1" x14ac:dyDescent="0.2"/>
    <row r="48465" ht="12.75" customHeight="1" x14ac:dyDescent="0.2"/>
    <row r="48466" ht="12.75" customHeight="1" x14ac:dyDescent="0.2"/>
    <row r="48467" ht="12.75" customHeight="1" x14ac:dyDescent="0.2"/>
    <row r="48468" ht="12.75" customHeight="1" x14ac:dyDescent="0.2"/>
    <row r="48469" ht="12.75" customHeight="1" x14ac:dyDescent="0.2"/>
    <row r="48470" ht="12.75" customHeight="1" x14ac:dyDescent="0.2"/>
    <row r="48471" ht="12.75" customHeight="1" x14ac:dyDescent="0.2"/>
    <row r="48472" ht="12.75" customHeight="1" x14ac:dyDescent="0.2"/>
    <row r="48473" ht="12.75" customHeight="1" x14ac:dyDescent="0.2"/>
    <row r="48474" ht="12.75" customHeight="1" x14ac:dyDescent="0.2"/>
    <row r="48475" ht="12.75" customHeight="1" x14ac:dyDescent="0.2"/>
    <row r="48476" ht="12.75" customHeight="1" x14ac:dyDescent="0.2"/>
    <row r="48477" ht="12.75" customHeight="1" x14ac:dyDescent="0.2"/>
    <row r="48478" ht="12.75" customHeight="1" x14ac:dyDescent="0.2"/>
    <row r="48479" ht="12.75" customHeight="1" x14ac:dyDescent="0.2"/>
    <row r="48480" ht="12.75" customHeight="1" x14ac:dyDescent="0.2"/>
    <row r="48481" ht="12.75" customHeight="1" x14ac:dyDescent="0.2"/>
    <row r="48482" ht="12.75" customHeight="1" x14ac:dyDescent="0.2"/>
    <row r="48483" ht="12.75" customHeight="1" x14ac:dyDescent="0.2"/>
    <row r="48484" ht="12.75" customHeight="1" x14ac:dyDescent="0.2"/>
    <row r="48485" ht="12.75" customHeight="1" x14ac:dyDescent="0.2"/>
    <row r="48486" ht="12.75" customHeight="1" x14ac:dyDescent="0.2"/>
    <row r="48487" ht="12.75" customHeight="1" x14ac:dyDescent="0.2"/>
    <row r="48488" ht="12.75" customHeight="1" x14ac:dyDescent="0.2"/>
    <row r="48489" ht="12.75" customHeight="1" x14ac:dyDescent="0.2"/>
    <row r="48490" ht="12.75" customHeight="1" x14ac:dyDescent="0.2"/>
    <row r="48491" ht="12.75" customHeight="1" x14ac:dyDescent="0.2"/>
    <row r="48492" ht="12.75" customHeight="1" x14ac:dyDescent="0.2"/>
    <row r="48493" ht="12.75" customHeight="1" x14ac:dyDescent="0.2"/>
    <row r="48494" ht="12.75" customHeight="1" x14ac:dyDescent="0.2"/>
    <row r="48495" ht="12.75" customHeight="1" x14ac:dyDescent="0.2"/>
    <row r="48496" ht="12.75" customHeight="1" x14ac:dyDescent="0.2"/>
    <row r="48497" ht="12.75" customHeight="1" x14ac:dyDescent="0.2"/>
    <row r="48498" ht="12.75" customHeight="1" x14ac:dyDescent="0.2"/>
    <row r="48499" ht="12.75" customHeight="1" x14ac:dyDescent="0.2"/>
    <row r="48500" ht="12.75" customHeight="1" x14ac:dyDescent="0.2"/>
    <row r="48501" ht="12.75" customHeight="1" x14ac:dyDescent="0.2"/>
    <row r="48502" ht="12.75" customHeight="1" x14ac:dyDescent="0.2"/>
    <row r="48503" ht="12.75" customHeight="1" x14ac:dyDescent="0.2"/>
    <row r="48504" ht="12.75" customHeight="1" x14ac:dyDescent="0.2"/>
    <row r="48505" ht="12.75" customHeight="1" x14ac:dyDescent="0.2"/>
    <row r="48506" ht="12.75" customHeight="1" x14ac:dyDescent="0.2"/>
    <row r="48507" ht="12.75" customHeight="1" x14ac:dyDescent="0.2"/>
    <row r="48508" ht="12.75" customHeight="1" x14ac:dyDescent="0.2"/>
    <row r="48509" ht="12.75" customHeight="1" x14ac:dyDescent="0.2"/>
    <row r="48510" ht="12.75" customHeight="1" x14ac:dyDescent="0.2"/>
    <row r="48511" ht="12.75" customHeight="1" x14ac:dyDescent="0.2"/>
    <row r="48512" ht="12.75" customHeight="1" x14ac:dyDescent="0.2"/>
    <row r="48513" ht="12.75" customHeight="1" x14ac:dyDescent="0.2"/>
    <row r="48514" ht="12.75" customHeight="1" x14ac:dyDescent="0.2"/>
    <row r="48515" ht="12.75" customHeight="1" x14ac:dyDescent="0.2"/>
    <row r="48516" ht="12.75" customHeight="1" x14ac:dyDescent="0.2"/>
    <row r="48517" ht="12.75" customHeight="1" x14ac:dyDescent="0.2"/>
    <row r="48518" ht="12.75" customHeight="1" x14ac:dyDescent="0.2"/>
    <row r="48519" ht="12.75" customHeight="1" x14ac:dyDescent="0.2"/>
    <row r="48520" ht="12.75" customHeight="1" x14ac:dyDescent="0.2"/>
    <row r="48521" ht="12.75" customHeight="1" x14ac:dyDescent="0.2"/>
    <row r="48522" ht="12.75" customHeight="1" x14ac:dyDescent="0.2"/>
    <row r="48523" ht="12.75" customHeight="1" x14ac:dyDescent="0.2"/>
    <row r="48524" ht="12.75" customHeight="1" x14ac:dyDescent="0.2"/>
    <row r="48525" ht="12.75" customHeight="1" x14ac:dyDescent="0.2"/>
    <row r="48526" ht="12.75" customHeight="1" x14ac:dyDescent="0.2"/>
    <row r="48527" ht="12.75" customHeight="1" x14ac:dyDescent="0.2"/>
    <row r="48528" ht="12.75" customHeight="1" x14ac:dyDescent="0.2"/>
    <row r="48529" ht="12.75" customHeight="1" x14ac:dyDescent="0.2"/>
    <row r="48530" ht="12.75" customHeight="1" x14ac:dyDescent="0.2"/>
    <row r="48531" ht="12.75" customHeight="1" x14ac:dyDescent="0.2"/>
    <row r="48532" ht="12.75" customHeight="1" x14ac:dyDescent="0.2"/>
    <row r="48533" ht="12.75" customHeight="1" x14ac:dyDescent="0.2"/>
    <row r="48534" ht="12.75" customHeight="1" x14ac:dyDescent="0.2"/>
    <row r="48535" ht="12.75" customHeight="1" x14ac:dyDescent="0.2"/>
    <row r="48536" ht="12.75" customHeight="1" x14ac:dyDescent="0.2"/>
    <row r="48537" ht="12.75" customHeight="1" x14ac:dyDescent="0.2"/>
    <row r="48538" ht="12.75" customHeight="1" x14ac:dyDescent="0.2"/>
    <row r="48539" ht="12.75" customHeight="1" x14ac:dyDescent="0.2"/>
    <row r="48540" ht="12.75" customHeight="1" x14ac:dyDescent="0.2"/>
    <row r="48541" ht="12.75" customHeight="1" x14ac:dyDescent="0.2"/>
    <row r="48542" ht="12.75" customHeight="1" x14ac:dyDescent="0.2"/>
    <row r="48543" ht="12.75" customHeight="1" x14ac:dyDescent="0.2"/>
    <row r="48544" ht="12.75" customHeight="1" x14ac:dyDescent="0.2"/>
    <row r="48545" ht="12.75" customHeight="1" x14ac:dyDescent="0.2"/>
    <row r="48546" ht="12.75" customHeight="1" x14ac:dyDescent="0.2"/>
    <row r="48547" ht="12.75" customHeight="1" x14ac:dyDescent="0.2"/>
    <row r="48548" ht="12.75" customHeight="1" x14ac:dyDescent="0.2"/>
    <row r="48549" ht="12.75" customHeight="1" x14ac:dyDescent="0.2"/>
    <row r="48550" ht="12.75" customHeight="1" x14ac:dyDescent="0.2"/>
    <row r="48551" ht="12.75" customHeight="1" x14ac:dyDescent="0.2"/>
    <row r="48552" ht="12.75" customHeight="1" x14ac:dyDescent="0.2"/>
    <row r="48553" ht="12.75" customHeight="1" x14ac:dyDescent="0.2"/>
    <row r="48554" ht="12.75" customHeight="1" x14ac:dyDescent="0.2"/>
    <row r="48555" ht="12.75" customHeight="1" x14ac:dyDescent="0.2"/>
    <row r="48556" ht="12.75" customHeight="1" x14ac:dyDescent="0.2"/>
    <row r="48557" ht="12.75" customHeight="1" x14ac:dyDescent="0.2"/>
    <row r="48558" ht="12.75" customHeight="1" x14ac:dyDescent="0.2"/>
    <row r="48559" ht="12.75" customHeight="1" x14ac:dyDescent="0.2"/>
    <row r="48560" ht="12.75" customHeight="1" x14ac:dyDescent="0.2"/>
    <row r="48561" ht="12.75" customHeight="1" x14ac:dyDescent="0.2"/>
    <row r="48562" ht="12.75" customHeight="1" x14ac:dyDescent="0.2"/>
    <row r="48563" ht="12.75" customHeight="1" x14ac:dyDescent="0.2"/>
    <row r="48564" ht="12.75" customHeight="1" x14ac:dyDescent="0.2"/>
    <row r="48565" ht="12.75" customHeight="1" x14ac:dyDescent="0.2"/>
    <row r="48566" ht="12.75" customHeight="1" x14ac:dyDescent="0.2"/>
    <row r="48567" ht="12.75" customHeight="1" x14ac:dyDescent="0.2"/>
    <row r="48568" ht="12.75" customHeight="1" x14ac:dyDescent="0.2"/>
    <row r="48569" ht="12.75" customHeight="1" x14ac:dyDescent="0.2"/>
    <row r="48570" ht="12.75" customHeight="1" x14ac:dyDescent="0.2"/>
    <row r="48571" ht="12.75" customHeight="1" x14ac:dyDescent="0.2"/>
    <row r="48572" ht="12.75" customHeight="1" x14ac:dyDescent="0.2"/>
    <row r="48573" ht="12.75" customHeight="1" x14ac:dyDescent="0.2"/>
    <row r="48574" ht="12.75" customHeight="1" x14ac:dyDescent="0.2"/>
    <row r="48575" ht="12.75" customHeight="1" x14ac:dyDescent="0.2"/>
    <row r="48576" ht="12.75" customHeight="1" x14ac:dyDescent="0.2"/>
    <row r="48577" ht="12.75" customHeight="1" x14ac:dyDescent="0.2"/>
    <row r="48578" ht="12.75" customHeight="1" x14ac:dyDescent="0.2"/>
    <row r="48579" ht="12.75" customHeight="1" x14ac:dyDescent="0.2"/>
    <row r="48580" ht="12.75" customHeight="1" x14ac:dyDescent="0.2"/>
    <row r="48581" ht="12.75" customHeight="1" x14ac:dyDescent="0.2"/>
    <row r="48582" ht="12.75" customHeight="1" x14ac:dyDescent="0.2"/>
    <row r="48583" ht="12.75" customHeight="1" x14ac:dyDescent="0.2"/>
    <row r="48584" ht="12.75" customHeight="1" x14ac:dyDescent="0.2"/>
    <row r="48585" ht="12.75" customHeight="1" x14ac:dyDescent="0.2"/>
    <row r="48586" ht="12.75" customHeight="1" x14ac:dyDescent="0.2"/>
    <row r="48587" ht="12.75" customHeight="1" x14ac:dyDescent="0.2"/>
    <row r="48588" ht="12.75" customHeight="1" x14ac:dyDescent="0.2"/>
    <row r="48589" ht="12.75" customHeight="1" x14ac:dyDescent="0.2"/>
    <row r="48590" ht="12.75" customHeight="1" x14ac:dyDescent="0.2"/>
    <row r="48591" ht="12.75" customHeight="1" x14ac:dyDescent="0.2"/>
    <row r="48592" ht="12.75" customHeight="1" x14ac:dyDescent="0.2"/>
    <row r="48593" ht="12.75" customHeight="1" x14ac:dyDescent="0.2"/>
    <row r="48594" ht="12.75" customHeight="1" x14ac:dyDescent="0.2"/>
    <row r="48595" ht="12.75" customHeight="1" x14ac:dyDescent="0.2"/>
    <row r="48596" ht="12.75" customHeight="1" x14ac:dyDescent="0.2"/>
    <row r="48597" ht="12.75" customHeight="1" x14ac:dyDescent="0.2"/>
    <row r="48598" ht="12.75" customHeight="1" x14ac:dyDescent="0.2"/>
    <row r="48599" ht="12.75" customHeight="1" x14ac:dyDescent="0.2"/>
    <row r="48600" ht="12.75" customHeight="1" x14ac:dyDescent="0.2"/>
    <row r="48601" ht="12.75" customHeight="1" x14ac:dyDescent="0.2"/>
    <row r="48602" ht="12.75" customHeight="1" x14ac:dyDescent="0.2"/>
    <row r="48603" ht="12.75" customHeight="1" x14ac:dyDescent="0.2"/>
    <row r="48604" ht="12.75" customHeight="1" x14ac:dyDescent="0.2"/>
    <row r="48605" ht="12.75" customHeight="1" x14ac:dyDescent="0.2"/>
    <row r="48606" ht="12.75" customHeight="1" x14ac:dyDescent="0.2"/>
    <row r="48607" ht="12.75" customHeight="1" x14ac:dyDescent="0.2"/>
    <row r="48608" ht="12.75" customHeight="1" x14ac:dyDescent="0.2"/>
    <row r="48609" ht="12.75" customHeight="1" x14ac:dyDescent="0.2"/>
    <row r="48610" ht="12.75" customHeight="1" x14ac:dyDescent="0.2"/>
    <row r="48611" ht="12.75" customHeight="1" x14ac:dyDescent="0.2"/>
    <row r="48612" ht="12.75" customHeight="1" x14ac:dyDescent="0.2"/>
    <row r="48613" ht="12.75" customHeight="1" x14ac:dyDescent="0.2"/>
    <row r="48614" ht="12.75" customHeight="1" x14ac:dyDescent="0.2"/>
    <row r="48615" ht="12.75" customHeight="1" x14ac:dyDescent="0.2"/>
    <row r="48616" ht="12.75" customHeight="1" x14ac:dyDescent="0.2"/>
    <row r="48617" ht="12.75" customHeight="1" x14ac:dyDescent="0.2"/>
    <row r="48618" ht="12.75" customHeight="1" x14ac:dyDescent="0.2"/>
    <row r="48619" ht="12.75" customHeight="1" x14ac:dyDescent="0.2"/>
    <row r="48620" ht="12.75" customHeight="1" x14ac:dyDescent="0.2"/>
    <row r="48621" ht="12.75" customHeight="1" x14ac:dyDescent="0.2"/>
    <row r="48622" ht="12.75" customHeight="1" x14ac:dyDescent="0.2"/>
    <row r="48623" ht="12.75" customHeight="1" x14ac:dyDescent="0.2"/>
    <row r="48624" ht="12.75" customHeight="1" x14ac:dyDescent="0.2"/>
    <row r="48625" ht="12.75" customHeight="1" x14ac:dyDescent="0.2"/>
    <row r="48626" ht="12.75" customHeight="1" x14ac:dyDescent="0.2"/>
    <row r="48627" ht="12.75" customHeight="1" x14ac:dyDescent="0.2"/>
    <row r="48628" ht="12.75" customHeight="1" x14ac:dyDescent="0.2"/>
    <row r="48629" ht="12.75" customHeight="1" x14ac:dyDescent="0.2"/>
    <row r="48630" ht="12.75" customHeight="1" x14ac:dyDescent="0.2"/>
    <row r="48631" ht="12.75" customHeight="1" x14ac:dyDescent="0.2"/>
    <row r="48632" ht="12.75" customHeight="1" x14ac:dyDescent="0.2"/>
    <row r="48633" ht="12.75" customHeight="1" x14ac:dyDescent="0.2"/>
    <row r="48634" ht="12.75" customHeight="1" x14ac:dyDescent="0.2"/>
    <row r="48635" ht="12.75" customHeight="1" x14ac:dyDescent="0.2"/>
    <row r="48636" ht="12.75" customHeight="1" x14ac:dyDescent="0.2"/>
    <row r="48637" ht="12.75" customHeight="1" x14ac:dyDescent="0.2"/>
    <row r="48638" ht="12.75" customHeight="1" x14ac:dyDescent="0.2"/>
    <row r="48639" ht="12.75" customHeight="1" x14ac:dyDescent="0.2"/>
    <row r="48640" ht="12.75" customHeight="1" x14ac:dyDescent="0.2"/>
    <row r="48641" ht="12.75" customHeight="1" x14ac:dyDescent="0.2"/>
    <row r="48642" ht="12.75" customHeight="1" x14ac:dyDescent="0.2"/>
    <row r="48643" ht="12.75" customHeight="1" x14ac:dyDescent="0.2"/>
    <row r="48644" ht="12.75" customHeight="1" x14ac:dyDescent="0.2"/>
    <row r="48645" ht="12.75" customHeight="1" x14ac:dyDescent="0.2"/>
    <row r="48646" ht="12.75" customHeight="1" x14ac:dyDescent="0.2"/>
    <row r="48647" ht="12.75" customHeight="1" x14ac:dyDescent="0.2"/>
    <row r="48648" ht="12.75" customHeight="1" x14ac:dyDescent="0.2"/>
    <row r="48649" ht="12.75" customHeight="1" x14ac:dyDescent="0.2"/>
    <row r="48650" ht="12.75" customHeight="1" x14ac:dyDescent="0.2"/>
    <row r="48651" ht="12.75" customHeight="1" x14ac:dyDescent="0.2"/>
    <row r="48652" ht="12.75" customHeight="1" x14ac:dyDescent="0.2"/>
    <row r="48653" ht="12.75" customHeight="1" x14ac:dyDescent="0.2"/>
    <row r="48654" ht="12.75" customHeight="1" x14ac:dyDescent="0.2"/>
    <row r="48655" ht="12.75" customHeight="1" x14ac:dyDescent="0.2"/>
    <row r="48656" ht="12.75" customHeight="1" x14ac:dyDescent="0.2"/>
    <row r="48657" ht="12.75" customHeight="1" x14ac:dyDescent="0.2"/>
    <row r="48658" ht="12.75" customHeight="1" x14ac:dyDescent="0.2"/>
    <row r="48659" ht="12.75" customHeight="1" x14ac:dyDescent="0.2"/>
    <row r="48660" ht="12.75" customHeight="1" x14ac:dyDescent="0.2"/>
    <row r="48661" ht="12.75" customHeight="1" x14ac:dyDescent="0.2"/>
    <row r="48662" ht="12.75" customHeight="1" x14ac:dyDescent="0.2"/>
    <row r="48663" ht="12.75" customHeight="1" x14ac:dyDescent="0.2"/>
    <row r="48664" ht="12.75" customHeight="1" x14ac:dyDescent="0.2"/>
    <row r="48665" ht="12.75" customHeight="1" x14ac:dyDescent="0.2"/>
    <row r="48666" ht="12.75" customHeight="1" x14ac:dyDescent="0.2"/>
    <row r="48667" ht="12.75" customHeight="1" x14ac:dyDescent="0.2"/>
    <row r="48668" ht="12.75" customHeight="1" x14ac:dyDescent="0.2"/>
    <row r="48669" ht="12.75" customHeight="1" x14ac:dyDescent="0.2"/>
    <row r="48670" ht="12.75" customHeight="1" x14ac:dyDescent="0.2"/>
    <row r="48671" ht="12.75" customHeight="1" x14ac:dyDescent="0.2"/>
    <row r="48672" ht="12.75" customHeight="1" x14ac:dyDescent="0.2"/>
    <row r="48673" ht="12.75" customHeight="1" x14ac:dyDescent="0.2"/>
    <row r="48674" ht="12.75" customHeight="1" x14ac:dyDescent="0.2"/>
    <row r="48675" ht="12.75" customHeight="1" x14ac:dyDescent="0.2"/>
    <row r="48676" ht="12.75" customHeight="1" x14ac:dyDescent="0.2"/>
    <row r="48677" ht="12.75" customHeight="1" x14ac:dyDescent="0.2"/>
    <row r="48678" ht="12.75" customHeight="1" x14ac:dyDescent="0.2"/>
    <row r="48679" ht="12.75" customHeight="1" x14ac:dyDescent="0.2"/>
    <row r="48680" ht="12.75" customHeight="1" x14ac:dyDescent="0.2"/>
    <row r="48681" ht="12.75" customHeight="1" x14ac:dyDescent="0.2"/>
    <row r="48682" ht="12.75" customHeight="1" x14ac:dyDescent="0.2"/>
    <row r="48683" ht="12.75" customHeight="1" x14ac:dyDescent="0.2"/>
    <row r="48684" ht="12.75" customHeight="1" x14ac:dyDescent="0.2"/>
    <row r="48685" ht="12.75" customHeight="1" x14ac:dyDescent="0.2"/>
    <row r="48686" ht="12.75" customHeight="1" x14ac:dyDescent="0.2"/>
    <row r="48687" ht="12.75" customHeight="1" x14ac:dyDescent="0.2"/>
    <row r="48688" ht="12.75" customHeight="1" x14ac:dyDescent="0.2"/>
    <row r="48689" ht="12.75" customHeight="1" x14ac:dyDescent="0.2"/>
    <row r="48690" ht="12.75" customHeight="1" x14ac:dyDescent="0.2"/>
    <row r="48691" ht="12.75" customHeight="1" x14ac:dyDescent="0.2"/>
    <row r="48692" ht="12.75" customHeight="1" x14ac:dyDescent="0.2"/>
    <row r="48693" ht="12.75" customHeight="1" x14ac:dyDescent="0.2"/>
    <row r="48694" ht="12.75" customHeight="1" x14ac:dyDescent="0.2"/>
    <row r="48695" ht="12.75" customHeight="1" x14ac:dyDescent="0.2"/>
    <row r="48696" ht="12.75" customHeight="1" x14ac:dyDescent="0.2"/>
    <row r="48697" ht="12.75" customHeight="1" x14ac:dyDescent="0.2"/>
    <row r="48698" ht="12.75" customHeight="1" x14ac:dyDescent="0.2"/>
    <row r="48699" ht="12.75" customHeight="1" x14ac:dyDescent="0.2"/>
    <row r="48700" ht="12.75" customHeight="1" x14ac:dyDescent="0.2"/>
    <row r="48701" ht="12.75" customHeight="1" x14ac:dyDescent="0.2"/>
    <row r="48702" ht="12.75" customHeight="1" x14ac:dyDescent="0.2"/>
    <row r="48703" ht="12.75" customHeight="1" x14ac:dyDescent="0.2"/>
    <row r="48704" ht="12.75" customHeight="1" x14ac:dyDescent="0.2"/>
    <row r="48705" ht="12.75" customHeight="1" x14ac:dyDescent="0.2"/>
    <row r="48706" ht="12.75" customHeight="1" x14ac:dyDescent="0.2"/>
    <row r="48707" ht="12.75" customHeight="1" x14ac:dyDescent="0.2"/>
    <row r="48708" ht="12.75" customHeight="1" x14ac:dyDescent="0.2"/>
    <row r="48709" ht="12.75" customHeight="1" x14ac:dyDescent="0.2"/>
    <row r="48710" ht="12.75" customHeight="1" x14ac:dyDescent="0.2"/>
    <row r="48711" ht="12.75" customHeight="1" x14ac:dyDescent="0.2"/>
    <row r="48712" ht="12.75" customHeight="1" x14ac:dyDescent="0.2"/>
    <row r="48713" ht="12.75" customHeight="1" x14ac:dyDescent="0.2"/>
    <row r="48714" ht="12.75" customHeight="1" x14ac:dyDescent="0.2"/>
    <row r="48715" ht="12.75" customHeight="1" x14ac:dyDescent="0.2"/>
    <row r="48716" ht="12.75" customHeight="1" x14ac:dyDescent="0.2"/>
    <row r="48717" ht="12.75" customHeight="1" x14ac:dyDescent="0.2"/>
    <row r="48718" ht="12.75" customHeight="1" x14ac:dyDescent="0.2"/>
    <row r="48719" ht="12.75" customHeight="1" x14ac:dyDescent="0.2"/>
    <row r="48720" ht="12.75" customHeight="1" x14ac:dyDescent="0.2"/>
    <row r="48721" ht="12.75" customHeight="1" x14ac:dyDescent="0.2"/>
    <row r="48722" ht="12.75" customHeight="1" x14ac:dyDescent="0.2"/>
    <row r="48723" ht="12.75" customHeight="1" x14ac:dyDescent="0.2"/>
    <row r="48724" ht="12.75" customHeight="1" x14ac:dyDescent="0.2"/>
    <row r="48725" ht="12.75" customHeight="1" x14ac:dyDescent="0.2"/>
    <row r="48726" ht="12.75" customHeight="1" x14ac:dyDescent="0.2"/>
    <row r="48727" ht="12.75" customHeight="1" x14ac:dyDescent="0.2"/>
    <row r="48728" ht="12.75" customHeight="1" x14ac:dyDescent="0.2"/>
    <row r="48729" ht="12.75" customHeight="1" x14ac:dyDescent="0.2"/>
    <row r="48730" ht="12.75" customHeight="1" x14ac:dyDescent="0.2"/>
    <row r="48731" ht="12.75" customHeight="1" x14ac:dyDescent="0.2"/>
    <row r="48732" ht="12.75" customHeight="1" x14ac:dyDescent="0.2"/>
    <row r="48733" ht="12.75" customHeight="1" x14ac:dyDescent="0.2"/>
    <row r="48734" ht="12.75" customHeight="1" x14ac:dyDescent="0.2"/>
    <row r="48735" ht="12.75" customHeight="1" x14ac:dyDescent="0.2"/>
    <row r="48736" ht="12.75" customHeight="1" x14ac:dyDescent="0.2"/>
    <row r="48737" ht="12.75" customHeight="1" x14ac:dyDescent="0.2"/>
    <row r="48738" ht="12.75" customHeight="1" x14ac:dyDescent="0.2"/>
    <row r="48739" ht="12.75" customHeight="1" x14ac:dyDescent="0.2"/>
    <row r="48740" ht="12.75" customHeight="1" x14ac:dyDescent="0.2"/>
    <row r="48741" ht="12.75" customHeight="1" x14ac:dyDescent="0.2"/>
    <row r="48742" ht="12.75" customHeight="1" x14ac:dyDescent="0.2"/>
    <row r="48743" ht="12.75" customHeight="1" x14ac:dyDescent="0.2"/>
    <row r="48744" ht="12.75" customHeight="1" x14ac:dyDescent="0.2"/>
    <row r="48745" ht="12.75" customHeight="1" x14ac:dyDescent="0.2"/>
    <row r="48746" ht="12.75" customHeight="1" x14ac:dyDescent="0.2"/>
    <row r="48747" ht="12.75" customHeight="1" x14ac:dyDescent="0.2"/>
    <row r="48748" ht="12.75" customHeight="1" x14ac:dyDescent="0.2"/>
    <row r="48749" ht="12.75" customHeight="1" x14ac:dyDescent="0.2"/>
    <row r="48750" ht="12.75" customHeight="1" x14ac:dyDescent="0.2"/>
    <row r="48751" ht="12.75" customHeight="1" x14ac:dyDescent="0.2"/>
    <row r="48752" ht="12.75" customHeight="1" x14ac:dyDescent="0.2"/>
    <row r="48753" ht="12.75" customHeight="1" x14ac:dyDescent="0.2"/>
    <row r="48754" ht="12.75" customHeight="1" x14ac:dyDescent="0.2"/>
    <row r="48755" ht="12.75" customHeight="1" x14ac:dyDescent="0.2"/>
    <row r="48756" ht="12.75" customHeight="1" x14ac:dyDescent="0.2"/>
    <row r="48757" ht="12.75" customHeight="1" x14ac:dyDescent="0.2"/>
    <row r="48758" ht="12.75" customHeight="1" x14ac:dyDescent="0.2"/>
    <row r="48759" ht="12.75" customHeight="1" x14ac:dyDescent="0.2"/>
    <row r="48760" ht="12.75" customHeight="1" x14ac:dyDescent="0.2"/>
    <row r="48761" ht="12.75" customHeight="1" x14ac:dyDescent="0.2"/>
    <row r="48762" ht="12.75" customHeight="1" x14ac:dyDescent="0.2"/>
    <row r="48763" ht="12.75" customHeight="1" x14ac:dyDescent="0.2"/>
    <row r="48764" ht="12.75" customHeight="1" x14ac:dyDescent="0.2"/>
    <row r="48765" ht="12.75" customHeight="1" x14ac:dyDescent="0.2"/>
    <row r="48766" ht="12.75" customHeight="1" x14ac:dyDescent="0.2"/>
    <row r="48767" ht="12.75" customHeight="1" x14ac:dyDescent="0.2"/>
    <row r="48768" ht="12.75" customHeight="1" x14ac:dyDescent="0.2"/>
    <row r="48769" ht="12.75" customHeight="1" x14ac:dyDescent="0.2"/>
    <row r="48770" ht="12.75" customHeight="1" x14ac:dyDescent="0.2"/>
    <row r="48771" ht="12.75" customHeight="1" x14ac:dyDescent="0.2"/>
    <row r="48772" ht="12.75" customHeight="1" x14ac:dyDescent="0.2"/>
    <row r="48773" ht="12.75" customHeight="1" x14ac:dyDescent="0.2"/>
    <row r="48774" ht="12.75" customHeight="1" x14ac:dyDescent="0.2"/>
    <row r="48775" ht="12.75" customHeight="1" x14ac:dyDescent="0.2"/>
    <row r="48776" ht="12.75" customHeight="1" x14ac:dyDescent="0.2"/>
    <row r="48777" ht="12.75" customHeight="1" x14ac:dyDescent="0.2"/>
    <row r="48778" ht="12.75" customHeight="1" x14ac:dyDescent="0.2"/>
    <row r="48779" ht="12.75" customHeight="1" x14ac:dyDescent="0.2"/>
    <row r="48780" ht="12.75" customHeight="1" x14ac:dyDescent="0.2"/>
    <row r="48781" ht="12.75" customHeight="1" x14ac:dyDescent="0.2"/>
    <row r="48782" ht="12.75" customHeight="1" x14ac:dyDescent="0.2"/>
    <row r="48783" ht="12.75" customHeight="1" x14ac:dyDescent="0.2"/>
    <row r="48784" ht="12.75" customHeight="1" x14ac:dyDescent="0.2"/>
    <row r="48785" ht="12.75" customHeight="1" x14ac:dyDescent="0.2"/>
    <row r="48786" ht="12.75" customHeight="1" x14ac:dyDescent="0.2"/>
    <row r="48787" ht="12.75" customHeight="1" x14ac:dyDescent="0.2"/>
    <row r="48788" ht="12.75" customHeight="1" x14ac:dyDescent="0.2"/>
    <row r="48789" ht="12.75" customHeight="1" x14ac:dyDescent="0.2"/>
    <row r="48790" ht="12.75" customHeight="1" x14ac:dyDescent="0.2"/>
    <row r="48791" ht="12.75" customHeight="1" x14ac:dyDescent="0.2"/>
    <row r="48792" ht="12.75" customHeight="1" x14ac:dyDescent="0.2"/>
    <row r="48793" ht="12.75" customHeight="1" x14ac:dyDescent="0.2"/>
    <row r="48794" ht="12.75" customHeight="1" x14ac:dyDescent="0.2"/>
    <row r="48795" ht="12.75" customHeight="1" x14ac:dyDescent="0.2"/>
    <row r="48796" ht="12.75" customHeight="1" x14ac:dyDescent="0.2"/>
    <row r="48797" ht="12.75" customHeight="1" x14ac:dyDescent="0.2"/>
    <row r="48798" ht="12.75" customHeight="1" x14ac:dyDescent="0.2"/>
    <row r="48799" ht="12.75" customHeight="1" x14ac:dyDescent="0.2"/>
    <row r="48800" ht="12.75" customHeight="1" x14ac:dyDescent="0.2"/>
    <row r="48801" ht="12.75" customHeight="1" x14ac:dyDescent="0.2"/>
    <row r="48802" ht="12.75" customHeight="1" x14ac:dyDescent="0.2"/>
    <row r="48803" ht="12.75" customHeight="1" x14ac:dyDescent="0.2"/>
    <row r="48804" ht="12.75" customHeight="1" x14ac:dyDescent="0.2"/>
    <row r="48805" ht="12.75" customHeight="1" x14ac:dyDescent="0.2"/>
    <row r="48806" ht="12.75" customHeight="1" x14ac:dyDescent="0.2"/>
    <row r="48807" ht="12.75" customHeight="1" x14ac:dyDescent="0.2"/>
    <row r="48808" ht="12.75" customHeight="1" x14ac:dyDescent="0.2"/>
    <row r="48809" ht="12.75" customHeight="1" x14ac:dyDescent="0.2"/>
    <row r="48810" ht="12.75" customHeight="1" x14ac:dyDescent="0.2"/>
    <row r="48811" ht="12.75" customHeight="1" x14ac:dyDescent="0.2"/>
    <row r="48812" ht="12.75" customHeight="1" x14ac:dyDescent="0.2"/>
    <row r="48813" ht="12.75" customHeight="1" x14ac:dyDescent="0.2"/>
    <row r="48814" ht="12.75" customHeight="1" x14ac:dyDescent="0.2"/>
    <row r="48815" ht="12.75" customHeight="1" x14ac:dyDescent="0.2"/>
    <row r="48816" ht="12.75" customHeight="1" x14ac:dyDescent="0.2"/>
    <row r="48817" ht="12.75" customHeight="1" x14ac:dyDescent="0.2"/>
    <row r="48818" ht="12.75" customHeight="1" x14ac:dyDescent="0.2"/>
    <row r="48819" ht="12.75" customHeight="1" x14ac:dyDescent="0.2"/>
    <row r="48820" ht="12.75" customHeight="1" x14ac:dyDescent="0.2"/>
    <row r="48821" ht="12.75" customHeight="1" x14ac:dyDescent="0.2"/>
    <row r="48822" ht="12.75" customHeight="1" x14ac:dyDescent="0.2"/>
    <row r="48823" ht="12.75" customHeight="1" x14ac:dyDescent="0.2"/>
    <row r="48824" ht="12.75" customHeight="1" x14ac:dyDescent="0.2"/>
    <row r="48825" ht="12.75" customHeight="1" x14ac:dyDescent="0.2"/>
    <row r="48826" ht="12.75" customHeight="1" x14ac:dyDescent="0.2"/>
    <row r="48827" ht="12.75" customHeight="1" x14ac:dyDescent="0.2"/>
    <row r="48828" ht="12.75" customHeight="1" x14ac:dyDescent="0.2"/>
    <row r="48829" ht="12.75" customHeight="1" x14ac:dyDescent="0.2"/>
    <row r="48830" ht="12.75" customHeight="1" x14ac:dyDescent="0.2"/>
    <row r="48831" ht="12.75" customHeight="1" x14ac:dyDescent="0.2"/>
    <row r="48832" ht="12.75" customHeight="1" x14ac:dyDescent="0.2"/>
    <row r="48833" ht="12.75" customHeight="1" x14ac:dyDescent="0.2"/>
    <row r="48834" ht="12.75" customHeight="1" x14ac:dyDescent="0.2"/>
    <row r="48835" ht="12.75" customHeight="1" x14ac:dyDescent="0.2"/>
    <row r="48836" ht="12.75" customHeight="1" x14ac:dyDescent="0.2"/>
    <row r="48837" ht="12.75" customHeight="1" x14ac:dyDescent="0.2"/>
    <row r="48838" ht="12.75" customHeight="1" x14ac:dyDescent="0.2"/>
    <row r="48839" ht="12.75" customHeight="1" x14ac:dyDescent="0.2"/>
    <row r="48840" ht="12.75" customHeight="1" x14ac:dyDescent="0.2"/>
    <row r="48841" ht="12.75" customHeight="1" x14ac:dyDescent="0.2"/>
    <row r="48842" ht="12.75" customHeight="1" x14ac:dyDescent="0.2"/>
    <row r="48843" ht="12.75" customHeight="1" x14ac:dyDescent="0.2"/>
    <row r="48844" ht="12.75" customHeight="1" x14ac:dyDescent="0.2"/>
    <row r="48845" ht="12.75" customHeight="1" x14ac:dyDescent="0.2"/>
    <row r="48846" ht="12.75" customHeight="1" x14ac:dyDescent="0.2"/>
    <row r="48847" ht="12.75" customHeight="1" x14ac:dyDescent="0.2"/>
    <row r="48848" ht="12.75" customHeight="1" x14ac:dyDescent="0.2"/>
    <row r="48849" ht="12.75" customHeight="1" x14ac:dyDescent="0.2"/>
    <row r="48850" ht="12.75" customHeight="1" x14ac:dyDescent="0.2"/>
    <row r="48851" ht="12.75" customHeight="1" x14ac:dyDescent="0.2"/>
    <row r="48852" ht="12.75" customHeight="1" x14ac:dyDescent="0.2"/>
    <row r="48853" ht="12.75" customHeight="1" x14ac:dyDescent="0.2"/>
    <row r="48854" ht="12.75" customHeight="1" x14ac:dyDescent="0.2"/>
    <row r="48855" ht="12.75" customHeight="1" x14ac:dyDescent="0.2"/>
    <row r="48856" ht="12.75" customHeight="1" x14ac:dyDescent="0.2"/>
    <row r="48857" ht="12.75" customHeight="1" x14ac:dyDescent="0.2"/>
    <row r="48858" ht="12.75" customHeight="1" x14ac:dyDescent="0.2"/>
    <row r="48859" ht="12.75" customHeight="1" x14ac:dyDescent="0.2"/>
    <row r="48860" ht="12.75" customHeight="1" x14ac:dyDescent="0.2"/>
    <row r="48861" ht="12.75" customHeight="1" x14ac:dyDescent="0.2"/>
    <row r="48862" ht="12.75" customHeight="1" x14ac:dyDescent="0.2"/>
    <row r="48863" ht="12.75" customHeight="1" x14ac:dyDescent="0.2"/>
    <row r="48864" ht="12.75" customHeight="1" x14ac:dyDescent="0.2"/>
    <row r="48865" ht="12.75" customHeight="1" x14ac:dyDescent="0.2"/>
    <row r="48866" ht="12.75" customHeight="1" x14ac:dyDescent="0.2"/>
    <row r="48867" ht="12.75" customHeight="1" x14ac:dyDescent="0.2"/>
    <row r="48868" ht="12.75" customHeight="1" x14ac:dyDescent="0.2"/>
    <row r="48869" ht="12.75" customHeight="1" x14ac:dyDescent="0.2"/>
    <row r="48870" ht="12.75" customHeight="1" x14ac:dyDescent="0.2"/>
    <row r="48871" ht="12.75" customHeight="1" x14ac:dyDescent="0.2"/>
    <row r="48872" ht="12.75" customHeight="1" x14ac:dyDescent="0.2"/>
    <row r="48873" ht="12.75" customHeight="1" x14ac:dyDescent="0.2"/>
    <row r="48874" ht="12.75" customHeight="1" x14ac:dyDescent="0.2"/>
    <row r="48875" ht="12.75" customHeight="1" x14ac:dyDescent="0.2"/>
    <row r="48876" ht="12.75" customHeight="1" x14ac:dyDescent="0.2"/>
    <row r="48877" ht="12.75" customHeight="1" x14ac:dyDescent="0.2"/>
    <row r="48878" ht="12.75" customHeight="1" x14ac:dyDescent="0.2"/>
    <row r="48879" ht="12.75" customHeight="1" x14ac:dyDescent="0.2"/>
    <row r="48880" ht="12.75" customHeight="1" x14ac:dyDescent="0.2"/>
    <row r="48881" ht="12.75" customHeight="1" x14ac:dyDescent="0.2"/>
    <row r="48882" ht="12.75" customHeight="1" x14ac:dyDescent="0.2"/>
    <row r="48883" ht="12.75" customHeight="1" x14ac:dyDescent="0.2"/>
    <row r="48884" ht="12.75" customHeight="1" x14ac:dyDescent="0.2"/>
    <row r="48885" ht="12.75" customHeight="1" x14ac:dyDescent="0.2"/>
    <row r="48886" ht="12.75" customHeight="1" x14ac:dyDescent="0.2"/>
    <row r="48887" ht="12.75" customHeight="1" x14ac:dyDescent="0.2"/>
    <row r="48888" ht="12.75" customHeight="1" x14ac:dyDescent="0.2"/>
    <row r="48889" ht="12.75" customHeight="1" x14ac:dyDescent="0.2"/>
    <row r="48890" ht="12.75" customHeight="1" x14ac:dyDescent="0.2"/>
    <row r="48891" ht="12.75" customHeight="1" x14ac:dyDescent="0.2"/>
    <row r="48892" ht="12.75" customHeight="1" x14ac:dyDescent="0.2"/>
    <row r="48893" ht="12.75" customHeight="1" x14ac:dyDescent="0.2"/>
    <row r="48894" ht="12.75" customHeight="1" x14ac:dyDescent="0.2"/>
    <row r="48895" ht="12.75" customHeight="1" x14ac:dyDescent="0.2"/>
    <row r="48896" ht="12.75" customHeight="1" x14ac:dyDescent="0.2"/>
    <row r="48897" ht="12.75" customHeight="1" x14ac:dyDescent="0.2"/>
    <row r="48898" ht="12.75" customHeight="1" x14ac:dyDescent="0.2"/>
    <row r="48899" ht="12.75" customHeight="1" x14ac:dyDescent="0.2"/>
    <row r="48900" ht="12.75" customHeight="1" x14ac:dyDescent="0.2"/>
    <row r="48901" ht="12.75" customHeight="1" x14ac:dyDescent="0.2"/>
    <row r="48902" ht="12.75" customHeight="1" x14ac:dyDescent="0.2"/>
    <row r="48903" ht="12.75" customHeight="1" x14ac:dyDescent="0.2"/>
    <row r="48904" ht="12.75" customHeight="1" x14ac:dyDescent="0.2"/>
    <row r="48905" ht="12.75" customHeight="1" x14ac:dyDescent="0.2"/>
    <row r="48906" ht="12.75" customHeight="1" x14ac:dyDescent="0.2"/>
    <row r="48907" ht="12.75" customHeight="1" x14ac:dyDescent="0.2"/>
    <row r="48908" ht="12.75" customHeight="1" x14ac:dyDescent="0.2"/>
    <row r="48909" ht="12.75" customHeight="1" x14ac:dyDescent="0.2"/>
    <row r="48910" ht="12.75" customHeight="1" x14ac:dyDescent="0.2"/>
    <row r="48911" ht="12.75" customHeight="1" x14ac:dyDescent="0.2"/>
    <row r="48912" ht="12.75" customHeight="1" x14ac:dyDescent="0.2"/>
    <row r="48913" ht="12.75" customHeight="1" x14ac:dyDescent="0.2"/>
    <row r="48914" ht="12.75" customHeight="1" x14ac:dyDescent="0.2"/>
    <row r="48915" ht="12.75" customHeight="1" x14ac:dyDescent="0.2"/>
    <row r="48916" ht="12.75" customHeight="1" x14ac:dyDescent="0.2"/>
    <row r="48917" ht="12.75" customHeight="1" x14ac:dyDescent="0.2"/>
    <row r="48918" ht="12.75" customHeight="1" x14ac:dyDescent="0.2"/>
    <row r="48919" ht="12.75" customHeight="1" x14ac:dyDescent="0.2"/>
    <row r="48920" ht="12.75" customHeight="1" x14ac:dyDescent="0.2"/>
    <row r="48921" ht="12.75" customHeight="1" x14ac:dyDescent="0.2"/>
    <row r="48922" ht="12.75" customHeight="1" x14ac:dyDescent="0.2"/>
    <row r="48923" ht="12.75" customHeight="1" x14ac:dyDescent="0.2"/>
    <row r="48924" ht="12.75" customHeight="1" x14ac:dyDescent="0.2"/>
    <row r="48925" ht="12.75" customHeight="1" x14ac:dyDescent="0.2"/>
    <row r="48926" ht="12.75" customHeight="1" x14ac:dyDescent="0.2"/>
    <row r="48927" ht="12.75" customHeight="1" x14ac:dyDescent="0.2"/>
    <row r="48928" ht="12.75" customHeight="1" x14ac:dyDescent="0.2"/>
    <row r="48929" ht="12.75" customHeight="1" x14ac:dyDescent="0.2"/>
    <row r="48930" ht="12.75" customHeight="1" x14ac:dyDescent="0.2"/>
    <row r="48931" ht="12.75" customHeight="1" x14ac:dyDescent="0.2"/>
    <row r="48932" ht="12.75" customHeight="1" x14ac:dyDescent="0.2"/>
    <row r="48933" ht="12.75" customHeight="1" x14ac:dyDescent="0.2"/>
    <row r="48934" ht="12.75" customHeight="1" x14ac:dyDescent="0.2"/>
    <row r="48935" ht="12.75" customHeight="1" x14ac:dyDescent="0.2"/>
    <row r="48936" ht="12.75" customHeight="1" x14ac:dyDescent="0.2"/>
    <row r="48937" ht="12.75" customHeight="1" x14ac:dyDescent="0.2"/>
    <row r="48938" ht="12.75" customHeight="1" x14ac:dyDescent="0.2"/>
    <row r="48939" ht="12.75" customHeight="1" x14ac:dyDescent="0.2"/>
    <row r="48940" ht="12.75" customHeight="1" x14ac:dyDescent="0.2"/>
    <row r="48941" ht="12.75" customHeight="1" x14ac:dyDescent="0.2"/>
    <row r="48942" ht="12.75" customHeight="1" x14ac:dyDescent="0.2"/>
    <row r="48943" ht="12.75" customHeight="1" x14ac:dyDescent="0.2"/>
    <row r="48944" ht="12.75" customHeight="1" x14ac:dyDescent="0.2"/>
    <row r="48945" ht="12.75" customHeight="1" x14ac:dyDescent="0.2"/>
    <row r="48946" ht="12.75" customHeight="1" x14ac:dyDescent="0.2"/>
    <row r="48947" ht="12.75" customHeight="1" x14ac:dyDescent="0.2"/>
    <row r="48948" ht="12.75" customHeight="1" x14ac:dyDescent="0.2"/>
    <row r="48949" ht="12.75" customHeight="1" x14ac:dyDescent="0.2"/>
    <row r="48950" ht="12.75" customHeight="1" x14ac:dyDescent="0.2"/>
    <row r="48951" ht="12.75" customHeight="1" x14ac:dyDescent="0.2"/>
    <row r="48952" ht="12.75" customHeight="1" x14ac:dyDescent="0.2"/>
    <row r="48953" ht="12.75" customHeight="1" x14ac:dyDescent="0.2"/>
    <row r="48954" ht="12.75" customHeight="1" x14ac:dyDescent="0.2"/>
    <row r="48955" ht="12.75" customHeight="1" x14ac:dyDescent="0.2"/>
    <row r="48956" ht="12.75" customHeight="1" x14ac:dyDescent="0.2"/>
    <row r="48957" ht="12.75" customHeight="1" x14ac:dyDescent="0.2"/>
    <row r="48958" ht="12.75" customHeight="1" x14ac:dyDescent="0.2"/>
    <row r="48959" ht="12.75" customHeight="1" x14ac:dyDescent="0.2"/>
    <row r="48960" ht="12.75" customHeight="1" x14ac:dyDescent="0.2"/>
    <row r="48961" ht="12.75" customHeight="1" x14ac:dyDescent="0.2"/>
    <row r="48962" ht="12.75" customHeight="1" x14ac:dyDescent="0.2"/>
    <row r="48963" ht="12.75" customHeight="1" x14ac:dyDescent="0.2"/>
    <row r="48964" ht="12.75" customHeight="1" x14ac:dyDescent="0.2"/>
    <row r="48965" ht="12.75" customHeight="1" x14ac:dyDescent="0.2"/>
    <row r="48966" ht="12.75" customHeight="1" x14ac:dyDescent="0.2"/>
    <row r="48967" ht="12.75" customHeight="1" x14ac:dyDescent="0.2"/>
    <row r="48968" ht="12.75" customHeight="1" x14ac:dyDescent="0.2"/>
    <row r="48969" ht="12.75" customHeight="1" x14ac:dyDescent="0.2"/>
    <row r="48970" ht="12.75" customHeight="1" x14ac:dyDescent="0.2"/>
    <row r="48971" ht="12.75" customHeight="1" x14ac:dyDescent="0.2"/>
    <row r="48972" ht="12.75" customHeight="1" x14ac:dyDescent="0.2"/>
    <row r="48973" ht="12.75" customHeight="1" x14ac:dyDescent="0.2"/>
    <row r="48974" ht="12.75" customHeight="1" x14ac:dyDescent="0.2"/>
    <row r="48975" ht="12.75" customHeight="1" x14ac:dyDescent="0.2"/>
    <row r="48976" ht="12.75" customHeight="1" x14ac:dyDescent="0.2"/>
    <row r="48977" ht="12.75" customHeight="1" x14ac:dyDescent="0.2"/>
    <row r="48978" ht="12.75" customHeight="1" x14ac:dyDescent="0.2"/>
    <row r="48979" ht="12.75" customHeight="1" x14ac:dyDescent="0.2"/>
    <row r="48980" ht="12.75" customHeight="1" x14ac:dyDescent="0.2"/>
    <row r="48981" ht="12.75" customHeight="1" x14ac:dyDescent="0.2"/>
    <row r="48982" ht="12.75" customHeight="1" x14ac:dyDescent="0.2"/>
    <row r="48983" ht="12.75" customHeight="1" x14ac:dyDescent="0.2"/>
    <row r="48984" ht="12.75" customHeight="1" x14ac:dyDescent="0.2"/>
    <row r="48985" ht="12.75" customHeight="1" x14ac:dyDescent="0.2"/>
    <row r="48986" ht="12.75" customHeight="1" x14ac:dyDescent="0.2"/>
    <row r="48987" ht="12.75" customHeight="1" x14ac:dyDescent="0.2"/>
    <row r="48988" ht="12.75" customHeight="1" x14ac:dyDescent="0.2"/>
    <row r="48989" ht="12.75" customHeight="1" x14ac:dyDescent="0.2"/>
    <row r="48990" ht="12.75" customHeight="1" x14ac:dyDescent="0.2"/>
    <row r="48991" ht="12.75" customHeight="1" x14ac:dyDescent="0.2"/>
    <row r="48992" ht="12.75" customHeight="1" x14ac:dyDescent="0.2"/>
    <row r="48993" ht="12.75" customHeight="1" x14ac:dyDescent="0.2"/>
    <row r="48994" ht="12.75" customHeight="1" x14ac:dyDescent="0.2"/>
    <row r="48995" ht="12.75" customHeight="1" x14ac:dyDescent="0.2"/>
    <row r="48996" ht="12.75" customHeight="1" x14ac:dyDescent="0.2"/>
    <row r="48997" ht="12.75" customHeight="1" x14ac:dyDescent="0.2"/>
    <row r="48998" ht="12.75" customHeight="1" x14ac:dyDescent="0.2"/>
    <row r="48999" ht="12.75" customHeight="1" x14ac:dyDescent="0.2"/>
    <row r="49000" ht="12.75" customHeight="1" x14ac:dyDescent="0.2"/>
    <row r="49001" ht="12.75" customHeight="1" x14ac:dyDescent="0.2"/>
    <row r="49002" ht="12.75" customHeight="1" x14ac:dyDescent="0.2"/>
    <row r="49003" ht="12.75" customHeight="1" x14ac:dyDescent="0.2"/>
    <row r="49004" ht="12.75" customHeight="1" x14ac:dyDescent="0.2"/>
    <row r="49005" ht="12.75" customHeight="1" x14ac:dyDescent="0.2"/>
    <row r="49006" ht="12.75" customHeight="1" x14ac:dyDescent="0.2"/>
    <row r="49007" ht="12.75" customHeight="1" x14ac:dyDescent="0.2"/>
    <row r="49008" ht="12.75" customHeight="1" x14ac:dyDescent="0.2"/>
    <row r="49009" ht="12.75" customHeight="1" x14ac:dyDescent="0.2"/>
    <row r="49010" ht="12.75" customHeight="1" x14ac:dyDescent="0.2"/>
    <row r="49011" ht="12.75" customHeight="1" x14ac:dyDescent="0.2"/>
    <row r="49012" ht="12.75" customHeight="1" x14ac:dyDescent="0.2"/>
    <row r="49013" ht="12.75" customHeight="1" x14ac:dyDescent="0.2"/>
    <row r="49014" ht="12.75" customHeight="1" x14ac:dyDescent="0.2"/>
    <row r="49015" ht="12.75" customHeight="1" x14ac:dyDescent="0.2"/>
    <row r="49016" ht="12.75" customHeight="1" x14ac:dyDescent="0.2"/>
    <row r="49017" ht="12.75" customHeight="1" x14ac:dyDescent="0.2"/>
    <row r="49018" ht="12.75" customHeight="1" x14ac:dyDescent="0.2"/>
    <row r="49019" ht="12.75" customHeight="1" x14ac:dyDescent="0.2"/>
    <row r="49020" ht="12.75" customHeight="1" x14ac:dyDescent="0.2"/>
    <row r="49021" ht="12.75" customHeight="1" x14ac:dyDescent="0.2"/>
    <row r="49022" ht="12.75" customHeight="1" x14ac:dyDescent="0.2"/>
    <row r="49023" ht="12.75" customHeight="1" x14ac:dyDescent="0.2"/>
    <row r="49024" ht="12.75" customHeight="1" x14ac:dyDescent="0.2"/>
    <row r="49025" ht="12.75" customHeight="1" x14ac:dyDescent="0.2"/>
    <row r="49026" ht="12.75" customHeight="1" x14ac:dyDescent="0.2"/>
    <row r="49027" ht="12.75" customHeight="1" x14ac:dyDescent="0.2"/>
    <row r="49028" ht="12.75" customHeight="1" x14ac:dyDescent="0.2"/>
    <row r="49029" ht="12.75" customHeight="1" x14ac:dyDescent="0.2"/>
    <row r="49030" ht="12.75" customHeight="1" x14ac:dyDescent="0.2"/>
    <row r="49031" ht="12.75" customHeight="1" x14ac:dyDescent="0.2"/>
    <row r="49032" ht="12.75" customHeight="1" x14ac:dyDescent="0.2"/>
    <row r="49033" ht="12.75" customHeight="1" x14ac:dyDescent="0.2"/>
    <row r="49034" ht="12.75" customHeight="1" x14ac:dyDescent="0.2"/>
    <row r="49035" ht="12.75" customHeight="1" x14ac:dyDescent="0.2"/>
    <row r="49036" ht="12.75" customHeight="1" x14ac:dyDescent="0.2"/>
    <row r="49037" ht="12.75" customHeight="1" x14ac:dyDescent="0.2"/>
    <row r="49038" ht="12.75" customHeight="1" x14ac:dyDescent="0.2"/>
    <row r="49039" ht="12.75" customHeight="1" x14ac:dyDescent="0.2"/>
    <row r="49040" ht="12.75" customHeight="1" x14ac:dyDescent="0.2"/>
    <row r="49041" ht="12.75" customHeight="1" x14ac:dyDescent="0.2"/>
    <row r="49042" ht="12.75" customHeight="1" x14ac:dyDescent="0.2"/>
    <row r="49043" ht="12.75" customHeight="1" x14ac:dyDescent="0.2"/>
    <row r="49044" ht="12.75" customHeight="1" x14ac:dyDescent="0.2"/>
    <row r="49045" ht="12.75" customHeight="1" x14ac:dyDescent="0.2"/>
    <row r="49046" ht="12.75" customHeight="1" x14ac:dyDescent="0.2"/>
    <row r="49047" ht="12.75" customHeight="1" x14ac:dyDescent="0.2"/>
    <row r="49048" ht="12.75" customHeight="1" x14ac:dyDescent="0.2"/>
    <row r="49049" ht="12.75" customHeight="1" x14ac:dyDescent="0.2"/>
    <row r="49050" ht="12.75" customHeight="1" x14ac:dyDescent="0.2"/>
    <row r="49051" ht="12.75" customHeight="1" x14ac:dyDescent="0.2"/>
    <row r="49052" ht="12.75" customHeight="1" x14ac:dyDescent="0.2"/>
    <row r="49053" ht="12.75" customHeight="1" x14ac:dyDescent="0.2"/>
    <row r="49054" ht="12.75" customHeight="1" x14ac:dyDescent="0.2"/>
    <row r="49055" ht="12.75" customHeight="1" x14ac:dyDescent="0.2"/>
    <row r="49056" ht="12.75" customHeight="1" x14ac:dyDescent="0.2"/>
    <row r="49057" ht="12.75" customHeight="1" x14ac:dyDescent="0.2"/>
    <row r="49058" ht="12.75" customHeight="1" x14ac:dyDescent="0.2"/>
    <row r="49059" ht="12.75" customHeight="1" x14ac:dyDescent="0.2"/>
    <row r="49060" ht="12.75" customHeight="1" x14ac:dyDescent="0.2"/>
    <row r="49061" ht="12.75" customHeight="1" x14ac:dyDescent="0.2"/>
    <row r="49062" ht="12.75" customHeight="1" x14ac:dyDescent="0.2"/>
    <row r="49063" ht="12.75" customHeight="1" x14ac:dyDescent="0.2"/>
    <row r="49064" ht="12.75" customHeight="1" x14ac:dyDescent="0.2"/>
    <row r="49065" ht="12.75" customHeight="1" x14ac:dyDescent="0.2"/>
    <row r="49066" ht="12.75" customHeight="1" x14ac:dyDescent="0.2"/>
    <row r="49067" ht="12.75" customHeight="1" x14ac:dyDescent="0.2"/>
    <row r="49068" ht="12.75" customHeight="1" x14ac:dyDescent="0.2"/>
    <row r="49069" ht="12.75" customHeight="1" x14ac:dyDescent="0.2"/>
    <row r="49070" ht="12.75" customHeight="1" x14ac:dyDescent="0.2"/>
    <row r="49071" ht="12.75" customHeight="1" x14ac:dyDescent="0.2"/>
    <row r="49072" ht="12.75" customHeight="1" x14ac:dyDescent="0.2"/>
    <row r="49073" ht="12.75" customHeight="1" x14ac:dyDescent="0.2"/>
    <row r="49074" ht="12.75" customHeight="1" x14ac:dyDescent="0.2"/>
    <row r="49075" ht="12.75" customHeight="1" x14ac:dyDescent="0.2"/>
    <row r="49076" ht="12.75" customHeight="1" x14ac:dyDescent="0.2"/>
    <row r="49077" ht="12.75" customHeight="1" x14ac:dyDescent="0.2"/>
    <row r="49078" ht="12.75" customHeight="1" x14ac:dyDescent="0.2"/>
    <row r="49079" ht="12.75" customHeight="1" x14ac:dyDescent="0.2"/>
    <row r="49080" ht="12.75" customHeight="1" x14ac:dyDescent="0.2"/>
    <row r="49081" ht="12.75" customHeight="1" x14ac:dyDescent="0.2"/>
    <row r="49082" ht="12.75" customHeight="1" x14ac:dyDescent="0.2"/>
    <row r="49083" ht="12.75" customHeight="1" x14ac:dyDescent="0.2"/>
    <row r="49084" ht="12.75" customHeight="1" x14ac:dyDescent="0.2"/>
    <row r="49085" ht="12.75" customHeight="1" x14ac:dyDescent="0.2"/>
    <row r="49086" ht="12.75" customHeight="1" x14ac:dyDescent="0.2"/>
    <row r="49087" ht="12.75" customHeight="1" x14ac:dyDescent="0.2"/>
    <row r="49088" ht="12.75" customHeight="1" x14ac:dyDescent="0.2"/>
    <row r="49089" ht="12.75" customHeight="1" x14ac:dyDescent="0.2"/>
    <row r="49090" ht="12.75" customHeight="1" x14ac:dyDescent="0.2"/>
    <row r="49091" ht="12.75" customHeight="1" x14ac:dyDescent="0.2"/>
    <row r="49092" ht="12.75" customHeight="1" x14ac:dyDescent="0.2"/>
    <row r="49093" ht="12.75" customHeight="1" x14ac:dyDescent="0.2"/>
    <row r="49094" ht="12.75" customHeight="1" x14ac:dyDescent="0.2"/>
    <row r="49095" ht="12.75" customHeight="1" x14ac:dyDescent="0.2"/>
    <row r="49096" ht="12.75" customHeight="1" x14ac:dyDescent="0.2"/>
    <row r="49097" ht="12.75" customHeight="1" x14ac:dyDescent="0.2"/>
    <row r="49098" ht="12.75" customHeight="1" x14ac:dyDescent="0.2"/>
    <row r="49099" ht="12.75" customHeight="1" x14ac:dyDescent="0.2"/>
    <row r="49100" ht="12.75" customHeight="1" x14ac:dyDescent="0.2"/>
    <row r="49101" ht="12.75" customHeight="1" x14ac:dyDescent="0.2"/>
    <row r="49102" ht="12.75" customHeight="1" x14ac:dyDescent="0.2"/>
    <row r="49103" ht="12.75" customHeight="1" x14ac:dyDescent="0.2"/>
    <row r="49104" ht="12.75" customHeight="1" x14ac:dyDescent="0.2"/>
    <row r="49105" ht="12.75" customHeight="1" x14ac:dyDescent="0.2"/>
    <row r="49106" ht="12.75" customHeight="1" x14ac:dyDescent="0.2"/>
    <row r="49107" ht="12.75" customHeight="1" x14ac:dyDescent="0.2"/>
    <row r="49108" ht="12.75" customHeight="1" x14ac:dyDescent="0.2"/>
    <row r="49109" ht="12.75" customHeight="1" x14ac:dyDescent="0.2"/>
    <row r="49110" ht="12.75" customHeight="1" x14ac:dyDescent="0.2"/>
    <row r="49111" ht="12.75" customHeight="1" x14ac:dyDescent="0.2"/>
    <row r="49112" ht="12.75" customHeight="1" x14ac:dyDescent="0.2"/>
    <row r="49113" ht="12.75" customHeight="1" x14ac:dyDescent="0.2"/>
    <row r="49114" ht="12.75" customHeight="1" x14ac:dyDescent="0.2"/>
    <row r="49115" ht="12.75" customHeight="1" x14ac:dyDescent="0.2"/>
    <row r="49116" ht="12.75" customHeight="1" x14ac:dyDescent="0.2"/>
    <row r="49117" ht="12.75" customHeight="1" x14ac:dyDescent="0.2"/>
    <row r="49118" ht="12.75" customHeight="1" x14ac:dyDescent="0.2"/>
    <row r="49119" ht="12.75" customHeight="1" x14ac:dyDescent="0.2"/>
    <row r="49120" ht="12.75" customHeight="1" x14ac:dyDescent="0.2"/>
    <row r="49121" ht="12.75" customHeight="1" x14ac:dyDescent="0.2"/>
    <row r="49122" ht="12.75" customHeight="1" x14ac:dyDescent="0.2"/>
    <row r="49123" ht="12.75" customHeight="1" x14ac:dyDescent="0.2"/>
    <row r="49124" ht="12.75" customHeight="1" x14ac:dyDescent="0.2"/>
    <row r="49125" ht="12.75" customHeight="1" x14ac:dyDescent="0.2"/>
    <row r="49126" ht="12.75" customHeight="1" x14ac:dyDescent="0.2"/>
    <row r="49127" ht="12.75" customHeight="1" x14ac:dyDescent="0.2"/>
    <row r="49128" ht="12.75" customHeight="1" x14ac:dyDescent="0.2"/>
    <row r="49129" ht="12.75" customHeight="1" x14ac:dyDescent="0.2"/>
    <row r="49130" ht="12.75" customHeight="1" x14ac:dyDescent="0.2"/>
    <row r="49131" ht="12.75" customHeight="1" x14ac:dyDescent="0.2"/>
    <row r="49132" ht="12.75" customHeight="1" x14ac:dyDescent="0.2"/>
    <row r="49133" ht="12.75" customHeight="1" x14ac:dyDescent="0.2"/>
    <row r="49134" ht="12.75" customHeight="1" x14ac:dyDescent="0.2"/>
    <row r="49135" ht="12.75" customHeight="1" x14ac:dyDescent="0.2"/>
    <row r="49136" ht="12.75" customHeight="1" x14ac:dyDescent="0.2"/>
    <row r="49137" ht="12.75" customHeight="1" x14ac:dyDescent="0.2"/>
    <row r="49138" ht="12.75" customHeight="1" x14ac:dyDescent="0.2"/>
    <row r="49139" ht="12.75" customHeight="1" x14ac:dyDescent="0.2"/>
    <row r="49140" ht="12.75" customHeight="1" x14ac:dyDescent="0.2"/>
    <row r="49141" ht="12.75" customHeight="1" x14ac:dyDescent="0.2"/>
    <row r="49142" ht="12.75" customHeight="1" x14ac:dyDescent="0.2"/>
    <row r="49143" ht="12.75" customHeight="1" x14ac:dyDescent="0.2"/>
    <row r="49144" ht="12.75" customHeight="1" x14ac:dyDescent="0.2"/>
    <row r="49145" ht="12.75" customHeight="1" x14ac:dyDescent="0.2"/>
    <row r="49146" ht="12.75" customHeight="1" x14ac:dyDescent="0.2"/>
    <row r="49147" ht="12.75" customHeight="1" x14ac:dyDescent="0.2"/>
    <row r="49148" ht="12.75" customHeight="1" x14ac:dyDescent="0.2"/>
    <row r="49149" ht="12.75" customHeight="1" x14ac:dyDescent="0.2"/>
    <row r="49150" ht="12.75" customHeight="1" x14ac:dyDescent="0.2"/>
    <row r="49151" ht="12.75" customHeight="1" x14ac:dyDescent="0.2"/>
    <row r="49152" ht="12.75" customHeight="1" x14ac:dyDescent="0.2"/>
    <row r="49153" ht="12.75" customHeight="1" x14ac:dyDescent="0.2"/>
    <row r="49154" ht="12.75" customHeight="1" x14ac:dyDescent="0.2"/>
    <row r="49155" ht="12.75" customHeight="1" x14ac:dyDescent="0.2"/>
    <row r="49156" ht="12.75" customHeight="1" x14ac:dyDescent="0.2"/>
    <row r="49157" ht="12.75" customHeight="1" x14ac:dyDescent="0.2"/>
    <row r="49158" ht="12.75" customHeight="1" x14ac:dyDescent="0.2"/>
    <row r="49159" ht="12.75" customHeight="1" x14ac:dyDescent="0.2"/>
    <row r="49160" ht="12.75" customHeight="1" x14ac:dyDescent="0.2"/>
    <row r="49161" ht="12.75" customHeight="1" x14ac:dyDescent="0.2"/>
    <row r="49162" ht="12.75" customHeight="1" x14ac:dyDescent="0.2"/>
    <row r="49163" ht="12.75" customHeight="1" x14ac:dyDescent="0.2"/>
    <row r="49164" ht="12.75" customHeight="1" x14ac:dyDescent="0.2"/>
    <row r="49165" ht="12.75" customHeight="1" x14ac:dyDescent="0.2"/>
    <row r="49166" ht="12.75" customHeight="1" x14ac:dyDescent="0.2"/>
    <row r="49167" ht="12.75" customHeight="1" x14ac:dyDescent="0.2"/>
    <row r="49168" ht="12.75" customHeight="1" x14ac:dyDescent="0.2"/>
    <row r="49169" ht="12.75" customHeight="1" x14ac:dyDescent="0.2"/>
    <row r="49170" ht="12.75" customHeight="1" x14ac:dyDescent="0.2"/>
    <row r="49171" ht="12.75" customHeight="1" x14ac:dyDescent="0.2"/>
    <row r="49172" ht="12.75" customHeight="1" x14ac:dyDescent="0.2"/>
    <row r="49173" ht="12.75" customHeight="1" x14ac:dyDescent="0.2"/>
    <row r="49174" ht="12.75" customHeight="1" x14ac:dyDescent="0.2"/>
    <row r="49175" ht="12.75" customHeight="1" x14ac:dyDescent="0.2"/>
    <row r="49176" ht="12.75" customHeight="1" x14ac:dyDescent="0.2"/>
    <row r="49177" ht="12.75" customHeight="1" x14ac:dyDescent="0.2"/>
    <row r="49178" ht="12.75" customHeight="1" x14ac:dyDescent="0.2"/>
    <row r="49179" ht="12.75" customHeight="1" x14ac:dyDescent="0.2"/>
    <row r="49180" ht="12.75" customHeight="1" x14ac:dyDescent="0.2"/>
    <row r="49181" ht="12.75" customHeight="1" x14ac:dyDescent="0.2"/>
    <row r="49182" ht="12.75" customHeight="1" x14ac:dyDescent="0.2"/>
    <row r="49183" ht="12.75" customHeight="1" x14ac:dyDescent="0.2"/>
    <row r="49184" ht="12.75" customHeight="1" x14ac:dyDescent="0.2"/>
    <row r="49185" ht="12.75" customHeight="1" x14ac:dyDescent="0.2"/>
    <row r="49186" ht="12.75" customHeight="1" x14ac:dyDescent="0.2"/>
    <row r="49187" ht="12.75" customHeight="1" x14ac:dyDescent="0.2"/>
    <row r="49188" ht="12.75" customHeight="1" x14ac:dyDescent="0.2"/>
    <row r="49189" ht="12.75" customHeight="1" x14ac:dyDescent="0.2"/>
    <row r="49190" ht="12.75" customHeight="1" x14ac:dyDescent="0.2"/>
    <row r="49191" ht="12.75" customHeight="1" x14ac:dyDescent="0.2"/>
    <row r="49192" ht="12.75" customHeight="1" x14ac:dyDescent="0.2"/>
    <row r="49193" ht="12.75" customHeight="1" x14ac:dyDescent="0.2"/>
    <row r="49194" ht="12.75" customHeight="1" x14ac:dyDescent="0.2"/>
    <row r="49195" ht="12.75" customHeight="1" x14ac:dyDescent="0.2"/>
    <row r="49196" ht="12.75" customHeight="1" x14ac:dyDescent="0.2"/>
    <row r="49197" ht="12.75" customHeight="1" x14ac:dyDescent="0.2"/>
    <row r="49198" ht="12.75" customHeight="1" x14ac:dyDescent="0.2"/>
    <row r="49199" ht="12.75" customHeight="1" x14ac:dyDescent="0.2"/>
    <row r="49200" ht="12.75" customHeight="1" x14ac:dyDescent="0.2"/>
    <row r="49201" ht="12.75" customHeight="1" x14ac:dyDescent="0.2"/>
    <row r="49202" ht="12.75" customHeight="1" x14ac:dyDescent="0.2"/>
    <row r="49203" ht="12.75" customHeight="1" x14ac:dyDescent="0.2"/>
    <row r="49204" ht="12.75" customHeight="1" x14ac:dyDescent="0.2"/>
    <row r="49205" ht="12.75" customHeight="1" x14ac:dyDescent="0.2"/>
    <row r="49206" ht="12.75" customHeight="1" x14ac:dyDescent="0.2"/>
    <row r="49207" ht="12.75" customHeight="1" x14ac:dyDescent="0.2"/>
    <row r="49208" ht="12.75" customHeight="1" x14ac:dyDescent="0.2"/>
    <row r="49209" ht="12.75" customHeight="1" x14ac:dyDescent="0.2"/>
    <row r="49210" ht="12.75" customHeight="1" x14ac:dyDescent="0.2"/>
    <row r="49211" ht="12.75" customHeight="1" x14ac:dyDescent="0.2"/>
    <row r="49212" ht="12.75" customHeight="1" x14ac:dyDescent="0.2"/>
    <row r="49213" ht="12.75" customHeight="1" x14ac:dyDescent="0.2"/>
    <row r="49214" ht="12.75" customHeight="1" x14ac:dyDescent="0.2"/>
    <row r="49215" ht="12.75" customHeight="1" x14ac:dyDescent="0.2"/>
    <row r="49216" ht="12.75" customHeight="1" x14ac:dyDescent="0.2"/>
    <row r="49217" ht="12.75" customHeight="1" x14ac:dyDescent="0.2"/>
    <row r="49218" ht="12.75" customHeight="1" x14ac:dyDescent="0.2"/>
    <row r="49219" ht="12.75" customHeight="1" x14ac:dyDescent="0.2"/>
    <row r="49220" ht="12.75" customHeight="1" x14ac:dyDescent="0.2"/>
    <row r="49221" ht="12.75" customHeight="1" x14ac:dyDescent="0.2"/>
    <row r="49222" ht="12.75" customHeight="1" x14ac:dyDescent="0.2"/>
    <row r="49223" ht="12.75" customHeight="1" x14ac:dyDescent="0.2"/>
    <row r="49224" ht="12.75" customHeight="1" x14ac:dyDescent="0.2"/>
    <row r="49225" ht="12.75" customHeight="1" x14ac:dyDescent="0.2"/>
    <row r="49226" ht="12.75" customHeight="1" x14ac:dyDescent="0.2"/>
    <row r="49227" ht="12.75" customHeight="1" x14ac:dyDescent="0.2"/>
    <row r="49228" ht="12.75" customHeight="1" x14ac:dyDescent="0.2"/>
    <row r="49229" ht="12.75" customHeight="1" x14ac:dyDescent="0.2"/>
    <row r="49230" ht="12.75" customHeight="1" x14ac:dyDescent="0.2"/>
    <row r="49231" ht="12.75" customHeight="1" x14ac:dyDescent="0.2"/>
    <row r="49232" ht="12.75" customHeight="1" x14ac:dyDescent="0.2"/>
    <row r="49233" ht="12.75" customHeight="1" x14ac:dyDescent="0.2"/>
    <row r="49234" ht="12.75" customHeight="1" x14ac:dyDescent="0.2"/>
    <row r="49235" ht="12.75" customHeight="1" x14ac:dyDescent="0.2"/>
    <row r="49236" ht="12.75" customHeight="1" x14ac:dyDescent="0.2"/>
    <row r="49237" ht="12.75" customHeight="1" x14ac:dyDescent="0.2"/>
    <row r="49238" ht="12.75" customHeight="1" x14ac:dyDescent="0.2"/>
    <row r="49239" ht="12.75" customHeight="1" x14ac:dyDescent="0.2"/>
    <row r="49240" ht="12.75" customHeight="1" x14ac:dyDescent="0.2"/>
    <row r="49241" ht="12.75" customHeight="1" x14ac:dyDescent="0.2"/>
    <row r="49242" ht="12.75" customHeight="1" x14ac:dyDescent="0.2"/>
    <row r="49243" ht="12.75" customHeight="1" x14ac:dyDescent="0.2"/>
    <row r="49244" ht="12.75" customHeight="1" x14ac:dyDescent="0.2"/>
    <row r="49245" ht="12.75" customHeight="1" x14ac:dyDescent="0.2"/>
    <row r="49246" ht="12.75" customHeight="1" x14ac:dyDescent="0.2"/>
    <row r="49247" ht="12.75" customHeight="1" x14ac:dyDescent="0.2"/>
    <row r="49248" ht="12.75" customHeight="1" x14ac:dyDescent="0.2"/>
    <row r="49249" ht="12.75" customHeight="1" x14ac:dyDescent="0.2"/>
    <row r="49250" ht="12.75" customHeight="1" x14ac:dyDescent="0.2"/>
    <row r="49251" ht="12.75" customHeight="1" x14ac:dyDescent="0.2"/>
    <row r="49252" ht="12.75" customHeight="1" x14ac:dyDescent="0.2"/>
    <row r="49253" ht="12.75" customHeight="1" x14ac:dyDescent="0.2"/>
    <row r="49254" ht="12.75" customHeight="1" x14ac:dyDescent="0.2"/>
    <row r="49255" ht="12.75" customHeight="1" x14ac:dyDescent="0.2"/>
    <row r="49256" ht="12.75" customHeight="1" x14ac:dyDescent="0.2"/>
    <row r="49257" ht="12.75" customHeight="1" x14ac:dyDescent="0.2"/>
    <row r="49258" ht="12.75" customHeight="1" x14ac:dyDescent="0.2"/>
    <row r="49259" ht="12.75" customHeight="1" x14ac:dyDescent="0.2"/>
    <row r="49260" ht="12.75" customHeight="1" x14ac:dyDescent="0.2"/>
    <row r="49261" ht="12.75" customHeight="1" x14ac:dyDescent="0.2"/>
    <row r="49262" ht="12.75" customHeight="1" x14ac:dyDescent="0.2"/>
    <row r="49263" ht="12.75" customHeight="1" x14ac:dyDescent="0.2"/>
    <row r="49264" ht="12.75" customHeight="1" x14ac:dyDescent="0.2"/>
    <row r="49265" ht="12.75" customHeight="1" x14ac:dyDescent="0.2"/>
    <row r="49266" ht="12.75" customHeight="1" x14ac:dyDescent="0.2"/>
    <row r="49267" ht="12.75" customHeight="1" x14ac:dyDescent="0.2"/>
    <row r="49268" ht="12.75" customHeight="1" x14ac:dyDescent="0.2"/>
    <row r="49269" ht="12.75" customHeight="1" x14ac:dyDescent="0.2"/>
    <row r="49270" ht="12.75" customHeight="1" x14ac:dyDescent="0.2"/>
    <row r="49271" ht="12.75" customHeight="1" x14ac:dyDescent="0.2"/>
    <row r="49272" ht="12.75" customHeight="1" x14ac:dyDescent="0.2"/>
    <row r="49273" ht="12.75" customHeight="1" x14ac:dyDescent="0.2"/>
    <row r="49274" ht="12.75" customHeight="1" x14ac:dyDescent="0.2"/>
    <row r="49275" ht="12.75" customHeight="1" x14ac:dyDescent="0.2"/>
    <row r="49276" ht="12.75" customHeight="1" x14ac:dyDescent="0.2"/>
    <row r="49277" ht="12.75" customHeight="1" x14ac:dyDescent="0.2"/>
    <row r="49278" ht="12.75" customHeight="1" x14ac:dyDescent="0.2"/>
    <row r="49279" ht="12.75" customHeight="1" x14ac:dyDescent="0.2"/>
    <row r="49280" ht="12.75" customHeight="1" x14ac:dyDescent="0.2"/>
    <row r="49281" ht="12.75" customHeight="1" x14ac:dyDescent="0.2"/>
    <row r="49282" ht="12.75" customHeight="1" x14ac:dyDescent="0.2"/>
    <row r="49283" ht="12.75" customHeight="1" x14ac:dyDescent="0.2"/>
    <row r="49284" ht="12.75" customHeight="1" x14ac:dyDescent="0.2"/>
    <row r="49285" ht="12.75" customHeight="1" x14ac:dyDescent="0.2"/>
    <row r="49286" ht="12.75" customHeight="1" x14ac:dyDescent="0.2"/>
    <row r="49287" ht="12.75" customHeight="1" x14ac:dyDescent="0.2"/>
    <row r="49288" ht="12.75" customHeight="1" x14ac:dyDescent="0.2"/>
    <row r="49289" ht="12.75" customHeight="1" x14ac:dyDescent="0.2"/>
    <row r="49290" ht="12.75" customHeight="1" x14ac:dyDescent="0.2"/>
    <row r="49291" ht="12.75" customHeight="1" x14ac:dyDescent="0.2"/>
    <row r="49292" ht="12.75" customHeight="1" x14ac:dyDescent="0.2"/>
    <row r="49293" ht="12.75" customHeight="1" x14ac:dyDescent="0.2"/>
    <row r="49294" ht="12.75" customHeight="1" x14ac:dyDescent="0.2"/>
    <row r="49295" ht="12.75" customHeight="1" x14ac:dyDescent="0.2"/>
    <row r="49296" ht="12.75" customHeight="1" x14ac:dyDescent="0.2"/>
    <row r="49297" ht="12.75" customHeight="1" x14ac:dyDescent="0.2"/>
    <row r="49298" ht="12.75" customHeight="1" x14ac:dyDescent="0.2"/>
    <row r="49299" ht="12.75" customHeight="1" x14ac:dyDescent="0.2"/>
    <row r="49300" ht="12.75" customHeight="1" x14ac:dyDescent="0.2"/>
    <row r="49301" ht="12.75" customHeight="1" x14ac:dyDescent="0.2"/>
    <row r="49302" ht="12.75" customHeight="1" x14ac:dyDescent="0.2"/>
    <row r="49303" ht="12.75" customHeight="1" x14ac:dyDescent="0.2"/>
    <row r="49304" ht="12.75" customHeight="1" x14ac:dyDescent="0.2"/>
    <row r="49305" ht="12.75" customHeight="1" x14ac:dyDescent="0.2"/>
    <row r="49306" ht="12.75" customHeight="1" x14ac:dyDescent="0.2"/>
    <row r="49307" ht="12.75" customHeight="1" x14ac:dyDescent="0.2"/>
    <row r="49308" ht="12.75" customHeight="1" x14ac:dyDescent="0.2"/>
    <row r="49309" ht="12.75" customHeight="1" x14ac:dyDescent="0.2"/>
    <row r="49310" ht="12.75" customHeight="1" x14ac:dyDescent="0.2"/>
    <row r="49311" ht="12.75" customHeight="1" x14ac:dyDescent="0.2"/>
    <row r="49312" ht="12.75" customHeight="1" x14ac:dyDescent="0.2"/>
    <row r="49313" ht="12.75" customHeight="1" x14ac:dyDescent="0.2"/>
    <row r="49314" ht="12.75" customHeight="1" x14ac:dyDescent="0.2"/>
    <row r="49315" ht="12.75" customHeight="1" x14ac:dyDescent="0.2"/>
    <row r="49316" ht="12.75" customHeight="1" x14ac:dyDescent="0.2"/>
    <row r="49317" ht="12.75" customHeight="1" x14ac:dyDescent="0.2"/>
    <row r="49318" ht="12.75" customHeight="1" x14ac:dyDescent="0.2"/>
    <row r="49319" ht="12.75" customHeight="1" x14ac:dyDescent="0.2"/>
    <row r="49320" ht="12.75" customHeight="1" x14ac:dyDescent="0.2"/>
    <row r="49321" ht="12.75" customHeight="1" x14ac:dyDescent="0.2"/>
    <row r="49322" ht="12.75" customHeight="1" x14ac:dyDescent="0.2"/>
    <row r="49323" ht="12.75" customHeight="1" x14ac:dyDescent="0.2"/>
    <row r="49324" ht="12.75" customHeight="1" x14ac:dyDescent="0.2"/>
    <row r="49325" ht="12.75" customHeight="1" x14ac:dyDescent="0.2"/>
    <row r="49326" ht="12.75" customHeight="1" x14ac:dyDescent="0.2"/>
    <row r="49327" ht="12.75" customHeight="1" x14ac:dyDescent="0.2"/>
    <row r="49328" ht="12.75" customHeight="1" x14ac:dyDescent="0.2"/>
    <row r="49329" ht="12.75" customHeight="1" x14ac:dyDescent="0.2"/>
    <row r="49330" ht="12.75" customHeight="1" x14ac:dyDescent="0.2"/>
    <row r="49331" ht="12.75" customHeight="1" x14ac:dyDescent="0.2"/>
    <row r="49332" ht="12.75" customHeight="1" x14ac:dyDescent="0.2"/>
    <row r="49333" ht="12.75" customHeight="1" x14ac:dyDescent="0.2"/>
    <row r="49334" ht="12.75" customHeight="1" x14ac:dyDescent="0.2"/>
    <row r="49335" ht="12.75" customHeight="1" x14ac:dyDescent="0.2"/>
    <row r="49336" ht="12.75" customHeight="1" x14ac:dyDescent="0.2"/>
    <row r="49337" ht="12.75" customHeight="1" x14ac:dyDescent="0.2"/>
    <row r="49338" ht="12.75" customHeight="1" x14ac:dyDescent="0.2"/>
    <row r="49339" ht="12.75" customHeight="1" x14ac:dyDescent="0.2"/>
    <row r="49340" ht="12.75" customHeight="1" x14ac:dyDescent="0.2"/>
    <row r="49341" ht="12.75" customHeight="1" x14ac:dyDescent="0.2"/>
    <row r="49342" ht="12.75" customHeight="1" x14ac:dyDescent="0.2"/>
    <row r="49343" ht="12.75" customHeight="1" x14ac:dyDescent="0.2"/>
    <row r="49344" ht="12.75" customHeight="1" x14ac:dyDescent="0.2"/>
    <row r="49345" ht="12.75" customHeight="1" x14ac:dyDescent="0.2"/>
    <row r="49346" ht="12.75" customHeight="1" x14ac:dyDescent="0.2"/>
    <row r="49347" ht="12.75" customHeight="1" x14ac:dyDescent="0.2"/>
    <row r="49348" ht="12.75" customHeight="1" x14ac:dyDescent="0.2"/>
    <row r="49349" ht="12.75" customHeight="1" x14ac:dyDescent="0.2"/>
    <row r="49350" ht="12.75" customHeight="1" x14ac:dyDescent="0.2"/>
    <row r="49351" ht="12.75" customHeight="1" x14ac:dyDescent="0.2"/>
    <row r="49352" ht="12.75" customHeight="1" x14ac:dyDescent="0.2"/>
    <row r="49353" ht="12.75" customHeight="1" x14ac:dyDescent="0.2"/>
    <row r="49354" ht="12.75" customHeight="1" x14ac:dyDescent="0.2"/>
    <row r="49355" ht="12.75" customHeight="1" x14ac:dyDescent="0.2"/>
    <row r="49356" ht="12.75" customHeight="1" x14ac:dyDescent="0.2"/>
    <row r="49357" ht="12.75" customHeight="1" x14ac:dyDescent="0.2"/>
    <row r="49358" ht="12.75" customHeight="1" x14ac:dyDescent="0.2"/>
    <row r="49359" ht="12.75" customHeight="1" x14ac:dyDescent="0.2"/>
    <row r="49360" ht="12.75" customHeight="1" x14ac:dyDescent="0.2"/>
    <row r="49361" ht="12.75" customHeight="1" x14ac:dyDescent="0.2"/>
    <row r="49362" ht="12.75" customHeight="1" x14ac:dyDescent="0.2"/>
    <row r="49363" ht="12.75" customHeight="1" x14ac:dyDescent="0.2"/>
    <row r="49364" ht="12.75" customHeight="1" x14ac:dyDescent="0.2"/>
    <row r="49365" ht="12.75" customHeight="1" x14ac:dyDescent="0.2"/>
    <row r="49366" ht="12.75" customHeight="1" x14ac:dyDescent="0.2"/>
    <row r="49367" ht="12.75" customHeight="1" x14ac:dyDescent="0.2"/>
    <row r="49368" ht="12.75" customHeight="1" x14ac:dyDescent="0.2"/>
    <row r="49369" ht="12.75" customHeight="1" x14ac:dyDescent="0.2"/>
    <row r="49370" ht="12.75" customHeight="1" x14ac:dyDescent="0.2"/>
    <row r="49371" ht="12.75" customHeight="1" x14ac:dyDescent="0.2"/>
    <row r="49372" ht="12.75" customHeight="1" x14ac:dyDescent="0.2"/>
    <row r="49373" ht="12.75" customHeight="1" x14ac:dyDescent="0.2"/>
    <row r="49374" ht="12.75" customHeight="1" x14ac:dyDescent="0.2"/>
    <row r="49375" ht="12.75" customHeight="1" x14ac:dyDescent="0.2"/>
    <row r="49376" ht="12.75" customHeight="1" x14ac:dyDescent="0.2"/>
    <row r="49377" ht="12.75" customHeight="1" x14ac:dyDescent="0.2"/>
    <row r="49378" ht="12.75" customHeight="1" x14ac:dyDescent="0.2"/>
    <row r="49379" ht="12.75" customHeight="1" x14ac:dyDescent="0.2"/>
    <row r="49380" ht="12.75" customHeight="1" x14ac:dyDescent="0.2"/>
    <row r="49381" ht="12.75" customHeight="1" x14ac:dyDescent="0.2"/>
    <row r="49382" ht="12.75" customHeight="1" x14ac:dyDescent="0.2"/>
    <row r="49383" ht="12.75" customHeight="1" x14ac:dyDescent="0.2"/>
    <row r="49384" ht="12.75" customHeight="1" x14ac:dyDescent="0.2"/>
    <row r="49385" ht="12.75" customHeight="1" x14ac:dyDescent="0.2"/>
    <row r="49386" ht="12.75" customHeight="1" x14ac:dyDescent="0.2"/>
    <row r="49387" ht="12.75" customHeight="1" x14ac:dyDescent="0.2"/>
    <row r="49388" ht="12.75" customHeight="1" x14ac:dyDescent="0.2"/>
    <row r="49389" ht="12.75" customHeight="1" x14ac:dyDescent="0.2"/>
    <row r="49390" ht="12.75" customHeight="1" x14ac:dyDescent="0.2"/>
    <row r="49391" ht="12.75" customHeight="1" x14ac:dyDescent="0.2"/>
    <row r="49392" ht="12.75" customHeight="1" x14ac:dyDescent="0.2"/>
    <row r="49393" ht="12.75" customHeight="1" x14ac:dyDescent="0.2"/>
    <row r="49394" ht="12.75" customHeight="1" x14ac:dyDescent="0.2"/>
    <row r="49395" ht="12.75" customHeight="1" x14ac:dyDescent="0.2"/>
    <row r="49396" ht="12.75" customHeight="1" x14ac:dyDescent="0.2"/>
    <row r="49397" ht="12.75" customHeight="1" x14ac:dyDescent="0.2"/>
    <row r="49398" ht="12.75" customHeight="1" x14ac:dyDescent="0.2"/>
    <row r="49399" ht="12.75" customHeight="1" x14ac:dyDescent="0.2"/>
    <row r="49400" ht="12.75" customHeight="1" x14ac:dyDescent="0.2"/>
    <row r="49401" ht="12.75" customHeight="1" x14ac:dyDescent="0.2"/>
    <row r="49402" ht="12.75" customHeight="1" x14ac:dyDescent="0.2"/>
    <row r="49403" ht="12.75" customHeight="1" x14ac:dyDescent="0.2"/>
    <row r="49404" ht="12.75" customHeight="1" x14ac:dyDescent="0.2"/>
    <row r="49405" ht="12.75" customHeight="1" x14ac:dyDescent="0.2"/>
    <row r="49406" ht="12.75" customHeight="1" x14ac:dyDescent="0.2"/>
    <row r="49407" ht="12.75" customHeight="1" x14ac:dyDescent="0.2"/>
    <row r="49408" ht="12.75" customHeight="1" x14ac:dyDescent="0.2"/>
    <row r="49409" ht="12.75" customHeight="1" x14ac:dyDescent="0.2"/>
    <row r="49410" ht="12.75" customHeight="1" x14ac:dyDescent="0.2"/>
    <row r="49411" ht="12.75" customHeight="1" x14ac:dyDescent="0.2"/>
    <row r="49412" ht="12.75" customHeight="1" x14ac:dyDescent="0.2"/>
    <row r="49413" ht="12.75" customHeight="1" x14ac:dyDescent="0.2"/>
    <row r="49414" ht="12.75" customHeight="1" x14ac:dyDescent="0.2"/>
    <row r="49415" ht="12.75" customHeight="1" x14ac:dyDescent="0.2"/>
    <row r="49416" ht="12.75" customHeight="1" x14ac:dyDescent="0.2"/>
    <row r="49417" ht="12.75" customHeight="1" x14ac:dyDescent="0.2"/>
    <row r="49418" ht="12.75" customHeight="1" x14ac:dyDescent="0.2"/>
    <row r="49419" ht="12.75" customHeight="1" x14ac:dyDescent="0.2"/>
    <row r="49420" ht="12.75" customHeight="1" x14ac:dyDescent="0.2"/>
    <row r="49421" ht="12.75" customHeight="1" x14ac:dyDescent="0.2"/>
    <row r="49422" ht="12.75" customHeight="1" x14ac:dyDescent="0.2"/>
    <row r="49423" ht="12.75" customHeight="1" x14ac:dyDescent="0.2"/>
    <row r="49424" ht="12.75" customHeight="1" x14ac:dyDescent="0.2"/>
    <row r="49425" ht="12.75" customHeight="1" x14ac:dyDescent="0.2"/>
    <row r="49426" ht="12.75" customHeight="1" x14ac:dyDescent="0.2"/>
    <row r="49427" ht="12.75" customHeight="1" x14ac:dyDescent="0.2"/>
    <row r="49428" ht="12.75" customHeight="1" x14ac:dyDescent="0.2"/>
    <row r="49429" ht="12.75" customHeight="1" x14ac:dyDescent="0.2"/>
    <row r="49430" ht="12.75" customHeight="1" x14ac:dyDescent="0.2"/>
    <row r="49431" ht="12.75" customHeight="1" x14ac:dyDescent="0.2"/>
    <row r="49432" ht="12.75" customHeight="1" x14ac:dyDescent="0.2"/>
    <row r="49433" ht="12.75" customHeight="1" x14ac:dyDescent="0.2"/>
    <row r="49434" ht="12.75" customHeight="1" x14ac:dyDescent="0.2"/>
    <row r="49435" ht="12.75" customHeight="1" x14ac:dyDescent="0.2"/>
    <row r="49436" ht="12.75" customHeight="1" x14ac:dyDescent="0.2"/>
    <row r="49437" ht="12.75" customHeight="1" x14ac:dyDescent="0.2"/>
    <row r="49438" ht="12.75" customHeight="1" x14ac:dyDescent="0.2"/>
    <row r="49439" ht="12.75" customHeight="1" x14ac:dyDescent="0.2"/>
    <row r="49440" ht="12.75" customHeight="1" x14ac:dyDescent="0.2"/>
    <row r="49441" ht="12.75" customHeight="1" x14ac:dyDescent="0.2"/>
    <row r="49442" ht="12.75" customHeight="1" x14ac:dyDescent="0.2"/>
    <row r="49443" ht="12.75" customHeight="1" x14ac:dyDescent="0.2"/>
    <row r="49444" ht="12.75" customHeight="1" x14ac:dyDescent="0.2"/>
    <row r="49445" ht="12.75" customHeight="1" x14ac:dyDescent="0.2"/>
    <row r="49446" ht="12.75" customHeight="1" x14ac:dyDescent="0.2"/>
    <row r="49447" ht="12.75" customHeight="1" x14ac:dyDescent="0.2"/>
    <row r="49448" ht="12.75" customHeight="1" x14ac:dyDescent="0.2"/>
    <row r="49449" ht="12.75" customHeight="1" x14ac:dyDescent="0.2"/>
    <row r="49450" ht="12.75" customHeight="1" x14ac:dyDescent="0.2"/>
    <row r="49451" ht="12.75" customHeight="1" x14ac:dyDescent="0.2"/>
    <row r="49452" ht="12.75" customHeight="1" x14ac:dyDescent="0.2"/>
    <row r="49453" ht="12.75" customHeight="1" x14ac:dyDescent="0.2"/>
    <row r="49454" ht="12.75" customHeight="1" x14ac:dyDescent="0.2"/>
    <row r="49455" ht="12.75" customHeight="1" x14ac:dyDescent="0.2"/>
    <row r="49456" ht="12.75" customHeight="1" x14ac:dyDescent="0.2"/>
    <row r="49457" ht="12.75" customHeight="1" x14ac:dyDescent="0.2"/>
    <row r="49458" ht="12.75" customHeight="1" x14ac:dyDescent="0.2"/>
    <row r="49459" ht="12.75" customHeight="1" x14ac:dyDescent="0.2"/>
    <row r="49460" ht="12.75" customHeight="1" x14ac:dyDescent="0.2"/>
    <row r="49461" ht="12.75" customHeight="1" x14ac:dyDescent="0.2"/>
    <row r="49462" ht="12.75" customHeight="1" x14ac:dyDescent="0.2"/>
    <row r="49463" ht="12.75" customHeight="1" x14ac:dyDescent="0.2"/>
    <row r="49464" ht="12.75" customHeight="1" x14ac:dyDescent="0.2"/>
    <row r="49465" ht="12.75" customHeight="1" x14ac:dyDescent="0.2"/>
    <row r="49466" ht="12.75" customHeight="1" x14ac:dyDescent="0.2"/>
    <row r="49467" ht="12.75" customHeight="1" x14ac:dyDescent="0.2"/>
    <row r="49468" ht="12.75" customHeight="1" x14ac:dyDescent="0.2"/>
    <row r="49469" ht="12.75" customHeight="1" x14ac:dyDescent="0.2"/>
    <row r="49470" ht="12.75" customHeight="1" x14ac:dyDescent="0.2"/>
    <row r="49471" ht="12.75" customHeight="1" x14ac:dyDescent="0.2"/>
    <row r="49472" ht="12.75" customHeight="1" x14ac:dyDescent="0.2"/>
    <row r="49473" ht="12.75" customHeight="1" x14ac:dyDescent="0.2"/>
    <row r="49474" ht="12.75" customHeight="1" x14ac:dyDescent="0.2"/>
    <row r="49475" ht="12.75" customHeight="1" x14ac:dyDescent="0.2"/>
    <row r="49476" ht="12.75" customHeight="1" x14ac:dyDescent="0.2"/>
    <row r="49477" ht="12.75" customHeight="1" x14ac:dyDescent="0.2"/>
    <row r="49478" ht="12.75" customHeight="1" x14ac:dyDescent="0.2"/>
    <row r="49479" ht="12.75" customHeight="1" x14ac:dyDescent="0.2"/>
    <row r="49480" ht="12.75" customHeight="1" x14ac:dyDescent="0.2"/>
    <row r="49481" ht="12.75" customHeight="1" x14ac:dyDescent="0.2"/>
    <row r="49482" ht="12.75" customHeight="1" x14ac:dyDescent="0.2"/>
    <row r="49483" ht="12.75" customHeight="1" x14ac:dyDescent="0.2"/>
    <row r="49484" ht="12.75" customHeight="1" x14ac:dyDescent="0.2"/>
    <row r="49485" ht="12.75" customHeight="1" x14ac:dyDescent="0.2"/>
    <row r="49486" ht="12.75" customHeight="1" x14ac:dyDescent="0.2"/>
    <row r="49487" ht="12.75" customHeight="1" x14ac:dyDescent="0.2"/>
    <row r="49488" ht="12.75" customHeight="1" x14ac:dyDescent="0.2"/>
    <row r="49489" ht="12.75" customHeight="1" x14ac:dyDescent="0.2"/>
    <row r="49490" ht="12.75" customHeight="1" x14ac:dyDescent="0.2"/>
    <row r="49491" ht="12.75" customHeight="1" x14ac:dyDescent="0.2"/>
    <row r="49492" ht="12.75" customHeight="1" x14ac:dyDescent="0.2"/>
    <row r="49493" ht="12.75" customHeight="1" x14ac:dyDescent="0.2"/>
    <row r="49494" ht="12.75" customHeight="1" x14ac:dyDescent="0.2"/>
    <row r="49495" ht="12.75" customHeight="1" x14ac:dyDescent="0.2"/>
    <row r="49496" ht="12.75" customHeight="1" x14ac:dyDescent="0.2"/>
    <row r="49497" ht="12.75" customHeight="1" x14ac:dyDescent="0.2"/>
    <row r="49498" ht="12.75" customHeight="1" x14ac:dyDescent="0.2"/>
    <row r="49499" ht="12.75" customHeight="1" x14ac:dyDescent="0.2"/>
    <row r="49500" ht="12.75" customHeight="1" x14ac:dyDescent="0.2"/>
    <row r="49501" ht="12.75" customHeight="1" x14ac:dyDescent="0.2"/>
    <row r="49502" ht="12.75" customHeight="1" x14ac:dyDescent="0.2"/>
    <row r="49503" ht="12.75" customHeight="1" x14ac:dyDescent="0.2"/>
    <row r="49504" ht="12.75" customHeight="1" x14ac:dyDescent="0.2"/>
    <row r="49505" ht="12.75" customHeight="1" x14ac:dyDescent="0.2"/>
    <row r="49506" ht="12.75" customHeight="1" x14ac:dyDescent="0.2"/>
    <row r="49507" ht="12.75" customHeight="1" x14ac:dyDescent="0.2"/>
    <row r="49508" ht="12.75" customHeight="1" x14ac:dyDescent="0.2"/>
    <row r="49509" ht="12.75" customHeight="1" x14ac:dyDescent="0.2"/>
    <row r="49510" ht="12.75" customHeight="1" x14ac:dyDescent="0.2"/>
    <row r="49511" ht="12.75" customHeight="1" x14ac:dyDescent="0.2"/>
    <row r="49512" ht="12.75" customHeight="1" x14ac:dyDescent="0.2"/>
    <row r="49513" ht="12.75" customHeight="1" x14ac:dyDescent="0.2"/>
    <row r="49514" ht="12.75" customHeight="1" x14ac:dyDescent="0.2"/>
    <row r="49515" ht="12.75" customHeight="1" x14ac:dyDescent="0.2"/>
    <row r="49516" ht="12.75" customHeight="1" x14ac:dyDescent="0.2"/>
    <row r="49517" ht="12.75" customHeight="1" x14ac:dyDescent="0.2"/>
    <row r="49518" ht="12.75" customHeight="1" x14ac:dyDescent="0.2"/>
    <row r="49519" ht="12.75" customHeight="1" x14ac:dyDescent="0.2"/>
    <row r="49520" ht="12.75" customHeight="1" x14ac:dyDescent="0.2"/>
    <row r="49521" ht="12.75" customHeight="1" x14ac:dyDescent="0.2"/>
    <row r="49522" ht="12.75" customHeight="1" x14ac:dyDescent="0.2"/>
    <row r="49523" ht="12.75" customHeight="1" x14ac:dyDescent="0.2"/>
    <row r="49524" ht="12.75" customHeight="1" x14ac:dyDescent="0.2"/>
    <row r="49525" ht="12.75" customHeight="1" x14ac:dyDescent="0.2"/>
    <row r="49526" ht="12.75" customHeight="1" x14ac:dyDescent="0.2"/>
    <row r="49527" ht="12.75" customHeight="1" x14ac:dyDescent="0.2"/>
    <row r="49528" ht="12.75" customHeight="1" x14ac:dyDescent="0.2"/>
    <row r="49529" ht="12.75" customHeight="1" x14ac:dyDescent="0.2"/>
    <row r="49530" ht="12.75" customHeight="1" x14ac:dyDescent="0.2"/>
    <row r="49531" ht="12.75" customHeight="1" x14ac:dyDescent="0.2"/>
    <row r="49532" ht="12.75" customHeight="1" x14ac:dyDescent="0.2"/>
    <row r="49533" ht="12.75" customHeight="1" x14ac:dyDescent="0.2"/>
    <row r="49534" ht="12.75" customHeight="1" x14ac:dyDescent="0.2"/>
    <row r="49535" ht="12.75" customHeight="1" x14ac:dyDescent="0.2"/>
    <row r="49536" ht="12.75" customHeight="1" x14ac:dyDescent="0.2"/>
    <row r="49537" ht="12.75" customHeight="1" x14ac:dyDescent="0.2"/>
    <row r="49538" ht="12.75" customHeight="1" x14ac:dyDescent="0.2"/>
    <row r="49539" ht="12.75" customHeight="1" x14ac:dyDescent="0.2"/>
    <row r="49540" ht="12.75" customHeight="1" x14ac:dyDescent="0.2"/>
    <row r="49541" ht="12.75" customHeight="1" x14ac:dyDescent="0.2"/>
    <row r="49542" ht="12.75" customHeight="1" x14ac:dyDescent="0.2"/>
    <row r="49543" ht="12.75" customHeight="1" x14ac:dyDescent="0.2"/>
    <row r="49544" ht="12.75" customHeight="1" x14ac:dyDescent="0.2"/>
    <row r="49545" ht="12.75" customHeight="1" x14ac:dyDescent="0.2"/>
    <row r="49546" ht="12.75" customHeight="1" x14ac:dyDescent="0.2"/>
    <row r="49547" ht="12.75" customHeight="1" x14ac:dyDescent="0.2"/>
    <row r="49548" ht="12.75" customHeight="1" x14ac:dyDescent="0.2"/>
    <row r="49549" ht="12.75" customHeight="1" x14ac:dyDescent="0.2"/>
    <row r="49550" ht="12.75" customHeight="1" x14ac:dyDescent="0.2"/>
    <row r="49551" ht="12.75" customHeight="1" x14ac:dyDescent="0.2"/>
    <row r="49552" ht="12.75" customHeight="1" x14ac:dyDescent="0.2"/>
    <row r="49553" ht="12.75" customHeight="1" x14ac:dyDescent="0.2"/>
    <row r="49554" ht="12.75" customHeight="1" x14ac:dyDescent="0.2"/>
    <row r="49555" ht="12.75" customHeight="1" x14ac:dyDescent="0.2"/>
    <row r="49556" ht="12.75" customHeight="1" x14ac:dyDescent="0.2"/>
    <row r="49557" ht="12.75" customHeight="1" x14ac:dyDescent="0.2"/>
    <row r="49558" ht="12.75" customHeight="1" x14ac:dyDescent="0.2"/>
    <row r="49559" ht="12.75" customHeight="1" x14ac:dyDescent="0.2"/>
    <row r="49560" ht="12.75" customHeight="1" x14ac:dyDescent="0.2"/>
    <row r="49561" ht="12.75" customHeight="1" x14ac:dyDescent="0.2"/>
    <row r="49562" ht="12.75" customHeight="1" x14ac:dyDescent="0.2"/>
    <row r="49563" ht="12.75" customHeight="1" x14ac:dyDescent="0.2"/>
    <row r="49564" ht="12.75" customHeight="1" x14ac:dyDescent="0.2"/>
    <row r="49565" ht="12.75" customHeight="1" x14ac:dyDescent="0.2"/>
    <row r="49566" ht="12.75" customHeight="1" x14ac:dyDescent="0.2"/>
    <row r="49567" ht="12.75" customHeight="1" x14ac:dyDescent="0.2"/>
    <row r="49568" ht="12.75" customHeight="1" x14ac:dyDescent="0.2"/>
    <row r="49569" ht="12.75" customHeight="1" x14ac:dyDescent="0.2"/>
    <row r="49570" ht="12.75" customHeight="1" x14ac:dyDescent="0.2"/>
    <row r="49571" ht="12.75" customHeight="1" x14ac:dyDescent="0.2"/>
    <row r="49572" ht="12.75" customHeight="1" x14ac:dyDescent="0.2"/>
    <row r="49573" ht="12.75" customHeight="1" x14ac:dyDescent="0.2"/>
    <row r="49574" ht="12.75" customHeight="1" x14ac:dyDescent="0.2"/>
    <row r="49575" ht="12.75" customHeight="1" x14ac:dyDescent="0.2"/>
    <row r="49576" ht="12.75" customHeight="1" x14ac:dyDescent="0.2"/>
    <row r="49577" ht="12.75" customHeight="1" x14ac:dyDescent="0.2"/>
    <row r="49578" ht="12.75" customHeight="1" x14ac:dyDescent="0.2"/>
    <row r="49579" ht="12.75" customHeight="1" x14ac:dyDescent="0.2"/>
    <row r="49580" ht="12.75" customHeight="1" x14ac:dyDescent="0.2"/>
    <row r="49581" ht="12.75" customHeight="1" x14ac:dyDescent="0.2"/>
    <row r="49582" ht="12.75" customHeight="1" x14ac:dyDescent="0.2"/>
    <row r="49583" ht="12.75" customHeight="1" x14ac:dyDescent="0.2"/>
    <row r="49584" ht="12.75" customHeight="1" x14ac:dyDescent="0.2"/>
    <row r="49585" ht="12.75" customHeight="1" x14ac:dyDescent="0.2"/>
    <row r="49586" ht="12.75" customHeight="1" x14ac:dyDescent="0.2"/>
    <row r="49587" ht="12.75" customHeight="1" x14ac:dyDescent="0.2"/>
    <row r="49588" ht="12.75" customHeight="1" x14ac:dyDescent="0.2"/>
    <row r="49589" ht="12.75" customHeight="1" x14ac:dyDescent="0.2"/>
    <row r="49590" ht="12.75" customHeight="1" x14ac:dyDescent="0.2"/>
    <row r="49591" ht="12.75" customHeight="1" x14ac:dyDescent="0.2"/>
    <row r="49592" ht="12.75" customHeight="1" x14ac:dyDescent="0.2"/>
    <row r="49593" ht="12.75" customHeight="1" x14ac:dyDescent="0.2"/>
    <row r="49594" ht="12.75" customHeight="1" x14ac:dyDescent="0.2"/>
    <row r="49595" ht="12.75" customHeight="1" x14ac:dyDescent="0.2"/>
    <row r="49596" ht="12.75" customHeight="1" x14ac:dyDescent="0.2"/>
    <row r="49597" ht="12.75" customHeight="1" x14ac:dyDescent="0.2"/>
    <row r="49598" ht="12.75" customHeight="1" x14ac:dyDescent="0.2"/>
    <row r="49599" ht="12.75" customHeight="1" x14ac:dyDescent="0.2"/>
    <row r="49600" ht="12.75" customHeight="1" x14ac:dyDescent="0.2"/>
    <row r="49601" ht="12.75" customHeight="1" x14ac:dyDescent="0.2"/>
    <row r="49602" ht="12.75" customHeight="1" x14ac:dyDescent="0.2"/>
    <row r="49603" ht="12.75" customHeight="1" x14ac:dyDescent="0.2"/>
    <row r="49604" ht="12.75" customHeight="1" x14ac:dyDescent="0.2"/>
    <row r="49605" ht="12.75" customHeight="1" x14ac:dyDescent="0.2"/>
    <row r="49606" ht="12.75" customHeight="1" x14ac:dyDescent="0.2"/>
    <row r="49607" ht="12.75" customHeight="1" x14ac:dyDescent="0.2"/>
    <row r="49608" ht="12.75" customHeight="1" x14ac:dyDescent="0.2"/>
    <row r="49609" ht="12.75" customHeight="1" x14ac:dyDescent="0.2"/>
    <row r="49610" ht="12.75" customHeight="1" x14ac:dyDescent="0.2"/>
    <row r="49611" ht="12.75" customHeight="1" x14ac:dyDescent="0.2"/>
    <row r="49612" ht="12.75" customHeight="1" x14ac:dyDescent="0.2"/>
    <row r="49613" ht="12.75" customHeight="1" x14ac:dyDescent="0.2"/>
    <row r="49614" ht="12.75" customHeight="1" x14ac:dyDescent="0.2"/>
    <row r="49615" ht="12.75" customHeight="1" x14ac:dyDescent="0.2"/>
    <row r="49616" ht="12.75" customHeight="1" x14ac:dyDescent="0.2"/>
    <row r="49617" ht="12.75" customHeight="1" x14ac:dyDescent="0.2"/>
    <row r="49618" ht="12.75" customHeight="1" x14ac:dyDescent="0.2"/>
    <row r="49619" ht="12.75" customHeight="1" x14ac:dyDescent="0.2"/>
    <row r="49620" ht="12.75" customHeight="1" x14ac:dyDescent="0.2"/>
    <row r="49621" ht="12.75" customHeight="1" x14ac:dyDescent="0.2"/>
    <row r="49622" ht="12.75" customHeight="1" x14ac:dyDescent="0.2"/>
    <row r="49623" ht="12.75" customHeight="1" x14ac:dyDescent="0.2"/>
    <row r="49624" ht="12.75" customHeight="1" x14ac:dyDescent="0.2"/>
    <row r="49625" ht="12.75" customHeight="1" x14ac:dyDescent="0.2"/>
    <row r="49626" ht="12.75" customHeight="1" x14ac:dyDescent="0.2"/>
    <row r="49627" ht="12.75" customHeight="1" x14ac:dyDescent="0.2"/>
    <row r="49628" ht="12.75" customHeight="1" x14ac:dyDescent="0.2"/>
    <row r="49629" ht="12.75" customHeight="1" x14ac:dyDescent="0.2"/>
    <row r="49630" ht="12.75" customHeight="1" x14ac:dyDescent="0.2"/>
    <row r="49631" ht="12.75" customHeight="1" x14ac:dyDescent="0.2"/>
    <row r="49632" ht="12.75" customHeight="1" x14ac:dyDescent="0.2"/>
    <row r="49633" ht="12.75" customHeight="1" x14ac:dyDescent="0.2"/>
    <row r="49634" ht="12.75" customHeight="1" x14ac:dyDescent="0.2"/>
    <row r="49635" ht="12.75" customHeight="1" x14ac:dyDescent="0.2"/>
    <row r="49636" ht="12.75" customHeight="1" x14ac:dyDescent="0.2"/>
    <row r="49637" ht="12.75" customHeight="1" x14ac:dyDescent="0.2"/>
    <row r="49638" ht="12.75" customHeight="1" x14ac:dyDescent="0.2"/>
    <row r="49639" ht="12.75" customHeight="1" x14ac:dyDescent="0.2"/>
    <row r="49640" ht="12.75" customHeight="1" x14ac:dyDescent="0.2"/>
    <row r="49641" ht="12.75" customHeight="1" x14ac:dyDescent="0.2"/>
    <row r="49642" ht="12.75" customHeight="1" x14ac:dyDescent="0.2"/>
    <row r="49643" ht="12.75" customHeight="1" x14ac:dyDescent="0.2"/>
    <row r="49644" ht="12.75" customHeight="1" x14ac:dyDescent="0.2"/>
    <row r="49645" ht="12.75" customHeight="1" x14ac:dyDescent="0.2"/>
    <row r="49646" ht="12.75" customHeight="1" x14ac:dyDescent="0.2"/>
    <row r="49647" ht="12.75" customHeight="1" x14ac:dyDescent="0.2"/>
    <row r="49648" ht="12.75" customHeight="1" x14ac:dyDescent="0.2"/>
    <row r="49649" ht="12.75" customHeight="1" x14ac:dyDescent="0.2"/>
    <row r="49650" ht="12.75" customHeight="1" x14ac:dyDescent="0.2"/>
    <row r="49651" ht="12.75" customHeight="1" x14ac:dyDescent="0.2"/>
    <row r="49652" ht="12.75" customHeight="1" x14ac:dyDescent="0.2"/>
    <row r="49653" ht="12.75" customHeight="1" x14ac:dyDescent="0.2"/>
    <row r="49654" ht="12.75" customHeight="1" x14ac:dyDescent="0.2"/>
    <row r="49655" ht="12.75" customHeight="1" x14ac:dyDescent="0.2"/>
    <row r="49656" ht="12.75" customHeight="1" x14ac:dyDescent="0.2"/>
    <row r="49657" ht="12.75" customHeight="1" x14ac:dyDescent="0.2"/>
    <row r="49658" ht="12.75" customHeight="1" x14ac:dyDescent="0.2"/>
    <row r="49659" ht="12.75" customHeight="1" x14ac:dyDescent="0.2"/>
    <row r="49660" ht="12.75" customHeight="1" x14ac:dyDescent="0.2"/>
    <row r="49661" ht="12.75" customHeight="1" x14ac:dyDescent="0.2"/>
    <row r="49662" ht="12.75" customHeight="1" x14ac:dyDescent="0.2"/>
    <row r="49663" ht="12.75" customHeight="1" x14ac:dyDescent="0.2"/>
    <row r="49664" ht="12.75" customHeight="1" x14ac:dyDescent="0.2"/>
    <row r="49665" ht="12.75" customHeight="1" x14ac:dyDescent="0.2"/>
    <row r="49666" ht="12.75" customHeight="1" x14ac:dyDescent="0.2"/>
    <row r="49667" ht="12.75" customHeight="1" x14ac:dyDescent="0.2"/>
    <row r="49668" ht="12.75" customHeight="1" x14ac:dyDescent="0.2"/>
    <row r="49669" ht="12.75" customHeight="1" x14ac:dyDescent="0.2"/>
    <row r="49670" ht="12.75" customHeight="1" x14ac:dyDescent="0.2"/>
    <row r="49671" ht="12.75" customHeight="1" x14ac:dyDescent="0.2"/>
    <row r="49672" ht="12.75" customHeight="1" x14ac:dyDescent="0.2"/>
    <row r="49673" ht="12.75" customHeight="1" x14ac:dyDescent="0.2"/>
    <row r="49674" ht="12.75" customHeight="1" x14ac:dyDescent="0.2"/>
    <row r="49675" ht="12.75" customHeight="1" x14ac:dyDescent="0.2"/>
    <row r="49676" ht="12.75" customHeight="1" x14ac:dyDescent="0.2"/>
    <row r="49677" ht="12.75" customHeight="1" x14ac:dyDescent="0.2"/>
    <row r="49678" ht="12.75" customHeight="1" x14ac:dyDescent="0.2"/>
    <row r="49679" ht="12.75" customHeight="1" x14ac:dyDescent="0.2"/>
    <row r="49680" ht="12.75" customHeight="1" x14ac:dyDescent="0.2"/>
    <row r="49681" ht="12.75" customHeight="1" x14ac:dyDescent="0.2"/>
    <row r="49682" ht="12.75" customHeight="1" x14ac:dyDescent="0.2"/>
    <row r="49683" ht="12.75" customHeight="1" x14ac:dyDescent="0.2"/>
    <row r="49684" ht="12.75" customHeight="1" x14ac:dyDescent="0.2"/>
    <row r="49685" ht="12.75" customHeight="1" x14ac:dyDescent="0.2"/>
    <row r="49686" ht="12.75" customHeight="1" x14ac:dyDescent="0.2"/>
    <row r="49687" ht="12.75" customHeight="1" x14ac:dyDescent="0.2"/>
    <row r="49688" ht="12.75" customHeight="1" x14ac:dyDescent="0.2"/>
    <row r="49689" ht="12.75" customHeight="1" x14ac:dyDescent="0.2"/>
    <row r="49690" ht="12.75" customHeight="1" x14ac:dyDescent="0.2"/>
    <row r="49691" ht="12.75" customHeight="1" x14ac:dyDescent="0.2"/>
    <row r="49692" ht="12.75" customHeight="1" x14ac:dyDescent="0.2"/>
    <row r="49693" ht="12.75" customHeight="1" x14ac:dyDescent="0.2"/>
    <row r="49694" ht="12.75" customHeight="1" x14ac:dyDescent="0.2"/>
    <row r="49695" ht="12.75" customHeight="1" x14ac:dyDescent="0.2"/>
    <row r="49696" ht="12.75" customHeight="1" x14ac:dyDescent="0.2"/>
    <row r="49697" ht="12.75" customHeight="1" x14ac:dyDescent="0.2"/>
    <row r="49698" ht="12.75" customHeight="1" x14ac:dyDescent="0.2"/>
    <row r="49699" ht="12.75" customHeight="1" x14ac:dyDescent="0.2"/>
    <row r="49700" ht="12.75" customHeight="1" x14ac:dyDescent="0.2"/>
    <row r="49701" ht="12.75" customHeight="1" x14ac:dyDescent="0.2"/>
    <row r="49702" ht="12.75" customHeight="1" x14ac:dyDescent="0.2"/>
    <row r="49703" ht="12.75" customHeight="1" x14ac:dyDescent="0.2"/>
    <row r="49704" ht="12.75" customHeight="1" x14ac:dyDescent="0.2"/>
    <row r="49705" ht="12.75" customHeight="1" x14ac:dyDescent="0.2"/>
    <row r="49706" ht="12.75" customHeight="1" x14ac:dyDescent="0.2"/>
    <row r="49707" ht="12.75" customHeight="1" x14ac:dyDescent="0.2"/>
    <row r="49708" ht="12.75" customHeight="1" x14ac:dyDescent="0.2"/>
    <row r="49709" ht="12.75" customHeight="1" x14ac:dyDescent="0.2"/>
    <row r="49710" ht="12.75" customHeight="1" x14ac:dyDescent="0.2"/>
    <row r="49711" ht="12.75" customHeight="1" x14ac:dyDescent="0.2"/>
    <row r="49712" ht="12.75" customHeight="1" x14ac:dyDescent="0.2"/>
    <row r="49713" ht="12.75" customHeight="1" x14ac:dyDescent="0.2"/>
    <row r="49714" ht="12.75" customHeight="1" x14ac:dyDescent="0.2"/>
    <row r="49715" ht="12.75" customHeight="1" x14ac:dyDescent="0.2"/>
    <row r="49716" ht="12.75" customHeight="1" x14ac:dyDescent="0.2"/>
    <row r="49717" ht="12.75" customHeight="1" x14ac:dyDescent="0.2"/>
    <row r="49718" ht="12.75" customHeight="1" x14ac:dyDescent="0.2"/>
    <row r="49719" ht="12.75" customHeight="1" x14ac:dyDescent="0.2"/>
    <row r="49720" ht="12.75" customHeight="1" x14ac:dyDescent="0.2"/>
    <row r="49721" ht="12.75" customHeight="1" x14ac:dyDescent="0.2"/>
    <row r="49722" ht="12.75" customHeight="1" x14ac:dyDescent="0.2"/>
    <row r="49723" ht="12.75" customHeight="1" x14ac:dyDescent="0.2"/>
    <row r="49724" ht="12.75" customHeight="1" x14ac:dyDescent="0.2"/>
    <row r="49725" ht="12.75" customHeight="1" x14ac:dyDescent="0.2"/>
    <row r="49726" ht="12.75" customHeight="1" x14ac:dyDescent="0.2"/>
    <row r="49727" ht="12.75" customHeight="1" x14ac:dyDescent="0.2"/>
    <row r="49728" ht="12.75" customHeight="1" x14ac:dyDescent="0.2"/>
    <row r="49729" ht="12.75" customHeight="1" x14ac:dyDescent="0.2"/>
    <row r="49730" ht="12.75" customHeight="1" x14ac:dyDescent="0.2"/>
    <row r="49731" ht="12.75" customHeight="1" x14ac:dyDescent="0.2"/>
    <row r="49732" ht="12.75" customHeight="1" x14ac:dyDescent="0.2"/>
    <row r="49733" ht="12.75" customHeight="1" x14ac:dyDescent="0.2"/>
    <row r="49734" ht="12.75" customHeight="1" x14ac:dyDescent="0.2"/>
    <row r="49735" ht="12.75" customHeight="1" x14ac:dyDescent="0.2"/>
    <row r="49736" ht="12.75" customHeight="1" x14ac:dyDescent="0.2"/>
    <row r="49737" ht="12.75" customHeight="1" x14ac:dyDescent="0.2"/>
    <row r="49738" ht="12.75" customHeight="1" x14ac:dyDescent="0.2"/>
    <row r="49739" ht="12.75" customHeight="1" x14ac:dyDescent="0.2"/>
    <row r="49740" ht="12.75" customHeight="1" x14ac:dyDescent="0.2"/>
    <row r="49741" ht="12.75" customHeight="1" x14ac:dyDescent="0.2"/>
    <row r="49742" ht="12.75" customHeight="1" x14ac:dyDescent="0.2"/>
    <row r="49743" ht="12.75" customHeight="1" x14ac:dyDescent="0.2"/>
    <row r="49744" ht="12.75" customHeight="1" x14ac:dyDescent="0.2"/>
    <row r="49745" ht="12.75" customHeight="1" x14ac:dyDescent="0.2"/>
    <row r="49746" ht="12.75" customHeight="1" x14ac:dyDescent="0.2"/>
    <row r="49747" ht="12.75" customHeight="1" x14ac:dyDescent="0.2"/>
    <row r="49748" ht="12.75" customHeight="1" x14ac:dyDescent="0.2"/>
    <row r="49749" ht="12.75" customHeight="1" x14ac:dyDescent="0.2"/>
    <row r="49750" ht="12.75" customHeight="1" x14ac:dyDescent="0.2"/>
    <row r="49751" ht="12.75" customHeight="1" x14ac:dyDescent="0.2"/>
    <row r="49752" ht="12.75" customHeight="1" x14ac:dyDescent="0.2"/>
    <row r="49753" ht="12.75" customHeight="1" x14ac:dyDescent="0.2"/>
    <row r="49754" ht="12.75" customHeight="1" x14ac:dyDescent="0.2"/>
    <row r="49755" ht="12.75" customHeight="1" x14ac:dyDescent="0.2"/>
    <row r="49756" ht="12.75" customHeight="1" x14ac:dyDescent="0.2"/>
    <row r="49757" ht="12.75" customHeight="1" x14ac:dyDescent="0.2"/>
    <row r="49758" ht="12.75" customHeight="1" x14ac:dyDescent="0.2"/>
    <row r="49759" ht="12.75" customHeight="1" x14ac:dyDescent="0.2"/>
    <row r="49760" ht="12.75" customHeight="1" x14ac:dyDescent="0.2"/>
    <row r="49761" ht="12.75" customHeight="1" x14ac:dyDescent="0.2"/>
    <row r="49762" ht="12.75" customHeight="1" x14ac:dyDescent="0.2"/>
    <row r="49763" ht="12.75" customHeight="1" x14ac:dyDescent="0.2"/>
    <row r="49764" ht="12.75" customHeight="1" x14ac:dyDescent="0.2"/>
    <row r="49765" ht="12.75" customHeight="1" x14ac:dyDescent="0.2"/>
    <row r="49766" ht="12.75" customHeight="1" x14ac:dyDescent="0.2"/>
    <row r="49767" ht="12.75" customHeight="1" x14ac:dyDescent="0.2"/>
    <row r="49768" ht="12.75" customHeight="1" x14ac:dyDescent="0.2"/>
    <row r="49769" ht="12.75" customHeight="1" x14ac:dyDescent="0.2"/>
    <row r="49770" ht="12.75" customHeight="1" x14ac:dyDescent="0.2"/>
    <row r="49771" ht="12.75" customHeight="1" x14ac:dyDescent="0.2"/>
    <row r="49772" ht="12.75" customHeight="1" x14ac:dyDescent="0.2"/>
    <row r="49773" ht="12.75" customHeight="1" x14ac:dyDescent="0.2"/>
    <row r="49774" ht="12.75" customHeight="1" x14ac:dyDescent="0.2"/>
    <row r="49775" ht="12.75" customHeight="1" x14ac:dyDescent="0.2"/>
    <row r="49776" ht="12.75" customHeight="1" x14ac:dyDescent="0.2"/>
    <row r="49777" ht="12.75" customHeight="1" x14ac:dyDescent="0.2"/>
    <row r="49778" ht="12.75" customHeight="1" x14ac:dyDescent="0.2"/>
    <row r="49779" ht="12.75" customHeight="1" x14ac:dyDescent="0.2"/>
    <row r="49780" ht="12.75" customHeight="1" x14ac:dyDescent="0.2"/>
    <row r="49781" ht="12.75" customHeight="1" x14ac:dyDescent="0.2"/>
    <row r="49782" ht="12.75" customHeight="1" x14ac:dyDescent="0.2"/>
    <row r="49783" ht="12.75" customHeight="1" x14ac:dyDescent="0.2"/>
    <row r="49784" ht="12.75" customHeight="1" x14ac:dyDescent="0.2"/>
    <row r="49785" ht="12.75" customHeight="1" x14ac:dyDescent="0.2"/>
    <row r="49786" ht="12.75" customHeight="1" x14ac:dyDescent="0.2"/>
    <row r="49787" ht="12.75" customHeight="1" x14ac:dyDescent="0.2"/>
    <row r="49788" ht="12.75" customHeight="1" x14ac:dyDescent="0.2"/>
    <row r="49789" ht="12.75" customHeight="1" x14ac:dyDescent="0.2"/>
    <row r="49790" ht="12.75" customHeight="1" x14ac:dyDescent="0.2"/>
    <row r="49791" ht="12.75" customHeight="1" x14ac:dyDescent="0.2"/>
    <row r="49792" ht="12.75" customHeight="1" x14ac:dyDescent="0.2"/>
    <row r="49793" ht="12.75" customHeight="1" x14ac:dyDescent="0.2"/>
    <row r="49794" ht="12.75" customHeight="1" x14ac:dyDescent="0.2"/>
    <row r="49795" ht="12.75" customHeight="1" x14ac:dyDescent="0.2"/>
    <row r="49796" ht="12.75" customHeight="1" x14ac:dyDescent="0.2"/>
    <row r="49797" ht="12.75" customHeight="1" x14ac:dyDescent="0.2"/>
    <row r="49798" ht="12.75" customHeight="1" x14ac:dyDescent="0.2"/>
    <row r="49799" ht="12.75" customHeight="1" x14ac:dyDescent="0.2"/>
    <row r="49800" ht="12.75" customHeight="1" x14ac:dyDescent="0.2"/>
    <row r="49801" ht="12.75" customHeight="1" x14ac:dyDescent="0.2"/>
    <row r="49802" ht="12.75" customHeight="1" x14ac:dyDescent="0.2"/>
    <row r="49803" ht="12.75" customHeight="1" x14ac:dyDescent="0.2"/>
    <row r="49804" ht="12.75" customHeight="1" x14ac:dyDescent="0.2"/>
    <row r="49805" ht="12.75" customHeight="1" x14ac:dyDescent="0.2"/>
    <row r="49806" ht="12.75" customHeight="1" x14ac:dyDescent="0.2"/>
    <row r="49807" ht="12.75" customHeight="1" x14ac:dyDescent="0.2"/>
    <row r="49808" ht="12.75" customHeight="1" x14ac:dyDescent="0.2"/>
    <row r="49809" ht="12.75" customHeight="1" x14ac:dyDescent="0.2"/>
    <row r="49810" ht="12.75" customHeight="1" x14ac:dyDescent="0.2"/>
    <row r="49811" ht="12.75" customHeight="1" x14ac:dyDescent="0.2"/>
    <row r="49812" ht="12.75" customHeight="1" x14ac:dyDescent="0.2"/>
    <row r="49813" ht="12.75" customHeight="1" x14ac:dyDescent="0.2"/>
    <row r="49814" ht="12.75" customHeight="1" x14ac:dyDescent="0.2"/>
    <row r="49815" ht="12.75" customHeight="1" x14ac:dyDescent="0.2"/>
    <row r="49816" ht="12.75" customHeight="1" x14ac:dyDescent="0.2"/>
    <row r="49817" ht="12.75" customHeight="1" x14ac:dyDescent="0.2"/>
    <row r="49818" ht="12.75" customHeight="1" x14ac:dyDescent="0.2"/>
    <row r="49819" ht="12.75" customHeight="1" x14ac:dyDescent="0.2"/>
    <row r="49820" ht="12.75" customHeight="1" x14ac:dyDescent="0.2"/>
    <row r="49821" ht="12.75" customHeight="1" x14ac:dyDescent="0.2"/>
    <row r="49822" ht="12.75" customHeight="1" x14ac:dyDescent="0.2"/>
    <row r="49823" ht="12.75" customHeight="1" x14ac:dyDescent="0.2"/>
    <row r="49824" ht="12.75" customHeight="1" x14ac:dyDescent="0.2"/>
    <row r="49825" ht="12.75" customHeight="1" x14ac:dyDescent="0.2"/>
    <row r="49826" ht="12.75" customHeight="1" x14ac:dyDescent="0.2"/>
    <row r="49827" ht="12.75" customHeight="1" x14ac:dyDescent="0.2"/>
    <row r="49828" ht="12.75" customHeight="1" x14ac:dyDescent="0.2"/>
    <row r="49829" ht="12.75" customHeight="1" x14ac:dyDescent="0.2"/>
    <row r="49830" ht="12.75" customHeight="1" x14ac:dyDescent="0.2"/>
    <row r="49831" ht="12.75" customHeight="1" x14ac:dyDescent="0.2"/>
    <row r="49832" ht="12.75" customHeight="1" x14ac:dyDescent="0.2"/>
    <row r="49833" ht="12.75" customHeight="1" x14ac:dyDescent="0.2"/>
    <row r="49834" ht="12.75" customHeight="1" x14ac:dyDescent="0.2"/>
    <row r="49835" ht="12.75" customHeight="1" x14ac:dyDescent="0.2"/>
    <row r="49836" ht="12.75" customHeight="1" x14ac:dyDescent="0.2"/>
    <row r="49837" ht="12.75" customHeight="1" x14ac:dyDescent="0.2"/>
    <row r="49838" ht="12.75" customHeight="1" x14ac:dyDescent="0.2"/>
    <row r="49839" ht="12.75" customHeight="1" x14ac:dyDescent="0.2"/>
    <row r="49840" ht="12.75" customHeight="1" x14ac:dyDescent="0.2"/>
    <row r="49841" ht="12.75" customHeight="1" x14ac:dyDescent="0.2"/>
    <row r="49842" ht="12.75" customHeight="1" x14ac:dyDescent="0.2"/>
    <row r="49843" ht="12.75" customHeight="1" x14ac:dyDescent="0.2"/>
    <row r="49844" ht="12.75" customHeight="1" x14ac:dyDescent="0.2"/>
    <row r="49845" ht="12.75" customHeight="1" x14ac:dyDescent="0.2"/>
    <row r="49846" ht="12.75" customHeight="1" x14ac:dyDescent="0.2"/>
    <row r="49847" ht="12.75" customHeight="1" x14ac:dyDescent="0.2"/>
    <row r="49848" ht="12.75" customHeight="1" x14ac:dyDescent="0.2"/>
    <row r="49849" ht="12.75" customHeight="1" x14ac:dyDescent="0.2"/>
    <row r="49850" ht="12.75" customHeight="1" x14ac:dyDescent="0.2"/>
    <row r="49851" ht="12.75" customHeight="1" x14ac:dyDescent="0.2"/>
    <row r="49852" ht="12.75" customHeight="1" x14ac:dyDescent="0.2"/>
    <row r="49853" ht="12.75" customHeight="1" x14ac:dyDescent="0.2"/>
    <row r="49854" ht="12.75" customHeight="1" x14ac:dyDescent="0.2"/>
    <row r="49855" ht="12.75" customHeight="1" x14ac:dyDescent="0.2"/>
    <row r="49856" ht="12.75" customHeight="1" x14ac:dyDescent="0.2"/>
    <row r="49857" ht="12.75" customHeight="1" x14ac:dyDescent="0.2"/>
    <row r="49858" ht="12.75" customHeight="1" x14ac:dyDescent="0.2"/>
    <row r="49859" ht="12.75" customHeight="1" x14ac:dyDescent="0.2"/>
    <row r="49860" ht="12.75" customHeight="1" x14ac:dyDescent="0.2"/>
    <row r="49861" ht="12.75" customHeight="1" x14ac:dyDescent="0.2"/>
    <row r="49862" ht="12.75" customHeight="1" x14ac:dyDescent="0.2"/>
    <row r="49863" ht="12.75" customHeight="1" x14ac:dyDescent="0.2"/>
    <row r="49864" ht="12.75" customHeight="1" x14ac:dyDescent="0.2"/>
    <row r="49865" ht="12.75" customHeight="1" x14ac:dyDescent="0.2"/>
    <row r="49866" ht="12.75" customHeight="1" x14ac:dyDescent="0.2"/>
    <row r="49867" ht="12.75" customHeight="1" x14ac:dyDescent="0.2"/>
    <row r="49868" ht="12.75" customHeight="1" x14ac:dyDescent="0.2"/>
    <row r="49869" ht="12.75" customHeight="1" x14ac:dyDescent="0.2"/>
    <row r="49870" ht="12.75" customHeight="1" x14ac:dyDescent="0.2"/>
    <row r="49871" ht="12.75" customHeight="1" x14ac:dyDescent="0.2"/>
    <row r="49872" ht="12.75" customHeight="1" x14ac:dyDescent="0.2"/>
    <row r="49873" ht="12.75" customHeight="1" x14ac:dyDescent="0.2"/>
    <row r="49874" ht="12.75" customHeight="1" x14ac:dyDescent="0.2"/>
    <row r="49875" ht="12.75" customHeight="1" x14ac:dyDescent="0.2"/>
    <row r="49876" ht="12.75" customHeight="1" x14ac:dyDescent="0.2"/>
    <row r="49877" ht="12.75" customHeight="1" x14ac:dyDescent="0.2"/>
    <row r="49878" ht="12.75" customHeight="1" x14ac:dyDescent="0.2"/>
    <row r="49879" ht="12.75" customHeight="1" x14ac:dyDescent="0.2"/>
    <row r="49880" ht="12.75" customHeight="1" x14ac:dyDescent="0.2"/>
    <row r="49881" ht="12.75" customHeight="1" x14ac:dyDescent="0.2"/>
    <row r="49882" ht="12.75" customHeight="1" x14ac:dyDescent="0.2"/>
    <row r="49883" ht="12.75" customHeight="1" x14ac:dyDescent="0.2"/>
    <row r="49884" ht="12.75" customHeight="1" x14ac:dyDescent="0.2"/>
    <row r="49885" ht="12.75" customHeight="1" x14ac:dyDescent="0.2"/>
    <row r="49886" ht="12.75" customHeight="1" x14ac:dyDescent="0.2"/>
    <row r="49887" ht="12.75" customHeight="1" x14ac:dyDescent="0.2"/>
    <row r="49888" ht="12.75" customHeight="1" x14ac:dyDescent="0.2"/>
    <row r="49889" ht="12.75" customHeight="1" x14ac:dyDescent="0.2"/>
    <row r="49890" ht="12.75" customHeight="1" x14ac:dyDescent="0.2"/>
    <row r="49891" ht="12.75" customHeight="1" x14ac:dyDescent="0.2"/>
    <row r="49892" ht="12.75" customHeight="1" x14ac:dyDescent="0.2"/>
    <row r="49893" ht="12.75" customHeight="1" x14ac:dyDescent="0.2"/>
    <row r="49894" ht="12.75" customHeight="1" x14ac:dyDescent="0.2"/>
    <row r="49895" ht="12.75" customHeight="1" x14ac:dyDescent="0.2"/>
    <row r="49896" ht="12.75" customHeight="1" x14ac:dyDescent="0.2"/>
    <row r="49897" ht="12.75" customHeight="1" x14ac:dyDescent="0.2"/>
    <row r="49898" ht="12.75" customHeight="1" x14ac:dyDescent="0.2"/>
    <row r="49899" ht="12.75" customHeight="1" x14ac:dyDescent="0.2"/>
    <row r="49900" ht="12.75" customHeight="1" x14ac:dyDescent="0.2"/>
    <row r="49901" ht="12.75" customHeight="1" x14ac:dyDescent="0.2"/>
    <row r="49902" ht="12.75" customHeight="1" x14ac:dyDescent="0.2"/>
    <row r="49903" ht="12.75" customHeight="1" x14ac:dyDescent="0.2"/>
    <row r="49904" ht="12.75" customHeight="1" x14ac:dyDescent="0.2"/>
    <row r="49905" ht="12.75" customHeight="1" x14ac:dyDescent="0.2"/>
    <row r="49906" ht="12.75" customHeight="1" x14ac:dyDescent="0.2"/>
    <row r="49907" ht="12.75" customHeight="1" x14ac:dyDescent="0.2"/>
    <row r="49908" ht="12.75" customHeight="1" x14ac:dyDescent="0.2"/>
    <row r="49909" ht="12.75" customHeight="1" x14ac:dyDescent="0.2"/>
    <row r="49910" ht="12.75" customHeight="1" x14ac:dyDescent="0.2"/>
    <row r="49911" ht="12.75" customHeight="1" x14ac:dyDescent="0.2"/>
    <row r="49912" ht="12.75" customHeight="1" x14ac:dyDescent="0.2"/>
    <row r="49913" ht="12.75" customHeight="1" x14ac:dyDescent="0.2"/>
    <row r="49914" ht="12.75" customHeight="1" x14ac:dyDescent="0.2"/>
    <row r="49915" ht="12.75" customHeight="1" x14ac:dyDescent="0.2"/>
    <row r="49916" ht="12.75" customHeight="1" x14ac:dyDescent="0.2"/>
    <row r="49917" ht="12.75" customHeight="1" x14ac:dyDescent="0.2"/>
    <row r="49918" ht="12.75" customHeight="1" x14ac:dyDescent="0.2"/>
    <row r="49919" ht="12.75" customHeight="1" x14ac:dyDescent="0.2"/>
    <row r="49920" ht="12.75" customHeight="1" x14ac:dyDescent="0.2"/>
    <row r="49921" ht="12.75" customHeight="1" x14ac:dyDescent="0.2"/>
    <row r="49922" ht="12.75" customHeight="1" x14ac:dyDescent="0.2"/>
    <row r="49923" ht="12.75" customHeight="1" x14ac:dyDescent="0.2"/>
    <row r="49924" ht="12.75" customHeight="1" x14ac:dyDescent="0.2"/>
    <row r="49925" ht="12.75" customHeight="1" x14ac:dyDescent="0.2"/>
    <row r="49926" ht="12.75" customHeight="1" x14ac:dyDescent="0.2"/>
    <row r="49927" ht="12.75" customHeight="1" x14ac:dyDescent="0.2"/>
    <row r="49928" ht="12.75" customHeight="1" x14ac:dyDescent="0.2"/>
    <row r="49929" ht="12.75" customHeight="1" x14ac:dyDescent="0.2"/>
    <row r="49930" ht="12.75" customHeight="1" x14ac:dyDescent="0.2"/>
    <row r="49931" ht="12.75" customHeight="1" x14ac:dyDescent="0.2"/>
    <row r="49932" ht="12.75" customHeight="1" x14ac:dyDescent="0.2"/>
    <row r="49933" ht="12.75" customHeight="1" x14ac:dyDescent="0.2"/>
    <row r="49934" ht="12.75" customHeight="1" x14ac:dyDescent="0.2"/>
    <row r="49935" ht="12.75" customHeight="1" x14ac:dyDescent="0.2"/>
    <row r="49936" ht="12.75" customHeight="1" x14ac:dyDescent="0.2"/>
    <row r="49937" ht="12.75" customHeight="1" x14ac:dyDescent="0.2"/>
    <row r="49938" ht="12.75" customHeight="1" x14ac:dyDescent="0.2"/>
    <row r="49939" ht="12.75" customHeight="1" x14ac:dyDescent="0.2"/>
    <row r="49940" ht="12.75" customHeight="1" x14ac:dyDescent="0.2"/>
    <row r="49941" ht="12.75" customHeight="1" x14ac:dyDescent="0.2"/>
    <row r="49942" ht="12.75" customHeight="1" x14ac:dyDescent="0.2"/>
    <row r="49943" ht="12.75" customHeight="1" x14ac:dyDescent="0.2"/>
    <row r="49944" ht="12.75" customHeight="1" x14ac:dyDescent="0.2"/>
    <row r="49945" ht="12.75" customHeight="1" x14ac:dyDescent="0.2"/>
    <row r="49946" ht="12.75" customHeight="1" x14ac:dyDescent="0.2"/>
    <row r="49947" ht="12.75" customHeight="1" x14ac:dyDescent="0.2"/>
    <row r="49948" ht="12.75" customHeight="1" x14ac:dyDescent="0.2"/>
    <row r="49949" ht="12.75" customHeight="1" x14ac:dyDescent="0.2"/>
    <row r="49950" ht="12.75" customHeight="1" x14ac:dyDescent="0.2"/>
    <row r="49951" ht="12.75" customHeight="1" x14ac:dyDescent="0.2"/>
    <row r="49952" ht="12.75" customHeight="1" x14ac:dyDescent="0.2"/>
    <row r="49953" ht="12.75" customHeight="1" x14ac:dyDescent="0.2"/>
    <row r="49954" ht="12.75" customHeight="1" x14ac:dyDescent="0.2"/>
    <row r="49955" ht="12.75" customHeight="1" x14ac:dyDescent="0.2"/>
    <row r="49956" ht="12.75" customHeight="1" x14ac:dyDescent="0.2"/>
    <row r="49957" ht="12.75" customHeight="1" x14ac:dyDescent="0.2"/>
    <row r="49958" ht="12.75" customHeight="1" x14ac:dyDescent="0.2"/>
    <row r="49959" ht="12.75" customHeight="1" x14ac:dyDescent="0.2"/>
    <row r="49960" ht="12.75" customHeight="1" x14ac:dyDescent="0.2"/>
    <row r="49961" ht="12.75" customHeight="1" x14ac:dyDescent="0.2"/>
    <row r="49962" ht="12.75" customHeight="1" x14ac:dyDescent="0.2"/>
    <row r="49963" ht="12.75" customHeight="1" x14ac:dyDescent="0.2"/>
    <row r="49964" ht="12.75" customHeight="1" x14ac:dyDescent="0.2"/>
    <row r="49965" ht="12.75" customHeight="1" x14ac:dyDescent="0.2"/>
    <row r="49966" ht="12.75" customHeight="1" x14ac:dyDescent="0.2"/>
    <row r="49967" ht="12.75" customHeight="1" x14ac:dyDescent="0.2"/>
    <row r="49968" ht="12.75" customHeight="1" x14ac:dyDescent="0.2"/>
    <row r="49969" ht="12.75" customHeight="1" x14ac:dyDescent="0.2"/>
    <row r="49970" ht="12.75" customHeight="1" x14ac:dyDescent="0.2"/>
    <row r="49971" ht="12.75" customHeight="1" x14ac:dyDescent="0.2"/>
    <row r="49972" ht="12.75" customHeight="1" x14ac:dyDescent="0.2"/>
    <row r="49973" ht="12.75" customHeight="1" x14ac:dyDescent="0.2"/>
    <row r="49974" ht="12.75" customHeight="1" x14ac:dyDescent="0.2"/>
    <row r="49975" ht="12.75" customHeight="1" x14ac:dyDescent="0.2"/>
    <row r="49976" ht="12.75" customHeight="1" x14ac:dyDescent="0.2"/>
    <row r="49977" ht="12.75" customHeight="1" x14ac:dyDescent="0.2"/>
    <row r="49978" ht="12.75" customHeight="1" x14ac:dyDescent="0.2"/>
    <row r="49979" ht="12.75" customHeight="1" x14ac:dyDescent="0.2"/>
    <row r="49980" ht="12.75" customHeight="1" x14ac:dyDescent="0.2"/>
    <row r="49981" ht="12.75" customHeight="1" x14ac:dyDescent="0.2"/>
    <row r="49982" ht="12.75" customHeight="1" x14ac:dyDescent="0.2"/>
    <row r="49983" ht="12.75" customHeight="1" x14ac:dyDescent="0.2"/>
    <row r="49984" ht="12.75" customHeight="1" x14ac:dyDescent="0.2"/>
    <row r="49985" ht="12.75" customHeight="1" x14ac:dyDescent="0.2"/>
    <row r="49986" ht="12.75" customHeight="1" x14ac:dyDescent="0.2"/>
    <row r="49987" ht="12.75" customHeight="1" x14ac:dyDescent="0.2"/>
    <row r="49988" ht="12.75" customHeight="1" x14ac:dyDescent="0.2"/>
    <row r="49989" ht="12.75" customHeight="1" x14ac:dyDescent="0.2"/>
    <row r="49990" ht="12.75" customHeight="1" x14ac:dyDescent="0.2"/>
    <row r="49991" ht="12.75" customHeight="1" x14ac:dyDescent="0.2"/>
    <row r="49992" ht="12.75" customHeight="1" x14ac:dyDescent="0.2"/>
    <row r="49993" ht="12.75" customHeight="1" x14ac:dyDescent="0.2"/>
    <row r="49994" ht="12.75" customHeight="1" x14ac:dyDescent="0.2"/>
    <row r="49995" ht="12.75" customHeight="1" x14ac:dyDescent="0.2"/>
    <row r="49996" ht="12.75" customHeight="1" x14ac:dyDescent="0.2"/>
    <row r="49997" ht="12.75" customHeight="1" x14ac:dyDescent="0.2"/>
    <row r="49998" ht="12.75" customHeight="1" x14ac:dyDescent="0.2"/>
    <row r="49999" ht="12.75" customHeight="1" x14ac:dyDescent="0.2"/>
    <row r="50000" ht="12.75" customHeight="1" x14ac:dyDescent="0.2"/>
    <row r="50001" ht="12.75" customHeight="1" x14ac:dyDescent="0.2"/>
    <row r="50002" ht="12.75" customHeight="1" x14ac:dyDescent="0.2"/>
    <row r="50003" ht="12.75" customHeight="1" x14ac:dyDescent="0.2"/>
    <row r="50004" ht="12.75" customHeight="1" x14ac:dyDescent="0.2"/>
    <row r="50005" ht="12.75" customHeight="1" x14ac:dyDescent="0.2"/>
    <row r="50006" ht="12.75" customHeight="1" x14ac:dyDescent="0.2"/>
    <row r="50007" ht="12.75" customHeight="1" x14ac:dyDescent="0.2"/>
    <row r="50008" ht="12.75" customHeight="1" x14ac:dyDescent="0.2"/>
    <row r="50009" ht="12.75" customHeight="1" x14ac:dyDescent="0.2"/>
    <row r="50010" ht="12.75" customHeight="1" x14ac:dyDescent="0.2"/>
    <row r="50011" ht="12.75" customHeight="1" x14ac:dyDescent="0.2"/>
    <row r="50012" ht="12.75" customHeight="1" x14ac:dyDescent="0.2"/>
    <row r="50013" ht="12.75" customHeight="1" x14ac:dyDescent="0.2"/>
    <row r="50014" ht="12.75" customHeight="1" x14ac:dyDescent="0.2"/>
    <row r="50015" ht="12.75" customHeight="1" x14ac:dyDescent="0.2"/>
    <row r="50016" ht="12.75" customHeight="1" x14ac:dyDescent="0.2"/>
    <row r="50017" ht="12.75" customHeight="1" x14ac:dyDescent="0.2"/>
    <row r="50018" ht="12.75" customHeight="1" x14ac:dyDescent="0.2"/>
    <row r="50019" ht="12.75" customHeight="1" x14ac:dyDescent="0.2"/>
    <row r="50020" ht="12.75" customHeight="1" x14ac:dyDescent="0.2"/>
    <row r="50021" ht="12.75" customHeight="1" x14ac:dyDescent="0.2"/>
    <row r="50022" ht="12.75" customHeight="1" x14ac:dyDescent="0.2"/>
    <row r="50023" ht="12.75" customHeight="1" x14ac:dyDescent="0.2"/>
    <row r="50024" ht="12.75" customHeight="1" x14ac:dyDescent="0.2"/>
    <row r="50025" ht="12.75" customHeight="1" x14ac:dyDescent="0.2"/>
    <row r="50026" ht="12.75" customHeight="1" x14ac:dyDescent="0.2"/>
    <row r="50027" ht="12.75" customHeight="1" x14ac:dyDescent="0.2"/>
    <row r="50028" ht="12.75" customHeight="1" x14ac:dyDescent="0.2"/>
    <row r="50029" ht="12.75" customHeight="1" x14ac:dyDescent="0.2"/>
    <row r="50030" ht="12.75" customHeight="1" x14ac:dyDescent="0.2"/>
    <row r="50031" ht="12.75" customHeight="1" x14ac:dyDescent="0.2"/>
    <row r="50032" ht="12.75" customHeight="1" x14ac:dyDescent="0.2"/>
    <row r="50033" ht="12.75" customHeight="1" x14ac:dyDescent="0.2"/>
    <row r="50034" ht="12.75" customHeight="1" x14ac:dyDescent="0.2"/>
    <row r="50035" ht="12.75" customHeight="1" x14ac:dyDescent="0.2"/>
    <row r="50036" ht="12.75" customHeight="1" x14ac:dyDescent="0.2"/>
    <row r="50037" ht="12.75" customHeight="1" x14ac:dyDescent="0.2"/>
    <row r="50038" ht="12.75" customHeight="1" x14ac:dyDescent="0.2"/>
    <row r="50039" ht="12.75" customHeight="1" x14ac:dyDescent="0.2"/>
    <row r="50040" ht="12.75" customHeight="1" x14ac:dyDescent="0.2"/>
    <row r="50041" ht="12.75" customHeight="1" x14ac:dyDescent="0.2"/>
    <row r="50042" ht="12.75" customHeight="1" x14ac:dyDescent="0.2"/>
    <row r="50043" ht="12.75" customHeight="1" x14ac:dyDescent="0.2"/>
    <row r="50044" ht="12.75" customHeight="1" x14ac:dyDescent="0.2"/>
    <row r="50045" ht="12.75" customHeight="1" x14ac:dyDescent="0.2"/>
    <row r="50046" ht="12.75" customHeight="1" x14ac:dyDescent="0.2"/>
    <row r="50047" ht="12.75" customHeight="1" x14ac:dyDescent="0.2"/>
    <row r="50048" ht="12.75" customHeight="1" x14ac:dyDescent="0.2"/>
    <row r="50049" ht="12.75" customHeight="1" x14ac:dyDescent="0.2"/>
    <row r="50050" ht="12.75" customHeight="1" x14ac:dyDescent="0.2"/>
    <row r="50051" ht="12.75" customHeight="1" x14ac:dyDescent="0.2"/>
    <row r="50052" ht="12.75" customHeight="1" x14ac:dyDescent="0.2"/>
    <row r="50053" ht="12.75" customHeight="1" x14ac:dyDescent="0.2"/>
    <row r="50054" ht="12.75" customHeight="1" x14ac:dyDescent="0.2"/>
    <row r="50055" ht="12.75" customHeight="1" x14ac:dyDescent="0.2"/>
    <row r="50056" ht="12.75" customHeight="1" x14ac:dyDescent="0.2"/>
    <row r="50057" ht="12.75" customHeight="1" x14ac:dyDescent="0.2"/>
    <row r="50058" ht="12.75" customHeight="1" x14ac:dyDescent="0.2"/>
    <row r="50059" ht="12.75" customHeight="1" x14ac:dyDescent="0.2"/>
    <row r="50060" ht="12.75" customHeight="1" x14ac:dyDescent="0.2"/>
    <row r="50061" ht="12.75" customHeight="1" x14ac:dyDescent="0.2"/>
    <row r="50062" ht="12.75" customHeight="1" x14ac:dyDescent="0.2"/>
    <row r="50063" ht="12.75" customHeight="1" x14ac:dyDescent="0.2"/>
    <row r="50064" ht="12.75" customHeight="1" x14ac:dyDescent="0.2"/>
    <row r="50065" ht="12.75" customHeight="1" x14ac:dyDescent="0.2"/>
    <row r="50066" ht="12.75" customHeight="1" x14ac:dyDescent="0.2"/>
    <row r="50067" ht="12.75" customHeight="1" x14ac:dyDescent="0.2"/>
    <row r="50068" ht="12.75" customHeight="1" x14ac:dyDescent="0.2"/>
    <row r="50069" ht="12.75" customHeight="1" x14ac:dyDescent="0.2"/>
    <row r="50070" ht="12.75" customHeight="1" x14ac:dyDescent="0.2"/>
    <row r="50071" ht="12.75" customHeight="1" x14ac:dyDescent="0.2"/>
    <row r="50072" ht="12.75" customHeight="1" x14ac:dyDescent="0.2"/>
    <row r="50073" ht="12.75" customHeight="1" x14ac:dyDescent="0.2"/>
    <row r="50074" ht="12.75" customHeight="1" x14ac:dyDescent="0.2"/>
    <row r="50075" ht="12.75" customHeight="1" x14ac:dyDescent="0.2"/>
    <row r="50076" ht="12.75" customHeight="1" x14ac:dyDescent="0.2"/>
    <row r="50077" ht="12.75" customHeight="1" x14ac:dyDescent="0.2"/>
    <row r="50078" ht="12.75" customHeight="1" x14ac:dyDescent="0.2"/>
    <row r="50079" ht="12.75" customHeight="1" x14ac:dyDescent="0.2"/>
    <row r="50080" ht="12.75" customHeight="1" x14ac:dyDescent="0.2"/>
    <row r="50081" ht="12.75" customHeight="1" x14ac:dyDescent="0.2"/>
    <row r="50082" ht="12.75" customHeight="1" x14ac:dyDescent="0.2"/>
    <row r="50083" ht="12.75" customHeight="1" x14ac:dyDescent="0.2"/>
    <row r="50084" ht="12.75" customHeight="1" x14ac:dyDescent="0.2"/>
    <row r="50085" ht="12.75" customHeight="1" x14ac:dyDescent="0.2"/>
    <row r="50086" ht="12.75" customHeight="1" x14ac:dyDescent="0.2"/>
    <row r="50087" ht="12.75" customHeight="1" x14ac:dyDescent="0.2"/>
    <row r="50088" ht="12.75" customHeight="1" x14ac:dyDescent="0.2"/>
    <row r="50089" ht="12.75" customHeight="1" x14ac:dyDescent="0.2"/>
    <row r="50090" ht="12.75" customHeight="1" x14ac:dyDescent="0.2"/>
    <row r="50091" ht="12.75" customHeight="1" x14ac:dyDescent="0.2"/>
    <row r="50092" ht="12.75" customHeight="1" x14ac:dyDescent="0.2"/>
    <row r="50093" ht="12.75" customHeight="1" x14ac:dyDescent="0.2"/>
    <row r="50094" ht="12.75" customHeight="1" x14ac:dyDescent="0.2"/>
    <row r="50095" ht="12.75" customHeight="1" x14ac:dyDescent="0.2"/>
    <row r="50096" ht="12.75" customHeight="1" x14ac:dyDescent="0.2"/>
    <row r="50097" ht="12.75" customHeight="1" x14ac:dyDescent="0.2"/>
    <row r="50098" ht="12.75" customHeight="1" x14ac:dyDescent="0.2"/>
    <row r="50099" ht="12.75" customHeight="1" x14ac:dyDescent="0.2"/>
    <row r="50100" ht="12.75" customHeight="1" x14ac:dyDescent="0.2"/>
    <row r="50101" ht="12.75" customHeight="1" x14ac:dyDescent="0.2"/>
    <row r="50102" ht="12.75" customHeight="1" x14ac:dyDescent="0.2"/>
    <row r="50103" ht="12.75" customHeight="1" x14ac:dyDescent="0.2"/>
    <row r="50104" ht="12.75" customHeight="1" x14ac:dyDescent="0.2"/>
    <row r="50105" ht="12.75" customHeight="1" x14ac:dyDescent="0.2"/>
    <row r="50106" ht="12.75" customHeight="1" x14ac:dyDescent="0.2"/>
    <row r="50107" ht="12.75" customHeight="1" x14ac:dyDescent="0.2"/>
    <row r="50108" ht="12.75" customHeight="1" x14ac:dyDescent="0.2"/>
    <row r="50109" ht="12.75" customHeight="1" x14ac:dyDescent="0.2"/>
    <row r="50110" ht="12.75" customHeight="1" x14ac:dyDescent="0.2"/>
    <row r="50111" ht="12.75" customHeight="1" x14ac:dyDescent="0.2"/>
    <row r="50112" ht="12.75" customHeight="1" x14ac:dyDescent="0.2"/>
    <row r="50113" ht="12.75" customHeight="1" x14ac:dyDescent="0.2"/>
    <row r="50114" ht="12.75" customHeight="1" x14ac:dyDescent="0.2"/>
    <row r="50115" ht="12.75" customHeight="1" x14ac:dyDescent="0.2"/>
    <row r="50116" ht="12.75" customHeight="1" x14ac:dyDescent="0.2"/>
    <row r="50117" ht="12.75" customHeight="1" x14ac:dyDescent="0.2"/>
    <row r="50118" ht="12.75" customHeight="1" x14ac:dyDescent="0.2"/>
    <row r="50119" ht="12.75" customHeight="1" x14ac:dyDescent="0.2"/>
    <row r="50120" ht="12.75" customHeight="1" x14ac:dyDescent="0.2"/>
    <row r="50121" ht="12.75" customHeight="1" x14ac:dyDescent="0.2"/>
    <row r="50122" ht="12.75" customHeight="1" x14ac:dyDescent="0.2"/>
    <row r="50123" ht="12.75" customHeight="1" x14ac:dyDescent="0.2"/>
    <row r="50124" ht="12.75" customHeight="1" x14ac:dyDescent="0.2"/>
    <row r="50125" ht="12.75" customHeight="1" x14ac:dyDescent="0.2"/>
    <row r="50126" ht="12.75" customHeight="1" x14ac:dyDescent="0.2"/>
    <row r="50127" ht="12.75" customHeight="1" x14ac:dyDescent="0.2"/>
    <row r="50128" ht="12.75" customHeight="1" x14ac:dyDescent="0.2"/>
    <row r="50129" ht="12.75" customHeight="1" x14ac:dyDescent="0.2"/>
    <row r="50130" ht="12.75" customHeight="1" x14ac:dyDescent="0.2"/>
    <row r="50131" ht="12.75" customHeight="1" x14ac:dyDescent="0.2"/>
    <row r="50132" ht="12.75" customHeight="1" x14ac:dyDescent="0.2"/>
    <row r="50133" ht="12.75" customHeight="1" x14ac:dyDescent="0.2"/>
    <row r="50134" ht="12.75" customHeight="1" x14ac:dyDescent="0.2"/>
    <row r="50135" ht="12.75" customHeight="1" x14ac:dyDescent="0.2"/>
    <row r="50136" ht="12.75" customHeight="1" x14ac:dyDescent="0.2"/>
    <row r="50137" ht="12.75" customHeight="1" x14ac:dyDescent="0.2"/>
    <row r="50138" ht="12.75" customHeight="1" x14ac:dyDescent="0.2"/>
    <row r="50139" ht="12.75" customHeight="1" x14ac:dyDescent="0.2"/>
    <row r="50140" ht="12.75" customHeight="1" x14ac:dyDescent="0.2"/>
    <row r="50141" ht="12.75" customHeight="1" x14ac:dyDescent="0.2"/>
    <row r="50142" ht="12.75" customHeight="1" x14ac:dyDescent="0.2"/>
    <row r="50143" ht="12.75" customHeight="1" x14ac:dyDescent="0.2"/>
    <row r="50144" ht="12.75" customHeight="1" x14ac:dyDescent="0.2"/>
    <row r="50145" ht="12.75" customHeight="1" x14ac:dyDescent="0.2"/>
    <row r="50146" ht="12.75" customHeight="1" x14ac:dyDescent="0.2"/>
    <row r="50147" ht="12.75" customHeight="1" x14ac:dyDescent="0.2"/>
    <row r="50148" ht="12.75" customHeight="1" x14ac:dyDescent="0.2"/>
    <row r="50149" ht="12.75" customHeight="1" x14ac:dyDescent="0.2"/>
    <row r="50150" ht="12.75" customHeight="1" x14ac:dyDescent="0.2"/>
    <row r="50151" ht="12.75" customHeight="1" x14ac:dyDescent="0.2"/>
    <row r="50152" ht="12.75" customHeight="1" x14ac:dyDescent="0.2"/>
    <row r="50153" ht="12.75" customHeight="1" x14ac:dyDescent="0.2"/>
    <row r="50154" ht="12.75" customHeight="1" x14ac:dyDescent="0.2"/>
    <row r="50155" ht="12.75" customHeight="1" x14ac:dyDescent="0.2"/>
    <row r="50156" ht="12.75" customHeight="1" x14ac:dyDescent="0.2"/>
    <row r="50157" ht="12.75" customHeight="1" x14ac:dyDescent="0.2"/>
    <row r="50158" ht="12.75" customHeight="1" x14ac:dyDescent="0.2"/>
    <row r="50159" ht="12.75" customHeight="1" x14ac:dyDescent="0.2"/>
    <row r="50160" ht="12.75" customHeight="1" x14ac:dyDescent="0.2"/>
    <row r="50161" ht="12.75" customHeight="1" x14ac:dyDescent="0.2"/>
    <row r="50162" ht="12.75" customHeight="1" x14ac:dyDescent="0.2"/>
    <row r="50163" ht="12.75" customHeight="1" x14ac:dyDescent="0.2"/>
    <row r="50164" ht="12.75" customHeight="1" x14ac:dyDescent="0.2"/>
    <row r="50165" ht="12.75" customHeight="1" x14ac:dyDescent="0.2"/>
    <row r="50166" ht="12.75" customHeight="1" x14ac:dyDescent="0.2"/>
    <row r="50167" ht="12.75" customHeight="1" x14ac:dyDescent="0.2"/>
    <row r="50168" ht="12.75" customHeight="1" x14ac:dyDescent="0.2"/>
    <row r="50169" ht="12.75" customHeight="1" x14ac:dyDescent="0.2"/>
    <row r="50170" ht="12.75" customHeight="1" x14ac:dyDescent="0.2"/>
    <row r="50171" ht="12.75" customHeight="1" x14ac:dyDescent="0.2"/>
    <row r="50172" ht="12.75" customHeight="1" x14ac:dyDescent="0.2"/>
    <row r="50173" ht="12.75" customHeight="1" x14ac:dyDescent="0.2"/>
    <row r="50174" ht="12.75" customHeight="1" x14ac:dyDescent="0.2"/>
    <row r="50175" ht="12.75" customHeight="1" x14ac:dyDescent="0.2"/>
    <row r="50176" ht="12.75" customHeight="1" x14ac:dyDescent="0.2"/>
    <row r="50177" ht="12.75" customHeight="1" x14ac:dyDescent="0.2"/>
    <row r="50178" ht="12.75" customHeight="1" x14ac:dyDescent="0.2"/>
    <row r="50179" ht="12.75" customHeight="1" x14ac:dyDescent="0.2"/>
    <row r="50180" ht="12.75" customHeight="1" x14ac:dyDescent="0.2"/>
    <row r="50181" ht="12.75" customHeight="1" x14ac:dyDescent="0.2"/>
    <row r="50182" ht="12.75" customHeight="1" x14ac:dyDescent="0.2"/>
    <row r="50183" ht="12.75" customHeight="1" x14ac:dyDescent="0.2"/>
    <row r="50184" ht="12.75" customHeight="1" x14ac:dyDescent="0.2"/>
    <row r="50185" ht="12.75" customHeight="1" x14ac:dyDescent="0.2"/>
    <row r="50186" ht="12.75" customHeight="1" x14ac:dyDescent="0.2"/>
    <row r="50187" ht="12.75" customHeight="1" x14ac:dyDescent="0.2"/>
    <row r="50188" ht="12.75" customHeight="1" x14ac:dyDescent="0.2"/>
    <row r="50189" ht="12.75" customHeight="1" x14ac:dyDescent="0.2"/>
    <row r="50190" ht="12.75" customHeight="1" x14ac:dyDescent="0.2"/>
    <row r="50191" ht="12.75" customHeight="1" x14ac:dyDescent="0.2"/>
    <row r="50192" ht="12.75" customHeight="1" x14ac:dyDescent="0.2"/>
    <row r="50193" ht="12.75" customHeight="1" x14ac:dyDescent="0.2"/>
    <row r="50194" ht="12.75" customHeight="1" x14ac:dyDescent="0.2"/>
    <row r="50195" ht="12.75" customHeight="1" x14ac:dyDescent="0.2"/>
    <row r="50196" ht="12.75" customHeight="1" x14ac:dyDescent="0.2"/>
    <row r="50197" ht="12.75" customHeight="1" x14ac:dyDescent="0.2"/>
    <row r="50198" ht="12.75" customHeight="1" x14ac:dyDescent="0.2"/>
    <row r="50199" ht="12.75" customHeight="1" x14ac:dyDescent="0.2"/>
    <row r="50200" ht="12.75" customHeight="1" x14ac:dyDescent="0.2"/>
    <row r="50201" ht="12.75" customHeight="1" x14ac:dyDescent="0.2"/>
    <row r="50202" ht="12.75" customHeight="1" x14ac:dyDescent="0.2"/>
    <row r="50203" ht="12.75" customHeight="1" x14ac:dyDescent="0.2"/>
    <row r="50204" ht="12.75" customHeight="1" x14ac:dyDescent="0.2"/>
    <row r="50205" ht="12.75" customHeight="1" x14ac:dyDescent="0.2"/>
    <row r="50206" ht="12.75" customHeight="1" x14ac:dyDescent="0.2"/>
    <row r="50207" ht="12.75" customHeight="1" x14ac:dyDescent="0.2"/>
    <row r="50208" ht="12.75" customHeight="1" x14ac:dyDescent="0.2"/>
    <row r="50209" ht="12.75" customHeight="1" x14ac:dyDescent="0.2"/>
    <row r="50210" ht="12.75" customHeight="1" x14ac:dyDescent="0.2"/>
    <row r="50211" ht="12.75" customHeight="1" x14ac:dyDescent="0.2"/>
    <row r="50212" ht="12.75" customHeight="1" x14ac:dyDescent="0.2"/>
    <row r="50213" ht="12.75" customHeight="1" x14ac:dyDescent="0.2"/>
    <row r="50214" ht="12.75" customHeight="1" x14ac:dyDescent="0.2"/>
    <row r="50215" ht="12.75" customHeight="1" x14ac:dyDescent="0.2"/>
    <row r="50216" ht="12.75" customHeight="1" x14ac:dyDescent="0.2"/>
    <row r="50217" ht="12.75" customHeight="1" x14ac:dyDescent="0.2"/>
    <row r="50218" ht="12.75" customHeight="1" x14ac:dyDescent="0.2"/>
    <row r="50219" ht="12.75" customHeight="1" x14ac:dyDescent="0.2"/>
    <row r="50220" ht="12.75" customHeight="1" x14ac:dyDescent="0.2"/>
    <row r="50221" ht="12.75" customHeight="1" x14ac:dyDescent="0.2"/>
    <row r="50222" ht="12.75" customHeight="1" x14ac:dyDescent="0.2"/>
    <row r="50223" ht="12.75" customHeight="1" x14ac:dyDescent="0.2"/>
    <row r="50224" ht="12.75" customHeight="1" x14ac:dyDescent="0.2"/>
    <row r="50225" ht="12.75" customHeight="1" x14ac:dyDescent="0.2"/>
    <row r="50226" ht="12.75" customHeight="1" x14ac:dyDescent="0.2"/>
    <row r="50227" ht="12.75" customHeight="1" x14ac:dyDescent="0.2"/>
    <row r="50228" ht="12.75" customHeight="1" x14ac:dyDescent="0.2"/>
    <row r="50229" ht="12.75" customHeight="1" x14ac:dyDescent="0.2"/>
    <row r="50230" ht="12.75" customHeight="1" x14ac:dyDescent="0.2"/>
    <row r="50231" ht="12.75" customHeight="1" x14ac:dyDescent="0.2"/>
    <row r="50232" ht="12.75" customHeight="1" x14ac:dyDescent="0.2"/>
    <row r="50233" ht="12.75" customHeight="1" x14ac:dyDescent="0.2"/>
    <row r="50234" ht="12.75" customHeight="1" x14ac:dyDescent="0.2"/>
    <row r="50235" ht="12.75" customHeight="1" x14ac:dyDescent="0.2"/>
    <row r="50236" ht="12.75" customHeight="1" x14ac:dyDescent="0.2"/>
    <row r="50237" ht="12.75" customHeight="1" x14ac:dyDescent="0.2"/>
    <row r="50238" ht="12.75" customHeight="1" x14ac:dyDescent="0.2"/>
    <row r="50239" ht="12.75" customHeight="1" x14ac:dyDescent="0.2"/>
    <row r="50240" ht="12.75" customHeight="1" x14ac:dyDescent="0.2"/>
    <row r="50241" ht="12.75" customHeight="1" x14ac:dyDescent="0.2"/>
    <row r="50242" ht="12.75" customHeight="1" x14ac:dyDescent="0.2"/>
    <row r="50243" ht="12.75" customHeight="1" x14ac:dyDescent="0.2"/>
    <row r="50244" ht="12.75" customHeight="1" x14ac:dyDescent="0.2"/>
    <row r="50245" ht="12.75" customHeight="1" x14ac:dyDescent="0.2"/>
    <row r="50246" ht="12.75" customHeight="1" x14ac:dyDescent="0.2"/>
    <row r="50247" ht="12.75" customHeight="1" x14ac:dyDescent="0.2"/>
    <row r="50248" ht="12.75" customHeight="1" x14ac:dyDescent="0.2"/>
    <row r="50249" ht="12.75" customHeight="1" x14ac:dyDescent="0.2"/>
    <row r="50250" ht="12.75" customHeight="1" x14ac:dyDescent="0.2"/>
    <row r="50251" ht="12.75" customHeight="1" x14ac:dyDescent="0.2"/>
    <row r="50252" ht="12.75" customHeight="1" x14ac:dyDescent="0.2"/>
    <row r="50253" ht="12.75" customHeight="1" x14ac:dyDescent="0.2"/>
    <row r="50254" ht="12.75" customHeight="1" x14ac:dyDescent="0.2"/>
    <row r="50255" ht="12.75" customHeight="1" x14ac:dyDescent="0.2"/>
    <row r="50256" ht="12.75" customHeight="1" x14ac:dyDescent="0.2"/>
    <row r="50257" ht="12.75" customHeight="1" x14ac:dyDescent="0.2"/>
    <row r="50258" ht="12.75" customHeight="1" x14ac:dyDescent="0.2"/>
    <row r="50259" ht="12.75" customHeight="1" x14ac:dyDescent="0.2"/>
    <row r="50260" ht="12.75" customHeight="1" x14ac:dyDescent="0.2"/>
    <row r="50261" ht="12.75" customHeight="1" x14ac:dyDescent="0.2"/>
    <row r="50262" ht="12.75" customHeight="1" x14ac:dyDescent="0.2"/>
    <row r="50263" ht="12.75" customHeight="1" x14ac:dyDescent="0.2"/>
    <row r="50264" ht="12.75" customHeight="1" x14ac:dyDescent="0.2"/>
    <row r="50265" ht="12.75" customHeight="1" x14ac:dyDescent="0.2"/>
    <row r="50266" ht="12.75" customHeight="1" x14ac:dyDescent="0.2"/>
    <row r="50267" ht="12.75" customHeight="1" x14ac:dyDescent="0.2"/>
    <row r="50268" ht="12.75" customHeight="1" x14ac:dyDescent="0.2"/>
    <row r="50269" ht="12.75" customHeight="1" x14ac:dyDescent="0.2"/>
    <row r="50270" ht="12.75" customHeight="1" x14ac:dyDescent="0.2"/>
    <row r="50271" ht="12.75" customHeight="1" x14ac:dyDescent="0.2"/>
    <row r="50272" ht="12.75" customHeight="1" x14ac:dyDescent="0.2"/>
    <row r="50273" ht="12.75" customHeight="1" x14ac:dyDescent="0.2"/>
    <row r="50274" ht="12.75" customHeight="1" x14ac:dyDescent="0.2"/>
    <row r="50275" ht="12.75" customHeight="1" x14ac:dyDescent="0.2"/>
    <row r="50276" ht="12.75" customHeight="1" x14ac:dyDescent="0.2"/>
    <row r="50277" ht="12.75" customHeight="1" x14ac:dyDescent="0.2"/>
    <row r="50278" ht="12.75" customHeight="1" x14ac:dyDescent="0.2"/>
    <row r="50279" ht="12.75" customHeight="1" x14ac:dyDescent="0.2"/>
    <row r="50280" ht="12.75" customHeight="1" x14ac:dyDescent="0.2"/>
    <row r="50281" ht="12.75" customHeight="1" x14ac:dyDescent="0.2"/>
    <row r="50282" ht="12.75" customHeight="1" x14ac:dyDescent="0.2"/>
    <row r="50283" ht="12.75" customHeight="1" x14ac:dyDescent="0.2"/>
    <row r="50284" ht="12.75" customHeight="1" x14ac:dyDescent="0.2"/>
    <row r="50285" ht="12.75" customHeight="1" x14ac:dyDescent="0.2"/>
    <row r="50286" ht="12.75" customHeight="1" x14ac:dyDescent="0.2"/>
    <row r="50287" ht="12.75" customHeight="1" x14ac:dyDescent="0.2"/>
    <row r="50288" ht="12.75" customHeight="1" x14ac:dyDescent="0.2"/>
    <row r="50289" ht="12.75" customHeight="1" x14ac:dyDescent="0.2"/>
    <row r="50290" ht="12.75" customHeight="1" x14ac:dyDescent="0.2"/>
    <row r="50291" ht="12.75" customHeight="1" x14ac:dyDescent="0.2"/>
    <row r="50292" ht="12.75" customHeight="1" x14ac:dyDescent="0.2"/>
    <row r="50293" ht="12.75" customHeight="1" x14ac:dyDescent="0.2"/>
    <row r="50294" ht="12.75" customHeight="1" x14ac:dyDescent="0.2"/>
    <row r="50295" ht="12.75" customHeight="1" x14ac:dyDescent="0.2"/>
    <row r="50296" ht="12.75" customHeight="1" x14ac:dyDescent="0.2"/>
    <row r="50297" ht="12.75" customHeight="1" x14ac:dyDescent="0.2"/>
    <row r="50298" ht="12.75" customHeight="1" x14ac:dyDescent="0.2"/>
    <row r="50299" ht="12.75" customHeight="1" x14ac:dyDescent="0.2"/>
    <row r="50300" ht="12.75" customHeight="1" x14ac:dyDescent="0.2"/>
    <row r="50301" ht="12.75" customHeight="1" x14ac:dyDescent="0.2"/>
    <row r="50302" ht="12.75" customHeight="1" x14ac:dyDescent="0.2"/>
    <row r="50303" ht="12.75" customHeight="1" x14ac:dyDescent="0.2"/>
    <row r="50304" ht="12.75" customHeight="1" x14ac:dyDescent="0.2"/>
    <row r="50305" ht="12.75" customHeight="1" x14ac:dyDescent="0.2"/>
    <row r="50306" ht="12.75" customHeight="1" x14ac:dyDescent="0.2"/>
    <row r="50307" ht="12.75" customHeight="1" x14ac:dyDescent="0.2"/>
    <row r="50308" ht="12.75" customHeight="1" x14ac:dyDescent="0.2"/>
    <row r="50309" ht="12.75" customHeight="1" x14ac:dyDescent="0.2"/>
    <row r="50310" ht="12.75" customHeight="1" x14ac:dyDescent="0.2"/>
    <row r="50311" ht="12.75" customHeight="1" x14ac:dyDescent="0.2"/>
    <row r="50312" ht="12.75" customHeight="1" x14ac:dyDescent="0.2"/>
    <row r="50313" ht="12.75" customHeight="1" x14ac:dyDescent="0.2"/>
    <row r="50314" ht="12.75" customHeight="1" x14ac:dyDescent="0.2"/>
    <row r="50315" ht="12.75" customHeight="1" x14ac:dyDescent="0.2"/>
    <row r="50316" ht="12.75" customHeight="1" x14ac:dyDescent="0.2"/>
    <row r="50317" ht="12.75" customHeight="1" x14ac:dyDescent="0.2"/>
    <row r="50318" ht="12.75" customHeight="1" x14ac:dyDescent="0.2"/>
    <row r="50319" ht="12.75" customHeight="1" x14ac:dyDescent="0.2"/>
    <row r="50320" ht="12.75" customHeight="1" x14ac:dyDescent="0.2"/>
    <row r="50321" ht="12.75" customHeight="1" x14ac:dyDescent="0.2"/>
    <row r="50322" ht="12.75" customHeight="1" x14ac:dyDescent="0.2"/>
    <row r="50323" ht="12.75" customHeight="1" x14ac:dyDescent="0.2"/>
    <row r="50324" ht="12.75" customHeight="1" x14ac:dyDescent="0.2"/>
    <row r="50325" ht="12.75" customHeight="1" x14ac:dyDescent="0.2"/>
    <row r="50326" ht="12.75" customHeight="1" x14ac:dyDescent="0.2"/>
    <row r="50327" ht="12.75" customHeight="1" x14ac:dyDescent="0.2"/>
    <row r="50328" ht="12.75" customHeight="1" x14ac:dyDescent="0.2"/>
    <row r="50329" ht="12.75" customHeight="1" x14ac:dyDescent="0.2"/>
    <row r="50330" ht="12.75" customHeight="1" x14ac:dyDescent="0.2"/>
    <row r="50331" ht="12.75" customHeight="1" x14ac:dyDescent="0.2"/>
    <row r="50332" ht="12.75" customHeight="1" x14ac:dyDescent="0.2"/>
    <row r="50333" ht="12.75" customHeight="1" x14ac:dyDescent="0.2"/>
    <row r="50334" ht="12.75" customHeight="1" x14ac:dyDescent="0.2"/>
    <row r="50335" ht="12.75" customHeight="1" x14ac:dyDescent="0.2"/>
    <row r="50336" ht="12.75" customHeight="1" x14ac:dyDescent="0.2"/>
    <row r="50337" ht="12.75" customHeight="1" x14ac:dyDescent="0.2"/>
    <row r="50338" ht="12.75" customHeight="1" x14ac:dyDescent="0.2"/>
    <row r="50339" ht="12.75" customHeight="1" x14ac:dyDescent="0.2"/>
    <row r="50340" ht="12.75" customHeight="1" x14ac:dyDescent="0.2"/>
    <row r="50341" ht="12.75" customHeight="1" x14ac:dyDescent="0.2"/>
    <row r="50342" ht="12.75" customHeight="1" x14ac:dyDescent="0.2"/>
    <row r="50343" ht="12.75" customHeight="1" x14ac:dyDescent="0.2"/>
    <row r="50344" ht="12.75" customHeight="1" x14ac:dyDescent="0.2"/>
    <row r="50345" ht="12.75" customHeight="1" x14ac:dyDescent="0.2"/>
    <row r="50346" ht="12.75" customHeight="1" x14ac:dyDescent="0.2"/>
    <row r="50347" ht="12.75" customHeight="1" x14ac:dyDescent="0.2"/>
    <row r="50348" ht="12.75" customHeight="1" x14ac:dyDescent="0.2"/>
    <row r="50349" ht="12.75" customHeight="1" x14ac:dyDescent="0.2"/>
    <row r="50350" ht="12.75" customHeight="1" x14ac:dyDescent="0.2"/>
    <row r="50351" ht="12.75" customHeight="1" x14ac:dyDescent="0.2"/>
    <row r="50352" ht="12.75" customHeight="1" x14ac:dyDescent="0.2"/>
    <row r="50353" ht="12.75" customHeight="1" x14ac:dyDescent="0.2"/>
    <row r="50354" ht="12.75" customHeight="1" x14ac:dyDescent="0.2"/>
    <row r="50355" ht="12.75" customHeight="1" x14ac:dyDescent="0.2"/>
    <row r="50356" ht="12.75" customHeight="1" x14ac:dyDescent="0.2"/>
    <row r="50357" ht="12.75" customHeight="1" x14ac:dyDescent="0.2"/>
    <row r="50358" ht="12.75" customHeight="1" x14ac:dyDescent="0.2"/>
    <row r="50359" ht="12.75" customHeight="1" x14ac:dyDescent="0.2"/>
    <row r="50360" ht="12.75" customHeight="1" x14ac:dyDescent="0.2"/>
    <row r="50361" ht="12.75" customHeight="1" x14ac:dyDescent="0.2"/>
    <row r="50362" ht="12.75" customHeight="1" x14ac:dyDescent="0.2"/>
    <row r="50363" ht="12.75" customHeight="1" x14ac:dyDescent="0.2"/>
    <row r="50364" ht="12.75" customHeight="1" x14ac:dyDescent="0.2"/>
    <row r="50365" ht="12.75" customHeight="1" x14ac:dyDescent="0.2"/>
    <row r="50366" ht="12.75" customHeight="1" x14ac:dyDescent="0.2"/>
    <row r="50367" ht="12.75" customHeight="1" x14ac:dyDescent="0.2"/>
    <row r="50368" ht="12.75" customHeight="1" x14ac:dyDescent="0.2"/>
    <row r="50369" ht="12.75" customHeight="1" x14ac:dyDescent="0.2"/>
    <row r="50370" ht="12.75" customHeight="1" x14ac:dyDescent="0.2"/>
    <row r="50371" ht="12.75" customHeight="1" x14ac:dyDescent="0.2"/>
    <row r="50372" ht="12.75" customHeight="1" x14ac:dyDescent="0.2"/>
    <row r="50373" ht="12.75" customHeight="1" x14ac:dyDescent="0.2"/>
    <row r="50374" ht="12.75" customHeight="1" x14ac:dyDescent="0.2"/>
    <row r="50375" ht="12.75" customHeight="1" x14ac:dyDescent="0.2"/>
    <row r="50376" ht="12.75" customHeight="1" x14ac:dyDescent="0.2"/>
    <row r="50377" ht="12.75" customHeight="1" x14ac:dyDescent="0.2"/>
    <row r="50378" ht="12.75" customHeight="1" x14ac:dyDescent="0.2"/>
    <row r="50379" ht="12.75" customHeight="1" x14ac:dyDescent="0.2"/>
    <row r="50380" ht="12.75" customHeight="1" x14ac:dyDescent="0.2"/>
    <row r="50381" ht="12.75" customHeight="1" x14ac:dyDescent="0.2"/>
    <row r="50382" ht="12.75" customHeight="1" x14ac:dyDescent="0.2"/>
    <row r="50383" ht="12.75" customHeight="1" x14ac:dyDescent="0.2"/>
    <row r="50384" ht="12.75" customHeight="1" x14ac:dyDescent="0.2"/>
    <row r="50385" ht="12.75" customHeight="1" x14ac:dyDescent="0.2"/>
    <row r="50386" ht="12.75" customHeight="1" x14ac:dyDescent="0.2"/>
    <row r="50387" ht="12.75" customHeight="1" x14ac:dyDescent="0.2"/>
    <row r="50388" ht="12.75" customHeight="1" x14ac:dyDescent="0.2"/>
    <row r="50389" ht="12.75" customHeight="1" x14ac:dyDescent="0.2"/>
    <row r="50390" ht="12.75" customHeight="1" x14ac:dyDescent="0.2"/>
    <row r="50391" ht="12.75" customHeight="1" x14ac:dyDescent="0.2"/>
    <row r="50392" ht="12.75" customHeight="1" x14ac:dyDescent="0.2"/>
    <row r="50393" ht="12.75" customHeight="1" x14ac:dyDescent="0.2"/>
    <row r="50394" ht="12.75" customHeight="1" x14ac:dyDescent="0.2"/>
    <row r="50395" ht="12.75" customHeight="1" x14ac:dyDescent="0.2"/>
    <row r="50396" ht="12.75" customHeight="1" x14ac:dyDescent="0.2"/>
    <row r="50397" ht="12.75" customHeight="1" x14ac:dyDescent="0.2"/>
    <row r="50398" ht="12.75" customHeight="1" x14ac:dyDescent="0.2"/>
    <row r="50399" ht="12.75" customHeight="1" x14ac:dyDescent="0.2"/>
    <row r="50400" ht="12.75" customHeight="1" x14ac:dyDescent="0.2"/>
    <row r="50401" ht="12.75" customHeight="1" x14ac:dyDescent="0.2"/>
    <row r="50402" ht="12.75" customHeight="1" x14ac:dyDescent="0.2"/>
    <row r="50403" ht="12.75" customHeight="1" x14ac:dyDescent="0.2"/>
    <row r="50404" ht="12.75" customHeight="1" x14ac:dyDescent="0.2"/>
    <row r="50405" ht="12.75" customHeight="1" x14ac:dyDescent="0.2"/>
    <row r="50406" ht="12.75" customHeight="1" x14ac:dyDescent="0.2"/>
    <row r="50407" ht="12.75" customHeight="1" x14ac:dyDescent="0.2"/>
    <row r="50408" ht="12.75" customHeight="1" x14ac:dyDescent="0.2"/>
    <row r="50409" ht="12.75" customHeight="1" x14ac:dyDescent="0.2"/>
    <row r="50410" ht="12.75" customHeight="1" x14ac:dyDescent="0.2"/>
    <row r="50411" ht="12.75" customHeight="1" x14ac:dyDescent="0.2"/>
    <row r="50412" ht="12.75" customHeight="1" x14ac:dyDescent="0.2"/>
    <row r="50413" ht="12.75" customHeight="1" x14ac:dyDescent="0.2"/>
    <row r="50414" ht="12.75" customHeight="1" x14ac:dyDescent="0.2"/>
    <row r="50415" ht="12.75" customHeight="1" x14ac:dyDescent="0.2"/>
    <row r="50416" ht="12.75" customHeight="1" x14ac:dyDescent="0.2"/>
    <row r="50417" ht="12.75" customHeight="1" x14ac:dyDescent="0.2"/>
    <row r="50418" ht="12.75" customHeight="1" x14ac:dyDescent="0.2"/>
    <row r="50419" ht="12.75" customHeight="1" x14ac:dyDescent="0.2"/>
    <row r="50420" ht="12.75" customHeight="1" x14ac:dyDescent="0.2"/>
    <row r="50421" ht="12.75" customHeight="1" x14ac:dyDescent="0.2"/>
    <row r="50422" ht="12.75" customHeight="1" x14ac:dyDescent="0.2"/>
    <row r="50423" ht="12.75" customHeight="1" x14ac:dyDescent="0.2"/>
    <row r="50424" ht="12.75" customHeight="1" x14ac:dyDescent="0.2"/>
    <row r="50425" ht="12.75" customHeight="1" x14ac:dyDescent="0.2"/>
    <row r="50426" ht="12.75" customHeight="1" x14ac:dyDescent="0.2"/>
    <row r="50427" ht="12.75" customHeight="1" x14ac:dyDescent="0.2"/>
    <row r="50428" ht="12.75" customHeight="1" x14ac:dyDescent="0.2"/>
    <row r="50429" ht="12.75" customHeight="1" x14ac:dyDescent="0.2"/>
    <row r="50430" ht="12.75" customHeight="1" x14ac:dyDescent="0.2"/>
    <row r="50431" ht="12.75" customHeight="1" x14ac:dyDescent="0.2"/>
    <row r="50432" ht="12.75" customHeight="1" x14ac:dyDescent="0.2"/>
    <row r="50433" ht="12.75" customHeight="1" x14ac:dyDescent="0.2"/>
    <row r="50434" ht="12.75" customHeight="1" x14ac:dyDescent="0.2"/>
    <row r="50435" ht="12.75" customHeight="1" x14ac:dyDescent="0.2"/>
    <row r="50436" ht="12.75" customHeight="1" x14ac:dyDescent="0.2"/>
    <row r="50437" ht="12.75" customHeight="1" x14ac:dyDescent="0.2"/>
    <row r="50438" ht="12.75" customHeight="1" x14ac:dyDescent="0.2"/>
    <row r="50439" ht="12.75" customHeight="1" x14ac:dyDescent="0.2"/>
    <row r="50440" ht="12.75" customHeight="1" x14ac:dyDescent="0.2"/>
    <row r="50441" ht="12.75" customHeight="1" x14ac:dyDescent="0.2"/>
    <row r="50442" ht="12.75" customHeight="1" x14ac:dyDescent="0.2"/>
    <row r="50443" ht="12.75" customHeight="1" x14ac:dyDescent="0.2"/>
    <row r="50444" ht="12.75" customHeight="1" x14ac:dyDescent="0.2"/>
    <row r="50445" ht="12.75" customHeight="1" x14ac:dyDescent="0.2"/>
    <row r="50446" ht="12.75" customHeight="1" x14ac:dyDescent="0.2"/>
    <row r="50447" ht="12.75" customHeight="1" x14ac:dyDescent="0.2"/>
    <row r="50448" ht="12.75" customHeight="1" x14ac:dyDescent="0.2"/>
    <row r="50449" ht="12.75" customHeight="1" x14ac:dyDescent="0.2"/>
    <row r="50450" ht="12.75" customHeight="1" x14ac:dyDescent="0.2"/>
    <row r="50451" ht="12.75" customHeight="1" x14ac:dyDescent="0.2"/>
    <row r="50452" ht="12.75" customHeight="1" x14ac:dyDescent="0.2"/>
    <row r="50453" ht="12.75" customHeight="1" x14ac:dyDescent="0.2"/>
    <row r="50454" ht="12.75" customHeight="1" x14ac:dyDescent="0.2"/>
    <row r="50455" ht="12.75" customHeight="1" x14ac:dyDescent="0.2"/>
    <row r="50456" ht="12.75" customHeight="1" x14ac:dyDescent="0.2"/>
    <row r="50457" ht="12.75" customHeight="1" x14ac:dyDescent="0.2"/>
    <row r="50458" ht="12.75" customHeight="1" x14ac:dyDescent="0.2"/>
    <row r="50459" ht="12.75" customHeight="1" x14ac:dyDescent="0.2"/>
    <row r="50460" ht="12.75" customHeight="1" x14ac:dyDescent="0.2"/>
    <row r="50461" ht="12.75" customHeight="1" x14ac:dyDescent="0.2"/>
    <row r="50462" ht="12.75" customHeight="1" x14ac:dyDescent="0.2"/>
    <row r="50463" ht="12.75" customHeight="1" x14ac:dyDescent="0.2"/>
    <row r="50464" ht="12.75" customHeight="1" x14ac:dyDescent="0.2"/>
    <row r="50465" ht="12.75" customHeight="1" x14ac:dyDescent="0.2"/>
    <row r="50466" ht="12.75" customHeight="1" x14ac:dyDescent="0.2"/>
    <row r="50467" ht="12.75" customHeight="1" x14ac:dyDescent="0.2"/>
    <row r="50468" ht="12.75" customHeight="1" x14ac:dyDescent="0.2"/>
    <row r="50469" ht="12.75" customHeight="1" x14ac:dyDescent="0.2"/>
    <row r="50470" ht="12.75" customHeight="1" x14ac:dyDescent="0.2"/>
    <row r="50471" ht="12.75" customHeight="1" x14ac:dyDescent="0.2"/>
    <row r="50472" ht="12.75" customHeight="1" x14ac:dyDescent="0.2"/>
    <row r="50473" ht="12.75" customHeight="1" x14ac:dyDescent="0.2"/>
    <row r="50474" ht="12.75" customHeight="1" x14ac:dyDescent="0.2"/>
    <row r="50475" ht="12.75" customHeight="1" x14ac:dyDescent="0.2"/>
    <row r="50476" ht="12.75" customHeight="1" x14ac:dyDescent="0.2"/>
    <row r="50477" ht="12.75" customHeight="1" x14ac:dyDescent="0.2"/>
    <row r="50478" ht="12.75" customHeight="1" x14ac:dyDescent="0.2"/>
    <row r="50479" ht="12.75" customHeight="1" x14ac:dyDescent="0.2"/>
    <row r="50480" ht="12.75" customHeight="1" x14ac:dyDescent="0.2"/>
    <row r="50481" ht="12.75" customHeight="1" x14ac:dyDescent="0.2"/>
    <row r="50482" ht="12.75" customHeight="1" x14ac:dyDescent="0.2"/>
    <row r="50483" ht="12.75" customHeight="1" x14ac:dyDescent="0.2"/>
    <row r="50484" ht="12.75" customHeight="1" x14ac:dyDescent="0.2"/>
    <row r="50485" ht="12.75" customHeight="1" x14ac:dyDescent="0.2"/>
    <row r="50486" ht="12.75" customHeight="1" x14ac:dyDescent="0.2"/>
    <row r="50487" ht="12.75" customHeight="1" x14ac:dyDescent="0.2"/>
    <row r="50488" ht="12.75" customHeight="1" x14ac:dyDescent="0.2"/>
    <row r="50489" ht="12.75" customHeight="1" x14ac:dyDescent="0.2"/>
    <row r="50490" ht="12.75" customHeight="1" x14ac:dyDescent="0.2"/>
    <row r="50491" ht="12.75" customHeight="1" x14ac:dyDescent="0.2"/>
    <row r="50492" ht="12.75" customHeight="1" x14ac:dyDescent="0.2"/>
    <row r="50493" ht="12.75" customHeight="1" x14ac:dyDescent="0.2"/>
    <row r="50494" ht="12.75" customHeight="1" x14ac:dyDescent="0.2"/>
    <row r="50495" ht="12.75" customHeight="1" x14ac:dyDescent="0.2"/>
    <row r="50496" ht="12.75" customHeight="1" x14ac:dyDescent="0.2"/>
    <row r="50497" ht="12.75" customHeight="1" x14ac:dyDescent="0.2"/>
    <row r="50498" ht="12.75" customHeight="1" x14ac:dyDescent="0.2"/>
    <row r="50499" ht="12.75" customHeight="1" x14ac:dyDescent="0.2"/>
    <row r="50500" ht="12.75" customHeight="1" x14ac:dyDescent="0.2"/>
    <row r="50501" ht="12.75" customHeight="1" x14ac:dyDescent="0.2"/>
    <row r="50502" ht="12.75" customHeight="1" x14ac:dyDescent="0.2"/>
    <row r="50503" ht="12.75" customHeight="1" x14ac:dyDescent="0.2"/>
    <row r="50504" ht="12.75" customHeight="1" x14ac:dyDescent="0.2"/>
    <row r="50505" ht="12.75" customHeight="1" x14ac:dyDescent="0.2"/>
    <row r="50506" ht="12.75" customHeight="1" x14ac:dyDescent="0.2"/>
    <row r="50507" ht="12.75" customHeight="1" x14ac:dyDescent="0.2"/>
    <row r="50508" ht="12.75" customHeight="1" x14ac:dyDescent="0.2"/>
    <row r="50509" ht="12.75" customHeight="1" x14ac:dyDescent="0.2"/>
    <row r="50510" ht="12.75" customHeight="1" x14ac:dyDescent="0.2"/>
    <row r="50511" ht="12.75" customHeight="1" x14ac:dyDescent="0.2"/>
    <row r="50512" ht="12.75" customHeight="1" x14ac:dyDescent="0.2"/>
    <row r="50513" ht="12.75" customHeight="1" x14ac:dyDescent="0.2"/>
    <row r="50514" ht="12.75" customHeight="1" x14ac:dyDescent="0.2"/>
    <row r="50515" ht="12.75" customHeight="1" x14ac:dyDescent="0.2"/>
    <row r="50516" ht="12.75" customHeight="1" x14ac:dyDescent="0.2"/>
    <row r="50517" ht="12.75" customHeight="1" x14ac:dyDescent="0.2"/>
    <row r="50518" ht="12.75" customHeight="1" x14ac:dyDescent="0.2"/>
    <row r="50519" ht="12.75" customHeight="1" x14ac:dyDescent="0.2"/>
    <row r="50520" ht="12.75" customHeight="1" x14ac:dyDescent="0.2"/>
    <row r="50521" ht="12.75" customHeight="1" x14ac:dyDescent="0.2"/>
    <row r="50522" ht="12.75" customHeight="1" x14ac:dyDescent="0.2"/>
    <row r="50523" ht="12.75" customHeight="1" x14ac:dyDescent="0.2"/>
    <row r="50524" ht="12.75" customHeight="1" x14ac:dyDescent="0.2"/>
    <row r="50525" ht="12.75" customHeight="1" x14ac:dyDescent="0.2"/>
    <row r="50526" ht="12.75" customHeight="1" x14ac:dyDescent="0.2"/>
    <row r="50527" ht="12.75" customHeight="1" x14ac:dyDescent="0.2"/>
    <row r="50528" ht="12.75" customHeight="1" x14ac:dyDescent="0.2"/>
    <row r="50529" ht="12.75" customHeight="1" x14ac:dyDescent="0.2"/>
    <row r="50530" ht="12.75" customHeight="1" x14ac:dyDescent="0.2"/>
    <row r="50531" ht="12.75" customHeight="1" x14ac:dyDescent="0.2"/>
    <row r="50532" ht="12.75" customHeight="1" x14ac:dyDescent="0.2"/>
    <row r="50533" ht="12.75" customHeight="1" x14ac:dyDescent="0.2"/>
    <row r="50534" ht="12.75" customHeight="1" x14ac:dyDescent="0.2"/>
    <row r="50535" ht="12.75" customHeight="1" x14ac:dyDescent="0.2"/>
    <row r="50536" ht="12.75" customHeight="1" x14ac:dyDescent="0.2"/>
    <row r="50537" ht="12.75" customHeight="1" x14ac:dyDescent="0.2"/>
    <row r="50538" ht="12.75" customHeight="1" x14ac:dyDescent="0.2"/>
    <row r="50539" ht="12.75" customHeight="1" x14ac:dyDescent="0.2"/>
    <row r="50540" ht="12.75" customHeight="1" x14ac:dyDescent="0.2"/>
    <row r="50541" ht="12.75" customHeight="1" x14ac:dyDescent="0.2"/>
    <row r="50542" ht="12.75" customHeight="1" x14ac:dyDescent="0.2"/>
    <row r="50543" ht="12.75" customHeight="1" x14ac:dyDescent="0.2"/>
    <row r="50544" ht="12.75" customHeight="1" x14ac:dyDescent="0.2"/>
    <row r="50545" ht="12.75" customHeight="1" x14ac:dyDescent="0.2"/>
    <row r="50546" ht="12.75" customHeight="1" x14ac:dyDescent="0.2"/>
    <row r="50547" ht="12.75" customHeight="1" x14ac:dyDescent="0.2"/>
    <row r="50548" ht="12.75" customHeight="1" x14ac:dyDescent="0.2"/>
    <row r="50549" ht="12.75" customHeight="1" x14ac:dyDescent="0.2"/>
    <row r="50550" ht="12.75" customHeight="1" x14ac:dyDescent="0.2"/>
    <row r="50551" ht="12.75" customHeight="1" x14ac:dyDescent="0.2"/>
    <row r="50552" ht="12.75" customHeight="1" x14ac:dyDescent="0.2"/>
    <row r="50553" ht="12.75" customHeight="1" x14ac:dyDescent="0.2"/>
    <row r="50554" ht="12.75" customHeight="1" x14ac:dyDescent="0.2"/>
    <row r="50555" ht="12.75" customHeight="1" x14ac:dyDescent="0.2"/>
    <row r="50556" ht="12.75" customHeight="1" x14ac:dyDescent="0.2"/>
    <row r="50557" ht="12.75" customHeight="1" x14ac:dyDescent="0.2"/>
    <row r="50558" ht="12.75" customHeight="1" x14ac:dyDescent="0.2"/>
    <row r="50559" ht="12.75" customHeight="1" x14ac:dyDescent="0.2"/>
    <row r="50560" ht="12.75" customHeight="1" x14ac:dyDescent="0.2"/>
    <row r="50561" ht="12.75" customHeight="1" x14ac:dyDescent="0.2"/>
    <row r="50562" ht="12.75" customHeight="1" x14ac:dyDescent="0.2"/>
    <row r="50563" ht="12.75" customHeight="1" x14ac:dyDescent="0.2"/>
    <row r="50564" ht="12.75" customHeight="1" x14ac:dyDescent="0.2"/>
    <row r="50565" ht="12.75" customHeight="1" x14ac:dyDescent="0.2"/>
    <row r="50566" ht="12.75" customHeight="1" x14ac:dyDescent="0.2"/>
    <row r="50567" ht="12.75" customHeight="1" x14ac:dyDescent="0.2"/>
    <row r="50568" ht="12.75" customHeight="1" x14ac:dyDescent="0.2"/>
    <row r="50569" ht="12.75" customHeight="1" x14ac:dyDescent="0.2"/>
    <row r="50570" ht="12.75" customHeight="1" x14ac:dyDescent="0.2"/>
    <row r="50571" ht="12.75" customHeight="1" x14ac:dyDescent="0.2"/>
    <row r="50572" ht="12.75" customHeight="1" x14ac:dyDescent="0.2"/>
    <row r="50573" ht="12.75" customHeight="1" x14ac:dyDescent="0.2"/>
    <row r="50574" ht="12.75" customHeight="1" x14ac:dyDescent="0.2"/>
    <row r="50575" ht="12.75" customHeight="1" x14ac:dyDescent="0.2"/>
    <row r="50576" ht="12.75" customHeight="1" x14ac:dyDescent="0.2"/>
    <row r="50577" ht="12.75" customHeight="1" x14ac:dyDescent="0.2"/>
    <row r="50578" ht="12.75" customHeight="1" x14ac:dyDescent="0.2"/>
    <row r="50579" ht="12.75" customHeight="1" x14ac:dyDescent="0.2"/>
    <row r="50580" ht="12.75" customHeight="1" x14ac:dyDescent="0.2"/>
    <row r="50581" ht="12.75" customHeight="1" x14ac:dyDescent="0.2"/>
    <row r="50582" ht="12.75" customHeight="1" x14ac:dyDescent="0.2"/>
    <row r="50583" ht="12.75" customHeight="1" x14ac:dyDescent="0.2"/>
    <row r="50584" ht="12.75" customHeight="1" x14ac:dyDescent="0.2"/>
    <row r="50585" ht="12.75" customHeight="1" x14ac:dyDescent="0.2"/>
    <row r="50586" ht="12.75" customHeight="1" x14ac:dyDescent="0.2"/>
    <row r="50587" ht="12.75" customHeight="1" x14ac:dyDescent="0.2"/>
    <row r="50588" ht="12.75" customHeight="1" x14ac:dyDescent="0.2"/>
    <row r="50589" ht="12.75" customHeight="1" x14ac:dyDescent="0.2"/>
    <row r="50590" ht="12.75" customHeight="1" x14ac:dyDescent="0.2"/>
    <row r="50591" ht="12.75" customHeight="1" x14ac:dyDescent="0.2"/>
    <row r="50592" ht="12.75" customHeight="1" x14ac:dyDescent="0.2"/>
    <row r="50593" ht="12.75" customHeight="1" x14ac:dyDescent="0.2"/>
    <row r="50594" ht="12.75" customHeight="1" x14ac:dyDescent="0.2"/>
    <row r="50595" ht="12.75" customHeight="1" x14ac:dyDescent="0.2"/>
    <row r="50596" ht="12.75" customHeight="1" x14ac:dyDescent="0.2"/>
    <row r="50597" ht="12.75" customHeight="1" x14ac:dyDescent="0.2"/>
    <row r="50598" ht="12.75" customHeight="1" x14ac:dyDescent="0.2"/>
    <row r="50599" ht="12.75" customHeight="1" x14ac:dyDescent="0.2"/>
    <row r="50600" ht="12.75" customHeight="1" x14ac:dyDescent="0.2"/>
    <row r="50601" ht="12.75" customHeight="1" x14ac:dyDescent="0.2"/>
    <row r="50602" ht="12.75" customHeight="1" x14ac:dyDescent="0.2"/>
    <row r="50603" ht="12.75" customHeight="1" x14ac:dyDescent="0.2"/>
    <row r="50604" ht="12.75" customHeight="1" x14ac:dyDescent="0.2"/>
    <row r="50605" ht="12.75" customHeight="1" x14ac:dyDescent="0.2"/>
    <row r="50606" ht="12.75" customHeight="1" x14ac:dyDescent="0.2"/>
    <row r="50607" ht="12.75" customHeight="1" x14ac:dyDescent="0.2"/>
    <row r="50608" ht="12.75" customHeight="1" x14ac:dyDescent="0.2"/>
    <row r="50609" ht="12.75" customHeight="1" x14ac:dyDescent="0.2"/>
    <row r="50610" ht="12.75" customHeight="1" x14ac:dyDescent="0.2"/>
    <row r="50611" ht="12.75" customHeight="1" x14ac:dyDescent="0.2"/>
    <row r="50612" ht="12.75" customHeight="1" x14ac:dyDescent="0.2"/>
    <row r="50613" ht="12.75" customHeight="1" x14ac:dyDescent="0.2"/>
    <row r="50614" ht="12.75" customHeight="1" x14ac:dyDescent="0.2"/>
    <row r="50615" ht="12.75" customHeight="1" x14ac:dyDescent="0.2"/>
    <row r="50616" ht="12.75" customHeight="1" x14ac:dyDescent="0.2"/>
    <row r="50617" ht="12.75" customHeight="1" x14ac:dyDescent="0.2"/>
    <row r="50618" ht="12.75" customHeight="1" x14ac:dyDescent="0.2"/>
    <row r="50619" ht="12.75" customHeight="1" x14ac:dyDescent="0.2"/>
    <row r="50620" ht="12.75" customHeight="1" x14ac:dyDescent="0.2"/>
    <row r="50621" ht="12.75" customHeight="1" x14ac:dyDescent="0.2"/>
    <row r="50622" ht="12.75" customHeight="1" x14ac:dyDescent="0.2"/>
    <row r="50623" ht="12.75" customHeight="1" x14ac:dyDescent="0.2"/>
    <row r="50624" ht="12.75" customHeight="1" x14ac:dyDescent="0.2"/>
    <row r="50625" ht="12.75" customHeight="1" x14ac:dyDescent="0.2"/>
    <row r="50626" ht="12.75" customHeight="1" x14ac:dyDescent="0.2"/>
    <row r="50627" ht="12.75" customHeight="1" x14ac:dyDescent="0.2"/>
    <row r="50628" ht="12.75" customHeight="1" x14ac:dyDescent="0.2"/>
    <row r="50629" ht="12.75" customHeight="1" x14ac:dyDescent="0.2"/>
    <row r="50630" ht="12.75" customHeight="1" x14ac:dyDescent="0.2"/>
    <row r="50631" ht="12.75" customHeight="1" x14ac:dyDescent="0.2"/>
    <row r="50632" ht="12.75" customHeight="1" x14ac:dyDescent="0.2"/>
    <row r="50633" ht="12.75" customHeight="1" x14ac:dyDescent="0.2"/>
    <row r="50634" ht="12.75" customHeight="1" x14ac:dyDescent="0.2"/>
    <row r="50635" ht="12.75" customHeight="1" x14ac:dyDescent="0.2"/>
    <row r="50636" ht="12.75" customHeight="1" x14ac:dyDescent="0.2"/>
    <row r="50637" ht="12.75" customHeight="1" x14ac:dyDescent="0.2"/>
    <row r="50638" ht="12.75" customHeight="1" x14ac:dyDescent="0.2"/>
    <row r="50639" ht="12.75" customHeight="1" x14ac:dyDescent="0.2"/>
    <row r="50640" ht="12.75" customHeight="1" x14ac:dyDescent="0.2"/>
    <row r="50641" ht="12.75" customHeight="1" x14ac:dyDescent="0.2"/>
    <row r="50642" ht="12.75" customHeight="1" x14ac:dyDescent="0.2"/>
    <row r="50643" ht="12.75" customHeight="1" x14ac:dyDescent="0.2"/>
    <row r="50644" ht="12.75" customHeight="1" x14ac:dyDescent="0.2"/>
    <row r="50645" ht="12.75" customHeight="1" x14ac:dyDescent="0.2"/>
    <row r="50646" ht="12.75" customHeight="1" x14ac:dyDescent="0.2"/>
    <row r="50647" ht="12.75" customHeight="1" x14ac:dyDescent="0.2"/>
    <row r="50648" ht="12.75" customHeight="1" x14ac:dyDescent="0.2"/>
    <row r="50649" ht="12.75" customHeight="1" x14ac:dyDescent="0.2"/>
    <row r="50650" ht="12.75" customHeight="1" x14ac:dyDescent="0.2"/>
    <row r="50651" ht="12.75" customHeight="1" x14ac:dyDescent="0.2"/>
    <row r="50652" ht="12.75" customHeight="1" x14ac:dyDescent="0.2"/>
    <row r="50653" ht="12.75" customHeight="1" x14ac:dyDescent="0.2"/>
    <row r="50654" ht="12.75" customHeight="1" x14ac:dyDescent="0.2"/>
    <row r="50655" ht="12.75" customHeight="1" x14ac:dyDescent="0.2"/>
    <row r="50656" ht="12.75" customHeight="1" x14ac:dyDescent="0.2"/>
    <row r="50657" ht="12.75" customHeight="1" x14ac:dyDescent="0.2"/>
    <row r="50658" ht="12.75" customHeight="1" x14ac:dyDescent="0.2"/>
    <row r="50659" ht="12.75" customHeight="1" x14ac:dyDescent="0.2"/>
    <row r="50660" ht="12.75" customHeight="1" x14ac:dyDescent="0.2"/>
    <row r="50661" ht="12.75" customHeight="1" x14ac:dyDescent="0.2"/>
    <row r="50662" ht="12.75" customHeight="1" x14ac:dyDescent="0.2"/>
    <row r="50663" ht="12.75" customHeight="1" x14ac:dyDescent="0.2"/>
    <row r="50664" ht="12.75" customHeight="1" x14ac:dyDescent="0.2"/>
    <row r="50665" ht="12.75" customHeight="1" x14ac:dyDescent="0.2"/>
    <row r="50666" ht="12.75" customHeight="1" x14ac:dyDescent="0.2"/>
    <row r="50667" ht="12.75" customHeight="1" x14ac:dyDescent="0.2"/>
    <row r="50668" ht="12.75" customHeight="1" x14ac:dyDescent="0.2"/>
    <row r="50669" ht="12.75" customHeight="1" x14ac:dyDescent="0.2"/>
    <row r="50670" ht="12.75" customHeight="1" x14ac:dyDescent="0.2"/>
    <row r="50671" ht="12.75" customHeight="1" x14ac:dyDescent="0.2"/>
    <row r="50672" ht="12.75" customHeight="1" x14ac:dyDescent="0.2"/>
    <row r="50673" ht="12.75" customHeight="1" x14ac:dyDescent="0.2"/>
    <row r="50674" ht="12.75" customHeight="1" x14ac:dyDescent="0.2"/>
    <row r="50675" ht="12.75" customHeight="1" x14ac:dyDescent="0.2"/>
    <row r="50676" ht="12.75" customHeight="1" x14ac:dyDescent="0.2"/>
    <row r="50677" ht="12.75" customHeight="1" x14ac:dyDescent="0.2"/>
    <row r="50678" ht="12.75" customHeight="1" x14ac:dyDescent="0.2"/>
    <row r="50679" ht="12.75" customHeight="1" x14ac:dyDescent="0.2"/>
    <row r="50680" ht="12.75" customHeight="1" x14ac:dyDescent="0.2"/>
    <row r="50681" ht="12.75" customHeight="1" x14ac:dyDescent="0.2"/>
    <row r="50682" ht="12.75" customHeight="1" x14ac:dyDescent="0.2"/>
    <row r="50683" ht="12.75" customHeight="1" x14ac:dyDescent="0.2"/>
    <row r="50684" ht="12.75" customHeight="1" x14ac:dyDescent="0.2"/>
    <row r="50685" ht="12.75" customHeight="1" x14ac:dyDescent="0.2"/>
    <row r="50686" ht="12.75" customHeight="1" x14ac:dyDescent="0.2"/>
    <row r="50687" ht="12.75" customHeight="1" x14ac:dyDescent="0.2"/>
    <row r="50688" ht="12.75" customHeight="1" x14ac:dyDescent="0.2"/>
    <row r="50689" ht="12.75" customHeight="1" x14ac:dyDescent="0.2"/>
    <row r="50690" ht="12.75" customHeight="1" x14ac:dyDescent="0.2"/>
    <row r="50691" ht="12.75" customHeight="1" x14ac:dyDescent="0.2"/>
    <row r="50692" ht="12.75" customHeight="1" x14ac:dyDescent="0.2"/>
    <row r="50693" ht="12.75" customHeight="1" x14ac:dyDescent="0.2"/>
    <row r="50694" ht="12.75" customHeight="1" x14ac:dyDescent="0.2"/>
    <row r="50695" ht="12.75" customHeight="1" x14ac:dyDescent="0.2"/>
    <row r="50696" ht="12.75" customHeight="1" x14ac:dyDescent="0.2"/>
    <row r="50697" ht="12.75" customHeight="1" x14ac:dyDescent="0.2"/>
    <row r="50698" ht="12.75" customHeight="1" x14ac:dyDescent="0.2"/>
    <row r="50699" ht="12.75" customHeight="1" x14ac:dyDescent="0.2"/>
    <row r="50700" ht="12.75" customHeight="1" x14ac:dyDescent="0.2"/>
    <row r="50701" ht="12.75" customHeight="1" x14ac:dyDescent="0.2"/>
    <row r="50702" ht="12.75" customHeight="1" x14ac:dyDescent="0.2"/>
    <row r="50703" ht="12.75" customHeight="1" x14ac:dyDescent="0.2"/>
    <row r="50704" ht="12.75" customHeight="1" x14ac:dyDescent="0.2"/>
    <row r="50705" ht="12.75" customHeight="1" x14ac:dyDescent="0.2"/>
    <row r="50706" ht="12.75" customHeight="1" x14ac:dyDescent="0.2"/>
    <row r="50707" ht="12.75" customHeight="1" x14ac:dyDescent="0.2"/>
    <row r="50708" ht="12.75" customHeight="1" x14ac:dyDescent="0.2"/>
    <row r="50709" ht="12.75" customHeight="1" x14ac:dyDescent="0.2"/>
    <row r="50710" ht="12.75" customHeight="1" x14ac:dyDescent="0.2"/>
    <row r="50711" ht="12.75" customHeight="1" x14ac:dyDescent="0.2"/>
    <row r="50712" ht="12.75" customHeight="1" x14ac:dyDescent="0.2"/>
    <row r="50713" ht="12.75" customHeight="1" x14ac:dyDescent="0.2"/>
    <row r="50714" ht="12.75" customHeight="1" x14ac:dyDescent="0.2"/>
    <row r="50715" ht="12.75" customHeight="1" x14ac:dyDescent="0.2"/>
    <row r="50716" ht="12.75" customHeight="1" x14ac:dyDescent="0.2"/>
    <row r="50717" ht="12.75" customHeight="1" x14ac:dyDescent="0.2"/>
    <row r="50718" ht="12.75" customHeight="1" x14ac:dyDescent="0.2"/>
    <row r="50719" ht="12.75" customHeight="1" x14ac:dyDescent="0.2"/>
    <row r="50720" ht="12.75" customHeight="1" x14ac:dyDescent="0.2"/>
    <row r="50721" ht="12.75" customHeight="1" x14ac:dyDescent="0.2"/>
    <row r="50722" ht="12.75" customHeight="1" x14ac:dyDescent="0.2"/>
    <row r="50723" ht="12.75" customHeight="1" x14ac:dyDescent="0.2"/>
    <row r="50724" ht="12.75" customHeight="1" x14ac:dyDescent="0.2"/>
    <row r="50725" ht="12.75" customHeight="1" x14ac:dyDescent="0.2"/>
    <row r="50726" ht="12.75" customHeight="1" x14ac:dyDescent="0.2"/>
    <row r="50727" ht="12.75" customHeight="1" x14ac:dyDescent="0.2"/>
    <row r="50728" ht="12.75" customHeight="1" x14ac:dyDescent="0.2"/>
    <row r="50729" ht="12.75" customHeight="1" x14ac:dyDescent="0.2"/>
    <row r="50730" ht="12.75" customHeight="1" x14ac:dyDescent="0.2"/>
    <row r="50731" ht="12.75" customHeight="1" x14ac:dyDescent="0.2"/>
    <row r="50732" ht="12.75" customHeight="1" x14ac:dyDescent="0.2"/>
    <row r="50733" ht="12.75" customHeight="1" x14ac:dyDescent="0.2"/>
    <row r="50734" ht="12.75" customHeight="1" x14ac:dyDescent="0.2"/>
    <row r="50735" ht="12.75" customHeight="1" x14ac:dyDescent="0.2"/>
    <row r="50736" ht="12.75" customHeight="1" x14ac:dyDescent="0.2"/>
    <row r="50737" ht="12.75" customHeight="1" x14ac:dyDescent="0.2"/>
    <row r="50738" ht="12.75" customHeight="1" x14ac:dyDescent="0.2"/>
    <row r="50739" ht="12.75" customHeight="1" x14ac:dyDescent="0.2"/>
    <row r="50740" ht="12.75" customHeight="1" x14ac:dyDescent="0.2"/>
    <row r="50741" ht="12.75" customHeight="1" x14ac:dyDescent="0.2"/>
    <row r="50742" ht="12.75" customHeight="1" x14ac:dyDescent="0.2"/>
    <row r="50743" ht="12.75" customHeight="1" x14ac:dyDescent="0.2"/>
    <row r="50744" ht="12.75" customHeight="1" x14ac:dyDescent="0.2"/>
    <row r="50745" ht="12.75" customHeight="1" x14ac:dyDescent="0.2"/>
    <row r="50746" ht="12.75" customHeight="1" x14ac:dyDescent="0.2"/>
    <row r="50747" ht="12.75" customHeight="1" x14ac:dyDescent="0.2"/>
    <row r="50748" ht="12.75" customHeight="1" x14ac:dyDescent="0.2"/>
    <row r="50749" ht="12.75" customHeight="1" x14ac:dyDescent="0.2"/>
    <row r="50750" ht="12.75" customHeight="1" x14ac:dyDescent="0.2"/>
    <row r="50751" ht="12.75" customHeight="1" x14ac:dyDescent="0.2"/>
    <row r="50752" ht="12.75" customHeight="1" x14ac:dyDescent="0.2"/>
    <row r="50753" ht="12.75" customHeight="1" x14ac:dyDescent="0.2"/>
    <row r="50754" ht="12.75" customHeight="1" x14ac:dyDescent="0.2"/>
    <row r="50755" ht="12.75" customHeight="1" x14ac:dyDescent="0.2"/>
    <row r="50756" ht="12.75" customHeight="1" x14ac:dyDescent="0.2"/>
    <row r="50757" ht="12.75" customHeight="1" x14ac:dyDescent="0.2"/>
    <row r="50758" ht="12.75" customHeight="1" x14ac:dyDescent="0.2"/>
    <row r="50759" ht="12.75" customHeight="1" x14ac:dyDescent="0.2"/>
    <row r="50760" ht="12.75" customHeight="1" x14ac:dyDescent="0.2"/>
    <row r="50761" ht="12.75" customHeight="1" x14ac:dyDescent="0.2"/>
    <row r="50762" ht="12.75" customHeight="1" x14ac:dyDescent="0.2"/>
    <row r="50763" ht="12.75" customHeight="1" x14ac:dyDescent="0.2"/>
    <row r="50764" ht="12.75" customHeight="1" x14ac:dyDescent="0.2"/>
    <row r="50765" ht="12.75" customHeight="1" x14ac:dyDescent="0.2"/>
    <row r="50766" ht="12.75" customHeight="1" x14ac:dyDescent="0.2"/>
    <row r="50767" ht="12.75" customHeight="1" x14ac:dyDescent="0.2"/>
    <row r="50768" ht="12.75" customHeight="1" x14ac:dyDescent="0.2"/>
    <row r="50769" ht="12.75" customHeight="1" x14ac:dyDescent="0.2"/>
    <row r="50770" ht="12.75" customHeight="1" x14ac:dyDescent="0.2"/>
    <row r="50771" ht="12.75" customHeight="1" x14ac:dyDescent="0.2"/>
    <row r="50772" ht="12.75" customHeight="1" x14ac:dyDescent="0.2"/>
    <row r="50773" ht="12.75" customHeight="1" x14ac:dyDescent="0.2"/>
    <row r="50774" ht="12.75" customHeight="1" x14ac:dyDescent="0.2"/>
    <row r="50775" ht="12.75" customHeight="1" x14ac:dyDescent="0.2"/>
    <row r="50776" ht="12.75" customHeight="1" x14ac:dyDescent="0.2"/>
    <row r="50777" ht="12.75" customHeight="1" x14ac:dyDescent="0.2"/>
    <row r="50778" ht="12.75" customHeight="1" x14ac:dyDescent="0.2"/>
    <row r="50779" ht="12.75" customHeight="1" x14ac:dyDescent="0.2"/>
    <row r="50780" ht="12.75" customHeight="1" x14ac:dyDescent="0.2"/>
    <row r="50781" ht="12.75" customHeight="1" x14ac:dyDescent="0.2"/>
    <row r="50782" ht="12.75" customHeight="1" x14ac:dyDescent="0.2"/>
    <row r="50783" ht="12.75" customHeight="1" x14ac:dyDescent="0.2"/>
    <row r="50784" ht="12.75" customHeight="1" x14ac:dyDescent="0.2"/>
    <row r="50785" ht="12.75" customHeight="1" x14ac:dyDescent="0.2"/>
    <row r="50786" ht="12.75" customHeight="1" x14ac:dyDescent="0.2"/>
    <row r="50787" ht="12.75" customHeight="1" x14ac:dyDescent="0.2"/>
    <row r="50788" ht="12.75" customHeight="1" x14ac:dyDescent="0.2"/>
    <row r="50789" ht="12.75" customHeight="1" x14ac:dyDescent="0.2"/>
    <row r="50790" ht="12.75" customHeight="1" x14ac:dyDescent="0.2"/>
    <row r="50791" ht="12.75" customHeight="1" x14ac:dyDescent="0.2"/>
    <row r="50792" ht="12.75" customHeight="1" x14ac:dyDescent="0.2"/>
    <row r="50793" ht="12.75" customHeight="1" x14ac:dyDescent="0.2"/>
    <row r="50794" ht="12.75" customHeight="1" x14ac:dyDescent="0.2"/>
    <row r="50795" ht="12.75" customHeight="1" x14ac:dyDescent="0.2"/>
    <row r="50796" ht="12.75" customHeight="1" x14ac:dyDescent="0.2"/>
    <row r="50797" ht="12.75" customHeight="1" x14ac:dyDescent="0.2"/>
    <row r="50798" ht="12.75" customHeight="1" x14ac:dyDescent="0.2"/>
    <row r="50799" ht="12.75" customHeight="1" x14ac:dyDescent="0.2"/>
    <row r="50800" ht="12.75" customHeight="1" x14ac:dyDescent="0.2"/>
    <row r="50801" ht="12.75" customHeight="1" x14ac:dyDescent="0.2"/>
    <row r="50802" ht="12.75" customHeight="1" x14ac:dyDescent="0.2"/>
    <row r="50803" ht="12.75" customHeight="1" x14ac:dyDescent="0.2"/>
    <row r="50804" ht="12.75" customHeight="1" x14ac:dyDescent="0.2"/>
    <row r="50805" ht="12.75" customHeight="1" x14ac:dyDescent="0.2"/>
    <row r="50806" ht="12.75" customHeight="1" x14ac:dyDescent="0.2"/>
    <row r="50807" ht="12.75" customHeight="1" x14ac:dyDescent="0.2"/>
    <row r="50808" ht="12.75" customHeight="1" x14ac:dyDescent="0.2"/>
    <row r="50809" ht="12.75" customHeight="1" x14ac:dyDescent="0.2"/>
    <row r="50810" ht="12.75" customHeight="1" x14ac:dyDescent="0.2"/>
    <row r="50811" ht="12.75" customHeight="1" x14ac:dyDescent="0.2"/>
    <row r="50812" ht="12.75" customHeight="1" x14ac:dyDescent="0.2"/>
    <row r="50813" ht="12.75" customHeight="1" x14ac:dyDescent="0.2"/>
    <row r="50814" ht="12.75" customHeight="1" x14ac:dyDescent="0.2"/>
    <row r="50815" ht="12.75" customHeight="1" x14ac:dyDescent="0.2"/>
    <row r="50816" ht="12.75" customHeight="1" x14ac:dyDescent="0.2"/>
    <row r="50817" ht="12.75" customHeight="1" x14ac:dyDescent="0.2"/>
    <row r="50818" ht="12.75" customHeight="1" x14ac:dyDescent="0.2"/>
    <row r="50819" ht="12.75" customHeight="1" x14ac:dyDescent="0.2"/>
    <row r="50820" ht="12.75" customHeight="1" x14ac:dyDescent="0.2"/>
    <row r="50821" ht="12.75" customHeight="1" x14ac:dyDescent="0.2"/>
    <row r="50822" ht="12.75" customHeight="1" x14ac:dyDescent="0.2"/>
    <row r="50823" ht="12.75" customHeight="1" x14ac:dyDescent="0.2"/>
    <row r="50824" ht="12.75" customHeight="1" x14ac:dyDescent="0.2"/>
    <row r="50825" ht="12.75" customHeight="1" x14ac:dyDescent="0.2"/>
    <row r="50826" ht="12.75" customHeight="1" x14ac:dyDescent="0.2"/>
    <row r="50827" ht="12.75" customHeight="1" x14ac:dyDescent="0.2"/>
    <row r="50828" ht="12.75" customHeight="1" x14ac:dyDescent="0.2"/>
    <row r="50829" ht="12.75" customHeight="1" x14ac:dyDescent="0.2"/>
    <row r="50830" ht="12.75" customHeight="1" x14ac:dyDescent="0.2"/>
    <row r="50831" ht="12.75" customHeight="1" x14ac:dyDescent="0.2"/>
    <row r="50832" ht="12.75" customHeight="1" x14ac:dyDescent="0.2"/>
    <row r="50833" ht="12.75" customHeight="1" x14ac:dyDescent="0.2"/>
    <row r="50834" ht="12.75" customHeight="1" x14ac:dyDescent="0.2"/>
    <row r="50835" ht="12.75" customHeight="1" x14ac:dyDescent="0.2"/>
    <row r="50836" ht="12.75" customHeight="1" x14ac:dyDescent="0.2"/>
    <row r="50837" ht="12.75" customHeight="1" x14ac:dyDescent="0.2"/>
    <row r="50838" ht="12.75" customHeight="1" x14ac:dyDescent="0.2"/>
    <row r="50839" ht="12.75" customHeight="1" x14ac:dyDescent="0.2"/>
    <row r="50840" ht="12.75" customHeight="1" x14ac:dyDescent="0.2"/>
    <row r="50841" ht="12.75" customHeight="1" x14ac:dyDescent="0.2"/>
    <row r="50842" ht="12.75" customHeight="1" x14ac:dyDescent="0.2"/>
    <row r="50843" ht="12.75" customHeight="1" x14ac:dyDescent="0.2"/>
    <row r="50844" ht="12.75" customHeight="1" x14ac:dyDescent="0.2"/>
    <row r="50845" ht="12.75" customHeight="1" x14ac:dyDescent="0.2"/>
    <row r="50846" ht="12.75" customHeight="1" x14ac:dyDescent="0.2"/>
    <row r="50847" ht="12.75" customHeight="1" x14ac:dyDescent="0.2"/>
    <row r="50848" ht="12.75" customHeight="1" x14ac:dyDescent="0.2"/>
    <row r="50849" ht="12.75" customHeight="1" x14ac:dyDescent="0.2"/>
    <row r="50850" ht="12.75" customHeight="1" x14ac:dyDescent="0.2"/>
    <row r="50851" ht="12.75" customHeight="1" x14ac:dyDescent="0.2"/>
    <row r="50852" ht="12.75" customHeight="1" x14ac:dyDescent="0.2"/>
    <row r="50853" ht="12.75" customHeight="1" x14ac:dyDescent="0.2"/>
    <row r="50854" ht="12.75" customHeight="1" x14ac:dyDescent="0.2"/>
    <row r="50855" ht="12.75" customHeight="1" x14ac:dyDescent="0.2"/>
    <row r="50856" ht="12.75" customHeight="1" x14ac:dyDescent="0.2"/>
    <row r="50857" ht="12.75" customHeight="1" x14ac:dyDescent="0.2"/>
    <row r="50858" ht="12.75" customHeight="1" x14ac:dyDescent="0.2"/>
    <row r="50859" ht="12.75" customHeight="1" x14ac:dyDescent="0.2"/>
    <row r="50860" ht="12.75" customHeight="1" x14ac:dyDescent="0.2"/>
    <row r="50861" ht="12.75" customHeight="1" x14ac:dyDescent="0.2"/>
    <row r="50862" ht="12.75" customHeight="1" x14ac:dyDescent="0.2"/>
    <row r="50863" ht="12.75" customHeight="1" x14ac:dyDescent="0.2"/>
    <row r="50864" ht="12.75" customHeight="1" x14ac:dyDescent="0.2"/>
    <row r="50865" ht="12.75" customHeight="1" x14ac:dyDescent="0.2"/>
    <row r="50866" ht="12.75" customHeight="1" x14ac:dyDescent="0.2"/>
    <row r="50867" ht="12.75" customHeight="1" x14ac:dyDescent="0.2"/>
    <row r="50868" ht="12.75" customHeight="1" x14ac:dyDescent="0.2"/>
    <row r="50869" ht="12.75" customHeight="1" x14ac:dyDescent="0.2"/>
    <row r="50870" ht="12.75" customHeight="1" x14ac:dyDescent="0.2"/>
    <row r="50871" ht="12.75" customHeight="1" x14ac:dyDescent="0.2"/>
    <row r="50872" ht="12.75" customHeight="1" x14ac:dyDescent="0.2"/>
    <row r="50873" ht="12.75" customHeight="1" x14ac:dyDescent="0.2"/>
    <row r="50874" ht="12.75" customHeight="1" x14ac:dyDescent="0.2"/>
    <row r="50875" ht="12.75" customHeight="1" x14ac:dyDescent="0.2"/>
    <row r="50876" ht="12.75" customHeight="1" x14ac:dyDescent="0.2"/>
    <row r="50877" ht="12.75" customHeight="1" x14ac:dyDescent="0.2"/>
    <row r="50878" ht="12.75" customHeight="1" x14ac:dyDescent="0.2"/>
    <row r="50879" ht="12.75" customHeight="1" x14ac:dyDescent="0.2"/>
    <row r="50880" ht="12.75" customHeight="1" x14ac:dyDescent="0.2"/>
    <row r="50881" ht="12.75" customHeight="1" x14ac:dyDescent="0.2"/>
    <row r="50882" ht="12.75" customHeight="1" x14ac:dyDescent="0.2"/>
    <row r="50883" ht="12.75" customHeight="1" x14ac:dyDescent="0.2"/>
    <row r="50884" ht="12.75" customHeight="1" x14ac:dyDescent="0.2"/>
    <row r="50885" ht="12.75" customHeight="1" x14ac:dyDescent="0.2"/>
    <row r="50886" ht="12.75" customHeight="1" x14ac:dyDescent="0.2"/>
    <row r="50887" ht="12.75" customHeight="1" x14ac:dyDescent="0.2"/>
    <row r="50888" ht="12.75" customHeight="1" x14ac:dyDescent="0.2"/>
    <row r="50889" ht="12.75" customHeight="1" x14ac:dyDescent="0.2"/>
    <row r="50890" ht="12.75" customHeight="1" x14ac:dyDescent="0.2"/>
    <row r="50891" ht="12.75" customHeight="1" x14ac:dyDescent="0.2"/>
    <row r="50892" ht="12.75" customHeight="1" x14ac:dyDescent="0.2"/>
    <row r="50893" ht="12.75" customHeight="1" x14ac:dyDescent="0.2"/>
    <row r="50894" ht="12.75" customHeight="1" x14ac:dyDescent="0.2"/>
    <row r="50895" ht="12.75" customHeight="1" x14ac:dyDescent="0.2"/>
    <row r="50896" ht="12.75" customHeight="1" x14ac:dyDescent="0.2"/>
    <row r="50897" ht="12.75" customHeight="1" x14ac:dyDescent="0.2"/>
    <row r="50898" ht="12.75" customHeight="1" x14ac:dyDescent="0.2"/>
    <row r="50899" ht="12.75" customHeight="1" x14ac:dyDescent="0.2"/>
    <row r="50900" ht="12.75" customHeight="1" x14ac:dyDescent="0.2"/>
    <row r="50901" ht="12.75" customHeight="1" x14ac:dyDescent="0.2"/>
    <row r="50902" ht="12.75" customHeight="1" x14ac:dyDescent="0.2"/>
    <row r="50903" ht="12.75" customHeight="1" x14ac:dyDescent="0.2"/>
    <row r="50904" ht="12.75" customHeight="1" x14ac:dyDescent="0.2"/>
    <row r="50905" ht="12.75" customHeight="1" x14ac:dyDescent="0.2"/>
    <row r="50906" ht="12.75" customHeight="1" x14ac:dyDescent="0.2"/>
    <row r="50907" ht="12.75" customHeight="1" x14ac:dyDescent="0.2"/>
    <row r="50908" ht="12.75" customHeight="1" x14ac:dyDescent="0.2"/>
    <row r="50909" ht="12.75" customHeight="1" x14ac:dyDescent="0.2"/>
    <row r="50910" ht="12.75" customHeight="1" x14ac:dyDescent="0.2"/>
    <row r="50911" ht="12.75" customHeight="1" x14ac:dyDescent="0.2"/>
    <row r="50912" ht="12.75" customHeight="1" x14ac:dyDescent="0.2"/>
    <row r="50913" ht="12.75" customHeight="1" x14ac:dyDescent="0.2"/>
    <row r="50914" ht="12.75" customHeight="1" x14ac:dyDescent="0.2"/>
    <row r="50915" ht="12.75" customHeight="1" x14ac:dyDescent="0.2"/>
    <row r="50916" ht="12.75" customHeight="1" x14ac:dyDescent="0.2"/>
    <row r="50917" ht="12.75" customHeight="1" x14ac:dyDescent="0.2"/>
    <row r="50918" ht="12.75" customHeight="1" x14ac:dyDescent="0.2"/>
    <row r="50919" ht="12.75" customHeight="1" x14ac:dyDescent="0.2"/>
    <row r="50920" ht="12.75" customHeight="1" x14ac:dyDescent="0.2"/>
    <row r="50921" ht="12.75" customHeight="1" x14ac:dyDescent="0.2"/>
    <row r="50922" ht="12.75" customHeight="1" x14ac:dyDescent="0.2"/>
    <row r="50923" ht="12.75" customHeight="1" x14ac:dyDescent="0.2"/>
    <row r="50924" ht="12.75" customHeight="1" x14ac:dyDescent="0.2"/>
    <row r="50925" ht="12.75" customHeight="1" x14ac:dyDescent="0.2"/>
    <row r="50926" ht="12.75" customHeight="1" x14ac:dyDescent="0.2"/>
    <row r="50927" ht="12.75" customHeight="1" x14ac:dyDescent="0.2"/>
    <row r="50928" ht="12.75" customHeight="1" x14ac:dyDescent="0.2"/>
    <row r="50929" ht="12.75" customHeight="1" x14ac:dyDescent="0.2"/>
    <row r="50930" ht="12.75" customHeight="1" x14ac:dyDescent="0.2"/>
    <row r="50931" ht="12.75" customHeight="1" x14ac:dyDescent="0.2"/>
    <row r="50932" ht="12.75" customHeight="1" x14ac:dyDescent="0.2"/>
    <row r="50933" ht="12.75" customHeight="1" x14ac:dyDescent="0.2"/>
    <row r="50934" ht="12.75" customHeight="1" x14ac:dyDescent="0.2"/>
    <row r="50935" ht="12.75" customHeight="1" x14ac:dyDescent="0.2"/>
    <row r="50936" ht="12.75" customHeight="1" x14ac:dyDescent="0.2"/>
    <row r="50937" ht="12.75" customHeight="1" x14ac:dyDescent="0.2"/>
    <row r="50938" ht="12.75" customHeight="1" x14ac:dyDescent="0.2"/>
    <row r="50939" ht="12.75" customHeight="1" x14ac:dyDescent="0.2"/>
    <row r="50940" ht="12.75" customHeight="1" x14ac:dyDescent="0.2"/>
    <row r="50941" ht="12.75" customHeight="1" x14ac:dyDescent="0.2"/>
    <row r="50942" ht="12.75" customHeight="1" x14ac:dyDescent="0.2"/>
    <row r="50943" ht="12.75" customHeight="1" x14ac:dyDescent="0.2"/>
    <row r="50944" ht="12.75" customHeight="1" x14ac:dyDescent="0.2"/>
    <row r="50945" ht="12.75" customHeight="1" x14ac:dyDescent="0.2"/>
    <row r="50946" ht="12.75" customHeight="1" x14ac:dyDescent="0.2"/>
    <row r="50947" ht="12.75" customHeight="1" x14ac:dyDescent="0.2"/>
    <row r="50948" ht="12.75" customHeight="1" x14ac:dyDescent="0.2"/>
    <row r="50949" ht="12.75" customHeight="1" x14ac:dyDescent="0.2"/>
    <row r="50950" ht="12.75" customHeight="1" x14ac:dyDescent="0.2"/>
    <row r="50951" ht="12.75" customHeight="1" x14ac:dyDescent="0.2"/>
    <row r="50952" ht="12.75" customHeight="1" x14ac:dyDescent="0.2"/>
    <row r="50953" ht="12.75" customHeight="1" x14ac:dyDescent="0.2"/>
    <row r="50954" ht="12.75" customHeight="1" x14ac:dyDescent="0.2"/>
    <row r="50955" ht="12.75" customHeight="1" x14ac:dyDescent="0.2"/>
    <row r="50956" ht="12.75" customHeight="1" x14ac:dyDescent="0.2"/>
    <row r="50957" ht="12.75" customHeight="1" x14ac:dyDescent="0.2"/>
    <row r="50958" ht="12.75" customHeight="1" x14ac:dyDescent="0.2"/>
    <row r="50959" ht="12.75" customHeight="1" x14ac:dyDescent="0.2"/>
    <row r="50960" ht="12.75" customHeight="1" x14ac:dyDescent="0.2"/>
    <row r="50961" ht="12.75" customHeight="1" x14ac:dyDescent="0.2"/>
    <row r="50962" ht="12.75" customHeight="1" x14ac:dyDescent="0.2"/>
    <row r="50963" ht="12.75" customHeight="1" x14ac:dyDescent="0.2"/>
    <row r="50964" ht="12.75" customHeight="1" x14ac:dyDescent="0.2"/>
    <row r="50965" ht="12.75" customHeight="1" x14ac:dyDescent="0.2"/>
    <row r="50966" ht="12.75" customHeight="1" x14ac:dyDescent="0.2"/>
    <row r="50967" ht="12.75" customHeight="1" x14ac:dyDescent="0.2"/>
    <row r="50968" ht="12.75" customHeight="1" x14ac:dyDescent="0.2"/>
    <row r="50969" ht="12.75" customHeight="1" x14ac:dyDescent="0.2"/>
    <row r="50970" ht="12.75" customHeight="1" x14ac:dyDescent="0.2"/>
    <row r="50971" ht="12.75" customHeight="1" x14ac:dyDescent="0.2"/>
    <row r="50972" ht="12.75" customHeight="1" x14ac:dyDescent="0.2"/>
    <row r="50973" ht="12.75" customHeight="1" x14ac:dyDescent="0.2"/>
    <row r="50974" ht="12.75" customHeight="1" x14ac:dyDescent="0.2"/>
    <row r="50975" ht="12.75" customHeight="1" x14ac:dyDescent="0.2"/>
    <row r="50976" ht="12.75" customHeight="1" x14ac:dyDescent="0.2"/>
    <row r="50977" ht="12.75" customHeight="1" x14ac:dyDescent="0.2"/>
    <row r="50978" ht="12.75" customHeight="1" x14ac:dyDescent="0.2"/>
    <row r="50979" ht="12.75" customHeight="1" x14ac:dyDescent="0.2"/>
    <row r="50980" ht="12.75" customHeight="1" x14ac:dyDescent="0.2"/>
    <row r="50981" ht="12.75" customHeight="1" x14ac:dyDescent="0.2"/>
    <row r="50982" ht="12.75" customHeight="1" x14ac:dyDescent="0.2"/>
    <row r="50983" ht="12.75" customHeight="1" x14ac:dyDescent="0.2"/>
    <row r="50984" ht="12.75" customHeight="1" x14ac:dyDescent="0.2"/>
    <row r="50985" ht="12.75" customHeight="1" x14ac:dyDescent="0.2"/>
    <row r="50986" ht="12.75" customHeight="1" x14ac:dyDescent="0.2"/>
    <row r="50987" ht="12.75" customHeight="1" x14ac:dyDescent="0.2"/>
    <row r="50988" ht="12.75" customHeight="1" x14ac:dyDescent="0.2"/>
    <row r="50989" ht="12.75" customHeight="1" x14ac:dyDescent="0.2"/>
    <row r="50990" ht="12.75" customHeight="1" x14ac:dyDescent="0.2"/>
    <row r="50991" ht="12.75" customHeight="1" x14ac:dyDescent="0.2"/>
    <row r="50992" ht="12.75" customHeight="1" x14ac:dyDescent="0.2"/>
    <row r="50993" ht="12.75" customHeight="1" x14ac:dyDescent="0.2"/>
    <row r="50994" ht="12.75" customHeight="1" x14ac:dyDescent="0.2"/>
    <row r="50995" ht="12.75" customHeight="1" x14ac:dyDescent="0.2"/>
    <row r="50996" ht="12.75" customHeight="1" x14ac:dyDescent="0.2"/>
    <row r="50997" ht="12.75" customHeight="1" x14ac:dyDescent="0.2"/>
    <row r="50998" ht="12.75" customHeight="1" x14ac:dyDescent="0.2"/>
    <row r="50999" ht="12.75" customHeight="1" x14ac:dyDescent="0.2"/>
    <row r="51000" ht="12.75" customHeight="1" x14ac:dyDescent="0.2"/>
    <row r="51001" ht="12.75" customHeight="1" x14ac:dyDescent="0.2"/>
    <row r="51002" ht="12.75" customHeight="1" x14ac:dyDescent="0.2"/>
    <row r="51003" ht="12.75" customHeight="1" x14ac:dyDescent="0.2"/>
    <row r="51004" ht="12.75" customHeight="1" x14ac:dyDescent="0.2"/>
    <row r="51005" ht="12.75" customHeight="1" x14ac:dyDescent="0.2"/>
    <row r="51006" ht="12.75" customHeight="1" x14ac:dyDescent="0.2"/>
    <row r="51007" ht="12.75" customHeight="1" x14ac:dyDescent="0.2"/>
    <row r="51008" ht="12.75" customHeight="1" x14ac:dyDescent="0.2"/>
    <row r="51009" ht="12.75" customHeight="1" x14ac:dyDescent="0.2"/>
    <row r="51010" ht="12.75" customHeight="1" x14ac:dyDescent="0.2"/>
    <row r="51011" ht="12.75" customHeight="1" x14ac:dyDescent="0.2"/>
    <row r="51012" ht="12.75" customHeight="1" x14ac:dyDescent="0.2"/>
    <row r="51013" ht="12.75" customHeight="1" x14ac:dyDescent="0.2"/>
    <row r="51014" ht="12.75" customHeight="1" x14ac:dyDescent="0.2"/>
    <row r="51015" ht="12.75" customHeight="1" x14ac:dyDescent="0.2"/>
    <row r="51016" ht="12.75" customHeight="1" x14ac:dyDescent="0.2"/>
    <row r="51017" ht="12.75" customHeight="1" x14ac:dyDescent="0.2"/>
    <row r="51018" ht="12.75" customHeight="1" x14ac:dyDescent="0.2"/>
    <row r="51019" ht="12.75" customHeight="1" x14ac:dyDescent="0.2"/>
    <row r="51020" ht="12.75" customHeight="1" x14ac:dyDescent="0.2"/>
    <row r="51021" ht="12.75" customHeight="1" x14ac:dyDescent="0.2"/>
    <row r="51022" ht="12.75" customHeight="1" x14ac:dyDescent="0.2"/>
    <row r="51023" ht="12.75" customHeight="1" x14ac:dyDescent="0.2"/>
    <row r="51024" ht="12.75" customHeight="1" x14ac:dyDescent="0.2"/>
    <row r="51025" ht="12.75" customHeight="1" x14ac:dyDescent="0.2"/>
    <row r="51026" ht="12.75" customHeight="1" x14ac:dyDescent="0.2"/>
    <row r="51027" ht="12.75" customHeight="1" x14ac:dyDescent="0.2"/>
    <row r="51028" ht="12.75" customHeight="1" x14ac:dyDescent="0.2"/>
    <row r="51029" ht="12.75" customHeight="1" x14ac:dyDescent="0.2"/>
    <row r="51030" ht="12.75" customHeight="1" x14ac:dyDescent="0.2"/>
    <row r="51031" ht="12.75" customHeight="1" x14ac:dyDescent="0.2"/>
    <row r="51032" ht="12.75" customHeight="1" x14ac:dyDescent="0.2"/>
    <row r="51033" ht="12.75" customHeight="1" x14ac:dyDescent="0.2"/>
    <row r="51034" ht="12.75" customHeight="1" x14ac:dyDescent="0.2"/>
    <row r="51035" ht="12.75" customHeight="1" x14ac:dyDescent="0.2"/>
    <row r="51036" ht="12.75" customHeight="1" x14ac:dyDescent="0.2"/>
    <row r="51037" ht="12.75" customHeight="1" x14ac:dyDescent="0.2"/>
    <row r="51038" ht="12.75" customHeight="1" x14ac:dyDescent="0.2"/>
    <row r="51039" ht="12.75" customHeight="1" x14ac:dyDescent="0.2"/>
    <row r="51040" ht="12.75" customHeight="1" x14ac:dyDescent="0.2"/>
    <row r="51041" ht="12.75" customHeight="1" x14ac:dyDescent="0.2"/>
    <row r="51042" ht="12.75" customHeight="1" x14ac:dyDescent="0.2"/>
    <row r="51043" ht="12.75" customHeight="1" x14ac:dyDescent="0.2"/>
    <row r="51044" ht="12.75" customHeight="1" x14ac:dyDescent="0.2"/>
    <row r="51045" ht="12.75" customHeight="1" x14ac:dyDescent="0.2"/>
    <row r="51046" ht="12.75" customHeight="1" x14ac:dyDescent="0.2"/>
    <row r="51047" ht="12.75" customHeight="1" x14ac:dyDescent="0.2"/>
    <row r="51048" ht="12.75" customHeight="1" x14ac:dyDescent="0.2"/>
    <row r="51049" ht="12.75" customHeight="1" x14ac:dyDescent="0.2"/>
    <row r="51050" ht="12.75" customHeight="1" x14ac:dyDescent="0.2"/>
    <row r="51051" ht="12.75" customHeight="1" x14ac:dyDescent="0.2"/>
    <row r="51052" ht="12.75" customHeight="1" x14ac:dyDescent="0.2"/>
    <row r="51053" ht="12.75" customHeight="1" x14ac:dyDescent="0.2"/>
    <row r="51054" ht="12.75" customHeight="1" x14ac:dyDescent="0.2"/>
    <row r="51055" ht="12.75" customHeight="1" x14ac:dyDescent="0.2"/>
    <row r="51056" ht="12.75" customHeight="1" x14ac:dyDescent="0.2"/>
    <row r="51057" ht="12.75" customHeight="1" x14ac:dyDescent="0.2"/>
    <row r="51058" ht="12.75" customHeight="1" x14ac:dyDescent="0.2"/>
    <row r="51059" ht="12.75" customHeight="1" x14ac:dyDescent="0.2"/>
    <row r="51060" ht="12.75" customHeight="1" x14ac:dyDescent="0.2"/>
    <row r="51061" ht="12.75" customHeight="1" x14ac:dyDescent="0.2"/>
    <row r="51062" ht="12.75" customHeight="1" x14ac:dyDescent="0.2"/>
    <row r="51063" ht="12.75" customHeight="1" x14ac:dyDescent="0.2"/>
    <row r="51064" ht="12.75" customHeight="1" x14ac:dyDescent="0.2"/>
    <row r="51065" ht="12.75" customHeight="1" x14ac:dyDescent="0.2"/>
    <row r="51066" ht="12.75" customHeight="1" x14ac:dyDescent="0.2"/>
    <row r="51067" ht="12.75" customHeight="1" x14ac:dyDescent="0.2"/>
    <row r="51068" ht="12.75" customHeight="1" x14ac:dyDescent="0.2"/>
    <row r="51069" ht="12.75" customHeight="1" x14ac:dyDescent="0.2"/>
    <row r="51070" ht="12.75" customHeight="1" x14ac:dyDescent="0.2"/>
    <row r="51071" ht="12.75" customHeight="1" x14ac:dyDescent="0.2"/>
    <row r="51072" ht="12.75" customHeight="1" x14ac:dyDescent="0.2"/>
    <row r="51073" ht="12.75" customHeight="1" x14ac:dyDescent="0.2"/>
    <row r="51074" ht="12.75" customHeight="1" x14ac:dyDescent="0.2"/>
    <row r="51075" ht="12.75" customHeight="1" x14ac:dyDescent="0.2"/>
    <row r="51076" ht="12.75" customHeight="1" x14ac:dyDescent="0.2"/>
    <row r="51077" ht="12.75" customHeight="1" x14ac:dyDescent="0.2"/>
    <row r="51078" ht="12.75" customHeight="1" x14ac:dyDescent="0.2"/>
    <row r="51079" ht="12.75" customHeight="1" x14ac:dyDescent="0.2"/>
    <row r="51080" ht="12.75" customHeight="1" x14ac:dyDescent="0.2"/>
    <row r="51081" ht="12.75" customHeight="1" x14ac:dyDescent="0.2"/>
    <row r="51082" ht="12.75" customHeight="1" x14ac:dyDescent="0.2"/>
    <row r="51083" ht="12.75" customHeight="1" x14ac:dyDescent="0.2"/>
    <row r="51084" ht="12.75" customHeight="1" x14ac:dyDescent="0.2"/>
    <row r="51085" ht="12.75" customHeight="1" x14ac:dyDescent="0.2"/>
    <row r="51086" ht="12.75" customHeight="1" x14ac:dyDescent="0.2"/>
    <row r="51087" ht="12.75" customHeight="1" x14ac:dyDescent="0.2"/>
    <row r="51088" ht="12.75" customHeight="1" x14ac:dyDescent="0.2"/>
    <row r="51089" ht="12.75" customHeight="1" x14ac:dyDescent="0.2"/>
    <row r="51090" ht="12.75" customHeight="1" x14ac:dyDescent="0.2"/>
    <row r="51091" ht="12.75" customHeight="1" x14ac:dyDescent="0.2"/>
    <row r="51092" ht="12.75" customHeight="1" x14ac:dyDescent="0.2"/>
    <row r="51093" ht="12.75" customHeight="1" x14ac:dyDescent="0.2"/>
    <row r="51094" ht="12.75" customHeight="1" x14ac:dyDescent="0.2"/>
    <row r="51095" ht="12.75" customHeight="1" x14ac:dyDescent="0.2"/>
    <row r="51096" ht="12.75" customHeight="1" x14ac:dyDescent="0.2"/>
    <row r="51097" ht="12.75" customHeight="1" x14ac:dyDescent="0.2"/>
    <row r="51098" ht="12.75" customHeight="1" x14ac:dyDescent="0.2"/>
    <row r="51099" ht="12.75" customHeight="1" x14ac:dyDescent="0.2"/>
    <row r="51100" ht="12.75" customHeight="1" x14ac:dyDescent="0.2"/>
    <row r="51101" ht="12.75" customHeight="1" x14ac:dyDescent="0.2"/>
    <row r="51102" ht="12.75" customHeight="1" x14ac:dyDescent="0.2"/>
    <row r="51103" ht="12.75" customHeight="1" x14ac:dyDescent="0.2"/>
    <row r="51104" ht="12.75" customHeight="1" x14ac:dyDescent="0.2"/>
    <row r="51105" ht="12.75" customHeight="1" x14ac:dyDescent="0.2"/>
    <row r="51106" ht="12.75" customHeight="1" x14ac:dyDescent="0.2"/>
    <row r="51107" ht="12.75" customHeight="1" x14ac:dyDescent="0.2"/>
    <row r="51108" ht="12.75" customHeight="1" x14ac:dyDescent="0.2"/>
    <row r="51109" ht="12.75" customHeight="1" x14ac:dyDescent="0.2"/>
    <row r="51110" ht="12.75" customHeight="1" x14ac:dyDescent="0.2"/>
    <row r="51111" ht="12.75" customHeight="1" x14ac:dyDescent="0.2"/>
    <row r="51112" ht="12.75" customHeight="1" x14ac:dyDescent="0.2"/>
    <row r="51113" ht="12.75" customHeight="1" x14ac:dyDescent="0.2"/>
    <row r="51114" ht="12.75" customHeight="1" x14ac:dyDescent="0.2"/>
    <row r="51115" ht="12.75" customHeight="1" x14ac:dyDescent="0.2"/>
    <row r="51116" ht="12.75" customHeight="1" x14ac:dyDescent="0.2"/>
    <row r="51117" ht="12.75" customHeight="1" x14ac:dyDescent="0.2"/>
    <row r="51118" ht="12.75" customHeight="1" x14ac:dyDescent="0.2"/>
    <row r="51119" ht="12.75" customHeight="1" x14ac:dyDescent="0.2"/>
    <row r="51120" ht="12.75" customHeight="1" x14ac:dyDescent="0.2"/>
    <row r="51121" ht="12.75" customHeight="1" x14ac:dyDescent="0.2"/>
    <row r="51122" ht="12.75" customHeight="1" x14ac:dyDescent="0.2"/>
    <row r="51123" ht="12.75" customHeight="1" x14ac:dyDescent="0.2"/>
    <row r="51124" ht="12.75" customHeight="1" x14ac:dyDescent="0.2"/>
    <row r="51125" ht="12.75" customHeight="1" x14ac:dyDescent="0.2"/>
    <row r="51126" ht="12.75" customHeight="1" x14ac:dyDescent="0.2"/>
    <row r="51127" ht="12.75" customHeight="1" x14ac:dyDescent="0.2"/>
    <row r="51128" ht="12.75" customHeight="1" x14ac:dyDescent="0.2"/>
    <row r="51129" ht="12.75" customHeight="1" x14ac:dyDescent="0.2"/>
    <row r="51130" ht="12.75" customHeight="1" x14ac:dyDescent="0.2"/>
    <row r="51131" ht="12.75" customHeight="1" x14ac:dyDescent="0.2"/>
    <row r="51132" ht="12.75" customHeight="1" x14ac:dyDescent="0.2"/>
    <row r="51133" ht="12.75" customHeight="1" x14ac:dyDescent="0.2"/>
    <row r="51134" ht="12.75" customHeight="1" x14ac:dyDescent="0.2"/>
    <row r="51135" ht="12.75" customHeight="1" x14ac:dyDescent="0.2"/>
    <row r="51136" ht="12.75" customHeight="1" x14ac:dyDescent="0.2"/>
    <row r="51137" ht="12.75" customHeight="1" x14ac:dyDescent="0.2"/>
    <row r="51138" ht="12.75" customHeight="1" x14ac:dyDescent="0.2"/>
    <row r="51139" ht="12.75" customHeight="1" x14ac:dyDescent="0.2"/>
    <row r="51140" ht="12.75" customHeight="1" x14ac:dyDescent="0.2"/>
    <row r="51141" ht="12.75" customHeight="1" x14ac:dyDescent="0.2"/>
    <row r="51142" ht="12.75" customHeight="1" x14ac:dyDescent="0.2"/>
    <row r="51143" ht="12.75" customHeight="1" x14ac:dyDescent="0.2"/>
    <row r="51144" ht="12.75" customHeight="1" x14ac:dyDescent="0.2"/>
    <row r="51145" ht="12.75" customHeight="1" x14ac:dyDescent="0.2"/>
    <row r="51146" ht="12.75" customHeight="1" x14ac:dyDescent="0.2"/>
    <row r="51147" ht="12.75" customHeight="1" x14ac:dyDescent="0.2"/>
    <row r="51148" ht="12.75" customHeight="1" x14ac:dyDescent="0.2"/>
    <row r="51149" ht="12.75" customHeight="1" x14ac:dyDescent="0.2"/>
    <row r="51150" ht="12.75" customHeight="1" x14ac:dyDescent="0.2"/>
    <row r="51151" ht="12.75" customHeight="1" x14ac:dyDescent="0.2"/>
    <row r="51152" ht="12.75" customHeight="1" x14ac:dyDescent="0.2"/>
    <row r="51153" ht="12.75" customHeight="1" x14ac:dyDescent="0.2"/>
    <row r="51154" ht="12.75" customHeight="1" x14ac:dyDescent="0.2"/>
    <row r="51155" ht="12.75" customHeight="1" x14ac:dyDescent="0.2"/>
    <row r="51156" ht="12.75" customHeight="1" x14ac:dyDescent="0.2"/>
    <row r="51157" ht="12.75" customHeight="1" x14ac:dyDescent="0.2"/>
    <row r="51158" ht="12.75" customHeight="1" x14ac:dyDescent="0.2"/>
    <row r="51159" ht="12.75" customHeight="1" x14ac:dyDescent="0.2"/>
    <row r="51160" ht="12.75" customHeight="1" x14ac:dyDescent="0.2"/>
    <row r="51161" ht="12.75" customHeight="1" x14ac:dyDescent="0.2"/>
    <row r="51162" ht="12.75" customHeight="1" x14ac:dyDescent="0.2"/>
    <row r="51163" ht="12.75" customHeight="1" x14ac:dyDescent="0.2"/>
    <row r="51164" ht="12.75" customHeight="1" x14ac:dyDescent="0.2"/>
    <row r="51165" ht="12.75" customHeight="1" x14ac:dyDescent="0.2"/>
    <row r="51166" ht="12.75" customHeight="1" x14ac:dyDescent="0.2"/>
    <row r="51167" ht="12.75" customHeight="1" x14ac:dyDescent="0.2"/>
    <row r="51168" ht="12.75" customHeight="1" x14ac:dyDescent="0.2"/>
    <row r="51169" ht="12.75" customHeight="1" x14ac:dyDescent="0.2"/>
    <row r="51170" ht="12.75" customHeight="1" x14ac:dyDescent="0.2"/>
    <row r="51171" ht="12.75" customHeight="1" x14ac:dyDescent="0.2"/>
    <row r="51172" ht="12.75" customHeight="1" x14ac:dyDescent="0.2"/>
    <row r="51173" ht="12.75" customHeight="1" x14ac:dyDescent="0.2"/>
    <row r="51174" ht="12.75" customHeight="1" x14ac:dyDescent="0.2"/>
    <row r="51175" ht="12.75" customHeight="1" x14ac:dyDescent="0.2"/>
    <row r="51176" ht="12.75" customHeight="1" x14ac:dyDescent="0.2"/>
    <row r="51177" ht="12.75" customHeight="1" x14ac:dyDescent="0.2"/>
    <row r="51178" ht="12.75" customHeight="1" x14ac:dyDescent="0.2"/>
    <row r="51179" ht="12.75" customHeight="1" x14ac:dyDescent="0.2"/>
    <row r="51180" ht="12.75" customHeight="1" x14ac:dyDescent="0.2"/>
    <row r="51181" ht="12.75" customHeight="1" x14ac:dyDescent="0.2"/>
    <row r="51182" ht="12.75" customHeight="1" x14ac:dyDescent="0.2"/>
    <row r="51183" ht="12.75" customHeight="1" x14ac:dyDescent="0.2"/>
    <row r="51184" ht="12.75" customHeight="1" x14ac:dyDescent="0.2"/>
    <row r="51185" ht="12.75" customHeight="1" x14ac:dyDescent="0.2"/>
    <row r="51186" ht="12.75" customHeight="1" x14ac:dyDescent="0.2"/>
    <row r="51187" ht="12.75" customHeight="1" x14ac:dyDescent="0.2"/>
    <row r="51188" ht="12.75" customHeight="1" x14ac:dyDescent="0.2"/>
    <row r="51189" ht="12.75" customHeight="1" x14ac:dyDescent="0.2"/>
    <row r="51190" ht="12.75" customHeight="1" x14ac:dyDescent="0.2"/>
    <row r="51191" ht="12.75" customHeight="1" x14ac:dyDescent="0.2"/>
    <row r="51192" ht="12.75" customHeight="1" x14ac:dyDescent="0.2"/>
    <row r="51193" ht="12.75" customHeight="1" x14ac:dyDescent="0.2"/>
    <row r="51194" ht="12.75" customHeight="1" x14ac:dyDescent="0.2"/>
    <row r="51195" ht="12.75" customHeight="1" x14ac:dyDescent="0.2"/>
    <row r="51196" ht="12.75" customHeight="1" x14ac:dyDescent="0.2"/>
    <row r="51197" ht="12.75" customHeight="1" x14ac:dyDescent="0.2"/>
    <row r="51198" ht="12.75" customHeight="1" x14ac:dyDescent="0.2"/>
    <row r="51199" ht="12.75" customHeight="1" x14ac:dyDescent="0.2"/>
    <row r="51200" ht="12.75" customHeight="1" x14ac:dyDescent="0.2"/>
    <row r="51201" ht="12.75" customHeight="1" x14ac:dyDescent="0.2"/>
    <row r="51202" ht="12.75" customHeight="1" x14ac:dyDescent="0.2"/>
    <row r="51203" ht="12.75" customHeight="1" x14ac:dyDescent="0.2"/>
    <row r="51204" ht="12.75" customHeight="1" x14ac:dyDescent="0.2"/>
    <row r="51205" ht="12.75" customHeight="1" x14ac:dyDescent="0.2"/>
    <row r="51206" ht="12.75" customHeight="1" x14ac:dyDescent="0.2"/>
    <row r="51207" ht="12.75" customHeight="1" x14ac:dyDescent="0.2"/>
    <row r="51208" ht="12.75" customHeight="1" x14ac:dyDescent="0.2"/>
    <row r="51209" ht="12.75" customHeight="1" x14ac:dyDescent="0.2"/>
    <row r="51210" ht="12.75" customHeight="1" x14ac:dyDescent="0.2"/>
    <row r="51211" ht="12.75" customHeight="1" x14ac:dyDescent="0.2"/>
    <row r="51212" ht="12.75" customHeight="1" x14ac:dyDescent="0.2"/>
    <row r="51213" ht="12.75" customHeight="1" x14ac:dyDescent="0.2"/>
    <row r="51214" ht="12.75" customHeight="1" x14ac:dyDescent="0.2"/>
    <row r="51215" ht="12.75" customHeight="1" x14ac:dyDescent="0.2"/>
    <row r="51216" ht="12.75" customHeight="1" x14ac:dyDescent="0.2"/>
    <row r="51217" ht="12.75" customHeight="1" x14ac:dyDescent="0.2"/>
    <row r="51218" ht="12.75" customHeight="1" x14ac:dyDescent="0.2"/>
    <row r="51219" ht="12.75" customHeight="1" x14ac:dyDescent="0.2"/>
    <row r="51220" ht="12.75" customHeight="1" x14ac:dyDescent="0.2"/>
    <row r="51221" ht="12.75" customHeight="1" x14ac:dyDescent="0.2"/>
    <row r="51222" ht="12.75" customHeight="1" x14ac:dyDescent="0.2"/>
    <row r="51223" ht="12.75" customHeight="1" x14ac:dyDescent="0.2"/>
    <row r="51224" ht="12.75" customHeight="1" x14ac:dyDescent="0.2"/>
    <row r="51225" ht="12.75" customHeight="1" x14ac:dyDescent="0.2"/>
    <row r="51226" ht="12.75" customHeight="1" x14ac:dyDescent="0.2"/>
    <row r="51227" ht="12.75" customHeight="1" x14ac:dyDescent="0.2"/>
    <row r="51228" ht="12.75" customHeight="1" x14ac:dyDescent="0.2"/>
    <row r="51229" ht="12.75" customHeight="1" x14ac:dyDescent="0.2"/>
    <row r="51230" ht="12.75" customHeight="1" x14ac:dyDescent="0.2"/>
    <row r="51231" ht="12.75" customHeight="1" x14ac:dyDescent="0.2"/>
    <row r="51232" ht="12.75" customHeight="1" x14ac:dyDescent="0.2"/>
    <row r="51233" ht="12.75" customHeight="1" x14ac:dyDescent="0.2"/>
    <row r="51234" ht="12.75" customHeight="1" x14ac:dyDescent="0.2"/>
    <row r="51235" ht="12.75" customHeight="1" x14ac:dyDescent="0.2"/>
    <row r="51236" ht="12.75" customHeight="1" x14ac:dyDescent="0.2"/>
    <row r="51237" ht="12.75" customHeight="1" x14ac:dyDescent="0.2"/>
    <row r="51238" ht="12.75" customHeight="1" x14ac:dyDescent="0.2"/>
    <row r="51239" ht="12.75" customHeight="1" x14ac:dyDescent="0.2"/>
    <row r="51240" ht="12.75" customHeight="1" x14ac:dyDescent="0.2"/>
    <row r="51241" ht="12.75" customHeight="1" x14ac:dyDescent="0.2"/>
    <row r="51242" ht="12.75" customHeight="1" x14ac:dyDescent="0.2"/>
    <row r="51243" ht="12.75" customHeight="1" x14ac:dyDescent="0.2"/>
    <row r="51244" ht="12.75" customHeight="1" x14ac:dyDescent="0.2"/>
    <row r="51245" ht="12.75" customHeight="1" x14ac:dyDescent="0.2"/>
    <row r="51246" ht="12.75" customHeight="1" x14ac:dyDescent="0.2"/>
    <row r="51247" ht="12.75" customHeight="1" x14ac:dyDescent="0.2"/>
    <row r="51248" ht="12.75" customHeight="1" x14ac:dyDescent="0.2"/>
    <row r="51249" ht="12.75" customHeight="1" x14ac:dyDescent="0.2"/>
    <row r="51250" ht="12.75" customHeight="1" x14ac:dyDescent="0.2"/>
    <row r="51251" ht="12.75" customHeight="1" x14ac:dyDescent="0.2"/>
    <row r="51252" ht="12.75" customHeight="1" x14ac:dyDescent="0.2"/>
    <row r="51253" ht="12.75" customHeight="1" x14ac:dyDescent="0.2"/>
    <row r="51254" ht="12.75" customHeight="1" x14ac:dyDescent="0.2"/>
    <row r="51255" ht="12.75" customHeight="1" x14ac:dyDescent="0.2"/>
    <row r="51256" ht="12.75" customHeight="1" x14ac:dyDescent="0.2"/>
    <row r="51257" ht="12.75" customHeight="1" x14ac:dyDescent="0.2"/>
    <row r="51258" ht="12.75" customHeight="1" x14ac:dyDescent="0.2"/>
    <row r="51259" ht="12.75" customHeight="1" x14ac:dyDescent="0.2"/>
    <row r="51260" ht="12.75" customHeight="1" x14ac:dyDescent="0.2"/>
    <row r="51261" ht="12.75" customHeight="1" x14ac:dyDescent="0.2"/>
    <row r="51262" ht="12.75" customHeight="1" x14ac:dyDescent="0.2"/>
    <row r="51263" ht="12.75" customHeight="1" x14ac:dyDescent="0.2"/>
    <row r="51264" ht="12.75" customHeight="1" x14ac:dyDescent="0.2"/>
    <row r="51265" ht="12.75" customHeight="1" x14ac:dyDescent="0.2"/>
    <row r="51266" ht="12.75" customHeight="1" x14ac:dyDescent="0.2"/>
    <row r="51267" ht="12.75" customHeight="1" x14ac:dyDescent="0.2"/>
    <row r="51268" ht="12.75" customHeight="1" x14ac:dyDescent="0.2"/>
    <row r="51269" ht="12.75" customHeight="1" x14ac:dyDescent="0.2"/>
    <row r="51270" ht="12.75" customHeight="1" x14ac:dyDescent="0.2"/>
    <row r="51271" ht="12.75" customHeight="1" x14ac:dyDescent="0.2"/>
    <row r="51272" ht="12.75" customHeight="1" x14ac:dyDescent="0.2"/>
    <row r="51273" ht="12.75" customHeight="1" x14ac:dyDescent="0.2"/>
    <row r="51274" ht="12.75" customHeight="1" x14ac:dyDescent="0.2"/>
    <row r="51275" ht="12.75" customHeight="1" x14ac:dyDescent="0.2"/>
    <row r="51276" ht="12.75" customHeight="1" x14ac:dyDescent="0.2"/>
    <row r="51277" ht="12.75" customHeight="1" x14ac:dyDescent="0.2"/>
    <row r="51278" ht="12.75" customHeight="1" x14ac:dyDescent="0.2"/>
    <row r="51279" ht="12.75" customHeight="1" x14ac:dyDescent="0.2"/>
    <row r="51280" ht="12.75" customHeight="1" x14ac:dyDescent="0.2"/>
    <row r="51281" ht="12.75" customHeight="1" x14ac:dyDescent="0.2"/>
    <row r="51282" ht="12.75" customHeight="1" x14ac:dyDescent="0.2"/>
    <row r="51283" ht="12.75" customHeight="1" x14ac:dyDescent="0.2"/>
    <row r="51284" ht="12.75" customHeight="1" x14ac:dyDescent="0.2"/>
    <row r="51285" ht="12.75" customHeight="1" x14ac:dyDescent="0.2"/>
    <row r="51286" ht="12.75" customHeight="1" x14ac:dyDescent="0.2"/>
    <row r="51287" ht="12.75" customHeight="1" x14ac:dyDescent="0.2"/>
    <row r="51288" ht="12.75" customHeight="1" x14ac:dyDescent="0.2"/>
    <row r="51289" ht="12.75" customHeight="1" x14ac:dyDescent="0.2"/>
    <row r="51290" ht="12.75" customHeight="1" x14ac:dyDescent="0.2"/>
    <row r="51291" ht="12.75" customHeight="1" x14ac:dyDescent="0.2"/>
    <row r="51292" ht="12.75" customHeight="1" x14ac:dyDescent="0.2"/>
    <row r="51293" ht="12.75" customHeight="1" x14ac:dyDescent="0.2"/>
    <row r="51294" ht="12.75" customHeight="1" x14ac:dyDescent="0.2"/>
    <row r="51295" ht="12.75" customHeight="1" x14ac:dyDescent="0.2"/>
    <row r="51296" ht="12.75" customHeight="1" x14ac:dyDescent="0.2"/>
    <row r="51297" ht="12.75" customHeight="1" x14ac:dyDescent="0.2"/>
    <row r="51298" ht="12.75" customHeight="1" x14ac:dyDescent="0.2"/>
    <row r="51299" ht="12.75" customHeight="1" x14ac:dyDescent="0.2"/>
    <row r="51300" ht="12.75" customHeight="1" x14ac:dyDescent="0.2"/>
    <row r="51301" ht="12.75" customHeight="1" x14ac:dyDescent="0.2"/>
    <row r="51302" ht="12.75" customHeight="1" x14ac:dyDescent="0.2"/>
    <row r="51303" ht="12.75" customHeight="1" x14ac:dyDescent="0.2"/>
    <row r="51304" ht="12.75" customHeight="1" x14ac:dyDescent="0.2"/>
    <row r="51305" ht="12.75" customHeight="1" x14ac:dyDescent="0.2"/>
    <row r="51306" ht="12.75" customHeight="1" x14ac:dyDescent="0.2"/>
    <row r="51307" ht="12.75" customHeight="1" x14ac:dyDescent="0.2"/>
    <row r="51308" ht="12.75" customHeight="1" x14ac:dyDescent="0.2"/>
    <row r="51309" ht="12.75" customHeight="1" x14ac:dyDescent="0.2"/>
    <row r="51310" ht="12.75" customHeight="1" x14ac:dyDescent="0.2"/>
    <row r="51311" ht="12.75" customHeight="1" x14ac:dyDescent="0.2"/>
    <row r="51312" ht="12.75" customHeight="1" x14ac:dyDescent="0.2"/>
    <row r="51313" ht="12.75" customHeight="1" x14ac:dyDescent="0.2"/>
    <row r="51314" ht="12.75" customHeight="1" x14ac:dyDescent="0.2"/>
    <row r="51315" ht="12.75" customHeight="1" x14ac:dyDescent="0.2"/>
    <row r="51316" ht="12.75" customHeight="1" x14ac:dyDescent="0.2"/>
    <row r="51317" ht="12.75" customHeight="1" x14ac:dyDescent="0.2"/>
    <row r="51318" ht="12.75" customHeight="1" x14ac:dyDescent="0.2"/>
    <row r="51319" ht="12.75" customHeight="1" x14ac:dyDescent="0.2"/>
    <row r="51320" ht="12.75" customHeight="1" x14ac:dyDescent="0.2"/>
    <row r="51321" ht="12.75" customHeight="1" x14ac:dyDescent="0.2"/>
    <row r="51322" ht="12.75" customHeight="1" x14ac:dyDescent="0.2"/>
    <row r="51323" ht="12.75" customHeight="1" x14ac:dyDescent="0.2"/>
    <row r="51324" ht="12.75" customHeight="1" x14ac:dyDescent="0.2"/>
    <row r="51325" ht="12.75" customHeight="1" x14ac:dyDescent="0.2"/>
    <row r="51326" ht="12.75" customHeight="1" x14ac:dyDescent="0.2"/>
    <row r="51327" ht="12.75" customHeight="1" x14ac:dyDescent="0.2"/>
    <row r="51328" ht="12.75" customHeight="1" x14ac:dyDescent="0.2"/>
    <row r="51329" ht="12.75" customHeight="1" x14ac:dyDescent="0.2"/>
    <row r="51330" ht="12.75" customHeight="1" x14ac:dyDescent="0.2"/>
    <row r="51331" ht="12.75" customHeight="1" x14ac:dyDescent="0.2"/>
    <row r="51332" ht="12.75" customHeight="1" x14ac:dyDescent="0.2"/>
    <row r="51333" ht="12.75" customHeight="1" x14ac:dyDescent="0.2"/>
    <row r="51334" ht="12.75" customHeight="1" x14ac:dyDescent="0.2"/>
    <row r="51335" ht="12.75" customHeight="1" x14ac:dyDescent="0.2"/>
    <row r="51336" ht="12.75" customHeight="1" x14ac:dyDescent="0.2"/>
    <row r="51337" ht="12.75" customHeight="1" x14ac:dyDescent="0.2"/>
    <row r="51338" ht="12.75" customHeight="1" x14ac:dyDescent="0.2"/>
    <row r="51339" ht="12.75" customHeight="1" x14ac:dyDescent="0.2"/>
    <row r="51340" ht="12.75" customHeight="1" x14ac:dyDescent="0.2"/>
    <row r="51341" ht="12.75" customHeight="1" x14ac:dyDescent="0.2"/>
    <row r="51342" ht="12.75" customHeight="1" x14ac:dyDescent="0.2"/>
    <row r="51343" ht="12.75" customHeight="1" x14ac:dyDescent="0.2"/>
    <row r="51344" ht="12.75" customHeight="1" x14ac:dyDescent="0.2"/>
    <row r="51345" ht="12.75" customHeight="1" x14ac:dyDescent="0.2"/>
    <row r="51346" ht="12.75" customHeight="1" x14ac:dyDescent="0.2"/>
    <row r="51347" ht="12.75" customHeight="1" x14ac:dyDescent="0.2"/>
    <row r="51348" ht="12.75" customHeight="1" x14ac:dyDescent="0.2"/>
    <row r="51349" ht="12.75" customHeight="1" x14ac:dyDescent="0.2"/>
    <row r="51350" ht="12.75" customHeight="1" x14ac:dyDescent="0.2"/>
    <row r="51351" ht="12.75" customHeight="1" x14ac:dyDescent="0.2"/>
    <row r="51352" ht="12.75" customHeight="1" x14ac:dyDescent="0.2"/>
    <row r="51353" ht="12.75" customHeight="1" x14ac:dyDescent="0.2"/>
    <row r="51354" ht="12.75" customHeight="1" x14ac:dyDescent="0.2"/>
    <row r="51355" ht="12.75" customHeight="1" x14ac:dyDescent="0.2"/>
    <row r="51356" ht="12.75" customHeight="1" x14ac:dyDescent="0.2"/>
    <row r="51357" ht="12.75" customHeight="1" x14ac:dyDescent="0.2"/>
    <row r="51358" ht="12.75" customHeight="1" x14ac:dyDescent="0.2"/>
    <row r="51359" ht="12.75" customHeight="1" x14ac:dyDescent="0.2"/>
    <row r="51360" ht="12.75" customHeight="1" x14ac:dyDescent="0.2"/>
    <row r="51361" ht="12.75" customHeight="1" x14ac:dyDescent="0.2"/>
    <row r="51362" ht="12.75" customHeight="1" x14ac:dyDescent="0.2"/>
    <row r="51363" ht="12.75" customHeight="1" x14ac:dyDescent="0.2"/>
    <row r="51364" ht="12.75" customHeight="1" x14ac:dyDescent="0.2"/>
    <row r="51365" ht="12.75" customHeight="1" x14ac:dyDescent="0.2"/>
    <row r="51366" ht="12.75" customHeight="1" x14ac:dyDescent="0.2"/>
    <row r="51367" ht="12.75" customHeight="1" x14ac:dyDescent="0.2"/>
    <row r="51368" ht="12.75" customHeight="1" x14ac:dyDescent="0.2"/>
    <row r="51369" ht="12.75" customHeight="1" x14ac:dyDescent="0.2"/>
    <row r="51370" ht="12.75" customHeight="1" x14ac:dyDescent="0.2"/>
    <row r="51371" ht="12.75" customHeight="1" x14ac:dyDescent="0.2"/>
    <row r="51372" ht="12.75" customHeight="1" x14ac:dyDescent="0.2"/>
    <row r="51373" ht="12.75" customHeight="1" x14ac:dyDescent="0.2"/>
    <row r="51374" ht="12.75" customHeight="1" x14ac:dyDescent="0.2"/>
    <row r="51375" ht="12.75" customHeight="1" x14ac:dyDescent="0.2"/>
    <row r="51376" ht="12.75" customHeight="1" x14ac:dyDescent="0.2"/>
    <row r="51377" ht="12.75" customHeight="1" x14ac:dyDescent="0.2"/>
    <row r="51378" ht="12.75" customHeight="1" x14ac:dyDescent="0.2"/>
    <row r="51379" ht="12.75" customHeight="1" x14ac:dyDescent="0.2"/>
    <row r="51380" ht="12.75" customHeight="1" x14ac:dyDescent="0.2"/>
    <row r="51381" ht="12.75" customHeight="1" x14ac:dyDescent="0.2"/>
    <row r="51382" ht="12.75" customHeight="1" x14ac:dyDescent="0.2"/>
    <row r="51383" ht="12.75" customHeight="1" x14ac:dyDescent="0.2"/>
    <row r="51384" ht="12.75" customHeight="1" x14ac:dyDescent="0.2"/>
    <row r="51385" ht="12.75" customHeight="1" x14ac:dyDescent="0.2"/>
    <row r="51386" ht="12.75" customHeight="1" x14ac:dyDescent="0.2"/>
    <row r="51387" ht="12.75" customHeight="1" x14ac:dyDescent="0.2"/>
    <row r="51388" ht="12.75" customHeight="1" x14ac:dyDescent="0.2"/>
    <row r="51389" ht="12.75" customHeight="1" x14ac:dyDescent="0.2"/>
    <row r="51390" ht="12.75" customHeight="1" x14ac:dyDescent="0.2"/>
    <row r="51391" ht="12.75" customHeight="1" x14ac:dyDescent="0.2"/>
    <row r="51392" ht="12.75" customHeight="1" x14ac:dyDescent="0.2"/>
    <row r="51393" ht="12.75" customHeight="1" x14ac:dyDescent="0.2"/>
    <row r="51394" ht="12.75" customHeight="1" x14ac:dyDescent="0.2"/>
    <row r="51395" ht="12.75" customHeight="1" x14ac:dyDescent="0.2"/>
    <row r="51396" ht="12.75" customHeight="1" x14ac:dyDescent="0.2"/>
    <row r="51397" ht="12.75" customHeight="1" x14ac:dyDescent="0.2"/>
    <row r="51398" ht="12.75" customHeight="1" x14ac:dyDescent="0.2"/>
    <row r="51399" ht="12.75" customHeight="1" x14ac:dyDescent="0.2"/>
    <row r="51400" ht="12.75" customHeight="1" x14ac:dyDescent="0.2"/>
    <row r="51401" ht="12.75" customHeight="1" x14ac:dyDescent="0.2"/>
    <row r="51402" ht="12.75" customHeight="1" x14ac:dyDescent="0.2"/>
    <row r="51403" ht="12.75" customHeight="1" x14ac:dyDescent="0.2"/>
    <row r="51404" ht="12.75" customHeight="1" x14ac:dyDescent="0.2"/>
    <row r="51405" ht="12.75" customHeight="1" x14ac:dyDescent="0.2"/>
    <row r="51406" ht="12.75" customHeight="1" x14ac:dyDescent="0.2"/>
    <row r="51407" ht="12.75" customHeight="1" x14ac:dyDescent="0.2"/>
    <row r="51408" ht="12.75" customHeight="1" x14ac:dyDescent="0.2"/>
    <row r="51409" ht="12.75" customHeight="1" x14ac:dyDescent="0.2"/>
    <row r="51410" ht="12.75" customHeight="1" x14ac:dyDescent="0.2"/>
    <row r="51411" ht="12.75" customHeight="1" x14ac:dyDescent="0.2"/>
    <row r="51412" ht="12.75" customHeight="1" x14ac:dyDescent="0.2"/>
    <row r="51413" ht="12.75" customHeight="1" x14ac:dyDescent="0.2"/>
    <row r="51414" ht="12.75" customHeight="1" x14ac:dyDescent="0.2"/>
    <row r="51415" ht="12.75" customHeight="1" x14ac:dyDescent="0.2"/>
    <row r="51416" ht="12.75" customHeight="1" x14ac:dyDescent="0.2"/>
    <row r="51417" ht="12.75" customHeight="1" x14ac:dyDescent="0.2"/>
    <row r="51418" ht="12.75" customHeight="1" x14ac:dyDescent="0.2"/>
    <row r="51419" ht="12.75" customHeight="1" x14ac:dyDescent="0.2"/>
    <row r="51420" ht="12.75" customHeight="1" x14ac:dyDescent="0.2"/>
    <row r="51421" ht="12.75" customHeight="1" x14ac:dyDescent="0.2"/>
    <row r="51422" ht="12.75" customHeight="1" x14ac:dyDescent="0.2"/>
    <row r="51423" ht="12.75" customHeight="1" x14ac:dyDescent="0.2"/>
    <row r="51424" ht="12.75" customHeight="1" x14ac:dyDescent="0.2"/>
    <row r="51425" ht="12.75" customHeight="1" x14ac:dyDescent="0.2"/>
    <row r="51426" ht="12.75" customHeight="1" x14ac:dyDescent="0.2"/>
    <row r="51427" ht="12.75" customHeight="1" x14ac:dyDescent="0.2"/>
    <row r="51428" ht="12.75" customHeight="1" x14ac:dyDescent="0.2"/>
    <row r="51429" ht="12.75" customHeight="1" x14ac:dyDescent="0.2"/>
    <row r="51430" ht="12.75" customHeight="1" x14ac:dyDescent="0.2"/>
    <row r="51431" ht="12.75" customHeight="1" x14ac:dyDescent="0.2"/>
    <row r="51432" ht="12.75" customHeight="1" x14ac:dyDescent="0.2"/>
    <row r="51433" ht="12.75" customHeight="1" x14ac:dyDescent="0.2"/>
    <row r="51434" ht="12.75" customHeight="1" x14ac:dyDescent="0.2"/>
    <row r="51435" ht="12.75" customHeight="1" x14ac:dyDescent="0.2"/>
    <row r="51436" ht="12.75" customHeight="1" x14ac:dyDescent="0.2"/>
    <row r="51437" ht="12.75" customHeight="1" x14ac:dyDescent="0.2"/>
    <row r="51438" ht="12.75" customHeight="1" x14ac:dyDescent="0.2"/>
    <row r="51439" ht="12.75" customHeight="1" x14ac:dyDescent="0.2"/>
    <row r="51440" ht="12.75" customHeight="1" x14ac:dyDescent="0.2"/>
    <row r="51441" ht="12.75" customHeight="1" x14ac:dyDescent="0.2"/>
    <row r="51442" ht="12.75" customHeight="1" x14ac:dyDescent="0.2"/>
    <row r="51443" ht="12.75" customHeight="1" x14ac:dyDescent="0.2"/>
    <row r="51444" ht="12.75" customHeight="1" x14ac:dyDescent="0.2"/>
    <row r="51445" ht="12.75" customHeight="1" x14ac:dyDescent="0.2"/>
    <row r="51446" ht="12.75" customHeight="1" x14ac:dyDescent="0.2"/>
    <row r="51447" ht="12.75" customHeight="1" x14ac:dyDescent="0.2"/>
    <row r="51448" ht="12.75" customHeight="1" x14ac:dyDescent="0.2"/>
    <row r="51449" ht="12.75" customHeight="1" x14ac:dyDescent="0.2"/>
    <row r="51450" ht="12.75" customHeight="1" x14ac:dyDescent="0.2"/>
    <row r="51451" ht="12.75" customHeight="1" x14ac:dyDescent="0.2"/>
    <row r="51452" ht="12.75" customHeight="1" x14ac:dyDescent="0.2"/>
    <row r="51453" ht="12.75" customHeight="1" x14ac:dyDescent="0.2"/>
    <row r="51454" ht="12.75" customHeight="1" x14ac:dyDescent="0.2"/>
    <row r="51455" ht="12.75" customHeight="1" x14ac:dyDescent="0.2"/>
    <row r="51456" ht="12.75" customHeight="1" x14ac:dyDescent="0.2"/>
    <row r="51457" ht="12.75" customHeight="1" x14ac:dyDescent="0.2"/>
    <row r="51458" ht="12.75" customHeight="1" x14ac:dyDescent="0.2"/>
    <row r="51459" ht="12.75" customHeight="1" x14ac:dyDescent="0.2"/>
    <row r="51460" ht="12.75" customHeight="1" x14ac:dyDescent="0.2"/>
    <row r="51461" ht="12.75" customHeight="1" x14ac:dyDescent="0.2"/>
    <row r="51462" ht="12.75" customHeight="1" x14ac:dyDescent="0.2"/>
    <row r="51463" ht="12.75" customHeight="1" x14ac:dyDescent="0.2"/>
    <row r="51464" ht="12.75" customHeight="1" x14ac:dyDescent="0.2"/>
    <row r="51465" ht="12.75" customHeight="1" x14ac:dyDescent="0.2"/>
    <row r="51466" ht="12.75" customHeight="1" x14ac:dyDescent="0.2"/>
    <row r="51467" ht="12.75" customHeight="1" x14ac:dyDescent="0.2"/>
    <row r="51468" ht="12.75" customHeight="1" x14ac:dyDescent="0.2"/>
    <row r="51469" ht="12.75" customHeight="1" x14ac:dyDescent="0.2"/>
    <row r="51470" ht="12.75" customHeight="1" x14ac:dyDescent="0.2"/>
    <row r="51471" ht="12.75" customHeight="1" x14ac:dyDescent="0.2"/>
    <row r="51472" ht="12.75" customHeight="1" x14ac:dyDescent="0.2"/>
    <row r="51473" ht="12.75" customHeight="1" x14ac:dyDescent="0.2"/>
    <row r="51474" ht="12.75" customHeight="1" x14ac:dyDescent="0.2"/>
    <row r="51475" ht="12.75" customHeight="1" x14ac:dyDescent="0.2"/>
    <row r="51476" ht="12.75" customHeight="1" x14ac:dyDescent="0.2"/>
    <row r="51477" ht="12.75" customHeight="1" x14ac:dyDescent="0.2"/>
    <row r="51478" ht="12.75" customHeight="1" x14ac:dyDescent="0.2"/>
    <row r="51479" ht="12.75" customHeight="1" x14ac:dyDescent="0.2"/>
    <row r="51480" ht="12.75" customHeight="1" x14ac:dyDescent="0.2"/>
    <row r="51481" ht="12.75" customHeight="1" x14ac:dyDescent="0.2"/>
    <row r="51482" ht="12.75" customHeight="1" x14ac:dyDescent="0.2"/>
    <row r="51483" ht="12.75" customHeight="1" x14ac:dyDescent="0.2"/>
    <row r="51484" ht="12.75" customHeight="1" x14ac:dyDescent="0.2"/>
    <row r="51485" ht="12.75" customHeight="1" x14ac:dyDescent="0.2"/>
    <row r="51486" ht="12.75" customHeight="1" x14ac:dyDescent="0.2"/>
    <row r="51487" ht="12.75" customHeight="1" x14ac:dyDescent="0.2"/>
    <row r="51488" ht="12.75" customHeight="1" x14ac:dyDescent="0.2"/>
    <row r="51489" ht="12.75" customHeight="1" x14ac:dyDescent="0.2"/>
    <row r="51490" ht="12.75" customHeight="1" x14ac:dyDescent="0.2"/>
    <row r="51491" ht="12.75" customHeight="1" x14ac:dyDescent="0.2"/>
    <row r="51492" ht="12.75" customHeight="1" x14ac:dyDescent="0.2"/>
    <row r="51493" ht="12.75" customHeight="1" x14ac:dyDescent="0.2"/>
    <row r="51494" ht="12.75" customHeight="1" x14ac:dyDescent="0.2"/>
    <row r="51495" ht="12.75" customHeight="1" x14ac:dyDescent="0.2"/>
    <row r="51496" ht="12.75" customHeight="1" x14ac:dyDescent="0.2"/>
    <row r="51497" ht="12.75" customHeight="1" x14ac:dyDescent="0.2"/>
    <row r="51498" ht="12.75" customHeight="1" x14ac:dyDescent="0.2"/>
    <row r="51499" ht="12.75" customHeight="1" x14ac:dyDescent="0.2"/>
    <row r="51500" ht="12.75" customHeight="1" x14ac:dyDescent="0.2"/>
    <row r="51501" ht="12.75" customHeight="1" x14ac:dyDescent="0.2"/>
    <row r="51502" ht="12.75" customHeight="1" x14ac:dyDescent="0.2"/>
    <row r="51503" ht="12.75" customHeight="1" x14ac:dyDescent="0.2"/>
    <row r="51504" ht="12.75" customHeight="1" x14ac:dyDescent="0.2"/>
    <row r="51505" ht="12.75" customHeight="1" x14ac:dyDescent="0.2"/>
    <row r="51506" ht="12.75" customHeight="1" x14ac:dyDescent="0.2"/>
    <row r="51507" ht="12.75" customHeight="1" x14ac:dyDescent="0.2"/>
    <row r="51508" ht="12.75" customHeight="1" x14ac:dyDescent="0.2"/>
    <row r="51509" ht="12.75" customHeight="1" x14ac:dyDescent="0.2"/>
    <row r="51510" ht="12.75" customHeight="1" x14ac:dyDescent="0.2"/>
    <row r="51511" ht="12.75" customHeight="1" x14ac:dyDescent="0.2"/>
    <row r="51512" ht="12.75" customHeight="1" x14ac:dyDescent="0.2"/>
    <row r="51513" ht="12.75" customHeight="1" x14ac:dyDescent="0.2"/>
    <row r="51514" ht="12.75" customHeight="1" x14ac:dyDescent="0.2"/>
    <row r="51515" ht="12.75" customHeight="1" x14ac:dyDescent="0.2"/>
    <row r="51516" ht="12.75" customHeight="1" x14ac:dyDescent="0.2"/>
    <row r="51517" ht="12.75" customHeight="1" x14ac:dyDescent="0.2"/>
    <row r="51518" ht="12.75" customHeight="1" x14ac:dyDescent="0.2"/>
    <row r="51519" ht="12.75" customHeight="1" x14ac:dyDescent="0.2"/>
    <row r="51520" ht="12.75" customHeight="1" x14ac:dyDescent="0.2"/>
    <row r="51521" ht="12.75" customHeight="1" x14ac:dyDescent="0.2"/>
    <row r="51522" ht="12.75" customHeight="1" x14ac:dyDescent="0.2"/>
    <row r="51523" ht="12.75" customHeight="1" x14ac:dyDescent="0.2"/>
    <row r="51524" ht="12.75" customHeight="1" x14ac:dyDescent="0.2"/>
    <row r="51525" ht="12.75" customHeight="1" x14ac:dyDescent="0.2"/>
    <row r="51526" ht="12.75" customHeight="1" x14ac:dyDescent="0.2"/>
    <row r="51527" ht="12.75" customHeight="1" x14ac:dyDescent="0.2"/>
    <row r="51528" ht="12.75" customHeight="1" x14ac:dyDescent="0.2"/>
    <row r="51529" ht="12.75" customHeight="1" x14ac:dyDescent="0.2"/>
    <row r="51530" ht="12.75" customHeight="1" x14ac:dyDescent="0.2"/>
    <row r="51531" ht="12.75" customHeight="1" x14ac:dyDescent="0.2"/>
    <row r="51532" ht="12.75" customHeight="1" x14ac:dyDescent="0.2"/>
    <row r="51533" ht="12.75" customHeight="1" x14ac:dyDescent="0.2"/>
    <row r="51534" ht="12.75" customHeight="1" x14ac:dyDescent="0.2"/>
    <row r="51535" ht="12.75" customHeight="1" x14ac:dyDescent="0.2"/>
    <row r="51536" ht="12.75" customHeight="1" x14ac:dyDescent="0.2"/>
    <row r="51537" ht="12.75" customHeight="1" x14ac:dyDescent="0.2"/>
    <row r="51538" ht="12.75" customHeight="1" x14ac:dyDescent="0.2"/>
    <row r="51539" ht="12.75" customHeight="1" x14ac:dyDescent="0.2"/>
    <row r="51540" ht="12.75" customHeight="1" x14ac:dyDescent="0.2"/>
    <row r="51541" ht="12.75" customHeight="1" x14ac:dyDescent="0.2"/>
    <row r="51542" ht="12.75" customHeight="1" x14ac:dyDescent="0.2"/>
    <row r="51543" ht="12.75" customHeight="1" x14ac:dyDescent="0.2"/>
    <row r="51544" ht="12.75" customHeight="1" x14ac:dyDescent="0.2"/>
    <row r="51545" ht="12.75" customHeight="1" x14ac:dyDescent="0.2"/>
    <row r="51546" ht="12.75" customHeight="1" x14ac:dyDescent="0.2"/>
    <row r="51547" ht="12.75" customHeight="1" x14ac:dyDescent="0.2"/>
    <row r="51548" ht="12.75" customHeight="1" x14ac:dyDescent="0.2"/>
    <row r="51549" ht="12.75" customHeight="1" x14ac:dyDescent="0.2"/>
    <row r="51550" ht="12.75" customHeight="1" x14ac:dyDescent="0.2"/>
    <row r="51551" ht="12.75" customHeight="1" x14ac:dyDescent="0.2"/>
    <row r="51552" ht="12.75" customHeight="1" x14ac:dyDescent="0.2"/>
    <row r="51553" ht="12.75" customHeight="1" x14ac:dyDescent="0.2"/>
    <row r="51554" ht="12.75" customHeight="1" x14ac:dyDescent="0.2"/>
    <row r="51555" ht="12.75" customHeight="1" x14ac:dyDescent="0.2"/>
    <row r="51556" ht="12.75" customHeight="1" x14ac:dyDescent="0.2"/>
    <row r="51557" ht="12.75" customHeight="1" x14ac:dyDescent="0.2"/>
    <row r="51558" ht="12.75" customHeight="1" x14ac:dyDescent="0.2"/>
    <row r="51559" ht="12.75" customHeight="1" x14ac:dyDescent="0.2"/>
    <row r="51560" ht="12.75" customHeight="1" x14ac:dyDescent="0.2"/>
    <row r="51561" ht="12.75" customHeight="1" x14ac:dyDescent="0.2"/>
    <row r="51562" ht="12.75" customHeight="1" x14ac:dyDescent="0.2"/>
    <row r="51563" ht="12.75" customHeight="1" x14ac:dyDescent="0.2"/>
    <row r="51564" ht="12.75" customHeight="1" x14ac:dyDescent="0.2"/>
    <row r="51565" ht="12.75" customHeight="1" x14ac:dyDescent="0.2"/>
    <row r="51566" ht="12.75" customHeight="1" x14ac:dyDescent="0.2"/>
    <row r="51567" ht="12.75" customHeight="1" x14ac:dyDescent="0.2"/>
    <row r="51568" ht="12.75" customHeight="1" x14ac:dyDescent="0.2"/>
    <row r="51569" ht="12.75" customHeight="1" x14ac:dyDescent="0.2"/>
    <row r="51570" ht="12.75" customHeight="1" x14ac:dyDescent="0.2"/>
    <row r="51571" ht="12.75" customHeight="1" x14ac:dyDescent="0.2"/>
    <row r="51572" ht="12.75" customHeight="1" x14ac:dyDescent="0.2"/>
    <row r="51573" ht="12.75" customHeight="1" x14ac:dyDescent="0.2"/>
    <row r="51574" ht="12.75" customHeight="1" x14ac:dyDescent="0.2"/>
    <row r="51575" ht="12.75" customHeight="1" x14ac:dyDescent="0.2"/>
    <row r="51576" ht="12.75" customHeight="1" x14ac:dyDescent="0.2"/>
    <row r="51577" ht="12.75" customHeight="1" x14ac:dyDescent="0.2"/>
    <row r="51578" ht="12.75" customHeight="1" x14ac:dyDescent="0.2"/>
    <row r="51579" ht="12.75" customHeight="1" x14ac:dyDescent="0.2"/>
    <row r="51580" ht="12.75" customHeight="1" x14ac:dyDescent="0.2"/>
    <row r="51581" ht="12.75" customHeight="1" x14ac:dyDescent="0.2"/>
    <row r="51582" ht="12.75" customHeight="1" x14ac:dyDescent="0.2"/>
    <row r="51583" ht="12.75" customHeight="1" x14ac:dyDescent="0.2"/>
    <row r="51584" ht="12.75" customHeight="1" x14ac:dyDescent="0.2"/>
    <row r="51585" ht="12.75" customHeight="1" x14ac:dyDescent="0.2"/>
    <row r="51586" ht="12.75" customHeight="1" x14ac:dyDescent="0.2"/>
    <row r="51587" ht="12.75" customHeight="1" x14ac:dyDescent="0.2"/>
    <row r="51588" ht="12.75" customHeight="1" x14ac:dyDescent="0.2"/>
    <row r="51589" ht="12.75" customHeight="1" x14ac:dyDescent="0.2"/>
    <row r="51590" ht="12.75" customHeight="1" x14ac:dyDescent="0.2"/>
    <row r="51591" ht="12.75" customHeight="1" x14ac:dyDescent="0.2"/>
    <row r="51592" ht="12.75" customHeight="1" x14ac:dyDescent="0.2"/>
    <row r="51593" ht="12.75" customHeight="1" x14ac:dyDescent="0.2"/>
    <row r="51594" ht="12.75" customHeight="1" x14ac:dyDescent="0.2"/>
    <row r="51595" ht="12.75" customHeight="1" x14ac:dyDescent="0.2"/>
    <row r="51596" ht="12.75" customHeight="1" x14ac:dyDescent="0.2"/>
    <row r="51597" ht="12.75" customHeight="1" x14ac:dyDescent="0.2"/>
    <row r="51598" ht="12.75" customHeight="1" x14ac:dyDescent="0.2"/>
    <row r="51599" ht="12.75" customHeight="1" x14ac:dyDescent="0.2"/>
    <row r="51600" ht="12.75" customHeight="1" x14ac:dyDescent="0.2"/>
    <row r="51601" ht="12.75" customHeight="1" x14ac:dyDescent="0.2"/>
    <row r="51602" ht="12.75" customHeight="1" x14ac:dyDescent="0.2"/>
    <row r="51603" ht="12.75" customHeight="1" x14ac:dyDescent="0.2"/>
    <row r="51604" ht="12.75" customHeight="1" x14ac:dyDescent="0.2"/>
    <row r="51605" ht="12.75" customHeight="1" x14ac:dyDescent="0.2"/>
    <row r="51606" ht="12.75" customHeight="1" x14ac:dyDescent="0.2"/>
    <row r="51607" ht="12.75" customHeight="1" x14ac:dyDescent="0.2"/>
    <row r="51608" ht="12.75" customHeight="1" x14ac:dyDescent="0.2"/>
    <row r="51609" ht="12.75" customHeight="1" x14ac:dyDescent="0.2"/>
    <row r="51610" ht="12.75" customHeight="1" x14ac:dyDescent="0.2"/>
    <row r="51611" ht="12.75" customHeight="1" x14ac:dyDescent="0.2"/>
    <row r="51612" ht="12.75" customHeight="1" x14ac:dyDescent="0.2"/>
    <row r="51613" ht="12.75" customHeight="1" x14ac:dyDescent="0.2"/>
    <row r="51614" ht="12.75" customHeight="1" x14ac:dyDescent="0.2"/>
    <row r="51615" ht="12.75" customHeight="1" x14ac:dyDescent="0.2"/>
    <row r="51616" ht="12.75" customHeight="1" x14ac:dyDescent="0.2"/>
    <row r="51617" ht="12.75" customHeight="1" x14ac:dyDescent="0.2"/>
    <row r="51618" ht="12.75" customHeight="1" x14ac:dyDescent="0.2"/>
    <row r="51619" ht="12.75" customHeight="1" x14ac:dyDescent="0.2"/>
    <row r="51620" ht="12.75" customHeight="1" x14ac:dyDescent="0.2"/>
    <row r="51621" ht="12.75" customHeight="1" x14ac:dyDescent="0.2"/>
    <row r="51622" ht="12.75" customHeight="1" x14ac:dyDescent="0.2"/>
    <row r="51623" ht="12.75" customHeight="1" x14ac:dyDescent="0.2"/>
    <row r="51624" ht="12.75" customHeight="1" x14ac:dyDescent="0.2"/>
    <row r="51625" ht="12.75" customHeight="1" x14ac:dyDescent="0.2"/>
    <row r="51626" ht="12.75" customHeight="1" x14ac:dyDescent="0.2"/>
    <row r="51627" ht="12.75" customHeight="1" x14ac:dyDescent="0.2"/>
    <row r="51628" ht="12.75" customHeight="1" x14ac:dyDescent="0.2"/>
    <row r="51629" ht="12.75" customHeight="1" x14ac:dyDescent="0.2"/>
    <row r="51630" ht="12.75" customHeight="1" x14ac:dyDescent="0.2"/>
    <row r="51631" ht="12.75" customHeight="1" x14ac:dyDescent="0.2"/>
    <row r="51632" ht="12.75" customHeight="1" x14ac:dyDescent="0.2"/>
    <row r="51633" ht="12.75" customHeight="1" x14ac:dyDescent="0.2"/>
    <row r="51634" ht="12.75" customHeight="1" x14ac:dyDescent="0.2"/>
    <row r="51635" ht="12.75" customHeight="1" x14ac:dyDescent="0.2"/>
    <row r="51636" ht="12.75" customHeight="1" x14ac:dyDescent="0.2"/>
    <row r="51637" ht="12.75" customHeight="1" x14ac:dyDescent="0.2"/>
    <row r="51638" ht="12.75" customHeight="1" x14ac:dyDescent="0.2"/>
    <row r="51639" ht="12.75" customHeight="1" x14ac:dyDescent="0.2"/>
    <row r="51640" ht="12.75" customHeight="1" x14ac:dyDescent="0.2"/>
    <row r="51641" ht="12.75" customHeight="1" x14ac:dyDescent="0.2"/>
    <row r="51642" ht="12.75" customHeight="1" x14ac:dyDescent="0.2"/>
    <row r="51643" ht="12.75" customHeight="1" x14ac:dyDescent="0.2"/>
    <row r="51644" ht="12.75" customHeight="1" x14ac:dyDescent="0.2"/>
    <row r="51645" ht="12.75" customHeight="1" x14ac:dyDescent="0.2"/>
    <row r="51646" ht="12.75" customHeight="1" x14ac:dyDescent="0.2"/>
    <row r="51647" ht="12.75" customHeight="1" x14ac:dyDescent="0.2"/>
    <row r="51648" ht="12.75" customHeight="1" x14ac:dyDescent="0.2"/>
    <row r="51649" ht="12.75" customHeight="1" x14ac:dyDescent="0.2"/>
    <row r="51650" ht="12.75" customHeight="1" x14ac:dyDescent="0.2"/>
    <row r="51651" ht="12.75" customHeight="1" x14ac:dyDescent="0.2"/>
    <row r="51652" ht="12.75" customHeight="1" x14ac:dyDescent="0.2"/>
    <row r="51653" ht="12.75" customHeight="1" x14ac:dyDescent="0.2"/>
    <row r="51654" ht="12.75" customHeight="1" x14ac:dyDescent="0.2"/>
    <row r="51655" ht="12.75" customHeight="1" x14ac:dyDescent="0.2"/>
    <row r="51656" ht="12.75" customHeight="1" x14ac:dyDescent="0.2"/>
    <row r="51657" ht="12.75" customHeight="1" x14ac:dyDescent="0.2"/>
    <row r="51658" ht="12.75" customHeight="1" x14ac:dyDescent="0.2"/>
    <row r="51659" ht="12.75" customHeight="1" x14ac:dyDescent="0.2"/>
    <row r="51660" ht="12.75" customHeight="1" x14ac:dyDescent="0.2"/>
    <row r="51661" ht="12.75" customHeight="1" x14ac:dyDescent="0.2"/>
    <row r="51662" ht="12.75" customHeight="1" x14ac:dyDescent="0.2"/>
    <row r="51663" ht="12.75" customHeight="1" x14ac:dyDescent="0.2"/>
    <row r="51664" ht="12.75" customHeight="1" x14ac:dyDescent="0.2"/>
    <row r="51665" ht="12.75" customHeight="1" x14ac:dyDescent="0.2"/>
    <row r="51666" ht="12.75" customHeight="1" x14ac:dyDescent="0.2"/>
    <row r="51667" ht="12.75" customHeight="1" x14ac:dyDescent="0.2"/>
    <row r="51668" ht="12.75" customHeight="1" x14ac:dyDescent="0.2"/>
    <row r="51669" ht="12.75" customHeight="1" x14ac:dyDescent="0.2"/>
    <row r="51670" ht="12.75" customHeight="1" x14ac:dyDescent="0.2"/>
    <row r="51671" ht="12.75" customHeight="1" x14ac:dyDescent="0.2"/>
    <row r="51672" ht="12.75" customHeight="1" x14ac:dyDescent="0.2"/>
    <row r="51673" ht="12.75" customHeight="1" x14ac:dyDescent="0.2"/>
    <row r="51674" ht="12.75" customHeight="1" x14ac:dyDescent="0.2"/>
    <row r="51675" ht="12.75" customHeight="1" x14ac:dyDescent="0.2"/>
    <row r="51676" ht="12.75" customHeight="1" x14ac:dyDescent="0.2"/>
    <row r="51677" ht="12.75" customHeight="1" x14ac:dyDescent="0.2"/>
    <row r="51678" ht="12.75" customHeight="1" x14ac:dyDescent="0.2"/>
    <row r="51679" ht="12.75" customHeight="1" x14ac:dyDescent="0.2"/>
    <row r="51680" ht="12.75" customHeight="1" x14ac:dyDescent="0.2"/>
    <row r="51681" ht="12.75" customHeight="1" x14ac:dyDescent="0.2"/>
    <row r="51682" ht="12.75" customHeight="1" x14ac:dyDescent="0.2"/>
    <row r="51683" ht="12.75" customHeight="1" x14ac:dyDescent="0.2"/>
    <row r="51684" ht="12.75" customHeight="1" x14ac:dyDescent="0.2"/>
    <row r="51685" ht="12.75" customHeight="1" x14ac:dyDescent="0.2"/>
    <row r="51686" ht="12.75" customHeight="1" x14ac:dyDescent="0.2"/>
    <row r="51687" ht="12.75" customHeight="1" x14ac:dyDescent="0.2"/>
    <row r="51688" ht="12.75" customHeight="1" x14ac:dyDescent="0.2"/>
    <row r="51689" ht="12.75" customHeight="1" x14ac:dyDescent="0.2"/>
    <row r="51690" ht="12.75" customHeight="1" x14ac:dyDescent="0.2"/>
    <row r="51691" ht="12.75" customHeight="1" x14ac:dyDescent="0.2"/>
    <row r="51692" ht="12.75" customHeight="1" x14ac:dyDescent="0.2"/>
    <row r="51693" ht="12.75" customHeight="1" x14ac:dyDescent="0.2"/>
    <row r="51694" ht="12.75" customHeight="1" x14ac:dyDescent="0.2"/>
    <row r="51695" ht="12.75" customHeight="1" x14ac:dyDescent="0.2"/>
    <row r="51696" ht="12.75" customHeight="1" x14ac:dyDescent="0.2"/>
    <row r="51697" ht="12.75" customHeight="1" x14ac:dyDescent="0.2"/>
    <row r="51698" ht="12.75" customHeight="1" x14ac:dyDescent="0.2"/>
    <row r="51699" ht="12.75" customHeight="1" x14ac:dyDescent="0.2"/>
    <row r="51700" ht="12.75" customHeight="1" x14ac:dyDescent="0.2"/>
    <row r="51701" ht="12.75" customHeight="1" x14ac:dyDescent="0.2"/>
    <row r="51702" ht="12.75" customHeight="1" x14ac:dyDescent="0.2"/>
    <row r="51703" ht="12.75" customHeight="1" x14ac:dyDescent="0.2"/>
    <row r="51704" ht="12.75" customHeight="1" x14ac:dyDescent="0.2"/>
    <row r="51705" ht="12.75" customHeight="1" x14ac:dyDescent="0.2"/>
    <row r="51706" ht="12.75" customHeight="1" x14ac:dyDescent="0.2"/>
    <row r="51707" ht="12.75" customHeight="1" x14ac:dyDescent="0.2"/>
    <row r="51708" ht="12.75" customHeight="1" x14ac:dyDescent="0.2"/>
    <row r="51709" ht="12.75" customHeight="1" x14ac:dyDescent="0.2"/>
    <row r="51710" ht="12.75" customHeight="1" x14ac:dyDescent="0.2"/>
    <row r="51711" ht="12.75" customHeight="1" x14ac:dyDescent="0.2"/>
    <row r="51712" ht="12.75" customHeight="1" x14ac:dyDescent="0.2"/>
    <row r="51713" ht="12.75" customHeight="1" x14ac:dyDescent="0.2"/>
    <row r="51714" ht="12.75" customHeight="1" x14ac:dyDescent="0.2"/>
    <row r="51715" ht="12.75" customHeight="1" x14ac:dyDescent="0.2"/>
    <row r="51716" ht="12.75" customHeight="1" x14ac:dyDescent="0.2"/>
    <row r="51717" ht="12.75" customHeight="1" x14ac:dyDescent="0.2"/>
    <row r="51718" ht="12.75" customHeight="1" x14ac:dyDescent="0.2"/>
    <row r="51719" ht="12.75" customHeight="1" x14ac:dyDescent="0.2"/>
    <row r="51720" ht="12.75" customHeight="1" x14ac:dyDescent="0.2"/>
    <row r="51721" ht="12.75" customHeight="1" x14ac:dyDescent="0.2"/>
    <row r="51722" ht="12.75" customHeight="1" x14ac:dyDescent="0.2"/>
    <row r="51723" ht="12.75" customHeight="1" x14ac:dyDescent="0.2"/>
    <row r="51724" ht="12.75" customHeight="1" x14ac:dyDescent="0.2"/>
    <row r="51725" ht="12.75" customHeight="1" x14ac:dyDescent="0.2"/>
    <row r="51726" ht="12.75" customHeight="1" x14ac:dyDescent="0.2"/>
    <row r="51727" ht="12.75" customHeight="1" x14ac:dyDescent="0.2"/>
    <row r="51728" ht="12.75" customHeight="1" x14ac:dyDescent="0.2"/>
    <row r="51729" ht="12.75" customHeight="1" x14ac:dyDescent="0.2"/>
    <row r="51730" ht="12.75" customHeight="1" x14ac:dyDescent="0.2"/>
    <row r="51731" ht="12.75" customHeight="1" x14ac:dyDescent="0.2"/>
    <row r="51732" ht="12.75" customHeight="1" x14ac:dyDescent="0.2"/>
    <row r="51733" ht="12.75" customHeight="1" x14ac:dyDescent="0.2"/>
    <row r="51734" ht="12.75" customHeight="1" x14ac:dyDescent="0.2"/>
    <row r="51735" ht="12.75" customHeight="1" x14ac:dyDescent="0.2"/>
    <row r="51736" ht="12.75" customHeight="1" x14ac:dyDescent="0.2"/>
    <row r="51737" ht="12.75" customHeight="1" x14ac:dyDescent="0.2"/>
    <row r="51738" ht="12.75" customHeight="1" x14ac:dyDescent="0.2"/>
    <row r="51739" ht="12.75" customHeight="1" x14ac:dyDescent="0.2"/>
    <row r="51740" ht="12.75" customHeight="1" x14ac:dyDescent="0.2"/>
    <row r="51741" ht="12.75" customHeight="1" x14ac:dyDescent="0.2"/>
    <row r="51742" ht="12.75" customHeight="1" x14ac:dyDescent="0.2"/>
    <row r="51743" ht="12.75" customHeight="1" x14ac:dyDescent="0.2"/>
    <row r="51744" ht="12.75" customHeight="1" x14ac:dyDescent="0.2"/>
    <row r="51745" ht="12.75" customHeight="1" x14ac:dyDescent="0.2"/>
    <row r="51746" ht="12.75" customHeight="1" x14ac:dyDescent="0.2"/>
    <row r="51747" ht="12.75" customHeight="1" x14ac:dyDescent="0.2"/>
    <row r="51748" ht="12.75" customHeight="1" x14ac:dyDescent="0.2"/>
    <row r="51749" ht="12.75" customHeight="1" x14ac:dyDescent="0.2"/>
    <row r="51750" ht="12.75" customHeight="1" x14ac:dyDescent="0.2"/>
    <row r="51751" ht="12.75" customHeight="1" x14ac:dyDescent="0.2"/>
    <row r="51752" ht="12.75" customHeight="1" x14ac:dyDescent="0.2"/>
    <row r="51753" ht="12.75" customHeight="1" x14ac:dyDescent="0.2"/>
    <row r="51754" ht="12.75" customHeight="1" x14ac:dyDescent="0.2"/>
    <row r="51755" ht="12.75" customHeight="1" x14ac:dyDescent="0.2"/>
    <row r="51756" ht="12.75" customHeight="1" x14ac:dyDescent="0.2"/>
    <row r="51757" ht="12.75" customHeight="1" x14ac:dyDescent="0.2"/>
    <row r="51758" ht="12.75" customHeight="1" x14ac:dyDescent="0.2"/>
    <row r="51759" ht="12.75" customHeight="1" x14ac:dyDescent="0.2"/>
    <row r="51760" ht="12.75" customHeight="1" x14ac:dyDescent="0.2"/>
    <row r="51761" ht="12.75" customHeight="1" x14ac:dyDescent="0.2"/>
    <row r="51762" ht="12.75" customHeight="1" x14ac:dyDescent="0.2"/>
    <row r="51763" ht="12.75" customHeight="1" x14ac:dyDescent="0.2"/>
    <row r="51764" ht="12.75" customHeight="1" x14ac:dyDescent="0.2"/>
    <row r="51765" ht="12.75" customHeight="1" x14ac:dyDescent="0.2"/>
    <row r="51766" ht="12.75" customHeight="1" x14ac:dyDescent="0.2"/>
    <row r="51767" ht="12.75" customHeight="1" x14ac:dyDescent="0.2"/>
    <row r="51768" ht="12.75" customHeight="1" x14ac:dyDescent="0.2"/>
    <row r="51769" ht="12.75" customHeight="1" x14ac:dyDescent="0.2"/>
    <row r="51770" ht="12.75" customHeight="1" x14ac:dyDescent="0.2"/>
    <row r="51771" ht="12.75" customHeight="1" x14ac:dyDescent="0.2"/>
    <row r="51772" ht="12.75" customHeight="1" x14ac:dyDescent="0.2"/>
    <row r="51773" ht="12.75" customHeight="1" x14ac:dyDescent="0.2"/>
    <row r="51774" ht="12.75" customHeight="1" x14ac:dyDescent="0.2"/>
    <row r="51775" ht="12.75" customHeight="1" x14ac:dyDescent="0.2"/>
    <row r="51776" ht="12.75" customHeight="1" x14ac:dyDescent="0.2"/>
    <row r="51777" ht="12.75" customHeight="1" x14ac:dyDescent="0.2"/>
    <row r="51778" ht="12.75" customHeight="1" x14ac:dyDescent="0.2"/>
    <row r="51779" ht="12.75" customHeight="1" x14ac:dyDescent="0.2"/>
    <row r="51780" ht="12.75" customHeight="1" x14ac:dyDescent="0.2"/>
    <row r="51781" ht="12.75" customHeight="1" x14ac:dyDescent="0.2"/>
    <row r="51782" ht="12.75" customHeight="1" x14ac:dyDescent="0.2"/>
    <row r="51783" ht="12.75" customHeight="1" x14ac:dyDescent="0.2"/>
    <row r="51784" ht="12.75" customHeight="1" x14ac:dyDescent="0.2"/>
    <row r="51785" ht="12.75" customHeight="1" x14ac:dyDescent="0.2"/>
    <row r="51786" ht="12.75" customHeight="1" x14ac:dyDescent="0.2"/>
    <row r="51787" ht="12.75" customHeight="1" x14ac:dyDescent="0.2"/>
    <row r="51788" ht="12.75" customHeight="1" x14ac:dyDescent="0.2"/>
    <row r="51789" ht="12.75" customHeight="1" x14ac:dyDescent="0.2"/>
    <row r="51790" ht="12.75" customHeight="1" x14ac:dyDescent="0.2"/>
    <row r="51791" ht="12.75" customHeight="1" x14ac:dyDescent="0.2"/>
    <row r="51792" ht="12.75" customHeight="1" x14ac:dyDescent="0.2"/>
    <row r="51793" ht="12.75" customHeight="1" x14ac:dyDescent="0.2"/>
    <row r="51794" ht="12.75" customHeight="1" x14ac:dyDescent="0.2"/>
    <row r="51795" ht="12.75" customHeight="1" x14ac:dyDescent="0.2"/>
    <row r="51796" ht="12.75" customHeight="1" x14ac:dyDescent="0.2"/>
    <row r="51797" ht="12.75" customHeight="1" x14ac:dyDescent="0.2"/>
    <row r="51798" ht="12.75" customHeight="1" x14ac:dyDescent="0.2"/>
    <row r="51799" ht="12.75" customHeight="1" x14ac:dyDescent="0.2"/>
    <row r="51800" ht="12.75" customHeight="1" x14ac:dyDescent="0.2"/>
    <row r="51801" ht="12.75" customHeight="1" x14ac:dyDescent="0.2"/>
    <row r="51802" ht="12.75" customHeight="1" x14ac:dyDescent="0.2"/>
    <row r="51803" ht="12.75" customHeight="1" x14ac:dyDescent="0.2"/>
    <row r="51804" ht="12.75" customHeight="1" x14ac:dyDescent="0.2"/>
    <row r="51805" ht="12.75" customHeight="1" x14ac:dyDescent="0.2"/>
    <row r="51806" ht="12.75" customHeight="1" x14ac:dyDescent="0.2"/>
    <row r="51807" ht="12.75" customHeight="1" x14ac:dyDescent="0.2"/>
    <row r="51808" ht="12.75" customHeight="1" x14ac:dyDescent="0.2"/>
    <row r="51809" ht="12.75" customHeight="1" x14ac:dyDescent="0.2"/>
    <row r="51810" ht="12.75" customHeight="1" x14ac:dyDescent="0.2"/>
    <row r="51811" ht="12.75" customHeight="1" x14ac:dyDescent="0.2"/>
    <row r="51812" ht="12.75" customHeight="1" x14ac:dyDescent="0.2"/>
    <row r="51813" ht="12.75" customHeight="1" x14ac:dyDescent="0.2"/>
    <row r="51814" ht="12.75" customHeight="1" x14ac:dyDescent="0.2"/>
    <row r="51815" ht="12.75" customHeight="1" x14ac:dyDescent="0.2"/>
    <row r="51816" ht="12.75" customHeight="1" x14ac:dyDescent="0.2"/>
    <row r="51817" ht="12.75" customHeight="1" x14ac:dyDescent="0.2"/>
    <row r="51818" ht="12.75" customHeight="1" x14ac:dyDescent="0.2"/>
    <row r="51819" ht="12.75" customHeight="1" x14ac:dyDescent="0.2"/>
    <row r="51820" ht="12.75" customHeight="1" x14ac:dyDescent="0.2"/>
    <row r="51821" ht="12.75" customHeight="1" x14ac:dyDescent="0.2"/>
    <row r="51822" ht="12.75" customHeight="1" x14ac:dyDescent="0.2"/>
    <row r="51823" ht="12.75" customHeight="1" x14ac:dyDescent="0.2"/>
    <row r="51824" ht="12.75" customHeight="1" x14ac:dyDescent="0.2"/>
    <row r="51825" ht="12.75" customHeight="1" x14ac:dyDescent="0.2"/>
    <row r="51826" ht="12.75" customHeight="1" x14ac:dyDescent="0.2"/>
    <row r="51827" ht="12.75" customHeight="1" x14ac:dyDescent="0.2"/>
    <row r="51828" ht="12.75" customHeight="1" x14ac:dyDescent="0.2"/>
    <row r="51829" ht="12.75" customHeight="1" x14ac:dyDescent="0.2"/>
    <row r="51830" ht="12.75" customHeight="1" x14ac:dyDescent="0.2"/>
    <row r="51831" ht="12.75" customHeight="1" x14ac:dyDescent="0.2"/>
    <row r="51832" ht="12.75" customHeight="1" x14ac:dyDescent="0.2"/>
    <row r="51833" ht="12.75" customHeight="1" x14ac:dyDescent="0.2"/>
    <row r="51834" ht="12.75" customHeight="1" x14ac:dyDescent="0.2"/>
    <row r="51835" ht="12.75" customHeight="1" x14ac:dyDescent="0.2"/>
    <row r="51836" ht="12.75" customHeight="1" x14ac:dyDescent="0.2"/>
    <row r="51837" ht="12.75" customHeight="1" x14ac:dyDescent="0.2"/>
    <row r="51838" ht="12.75" customHeight="1" x14ac:dyDescent="0.2"/>
    <row r="51839" ht="12.75" customHeight="1" x14ac:dyDescent="0.2"/>
    <row r="51840" ht="12.75" customHeight="1" x14ac:dyDescent="0.2"/>
    <row r="51841" ht="12.75" customHeight="1" x14ac:dyDescent="0.2"/>
    <row r="51842" ht="12.75" customHeight="1" x14ac:dyDescent="0.2"/>
    <row r="51843" ht="12.75" customHeight="1" x14ac:dyDescent="0.2"/>
    <row r="51844" ht="12.75" customHeight="1" x14ac:dyDescent="0.2"/>
    <row r="51845" ht="12.75" customHeight="1" x14ac:dyDescent="0.2"/>
    <row r="51846" ht="12.75" customHeight="1" x14ac:dyDescent="0.2"/>
    <row r="51847" ht="12.75" customHeight="1" x14ac:dyDescent="0.2"/>
    <row r="51848" ht="12.75" customHeight="1" x14ac:dyDescent="0.2"/>
    <row r="51849" ht="12.75" customHeight="1" x14ac:dyDescent="0.2"/>
    <row r="51850" ht="12.75" customHeight="1" x14ac:dyDescent="0.2"/>
    <row r="51851" ht="12.75" customHeight="1" x14ac:dyDescent="0.2"/>
    <row r="51852" ht="12.75" customHeight="1" x14ac:dyDescent="0.2"/>
    <row r="51853" ht="12.75" customHeight="1" x14ac:dyDescent="0.2"/>
    <row r="51854" ht="12.75" customHeight="1" x14ac:dyDescent="0.2"/>
    <row r="51855" ht="12.75" customHeight="1" x14ac:dyDescent="0.2"/>
    <row r="51856" ht="12.75" customHeight="1" x14ac:dyDescent="0.2"/>
    <row r="51857" ht="12.75" customHeight="1" x14ac:dyDescent="0.2"/>
    <row r="51858" ht="12.75" customHeight="1" x14ac:dyDescent="0.2"/>
    <row r="51859" ht="12.75" customHeight="1" x14ac:dyDescent="0.2"/>
    <row r="51860" ht="12.75" customHeight="1" x14ac:dyDescent="0.2"/>
    <row r="51861" ht="12.75" customHeight="1" x14ac:dyDescent="0.2"/>
    <row r="51862" ht="12.75" customHeight="1" x14ac:dyDescent="0.2"/>
    <row r="51863" ht="12.75" customHeight="1" x14ac:dyDescent="0.2"/>
    <row r="51864" ht="12.75" customHeight="1" x14ac:dyDescent="0.2"/>
    <row r="51865" ht="12.75" customHeight="1" x14ac:dyDescent="0.2"/>
    <row r="51866" ht="12.75" customHeight="1" x14ac:dyDescent="0.2"/>
    <row r="51867" ht="12.75" customHeight="1" x14ac:dyDescent="0.2"/>
    <row r="51868" ht="12.75" customHeight="1" x14ac:dyDescent="0.2"/>
    <row r="51869" ht="12.75" customHeight="1" x14ac:dyDescent="0.2"/>
    <row r="51870" ht="12.75" customHeight="1" x14ac:dyDescent="0.2"/>
    <row r="51871" ht="12.75" customHeight="1" x14ac:dyDescent="0.2"/>
    <row r="51872" ht="12.75" customHeight="1" x14ac:dyDescent="0.2"/>
    <row r="51873" ht="12.75" customHeight="1" x14ac:dyDescent="0.2"/>
    <row r="51874" ht="12.75" customHeight="1" x14ac:dyDescent="0.2"/>
    <row r="51875" ht="12.75" customHeight="1" x14ac:dyDescent="0.2"/>
    <row r="51876" ht="12.75" customHeight="1" x14ac:dyDescent="0.2"/>
    <row r="51877" ht="12.75" customHeight="1" x14ac:dyDescent="0.2"/>
    <row r="51878" ht="12.75" customHeight="1" x14ac:dyDescent="0.2"/>
    <row r="51879" ht="12.75" customHeight="1" x14ac:dyDescent="0.2"/>
    <row r="51880" ht="12.75" customHeight="1" x14ac:dyDescent="0.2"/>
    <row r="51881" ht="12.75" customHeight="1" x14ac:dyDescent="0.2"/>
    <row r="51882" ht="12.75" customHeight="1" x14ac:dyDescent="0.2"/>
    <row r="51883" ht="12.75" customHeight="1" x14ac:dyDescent="0.2"/>
    <row r="51884" ht="12.75" customHeight="1" x14ac:dyDescent="0.2"/>
    <row r="51885" ht="12.75" customHeight="1" x14ac:dyDescent="0.2"/>
    <row r="51886" ht="12.75" customHeight="1" x14ac:dyDescent="0.2"/>
    <row r="51887" ht="12.75" customHeight="1" x14ac:dyDescent="0.2"/>
    <row r="51888" ht="12.75" customHeight="1" x14ac:dyDescent="0.2"/>
    <row r="51889" ht="12.75" customHeight="1" x14ac:dyDescent="0.2"/>
    <row r="51890" ht="12.75" customHeight="1" x14ac:dyDescent="0.2"/>
    <row r="51891" ht="12.75" customHeight="1" x14ac:dyDescent="0.2"/>
    <row r="51892" ht="12.75" customHeight="1" x14ac:dyDescent="0.2"/>
    <row r="51893" ht="12.75" customHeight="1" x14ac:dyDescent="0.2"/>
    <row r="51894" ht="12.75" customHeight="1" x14ac:dyDescent="0.2"/>
    <row r="51895" ht="12.75" customHeight="1" x14ac:dyDescent="0.2"/>
    <row r="51896" ht="12.75" customHeight="1" x14ac:dyDescent="0.2"/>
    <row r="51897" ht="12.75" customHeight="1" x14ac:dyDescent="0.2"/>
    <row r="51898" ht="12.75" customHeight="1" x14ac:dyDescent="0.2"/>
    <row r="51899" ht="12.75" customHeight="1" x14ac:dyDescent="0.2"/>
    <row r="51900" ht="12.75" customHeight="1" x14ac:dyDescent="0.2"/>
    <row r="51901" ht="12.75" customHeight="1" x14ac:dyDescent="0.2"/>
    <row r="51902" ht="12.75" customHeight="1" x14ac:dyDescent="0.2"/>
    <row r="51903" ht="12.75" customHeight="1" x14ac:dyDescent="0.2"/>
    <row r="51904" ht="12.75" customHeight="1" x14ac:dyDescent="0.2"/>
    <row r="51905" ht="12.75" customHeight="1" x14ac:dyDescent="0.2"/>
    <row r="51906" ht="12.75" customHeight="1" x14ac:dyDescent="0.2"/>
    <row r="51907" ht="12.75" customHeight="1" x14ac:dyDescent="0.2"/>
    <row r="51908" ht="12.75" customHeight="1" x14ac:dyDescent="0.2"/>
    <row r="51909" ht="12.75" customHeight="1" x14ac:dyDescent="0.2"/>
    <row r="51910" ht="12.75" customHeight="1" x14ac:dyDescent="0.2"/>
    <row r="51911" ht="12.75" customHeight="1" x14ac:dyDescent="0.2"/>
    <row r="51912" ht="12.75" customHeight="1" x14ac:dyDescent="0.2"/>
    <row r="51913" ht="12.75" customHeight="1" x14ac:dyDescent="0.2"/>
    <row r="51914" ht="12.75" customHeight="1" x14ac:dyDescent="0.2"/>
    <row r="51915" ht="12.75" customHeight="1" x14ac:dyDescent="0.2"/>
    <row r="51916" ht="12.75" customHeight="1" x14ac:dyDescent="0.2"/>
    <row r="51917" ht="12.75" customHeight="1" x14ac:dyDescent="0.2"/>
    <row r="51918" ht="12.75" customHeight="1" x14ac:dyDescent="0.2"/>
    <row r="51919" ht="12.75" customHeight="1" x14ac:dyDescent="0.2"/>
    <row r="51920" ht="12.75" customHeight="1" x14ac:dyDescent="0.2"/>
    <row r="51921" ht="12.75" customHeight="1" x14ac:dyDescent="0.2"/>
    <row r="51922" ht="12.75" customHeight="1" x14ac:dyDescent="0.2"/>
    <row r="51923" ht="12.75" customHeight="1" x14ac:dyDescent="0.2"/>
    <row r="51924" ht="12.75" customHeight="1" x14ac:dyDescent="0.2"/>
    <row r="51925" ht="12.75" customHeight="1" x14ac:dyDescent="0.2"/>
    <row r="51926" ht="12.75" customHeight="1" x14ac:dyDescent="0.2"/>
    <row r="51927" ht="12.75" customHeight="1" x14ac:dyDescent="0.2"/>
    <row r="51928" ht="12.75" customHeight="1" x14ac:dyDescent="0.2"/>
    <row r="51929" ht="12.75" customHeight="1" x14ac:dyDescent="0.2"/>
    <row r="51930" ht="12.75" customHeight="1" x14ac:dyDescent="0.2"/>
    <row r="51931" ht="12.75" customHeight="1" x14ac:dyDescent="0.2"/>
    <row r="51932" ht="12.75" customHeight="1" x14ac:dyDescent="0.2"/>
    <row r="51933" ht="12.75" customHeight="1" x14ac:dyDescent="0.2"/>
    <row r="51934" ht="12.75" customHeight="1" x14ac:dyDescent="0.2"/>
    <row r="51935" ht="12.75" customHeight="1" x14ac:dyDescent="0.2"/>
    <row r="51936" ht="12.75" customHeight="1" x14ac:dyDescent="0.2"/>
    <row r="51937" ht="12.75" customHeight="1" x14ac:dyDescent="0.2"/>
    <row r="51938" ht="12.75" customHeight="1" x14ac:dyDescent="0.2"/>
    <row r="51939" ht="12.75" customHeight="1" x14ac:dyDescent="0.2"/>
    <row r="51940" ht="12.75" customHeight="1" x14ac:dyDescent="0.2"/>
    <row r="51941" ht="12.75" customHeight="1" x14ac:dyDescent="0.2"/>
    <row r="51942" ht="12.75" customHeight="1" x14ac:dyDescent="0.2"/>
    <row r="51943" ht="12.75" customHeight="1" x14ac:dyDescent="0.2"/>
    <row r="51944" ht="12.75" customHeight="1" x14ac:dyDescent="0.2"/>
    <row r="51945" ht="12.75" customHeight="1" x14ac:dyDescent="0.2"/>
    <row r="51946" ht="12.75" customHeight="1" x14ac:dyDescent="0.2"/>
    <row r="51947" ht="12.75" customHeight="1" x14ac:dyDescent="0.2"/>
    <row r="51948" ht="12.75" customHeight="1" x14ac:dyDescent="0.2"/>
    <row r="51949" ht="12.75" customHeight="1" x14ac:dyDescent="0.2"/>
    <row r="51950" ht="12.75" customHeight="1" x14ac:dyDescent="0.2"/>
    <row r="51951" ht="12.75" customHeight="1" x14ac:dyDescent="0.2"/>
    <row r="51952" ht="12.75" customHeight="1" x14ac:dyDescent="0.2"/>
    <row r="51953" ht="12.75" customHeight="1" x14ac:dyDescent="0.2"/>
    <row r="51954" ht="12.75" customHeight="1" x14ac:dyDescent="0.2"/>
    <row r="51955" ht="12.75" customHeight="1" x14ac:dyDescent="0.2"/>
    <row r="51956" ht="12.75" customHeight="1" x14ac:dyDescent="0.2"/>
    <row r="51957" ht="12.75" customHeight="1" x14ac:dyDescent="0.2"/>
    <row r="51958" ht="12.75" customHeight="1" x14ac:dyDescent="0.2"/>
    <row r="51959" ht="12.75" customHeight="1" x14ac:dyDescent="0.2"/>
    <row r="51960" ht="12.75" customHeight="1" x14ac:dyDescent="0.2"/>
    <row r="51961" ht="12.75" customHeight="1" x14ac:dyDescent="0.2"/>
    <row r="51962" ht="12.75" customHeight="1" x14ac:dyDescent="0.2"/>
    <row r="51963" ht="12.75" customHeight="1" x14ac:dyDescent="0.2"/>
    <row r="51964" ht="12.75" customHeight="1" x14ac:dyDescent="0.2"/>
    <row r="51965" ht="12.75" customHeight="1" x14ac:dyDescent="0.2"/>
    <row r="51966" ht="12.75" customHeight="1" x14ac:dyDescent="0.2"/>
    <row r="51967" ht="12.75" customHeight="1" x14ac:dyDescent="0.2"/>
    <row r="51968" ht="12.75" customHeight="1" x14ac:dyDescent="0.2"/>
    <row r="51969" ht="12.75" customHeight="1" x14ac:dyDescent="0.2"/>
    <row r="51970" ht="12.75" customHeight="1" x14ac:dyDescent="0.2"/>
    <row r="51971" ht="12.75" customHeight="1" x14ac:dyDescent="0.2"/>
    <row r="51972" ht="12.75" customHeight="1" x14ac:dyDescent="0.2"/>
    <row r="51973" ht="12.75" customHeight="1" x14ac:dyDescent="0.2"/>
    <row r="51974" ht="12.75" customHeight="1" x14ac:dyDescent="0.2"/>
    <row r="51975" ht="12.75" customHeight="1" x14ac:dyDescent="0.2"/>
    <row r="51976" ht="12.75" customHeight="1" x14ac:dyDescent="0.2"/>
    <row r="51977" ht="12.75" customHeight="1" x14ac:dyDescent="0.2"/>
    <row r="51978" ht="12.75" customHeight="1" x14ac:dyDescent="0.2"/>
    <row r="51979" ht="12.75" customHeight="1" x14ac:dyDescent="0.2"/>
    <row r="51980" ht="12.75" customHeight="1" x14ac:dyDescent="0.2"/>
    <row r="51981" ht="12.75" customHeight="1" x14ac:dyDescent="0.2"/>
    <row r="51982" ht="12.75" customHeight="1" x14ac:dyDescent="0.2"/>
    <row r="51983" ht="12.75" customHeight="1" x14ac:dyDescent="0.2"/>
    <row r="51984" ht="12.75" customHeight="1" x14ac:dyDescent="0.2"/>
    <row r="51985" ht="12.75" customHeight="1" x14ac:dyDescent="0.2"/>
    <row r="51986" ht="12.75" customHeight="1" x14ac:dyDescent="0.2"/>
    <row r="51987" ht="12.75" customHeight="1" x14ac:dyDescent="0.2"/>
    <row r="51988" ht="12.75" customHeight="1" x14ac:dyDescent="0.2"/>
    <row r="51989" ht="12.75" customHeight="1" x14ac:dyDescent="0.2"/>
    <row r="51990" ht="12.75" customHeight="1" x14ac:dyDescent="0.2"/>
    <row r="51991" ht="12.75" customHeight="1" x14ac:dyDescent="0.2"/>
    <row r="51992" ht="12.75" customHeight="1" x14ac:dyDescent="0.2"/>
    <row r="51993" ht="12.75" customHeight="1" x14ac:dyDescent="0.2"/>
    <row r="51994" ht="12.75" customHeight="1" x14ac:dyDescent="0.2"/>
    <row r="51995" ht="12.75" customHeight="1" x14ac:dyDescent="0.2"/>
    <row r="51996" ht="12.75" customHeight="1" x14ac:dyDescent="0.2"/>
    <row r="51997" ht="12.75" customHeight="1" x14ac:dyDescent="0.2"/>
    <row r="51998" ht="12.75" customHeight="1" x14ac:dyDescent="0.2"/>
    <row r="51999" ht="12.75" customHeight="1" x14ac:dyDescent="0.2"/>
    <row r="52000" ht="12.75" customHeight="1" x14ac:dyDescent="0.2"/>
    <row r="52001" ht="12.75" customHeight="1" x14ac:dyDescent="0.2"/>
    <row r="52002" ht="12.75" customHeight="1" x14ac:dyDescent="0.2"/>
    <row r="52003" ht="12.75" customHeight="1" x14ac:dyDescent="0.2"/>
    <row r="52004" ht="12.75" customHeight="1" x14ac:dyDescent="0.2"/>
    <row r="52005" ht="12.75" customHeight="1" x14ac:dyDescent="0.2"/>
    <row r="52006" ht="12.75" customHeight="1" x14ac:dyDescent="0.2"/>
    <row r="52007" ht="12.75" customHeight="1" x14ac:dyDescent="0.2"/>
    <row r="52008" ht="12.75" customHeight="1" x14ac:dyDescent="0.2"/>
    <row r="52009" ht="12.75" customHeight="1" x14ac:dyDescent="0.2"/>
    <row r="52010" ht="12.75" customHeight="1" x14ac:dyDescent="0.2"/>
    <row r="52011" ht="12.75" customHeight="1" x14ac:dyDescent="0.2"/>
    <row r="52012" ht="12.75" customHeight="1" x14ac:dyDescent="0.2"/>
    <row r="52013" ht="12.75" customHeight="1" x14ac:dyDescent="0.2"/>
    <row r="52014" ht="12.75" customHeight="1" x14ac:dyDescent="0.2"/>
    <row r="52015" ht="12.75" customHeight="1" x14ac:dyDescent="0.2"/>
    <row r="52016" ht="12.75" customHeight="1" x14ac:dyDescent="0.2"/>
    <row r="52017" ht="12.75" customHeight="1" x14ac:dyDescent="0.2"/>
    <row r="52018" ht="12.75" customHeight="1" x14ac:dyDescent="0.2"/>
    <row r="52019" ht="12.75" customHeight="1" x14ac:dyDescent="0.2"/>
    <row r="52020" ht="12.75" customHeight="1" x14ac:dyDescent="0.2"/>
    <row r="52021" ht="12.75" customHeight="1" x14ac:dyDescent="0.2"/>
    <row r="52022" ht="12.75" customHeight="1" x14ac:dyDescent="0.2"/>
    <row r="52023" ht="12.75" customHeight="1" x14ac:dyDescent="0.2"/>
    <row r="52024" ht="12.75" customHeight="1" x14ac:dyDescent="0.2"/>
    <row r="52025" ht="12.75" customHeight="1" x14ac:dyDescent="0.2"/>
    <row r="52026" ht="12.75" customHeight="1" x14ac:dyDescent="0.2"/>
    <row r="52027" ht="12.75" customHeight="1" x14ac:dyDescent="0.2"/>
    <row r="52028" ht="12.75" customHeight="1" x14ac:dyDescent="0.2"/>
    <row r="52029" ht="12.75" customHeight="1" x14ac:dyDescent="0.2"/>
    <row r="52030" ht="12.75" customHeight="1" x14ac:dyDescent="0.2"/>
    <row r="52031" ht="12.75" customHeight="1" x14ac:dyDescent="0.2"/>
    <row r="52032" ht="12.75" customHeight="1" x14ac:dyDescent="0.2"/>
    <row r="52033" ht="12.75" customHeight="1" x14ac:dyDescent="0.2"/>
    <row r="52034" ht="12.75" customHeight="1" x14ac:dyDescent="0.2"/>
    <row r="52035" ht="12.75" customHeight="1" x14ac:dyDescent="0.2"/>
    <row r="52036" ht="12.75" customHeight="1" x14ac:dyDescent="0.2"/>
    <row r="52037" ht="12.75" customHeight="1" x14ac:dyDescent="0.2"/>
    <row r="52038" ht="12.75" customHeight="1" x14ac:dyDescent="0.2"/>
    <row r="52039" ht="12.75" customHeight="1" x14ac:dyDescent="0.2"/>
    <row r="52040" ht="12.75" customHeight="1" x14ac:dyDescent="0.2"/>
    <row r="52041" ht="12.75" customHeight="1" x14ac:dyDescent="0.2"/>
    <row r="52042" ht="12.75" customHeight="1" x14ac:dyDescent="0.2"/>
    <row r="52043" ht="12.75" customHeight="1" x14ac:dyDescent="0.2"/>
    <row r="52044" ht="12.75" customHeight="1" x14ac:dyDescent="0.2"/>
    <row r="52045" ht="12.75" customHeight="1" x14ac:dyDescent="0.2"/>
    <row r="52046" ht="12.75" customHeight="1" x14ac:dyDescent="0.2"/>
    <row r="52047" ht="12.75" customHeight="1" x14ac:dyDescent="0.2"/>
    <row r="52048" ht="12.75" customHeight="1" x14ac:dyDescent="0.2"/>
    <row r="52049" ht="12.75" customHeight="1" x14ac:dyDescent="0.2"/>
    <row r="52050" ht="12.75" customHeight="1" x14ac:dyDescent="0.2"/>
    <row r="52051" ht="12.75" customHeight="1" x14ac:dyDescent="0.2"/>
    <row r="52052" ht="12.75" customHeight="1" x14ac:dyDescent="0.2"/>
    <row r="52053" ht="12.75" customHeight="1" x14ac:dyDescent="0.2"/>
    <row r="52054" ht="12.75" customHeight="1" x14ac:dyDescent="0.2"/>
    <row r="52055" ht="12.75" customHeight="1" x14ac:dyDescent="0.2"/>
    <row r="52056" ht="12.75" customHeight="1" x14ac:dyDescent="0.2"/>
    <row r="52057" ht="12.75" customHeight="1" x14ac:dyDescent="0.2"/>
    <row r="52058" ht="12.75" customHeight="1" x14ac:dyDescent="0.2"/>
    <row r="52059" ht="12.75" customHeight="1" x14ac:dyDescent="0.2"/>
    <row r="52060" ht="12.75" customHeight="1" x14ac:dyDescent="0.2"/>
    <row r="52061" ht="12.75" customHeight="1" x14ac:dyDescent="0.2"/>
    <row r="52062" ht="12.75" customHeight="1" x14ac:dyDescent="0.2"/>
    <row r="52063" ht="12.75" customHeight="1" x14ac:dyDescent="0.2"/>
    <row r="52064" ht="12.75" customHeight="1" x14ac:dyDescent="0.2"/>
    <row r="52065" ht="12.75" customHeight="1" x14ac:dyDescent="0.2"/>
    <row r="52066" ht="12.75" customHeight="1" x14ac:dyDescent="0.2"/>
    <row r="52067" ht="12.75" customHeight="1" x14ac:dyDescent="0.2"/>
    <row r="52068" ht="12.75" customHeight="1" x14ac:dyDescent="0.2"/>
    <row r="52069" ht="12.75" customHeight="1" x14ac:dyDescent="0.2"/>
    <row r="52070" ht="12.75" customHeight="1" x14ac:dyDescent="0.2"/>
    <row r="52071" ht="12.75" customHeight="1" x14ac:dyDescent="0.2"/>
    <row r="52072" ht="12.75" customHeight="1" x14ac:dyDescent="0.2"/>
    <row r="52073" ht="12.75" customHeight="1" x14ac:dyDescent="0.2"/>
    <row r="52074" ht="12.75" customHeight="1" x14ac:dyDescent="0.2"/>
    <row r="52075" ht="12.75" customHeight="1" x14ac:dyDescent="0.2"/>
    <row r="52076" ht="12.75" customHeight="1" x14ac:dyDescent="0.2"/>
    <row r="52077" ht="12.75" customHeight="1" x14ac:dyDescent="0.2"/>
    <row r="52078" ht="12.75" customHeight="1" x14ac:dyDescent="0.2"/>
    <row r="52079" ht="12.75" customHeight="1" x14ac:dyDescent="0.2"/>
    <row r="52080" ht="12.75" customHeight="1" x14ac:dyDescent="0.2"/>
    <row r="52081" ht="12.75" customHeight="1" x14ac:dyDescent="0.2"/>
    <row r="52082" ht="12.75" customHeight="1" x14ac:dyDescent="0.2"/>
    <row r="52083" ht="12.75" customHeight="1" x14ac:dyDescent="0.2"/>
    <row r="52084" ht="12.75" customHeight="1" x14ac:dyDescent="0.2"/>
    <row r="52085" ht="12.75" customHeight="1" x14ac:dyDescent="0.2"/>
    <row r="52086" ht="12.75" customHeight="1" x14ac:dyDescent="0.2"/>
    <row r="52087" ht="12.75" customHeight="1" x14ac:dyDescent="0.2"/>
    <row r="52088" ht="12.75" customHeight="1" x14ac:dyDescent="0.2"/>
    <row r="52089" ht="12.75" customHeight="1" x14ac:dyDescent="0.2"/>
    <row r="52090" ht="12.75" customHeight="1" x14ac:dyDescent="0.2"/>
    <row r="52091" ht="12.75" customHeight="1" x14ac:dyDescent="0.2"/>
    <row r="52092" ht="12.75" customHeight="1" x14ac:dyDescent="0.2"/>
    <row r="52093" ht="12.75" customHeight="1" x14ac:dyDescent="0.2"/>
    <row r="52094" ht="12.75" customHeight="1" x14ac:dyDescent="0.2"/>
    <row r="52095" ht="12.75" customHeight="1" x14ac:dyDescent="0.2"/>
    <row r="52096" ht="12.75" customHeight="1" x14ac:dyDescent="0.2"/>
    <row r="52097" ht="12.75" customHeight="1" x14ac:dyDescent="0.2"/>
    <row r="52098" ht="12.75" customHeight="1" x14ac:dyDescent="0.2"/>
    <row r="52099" ht="12.75" customHeight="1" x14ac:dyDescent="0.2"/>
    <row r="52100" ht="12.75" customHeight="1" x14ac:dyDescent="0.2"/>
    <row r="52101" ht="12.75" customHeight="1" x14ac:dyDescent="0.2"/>
    <row r="52102" ht="12.75" customHeight="1" x14ac:dyDescent="0.2"/>
    <row r="52103" ht="12.75" customHeight="1" x14ac:dyDescent="0.2"/>
    <row r="52104" ht="12.75" customHeight="1" x14ac:dyDescent="0.2"/>
    <row r="52105" ht="12.75" customHeight="1" x14ac:dyDescent="0.2"/>
    <row r="52106" ht="12.75" customHeight="1" x14ac:dyDescent="0.2"/>
    <row r="52107" ht="12.75" customHeight="1" x14ac:dyDescent="0.2"/>
    <row r="52108" ht="12.75" customHeight="1" x14ac:dyDescent="0.2"/>
    <row r="52109" ht="12.75" customHeight="1" x14ac:dyDescent="0.2"/>
    <row r="52110" ht="12.75" customHeight="1" x14ac:dyDescent="0.2"/>
    <row r="52111" ht="12.75" customHeight="1" x14ac:dyDescent="0.2"/>
    <row r="52112" ht="12.75" customHeight="1" x14ac:dyDescent="0.2"/>
    <row r="52113" ht="12.75" customHeight="1" x14ac:dyDescent="0.2"/>
    <row r="52114" ht="12.75" customHeight="1" x14ac:dyDescent="0.2"/>
    <row r="52115" ht="12.75" customHeight="1" x14ac:dyDescent="0.2"/>
    <row r="52116" ht="12.75" customHeight="1" x14ac:dyDescent="0.2"/>
    <row r="52117" ht="12.75" customHeight="1" x14ac:dyDescent="0.2"/>
    <row r="52118" ht="12.75" customHeight="1" x14ac:dyDescent="0.2"/>
    <row r="52119" ht="12.75" customHeight="1" x14ac:dyDescent="0.2"/>
    <row r="52120" ht="12.75" customHeight="1" x14ac:dyDescent="0.2"/>
    <row r="52121" ht="12.75" customHeight="1" x14ac:dyDescent="0.2"/>
    <row r="52122" ht="12.75" customHeight="1" x14ac:dyDescent="0.2"/>
    <row r="52123" ht="12.75" customHeight="1" x14ac:dyDescent="0.2"/>
    <row r="52124" ht="12.75" customHeight="1" x14ac:dyDescent="0.2"/>
    <row r="52125" ht="12.75" customHeight="1" x14ac:dyDescent="0.2"/>
    <row r="52126" ht="12.75" customHeight="1" x14ac:dyDescent="0.2"/>
    <row r="52127" ht="12.75" customHeight="1" x14ac:dyDescent="0.2"/>
    <row r="52128" ht="12.75" customHeight="1" x14ac:dyDescent="0.2"/>
    <row r="52129" ht="12.75" customHeight="1" x14ac:dyDescent="0.2"/>
    <row r="52130" ht="12.75" customHeight="1" x14ac:dyDescent="0.2"/>
    <row r="52131" ht="12.75" customHeight="1" x14ac:dyDescent="0.2"/>
    <row r="52132" ht="12.75" customHeight="1" x14ac:dyDescent="0.2"/>
    <row r="52133" ht="12.75" customHeight="1" x14ac:dyDescent="0.2"/>
    <row r="52134" ht="12.75" customHeight="1" x14ac:dyDescent="0.2"/>
    <row r="52135" ht="12.75" customHeight="1" x14ac:dyDescent="0.2"/>
    <row r="52136" ht="12.75" customHeight="1" x14ac:dyDescent="0.2"/>
    <row r="52137" ht="12.75" customHeight="1" x14ac:dyDescent="0.2"/>
    <row r="52138" ht="12.75" customHeight="1" x14ac:dyDescent="0.2"/>
    <row r="52139" ht="12.75" customHeight="1" x14ac:dyDescent="0.2"/>
    <row r="52140" ht="12.75" customHeight="1" x14ac:dyDescent="0.2"/>
    <row r="52141" ht="12.75" customHeight="1" x14ac:dyDescent="0.2"/>
    <row r="52142" ht="12.75" customHeight="1" x14ac:dyDescent="0.2"/>
    <row r="52143" ht="12.75" customHeight="1" x14ac:dyDescent="0.2"/>
    <row r="52144" ht="12.75" customHeight="1" x14ac:dyDescent="0.2"/>
    <row r="52145" ht="12.75" customHeight="1" x14ac:dyDescent="0.2"/>
    <row r="52146" ht="12.75" customHeight="1" x14ac:dyDescent="0.2"/>
    <row r="52147" ht="12.75" customHeight="1" x14ac:dyDescent="0.2"/>
    <row r="52148" ht="12.75" customHeight="1" x14ac:dyDescent="0.2"/>
    <row r="52149" ht="12.75" customHeight="1" x14ac:dyDescent="0.2"/>
    <row r="52150" ht="12.75" customHeight="1" x14ac:dyDescent="0.2"/>
    <row r="52151" ht="12.75" customHeight="1" x14ac:dyDescent="0.2"/>
    <row r="52152" ht="12.75" customHeight="1" x14ac:dyDescent="0.2"/>
    <row r="52153" ht="12.75" customHeight="1" x14ac:dyDescent="0.2"/>
    <row r="52154" ht="12.75" customHeight="1" x14ac:dyDescent="0.2"/>
    <row r="52155" ht="12.75" customHeight="1" x14ac:dyDescent="0.2"/>
    <row r="52156" ht="12.75" customHeight="1" x14ac:dyDescent="0.2"/>
    <row r="52157" ht="12.75" customHeight="1" x14ac:dyDescent="0.2"/>
    <row r="52158" ht="12.75" customHeight="1" x14ac:dyDescent="0.2"/>
    <row r="52159" ht="12.75" customHeight="1" x14ac:dyDescent="0.2"/>
    <row r="52160" ht="12.75" customHeight="1" x14ac:dyDescent="0.2"/>
    <row r="52161" ht="12.75" customHeight="1" x14ac:dyDescent="0.2"/>
    <row r="52162" ht="12.75" customHeight="1" x14ac:dyDescent="0.2"/>
    <row r="52163" ht="12.75" customHeight="1" x14ac:dyDescent="0.2"/>
    <row r="52164" ht="12.75" customHeight="1" x14ac:dyDescent="0.2"/>
    <row r="52165" ht="12.75" customHeight="1" x14ac:dyDescent="0.2"/>
    <row r="52166" ht="12.75" customHeight="1" x14ac:dyDescent="0.2"/>
    <row r="52167" ht="12.75" customHeight="1" x14ac:dyDescent="0.2"/>
    <row r="52168" ht="12.75" customHeight="1" x14ac:dyDescent="0.2"/>
    <row r="52169" ht="12.75" customHeight="1" x14ac:dyDescent="0.2"/>
    <row r="52170" ht="12.75" customHeight="1" x14ac:dyDescent="0.2"/>
    <row r="52171" ht="12.75" customHeight="1" x14ac:dyDescent="0.2"/>
    <row r="52172" ht="12.75" customHeight="1" x14ac:dyDescent="0.2"/>
    <row r="52173" ht="12.75" customHeight="1" x14ac:dyDescent="0.2"/>
    <row r="52174" ht="12.75" customHeight="1" x14ac:dyDescent="0.2"/>
    <row r="52175" ht="12.75" customHeight="1" x14ac:dyDescent="0.2"/>
    <row r="52176" ht="12.75" customHeight="1" x14ac:dyDescent="0.2"/>
    <row r="52177" ht="12.75" customHeight="1" x14ac:dyDescent="0.2"/>
    <row r="52178" ht="12.75" customHeight="1" x14ac:dyDescent="0.2"/>
    <row r="52179" ht="12.75" customHeight="1" x14ac:dyDescent="0.2"/>
    <row r="52180" ht="12.75" customHeight="1" x14ac:dyDescent="0.2"/>
    <row r="52181" ht="12.75" customHeight="1" x14ac:dyDescent="0.2"/>
    <row r="52182" ht="12.75" customHeight="1" x14ac:dyDescent="0.2"/>
    <row r="52183" ht="12.75" customHeight="1" x14ac:dyDescent="0.2"/>
    <row r="52184" ht="12.75" customHeight="1" x14ac:dyDescent="0.2"/>
    <row r="52185" ht="12.75" customHeight="1" x14ac:dyDescent="0.2"/>
    <row r="52186" ht="12.75" customHeight="1" x14ac:dyDescent="0.2"/>
    <row r="52187" ht="12.75" customHeight="1" x14ac:dyDescent="0.2"/>
    <row r="52188" ht="12.75" customHeight="1" x14ac:dyDescent="0.2"/>
    <row r="52189" ht="12.75" customHeight="1" x14ac:dyDescent="0.2"/>
    <row r="52190" ht="12.75" customHeight="1" x14ac:dyDescent="0.2"/>
    <row r="52191" ht="12.75" customHeight="1" x14ac:dyDescent="0.2"/>
    <row r="52192" ht="12.75" customHeight="1" x14ac:dyDescent="0.2"/>
    <row r="52193" ht="12.75" customHeight="1" x14ac:dyDescent="0.2"/>
    <row r="52194" ht="12.75" customHeight="1" x14ac:dyDescent="0.2"/>
    <row r="52195" ht="12.75" customHeight="1" x14ac:dyDescent="0.2"/>
    <row r="52196" ht="12.75" customHeight="1" x14ac:dyDescent="0.2"/>
    <row r="52197" ht="12.75" customHeight="1" x14ac:dyDescent="0.2"/>
    <row r="52198" ht="12.75" customHeight="1" x14ac:dyDescent="0.2"/>
    <row r="52199" ht="12.75" customHeight="1" x14ac:dyDescent="0.2"/>
    <row r="52200" ht="12.75" customHeight="1" x14ac:dyDescent="0.2"/>
    <row r="52201" ht="12.75" customHeight="1" x14ac:dyDescent="0.2"/>
    <row r="52202" ht="12.75" customHeight="1" x14ac:dyDescent="0.2"/>
    <row r="52203" ht="12.75" customHeight="1" x14ac:dyDescent="0.2"/>
    <row r="52204" ht="12.75" customHeight="1" x14ac:dyDescent="0.2"/>
    <row r="52205" ht="12.75" customHeight="1" x14ac:dyDescent="0.2"/>
    <row r="52206" ht="12.75" customHeight="1" x14ac:dyDescent="0.2"/>
    <row r="52207" ht="12.75" customHeight="1" x14ac:dyDescent="0.2"/>
    <row r="52208" ht="12.75" customHeight="1" x14ac:dyDescent="0.2"/>
    <row r="52209" ht="12.75" customHeight="1" x14ac:dyDescent="0.2"/>
    <row r="52210" ht="12.75" customHeight="1" x14ac:dyDescent="0.2"/>
    <row r="52211" ht="12.75" customHeight="1" x14ac:dyDescent="0.2"/>
    <row r="52212" ht="12.75" customHeight="1" x14ac:dyDescent="0.2"/>
    <row r="52213" ht="12.75" customHeight="1" x14ac:dyDescent="0.2"/>
    <row r="52214" ht="12.75" customHeight="1" x14ac:dyDescent="0.2"/>
    <row r="52215" ht="12.75" customHeight="1" x14ac:dyDescent="0.2"/>
    <row r="52216" ht="12.75" customHeight="1" x14ac:dyDescent="0.2"/>
    <row r="52217" ht="12.75" customHeight="1" x14ac:dyDescent="0.2"/>
    <row r="52218" ht="12.75" customHeight="1" x14ac:dyDescent="0.2"/>
    <row r="52219" ht="12.75" customHeight="1" x14ac:dyDescent="0.2"/>
    <row r="52220" ht="12.75" customHeight="1" x14ac:dyDescent="0.2"/>
    <row r="52221" ht="12.75" customHeight="1" x14ac:dyDescent="0.2"/>
    <row r="52222" ht="12.75" customHeight="1" x14ac:dyDescent="0.2"/>
    <row r="52223" ht="12.75" customHeight="1" x14ac:dyDescent="0.2"/>
    <row r="52224" ht="12.75" customHeight="1" x14ac:dyDescent="0.2"/>
    <row r="52225" ht="12.75" customHeight="1" x14ac:dyDescent="0.2"/>
    <row r="52226" ht="12.75" customHeight="1" x14ac:dyDescent="0.2"/>
    <row r="52227" ht="12.75" customHeight="1" x14ac:dyDescent="0.2"/>
    <row r="52228" ht="12.75" customHeight="1" x14ac:dyDescent="0.2"/>
    <row r="52229" ht="12.75" customHeight="1" x14ac:dyDescent="0.2"/>
    <row r="52230" ht="12.75" customHeight="1" x14ac:dyDescent="0.2"/>
    <row r="52231" ht="12.75" customHeight="1" x14ac:dyDescent="0.2"/>
    <row r="52232" ht="12.75" customHeight="1" x14ac:dyDescent="0.2"/>
    <row r="52233" ht="12.75" customHeight="1" x14ac:dyDescent="0.2"/>
    <row r="52234" ht="12.75" customHeight="1" x14ac:dyDescent="0.2"/>
    <row r="52235" ht="12.75" customHeight="1" x14ac:dyDescent="0.2"/>
    <row r="52236" ht="12.75" customHeight="1" x14ac:dyDescent="0.2"/>
    <row r="52237" ht="12.75" customHeight="1" x14ac:dyDescent="0.2"/>
    <row r="52238" ht="12.75" customHeight="1" x14ac:dyDescent="0.2"/>
    <row r="52239" ht="12.75" customHeight="1" x14ac:dyDescent="0.2"/>
    <row r="52240" ht="12.75" customHeight="1" x14ac:dyDescent="0.2"/>
    <row r="52241" ht="12.75" customHeight="1" x14ac:dyDescent="0.2"/>
    <row r="52242" ht="12.75" customHeight="1" x14ac:dyDescent="0.2"/>
    <row r="52243" ht="12.75" customHeight="1" x14ac:dyDescent="0.2"/>
    <row r="52244" ht="12.75" customHeight="1" x14ac:dyDescent="0.2"/>
    <row r="52245" ht="12.75" customHeight="1" x14ac:dyDescent="0.2"/>
    <row r="52246" ht="12.75" customHeight="1" x14ac:dyDescent="0.2"/>
    <row r="52247" ht="12.75" customHeight="1" x14ac:dyDescent="0.2"/>
    <row r="52248" ht="12.75" customHeight="1" x14ac:dyDescent="0.2"/>
    <row r="52249" ht="12.75" customHeight="1" x14ac:dyDescent="0.2"/>
    <row r="52250" ht="12.75" customHeight="1" x14ac:dyDescent="0.2"/>
    <row r="52251" ht="12.75" customHeight="1" x14ac:dyDescent="0.2"/>
    <row r="52252" ht="12.75" customHeight="1" x14ac:dyDescent="0.2"/>
    <row r="52253" ht="12.75" customHeight="1" x14ac:dyDescent="0.2"/>
    <row r="52254" ht="12.75" customHeight="1" x14ac:dyDescent="0.2"/>
    <row r="52255" ht="12.75" customHeight="1" x14ac:dyDescent="0.2"/>
    <row r="52256" ht="12.75" customHeight="1" x14ac:dyDescent="0.2"/>
    <row r="52257" ht="12.75" customHeight="1" x14ac:dyDescent="0.2"/>
    <row r="52258" ht="12.75" customHeight="1" x14ac:dyDescent="0.2"/>
    <row r="52259" ht="12.75" customHeight="1" x14ac:dyDescent="0.2"/>
    <row r="52260" ht="12.75" customHeight="1" x14ac:dyDescent="0.2"/>
    <row r="52261" ht="12.75" customHeight="1" x14ac:dyDescent="0.2"/>
    <row r="52262" ht="12.75" customHeight="1" x14ac:dyDescent="0.2"/>
    <row r="52263" ht="12.75" customHeight="1" x14ac:dyDescent="0.2"/>
    <row r="52264" ht="12.75" customHeight="1" x14ac:dyDescent="0.2"/>
    <row r="52265" ht="12.75" customHeight="1" x14ac:dyDescent="0.2"/>
    <row r="52266" ht="12.75" customHeight="1" x14ac:dyDescent="0.2"/>
    <row r="52267" ht="12.75" customHeight="1" x14ac:dyDescent="0.2"/>
    <row r="52268" ht="12.75" customHeight="1" x14ac:dyDescent="0.2"/>
    <row r="52269" ht="12.75" customHeight="1" x14ac:dyDescent="0.2"/>
    <row r="52270" ht="12.75" customHeight="1" x14ac:dyDescent="0.2"/>
    <row r="52271" ht="12.75" customHeight="1" x14ac:dyDescent="0.2"/>
    <row r="52272" ht="12.75" customHeight="1" x14ac:dyDescent="0.2"/>
    <row r="52273" ht="12.75" customHeight="1" x14ac:dyDescent="0.2"/>
    <row r="52274" ht="12.75" customHeight="1" x14ac:dyDescent="0.2"/>
    <row r="52275" ht="12.75" customHeight="1" x14ac:dyDescent="0.2"/>
    <row r="52276" ht="12.75" customHeight="1" x14ac:dyDescent="0.2"/>
    <row r="52277" ht="12.75" customHeight="1" x14ac:dyDescent="0.2"/>
    <row r="52278" ht="12.75" customHeight="1" x14ac:dyDescent="0.2"/>
    <row r="52279" ht="12.75" customHeight="1" x14ac:dyDescent="0.2"/>
    <row r="52280" ht="12.75" customHeight="1" x14ac:dyDescent="0.2"/>
    <row r="52281" ht="12.75" customHeight="1" x14ac:dyDescent="0.2"/>
    <row r="52282" ht="12.75" customHeight="1" x14ac:dyDescent="0.2"/>
    <row r="52283" ht="12.75" customHeight="1" x14ac:dyDescent="0.2"/>
    <row r="52284" ht="12.75" customHeight="1" x14ac:dyDescent="0.2"/>
    <row r="52285" ht="12.75" customHeight="1" x14ac:dyDescent="0.2"/>
    <row r="52286" ht="12.75" customHeight="1" x14ac:dyDescent="0.2"/>
    <row r="52287" ht="12.75" customHeight="1" x14ac:dyDescent="0.2"/>
    <row r="52288" ht="12.75" customHeight="1" x14ac:dyDescent="0.2"/>
    <row r="52289" ht="12.75" customHeight="1" x14ac:dyDescent="0.2"/>
    <row r="52290" ht="12.75" customHeight="1" x14ac:dyDescent="0.2"/>
    <row r="52291" ht="12.75" customHeight="1" x14ac:dyDescent="0.2"/>
    <row r="52292" ht="12.75" customHeight="1" x14ac:dyDescent="0.2"/>
    <row r="52293" ht="12.75" customHeight="1" x14ac:dyDescent="0.2"/>
    <row r="52294" ht="12.75" customHeight="1" x14ac:dyDescent="0.2"/>
    <row r="52295" ht="12.75" customHeight="1" x14ac:dyDescent="0.2"/>
    <row r="52296" ht="12.75" customHeight="1" x14ac:dyDescent="0.2"/>
    <row r="52297" ht="12.75" customHeight="1" x14ac:dyDescent="0.2"/>
    <row r="52298" ht="12.75" customHeight="1" x14ac:dyDescent="0.2"/>
    <row r="52299" ht="12.75" customHeight="1" x14ac:dyDescent="0.2"/>
    <row r="52300" ht="12.75" customHeight="1" x14ac:dyDescent="0.2"/>
    <row r="52301" ht="12.75" customHeight="1" x14ac:dyDescent="0.2"/>
    <row r="52302" ht="12.75" customHeight="1" x14ac:dyDescent="0.2"/>
    <row r="52303" ht="12.75" customHeight="1" x14ac:dyDescent="0.2"/>
    <row r="52304" ht="12.75" customHeight="1" x14ac:dyDescent="0.2"/>
    <row r="52305" ht="12.75" customHeight="1" x14ac:dyDescent="0.2"/>
    <row r="52306" ht="12.75" customHeight="1" x14ac:dyDescent="0.2"/>
    <row r="52307" ht="12.75" customHeight="1" x14ac:dyDescent="0.2"/>
    <row r="52308" ht="12.75" customHeight="1" x14ac:dyDescent="0.2"/>
    <row r="52309" ht="12.75" customHeight="1" x14ac:dyDescent="0.2"/>
    <row r="52310" ht="12.75" customHeight="1" x14ac:dyDescent="0.2"/>
    <row r="52311" ht="12.75" customHeight="1" x14ac:dyDescent="0.2"/>
    <row r="52312" ht="12.75" customHeight="1" x14ac:dyDescent="0.2"/>
    <row r="52313" ht="12.75" customHeight="1" x14ac:dyDescent="0.2"/>
    <row r="52314" ht="12.75" customHeight="1" x14ac:dyDescent="0.2"/>
    <row r="52315" ht="12.75" customHeight="1" x14ac:dyDescent="0.2"/>
    <row r="52316" ht="12.75" customHeight="1" x14ac:dyDescent="0.2"/>
    <row r="52317" ht="12.75" customHeight="1" x14ac:dyDescent="0.2"/>
    <row r="52318" ht="12.75" customHeight="1" x14ac:dyDescent="0.2"/>
    <row r="52319" ht="12.75" customHeight="1" x14ac:dyDescent="0.2"/>
    <row r="52320" ht="12.75" customHeight="1" x14ac:dyDescent="0.2"/>
    <row r="52321" ht="12.75" customHeight="1" x14ac:dyDescent="0.2"/>
    <row r="52322" ht="12.75" customHeight="1" x14ac:dyDescent="0.2"/>
    <row r="52323" ht="12.75" customHeight="1" x14ac:dyDescent="0.2"/>
    <row r="52324" ht="12.75" customHeight="1" x14ac:dyDescent="0.2"/>
    <row r="52325" ht="12.75" customHeight="1" x14ac:dyDescent="0.2"/>
    <row r="52326" ht="12.75" customHeight="1" x14ac:dyDescent="0.2"/>
    <row r="52327" ht="12.75" customHeight="1" x14ac:dyDescent="0.2"/>
    <row r="52328" ht="12.75" customHeight="1" x14ac:dyDescent="0.2"/>
    <row r="52329" ht="12.75" customHeight="1" x14ac:dyDescent="0.2"/>
    <row r="52330" ht="12.75" customHeight="1" x14ac:dyDescent="0.2"/>
    <row r="52331" ht="12.75" customHeight="1" x14ac:dyDescent="0.2"/>
    <row r="52332" ht="12.75" customHeight="1" x14ac:dyDescent="0.2"/>
    <row r="52333" ht="12.75" customHeight="1" x14ac:dyDescent="0.2"/>
    <row r="52334" ht="12.75" customHeight="1" x14ac:dyDescent="0.2"/>
    <row r="52335" ht="12.75" customHeight="1" x14ac:dyDescent="0.2"/>
    <row r="52336" ht="12.75" customHeight="1" x14ac:dyDescent="0.2"/>
    <row r="52337" ht="12.75" customHeight="1" x14ac:dyDescent="0.2"/>
    <row r="52338" ht="12.75" customHeight="1" x14ac:dyDescent="0.2"/>
    <row r="52339" ht="12.75" customHeight="1" x14ac:dyDescent="0.2"/>
    <row r="52340" ht="12.75" customHeight="1" x14ac:dyDescent="0.2"/>
    <row r="52341" ht="12.75" customHeight="1" x14ac:dyDescent="0.2"/>
    <row r="52342" ht="12.75" customHeight="1" x14ac:dyDescent="0.2"/>
    <row r="52343" ht="12.75" customHeight="1" x14ac:dyDescent="0.2"/>
    <row r="52344" ht="12.75" customHeight="1" x14ac:dyDescent="0.2"/>
    <row r="52345" ht="12.75" customHeight="1" x14ac:dyDescent="0.2"/>
    <row r="52346" ht="12.75" customHeight="1" x14ac:dyDescent="0.2"/>
    <row r="52347" ht="12.75" customHeight="1" x14ac:dyDescent="0.2"/>
    <row r="52348" ht="12.75" customHeight="1" x14ac:dyDescent="0.2"/>
    <row r="52349" ht="12.75" customHeight="1" x14ac:dyDescent="0.2"/>
    <row r="52350" ht="12.75" customHeight="1" x14ac:dyDescent="0.2"/>
    <row r="52351" ht="12.75" customHeight="1" x14ac:dyDescent="0.2"/>
    <row r="52352" ht="12.75" customHeight="1" x14ac:dyDescent="0.2"/>
    <row r="52353" ht="12.75" customHeight="1" x14ac:dyDescent="0.2"/>
    <row r="52354" ht="12.75" customHeight="1" x14ac:dyDescent="0.2"/>
    <row r="52355" ht="12.75" customHeight="1" x14ac:dyDescent="0.2"/>
    <row r="52356" ht="12.75" customHeight="1" x14ac:dyDescent="0.2"/>
    <row r="52357" ht="12.75" customHeight="1" x14ac:dyDescent="0.2"/>
    <row r="52358" ht="12.75" customHeight="1" x14ac:dyDescent="0.2"/>
    <row r="52359" ht="12.75" customHeight="1" x14ac:dyDescent="0.2"/>
    <row r="52360" ht="12.75" customHeight="1" x14ac:dyDescent="0.2"/>
    <row r="52361" ht="12.75" customHeight="1" x14ac:dyDescent="0.2"/>
    <row r="52362" ht="12.75" customHeight="1" x14ac:dyDescent="0.2"/>
    <row r="52363" ht="12.75" customHeight="1" x14ac:dyDescent="0.2"/>
    <row r="52364" ht="12.75" customHeight="1" x14ac:dyDescent="0.2"/>
    <row r="52365" ht="12.75" customHeight="1" x14ac:dyDescent="0.2"/>
    <row r="52366" ht="12.75" customHeight="1" x14ac:dyDescent="0.2"/>
    <row r="52367" ht="12.75" customHeight="1" x14ac:dyDescent="0.2"/>
    <row r="52368" ht="12.75" customHeight="1" x14ac:dyDescent="0.2"/>
    <row r="52369" ht="12.75" customHeight="1" x14ac:dyDescent="0.2"/>
    <row r="52370" ht="12.75" customHeight="1" x14ac:dyDescent="0.2"/>
    <row r="52371" ht="12.75" customHeight="1" x14ac:dyDescent="0.2"/>
    <row r="52372" ht="12.75" customHeight="1" x14ac:dyDescent="0.2"/>
    <row r="52373" ht="12.75" customHeight="1" x14ac:dyDescent="0.2"/>
    <row r="52374" ht="12.75" customHeight="1" x14ac:dyDescent="0.2"/>
    <row r="52375" ht="12.75" customHeight="1" x14ac:dyDescent="0.2"/>
    <row r="52376" ht="12.75" customHeight="1" x14ac:dyDescent="0.2"/>
    <row r="52377" ht="12.75" customHeight="1" x14ac:dyDescent="0.2"/>
    <row r="52378" ht="12.75" customHeight="1" x14ac:dyDescent="0.2"/>
    <row r="52379" ht="12.75" customHeight="1" x14ac:dyDescent="0.2"/>
    <row r="52380" ht="12.75" customHeight="1" x14ac:dyDescent="0.2"/>
    <row r="52381" ht="12.75" customHeight="1" x14ac:dyDescent="0.2"/>
    <row r="52382" ht="12.75" customHeight="1" x14ac:dyDescent="0.2"/>
    <row r="52383" ht="12.75" customHeight="1" x14ac:dyDescent="0.2"/>
    <row r="52384" ht="12.75" customHeight="1" x14ac:dyDescent="0.2"/>
    <row r="52385" ht="12.75" customHeight="1" x14ac:dyDescent="0.2"/>
    <row r="52386" ht="12.75" customHeight="1" x14ac:dyDescent="0.2"/>
    <row r="52387" ht="12.75" customHeight="1" x14ac:dyDescent="0.2"/>
    <row r="52388" ht="12.75" customHeight="1" x14ac:dyDescent="0.2"/>
    <row r="52389" ht="12.75" customHeight="1" x14ac:dyDescent="0.2"/>
    <row r="52390" ht="12.75" customHeight="1" x14ac:dyDescent="0.2"/>
    <row r="52391" ht="12.75" customHeight="1" x14ac:dyDescent="0.2"/>
    <row r="52392" ht="12.75" customHeight="1" x14ac:dyDescent="0.2"/>
    <row r="52393" ht="12.75" customHeight="1" x14ac:dyDescent="0.2"/>
    <row r="52394" ht="12.75" customHeight="1" x14ac:dyDescent="0.2"/>
    <row r="52395" ht="12.75" customHeight="1" x14ac:dyDescent="0.2"/>
    <row r="52396" ht="12.75" customHeight="1" x14ac:dyDescent="0.2"/>
    <row r="52397" ht="12.75" customHeight="1" x14ac:dyDescent="0.2"/>
    <row r="52398" ht="12.75" customHeight="1" x14ac:dyDescent="0.2"/>
    <row r="52399" ht="12.75" customHeight="1" x14ac:dyDescent="0.2"/>
    <row r="52400" ht="12.75" customHeight="1" x14ac:dyDescent="0.2"/>
    <row r="52401" ht="12.75" customHeight="1" x14ac:dyDescent="0.2"/>
    <row r="52402" ht="12.75" customHeight="1" x14ac:dyDescent="0.2"/>
    <row r="52403" ht="12.75" customHeight="1" x14ac:dyDescent="0.2"/>
    <row r="52404" ht="12.75" customHeight="1" x14ac:dyDescent="0.2"/>
    <row r="52405" ht="12.75" customHeight="1" x14ac:dyDescent="0.2"/>
    <row r="52406" ht="12.75" customHeight="1" x14ac:dyDescent="0.2"/>
    <row r="52407" ht="12.75" customHeight="1" x14ac:dyDescent="0.2"/>
    <row r="52408" ht="12.75" customHeight="1" x14ac:dyDescent="0.2"/>
    <row r="52409" ht="12.75" customHeight="1" x14ac:dyDescent="0.2"/>
    <row r="52410" ht="12.75" customHeight="1" x14ac:dyDescent="0.2"/>
    <row r="52411" ht="12.75" customHeight="1" x14ac:dyDescent="0.2"/>
    <row r="52412" ht="12.75" customHeight="1" x14ac:dyDescent="0.2"/>
    <row r="52413" ht="12.75" customHeight="1" x14ac:dyDescent="0.2"/>
    <row r="52414" ht="12.75" customHeight="1" x14ac:dyDescent="0.2"/>
    <row r="52415" ht="12.75" customHeight="1" x14ac:dyDescent="0.2"/>
    <row r="52416" ht="12.75" customHeight="1" x14ac:dyDescent="0.2"/>
    <row r="52417" ht="12.75" customHeight="1" x14ac:dyDescent="0.2"/>
    <row r="52418" ht="12.75" customHeight="1" x14ac:dyDescent="0.2"/>
    <row r="52419" ht="12.75" customHeight="1" x14ac:dyDescent="0.2"/>
    <row r="52420" ht="12.75" customHeight="1" x14ac:dyDescent="0.2"/>
    <row r="52421" ht="12.75" customHeight="1" x14ac:dyDescent="0.2"/>
    <row r="52422" ht="12.75" customHeight="1" x14ac:dyDescent="0.2"/>
    <row r="52423" ht="12.75" customHeight="1" x14ac:dyDescent="0.2"/>
    <row r="52424" ht="12.75" customHeight="1" x14ac:dyDescent="0.2"/>
    <row r="52425" ht="12.75" customHeight="1" x14ac:dyDescent="0.2"/>
    <row r="52426" ht="12.75" customHeight="1" x14ac:dyDescent="0.2"/>
    <row r="52427" ht="12.75" customHeight="1" x14ac:dyDescent="0.2"/>
    <row r="52428" ht="12.75" customHeight="1" x14ac:dyDescent="0.2"/>
    <row r="52429" ht="12.75" customHeight="1" x14ac:dyDescent="0.2"/>
    <row r="52430" ht="12.75" customHeight="1" x14ac:dyDescent="0.2"/>
    <row r="52431" ht="12.75" customHeight="1" x14ac:dyDescent="0.2"/>
    <row r="52432" ht="12.75" customHeight="1" x14ac:dyDescent="0.2"/>
    <row r="52433" ht="12.75" customHeight="1" x14ac:dyDescent="0.2"/>
    <row r="52434" ht="12.75" customHeight="1" x14ac:dyDescent="0.2"/>
    <row r="52435" ht="12.75" customHeight="1" x14ac:dyDescent="0.2"/>
    <row r="52436" ht="12.75" customHeight="1" x14ac:dyDescent="0.2"/>
    <row r="52437" ht="12.75" customHeight="1" x14ac:dyDescent="0.2"/>
    <row r="52438" ht="12.75" customHeight="1" x14ac:dyDescent="0.2"/>
    <row r="52439" ht="12.75" customHeight="1" x14ac:dyDescent="0.2"/>
    <row r="52440" ht="12.75" customHeight="1" x14ac:dyDescent="0.2"/>
    <row r="52441" ht="12.75" customHeight="1" x14ac:dyDescent="0.2"/>
    <row r="52442" ht="12.75" customHeight="1" x14ac:dyDescent="0.2"/>
    <row r="52443" ht="12.75" customHeight="1" x14ac:dyDescent="0.2"/>
    <row r="52444" ht="12.75" customHeight="1" x14ac:dyDescent="0.2"/>
    <row r="52445" ht="12.75" customHeight="1" x14ac:dyDescent="0.2"/>
    <row r="52446" ht="12.75" customHeight="1" x14ac:dyDescent="0.2"/>
    <row r="52447" ht="12.75" customHeight="1" x14ac:dyDescent="0.2"/>
    <row r="52448" ht="12.75" customHeight="1" x14ac:dyDescent="0.2"/>
    <row r="52449" ht="12.75" customHeight="1" x14ac:dyDescent="0.2"/>
    <row r="52450" ht="12.75" customHeight="1" x14ac:dyDescent="0.2"/>
    <row r="52451" ht="12.75" customHeight="1" x14ac:dyDescent="0.2"/>
    <row r="52452" ht="12.75" customHeight="1" x14ac:dyDescent="0.2"/>
    <row r="52453" ht="12.75" customHeight="1" x14ac:dyDescent="0.2"/>
    <row r="52454" ht="12.75" customHeight="1" x14ac:dyDescent="0.2"/>
    <row r="52455" ht="12.75" customHeight="1" x14ac:dyDescent="0.2"/>
    <row r="52456" ht="12.75" customHeight="1" x14ac:dyDescent="0.2"/>
    <row r="52457" ht="12.75" customHeight="1" x14ac:dyDescent="0.2"/>
    <row r="52458" ht="12.75" customHeight="1" x14ac:dyDescent="0.2"/>
    <row r="52459" ht="12.75" customHeight="1" x14ac:dyDescent="0.2"/>
    <row r="52460" ht="12.75" customHeight="1" x14ac:dyDescent="0.2"/>
    <row r="52461" ht="12.75" customHeight="1" x14ac:dyDescent="0.2"/>
    <row r="52462" ht="12.75" customHeight="1" x14ac:dyDescent="0.2"/>
    <row r="52463" ht="12.75" customHeight="1" x14ac:dyDescent="0.2"/>
    <row r="52464" ht="12.75" customHeight="1" x14ac:dyDescent="0.2"/>
    <row r="52465" ht="12.75" customHeight="1" x14ac:dyDescent="0.2"/>
    <row r="52466" ht="12.75" customHeight="1" x14ac:dyDescent="0.2"/>
    <row r="52467" ht="12.75" customHeight="1" x14ac:dyDescent="0.2"/>
    <row r="52468" ht="12.75" customHeight="1" x14ac:dyDescent="0.2"/>
    <row r="52469" ht="12.75" customHeight="1" x14ac:dyDescent="0.2"/>
    <row r="52470" ht="12.75" customHeight="1" x14ac:dyDescent="0.2"/>
    <row r="52471" ht="12.75" customHeight="1" x14ac:dyDescent="0.2"/>
    <row r="52472" ht="12.75" customHeight="1" x14ac:dyDescent="0.2"/>
    <row r="52473" ht="12.75" customHeight="1" x14ac:dyDescent="0.2"/>
    <row r="52474" ht="12.75" customHeight="1" x14ac:dyDescent="0.2"/>
    <row r="52475" ht="12.75" customHeight="1" x14ac:dyDescent="0.2"/>
    <row r="52476" ht="12.75" customHeight="1" x14ac:dyDescent="0.2"/>
    <row r="52477" ht="12.75" customHeight="1" x14ac:dyDescent="0.2"/>
    <row r="52478" ht="12.75" customHeight="1" x14ac:dyDescent="0.2"/>
    <row r="52479" ht="12.75" customHeight="1" x14ac:dyDescent="0.2"/>
    <row r="52480" ht="12.75" customHeight="1" x14ac:dyDescent="0.2"/>
    <row r="52481" ht="12.75" customHeight="1" x14ac:dyDescent="0.2"/>
    <row r="52482" ht="12.75" customHeight="1" x14ac:dyDescent="0.2"/>
    <row r="52483" ht="12.75" customHeight="1" x14ac:dyDescent="0.2"/>
    <row r="52484" ht="12.75" customHeight="1" x14ac:dyDescent="0.2"/>
    <row r="52485" ht="12.75" customHeight="1" x14ac:dyDescent="0.2"/>
    <row r="52486" ht="12.75" customHeight="1" x14ac:dyDescent="0.2"/>
    <row r="52487" ht="12.75" customHeight="1" x14ac:dyDescent="0.2"/>
    <row r="52488" ht="12.75" customHeight="1" x14ac:dyDescent="0.2"/>
    <row r="52489" ht="12.75" customHeight="1" x14ac:dyDescent="0.2"/>
    <row r="52490" ht="12.75" customHeight="1" x14ac:dyDescent="0.2"/>
    <row r="52491" ht="12.75" customHeight="1" x14ac:dyDescent="0.2"/>
    <row r="52492" ht="12.75" customHeight="1" x14ac:dyDescent="0.2"/>
    <row r="52493" ht="12.75" customHeight="1" x14ac:dyDescent="0.2"/>
    <row r="52494" ht="12.75" customHeight="1" x14ac:dyDescent="0.2"/>
    <row r="52495" ht="12.75" customHeight="1" x14ac:dyDescent="0.2"/>
    <row r="52496" ht="12.75" customHeight="1" x14ac:dyDescent="0.2"/>
    <row r="52497" ht="12.75" customHeight="1" x14ac:dyDescent="0.2"/>
    <row r="52498" ht="12.75" customHeight="1" x14ac:dyDescent="0.2"/>
    <row r="52499" ht="12.75" customHeight="1" x14ac:dyDescent="0.2"/>
    <row r="52500" ht="12.75" customHeight="1" x14ac:dyDescent="0.2"/>
    <row r="52501" ht="12.75" customHeight="1" x14ac:dyDescent="0.2"/>
    <row r="52502" ht="12.75" customHeight="1" x14ac:dyDescent="0.2"/>
    <row r="52503" ht="12.75" customHeight="1" x14ac:dyDescent="0.2"/>
    <row r="52504" ht="12.75" customHeight="1" x14ac:dyDescent="0.2"/>
    <row r="52505" ht="12.75" customHeight="1" x14ac:dyDescent="0.2"/>
    <row r="52506" ht="12.75" customHeight="1" x14ac:dyDescent="0.2"/>
    <row r="52507" ht="12.75" customHeight="1" x14ac:dyDescent="0.2"/>
    <row r="52508" ht="12.75" customHeight="1" x14ac:dyDescent="0.2"/>
    <row r="52509" ht="12.75" customHeight="1" x14ac:dyDescent="0.2"/>
    <row r="52510" ht="12.75" customHeight="1" x14ac:dyDescent="0.2"/>
    <row r="52511" ht="12.75" customHeight="1" x14ac:dyDescent="0.2"/>
    <row r="52512" ht="12.75" customHeight="1" x14ac:dyDescent="0.2"/>
    <row r="52513" ht="12.75" customHeight="1" x14ac:dyDescent="0.2"/>
    <row r="52514" ht="12.75" customHeight="1" x14ac:dyDescent="0.2"/>
    <row r="52515" ht="12.75" customHeight="1" x14ac:dyDescent="0.2"/>
    <row r="52516" ht="12.75" customHeight="1" x14ac:dyDescent="0.2"/>
    <row r="52517" ht="12.75" customHeight="1" x14ac:dyDescent="0.2"/>
    <row r="52518" ht="12.75" customHeight="1" x14ac:dyDescent="0.2"/>
    <row r="52519" ht="12.75" customHeight="1" x14ac:dyDescent="0.2"/>
    <row r="52520" ht="12.75" customHeight="1" x14ac:dyDescent="0.2"/>
    <row r="52521" ht="12.75" customHeight="1" x14ac:dyDescent="0.2"/>
    <row r="52522" ht="12.75" customHeight="1" x14ac:dyDescent="0.2"/>
    <row r="52523" ht="12.75" customHeight="1" x14ac:dyDescent="0.2"/>
    <row r="52524" ht="12.75" customHeight="1" x14ac:dyDescent="0.2"/>
    <row r="52525" ht="12.75" customHeight="1" x14ac:dyDescent="0.2"/>
    <row r="52526" ht="12.75" customHeight="1" x14ac:dyDescent="0.2"/>
    <row r="52527" ht="12.75" customHeight="1" x14ac:dyDescent="0.2"/>
    <row r="52528" ht="12.75" customHeight="1" x14ac:dyDescent="0.2"/>
    <row r="52529" ht="12.75" customHeight="1" x14ac:dyDescent="0.2"/>
    <row r="52530" ht="12.75" customHeight="1" x14ac:dyDescent="0.2"/>
    <row r="52531" ht="12.75" customHeight="1" x14ac:dyDescent="0.2"/>
    <row r="52532" ht="12.75" customHeight="1" x14ac:dyDescent="0.2"/>
    <row r="52533" ht="12.75" customHeight="1" x14ac:dyDescent="0.2"/>
    <row r="52534" ht="12.75" customHeight="1" x14ac:dyDescent="0.2"/>
    <row r="52535" ht="12.75" customHeight="1" x14ac:dyDescent="0.2"/>
    <row r="52536" ht="12.75" customHeight="1" x14ac:dyDescent="0.2"/>
    <row r="52537" ht="12.75" customHeight="1" x14ac:dyDescent="0.2"/>
    <row r="52538" ht="12.75" customHeight="1" x14ac:dyDescent="0.2"/>
    <row r="52539" ht="12.75" customHeight="1" x14ac:dyDescent="0.2"/>
    <row r="52540" ht="12.75" customHeight="1" x14ac:dyDescent="0.2"/>
    <row r="52541" ht="12.75" customHeight="1" x14ac:dyDescent="0.2"/>
    <row r="52542" ht="12.75" customHeight="1" x14ac:dyDescent="0.2"/>
    <row r="52543" ht="12.75" customHeight="1" x14ac:dyDescent="0.2"/>
    <row r="52544" ht="12.75" customHeight="1" x14ac:dyDescent="0.2"/>
    <row r="52545" ht="12.75" customHeight="1" x14ac:dyDescent="0.2"/>
    <row r="52546" ht="12.75" customHeight="1" x14ac:dyDescent="0.2"/>
    <row r="52547" ht="12.75" customHeight="1" x14ac:dyDescent="0.2"/>
    <row r="52548" ht="12.75" customHeight="1" x14ac:dyDescent="0.2"/>
    <row r="52549" ht="12.75" customHeight="1" x14ac:dyDescent="0.2"/>
    <row r="52550" ht="12.75" customHeight="1" x14ac:dyDescent="0.2"/>
    <row r="52551" ht="12.75" customHeight="1" x14ac:dyDescent="0.2"/>
    <row r="52552" ht="12.75" customHeight="1" x14ac:dyDescent="0.2"/>
    <row r="52553" ht="12.75" customHeight="1" x14ac:dyDescent="0.2"/>
    <row r="52554" ht="12.75" customHeight="1" x14ac:dyDescent="0.2"/>
    <row r="52555" ht="12.75" customHeight="1" x14ac:dyDescent="0.2"/>
    <row r="52556" ht="12.75" customHeight="1" x14ac:dyDescent="0.2"/>
    <row r="52557" ht="12.75" customHeight="1" x14ac:dyDescent="0.2"/>
    <row r="52558" ht="12.75" customHeight="1" x14ac:dyDescent="0.2"/>
    <row r="52559" ht="12.75" customHeight="1" x14ac:dyDescent="0.2"/>
    <row r="52560" ht="12.75" customHeight="1" x14ac:dyDescent="0.2"/>
    <row r="52561" ht="12.75" customHeight="1" x14ac:dyDescent="0.2"/>
    <row r="52562" ht="12.75" customHeight="1" x14ac:dyDescent="0.2"/>
    <row r="52563" ht="12.75" customHeight="1" x14ac:dyDescent="0.2"/>
    <row r="52564" ht="12.75" customHeight="1" x14ac:dyDescent="0.2"/>
    <row r="52565" ht="12.75" customHeight="1" x14ac:dyDescent="0.2"/>
    <row r="52566" ht="12.75" customHeight="1" x14ac:dyDescent="0.2"/>
    <row r="52567" ht="12.75" customHeight="1" x14ac:dyDescent="0.2"/>
    <row r="52568" ht="12.75" customHeight="1" x14ac:dyDescent="0.2"/>
    <row r="52569" ht="12.75" customHeight="1" x14ac:dyDescent="0.2"/>
    <row r="52570" ht="12.75" customHeight="1" x14ac:dyDescent="0.2"/>
    <row r="52571" ht="12.75" customHeight="1" x14ac:dyDescent="0.2"/>
    <row r="52572" ht="12.75" customHeight="1" x14ac:dyDescent="0.2"/>
    <row r="52573" ht="12.75" customHeight="1" x14ac:dyDescent="0.2"/>
    <row r="52574" ht="12.75" customHeight="1" x14ac:dyDescent="0.2"/>
    <row r="52575" ht="12.75" customHeight="1" x14ac:dyDescent="0.2"/>
    <row r="52576" ht="12.75" customHeight="1" x14ac:dyDescent="0.2"/>
    <row r="52577" ht="12.75" customHeight="1" x14ac:dyDescent="0.2"/>
    <row r="52578" ht="12.75" customHeight="1" x14ac:dyDescent="0.2"/>
    <row r="52579" ht="12.75" customHeight="1" x14ac:dyDescent="0.2"/>
    <row r="52580" ht="12.75" customHeight="1" x14ac:dyDescent="0.2"/>
    <row r="52581" ht="12.75" customHeight="1" x14ac:dyDescent="0.2"/>
    <row r="52582" ht="12.75" customHeight="1" x14ac:dyDescent="0.2"/>
    <row r="52583" ht="12.75" customHeight="1" x14ac:dyDescent="0.2"/>
    <row r="52584" ht="12.75" customHeight="1" x14ac:dyDescent="0.2"/>
    <row r="52585" ht="12.75" customHeight="1" x14ac:dyDescent="0.2"/>
    <row r="52586" ht="12.75" customHeight="1" x14ac:dyDescent="0.2"/>
    <row r="52587" ht="12.75" customHeight="1" x14ac:dyDescent="0.2"/>
    <row r="52588" ht="12.75" customHeight="1" x14ac:dyDescent="0.2"/>
    <row r="52589" ht="12.75" customHeight="1" x14ac:dyDescent="0.2"/>
    <row r="52590" ht="12.75" customHeight="1" x14ac:dyDescent="0.2"/>
    <row r="52591" ht="12.75" customHeight="1" x14ac:dyDescent="0.2"/>
    <row r="52592" ht="12.75" customHeight="1" x14ac:dyDescent="0.2"/>
    <row r="52593" ht="12.75" customHeight="1" x14ac:dyDescent="0.2"/>
    <row r="52594" ht="12.75" customHeight="1" x14ac:dyDescent="0.2"/>
    <row r="52595" ht="12.75" customHeight="1" x14ac:dyDescent="0.2"/>
    <row r="52596" ht="12.75" customHeight="1" x14ac:dyDescent="0.2"/>
    <row r="52597" ht="12.75" customHeight="1" x14ac:dyDescent="0.2"/>
    <row r="52598" ht="12.75" customHeight="1" x14ac:dyDescent="0.2"/>
    <row r="52599" ht="12.75" customHeight="1" x14ac:dyDescent="0.2"/>
    <row r="52600" ht="12.75" customHeight="1" x14ac:dyDescent="0.2"/>
    <row r="52601" ht="12.75" customHeight="1" x14ac:dyDescent="0.2"/>
    <row r="52602" ht="12.75" customHeight="1" x14ac:dyDescent="0.2"/>
    <row r="52603" ht="12.75" customHeight="1" x14ac:dyDescent="0.2"/>
    <row r="52604" ht="12.75" customHeight="1" x14ac:dyDescent="0.2"/>
    <row r="52605" ht="12.75" customHeight="1" x14ac:dyDescent="0.2"/>
    <row r="52606" ht="12.75" customHeight="1" x14ac:dyDescent="0.2"/>
    <row r="52607" ht="12.75" customHeight="1" x14ac:dyDescent="0.2"/>
    <row r="52608" ht="12.75" customHeight="1" x14ac:dyDescent="0.2"/>
    <row r="52609" ht="12.75" customHeight="1" x14ac:dyDescent="0.2"/>
    <row r="52610" ht="12.75" customHeight="1" x14ac:dyDescent="0.2"/>
    <row r="52611" ht="12.75" customHeight="1" x14ac:dyDescent="0.2"/>
    <row r="52612" ht="12.75" customHeight="1" x14ac:dyDescent="0.2"/>
    <row r="52613" ht="12.75" customHeight="1" x14ac:dyDescent="0.2"/>
    <row r="52614" ht="12.75" customHeight="1" x14ac:dyDescent="0.2"/>
    <row r="52615" ht="12.75" customHeight="1" x14ac:dyDescent="0.2"/>
    <row r="52616" ht="12.75" customHeight="1" x14ac:dyDescent="0.2"/>
    <row r="52617" ht="12.75" customHeight="1" x14ac:dyDescent="0.2"/>
    <row r="52618" ht="12.75" customHeight="1" x14ac:dyDescent="0.2"/>
    <row r="52619" ht="12.75" customHeight="1" x14ac:dyDescent="0.2"/>
    <row r="52620" ht="12.75" customHeight="1" x14ac:dyDescent="0.2"/>
    <row r="52621" ht="12.75" customHeight="1" x14ac:dyDescent="0.2"/>
    <row r="52622" ht="12.75" customHeight="1" x14ac:dyDescent="0.2"/>
    <row r="52623" ht="12.75" customHeight="1" x14ac:dyDescent="0.2"/>
    <row r="52624" ht="12.75" customHeight="1" x14ac:dyDescent="0.2"/>
    <row r="52625" ht="12.75" customHeight="1" x14ac:dyDescent="0.2"/>
    <row r="52626" ht="12.75" customHeight="1" x14ac:dyDescent="0.2"/>
    <row r="52627" ht="12.75" customHeight="1" x14ac:dyDescent="0.2"/>
    <row r="52628" ht="12.75" customHeight="1" x14ac:dyDescent="0.2"/>
    <row r="52629" ht="12.75" customHeight="1" x14ac:dyDescent="0.2"/>
    <row r="52630" ht="12.75" customHeight="1" x14ac:dyDescent="0.2"/>
    <row r="52631" ht="12.75" customHeight="1" x14ac:dyDescent="0.2"/>
    <row r="52632" ht="12.75" customHeight="1" x14ac:dyDescent="0.2"/>
    <row r="52633" ht="12.75" customHeight="1" x14ac:dyDescent="0.2"/>
    <row r="52634" ht="12.75" customHeight="1" x14ac:dyDescent="0.2"/>
    <row r="52635" ht="12.75" customHeight="1" x14ac:dyDescent="0.2"/>
    <row r="52636" ht="12.75" customHeight="1" x14ac:dyDescent="0.2"/>
    <row r="52637" ht="12.75" customHeight="1" x14ac:dyDescent="0.2"/>
    <row r="52638" ht="12.75" customHeight="1" x14ac:dyDescent="0.2"/>
    <row r="52639" ht="12.75" customHeight="1" x14ac:dyDescent="0.2"/>
    <row r="52640" ht="12.75" customHeight="1" x14ac:dyDescent="0.2"/>
    <row r="52641" ht="12.75" customHeight="1" x14ac:dyDescent="0.2"/>
    <row r="52642" ht="12.75" customHeight="1" x14ac:dyDescent="0.2"/>
    <row r="52643" ht="12.75" customHeight="1" x14ac:dyDescent="0.2"/>
    <row r="52644" ht="12.75" customHeight="1" x14ac:dyDescent="0.2"/>
    <row r="52645" ht="12.75" customHeight="1" x14ac:dyDescent="0.2"/>
    <row r="52646" ht="12.75" customHeight="1" x14ac:dyDescent="0.2"/>
    <row r="52647" ht="12.75" customHeight="1" x14ac:dyDescent="0.2"/>
    <row r="52648" ht="12.75" customHeight="1" x14ac:dyDescent="0.2"/>
    <row r="52649" ht="12.75" customHeight="1" x14ac:dyDescent="0.2"/>
    <row r="52650" ht="12.75" customHeight="1" x14ac:dyDescent="0.2"/>
    <row r="52651" ht="12.75" customHeight="1" x14ac:dyDescent="0.2"/>
    <row r="52652" ht="12.75" customHeight="1" x14ac:dyDescent="0.2"/>
    <row r="52653" ht="12.75" customHeight="1" x14ac:dyDescent="0.2"/>
    <row r="52654" ht="12.75" customHeight="1" x14ac:dyDescent="0.2"/>
    <row r="52655" ht="12.75" customHeight="1" x14ac:dyDescent="0.2"/>
    <row r="52656" ht="12.75" customHeight="1" x14ac:dyDescent="0.2"/>
    <row r="52657" ht="12.75" customHeight="1" x14ac:dyDescent="0.2"/>
    <row r="52658" ht="12.75" customHeight="1" x14ac:dyDescent="0.2"/>
    <row r="52659" ht="12.75" customHeight="1" x14ac:dyDescent="0.2"/>
    <row r="52660" ht="12.75" customHeight="1" x14ac:dyDescent="0.2"/>
    <row r="52661" ht="12.75" customHeight="1" x14ac:dyDescent="0.2"/>
    <row r="52662" ht="12.75" customHeight="1" x14ac:dyDescent="0.2"/>
    <row r="52663" ht="12.75" customHeight="1" x14ac:dyDescent="0.2"/>
    <row r="52664" ht="12.75" customHeight="1" x14ac:dyDescent="0.2"/>
    <row r="52665" ht="12.75" customHeight="1" x14ac:dyDescent="0.2"/>
    <row r="52666" ht="12.75" customHeight="1" x14ac:dyDescent="0.2"/>
    <row r="52667" ht="12.75" customHeight="1" x14ac:dyDescent="0.2"/>
    <row r="52668" ht="12.75" customHeight="1" x14ac:dyDescent="0.2"/>
    <row r="52669" ht="12.75" customHeight="1" x14ac:dyDescent="0.2"/>
    <row r="52670" ht="12.75" customHeight="1" x14ac:dyDescent="0.2"/>
    <row r="52671" ht="12.75" customHeight="1" x14ac:dyDescent="0.2"/>
    <row r="52672" ht="12.75" customHeight="1" x14ac:dyDescent="0.2"/>
    <row r="52673" ht="12.75" customHeight="1" x14ac:dyDescent="0.2"/>
    <row r="52674" ht="12.75" customHeight="1" x14ac:dyDescent="0.2"/>
    <row r="52675" ht="12.75" customHeight="1" x14ac:dyDescent="0.2"/>
    <row r="52676" ht="12.75" customHeight="1" x14ac:dyDescent="0.2"/>
    <row r="52677" ht="12.75" customHeight="1" x14ac:dyDescent="0.2"/>
    <row r="52678" ht="12.75" customHeight="1" x14ac:dyDescent="0.2"/>
    <row r="52679" ht="12.75" customHeight="1" x14ac:dyDescent="0.2"/>
    <row r="52680" ht="12.75" customHeight="1" x14ac:dyDescent="0.2"/>
    <row r="52681" ht="12.75" customHeight="1" x14ac:dyDescent="0.2"/>
    <row r="52682" ht="12.75" customHeight="1" x14ac:dyDescent="0.2"/>
    <row r="52683" ht="12.75" customHeight="1" x14ac:dyDescent="0.2"/>
    <row r="52684" ht="12.75" customHeight="1" x14ac:dyDescent="0.2"/>
    <row r="52685" ht="12.75" customHeight="1" x14ac:dyDescent="0.2"/>
    <row r="52686" ht="12.75" customHeight="1" x14ac:dyDescent="0.2"/>
    <row r="52687" ht="12.75" customHeight="1" x14ac:dyDescent="0.2"/>
    <row r="52688" ht="12.75" customHeight="1" x14ac:dyDescent="0.2"/>
    <row r="52689" ht="12.75" customHeight="1" x14ac:dyDescent="0.2"/>
    <row r="52690" ht="12.75" customHeight="1" x14ac:dyDescent="0.2"/>
    <row r="52691" ht="12.75" customHeight="1" x14ac:dyDescent="0.2"/>
    <row r="52692" ht="12.75" customHeight="1" x14ac:dyDescent="0.2"/>
    <row r="52693" ht="12.75" customHeight="1" x14ac:dyDescent="0.2"/>
    <row r="52694" ht="12.75" customHeight="1" x14ac:dyDescent="0.2"/>
    <row r="52695" ht="12.75" customHeight="1" x14ac:dyDescent="0.2"/>
    <row r="52696" ht="12.75" customHeight="1" x14ac:dyDescent="0.2"/>
    <row r="52697" ht="12.75" customHeight="1" x14ac:dyDescent="0.2"/>
    <row r="52698" ht="12.75" customHeight="1" x14ac:dyDescent="0.2"/>
    <row r="52699" ht="12.75" customHeight="1" x14ac:dyDescent="0.2"/>
    <row r="52700" ht="12.75" customHeight="1" x14ac:dyDescent="0.2"/>
    <row r="52701" ht="12.75" customHeight="1" x14ac:dyDescent="0.2"/>
    <row r="52702" ht="12.75" customHeight="1" x14ac:dyDescent="0.2"/>
    <row r="52703" ht="12.75" customHeight="1" x14ac:dyDescent="0.2"/>
    <row r="52704" ht="12.75" customHeight="1" x14ac:dyDescent="0.2"/>
    <row r="52705" ht="12.75" customHeight="1" x14ac:dyDescent="0.2"/>
    <row r="52706" ht="12.75" customHeight="1" x14ac:dyDescent="0.2"/>
    <row r="52707" ht="12.75" customHeight="1" x14ac:dyDescent="0.2"/>
    <row r="52708" ht="12.75" customHeight="1" x14ac:dyDescent="0.2"/>
    <row r="52709" ht="12.75" customHeight="1" x14ac:dyDescent="0.2"/>
    <row r="52710" ht="12.75" customHeight="1" x14ac:dyDescent="0.2"/>
    <row r="52711" ht="12.75" customHeight="1" x14ac:dyDescent="0.2"/>
    <row r="52712" ht="12.75" customHeight="1" x14ac:dyDescent="0.2"/>
    <row r="52713" ht="12.75" customHeight="1" x14ac:dyDescent="0.2"/>
    <row r="52714" ht="12.75" customHeight="1" x14ac:dyDescent="0.2"/>
    <row r="52715" ht="12.75" customHeight="1" x14ac:dyDescent="0.2"/>
    <row r="52716" ht="12.75" customHeight="1" x14ac:dyDescent="0.2"/>
    <row r="52717" ht="12.75" customHeight="1" x14ac:dyDescent="0.2"/>
    <row r="52718" ht="12.75" customHeight="1" x14ac:dyDescent="0.2"/>
    <row r="52719" ht="12.75" customHeight="1" x14ac:dyDescent="0.2"/>
    <row r="52720" ht="12.75" customHeight="1" x14ac:dyDescent="0.2"/>
    <row r="52721" ht="12.75" customHeight="1" x14ac:dyDescent="0.2"/>
    <row r="52722" ht="12.75" customHeight="1" x14ac:dyDescent="0.2"/>
    <row r="52723" ht="12.75" customHeight="1" x14ac:dyDescent="0.2"/>
    <row r="52724" ht="12.75" customHeight="1" x14ac:dyDescent="0.2"/>
    <row r="52725" ht="12.75" customHeight="1" x14ac:dyDescent="0.2"/>
    <row r="52726" ht="12.75" customHeight="1" x14ac:dyDescent="0.2"/>
    <row r="52727" ht="12.75" customHeight="1" x14ac:dyDescent="0.2"/>
    <row r="52728" ht="12.75" customHeight="1" x14ac:dyDescent="0.2"/>
    <row r="52729" ht="12.75" customHeight="1" x14ac:dyDescent="0.2"/>
    <row r="52730" ht="12.75" customHeight="1" x14ac:dyDescent="0.2"/>
    <row r="52731" ht="12.75" customHeight="1" x14ac:dyDescent="0.2"/>
    <row r="52732" ht="12.75" customHeight="1" x14ac:dyDescent="0.2"/>
    <row r="52733" ht="12.75" customHeight="1" x14ac:dyDescent="0.2"/>
    <row r="52734" ht="12.75" customHeight="1" x14ac:dyDescent="0.2"/>
    <row r="52735" ht="12.75" customHeight="1" x14ac:dyDescent="0.2"/>
    <row r="52736" ht="12.75" customHeight="1" x14ac:dyDescent="0.2"/>
    <row r="52737" ht="12.75" customHeight="1" x14ac:dyDescent="0.2"/>
    <row r="52738" ht="12.75" customHeight="1" x14ac:dyDescent="0.2"/>
    <row r="52739" ht="12.75" customHeight="1" x14ac:dyDescent="0.2"/>
    <row r="52740" ht="12.75" customHeight="1" x14ac:dyDescent="0.2"/>
    <row r="52741" ht="12.75" customHeight="1" x14ac:dyDescent="0.2"/>
    <row r="52742" ht="12.75" customHeight="1" x14ac:dyDescent="0.2"/>
    <row r="52743" ht="12.75" customHeight="1" x14ac:dyDescent="0.2"/>
    <row r="52744" ht="12.75" customHeight="1" x14ac:dyDescent="0.2"/>
    <row r="52745" ht="12.75" customHeight="1" x14ac:dyDescent="0.2"/>
    <row r="52746" ht="12.75" customHeight="1" x14ac:dyDescent="0.2"/>
    <row r="52747" ht="12.75" customHeight="1" x14ac:dyDescent="0.2"/>
    <row r="52748" ht="12.75" customHeight="1" x14ac:dyDescent="0.2"/>
    <row r="52749" ht="12.75" customHeight="1" x14ac:dyDescent="0.2"/>
    <row r="52750" ht="12.75" customHeight="1" x14ac:dyDescent="0.2"/>
    <row r="52751" ht="12.75" customHeight="1" x14ac:dyDescent="0.2"/>
    <row r="52752" ht="12.75" customHeight="1" x14ac:dyDescent="0.2"/>
    <row r="52753" ht="12.75" customHeight="1" x14ac:dyDescent="0.2"/>
    <row r="52754" ht="12.75" customHeight="1" x14ac:dyDescent="0.2"/>
    <row r="52755" ht="12.75" customHeight="1" x14ac:dyDescent="0.2"/>
    <row r="52756" ht="12.75" customHeight="1" x14ac:dyDescent="0.2"/>
    <row r="52757" ht="12.75" customHeight="1" x14ac:dyDescent="0.2"/>
    <row r="52758" ht="12.75" customHeight="1" x14ac:dyDescent="0.2"/>
    <row r="52759" ht="12.75" customHeight="1" x14ac:dyDescent="0.2"/>
    <row r="52760" ht="12.75" customHeight="1" x14ac:dyDescent="0.2"/>
    <row r="52761" ht="12.75" customHeight="1" x14ac:dyDescent="0.2"/>
    <row r="52762" ht="12.75" customHeight="1" x14ac:dyDescent="0.2"/>
    <row r="52763" ht="12.75" customHeight="1" x14ac:dyDescent="0.2"/>
    <row r="52764" ht="12.75" customHeight="1" x14ac:dyDescent="0.2"/>
    <row r="52765" ht="12.75" customHeight="1" x14ac:dyDescent="0.2"/>
    <row r="52766" ht="12.75" customHeight="1" x14ac:dyDescent="0.2"/>
    <row r="52767" ht="12.75" customHeight="1" x14ac:dyDescent="0.2"/>
    <row r="52768" ht="12.75" customHeight="1" x14ac:dyDescent="0.2"/>
    <row r="52769" ht="12.75" customHeight="1" x14ac:dyDescent="0.2"/>
    <row r="52770" ht="12.75" customHeight="1" x14ac:dyDescent="0.2"/>
    <row r="52771" ht="12.75" customHeight="1" x14ac:dyDescent="0.2"/>
    <row r="52772" ht="12.75" customHeight="1" x14ac:dyDescent="0.2"/>
    <row r="52773" ht="12.75" customHeight="1" x14ac:dyDescent="0.2"/>
    <row r="52774" ht="12.75" customHeight="1" x14ac:dyDescent="0.2"/>
    <row r="52775" ht="12.75" customHeight="1" x14ac:dyDescent="0.2"/>
    <row r="52776" ht="12.75" customHeight="1" x14ac:dyDescent="0.2"/>
    <row r="52777" ht="12.75" customHeight="1" x14ac:dyDescent="0.2"/>
    <row r="52778" ht="12.75" customHeight="1" x14ac:dyDescent="0.2"/>
    <row r="52779" ht="12.75" customHeight="1" x14ac:dyDescent="0.2"/>
    <row r="52780" ht="12.75" customHeight="1" x14ac:dyDescent="0.2"/>
    <row r="52781" ht="12.75" customHeight="1" x14ac:dyDescent="0.2"/>
    <row r="52782" ht="12.75" customHeight="1" x14ac:dyDescent="0.2"/>
    <row r="52783" ht="12.75" customHeight="1" x14ac:dyDescent="0.2"/>
    <row r="52784" ht="12.75" customHeight="1" x14ac:dyDescent="0.2"/>
    <row r="52785" ht="12.75" customHeight="1" x14ac:dyDescent="0.2"/>
    <row r="52786" ht="12.75" customHeight="1" x14ac:dyDescent="0.2"/>
    <row r="52787" ht="12.75" customHeight="1" x14ac:dyDescent="0.2"/>
    <row r="52788" ht="12.75" customHeight="1" x14ac:dyDescent="0.2"/>
    <row r="52789" ht="12.75" customHeight="1" x14ac:dyDescent="0.2"/>
    <row r="52790" ht="12.75" customHeight="1" x14ac:dyDescent="0.2"/>
    <row r="52791" ht="12.75" customHeight="1" x14ac:dyDescent="0.2"/>
    <row r="52792" ht="12.75" customHeight="1" x14ac:dyDescent="0.2"/>
    <row r="52793" ht="12.75" customHeight="1" x14ac:dyDescent="0.2"/>
    <row r="52794" ht="12.75" customHeight="1" x14ac:dyDescent="0.2"/>
    <row r="52795" ht="12.75" customHeight="1" x14ac:dyDescent="0.2"/>
    <row r="52796" ht="12.75" customHeight="1" x14ac:dyDescent="0.2"/>
    <row r="52797" ht="12.75" customHeight="1" x14ac:dyDescent="0.2"/>
    <row r="52798" ht="12.75" customHeight="1" x14ac:dyDescent="0.2"/>
    <row r="52799" ht="12.75" customHeight="1" x14ac:dyDescent="0.2"/>
    <row r="52800" ht="12.75" customHeight="1" x14ac:dyDescent="0.2"/>
    <row r="52801" ht="12.75" customHeight="1" x14ac:dyDescent="0.2"/>
    <row r="52802" ht="12.75" customHeight="1" x14ac:dyDescent="0.2"/>
    <row r="52803" ht="12.75" customHeight="1" x14ac:dyDescent="0.2"/>
    <row r="52804" ht="12.75" customHeight="1" x14ac:dyDescent="0.2"/>
    <row r="52805" ht="12.75" customHeight="1" x14ac:dyDescent="0.2"/>
    <row r="52806" ht="12.75" customHeight="1" x14ac:dyDescent="0.2"/>
    <row r="52807" ht="12.75" customHeight="1" x14ac:dyDescent="0.2"/>
    <row r="52808" ht="12.75" customHeight="1" x14ac:dyDescent="0.2"/>
    <row r="52809" ht="12.75" customHeight="1" x14ac:dyDescent="0.2"/>
    <row r="52810" ht="12.75" customHeight="1" x14ac:dyDescent="0.2"/>
    <row r="52811" ht="12.75" customHeight="1" x14ac:dyDescent="0.2"/>
    <row r="52812" ht="12.75" customHeight="1" x14ac:dyDescent="0.2"/>
    <row r="52813" ht="12.75" customHeight="1" x14ac:dyDescent="0.2"/>
    <row r="52814" ht="12.75" customHeight="1" x14ac:dyDescent="0.2"/>
    <row r="52815" ht="12.75" customHeight="1" x14ac:dyDescent="0.2"/>
    <row r="52816" ht="12.75" customHeight="1" x14ac:dyDescent="0.2"/>
    <row r="52817" ht="12.75" customHeight="1" x14ac:dyDescent="0.2"/>
    <row r="52818" ht="12.75" customHeight="1" x14ac:dyDescent="0.2"/>
    <row r="52819" ht="12.75" customHeight="1" x14ac:dyDescent="0.2"/>
    <row r="52820" ht="12.75" customHeight="1" x14ac:dyDescent="0.2"/>
    <row r="52821" ht="12.75" customHeight="1" x14ac:dyDescent="0.2"/>
    <row r="52822" ht="12.75" customHeight="1" x14ac:dyDescent="0.2"/>
    <row r="52823" ht="12.75" customHeight="1" x14ac:dyDescent="0.2"/>
    <row r="52824" ht="12.75" customHeight="1" x14ac:dyDescent="0.2"/>
    <row r="52825" ht="12.75" customHeight="1" x14ac:dyDescent="0.2"/>
    <row r="52826" ht="12.75" customHeight="1" x14ac:dyDescent="0.2"/>
    <row r="52827" ht="12.75" customHeight="1" x14ac:dyDescent="0.2"/>
    <row r="52828" ht="12.75" customHeight="1" x14ac:dyDescent="0.2"/>
    <row r="52829" ht="12.75" customHeight="1" x14ac:dyDescent="0.2"/>
    <row r="52830" ht="12.75" customHeight="1" x14ac:dyDescent="0.2"/>
    <row r="52831" ht="12.75" customHeight="1" x14ac:dyDescent="0.2"/>
    <row r="52832" ht="12.75" customHeight="1" x14ac:dyDescent="0.2"/>
    <row r="52833" ht="12.75" customHeight="1" x14ac:dyDescent="0.2"/>
    <row r="52834" ht="12.75" customHeight="1" x14ac:dyDescent="0.2"/>
    <row r="52835" ht="12.75" customHeight="1" x14ac:dyDescent="0.2"/>
    <row r="52836" ht="12.75" customHeight="1" x14ac:dyDescent="0.2"/>
    <row r="52837" ht="12.75" customHeight="1" x14ac:dyDescent="0.2"/>
    <row r="52838" ht="12.75" customHeight="1" x14ac:dyDescent="0.2"/>
    <row r="52839" ht="12.75" customHeight="1" x14ac:dyDescent="0.2"/>
    <row r="52840" ht="12.75" customHeight="1" x14ac:dyDescent="0.2"/>
    <row r="52841" ht="12.75" customHeight="1" x14ac:dyDescent="0.2"/>
    <row r="52842" ht="12.75" customHeight="1" x14ac:dyDescent="0.2"/>
    <row r="52843" ht="12.75" customHeight="1" x14ac:dyDescent="0.2"/>
    <row r="52844" ht="12.75" customHeight="1" x14ac:dyDescent="0.2"/>
    <row r="52845" ht="12.75" customHeight="1" x14ac:dyDescent="0.2"/>
    <row r="52846" ht="12.75" customHeight="1" x14ac:dyDescent="0.2"/>
    <row r="52847" ht="12.75" customHeight="1" x14ac:dyDescent="0.2"/>
    <row r="52848" ht="12.75" customHeight="1" x14ac:dyDescent="0.2"/>
    <row r="52849" ht="12.75" customHeight="1" x14ac:dyDescent="0.2"/>
    <row r="52850" ht="12.75" customHeight="1" x14ac:dyDescent="0.2"/>
    <row r="52851" ht="12.75" customHeight="1" x14ac:dyDescent="0.2"/>
    <row r="52852" ht="12.75" customHeight="1" x14ac:dyDescent="0.2"/>
    <row r="52853" ht="12.75" customHeight="1" x14ac:dyDescent="0.2"/>
    <row r="52854" ht="12.75" customHeight="1" x14ac:dyDescent="0.2"/>
    <row r="52855" ht="12.75" customHeight="1" x14ac:dyDescent="0.2"/>
    <row r="52856" ht="12.75" customHeight="1" x14ac:dyDescent="0.2"/>
    <row r="52857" ht="12.75" customHeight="1" x14ac:dyDescent="0.2"/>
    <row r="52858" ht="12.75" customHeight="1" x14ac:dyDescent="0.2"/>
    <row r="52859" ht="12.75" customHeight="1" x14ac:dyDescent="0.2"/>
    <row r="52860" ht="12.75" customHeight="1" x14ac:dyDescent="0.2"/>
    <row r="52861" ht="12.75" customHeight="1" x14ac:dyDescent="0.2"/>
    <row r="52862" ht="12.75" customHeight="1" x14ac:dyDescent="0.2"/>
    <row r="52863" ht="12.75" customHeight="1" x14ac:dyDescent="0.2"/>
    <row r="52864" ht="12.75" customHeight="1" x14ac:dyDescent="0.2"/>
    <row r="52865" ht="12.75" customHeight="1" x14ac:dyDescent="0.2"/>
    <row r="52866" ht="12.75" customHeight="1" x14ac:dyDescent="0.2"/>
    <row r="52867" ht="12.75" customHeight="1" x14ac:dyDescent="0.2"/>
    <row r="52868" ht="12.75" customHeight="1" x14ac:dyDescent="0.2"/>
    <row r="52869" ht="12.75" customHeight="1" x14ac:dyDescent="0.2"/>
    <row r="52870" ht="12.75" customHeight="1" x14ac:dyDescent="0.2"/>
    <row r="52871" ht="12.75" customHeight="1" x14ac:dyDescent="0.2"/>
    <row r="52872" ht="12.75" customHeight="1" x14ac:dyDescent="0.2"/>
    <row r="52873" ht="12.75" customHeight="1" x14ac:dyDescent="0.2"/>
    <row r="52874" ht="12.75" customHeight="1" x14ac:dyDescent="0.2"/>
    <row r="52875" ht="12.75" customHeight="1" x14ac:dyDescent="0.2"/>
    <row r="52876" ht="12.75" customHeight="1" x14ac:dyDescent="0.2"/>
    <row r="52877" ht="12.75" customHeight="1" x14ac:dyDescent="0.2"/>
    <row r="52878" ht="12.75" customHeight="1" x14ac:dyDescent="0.2"/>
    <row r="52879" ht="12.75" customHeight="1" x14ac:dyDescent="0.2"/>
    <row r="52880" ht="12.75" customHeight="1" x14ac:dyDescent="0.2"/>
    <row r="52881" ht="12.75" customHeight="1" x14ac:dyDescent="0.2"/>
    <row r="52882" ht="12.75" customHeight="1" x14ac:dyDescent="0.2"/>
    <row r="52883" ht="12.75" customHeight="1" x14ac:dyDescent="0.2"/>
    <row r="52884" ht="12.75" customHeight="1" x14ac:dyDescent="0.2"/>
    <row r="52885" ht="12.75" customHeight="1" x14ac:dyDescent="0.2"/>
    <row r="52886" ht="12.75" customHeight="1" x14ac:dyDescent="0.2"/>
    <row r="52887" ht="12.75" customHeight="1" x14ac:dyDescent="0.2"/>
    <row r="52888" ht="12.75" customHeight="1" x14ac:dyDescent="0.2"/>
    <row r="52889" ht="12.75" customHeight="1" x14ac:dyDescent="0.2"/>
    <row r="52890" ht="12.75" customHeight="1" x14ac:dyDescent="0.2"/>
    <row r="52891" ht="12.75" customHeight="1" x14ac:dyDescent="0.2"/>
    <row r="52892" ht="12.75" customHeight="1" x14ac:dyDescent="0.2"/>
    <row r="52893" ht="12.75" customHeight="1" x14ac:dyDescent="0.2"/>
    <row r="52894" ht="12.75" customHeight="1" x14ac:dyDescent="0.2"/>
    <row r="52895" ht="12.75" customHeight="1" x14ac:dyDescent="0.2"/>
    <row r="52896" ht="12.75" customHeight="1" x14ac:dyDescent="0.2"/>
    <row r="52897" ht="12.75" customHeight="1" x14ac:dyDescent="0.2"/>
    <row r="52898" ht="12.75" customHeight="1" x14ac:dyDescent="0.2"/>
    <row r="52899" ht="12.75" customHeight="1" x14ac:dyDescent="0.2"/>
    <row r="52900" ht="12.75" customHeight="1" x14ac:dyDescent="0.2"/>
    <row r="52901" ht="12.75" customHeight="1" x14ac:dyDescent="0.2"/>
    <row r="52902" ht="12.75" customHeight="1" x14ac:dyDescent="0.2"/>
    <row r="52903" ht="12.75" customHeight="1" x14ac:dyDescent="0.2"/>
    <row r="52904" ht="12.75" customHeight="1" x14ac:dyDescent="0.2"/>
    <row r="52905" ht="12.75" customHeight="1" x14ac:dyDescent="0.2"/>
    <row r="52906" ht="12.75" customHeight="1" x14ac:dyDescent="0.2"/>
    <row r="52907" ht="12.75" customHeight="1" x14ac:dyDescent="0.2"/>
    <row r="52908" ht="12.75" customHeight="1" x14ac:dyDescent="0.2"/>
    <row r="52909" ht="12.75" customHeight="1" x14ac:dyDescent="0.2"/>
    <row r="52910" ht="12.75" customHeight="1" x14ac:dyDescent="0.2"/>
    <row r="52911" ht="12.75" customHeight="1" x14ac:dyDescent="0.2"/>
    <row r="52912" ht="12.75" customHeight="1" x14ac:dyDescent="0.2"/>
    <row r="52913" ht="12.75" customHeight="1" x14ac:dyDescent="0.2"/>
    <row r="52914" ht="12.75" customHeight="1" x14ac:dyDescent="0.2"/>
    <row r="52915" ht="12.75" customHeight="1" x14ac:dyDescent="0.2"/>
    <row r="52916" ht="12.75" customHeight="1" x14ac:dyDescent="0.2"/>
    <row r="52917" ht="12.75" customHeight="1" x14ac:dyDescent="0.2"/>
    <row r="52918" ht="12.75" customHeight="1" x14ac:dyDescent="0.2"/>
    <row r="52919" ht="12.75" customHeight="1" x14ac:dyDescent="0.2"/>
    <row r="52920" ht="12.75" customHeight="1" x14ac:dyDescent="0.2"/>
    <row r="52921" ht="12.75" customHeight="1" x14ac:dyDescent="0.2"/>
    <row r="52922" ht="12.75" customHeight="1" x14ac:dyDescent="0.2"/>
    <row r="52923" ht="12.75" customHeight="1" x14ac:dyDescent="0.2"/>
    <row r="52924" ht="12.75" customHeight="1" x14ac:dyDescent="0.2"/>
    <row r="52925" ht="12.75" customHeight="1" x14ac:dyDescent="0.2"/>
    <row r="52926" ht="12.75" customHeight="1" x14ac:dyDescent="0.2"/>
    <row r="52927" ht="12.75" customHeight="1" x14ac:dyDescent="0.2"/>
    <row r="52928" ht="12.75" customHeight="1" x14ac:dyDescent="0.2"/>
    <row r="52929" ht="12.75" customHeight="1" x14ac:dyDescent="0.2"/>
    <row r="52930" ht="12.75" customHeight="1" x14ac:dyDescent="0.2"/>
    <row r="52931" ht="12.75" customHeight="1" x14ac:dyDescent="0.2"/>
    <row r="52932" ht="12.75" customHeight="1" x14ac:dyDescent="0.2"/>
    <row r="52933" ht="12.75" customHeight="1" x14ac:dyDescent="0.2"/>
    <row r="52934" ht="12.75" customHeight="1" x14ac:dyDescent="0.2"/>
    <row r="52935" ht="12.75" customHeight="1" x14ac:dyDescent="0.2"/>
    <row r="52936" ht="12.75" customHeight="1" x14ac:dyDescent="0.2"/>
    <row r="52937" ht="12.75" customHeight="1" x14ac:dyDescent="0.2"/>
    <row r="52938" ht="12.75" customHeight="1" x14ac:dyDescent="0.2"/>
    <row r="52939" ht="12.75" customHeight="1" x14ac:dyDescent="0.2"/>
    <row r="52940" ht="12.75" customHeight="1" x14ac:dyDescent="0.2"/>
    <row r="52941" ht="12.75" customHeight="1" x14ac:dyDescent="0.2"/>
    <row r="52942" ht="12.75" customHeight="1" x14ac:dyDescent="0.2"/>
    <row r="52943" ht="12.75" customHeight="1" x14ac:dyDescent="0.2"/>
    <row r="52944" ht="12.75" customHeight="1" x14ac:dyDescent="0.2"/>
    <row r="52945" ht="12.75" customHeight="1" x14ac:dyDescent="0.2"/>
    <row r="52946" ht="12.75" customHeight="1" x14ac:dyDescent="0.2"/>
    <row r="52947" ht="12.75" customHeight="1" x14ac:dyDescent="0.2"/>
    <row r="52948" ht="12.75" customHeight="1" x14ac:dyDescent="0.2"/>
    <row r="52949" ht="12.75" customHeight="1" x14ac:dyDescent="0.2"/>
    <row r="52950" ht="12.75" customHeight="1" x14ac:dyDescent="0.2"/>
    <row r="52951" ht="12.75" customHeight="1" x14ac:dyDescent="0.2"/>
    <row r="52952" ht="12.75" customHeight="1" x14ac:dyDescent="0.2"/>
    <row r="52953" ht="12.75" customHeight="1" x14ac:dyDescent="0.2"/>
    <row r="52954" ht="12.75" customHeight="1" x14ac:dyDescent="0.2"/>
    <row r="52955" ht="12.75" customHeight="1" x14ac:dyDescent="0.2"/>
    <row r="52956" ht="12.75" customHeight="1" x14ac:dyDescent="0.2"/>
    <row r="52957" ht="12.75" customHeight="1" x14ac:dyDescent="0.2"/>
    <row r="52958" ht="12.75" customHeight="1" x14ac:dyDescent="0.2"/>
    <row r="52959" ht="12.75" customHeight="1" x14ac:dyDescent="0.2"/>
    <row r="52960" ht="12.75" customHeight="1" x14ac:dyDescent="0.2"/>
    <row r="52961" ht="12.75" customHeight="1" x14ac:dyDescent="0.2"/>
    <row r="52962" ht="12.75" customHeight="1" x14ac:dyDescent="0.2"/>
    <row r="52963" ht="12.75" customHeight="1" x14ac:dyDescent="0.2"/>
    <row r="52964" ht="12.75" customHeight="1" x14ac:dyDescent="0.2"/>
    <row r="52965" ht="12.75" customHeight="1" x14ac:dyDescent="0.2"/>
    <row r="52966" ht="12.75" customHeight="1" x14ac:dyDescent="0.2"/>
    <row r="52967" ht="12.75" customHeight="1" x14ac:dyDescent="0.2"/>
    <row r="52968" ht="12.75" customHeight="1" x14ac:dyDescent="0.2"/>
    <row r="52969" ht="12.75" customHeight="1" x14ac:dyDescent="0.2"/>
    <row r="52970" ht="12.75" customHeight="1" x14ac:dyDescent="0.2"/>
    <row r="52971" ht="12.75" customHeight="1" x14ac:dyDescent="0.2"/>
    <row r="52972" ht="12.75" customHeight="1" x14ac:dyDescent="0.2"/>
    <row r="52973" ht="12.75" customHeight="1" x14ac:dyDescent="0.2"/>
    <row r="52974" ht="12.75" customHeight="1" x14ac:dyDescent="0.2"/>
    <row r="52975" ht="12.75" customHeight="1" x14ac:dyDescent="0.2"/>
    <row r="52976" ht="12.75" customHeight="1" x14ac:dyDescent="0.2"/>
    <row r="52977" ht="12.75" customHeight="1" x14ac:dyDescent="0.2"/>
    <row r="52978" ht="12.75" customHeight="1" x14ac:dyDescent="0.2"/>
    <row r="52979" ht="12.75" customHeight="1" x14ac:dyDescent="0.2"/>
    <row r="52980" ht="12.75" customHeight="1" x14ac:dyDescent="0.2"/>
    <row r="52981" ht="12.75" customHeight="1" x14ac:dyDescent="0.2"/>
    <row r="52982" ht="12.75" customHeight="1" x14ac:dyDescent="0.2"/>
    <row r="52983" ht="12.75" customHeight="1" x14ac:dyDescent="0.2"/>
    <row r="52984" ht="12.75" customHeight="1" x14ac:dyDescent="0.2"/>
    <row r="52985" ht="12.75" customHeight="1" x14ac:dyDescent="0.2"/>
    <row r="52986" ht="12.75" customHeight="1" x14ac:dyDescent="0.2"/>
    <row r="52987" ht="12.75" customHeight="1" x14ac:dyDescent="0.2"/>
    <row r="52988" ht="12.75" customHeight="1" x14ac:dyDescent="0.2"/>
    <row r="52989" ht="12.75" customHeight="1" x14ac:dyDescent="0.2"/>
    <row r="52990" ht="12.75" customHeight="1" x14ac:dyDescent="0.2"/>
    <row r="52991" ht="12.75" customHeight="1" x14ac:dyDescent="0.2"/>
    <row r="52992" ht="12.75" customHeight="1" x14ac:dyDescent="0.2"/>
    <row r="52993" ht="12.75" customHeight="1" x14ac:dyDescent="0.2"/>
    <row r="52994" ht="12.75" customHeight="1" x14ac:dyDescent="0.2"/>
    <row r="52995" ht="12.75" customHeight="1" x14ac:dyDescent="0.2"/>
    <row r="52996" ht="12.75" customHeight="1" x14ac:dyDescent="0.2"/>
    <row r="52997" ht="12.75" customHeight="1" x14ac:dyDescent="0.2"/>
    <row r="52998" ht="12.75" customHeight="1" x14ac:dyDescent="0.2"/>
    <row r="52999" ht="12.75" customHeight="1" x14ac:dyDescent="0.2"/>
    <row r="53000" ht="12.75" customHeight="1" x14ac:dyDescent="0.2"/>
    <row r="53001" ht="12.75" customHeight="1" x14ac:dyDescent="0.2"/>
    <row r="53002" ht="12.75" customHeight="1" x14ac:dyDescent="0.2"/>
    <row r="53003" ht="12.75" customHeight="1" x14ac:dyDescent="0.2"/>
    <row r="53004" ht="12.75" customHeight="1" x14ac:dyDescent="0.2"/>
    <row r="53005" ht="12.75" customHeight="1" x14ac:dyDescent="0.2"/>
    <row r="53006" ht="12.75" customHeight="1" x14ac:dyDescent="0.2"/>
    <row r="53007" ht="12.75" customHeight="1" x14ac:dyDescent="0.2"/>
    <row r="53008" ht="12.75" customHeight="1" x14ac:dyDescent="0.2"/>
    <row r="53009" ht="12.75" customHeight="1" x14ac:dyDescent="0.2"/>
    <row r="53010" ht="12.75" customHeight="1" x14ac:dyDescent="0.2"/>
    <row r="53011" ht="12.75" customHeight="1" x14ac:dyDescent="0.2"/>
    <row r="53012" ht="12.75" customHeight="1" x14ac:dyDescent="0.2"/>
    <row r="53013" ht="12.75" customHeight="1" x14ac:dyDescent="0.2"/>
    <row r="53014" ht="12.75" customHeight="1" x14ac:dyDescent="0.2"/>
    <row r="53015" ht="12.75" customHeight="1" x14ac:dyDescent="0.2"/>
    <row r="53016" ht="12.75" customHeight="1" x14ac:dyDescent="0.2"/>
    <row r="53017" ht="12.75" customHeight="1" x14ac:dyDescent="0.2"/>
    <row r="53018" ht="12.75" customHeight="1" x14ac:dyDescent="0.2"/>
    <row r="53019" ht="12.75" customHeight="1" x14ac:dyDescent="0.2"/>
    <row r="53020" ht="12.75" customHeight="1" x14ac:dyDescent="0.2"/>
    <row r="53021" ht="12.75" customHeight="1" x14ac:dyDescent="0.2"/>
    <row r="53022" ht="12.75" customHeight="1" x14ac:dyDescent="0.2"/>
    <row r="53023" ht="12.75" customHeight="1" x14ac:dyDescent="0.2"/>
    <row r="53024" ht="12.75" customHeight="1" x14ac:dyDescent="0.2"/>
    <row r="53025" ht="12.75" customHeight="1" x14ac:dyDescent="0.2"/>
    <row r="53026" ht="12.75" customHeight="1" x14ac:dyDescent="0.2"/>
    <row r="53027" ht="12.75" customHeight="1" x14ac:dyDescent="0.2"/>
    <row r="53028" ht="12.75" customHeight="1" x14ac:dyDescent="0.2"/>
    <row r="53029" ht="12.75" customHeight="1" x14ac:dyDescent="0.2"/>
    <row r="53030" ht="12.75" customHeight="1" x14ac:dyDescent="0.2"/>
    <row r="53031" ht="12.75" customHeight="1" x14ac:dyDescent="0.2"/>
    <row r="53032" ht="12.75" customHeight="1" x14ac:dyDescent="0.2"/>
    <row r="53033" ht="12.75" customHeight="1" x14ac:dyDescent="0.2"/>
    <row r="53034" ht="12.75" customHeight="1" x14ac:dyDescent="0.2"/>
    <row r="53035" ht="12.75" customHeight="1" x14ac:dyDescent="0.2"/>
    <row r="53036" ht="12.75" customHeight="1" x14ac:dyDescent="0.2"/>
    <row r="53037" ht="12.75" customHeight="1" x14ac:dyDescent="0.2"/>
    <row r="53038" ht="12.75" customHeight="1" x14ac:dyDescent="0.2"/>
    <row r="53039" ht="12.75" customHeight="1" x14ac:dyDescent="0.2"/>
    <row r="53040" ht="12.75" customHeight="1" x14ac:dyDescent="0.2"/>
    <row r="53041" ht="12.75" customHeight="1" x14ac:dyDescent="0.2"/>
    <row r="53042" ht="12.75" customHeight="1" x14ac:dyDescent="0.2"/>
    <row r="53043" ht="12.75" customHeight="1" x14ac:dyDescent="0.2"/>
    <row r="53044" ht="12.75" customHeight="1" x14ac:dyDescent="0.2"/>
    <row r="53045" ht="12.75" customHeight="1" x14ac:dyDescent="0.2"/>
    <row r="53046" ht="12.75" customHeight="1" x14ac:dyDescent="0.2"/>
    <row r="53047" ht="12.75" customHeight="1" x14ac:dyDescent="0.2"/>
    <row r="53048" ht="12.75" customHeight="1" x14ac:dyDescent="0.2"/>
    <row r="53049" ht="12.75" customHeight="1" x14ac:dyDescent="0.2"/>
    <row r="53050" ht="12.75" customHeight="1" x14ac:dyDescent="0.2"/>
    <row r="53051" ht="12.75" customHeight="1" x14ac:dyDescent="0.2"/>
    <row r="53052" ht="12.75" customHeight="1" x14ac:dyDescent="0.2"/>
    <row r="53053" ht="12.75" customHeight="1" x14ac:dyDescent="0.2"/>
    <row r="53054" ht="12.75" customHeight="1" x14ac:dyDescent="0.2"/>
    <row r="53055" ht="12.75" customHeight="1" x14ac:dyDescent="0.2"/>
    <row r="53056" ht="12.75" customHeight="1" x14ac:dyDescent="0.2"/>
    <row r="53057" ht="12.75" customHeight="1" x14ac:dyDescent="0.2"/>
    <row r="53058" ht="12.75" customHeight="1" x14ac:dyDescent="0.2"/>
    <row r="53059" ht="12.75" customHeight="1" x14ac:dyDescent="0.2"/>
    <row r="53060" ht="12.75" customHeight="1" x14ac:dyDescent="0.2"/>
    <row r="53061" ht="12.75" customHeight="1" x14ac:dyDescent="0.2"/>
    <row r="53062" ht="12.75" customHeight="1" x14ac:dyDescent="0.2"/>
    <row r="53063" ht="12.75" customHeight="1" x14ac:dyDescent="0.2"/>
    <row r="53064" ht="12.75" customHeight="1" x14ac:dyDescent="0.2"/>
    <row r="53065" ht="12.75" customHeight="1" x14ac:dyDescent="0.2"/>
    <row r="53066" ht="12.75" customHeight="1" x14ac:dyDescent="0.2"/>
    <row r="53067" ht="12.75" customHeight="1" x14ac:dyDescent="0.2"/>
    <row r="53068" ht="12.75" customHeight="1" x14ac:dyDescent="0.2"/>
    <row r="53069" ht="12.75" customHeight="1" x14ac:dyDescent="0.2"/>
    <row r="53070" ht="12.75" customHeight="1" x14ac:dyDescent="0.2"/>
    <row r="53071" ht="12.75" customHeight="1" x14ac:dyDescent="0.2"/>
    <row r="53072" ht="12.75" customHeight="1" x14ac:dyDescent="0.2"/>
    <row r="53073" ht="12.75" customHeight="1" x14ac:dyDescent="0.2"/>
    <row r="53074" ht="12.75" customHeight="1" x14ac:dyDescent="0.2"/>
    <row r="53075" ht="12.75" customHeight="1" x14ac:dyDescent="0.2"/>
    <row r="53076" ht="12.75" customHeight="1" x14ac:dyDescent="0.2"/>
    <row r="53077" ht="12.75" customHeight="1" x14ac:dyDescent="0.2"/>
    <row r="53078" ht="12.75" customHeight="1" x14ac:dyDescent="0.2"/>
    <row r="53079" ht="12.75" customHeight="1" x14ac:dyDescent="0.2"/>
    <row r="53080" ht="12.75" customHeight="1" x14ac:dyDescent="0.2"/>
    <row r="53081" ht="12.75" customHeight="1" x14ac:dyDescent="0.2"/>
    <row r="53082" ht="12.75" customHeight="1" x14ac:dyDescent="0.2"/>
    <row r="53083" ht="12.75" customHeight="1" x14ac:dyDescent="0.2"/>
    <row r="53084" ht="12.75" customHeight="1" x14ac:dyDescent="0.2"/>
    <row r="53085" ht="12.75" customHeight="1" x14ac:dyDescent="0.2"/>
    <row r="53086" ht="12.75" customHeight="1" x14ac:dyDescent="0.2"/>
    <row r="53087" ht="12.75" customHeight="1" x14ac:dyDescent="0.2"/>
    <row r="53088" ht="12.75" customHeight="1" x14ac:dyDescent="0.2"/>
    <row r="53089" ht="12.75" customHeight="1" x14ac:dyDescent="0.2"/>
    <row r="53090" ht="12.75" customHeight="1" x14ac:dyDescent="0.2"/>
    <row r="53091" ht="12.75" customHeight="1" x14ac:dyDescent="0.2"/>
    <row r="53092" ht="12.75" customHeight="1" x14ac:dyDescent="0.2"/>
    <row r="53093" ht="12.75" customHeight="1" x14ac:dyDescent="0.2"/>
    <row r="53094" ht="12.75" customHeight="1" x14ac:dyDescent="0.2"/>
    <row r="53095" ht="12.75" customHeight="1" x14ac:dyDescent="0.2"/>
    <row r="53096" ht="12.75" customHeight="1" x14ac:dyDescent="0.2"/>
    <row r="53097" ht="12.75" customHeight="1" x14ac:dyDescent="0.2"/>
    <row r="53098" ht="12.75" customHeight="1" x14ac:dyDescent="0.2"/>
    <row r="53099" ht="12.75" customHeight="1" x14ac:dyDescent="0.2"/>
    <row r="53100" ht="12.75" customHeight="1" x14ac:dyDescent="0.2"/>
    <row r="53101" ht="12.75" customHeight="1" x14ac:dyDescent="0.2"/>
    <row r="53102" ht="12.75" customHeight="1" x14ac:dyDescent="0.2"/>
    <row r="53103" ht="12.75" customHeight="1" x14ac:dyDescent="0.2"/>
    <row r="53104" ht="12.75" customHeight="1" x14ac:dyDescent="0.2"/>
    <row r="53105" ht="12.75" customHeight="1" x14ac:dyDescent="0.2"/>
    <row r="53106" ht="12.75" customHeight="1" x14ac:dyDescent="0.2"/>
    <row r="53107" ht="12.75" customHeight="1" x14ac:dyDescent="0.2"/>
    <row r="53108" ht="12.75" customHeight="1" x14ac:dyDescent="0.2"/>
    <row r="53109" ht="12.75" customHeight="1" x14ac:dyDescent="0.2"/>
    <row r="53110" ht="12.75" customHeight="1" x14ac:dyDescent="0.2"/>
    <row r="53111" ht="12.75" customHeight="1" x14ac:dyDescent="0.2"/>
    <row r="53112" ht="12.75" customHeight="1" x14ac:dyDescent="0.2"/>
    <row r="53113" ht="12.75" customHeight="1" x14ac:dyDescent="0.2"/>
    <row r="53114" ht="12.75" customHeight="1" x14ac:dyDescent="0.2"/>
    <row r="53115" ht="12.75" customHeight="1" x14ac:dyDescent="0.2"/>
    <row r="53116" ht="12.75" customHeight="1" x14ac:dyDescent="0.2"/>
    <row r="53117" ht="12.75" customHeight="1" x14ac:dyDescent="0.2"/>
    <row r="53118" ht="12.75" customHeight="1" x14ac:dyDescent="0.2"/>
    <row r="53119" ht="12.75" customHeight="1" x14ac:dyDescent="0.2"/>
    <row r="53120" ht="12.75" customHeight="1" x14ac:dyDescent="0.2"/>
    <row r="53121" ht="12.75" customHeight="1" x14ac:dyDescent="0.2"/>
    <row r="53122" ht="12.75" customHeight="1" x14ac:dyDescent="0.2"/>
    <row r="53123" ht="12.75" customHeight="1" x14ac:dyDescent="0.2"/>
    <row r="53124" ht="12.75" customHeight="1" x14ac:dyDescent="0.2"/>
    <row r="53125" ht="12.75" customHeight="1" x14ac:dyDescent="0.2"/>
    <row r="53126" ht="12.75" customHeight="1" x14ac:dyDescent="0.2"/>
    <row r="53127" ht="12.75" customHeight="1" x14ac:dyDescent="0.2"/>
    <row r="53128" ht="12.75" customHeight="1" x14ac:dyDescent="0.2"/>
    <row r="53129" ht="12.75" customHeight="1" x14ac:dyDescent="0.2"/>
    <row r="53130" ht="12.75" customHeight="1" x14ac:dyDescent="0.2"/>
    <row r="53131" ht="12.75" customHeight="1" x14ac:dyDescent="0.2"/>
    <row r="53132" ht="12.75" customHeight="1" x14ac:dyDescent="0.2"/>
    <row r="53133" ht="12.75" customHeight="1" x14ac:dyDescent="0.2"/>
    <row r="53134" ht="12.75" customHeight="1" x14ac:dyDescent="0.2"/>
    <row r="53135" ht="12.75" customHeight="1" x14ac:dyDescent="0.2"/>
    <row r="53136" ht="12.75" customHeight="1" x14ac:dyDescent="0.2"/>
    <row r="53137" ht="12.75" customHeight="1" x14ac:dyDescent="0.2"/>
    <row r="53138" ht="12.75" customHeight="1" x14ac:dyDescent="0.2"/>
    <row r="53139" ht="12.75" customHeight="1" x14ac:dyDescent="0.2"/>
    <row r="53140" ht="12.75" customHeight="1" x14ac:dyDescent="0.2"/>
    <row r="53141" ht="12.75" customHeight="1" x14ac:dyDescent="0.2"/>
    <row r="53142" ht="12.75" customHeight="1" x14ac:dyDescent="0.2"/>
    <row r="53143" ht="12.75" customHeight="1" x14ac:dyDescent="0.2"/>
    <row r="53144" ht="12.75" customHeight="1" x14ac:dyDescent="0.2"/>
    <row r="53145" ht="12.75" customHeight="1" x14ac:dyDescent="0.2"/>
    <row r="53146" ht="12.75" customHeight="1" x14ac:dyDescent="0.2"/>
    <row r="53147" ht="12.75" customHeight="1" x14ac:dyDescent="0.2"/>
    <row r="53148" ht="12.75" customHeight="1" x14ac:dyDescent="0.2"/>
    <row r="53149" ht="12.75" customHeight="1" x14ac:dyDescent="0.2"/>
    <row r="53150" ht="12.75" customHeight="1" x14ac:dyDescent="0.2"/>
    <row r="53151" ht="12.75" customHeight="1" x14ac:dyDescent="0.2"/>
    <row r="53152" ht="12.75" customHeight="1" x14ac:dyDescent="0.2"/>
    <row r="53153" ht="12.75" customHeight="1" x14ac:dyDescent="0.2"/>
    <row r="53154" ht="12.75" customHeight="1" x14ac:dyDescent="0.2"/>
    <row r="53155" ht="12.75" customHeight="1" x14ac:dyDescent="0.2"/>
    <row r="53156" ht="12.75" customHeight="1" x14ac:dyDescent="0.2"/>
    <row r="53157" ht="12.75" customHeight="1" x14ac:dyDescent="0.2"/>
    <row r="53158" ht="12.75" customHeight="1" x14ac:dyDescent="0.2"/>
    <row r="53159" ht="12.75" customHeight="1" x14ac:dyDescent="0.2"/>
    <row r="53160" ht="12.75" customHeight="1" x14ac:dyDescent="0.2"/>
    <row r="53161" ht="12.75" customHeight="1" x14ac:dyDescent="0.2"/>
    <row r="53162" ht="12.75" customHeight="1" x14ac:dyDescent="0.2"/>
    <row r="53163" ht="12.75" customHeight="1" x14ac:dyDescent="0.2"/>
    <row r="53164" ht="12.75" customHeight="1" x14ac:dyDescent="0.2"/>
    <row r="53165" ht="12.75" customHeight="1" x14ac:dyDescent="0.2"/>
    <row r="53166" ht="12.75" customHeight="1" x14ac:dyDescent="0.2"/>
    <row r="53167" ht="12.75" customHeight="1" x14ac:dyDescent="0.2"/>
    <row r="53168" ht="12.75" customHeight="1" x14ac:dyDescent="0.2"/>
    <row r="53169" ht="12.75" customHeight="1" x14ac:dyDescent="0.2"/>
    <row r="53170" ht="12.75" customHeight="1" x14ac:dyDescent="0.2"/>
    <row r="53171" ht="12.75" customHeight="1" x14ac:dyDescent="0.2"/>
    <row r="53172" ht="12.75" customHeight="1" x14ac:dyDescent="0.2"/>
    <row r="53173" ht="12.75" customHeight="1" x14ac:dyDescent="0.2"/>
    <row r="53174" ht="12.75" customHeight="1" x14ac:dyDescent="0.2"/>
    <row r="53175" ht="12.75" customHeight="1" x14ac:dyDescent="0.2"/>
    <row r="53176" ht="12.75" customHeight="1" x14ac:dyDescent="0.2"/>
    <row r="53177" ht="12.75" customHeight="1" x14ac:dyDescent="0.2"/>
    <row r="53178" ht="12.75" customHeight="1" x14ac:dyDescent="0.2"/>
    <row r="53179" ht="12.75" customHeight="1" x14ac:dyDescent="0.2"/>
    <row r="53180" ht="12.75" customHeight="1" x14ac:dyDescent="0.2"/>
    <row r="53181" ht="12.75" customHeight="1" x14ac:dyDescent="0.2"/>
    <row r="53182" ht="12.75" customHeight="1" x14ac:dyDescent="0.2"/>
    <row r="53183" ht="12.75" customHeight="1" x14ac:dyDescent="0.2"/>
    <row r="53184" ht="12.75" customHeight="1" x14ac:dyDescent="0.2"/>
    <row r="53185" ht="12.75" customHeight="1" x14ac:dyDescent="0.2"/>
    <row r="53186" ht="12.75" customHeight="1" x14ac:dyDescent="0.2"/>
    <row r="53187" ht="12.75" customHeight="1" x14ac:dyDescent="0.2"/>
    <row r="53188" ht="12.75" customHeight="1" x14ac:dyDescent="0.2"/>
    <row r="53189" ht="12.75" customHeight="1" x14ac:dyDescent="0.2"/>
    <row r="53190" ht="12.75" customHeight="1" x14ac:dyDescent="0.2"/>
    <row r="53191" ht="12.75" customHeight="1" x14ac:dyDescent="0.2"/>
    <row r="53192" ht="12.75" customHeight="1" x14ac:dyDescent="0.2"/>
    <row r="53193" ht="12.75" customHeight="1" x14ac:dyDescent="0.2"/>
    <row r="53194" ht="12.75" customHeight="1" x14ac:dyDescent="0.2"/>
    <row r="53195" ht="12.75" customHeight="1" x14ac:dyDescent="0.2"/>
    <row r="53196" ht="12.75" customHeight="1" x14ac:dyDescent="0.2"/>
    <row r="53197" ht="12.75" customHeight="1" x14ac:dyDescent="0.2"/>
    <row r="53198" ht="12.75" customHeight="1" x14ac:dyDescent="0.2"/>
    <row r="53199" ht="12.75" customHeight="1" x14ac:dyDescent="0.2"/>
    <row r="53200" ht="12.75" customHeight="1" x14ac:dyDescent="0.2"/>
    <row r="53201" ht="12.75" customHeight="1" x14ac:dyDescent="0.2"/>
    <row r="53202" ht="12.75" customHeight="1" x14ac:dyDescent="0.2"/>
    <row r="53203" ht="12.75" customHeight="1" x14ac:dyDescent="0.2"/>
    <row r="53204" ht="12.75" customHeight="1" x14ac:dyDescent="0.2"/>
    <row r="53205" ht="12.75" customHeight="1" x14ac:dyDescent="0.2"/>
    <row r="53206" ht="12.75" customHeight="1" x14ac:dyDescent="0.2"/>
    <row r="53207" ht="12.75" customHeight="1" x14ac:dyDescent="0.2"/>
    <row r="53208" ht="12.75" customHeight="1" x14ac:dyDescent="0.2"/>
    <row r="53209" ht="12.75" customHeight="1" x14ac:dyDescent="0.2"/>
    <row r="53210" ht="12.75" customHeight="1" x14ac:dyDescent="0.2"/>
    <row r="53211" ht="12.75" customHeight="1" x14ac:dyDescent="0.2"/>
    <row r="53212" ht="12.75" customHeight="1" x14ac:dyDescent="0.2"/>
    <row r="53213" ht="12.75" customHeight="1" x14ac:dyDescent="0.2"/>
    <row r="53214" ht="12.75" customHeight="1" x14ac:dyDescent="0.2"/>
    <row r="53215" ht="12.75" customHeight="1" x14ac:dyDescent="0.2"/>
    <row r="53216" ht="12.75" customHeight="1" x14ac:dyDescent="0.2"/>
    <row r="53217" ht="12.75" customHeight="1" x14ac:dyDescent="0.2"/>
    <row r="53218" ht="12.75" customHeight="1" x14ac:dyDescent="0.2"/>
    <row r="53219" ht="12.75" customHeight="1" x14ac:dyDescent="0.2"/>
    <row r="53220" ht="12.75" customHeight="1" x14ac:dyDescent="0.2"/>
    <row r="53221" ht="12.75" customHeight="1" x14ac:dyDescent="0.2"/>
    <row r="53222" ht="12.75" customHeight="1" x14ac:dyDescent="0.2"/>
    <row r="53223" ht="12.75" customHeight="1" x14ac:dyDescent="0.2"/>
    <row r="53224" ht="12.75" customHeight="1" x14ac:dyDescent="0.2"/>
    <row r="53225" ht="12.75" customHeight="1" x14ac:dyDescent="0.2"/>
    <row r="53226" ht="12.75" customHeight="1" x14ac:dyDescent="0.2"/>
    <row r="53227" ht="12.75" customHeight="1" x14ac:dyDescent="0.2"/>
    <row r="53228" ht="12.75" customHeight="1" x14ac:dyDescent="0.2"/>
    <row r="53229" ht="12.75" customHeight="1" x14ac:dyDescent="0.2"/>
    <row r="53230" ht="12.75" customHeight="1" x14ac:dyDescent="0.2"/>
    <row r="53231" ht="12.75" customHeight="1" x14ac:dyDescent="0.2"/>
    <row r="53232" ht="12.75" customHeight="1" x14ac:dyDescent="0.2"/>
    <row r="53233" ht="12.75" customHeight="1" x14ac:dyDescent="0.2"/>
    <row r="53234" ht="12.75" customHeight="1" x14ac:dyDescent="0.2"/>
    <row r="53235" ht="12.75" customHeight="1" x14ac:dyDescent="0.2"/>
    <row r="53236" ht="12.75" customHeight="1" x14ac:dyDescent="0.2"/>
    <row r="53237" ht="12.75" customHeight="1" x14ac:dyDescent="0.2"/>
    <row r="53238" ht="12.75" customHeight="1" x14ac:dyDescent="0.2"/>
    <row r="53239" ht="12.75" customHeight="1" x14ac:dyDescent="0.2"/>
    <row r="53240" ht="12.75" customHeight="1" x14ac:dyDescent="0.2"/>
    <row r="53241" ht="12.75" customHeight="1" x14ac:dyDescent="0.2"/>
    <row r="53242" ht="12.75" customHeight="1" x14ac:dyDescent="0.2"/>
    <row r="53243" ht="12.75" customHeight="1" x14ac:dyDescent="0.2"/>
    <row r="53244" ht="12.75" customHeight="1" x14ac:dyDescent="0.2"/>
    <row r="53245" ht="12.75" customHeight="1" x14ac:dyDescent="0.2"/>
    <row r="53246" ht="12.75" customHeight="1" x14ac:dyDescent="0.2"/>
    <row r="53247" ht="12.75" customHeight="1" x14ac:dyDescent="0.2"/>
    <row r="53248" ht="12.75" customHeight="1" x14ac:dyDescent="0.2"/>
    <row r="53249" ht="12.75" customHeight="1" x14ac:dyDescent="0.2"/>
    <row r="53250" ht="12.75" customHeight="1" x14ac:dyDescent="0.2"/>
    <row r="53251" ht="12.75" customHeight="1" x14ac:dyDescent="0.2"/>
    <row r="53252" ht="12.75" customHeight="1" x14ac:dyDescent="0.2"/>
    <row r="53253" ht="12.75" customHeight="1" x14ac:dyDescent="0.2"/>
    <row r="53254" ht="12.75" customHeight="1" x14ac:dyDescent="0.2"/>
    <row r="53255" ht="12.75" customHeight="1" x14ac:dyDescent="0.2"/>
    <row r="53256" ht="12.75" customHeight="1" x14ac:dyDescent="0.2"/>
    <row r="53257" ht="12.75" customHeight="1" x14ac:dyDescent="0.2"/>
    <row r="53258" ht="12.75" customHeight="1" x14ac:dyDescent="0.2"/>
    <row r="53259" ht="12.75" customHeight="1" x14ac:dyDescent="0.2"/>
    <row r="53260" ht="12.75" customHeight="1" x14ac:dyDescent="0.2"/>
    <row r="53261" ht="12.75" customHeight="1" x14ac:dyDescent="0.2"/>
    <row r="53262" ht="12.75" customHeight="1" x14ac:dyDescent="0.2"/>
    <row r="53263" ht="12.75" customHeight="1" x14ac:dyDescent="0.2"/>
    <row r="53264" ht="12.75" customHeight="1" x14ac:dyDescent="0.2"/>
    <row r="53265" ht="12.75" customHeight="1" x14ac:dyDescent="0.2"/>
    <row r="53266" ht="12.75" customHeight="1" x14ac:dyDescent="0.2"/>
    <row r="53267" ht="12.75" customHeight="1" x14ac:dyDescent="0.2"/>
    <row r="53268" ht="12.75" customHeight="1" x14ac:dyDescent="0.2"/>
    <row r="53269" ht="12.75" customHeight="1" x14ac:dyDescent="0.2"/>
    <row r="53270" ht="12.75" customHeight="1" x14ac:dyDescent="0.2"/>
    <row r="53271" ht="12.75" customHeight="1" x14ac:dyDescent="0.2"/>
    <row r="53272" ht="12.75" customHeight="1" x14ac:dyDescent="0.2"/>
    <row r="53273" ht="12.75" customHeight="1" x14ac:dyDescent="0.2"/>
    <row r="53274" ht="12.75" customHeight="1" x14ac:dyDescent="0.2"/>
    <row r="53275" ht="12.75" customHeight="1" x14ac:dyDescent="0.2"/>
    <row r="53276" ht="12.75" customHeight="1" x14ac:dyDescent="0.2"/>
    <row r="53277" ht="12.75" customHeight="1" x14ac:dyDescent="0.2"/>
    <row r="53278" ht="12.75" customHeight="1" x14ac:dyDescent="0.2"/>
    <row r="53279" ht="12.75" customHeight="1" x14ac:dyDescent="0.2"/>
    <row r="53280" ht="12.75" customHeight="1" x14ac:dyDescent="0.2"/>
    <row r="53281" ht="12.75" customHeight="1" x14ac:dyDescent="0.2"/>
    <row r="53282" ht="12.75" customHeight="1" x14ac:dyDescent="0.2"/>
    <row r="53283" ht="12.75" customHeight="1" x14ac:dyDescent="0.2"/>
    <row r="53284" ht="12.75" customHeight="1" x14ac:dyDescent="0.2"/>
    <row r="53285" ht="12.75" customHeight="1" x14ac:dyDescent="0.2"/>
    <row r="53286" ht="12.75" customHeight="1" x14ac:dyDescent="0.2"/>
    <row r="53287" ht="12.75" customHeight="1" x14ac:dyDescent="0.2"/>
    <row r="53288" ht="12.75" customHeight="1" x14ac:dyDescent="0.2"/>
    <row r="53289" ht="12.75" customHeight="1" x14ac:dyDescent="0.2"/>
    <row r="53290" ht="12.75" customHeight="1" x14ac:dyDescent="0.2"/>
    <row r="53291" ht="12.75" customHeight="1" x14ac:dyDescent="0.2"/>
    <row r="53292" ht="12.75" customHeight="1" x14ac:dyDescent="0.2"/>
    <row r="53293" ht="12.75" customHeight="1" x14ac:dyDescent="0.2"/>
    <row r="53294" ht="12.75" customHeight="1" x14ac:dyDescent="0.2"/>
    <row r="53295" ht="12.75" customHeight="1" x14ac:dyDescent="0.2"/>
    <row r="53296" ht="12.75" customHeight="1" x14ac:dyDescent="0.2"/>
    <row r="53297" ht="12.75" customHeight="1" x14ac:dyDescent="0.2"/>
    <row r="53298" ht="12.75" customHeight="1" x14ac:dyDescent="0.2"/>
    <row r="53299" ht="12.75" customHeight="1" x14ac:dyDescent="0.2"/>
    <row r="53300" ht="12.75" customHeight="1" x14ac:dyDescent="0.2"/>
    <row r="53301" ht="12.75" customHeight="1" x14ac:dyDescent="0.2"/>
    <row r="53302" ht="12.75" customHeight="1" x14ac:dyDescent="0.2"/>
    <row r="53303" ht="12.75" customHeight="1" x14ac:dyDescent="0.2"/>
    <row r="53304" ht="12.75" customHeight="1" x14ac:dyDescent="0.2"/>
    <row r="53305" ht="12.75" customHeight="1" x14ac:dyDescent="0.2"/>
    <row r="53306" ht="12.75" customHeight="1" x14ac:dyDescent="0.2"/>
    <row r="53307" ht="12.75" customHeight="1" x14ac:dyDescent="0.2"/>
    <row r="53308" ht="12.75" customHeight="1" x14ac:dyDescent="0.2"/>
    <row r="53309" ht="12.75" customHeight="1" x14ac:dyDescent="0.2"/>
    <row r="53310" ht="12.75" customHeight="1" x14ac:dyDescent="0.2"/>
    <row r="53311" ht="12.75" customHeight="1" x14ac:dyDescent="0.2"/>
    <row r="53312" ht="12.75" customHeight="1" x14ac:dyDescent="0.2"/>
    <row r="53313" ht="12.75" customHeight="1" x14ac:dyDescent="0.2"/>
    <row r="53314" ht="12.75" customHeight="1" x14ac:dyDescent="0.2"/>
    <row r="53315" ht="12.75" customHeight="1" x14ac:dyDescent="0.2"/>
    <row r="53316" ht="12.75" customHeight="1" x14ac:dyDescent="0.2"/>
    <row r="53317" ht="12.75" customHeight="1" x14ac:dyDescent="0.2"/>
    <row r="53318" ht="12.75" customHeight="1" x14ac:dyDescent="0.2"/>
    <row r="53319" ht="12.75" customHeight="1" x14ac:dyDescent="0.2"/>
    <row r="53320" ht="12.75" customHeight="1" x14ac:dyDescent="0.2"/>
    <row r="53321" ht="12.75" customHeight="1" x14ac:dyDescent="0.2"/>
    <row r="53322" ht="12.75" customHeight="1" x14ac:dyDescent="0.2"/>
    <row r="53323" ht="12.75" customHeight="1" x14ac:dyDescent="0.2"/>
    <row r="53324" ht="12.75" customHeight="1" x14ac:dyDescent="0.2"/>
    <row r="53325" ht="12.75" customHeight="1" x14ac:dyDescent="0.2"/>
    <row r="53326" ht="12.75" customHeight="1" x14ac:dyDescent="0.2"/>
    <row r="53327" ht="12.75" customHeight="1" x14ac:dyDescent="0.2"/>
    <row r="53328" ht="12.75" customHeight="1" x14ac:dyDescent="0.2"/>
    <row r="53329" ht="12.75" customHeight="1" x14ac:dyDescent="0.2"/>
    <row r="53330" ht="12.75" customHeight="1" x14ac:dyDescent="0.2"/>
    <row r="53331" ht="12.75" customHeight="1" x14ac:dyDescent="0.2"/>
    <row r="53332" ht="12.75" customHeight="1" x14ac:dyDescent="0.2"/>
    <row r="53333" ht="12.75" customHeight="1" x14ac:dyDescent="0.2"/>
    <row r="53334" ht="12.75" customHeight="1" x14ac:dyDescent="0.2"/>
    <row r="53335" ht="12.75" customHeight="1" x14ac:dyDescent="0.2"/>
    <row r="53336" ht="12.75" customHeight="1" x14ac:dyDescent="0.2"/>
    <row r="53337" ht="12.75" customHeight="1" x14ac:dyDescent="0.2"/>
    <row r="53338" ht="12.75" customHeight="1" x14ac:dyDescent="0.2"/>
    <row r="53339" ht="12.75" customHeight="1" x14ac:dyDescent="0.2"/>
    <row r="53340" ht="12.75" customHeight="1" x14ac:dyDescent="0.2"/>
    <row r="53341" ht="12.75" customHeight="1" x14ac:dyDescent="0.2"/>
    <row r="53342" ht="12.75" customHeight="1" x14ac:dyDescent="0.2"/>
    <row r="53343" ht="12.75" customHeight="1" x14ac:dyDescent="0.2"/>
    <row r="53344" ht="12.75" customHeight="1" x14ac:dyDescent="0.2"/>
    <row r="53345" ht="12.75" customHeight="1" x14ac:dyDescent="0.2"/>
    <row r="53346" ht="12.75" customHeight="1" x14ac:dyDescent="0.2"/>
    <row r="53347" ht="12.75" customHeight="1" x14ac:dyDescent="0.2"/>
    <row r="53348" ht="12.75" customHeight="1" x14ac:dyDescent="0.2"/>
    <row r="53349" ht="12.75" customHeight="1" x14ac:dyDescent="0.2"/>
    <row r="53350" ht="12.75" customHeight="1" x14ac:dyDescent="0.2"/>
    <row r="53351" ht="12.75" customHeight="1" x14ac:dyDescent="0.2"/>
    <row r="53352" ht="12.75" customHeight="1" x14ac:dyDescent="0.2"/>
    <row r="53353" ht="12.75" customHeight="1" x14ac:dyDescent="0.2"/>
    <row r="53354" ht="12.75" customHeight="1" x14ac:dyDescent="0.2"/>
    <row r="53355" ht="12.75" customHeight="1" x14ac:dyDescent="0.2"/>
    <row r="53356" ht="12.75" customHeight="1" x14ac:dyDescent="0.2"/>
    <row r="53357" ht="12.75" customHeight="1" x14ac:dyDescent="0.2"/>
    <row r="53358" ht="12.75" customHeight="1" x14ac:dyDescent="0.2"/>
    <row r="53359" ht="12.75" customHeight="1" x14ac:dyDescent="0.2"/>
    <row r="53360" ht="12.75" customHeight="1" x14ac:dyDescent="0.2"/>
    <row r="53361" ht="12.75" customHeight="1" x14ac:dyDescent="0.2"/>
    <row r="53362" ht="12.75" customHeight="1" x14ac:dyDescent="0.2"/>
    <row r="53363" ht="12.75" customHeight="1" x14ac:dyDescent="0.2"/>
    <row r="53364" ht="12.75" customHeight="1" x14ac:dyDescent="0.2"/>
    <row r="53365" ht="12.75" customHeight="1" x14ac:dyDescent="0.2"/>
    <row r="53366" ht="12.75" customHeight="1" x14ac:dyDescent="0.2"/>
    <row r="53367" ht="12.75" customHeight="1" x14ac:dyDescent="0.2"/>
    <row r="53368" ht="12.75" customHeight="1" x14ac:dyDescent="0.2"/>
    <row r="53369" ht="12.75" customHeight="1" x14ac:dyDescent="0.2"/>
    <row r="53370" ht="12.75" customHeight="1" x14ac:dyDescent="0.2"/>
    <row r="53371" ht="12.75" customHeight="1" x14ac:dyDescent="0.2"/>
    <row r="53372" ht="12.75" customHeight="1" x14ac:dyDescent="0.2"/>
    <row r="53373" ht="12.75" customHeight="1" x14ac:dyDescent="0.2"/>
    <row r="53374" ht="12.75" customHeight="1" x14ac:dyDescent="0.2"/>
    <row r="53375" ht="12.75" customHeight="1" x14ac:dyDescent="0.2"/>
    <row r="53376" ht="12.75" customHeight="1" x14ac:dyDescent="0.2"/>
    <row r="53377" ht="12.75" customHeight="1" x14ac:dyDescent="0.2"/>
    <row r="53378" ht="12.75" customHeight="1" x14ac:dyDescent="0.2"/>
    <row r="53379" ht="12.75" customHeight="1" x14ac:dyDescent="0.2"/>
    <row r="53380" ht="12.75" customHeight="1" x14ac:dyDescent="0.2"/>
    <row r="53381" ht="12.75" customHeight="1" x14ac:dyDescent="0.2"/>
    <row r="53382" ht="12.75" customHeight="1" x14ac:dyDescent="0.2"/>
    <row r="53383" ht="12.75" customHeight="1" x14ac:dyDescent="0.2"/>
    <row r="53384" ht="12.75" customHeight="1" x14ac:dyDescent="0.2"/>
    <row r="53385" ht="12.75" customHeight="1" x14ac:dyDescent="0.2"/>
    <row r="53386" ht="12.75" customHeight="1" x14ac:dyDescent="0.2"/>
    <row r="53387" ht="12.75" customHeight="1" x14ac:dyDescent="0.2"/>
    <row r="53388" ht="12.75" customHeight="1" x14ac:dyDescent="0.2"/>
    <row r="53389" ht="12.75" customHeight="1" x14ac:dyDescent="0.2"/>
    <row r="53390" ht="12.75" customHeight="1" x14ac:dyDescent="0.2"/>
    <row r="53391" ht="12.75" customHeight="1" x14ac:dyDescent="0.2"/>
    <row r="53392" ht="12.75" customHeight="1" x14ac:dyDescent="0.2"/>
    <row r="53393" ht="12.75" customHeight="1" x14ac:dyDescent="0.2"/>
    <row r="53394" ht="12.75" customHeight="1" x14ac:dyDescent="0.2"/>
    <row r="53395" ht="12.75" customHeight="1" x14ac:dyDescent="0.2"/>
    <row r="53396" ht="12.75" customHeight="1" x14ac:dyDescent="0.2"/>
    <row r="53397" ht="12.75" customHeight="1" x14ac:dyDescent="0.2"/>
    <row r="53398" ht="12.75" customHeight="1" x14ac:dyDescent="0.2"/>
    <row r="53399" ht="12.75" customHeight="1" x14ac:dyDescent="0.2"/>
    <row r="53400" ht="12.75" customHeight="1" x14ac:dyDescent="0.2"/>
    <row r="53401" ht="12.75" customHeight="1" x14ac:dyDescent="0.2"/>
    <row r="53402" ht="12.75" customHeight="1" x14ac:dyDescent="0.2"/>
    <row r="53403" ht="12.75" customHeight="1" x14ac:dyDescent="0.2"/>
    <row r="53404" ht="12.75" customHeight="1" x14ac:dyDescent="0.2"/>
    <row r="53405" ht="12.75" customHeight="1" x14ac:dyDescent="0.2"/>
    <row r="53406" ht="12.75" customHeight="1" x14ac:dyDescent="0.2"/>
    <row r="53407" ht="12.75" customHeight="1" x14ac:dyDescent="0.2"/>
    <row r="53408" ht="12.75" customHeight="1" x14ac:dyDescent="0.2"/>
    <row r="53409" ht="12.75" customHeight="1" x14ac:dyDescent="0.2"/>
    <row r="53410" ht="12.75" customHeight="1" x14ac:dyDescent="0.2"/>
    <row r="53411" ht="12.75" customHeight="1" x14ac:dyDescent="0.2"/>
    <row r="53412" ht="12.75" customHeight="1" x14ac:dyDescent="0.2"/>
    <row r="53413" ht="12.75" customHeight="1" x14ac:dyDescent="0.2"/>
    <row r="53414" ht="12.75" customHeight="1" x14ac:dyDescent="0.2"/>
    <row r="53415" ht="12.75" customHeight="1" x14ac:dyDescent="0.2"/>
    <row r="53416" ht="12.75" customHeight="1" x14ac:dyDescent="0.2"/>
    <row r="53417" ht="12.75" customHeight="1" x14ac:dyDescent="0.2"/>
    <row r="53418" ht="12.75" customHeight="1" x14ac:dyDescent="0.2"/>
    <row r="53419" ht="12.75" customHeight="1" x14ac:dyDescent="0.2"/>
    <row r="53420" ht="12.75" customHeight="1" x14ac:dyDescent="0.2"/>
    <row r="53421" ht="12.75" customHeight="1" x14ac:dyDescent="0.2"/>
    <row r="53422" ht="12.75" customHeight="1" x14ac:dyDescent="0.2"/>
    <row r="53423" ht="12.75" customHeight="1" x14ac:dyDescent="0.2"/>
    <row r="53424" ht="12.75" customHeight="1" x14ac:dyDescent="0.2"/>
    <row r="53425" ht="12.75" customHeight="1" x14ac:dyDescent="0.2"/>
    <row r="53426" ht="12.75" customHeight="1" x14ac:dyDescent="0.2"/>
    <row r="53427" ht="12.75" customHeight="1" x14ac:dyDescent="0.2"/>
    <row r="53428" ht="12.75" customHeight="1" x14ac:dyDescent="0.2"/>
    <row r="53429" ht="12.75" customHeight="1" x14ac:dyDescent="0.2"/>
    <row r="53430" ht="12.75" customHeight="1" x14ac:dyDescent="0.2"/>
    <row r="53431" ht="12.75" customHeight="1" x14ac:dyDescent="0.2"/>
    <row r="53432" ht="12.75" customHeight="1" x14ac:dyDescent="0.2"/>
    <row r="53433" ht="12.75" customHeight="1" x14ac:dyDescent="0.2"/>
    <row r="53434" ht="12.75" customHeight="1" x14ac:dyDescent="0.2"/>
    <row r="53435" ht="12.75" customHeight="1" x14ac:dyDescent="0.2"/>
    <row r="53436" ht="12.75" customHeight="1" x14ac:dyDescent="0.2"/>
    <row r="53437" ht="12.75" customHeight="1" x14ac:dyDescent="0.2"/>
    <row r="53438" ht="12.75" customHeight="1" x14ac:dyDescent="0.2"/>
    <row r="53439" ht="12.75" customHeight="1" x14ac:dyDescent="0.2"/>
    <row r="53440" ht="12.75" customHeight="1" x14ac:dyDescent="0.2"/>
    <row r="53441" ht="12.75" customHeight="1" x14ac:dyDescent="0.2"/>
    <row r="53442" ht="12.75" customHeight="1" x14ac:dyDescent="0.2"/>
    <row r="53443" ht="12.75" customHeight="1" x14ac:dyDescent="0.2"/>
    <row r="53444" ht="12.75" customHeight="1" x14ac:dyDescent="0.2"/>
    <row r="53445" ht="12.75" customHeight="1" x14ac:dyDescent="0.2"/>
    <row r="53446" ht="12.75" customHeight="1" x14ac:dyDescent="0.2"/>
    <row r="53447" ht="12.75" customHeight="1" x14ac:dyDescent="0.2"/>
    <row r="53448" ht="12.75" customHeight="1" x14ac:dyDescent="0.2"/>
    <row r="53449" ht="12.75" customHeight="1" x14ac:dyDescent="0.2"/>
    <row r="53450" ht="12.75" customHeight="1" x14ac:dyDescent="0.2"/>
    <row r="53451" ht="12.75" customHeight="1" x14ac:dyDescent="0.2"/>
    <row r="53452" ht="12.75" customHeight="1" x14ac:dyDescent="0.2"/>
    <row r="53453" ht="12.75" customHeight="1" x14ac:dyDescent="0.2"/>
    <row r="53454" ht="12.75" customHeight="1" x14ac:dyDescent="0.2"/>
    <row r="53455" ht="12.75" customHeight="1" x14ac:dyDescent="0.2"/>
    <row r="53456" ht="12.75" customHeight="1" x14ac:dyDescent="0.2"/>
    <row r="53457" ht="12.75" customHeight="1" x14ac:dyDescent="0.2"/>
    <row r="53458" ht="12.75" customHeight="1" x14ac:dyDescent="0.2"/>
    <row r="53459" ht="12.75" customHeight="1" x14ac:dyDescent="0.2"/>
    <row r="53460" ht="12.75" customHeight="1" x14ac:dyDescent="0.2"/>
    <row r="53461" ht="12.75" customHeight="1" x14ac:dyDescent="0.2"/>
    <row r="53462" ht="12.75" customHeight="1" x14ac:dyDescent="0.2"/>
    <row r="53463" ht="12.75" customHeight="1" x14ac:dyDescent="0.2"/>
    <row r="53464" ht="12.75" customHeight="1" x14ac:dyDescent="0.2"/>
    <row r="53465" ht="12.75" customHeight="1" x14ac:dyDescent="0.2"/>
    <row r="53466" ht="12.75" customHeight="1" x14ac:dyDescent="0.2"/>
    <row r="53467" ht="12.75" customHeight="1" x14ac:dyDescent="0.2"/>
    <row r="53468" ht="12.75" customHeight="1" x14ac:dyDescent="0.2"/>
    <row r="53469" ht="12.75" customHeight="1" x14ac:dyDescent="0.2"/>
    <row r="53470" ht="12.75" customHeight="1" x14ac:dyDescent="0.2"/>
    <row r="53471" ht="12.75" customHeight="1" x14ac:dyDescent="0.2"/>
    <row r="53472" ht="12.75" customHeight="1" x14ac:dyDescent="0.2"/>
    <row r="53473" ht="12.75" customHeight="1" x14ac:dyDescent="0.2"/>
    <row r="53474" ht="12.75" customHeight="1" x14ac:dyDescent="0.2"/>
    <row r="53475" ht="12.75" customHeight="1" x14ac:dyDescent="0.2"/>
    <row r="53476" ht="12.75" customHeight="1" x14ac:dyDescent="0.2"/>
    <row r="53477" ht="12.75" customHeight="1" x14ac:dyDescent="0.2"/>
    <row r="53478" ht="12.75" customHeight="1" x14ac:dyDescent="0.2"/>
    <row r="53479" ht="12.75" customHeight="1" x14ac:dyDescent="0.2"/>
    <row r="53480" ht="12.75" customHeight="1" x14ac:dyDescent="0.2"/>
    <row r="53481" ht="12.75" customHeight="1" x14ac:dyDescent="0.2"/>
    <row r="53482" ht="12.75" customHeight="1" x14ac:dyDescent="0.2"/>
    <row r="53483" ht="12.75" customHeight="1" x14ac:dyDescent="0.2"/>
    <row r="53484" ht="12.75" customHeight="1" x14ac:dyDescent="0.2"/>
    <row r="53485" ht="12.75" customHeight="1" x14ac:dyDescent="0.2"/>
    <row r="53486" ht="12.75" customHeight="1" x14ac:dyDescent="0.2"/>
    <row r="53487" ht="12.75" customHeight="1" x14ac:dyDescent="0.2"/>
    <row r="53488" ht="12.75" customHeight="1" x14ac:dyDescent="0.2"/>
    <row r="53489" ht="12.75" customHeight="1" x14ac:dyDescent="0.2"/>
    <row r="53490" ht="12.75" customHeight="1" x14ac:dyDescent="0.2"/>
    <row r="53491" ht="12.75" customHeight="1" x14ac:dyDescent="0.2"/>
    <row r="53492" ht="12.75" customHeight="1" x14ac:dyDescent="0.2"/>
    <row r="53493" ht="12.75" customHeight="1" x14ac:dyDescent="0.2"/>
    <row r="53494" ht="12.75" customHeight="1" x14ac:dyDescent="0.2"/>
    <row r="53495" ht="12.75" customHeight="1" x14ac:dyDescent="0.2"/>
    <row r="53496" ht="12.75" customHeight="1" x14ac:dyDescent="0.2"/>
    <row r="53497" ht="12.75" customHeight="1" x14ac:dyDescent="0.2"/>
    <row r="53498" ht="12.75" customHeight="1" x14ac:dyDescent="0.2"/>
    <row r="53499" ht="12.75" customHeight="1" x14ac:dyDescent="0.2"/>
    <row r="53500" ht="12.75" customHeight="1" x14ac:dyDescent="0.2"/>
    <row r="53501" ht="12.75" customHeight="1" x14ac:dyDescent="0.2"/>
    <row r="53502" ht="12.75" customHeight="1" x14ac:dyDescent="0.2"/>
    <row r="53503" ht="12.75" customHeight="1" x14ac:dyDescent="0.2"/>
    <row r="53504" ht="12.75" customHeight="1" x14ac:dyDescent="0.2"/>
    <row r="53505" ht="12.75" customHeight="1" x14ac:dyDescent="0.2"/>
    <row r="53506" ht="12.75" customHeight="1" x14ac:dyDescent="0.2"/>
    <row r="53507" ht="12.75" customHeight="1" x14ac:dyDescent="0.2"/>
    <row r="53508" ht="12.75" customHeight="1" x14ac:dyDescent="0.2"/>
    <row r="53509" ht="12.75" customHeight="1" x14ac:dyDescent="0.2"/>
    <row r="53510" ht="12.75" customHeight="1" x14ac:dyDescent="0.2"/>
    <row r="53511" ht="12.75" customHeight="1" x14ac:dyDescent="0.2"/>
    <row r="53512" ht="12.75" customHeight="1" x14ac:dyDescent="0.2"/>
    <row r="53513" ht="12.75" customHeight="1" x14ac:dyDescent="0.2"/>
    <row r="53514" ht="12.75" customHeight="1" x14ac:dyDescent="0.2"/>
    <row r="53515" ht="12.75" customHeight="1" x14ac:dyDescent="0.2"/>
    <row r="53516" ht="12.75" customHeight="1" x14ac:dyDescent="0.2"/>
    <row r="53517" ht="12.75" customHeight="1" x14ac:dyDescent="0.2"/>
    <row r="53518" ht="12.75" customHeight="1" x14ac:dyDescent="0.2"/>
    <row r="53519" ht="12.75" customHeight="1" x14ac:dyDescent="0.2"/>
    <row r="53520" ht="12.75" customHeight="1" x14ac:dyDescent="0.2"/>
    <row r="53521" ht="12.75" customHeight="1" x14ac:dyDescent="0.2"/>
    <row r="53522" ht="12.75" customHeight="1" x14ac:dyDescent="0.2"/>
    <row r="53523" ht="12.75" customHeight="1" x14ac:dyDescent="0.2"/>
    <row r="53524" ht="12.75" customHeight="1" x14ac:dyDescent="0.2"/>
    <row r="53525" ht="12.75" customHeight="1" x14ac:dyDescent="0.2"/>
    <row r="53526" ht="12.75" customHeight="1" x14ac:dyDescent="0.2"/>
    <row r="53527" ht="12.75" customHeight="1" x14ac:dyDescent="0.2"/>
    <row r="53528" ht="12.75" customHeight="1" x14ac:dyDescent="0.2"/>
    <row r="53529" ht="12.75" customHeight="1" x14ac:dyDescent="0.2"/>
    <row r="53530" ht="12.75" customHeight="1" x14ac:dyDescent="0.2"/>
    <row r="53531" ht="12.75" customHeight="1" x14ac:dyDescent="0.2"/>
    <row r="53532" ht="12.75" customHeight="1" x14ac:dyDescent="0.2"/>
    <row r="53533" ht="12.75" customHeight="1" x14ac:dyDescent="0.2"/>
    <row r="53534" ht="12.75" customHeight="1" x14ac:dyDescent="0.2"/>
    <row r="53535" ht="12.75" customHeight="1" x14ac:dyDescent="0.2"/>
    <row r="53536" ht="12.75" customHeight="1" x14ac:dyDescent="0.2"/>
    <row r="53537" ht="12.75" customHeight="1" x14ac:dyDescent="0.2"/>
    <row r="53538" ht="12.75" customHeight="1" x14ac:dyDescent="0.2"/>
    <row r="53539" ht="12.75" customHeight="1" x14ac:dyDescent="0.2"/>
    <row r="53540" ht="12.75" customHeight="1" x14ac:dyDescent="0.2"/>
    <row r="53541" ht="12.75" customHeight="1" x14ac:dyDescent="0.2"/>
    <row r="53542" ht="12.75" customHeight="1" x14ac:dyDescent="0.2"/>
    <row r="53543" ht="12.75" customHeight="1" x14ac:dyDescent="0.2"/>
    <row r="53544" ht="12.75" customHeight="1" x14ac:dyDescent="0.2"/>
    <row r="53545" ht="12.75" customHeight="1" x14ac:dyDescent="0.2"/>
    <row r="53546" ht="12.75" customHeight="1" x14ac:dyDescent="0.2"/>
    <row r="53547" ht="12.75" customHeight="1" x14ac:dyDescent="0.2"/>
    <row r="53548" ht="12.75" customHeight="1" x14ac:dyDescent="0.2"/>
    <row r="53549" ht="12.75" customHeight="1" x14ac:dyDescent="0.2"/>
    <row r="53550" ht="12.75" customHeight="1" x14ac:dyDescent="0.2"/>
    <row r="53551" ht="12.75" customHeight="1" x14ac:dyDescent="0.2"/>
    <row r="53552" ht="12.75" customHeight="1" x14ac:dyDescent="0.2"/>
    <row r="53553" ht="12.75" customHeight="1" x14ac:dyDescent="0.2"/>
    <row r="53554" ht="12.75" customHeight="1" x14ac:dyDescent="0.2"/>
    <row r="53555" ht="12.75" customHeight="1" x14ac:dyDescent="0.2"/>
    <row r="53556" ht="12.75" customHeight="1" x14ac:dyDescent="0.2"/>
    <row r="53557" ht="12.75" customHeight="1" x14ac:dyDescent="0.2"/>
    <row r="53558" ht="12.75" customHeight="1" x14ac:dyDescent="0.2"/>
    <row r="53559" ht="12.75" customHeight="1" x14ac:dyDescent="0.2"/>
    <row r="53560" ht="12.75" customHeight="1" x14ac:dyDescent="0.2"/>
    <row r="53561" ht="12.75" customHeight="1" x14ac:dyDescent="0.2"/>
    <row r="53562" ht="12.75" customHeight="1" x14ac:dyDescent="0.2"/>
    <row r="53563" ht="12.75" customHeight="1" x14ac:dyDescent="0.2"/>
    <row r="53564" ht="12.75" customHeight="1" x14ac:dyDescent="0.2"/>
    <row r="53565" ht="12.75" customHeight="1" x14ac:dyDescent="0.2"/>
    <row r="53566" ht="12.75" customHeight="1" x14ac:dyDescent="0.2"/>
    <row r="53567" ht="12.75" customHeight="1" x14ac:dyDescent="0.2"/>
    <row r="53568" ht="12.75" customHeight="1" x14ac:dyDescent="0.2"/>
    <row r="53569" ht="12.75" customHeight="1" x14ac:dyDescent="0.2"/>
    <row r="53570" ht="12.75" customHeight="1" x14ac:dyDescent="0.2"/>
    <row r="53571" ht="12.75" customHeight="1" x14ac:dyDescent="0.2"/>
    <row r="53572" ht="12.75" customHeight="1" x14ac:dyDescent="0.2"/>
    <row r="53573" ht="12.75" customHeight="1" x14ac:dyDescent="0.2"/>
    <row r="53574" ht="12.75" customHeight="1" x14ac:dyDescent="0.2"/>
    <row r="53575" ht="12.75" customHeight="1" x14ac:dyDescent="0.2"/>
    <row r="53576" ht="12.75" customHeight="1" x14ac:dyDescent="0.2"/>
    <row r="53577" ht="12.75" customHeight="1" x14ac:dyDescent="0.2"/>
    <row r="53578" ht="12.75" customHeight="1" x14ac:dyDescent="0.2"/>
    <row r="53579" ht="12.75" customHeight="1" x14ac:dyDescent="0.2"/>
    <row r="53580" ht="12.75" customHeight="1" x14ac:dyDescent="0.2"/>
    <row r="53581" ht="12.75" customHeight="1" x14ac:dyDescent="0.2"/>
    <row r="53582" ht="12.75" customHeight="1" x14ac:dyDescent="0.2"/>
    <row r="53583" ht="12.75" customHeight="1" x14ac:dyDescent="0.2"/>
    <row r="53584" ht="12.75" customHeight="1" x14ac:dyDescent="0.2"/>
    <row r="53585" ht="12.75" customHeight="1" x14ac:dyDescent="0.2"/>
    <row r="53586" ht="12.75" customHeight="1" x14ac:dyDescent="0.2"/>
    <row r="53587" ht="12.75" customHeight="1" x14ac:dyDescent="0.2"/>
    <row r="53588" ht="12.75" customHeight="1" x14ac:dyDescent="0.2"/>
    <row r="53589" ht="12.75" customHeight="1" x14ac:dyDescent="0.2"/>
    <row r="53590" ht="12.75" customHeight="1" x14ac:dyDescent="0.2"/>
    <row r="53591" ht="12.75" customHeight="1" x14ac:dyDescent="0.2"/>
    <row r="53592" ht="12.75" customHeight="1" x14ac:dyDescent="0.2"/>
    <row r="53593" ht="12.75" customHeight="1" x14ac:dyDescent="0.2"/>
    <row r="53594" ht="12.75" customHeight="1" x14ac:dyDescent="0.2"/>
    <row r="53595" ht="12.75" customHeight="1" x14ac:dyDescent="0.2"/>
    <row r="53596" ht="12.75" customHeight="1" x14ac:dyDescent="0.2"/>
    <row r="53597" ht="12.75" customHeight="1" x14ac:dyDescent="0.2"/>
    <row r="53598" ht="12.75" customHeight="1" x14ac:dyDescent="0.2"/>
    <row r="53599" ht="12.75" customHeight="1" x14ac:dyDescent="0.2"/>
    <row r="53600" ht="12.75" customHeight="1" x14ac:dyDescent="0.2"/>
    <row r="53601" ht="12.75" customHeight="1" x14ac:dyDescent="0.2"/>
    <row r="53602" ht="12.75" customHeight="1" x14ac:dyDescent="0.2"/>
    <row r="53603" ht="12.75" customHeight="1" x14ac:dyDescent="0.2"/>
    <row r="53604" ht="12.75" customHeight="1" x14ac:dyDescent="0.2"/>
    <row r="53605" ht="12.75" customHeight="1" x14ac:dyDescent="0.2"/>
    <row r="53606" ht="12.75" customHeight="1" x14ac:dyDescent="0.2"/>
    <row r="53607" ht="12.75" customHeight="1" x14ac:dyDescent="0.2"/>
    <row r="53608" ht="12.75" customHeight="1" x14ac:dyDescent="0.2"/>
    <row r="53609" ht="12.75" customHeight="1" x14ac:dyDescent="0.2"/>
    <row r="53610" ht="12.75" customHeight="1" x14ac:dyDescent="0.2"/>
    <row r="53611" ht="12.75" customHeight="1" x14ac:dyDescent="0.2"/>
    <row r="53612" ht="12.75" customHeight="1" x14ac:dyDescent="0.2"/>
    <row r="53613" ht="12.75" customHeight="1" x14ac:dyDescent="0.2"/>
    <row r="53614" ht="12.75" customHeight="1" x14ac:dyDescent="0.2"/>
    <row r="53615" ht="12.75" customHeight="1" x14ac:dyDescent="0.2"/>
    <row r="53616" ht="12.75" customHeight="1" x14ac:dyDescent="0.2"/>
    <row r="53617" ht="12.75" customHeight="1" x14ac:dyDescent="0.2"/>
    <row r="53618" ht="12.75" customHeight="1" x14ac:dyDescent="0.2"/>
    <row r="53619" ht="12.75" customHeight="1" x14ac:dyDescent="0.2"/>
    <row r="53620" ht="12.75" customHeight="1" x14ac:dyDescent="0.2"/>
    <row r="53621" ht="12.75" customHeight="1" x14ac:dyDescent="0.2"/>
    <row r="53622" ht="12.75" customHeight="1" x14ac:dyDescent="0.2"/>
    <row r="53623" ht="12.75" customHeight="1" x14ac:dyDescent="0.2"/>
    <row r="53624" ht="12.75" customHeight="1" x14ac:dyDescent="0.2"/>
    <row r="53625" ht="12.75" customHeight="1" x14ac:dyDescent="0.2"/>
    <row r="53626" ht="12.75" customHeight="1" x14ac:dyDescent="0.2"/>
    <row r="53627" ht="12.75" customHeight="1" x14ac:dyDescent="0.2"/>
    <row r="53628" ht="12.75" customHeight="1" x14ac:dyDescent="0.2"/>
    <row r="53629" ht="12.75" customHeight="1" x14ac:dyDescent="0.2"/>
    <row r="53630" ht="12.75" customHeight="1" x14ac:dyDescent="0.2"/>
    <row r="53631" ht="12.75" customHeight="1" x14ac:dyDescent="0.2"/>
    <row r="53632" ht="12.75" customHeight="1" x14ac:dyDescent="0.2"/>
    <row r="53633" ht="12.75" customHeight="1" x14ac:dyDescent="0.2"/>
    <row r="53634" ht="12.75" customHeight="1" x14ac:dyDescent="0.2"/>
    <row r="53635" ht="12.75" customHeight="1" x14ac:dyDescent="0.2"/>
    <row r="53636" ht="12.75" customHeight="1" x14ac:dyDescent="0.2"/>
    <row r="53637" ht="12.75" customHeight="1" x14ac:dyDescent="0.2"/>
    <row r="53638" ht="12.75" customHeight="1" x14ac:dyDescent="0.2"/>
    <row r="53639" ht="12.75" customHeight="1" x14ac:dyDescent="0.2"/>
    <row r="53640" ht="12.75" customHeight="1" x14ac:dyDescent="0.2"/>
    <row r="53641" ht="12.75" customHeight="1" x14ac:dyDescent="0.2"/>
    <row r="53642" ht="12.75" customHeight="1" x14ac:dyDescent="0.2"/>
    <row r="53643" ht="12.75" customHeight="1" x14ac:dyDescent="0.2"/>
    <row r="53644" ht="12.75" customHeight="1" x14ac:dyDescent="0.2"/>
    <row r="53645" ht="12.75" customHeight="1" x14ac:dyDescent="0.2"/>
    <row r="53646" ht="12.75" customHeight="1" x14ac:dyDescent="0.2"/>
    <row r="53647" ht="12.75" customHeight="1" x14ac:dyDescent="0.2"/>
    <row r="53648" ht="12.75" customHeight="1" x14ac:dyDescent="0.2"/>
    <row r="53649" ht="12.75" customHeight="1" x14ac:dyDescent="0.2"/>
    <row r="53650" ht="12.75" customHeight="1" x14ac:dyDescent="0.2"/>
    <row r="53651" ht="12.75" customHeight="1" x14ac:dyDescent="0.2"/>
    <row r="53652" ht="12.75" customHeight="1" x14ac:dyDescent="0.2"/>
    <row r="53653" ht="12.75" customHeight="1" x14ac:dyDescent="0.2"/>
    <row r="53654" ht="12.75" customHeight="1" x14ac:dyDescent="0.2"/>
    <row r="53655" ht="12.75" customHeight="1" x14ac:dyDescent="0.2"/>
    <row r="53656" ht="12.75" customHeight="1" x14ac:dyDescent="0.2"/>
    <row r="53657" ht="12.75" customHeight="1" x14ac:dyDescent="0.2"/>
    <row r="53658" ht="12.75" customHeight="1" x14ac:dyDescent="0.2"/>
    <row r="53659" ht="12.75" customHeight="1" x14ac:dyDescent="0.2"/>
    <row r="53660" ht="12.75" customHeight="1" x14ac:dyDescent="0.2"/>
    <row r="53661" ht="12.75" customHeight="1" x14ac:dyDescent="0.2"/>
    <row r="53662" ht="12.75" customHeight="1" x14ac:dyDescent="0.2"/>
    <row r="53663" ht="12.75" customHeight="1" x14ac:dyDescent="0.2"/>
    <row r="53664" ht="12.75" customHeight="1" x14ac:dyDescent="0.2"/>
    <row r="53665" ht="12.75" customHeight="1" x14ac:dyDescent="0.2"/>
    <row r="53666" ht="12.75" customHeight="1" x14ac:dyDescent="0.2"/>
    <row r="53667" ht="12.75" customHeight="1" x14ac:dyDescent="0.2"/>
    <row r="53668" ht="12.75" customHeight="1" x14ac:dyDescent="0.2"/>
    <row r="53669" ht="12.75" customHeight="1" x14ac:dyDescent="0.2"/>
    <row r="53670" ht="12.75" customHeight="1" x14ac:dyDescent="0.2"/>
    <row r="53671" ht="12.75" customHeight="1" x14ac:dyDescent="0.2"/>
    <row r="53672" ht="12.75" customHeight="1" x14ac:dyDescent="0.2"/>
    <row r="53673" ht="12.75" customHeight="1" x14ac:dyDescent="0.2"/>
    <row r="53674" ht="12.75" customHeight="1" x14ac:dyDescent="0.2"/>
    <row r="53675" ht="12.75" customHeight="1" x14ac:dyDescent="0.2"/>
    <row r="53676" ht="12.75" customHeight="1" x14ac:dyDescent="0.2"/>
    <row r="53677" ht="12.75" customHeight="1" x14ac:dyDescent="0.2"/>
    <row r="53678" ht="12.75" customHeight="1" x14ac:dyDescent="0.2"/>
    <row r="53679" ht="12.75" customHeight="1" x14ac:dyDescent="0.2"/>
    <row r="53680" ht="12.75" customHeight="1" x14ac:dyDescent="0.2"/>
    <row r="53681" ht="12.75" customHeight="1" x14ac:dyDescent="0.2"/>
    <row r="53682" ht="12.75" customHeight="1" x14ac:dyDescent="0.2"/>
    <row r="53683" ht="12.75" customHeight="1" x14ac:dyDescent="0.2"/>
    <row r="53684" ht="12.75" customHeight="1" x14ac:dyDescent="0.2"/>
    <row r="53685" ht="12.75" customHeight="1" x14ac:dyDescent="0.2"/>
    <row r="53686" ht="12.75" customHeight="1" x14ac:dyDescent="0.2"/>
    <row r="53687" ht="12.75" customHeight="1" x14ac:dyDescent="0.2"/>
    <row r="53688" ht="12.75" customHeight="1" x14ac:dyDescent="0.2"/>
    <row r="53689" ht="12.75" customHeight="1" x14ac:dyDescent="0.2"/>
    <row r="53690" ht="12.75" customHeight="1" x14ac:dyDescent="0.2"/>
    <row r="53691" ht="12.75" customHeight="1" x14ac:dyDescent="0.2"/>
    <row r="53692" ht="12.75" customHeight="1" x14ac:dyDescent="0.2"/>
    <row r="53693" ht="12.75" customHeight="1" x14ac:dyDescent="0.2"/>
    <row r="53694" ht="12.75" customHeight="1" x14ac:dyDescent="0.2"/>
    <row r="53695" ht="12.75" customHeight="1" x14ac:dyDescent="0.2"/>
    <row r="53696" ht="12.75" customHeight="1" x14ac:dyDescent="0.2"/>
    <row r="53697" ht="12.75" customHeight="1" x14ac:dyDescent="0.2"/>
    <row r="53698" ht="12.75" customHeight="1" x14ac:dyDescent="0.2"/>
    <row r="53699" ht="12.75" customHeight="1" x14ac:dyDescent="0.2"/>
    <row r="53700" ht="12.75" customHeight="1" x14ac:dyDescent="0.2"/>
    <row r="53701" ht="12.75" customHeight="1" x14ac:dyDescent="0.2"/>
    <row r="53702" ht="12.75" customHeight="1" x14ac:dyDescent="0.2"/>
    <row r="53703" ht="12.75" customHeight="1" x14ac:dyDescent="0.2"/>
    <row r="53704" ht="12.75" customHeight="1" x14ac:dyDescent="0.2"/>
    <row r="53705" ht="12.75" customHeight="1" x14ac:dyDescent="0.2"/>
    <row r="53706" ht="12.75" customHeight="1" x14ac:dyDescent="0.2"/>
    <row r="53707" ht="12.75" customHeight="1" x14ac:dyDescent="0.2"/>
    <row r="53708" ht="12.75" customHeight="1" x14ac:dyDescent="0.2"/>
    <row r="53709" ht="12.75" customHeight="1" x14ac:dyDescent="0.2"/>
    <row r="53710" ht="12.75" customHeight="1" x14ac:dyDescent="0.2"/>
    <row r="53711" ht="12.75" customHeight="1" x14ac:dyDescent="0.2"/>
    <row r="53712" ht="12.75" customHeight="1" x14ac:dyDescent="0.2"/>
    <row r="53713" ht="12.75" customHeight="1" x14ac:dyDescent="0.2"/>
    <row r="53714" ht="12.75" customHeight="1" x14ac:dyDescent="0.2"/>
    <row r="53715" ht="12.75" customHeight="1" x14ac:dyDescent="0.2"/>
    <row r="53716" ht="12.75" customHeight="1" x14ac:dyDescent="0.2"/>
    <row r="53717" ht="12.75" customHeight="1" x14ac:dyDescent="0.2"/>
    <row r="53718" ht="12.75" customHeight="1" x14ac:dyDescent="0.2"/>
    <row r="53719" ht="12.75" customHeight="1" x14ac:dyDescent="0.2"/>
    <row r="53720" ht="12.75" customHeight="1" x14ac:dyDescent="0.2"/>
    <row r="53721" ht="12.75" customHeight="1" x14ac:dyDescent="0.2"/>
    <row r="53722" ht="12.75" customHeight="1" x14ac:dyDescent="0.2"/>
    <row r="53723" ht="12.75" customHeight="1" x14ac:dyDescent="0.2"/>
    <row r="53724" ht="12.75" customHeight="1" x14ac:dyDescent="0.2"/>
    <row r="53725" ht="12.75" customHeight="1" x14ac:dyDescent="0.2"/>
    <row r="53726" ht="12.75" customHeight="1" x14ac:dyDescent="0.2"/>
    <row r="53727" ht="12.75" customHeight="1" x14ac:dyDescent="0.2"/>
    <row r="53728" ht="12.75" customHeight="1" x14ac:dyDescent="0.2"/>
    <row r="53729" ht="12.75" customHeight="1" x14ac:dyDescent="0.2"/>
    <row r="53730" ht="12.75" customHeight="1" x14ac:dyDescent="0.2"/>
    <row r="53731" ht="12.75" customHeight="1" x14ac:dyDescent="0.2"/>
    <row r="53732" ht="12.75" customHeight="1" x14ac:dyDescent="0.2"/>
    <row r="53733" ht="12.75" customHeight="1" x14ac:dyDescent="0.2"/>
    <row r="53734" ht="12.75" customHeight="1" x14ac:dyDescent="0.2"/>
    <row r="53735" ht="12.75" customHeight="1" x14ac:dyDescent="0.2"/>
    <row r="53736" ht="12.75" customHeight="1" x14ac:dyDescent="0.2"/>
    <row r="53737" ht="12.75" customHeight="1" x14ac:dyDescent="0.2"/>
    <row r="53738" ht="12.75" customHeight="1" x14ac:dyDescent="0.2"/>
    <row r="53739" ht="12.75" customHeight="1" x14ac:dyDescent="0.2"/>
    <row r="53740" ht="12.75" customHeight="1" x14ac:dyDescent="0.2"/>
    <row r="53741" ht="12.75" customHeight="1" x14ac:dyDescent="0.2"/>
    <row r="53742" ht="12.75" customHeight="1" x14ac:dyDescent="0.2"/>
    <row r="53743" ht="12.75" customHeight="1" x14ac:dyDescent="0.2"/>
    <row r="53744" ht="12.75" customHeight="1" x14ac:dyDescent="0.2"/>
    <row r="53745" ht="12.75" customHeight="1" x14ac:dyDescent="0.2"/>
    <row r="53746" ht="12.75" customHeight="1" x14ac:dyDescent="0.2"/>
    <row r="53747" ht="12.75" customHeight="1" x14ac:dyDescent="0.2"/>
    <row r="53748" ht="12.75" customHeight="1" x14ac:dyDescent="0.2"/>
    <row r="53749" ht="12.75" customHeight="1" x14ac:dyDescent="0.2"/>
    <row r="53750" ht="12.75" customHeight="1" x14ac:dyDescent="0.2"/>
    <row r="53751" ht="12.75" customHeight="1" x14ac:dyDescent="0.2"/>
    <row r="53752" ht="12.75" customHeight="1" x14ac:dyDescent="0.2"/>
    <row r="53753" ht="12.75" customHeight="1" x14ac:dyDescent="0.2"/>
    <row r="53754" ht="12.75" customHeight="1" x14ac:dyDescent="0.2"/>
    <row r="53755" ht="12.75" customHeight="1" x14ac:dyDescent="0.2"/>
    <row r="53756" ht="12.75" customHeight="1" x14ac:dyDescent="0.2"/>
    <row r="53757" ht="12.75" customHeight="1" x14ac:dyDescent="0.2"/>
    <row r="53758" ht="12.75" customHeight="1" x14ac:dyDescent="0.2"/>
    <row r="53759" ht="12.75" customHeight="1" x14ac:dyDescent="0.2"/>
    <row r="53760" ht="12.75" customHeight="1" x14ac:dyDescent="0.2"/>
    <row r="53761" ht="12.75" customHeight="1" x14ac:dyDescent="0.2"/>
    <row r="53762" ht="12.75" customHeight="1" x14ac:dyDescent="0.2"/>
    <row r="53763" ht="12.75" customHeight="1" x14ac:dyDescent="0.2"/>
    <row r="53764" ht="12.75" customHeight="1" x14ac:dyDescent="0.2"/>
    <row r="53765" ht="12.75" customHeight="1" x14ac:dyDescent="0.2"/>
    <row r="53766" ht="12.75" customHeight="1" x14ac:dyDescent="0.2"/>
    <row r="53767" ht="12.75" customHeight="1" x14ac:dyDescent="0.2"/>
    <row r="53768" ht="12.75" customHeight="1" x14ac:dyDescent="0.2"/>
    <row r="53769" ht="12.75" customHeight="1" x14ac:dyDescent="0.2"/>
    <row r="53770" ht="12.75" customHeight="1" x14ac:dyDescent="0.2"/>
    <row r="53771" ht="12.75" customHeight="1" x14ac:dyDescent="0.2"/>
    <row r="53772" ht="12.75" customHeight="1" x14ac:dyDescent="0.2"/>
    <row r="53773" ht="12.75" customHeight="1" x14ac:dyDescent="0.2"/>
    <row r="53774" ht="12.75" customHeight="1" x14ac:dyDescent="0.2"/>
    <row r="53775" ht="12.75" customHeight="1" x14ac:dyDescent="0.2"/>
    <row r="53776" ht="12.75" customHeight="1" x14ac:dyDescent="0.2"/>
    <row r="53777" ht="12.75" customHeight="1" x14ac:dyDescent="0.2"/>
    <row r="53778" ht="12.75" customHeight="1" x14ac:dyDescent="0.2"/>
    <row r="53779" ht="12.75" customHeight="1" x14ac:dyDescent="0.2"/>
    <row r="53780" ht="12.75" customHeight="1" x14ac:dyDescent="0.2"/>
    <row r="53781" ht="12.75" customHeight="1" x14ac:dyDescent="0.2"/>
    <row r="53782" ht="12.75" customHeight="1" x14ac:dyDescent="0.2"/>
    <row r="53783" ht="12.75" customHeight="1" x14ac:dyDescent="0.2"/>
    <row r="53784" ht="12.75" customHeight="1" x14ac:dyDescent="0.2"/>
    <row r="53785" ht="12.75" customHeight="1" x14ac:dyDescent="0.2"/>
    <row r="53786" ht="12.75" customHeight="1" x14ac:dyDescent="0.2"/>
    <row r="53787" ht="12.75" customHeight="1" x14ac:dyDescent="0.2"/>
    <row r="53788" ht="12.75" customHeight="1" x14ac:dyDescent="0.2"/>
    <row r="53789" ht="12.75" customHeight="1" x14ac:dyDescent="0.2"/>
    <row r="53790" ht="12.75" customHeight="1" x14ac:dyDescent="0.2"/>
    <row r="53791" ht="12.75" customHeight="1" x14ac:dyDescent="0.2"/>
    <row r="53792" ht="12.75" customHeight="1" x14ac:dyDescent="0.2"/>
    <row r="53793" ht="12.75" customHeight="1" x14ac:dyDescent="0.2"/>
    <row r="53794" ht="12.75" customHeight="1" x14ac:dyDescent="0.2"/>
    <row r="53795" ht="12.75" customHeight="1" x14ac:dyDescent="0.2"/>
    <row r="53796" ht="12.75" customHeight="1" x14ac:dyDescent="0.2"/>
    <row r="53797" ht="12.75" customHeight="1" x14ac:dyDescent="0.2"/>
    <row r="53798" ht="12.75" customHeight="1" x14ac:dyDescent="0.2"/>
    <row r="53799" ht="12.75" customHeight="1" x14ac:dyDescent="0.2"/>
    <row r="53800" ht="12.75" customHeight="1" x14ac:dyDescent="0.2"/>
    <row r="53801" ht="12.75" customHeight="1" x14ac:dyDescent="0.2"/>
    <row r="53802" ht="12.75" customHeight="1" x14ac:dyDescent="0.2"/>
    <row r="53803" ht="12.75" customHeight="1" x14ac:dyDescent="0.2"/>
    <row r="53804" ht="12.75" customHeight="1" x14ac:dyDescent="0.2"/>
    <row r="53805" ht="12.75" customHeight="1" x14ac:dyDescent="0.2"/>
    <row r="53806" ht="12.75" customHeight="1" x14ac:dyDescent="0.2"/>
    <row r="53807" ht="12.75" customHeight="1" x14ac:dyDescent="0.2"/>
    <row r="53808" ht="12.75" customHeight="1" x14ac:dyDescent="0.2"/>
    <row r="53809" ht="12.75" customHeight="1" x14ac:dyDescent="0.2"/>
    <row r="53810" ht="12.75" customHeight="1" x14ac:dyDescent="0.2"/>
    <row r="53811" ht="12.75" customHeight="1" x14ac:dyDescent="0.2"/>
    <row r="53812" ht="12.75" customHeight="1" x14ac:dyDescent="0.2"/>
    <row r="53813" ht="12.75" customHeight="1" x14ac:dyDescent="0.2"/>
    <row r="53814" ht="12.75" customHeight="1" x14ac:dyDescent="0.2"/>
    <row r="53815" ht="12.75" customHeight="1" x14ac:dyDescent="0.2"/>
    <row r="53816" ht="12.75" customHeight="1" x14ac:dyDescent="0.2"/>
    <row r="53817" ht="12.75" customHeight="1" x14ac:dyDescent="0.2"/>
    <row r="53818" ht="12.75" customHeight="1" x14ac:dyDescent="0.2"/>
    <row r="53819" ht="12.75" customHeight="1" x14ac:dyDescent="0.2"/>
    <row r="53820" ht="12.75" customHeight="1" x14ac:dyDescent="0.2"/>
    <row r="53821" ht="12.75" customHeight="1" x14ac:dyDescent="0.2"/>
    <row r="53822" ht="12.75" customHeight="1" x14ac:dyDescent="0.2"/>
    <row r="53823" ht="12.75" customHeight="1" x14ac:dyDescent="0.2"/>
    <row r="53824" ht="12.75" customHeight="1" x14ac:dyDescent="0.2"/>
    <row r="53825" ht="12.75" customHeight="1" x14ac:dyDescent="0.2"/>
    <row r="53826" ht="12.75" customHeight="1" x14ac:dyDescent="0.2"/>
    <row r="53827" ht="12.75" customHeight="1" x14ac:dyDescent="0.2"/>
    <row r="53828" ht="12.75" customHeight="1" x14ac:dyDescent="0.2"/>
    <row r="53829" ht="12.75" customHeight="1" x14ac:dyDescent="0.2"/>
    <row r="53830" ht="12.75" customHeight="1" x14ac:dyDescent="0.2"/>
    <row r="53831" ht="12.75" customHeight="1" x14ac:dyDescent="0.2"/>
    <row r="53832" ht="12.75" customHeight="1" x14ac:dyDescent="0.2"/>
    <row r="53833" ht="12.75" customHeight="1" x14ac:dyDescent="0.2"/>
    <row r="53834" ht="12.75" customHeight="1" x14ac:dyDescent="0.2"/>
    <row r="53835" ht="12.75" customHeight="1" x14ac:dyDescent="0.2"/>
    <row r="53836" ht="12.75" customHeight="1" x14ac:dyDescent="0.2"/>
    <row r="53837" ht="12.75" customHeight="1" x14ac:dyDescent="0.2"/>
    <row r="53838" ht="12.75" customHeight="1" x14ac:dyDescent="0.2"/>
    <row r="53839" ht="12.75" customHeight="1" x14ac:dyDescent="0.2"/>
    <row r="53840" ht="12.75" customHeight="1" x14ac:dyDescent="0.2"/>
    <row r="53841" ht="12.75" customHeight="1" x14ac:dyDescent="0.2"/>
    <row r="53842" ht="12.75" customHeight="1" x14ac:dyDescent="0.2"/>
    <row r="53843" ht="12.75" customHeight="1" x14ac:dyDescent="0.2"/>
    <row r="53844" ht="12.75" customHeight="1" x14ac:dyDescent="0.2"/>
    <row r="53845" ht="12.75" customHeight="1" x14ac:dyDescent="0.2"/>
    <row r="53846" ht="12.75" customHeight="1" x14ac:dyDescent="0.2"/>
    <row r="53847" ht="12.75" customHeight="1" x14ac:dyDescent="0.2"/>
    <row r="53848" ht="12.75" customHeight="1" x14ac:dyDescent="0.2"/>
    <row r="53849" ht="12.75" customHeight="1" x14ac:dyDescent="0.2"/>
    <row r="53850" ht="12.75" customHeight="1" x14ac:dyDescent="0.2"/>
    <row r="53851" ht="12.75" customHeight="1" x14ac:dyDescent="0.2"/>
    <row r="53852" ht="12.75" customHeight="1" x14ac:dyDescent="0.2"/>
    <row r="53853" ht="12.75" customHeight="1" x14ac:dyDescent="0.2"/>
    <row r="53854" ht="12.75" customHeight="1" x14ac:dyDescent="0.2"/>
    <row r="53855" ht="12.75" customHeight="1" x14ac:dyDescent="0.2"/>
    <row r="53856" ht="12.75" customHeight="1" x14ac:dyDescent="0.2"/>
    <row r="53857" ht="12.75" customHeight="1" x14ac:dyDescent="0.2"/>
    <row r="53858" ht="12.75" customHeight="1" x14ac:dyDescent="0.2"/>
    <row r="53859" ht="12.75" customHeight="1" x14ac:dyDescent="0.2"/>
    <row r="53860" ht="12.75" customHeight="1" x14ac:dyDescent="0.2"/>
    <row r="53861" ht="12.75" customHeight="1" x14ac:dyDescent="0.2"/>
    <row r="53862" ht="12.75" customHeight="1" x14ac:dyDescent="0.2"/>
    <row r="53863" ht="12.75" customHeight="1" x14ac:dyDescent="0.2"/>
    <row r="53864" ht="12.75" customHeight="1" x14ac:dyDescent="0.2"/>
    <row r="53865" ht="12.75" customHeight="1" x14ac:dyDescent="0.2"/>
    <row r="53866" ht="12.75" customHeight="1" x14ac:dyDescent="0.2"/>
    <row r="53867" ht="12.75" customHeight="1" x14ac:dyDescent="0.2"/>
    <row r="53868" ht="12.75" customHeight="1" x14ac:dyDescent="0.2"/>
    <row r="53869" ht="12.75" customHeight="1" x14ac:dyDescent="0.2"/>
    <row r="53870" ht="12.75" customHeight="1" x14ac:dyDescent="0.2"/>
    <row r="53871" ht="12.75" customHeight="1" x14ac:dyDescent="0.2"/>
    <row r="53872" ht="12.75" customHeight="1" x14ac:dyDescent="0.2"/>
    <row r="53873" ht="12.75" customHeight="1" x14ac:dyDescent="0.2"/>
    <row r="53874" ht="12.75" customHeight="1" x14ac:dyDescent="0.2"/>
    <row r="53875" ht="12.75" customHeight="1" x14ac:dyDescent="0.2"/>
    <row r="53876" ht="12.75" customHeight="1" x14ac:dyDescent="0.2"/>
    <row r="53877" ht="12.75" customHeight="1" x14ac:dyDescent="0.2"/>
    <row r="53878" ht="12.75" customHeight="1" x14ac:dyDescent="0.2"/>
    <row r="53879" ht="12.75" customHeight="1" x14ac:dyDescent="0.2"/>
    <row r="53880" ht="12.75" customHeight="1" x14ac:dyDescent="0.2"/>
    <row r="53881" ht="12.75" customHeight="1" x14ac:dyDescent="0.2"/>
    <row r="53882" ht="12.75" customHeight="1" x14ac:dyDescent="0.2"/>
    <row r="53883" ht="12.75" customHeight="1" x14ac:dyDescent="0.2"/>
    <row r="53884" ht="12.75" customHeight="1" x14ac:dyDescent="0.2"/>
    <row r="53885" ht="12.75" customHeight="1" x14ac:dyDescent="0.2"/>
    <row r="53886" ht="12.75" customHeight="1" x14ac:dyDescent="0.2"/>
    <row r="53887" ht="12.75" customHeight="1" x14ac:dyDescent="0.2"/>
    <row r="53888" ht="12.75" customHeight="1" x14ac:dyDescent="0.2"/>
    <row r="53889" ht="12.75" customHeight="1" x14ac:dyDescent="0.2"/>
    <row r="53890" ht="12.75" customHeight="1" x14ac:dyDescent="0.2"/>
    <row r="53891" ht="12.75" customHeight="1" x14ac:dyDescent="0.2"/>
    <row r="53892" ht="12.75" customHeight="1" x14ac:dyDescent="0.2"/>
    <row r="53893" ht="12.75" customHeight="1" x14ac:dyDescent="0.2"/>
    <row r="53894" ht="12.75" customHeight="1" x14ac:dyDescent="0.2"/>
    <row r="53895" ht="12.75" customHeight="1" x14ac:dyDescent="0.2"/>
    <row r="53896" ht="12.75" customHeight="1" x14ac:dyDescent="0.2"/>
    <row r="53897" ht="12.75" customHeight="1" x14ac:dyDescent="0.2"/>
    <row r="53898" ht="12.75" customHeight="1" x14ac:dyDescent="0.2"/>
    <row r="53899" ht="12.75" customHeight="1" x14ac:dyDescent="0.2"/>
    <row r="53900" ht="12.75" customHeight="1" x14ac:dyDescent="0.2"/>
    <row r="53901" ht="12.75" customHeight="1" x14ac:dyDescent="0.2"/>
    <row r="53902" ht="12.75" customHeight="1" x14ac:dyDescent="0.2"/>
    <row r="53903" ht="12.75" customHeight="1" x14ac:dyDescent="0.2"/>
    <row r="53904" ht="12.75" customHeight="1" x14ac:dyDescent="0.2"/>
    <row r="53905" ht="12.75" customHeight="1" x14ac:dyDescent="0.2"/>
    <row r="53906" ht="12.75" customHeight="1" x14ac:dyDescent="0.2"/>
    <row r="53907" ht="12.75" customHeight="1" x14ac:dyDescent="0.2"/>
    <row r="53908" ht="12.75" customHeight="1" x14ac:dyDescent="0.2"/>
    <row r="53909" ht="12.75" customHeight="1" x14ac:dyDescent="0.2"/>
    <row r="53910" ht="12.75" customHeight="1" x14ac:dyDescent="0.2"/>
    <row r="53911" ht="12.75" customHeight="1" x14ac:dyDescent="0.2"/>
    <row r="53912" ht="12.75" customHeight="1" x14ac:dyDescent="0.2"/>
    <row r="53913" ht="12.75" customHeight="1" x14ac:dyDescent="0.2"/>
    <row r="53914" ht="12.75" customHeight="1" x14ac:dyDescent="0.2"/>
    <row r="53915" ht="12.75" customHeight="1" x14ac:dyDescent="0.2"/>
    <row r="53916" ht="12.75" customHeight="1" x14ac:dyDescent="0.2"/>
    <row r="53917" ht="12.75" customHeight="1" x14ac:dyDescent="0.2"/>
    <row r="53918" ht="12.75" customHeight="1" x14ac:dyDescent="0.2"/>
    <row r="53919" ht="12.75" customHeight="1" x14ac:dyDescent="0.2"/>
    <row r="53920" ht="12.75" customHeight="1" x14ac:dyDescent="0.2"/>
    <row r="53921" ht="12.75" customHeight="1" x14ac:dyDescent="0.2"/>
    <row r="53922" ht="12.75" customHeight="1" x14ac:dyDescent="0.2"/>
    <row r="53923" ht="12.75" customHeight="1" x14ac:dyDescent="0.2"/>
    <row r="53924" ht="12.75" customHeight="1" x14ac:dyDescent="0.2"/>
    <row r="53925" ht="12.75" customHeight="1" x14ac:dyDescent="0.2"/>
    <row r="53926" ht="12.75" customHeight="1" x14ac:dyDescent="0.2"/>
    <row r="53927" ht="12.75" customHeight="1" x14ac:dyDescent="0.2"/>
    <row r="53928" ht="12.75" customHeight="1" x14ac:dyDescent="0.2"/>
    <row r="53929" ht="12.75" customHeight="1" x14ac:dyDescent="0.2"/>
    <row r="53930" ht="12.75" customHeight="1" x14ac:dyDescent="0.2"/>
    <row r="53931" ht="12.75" customHeight="1" x14ac:dyDescent="0.2"/>
    <row r="53932" ht="12.75" customHeight="1" x14ac:dyDescent="0.2"/>
    <row r="53933" ht="12.75" customHeight="1" x14ac:dyDescent="0.2"/>
    <row r="53934" ht="12.75" customHeight="1" x14ac:dyDescent="0.2"/>
    <row r="53935" ht="12.75" customHeight="1" x14ac:dyDescent="0.2"/>
    <row r="53936" ht="12.75" customHeight="1" x14ac:dyDescent="0.2"/>
    <row r="53937" ht="12.75" customHeight="1" x14ac:dyDescent="0.2"/>
    <row r="53938" ht="12.75" customHeight="1" x14ac:dyDescent="0.2"/>
    <row r="53939" ht="12.75" customHeight="1" x14ac:dyDescent="0.2"/>
    <row r="53940" ht="12.75" customHeight="1" x14ac:dyDescent="0.2"/>
    <row r="53941" ht="12.75" customHeight="1" x14ac:dyDescent="0.2"/>
    <row r="53942" ht="12.75" customHeight="1" x14ac:dyDescent="0.2"/>
    <row r="53943" ht="12.75" customHeight="1" x14ac:dyDescent="0.2"/>
    <row r="53944" ht="12.75" customHeight="1" x14ac:dyDescent="0.2"/>
    <row r="53945" ht="12.75" customHeight="1" x14ac:dyDescent="0.2"/>
    <row r="53946" ht="12.75" customHeight="1" x14ac:dyDescent="0.2"/>
    <row r="53947" ht="12.75" customHeight="1" x14ac:dyDescent="0.2"/>
    <row r="53948" ht="12.75" customHeight="1" x14ac:dyDescent="0.2"/>
    <row r="53949" ht="12.75" customHeight="1" x14ac:dyDescent="0.2"/>
    <row r="53950" ht="12.75" customHeight="1" x14ac:dyDescent="0.2"/>
    <row r="53951" ht="12.75" customHeight="1" x14ac:dyDescent="0.2"/>
    <row r="53952" ht="12.75" customHeight="1" x14ac:dyDescent="0.2"/>
    <row r="53953" ht="12.75" customHeight="1" x14ac:dyDescent="0.2"/>
    <row r="53954" ht="12.75" customHeight="1" x14ac:dyDescent="0.2"/>
    <row r="53955" ht="12.75" customHeight="1" x14ac:dyDescent="0.2"/>
    <row r="53956" ht="12.75" customHeight="1" x14ac:dyDescent="0.2"/>
    <row r="53957" ht="12.75" customHeight="1" x14ac:dyDescent="0.2"/>
    <row r="53958" ht="12.75" customHeight="1" x14ac:dyDescent="0.2"/>
    <row r="53959" ht="12.75" customHeight="1" x14ac:dyDescent="0.2"/>
    <row r="53960" ht="12.75" customHeight="1" x14ac:dyDescent="0.2"/>
    <row r="53961" ht="12.75" customHeight="1" x14ac:dyDescent="0.2"/>
    <row r="53962" ht="12.75" customHeight="1" x14ac:dyDescent="0.2"/>
    <row r="53963" ht="12.75" customHeight="1" x14ac:dyDescent="0.2"/>
    <row r="53964" ht="12.75" customHeight="1" x14ac:dyDescent="0.2"/>
    <row r="53965" ht="12.75" customHeight="1" x14ac:dyDescent="0.2"/>
    <row r="53966" ht="12.75" customHeight="1" x14ac:dyDescent="0.2"/>
    <row r="53967" ht="12.75" customHeight="1" x14ac:dyDescent="0.2"/>
    <row r="53968" ht="12.75" customHeight="1" x14ac:dyDescent="0.2"/>
    <row r="53969" ht="12.75" customHeight="1" x14ac:dyDescent="0.2"/>
    <row r="53970" ht="12.75" customHeight="1" x14ac:dyDescent="0.2"/>
    <row r="53971" ht="12.75" customHeight="1" x14ac:dyDescent="0.2"/>
    <row r="53972" ht="12.75" customHeight="1" x14ac:dyDescent="0.2"/>
    <row r="53973" ht="12.75" customHeight="1" x14ac:dyDescent="0.2"/>
    <row r="53974" ht="12.75" customHeight="1" x14ac:dyDescent="0.2"/>
    <row r="53975" ht="12.75" customHeight="1" x14ac:dyDescent="0.2"/>
    <row r="53976" ht="12.75" customHeight="1" x14ac:dyDescent="0.2"/>
    <row r="53977" ht="12.75" customHeight="1" x14ac:dyDescent="0.2"/>
    <row r="53978" ht="12.75" customHeight="1" x14ac:dyDescent="0.2"/>
    <row r="53979" ht="12.75" customHeight="1" x14ac:dyDescent="0.2"/>
    <row r="53980" ht="12.75" customHeight="1" x14ac:dyDescent="0.2"/>
    <row r="53981" ht="12.75" customHeight="1" x14ac:dyDescent="0.2"/>
    <row r="53982" ht="12.75" customHeight="1" x14ac:dyDescent="0.2"/>
    <row r="53983" ht="12.75" customHeight="1" x14ac:dyDescent="0.2"/>
    <row r="53984" ht="12.75" customHeight="1" x14ac:dyDescent="0.2"/>
    <row r="53985" ht="12.75" customHeight="1" x14ac:dyDescent="0.2"/>
    <row r="53986" ht="12.75" customHeight="1" x14ac:dyDescent="0.2"/>
    <row r="53987" ht="12.75" customHeight="1" x14ac:dyDescent="0.2"/>
    <row r="53988" ht="12.75" customHeight="1" x14ac:dyDescent="0.2"/>
    <row r="53989" ht="12.75" customHeight="1" x14ac:dyDescent="0.2"/>
    <row r="53990" ht="12.75" customHeight="1" x14ac:dyDescent="0.2"/>
    <row r="53991" ht="12.75" customHeight="1" x14ac:dyDescent="0.2"/>
    <row r="53992" ht="12.75" customHeight="1" x14ac:dyDescent="0.2"/>
    <row r="53993" ht="12.75" customHeight="1" x14ac:dyDescent="0.2"/>
    <row r="53994" ht="12.75" customHeight="1" x14ac:dyDescent="0.2"/>
    <row r="53995" ht="12.75" customHeight="1" x14ac:dyDescent="0.2"/>
    <row r="53996" ht="12.75" customHeight="1" x14ac:dyDescent="0.2"/>
    <row r="53997" ht="12.75" customHeight="1" x14ac:dyDescent="0.2"/>
    <row r="53998" ht="12.75" customHeight="1" x14ac:dyDescent="0.2"/>
    <row r="53999" ht="12.75" customHeight="1" x14ac:dyDescent="0.2"/>
    <row r="54000" ht="12.75" customHeight="1" x14ac:dyDescent="0.2"/>
    <row r="54001" ht="12.75" customHeight="1" x14ac:dyDescent="0.2"/>
    <row r="54002" ht="12.75" customHeight="1" x14ac:dyDescent="0.2"/>
    <row r="54003" ht="12.75" customHeight="1" x14ac:dyDescent="0.2"/>
    <row r="54004" ht="12.75" customHeight="1" x14ac:dyDescent="0.2"/>
    <row r="54005" ht="12.75" customHeight="1" x14ac:dyDescent="0.2"/>
    <row r="54006" ht="12.75" customHeight="1" x14ac:dyDescent="0.2"/>
    <row r="54007" ht="12.75" customHeight="1" x14ac:dyDescent="0.2"/>
    <row r="54008" ht="12.75" customHeight="1" x14ac:dyDescent="0.2"/>
    <row r="54009" ht="12.75" customHeight="1" x14ac:dyDescent="0.2"/>
    <row r="54010" ht="12.75" customHeight="1" x14ac:dyDescent="0.2"/>
    <row r="54011" ht="12.75" customHeight="1" x14ac:dyDescent="0.2"/>
    <row r="54012" ht="12.75" customHeight="1" x14ac:dyDescent="0.2"/>
    <row r="54013" ht="12.75" customHeight="1" x14ac:dyDescent="0.2"/>
    <row r="54014" ht="12.75" customHeight="1" x14ac:dyDescent="0.2"/>
    <row r="54015" ht="12.75" customHeight="1" x14ac:dyDescent="0.2"/>
    <row r="54016" ht="12.75" customHeight="1" x14ac:dyDescent="0.2"/>
    <row r="54017" ht="12.75" customHeight="1" x14ac:dyDescent="0.2"/>
    <row r="54018" ht="12.75" customHeight="1" x14ac:dyDescent="0.2"/>
    <row r="54019" ht="12.75" customHeight="1" x14ac:dyDescent="0.2"/>
    <row r="54020" ht="12.75" customHeight="1" x14ac:dyDescent="0.2"/>
    <row r="54021" ht="12.75" customHeight="1" x14ac:dyDescent="0.2"/>
    <row r="54022" ht="12.75" customHeight="1" x14ac:dyDescent="0.2"/>
    <row r="54023" ht="12.75" customHeight="1" x14ac:dyDescent="0.2"/>
    <row r="54024" ht="12.75" customHeight="1" x14ac:dyDescent="0.2"/>
    <row r="54025" ht="12.75" customHeight="1" x14ac:dyDescent="0.2"/>
    <row r="54026" ht="12.75" customHeight="1" x14ac:dyDescent="0.2"/>
    <row r="54027" ht="12.75" customHeight="1" x14ac:dyDescent="0.2"/>
    <row r="54028" ht="12.75" customHeight="1" x14ac:dyDescent="0.2"/>
    <row r="54029" ht="12.75" customHeight="1" x14ac:dyDescent="0.2"/>
    <row r="54030" ht="12.75" customHeight="1" x14ac:dyDescent="0.2"/>
    <row r="54031" ht="12.75" customHeight="1" x14ac:dyDescent="0.2"/>
    <row r="54032" ht="12.75" customHeight="1" x14ac:dyDescent="0.2"/>
    <row r="54033" ht="12.75" customHeight="1" x14ac:dyDescent="0.2"/>
    <row r="54034" ht="12.75" customHeight="1" x14ac:dyDescent="0.2"/>
    <row r="54035" ht="12.75" customHeight="1" x14ac:dyDescent="0.2"/>
    <row r="54036" ht="12.75" customHeight="1" x14ac:dyDescent="0.2"/>
    <row r="54037" ht="12.75" customHeight="1" x14ac:dyDescent="0.2"/>
    <row r="54038" ht="12.75" customHeight="1" x14ac:dyDescent="0.2"/>
    <row r="54039" ht="12.75" customHeight="1" x14ac:dyDescent="0.2"/>
    <row r="54040" ht="12.75" customHeight="1" x14ac:dyDescent="0.2"/>
    <row r="54041" ht="12.75" customHeight="1" x14ac:dyDescent="0.2"/>
    <row r="54042" ht="12.75" customHeight="1" x14ac:dyDescent="0.2"/>
    <row r="54043" ht="12.75" customHeight="1" x14ac:dyDescent="0.2"/>
    <row r="54044" ht="12.75" customHeight="1" x14ac:dyDescent="0.2"/>
    <row r="54045" ht="12.75" customHeight="1" x14ac:dyDescent="0.2"/>
    <row r="54046" ht="12.75" customHeight="1" x14ac:dyDescent="0.2"/>
    <row r="54047" ht="12.75" customHeight="1" x14ac:dyDescent="0.2"/>
    <row r="54048" ht="12.75" customHeight="1" x14ac:dyDescent="0.2"/>
    <row r="54049" ht="12.75" customHeight="1" x14ac:dyDescent="0.2"/>
    <row r="54050" ht="12.75" customHeight="1" x14ac:dyDescent="0.2"/>
    <row r="54051" ht="12.75" customHeight="1" x14ac:dyDescent="0.2"/>
    <row r="54052" ht="12.75" customHeight="1" x14ac:dyDescent="0.2"/>
    <row r="54053" ht="12.75" customHeight="1" x14ac:dyDescent="0.2"/>
    <row r="54054" ht="12.75" customHeight="1" x14ac:dyDescent="0.2"/>
    <row r="54055" ht="12.75" customHeight="1" x14ac:dyDescent="0.2"/>
    <row r="54056" ht="12.75" customHeight="1" x14ac:dyDescent="0.2"/>
    <row r="54057" ht="12.75" customHeight="1" x14ac:dyDescent="0.2"/>
    <row r="54058" ht="12.75" customHeight="1" x14ac:dyDescent="0.2"/>
    <row r="54059" ht="12.75" customHeight="1" x14ac:dyDescent="0.2"/>
    <row r="54060" ht="12.75" customHeight="1" x14ac:dyDescent="0.2"/>
    <row r="54061" ht="12.75" customHeight="1" x14ac:dyDescent="0.2"/>
    <row r="54062" ht="12.75" customHeight="1" x14ac:dyDescent="0.2"/>
    <row r="54063" ht="12.75" customHeight="1" x14ac:dyDescent="0.2"/>
    <row r="54064" ht="12.75" customHeight="1" x14ac:dyDescent="0.2"/>
    <row r="54065" ht="12.75" customHeight="1" x14ac:dyDescent="0.2"/>
    <row r="54066" ht="12.75" customHeight="1" x14ac:dyDescent="0.2"/>
    <row r="54067" ht="12.75" customHeight="1" x14ac:dyDescent="0.2"/>
    <row r="54068" ht="12.75" customHeight="1" x14ac:dyDescent="0.2"/>
    <row r="54069" ht="12.75" customHeight="1" x14ac:dyDescent="0.2"/>
    <row r="54070" ht="12.75" customHeight="1" x14ac:dyDescent="0.2"/>
    <row r="54071" ht="12.75" customHeight="1" x14ac:dyDescent="0.2"/>
    <row r="54072" ht="12.75" customHeight="1" x14ac:dyDescent="0.2"/>
    <row r="54073" ht="12.75" customHeight="1" x14ac:dyDescent="0.2"/>
    <row r="54074" ht="12.75" customHeight="1" x14ac:dyDescent="0.2"/>
    <row r="54075" ht="12.75" customHeight="1" x14ac:dyDescent="0.2"/>
    <row r="54076" ht="12.75" customHeight="1" x14ac:dyDescent="0.2"/>
    <row r="54077" ht="12.75" customHeight="1" x14ac:dyDescent="0.2"/>
    <row r="54078" ht="12.75" customHeight="1" x14ac:dyDescent="0.2"/>
    <row r="54079" ht="12.75" customHeight="1" x14ac:dyDescent="0.2"/>
    <row r="54080" ht="12.75" customHeight="1" x14ac:dyDescent="0.2"/>
    <row r="54081" ht="12.75" customHeight="1" x14ac:dyDescent="0.2"/>
    <row r="54082" ht="12.75" customHeight="1" x14ac:dyDescent="0.2"/>
    <row r="54083" ht="12.75" customHeight="1" x14ac:dyDescent="0.2"/>
    <row r="54084" ht="12.75" customHeight="1" x14ac:dyDescent="0.2"/>
    <row r="54085" ht="12.75" customHeight="1" x14ac:dyDescent="0.2"/>
    <row r="54086" ht="12.75" customHeight="1" x14ac:dyDescent="0.2"/>
    <row r="54087" ht="12.75" customHeight="1" x14ac:dyDescent="0.2"/>
    <row r="54088" ht="12.75" customHeight="1" x14ac:dyDescent="0.2"/>
    <row r="54089" ht="12.75" customHeight="1" x14ac:dyDescent="0.2"/>
    <row r="54090" ht="12.75" customHeight="1" x14ac:dyDescent="0.2"/>
    <row r="54091" ht="12.75" customHeight="1" x14ac:dyDescent="0.2"/>
    <row r="54092" ht="12.75" customHeight="1" x14ac:dyDescent="0.2"/>
    <row r="54093" ht="12.75" customHeight="1" x14ac:dyDescent="0.2"/>
    <row r="54094" ht="12.75" customHeight="1" x14ac:dyDescent="0.2"/>
    <row r="54095" ht="12.75" customHeight="1" x14ac:dyDescent="0.2"/>
    <row r="54096" ht="12.75" customHeight="1" x14ac:dyDescent="0.2"/>
    <row r="54097" ht="12.75" customHeight="1" x14ac:dyDescent="0.2"/>
    <row r="54098" ht="12.75" customHeight="1" x14ac:dyDescent="0.2"/>
    <row r="54099" ht="12.75" customHeight="1" x14ac:dyDescent="0.2"/>
    <row r="54100" ht="12.75" customHeight="1" x14ac:dyDescent="0.2"/>
    <row r="54101" ht="12.75" customHeight="1" x14ac:dyDescent="0.2"/>
    <row r="54102" ht="12.75" customHeight="1" x14ac:dyDescent="0.2"/>
    <row r="54103" ht="12.75" customHeight="1" x14ac:dyDescent="0.2"/>
    <row r="54104" ht="12.75" customHeight="1" x14ac:dyDescent="0.2"/>
    <row r="54105" ht="12.75" customHeight="1" x14ac:dyDescent="0.2"/>
    <row r="54106" ht="12.75" customHeight="1" x14ac:dyDescent="0.2"/>
    <row r="54107" ht="12.75" customHeight="1" x14ac:dyDescent="0.2"/>
    <row r="54108" ht="12.75" customHeight="1" x14ac:dyDescent="0.2"/>
    <row r="54109" ht="12.75" customHeight="1" x14ac:dyDescent="0.2"/>
    <row r="54110" ht="12.75" customHeight="1" x14ac:dyDescent="0.2"/>
    <row r="54111" ht="12.75" customHeight="1" x14ac:dyDescent="0.2"/>
    <row r="54112" ht="12.75" customHeight="1" x14ac:dyDescent="0.2"/>
    <row r="54113" ht="12.75" customHeight="1" x14ac:dyDescent="0.2"/>
    <row r="54114" ht="12.75" customHeight="1" x14ac:dyDescent="0.2"/>
    <row r="54115" ht="12.75" customHeight="1" x14ac:dyDescent="0.2"/>
    <row r="54116" ht="12.75" customHeight="1" x14ac:dyDescent="0.2"/>
    <row r="54117" ht="12.75" customHeight="1" x14ac:dyDescent="0.2"/>
    <row r="54118" ht="12.75" customHeight="1" x14ac:dyDescent="0.2"/>
    <row r="54119" ht="12.75" customHeight="1" x14ac:dyDescent="0.2"/>
    <row r="54120" ht="12.75" customHeight="1" x14ac:dyDescent="0.2"/>
    <row r="54121" ht="12.75" customHeight="1" x14ac:dyDescent="0.2"/>
    <row r="54122" ht="12.75" customHeight="1" x14ac:dyDescent="0.2"/>
    <row r="54123" ht="12.75" customHeight="1" x14ac:dyDescent="0.2"/>
    <row r="54124" ht="12.75" customHeight="1" x14ac:dyDescent="0.2"/>
    <row r="54125" ht="12.75" customHeight="1" x14ac:dyDescent="0.2"/>
    <row r="54126" ht="12.75" customHeight="1" x14ac:dyDescent="0.2"/>
    <row r="54127" ht="12.75" customHeight="1" x14ac:dyDescent="0.2"/>
    <row r="54128" ht="12.75" customHeight="1" x14ac:dyDescent="0.2"/>
    <row r="54129" ht="12.75" customHeight="1" x14ac:dyDescent="0.2"/>
    <row r="54130" ht="12.75" customHeight="1" x14ac:dyDescent="0.2"/>
    <row r="54131" ht="12.75" customHeight="1" x14ac:dyDescent="0.2"/>
    <row r="54132" ht="12.75" customHeight="1" x14ac:dyDescent="0.2"/>
    <row r="54133" ht="12.75" customHeight="1" x14ac:dyDescent="0.2"/>
    <row r="54134" ht="12.75" customHeight="1" x14ac:dyDescent="0.2"/>
    <row r="54135" ht="12.75" customHeight="1" x14ac:dyDescent="0.2"/>
    <row r="54136" ht="12.75" customHeight="1" x14ac:dyDescent="0.2"/>
    <row r="54137" ht="12.75" customHeight="1" x14ac:dyDescent="0.2"/>
    <row r="54138" ht="12.75" customHeight="1" x14ac:dyDescent="0.2"/>
    <row r="54139" ht="12.75" customHeight="1" x14ac:dyDescent="0.2"/>
    <row r="54140" ht="12.75" customHeight="1" x14ac:dyDescent="0.2"/>
    <row r="54141" ht="12.75" customHeight="1" x14ac:dyDescent="0.2"/>
    <row r="54142" ht="12.75" customHeight="1" x14ac:dyDescent="0.2"/>
    <row r="54143" ht="12.75" customHeight="1" x14ac:dyDescent="0.2"/>
    <row r="54144" ht="12.75" customHeight="1" x14ac:dyDescent="0.2"/>
    <row r="54145" ht="12.75" customHeight="1" x14ac:dyDescent="0.2"/>
    <row r="54146" ht="12.75" customHeight="1" x14ac:dyDescent="0.2"/>
    <row r="54147" ht="12.75" customHeight="1" x14ac:dyDescent="0.2"/>
    <row r="54148" ht="12.75" customHeight="1" x14ac:dyDescent="0.2"/>
    <row r="54149" ht="12.75" customHeight="1" x14ac:dyDescent="0.2"/>
    <row r="54150" ht="12.75" customHeight="1" x14ac:dyDescent="0.2"/>
    <row r="54151" ht="12.75" customHeight="1" x14ac:dyDescent="0.2"/>
    <row r="54152" ht="12.75" customHeight="1" x14ac:dyDescent="0.2"/>
    <row r="54153" ht="12.75" customHeight="1" x14ac:dyDescent="0.2"/>
    <row r="54154" ht="12.75" customHeight="1" x14ac:dyDescent="0.2"/>
    <row r="54155" ht="12.75" customHeight="1" x14ac:dyDescent="0.2"/>
    <row r="54156" ht="12.75" customHeight="1" x14ac:dyDescent="0.2"/>
    <row r="54157" ht="12.75" customHeight="1" x14ac:dyDescent="0.2"/>
    <row r="54158" ht="12.75" customHeight="1" x14ac:dyDescent="0.2"/>
    <row r="54159" ht="12.75" customHeight="1" x14ac:dyDescent="0.2"/>
    <row r="54160" ht="12.75" customHeight="1" x14ac:dyDescent="0.2"/>
    <row r="54161" ht="12.75" customHeight="1" x14ac:dyDescent="0.2"/>
    <row r="54162" ht="12.75" customHeight="1" x14ac:dyDescent="0.2"/>
    <row r="54163" ht="12.75" customHeight="1" x14ac:dyDescent="0.2"/>
    <row r="54164" ht="12.75" customHeight="1" x14ac:dyDescent="0.2"/>
    <row r="54165" ht="12.75" customHeight="1" x14ac:dyDescent="0.2"/>
    <row r="54166" ht="12.75" customHeight="1" x14ac:dyDescent="0.2"/>
    <row r="54167" ht="12.75" customHeight="1" x14ac:dyDescent="0.2"/>
    <row r="54168" ht="12.75" customHeight="1" x14ac:dyDescent="0.2"/>
    <row r="54169" ht="12.75" customHeight="1" x14ac:dyDescent="0.2"/>
    <row r="54170" ht="12.75" customHeight="1" x14ac:dyDescent="0.2"/>
    <row r="54171" ht="12.75" customHeight="1" x14ac:dyDescent="0.2"/>
    <row r="54172" ht="12.75" customHeight="1" x14ac:dyDescent="0.2"/>
    <row r="54173" ht="12.75" customHeight="1" x14ac:dyDescent="0.2"/>
    <row r="54174" ht="12.75" customHeight="1" x14ac:dyDescent="0.2"/>
    <row r="54175" ht="12.75" customHeight="1" x14ac:dyDescent="0.2"/>
    <row r="54176" ht="12.75" customHeight="1" x14ac:dyDescent="0.2"/>
    <row r="54177" ht="12.75" customHeight="1" x14ac:dyDescent="0.2"/>
    <row r="54178" ht="12.75" customHeight="1" x14ac:dyDescent="0.2"/>
    <row r="54179" ht="12.75" customHeight="1" x14ac:dyDescent="0.2"/>
    <row r="54180" ht="12.75" customHeight="1" x14ac:dyDescent="0.2"/>
    <row r="54181" ht="12.75" customHeight="1" x14ac:dyDescent="0.2"/>
    <row r="54182" ht="12.75" customHeight="1" x14ac:dyDescent="0.2"/>
    <row r="54183" ht="12.75" customHeight="1" x14ac:dyDescent="0.2"/>
    <row r="54184" ht="12.75" customHeight="1" x14ac:dyDescent="0.2"/>
    <row r="54185" ht="12.75" customHeight="1" x14ac:dyDescent="0.2"/>
    <row r="54186" ht="12.75" customHeight="1" x14ac:dyDescent="0.2"/>
    <row r="54187" ht="12.75" customHeight="1" x14ac:dyDescent="0.2"/>
    <row r="54188" ht="12.75" customHeight="1" x14ac:dyDescent="0.2"/>
    <row r="54189" ht="12.75" customHeight="1" x14ac:dyDescent="0.2"/>
    <row r="54190" ht="12.75" customHeight="1" x14ac:dyDescent="0.2"/>
    <row r="54191" ht="12.75" customHeight="1" x14ac:dyDescent="0.2"/>
    <row r="54192" ht="12.75" customHeight="1" x14ac:dyDescent="0.2"/>
    <row r="54193" ht="12.75" customHeight="1" x14ac:dyDescent="0.2"/>
    <row r="54194" ht="12.75" customHeight="1" x14ac:dyDescent="0.2"/>
    <row r="54195" ht="12.75" customHeight="1" x14ac:dyDescent="0.2"/>
    <row r="54196" ht="12.75" customHeight="1" x14ac:dyDescent="0.2"/>
    <row r="54197" ht="12.75" customHeight="1" x14ac:dyDescent="0.2"/>
    <row r="54198" ht="12.75" customHeight="1" x14ac:dyDescent="0.2"/>
    <row r="54199" ht="12.75" customHeight="1" x14ac:dyDescent="0.2"/>
    <row r="54200" ht="12.75" customHeight="1" x14ac:dyDescent="0.2"/>
    <row r="54201" ht="12.75" customHeight="1" x14ac:dyDescent="0.2"/>
    <row r="54202" ht="12.75" customHeight="1" x14ac:dyDescent="0.2"/>
    <row r="54203" ht="12.75" customHeight="1" x14ac:dyDescent="0.2"/>
    <row r="54204" ht="12.75" customHeight="1" x14ac:dyDescent="0.2"/>
    <row r="54205" ht="12.75" customHeight="1" x14ac:dyDescent="0.2"/>
    <row r="54206" ht="12.75" customHeight="1" x14ac:dyDescent="0.2"/>
    <row r="54207" ht="12.75" customHeight="1" x14ac:dyDescent="0.2"/>
    <row r="54208" ht="12.75" customHeight="1" x14ac:dyDescent="0.2"/>
    <row r="54209" ht="12.75" customHeight="1" x14ac:dyDescent="0.2"/>
    <row r="54210" ht="12.75" customHeight="1" x14ac:dyDescent="0.2"/>
    <row r="54211" ht="12.75" customHeight="1" x14ac:dyDescent="0.2"/>
    <row r="54212" ht="12.75" customHeight="1" x14ac:dyDescent="0.2"/>
    <row r="54213" ht="12.75" customHeight="1" x14ac:dyDescent="0.2"/>
    <row r="54214" ht="12.75" customHeight="1" x14ac:dyDescent="0.2"/>
    <row r="54215" ht="12.75" customHeight="1" x14ac:dyDescent="0.2"/>
    <row r="54216" ht="12.75" customHeight="1" x14ac:dyDescent="0.2"/>
    <row r="54217" ht="12.75" customHeight="1" x14ac:dyDescent="0.2"/>
    <row r="54218" ht="12.75" customHeight="1" x14ac:dyDescent="0.2"/>
    <row r="54219" ht="12.75" customHeight="1" x14ac:dyDescent="0.2"/>
    <row r="54220" ht="12.75" customHeight="1" x14ac:dyDescent="0.2"/>
    <row r="54221" ht="12.75" customHeight="1" x14ac:dyDescent="0.2"/>
    <row r="54222" ht="12.75" customHeight="1" x14ac:dyDescent="0.2"/>
    <row r="54223" ht="12.75" customHeight="1" x14ac:dyDescent="0.2"/>
    <row r="54224" ht="12.75" customHeight="1" x14ac:dyDescent="0.2"/>
    <row r="54225" ht="12.75" customHeight="1" x14ac:dyDescent="0.2"/>
    <row r="54226" ht="12.75" customHeight="1" x14ac:dyDescent="0.2"/>
    <row r="54227" ht="12.75" customHeight="1" x14ac:dyDescent="0.2"/>
    <row r="54228" ht="12.75" customHeight="1" x14ac:dyDescent="0.2"/>
    <row r="54229" ht="12.75" customHeight="1" x14ac:dyDescent="0.2"/>
    <row r="54230" ht="12.75" customHeight="1" x14ac:dyDescent="0.2"/>
    <row r="54231" ht="12.75" customHeight="1" x14ac:dyDescent="0.2"/>
    <row r="54232" ht="12.75" customHeight="1" x14ac:dyDescent="0.2"/>
    <row r="54233" ht="12.75" customHeight="1" x14ac:dyDescent="0.2"/>
    <row r="54234" ht="12.75" customHeight="1" x14ac:dyDescent="0.2"/>
    <row r="54235" ht="12.75" customHeight="1" x14ac:dyDescent="0.2"/>
    <row r="54236" ht="12.75" customHeight="1" x14ac:dyDescent="0.2"/>
    <row r="54237" ht="12.75" customHeight="1" x14ac:dyDescent="0.2"/>
    <row r="54238" ht="12.75" customHeight="1" x14ac:dyDescent="0.2"/>
    <row r="54239" ht="12.75" customHeight="1" x14ac:dyDescent="0.2"/>
    <row r="54240" ht="12.75" customHeight="1" x14ac:dyDescent="0.2"/>
    <row r="54241" ht="12.75" customHeight="1" x14ac:dyDescent="0.2"/>
    <row r="54242" ht="12.75" customHeight="1" x14ac:dyDescent="0.2"/>
    <row r="54243" ht="12.75" customHeight="1" x14ac:dyDescent="0.2"/>
    <row r="54244" ht="12.75" customHeight="1" x14ac:dyDescent="0.2"/>
    <row r="54245" ht="12.75" customHeight="1" x14ac:dyDescent="0.2"/>
    <row r="54246" ht="12.75" customHeight="1" x14ac:dyDescent="0.2"/>
    <row r="54247" ht="12.75" customHeight="1" x14ac:dyDescent="0.2"/>
    <row r="54248" ht="12.75" customHeight="1" x14ac:dyDescent="0.2"/>
    <row r="54249" ht="12.75" customHeight="1" x14ac:dyDescent="0.2"/>
    <row r="54250" ht="12.75" customHeight="1" x14ac:dyDescent="0.2"/>
    <row r="54251" ht="12.75" customHeight="1" x14ac:dyDescent="0.2"/>
    <row r="54252" ht="12.75" customHeight="1" x14ac:dyDescent="0.2"/>
    <row r="54253" ht="12.75" customHeight="1" x14ac:dyDescent="0.2"/>
    <row r="54254" ht="12.75" customHeight="1" x14ac:dyDescent="0.2"/>
    <row r="54255" ht="12.75" customHeight="1" x14ac:dyDescent="0.2"/>
    <row r="54256" ht="12.75" customHeight="1" x14ac:dyDescent="0.2"/>
    <row r="54257" ht="12.75" customHeight="1" x14ac:dyDescent="0.2"/>
    <row r="54258" ht="12.75" customHeight="1" x14ac:dyDescent="0.2"/>
    <row r="54259" ht="12.75" customHeight="1" x14ac:dyDescent="0.2"/>
    <row r="54260" ht="12.75" customHeight="1" x14ac:dyDescent="0.2"/>
    <row r="54261" ht="12.75" customHeight="1" x14ac:dyDescent="0.2"/>
    <row r="54262" ht="12.75" customHeight="1" x14ac:dyDescent="0.2"/>
    <row r="54263" ht="12.75" customHeight="1" x14ac:dyDescent="0.2"/>
    <row r="54264" ht="12.75" customHeight="1" x14ac:dyDescent="0.2"/>
    <row r="54265" ht="12.75" customHeight="1" x14ac:dyDescent="0.2"/>
    <row r="54266" ht="12.75" customHeight="1" x14ac:dyDescent="0.2"/>
    <row r="54267" ht="12.75" customHeight="1" x14ac:dyDescent="0.2"/>
    <row r="54268" ht="12.75" customHeight="1" x14ac:dyDescent="0.2"/>
    <row r="54269" ht="12.75" customHeight="1" x14ac:dyDescent="0.2"/>
    <row r="54270" ht="12.75" customHeight="1" x14ac:dyDescent="0.2"/>
    <row r="54271" ht="12.75" customHeight="1" x14ac:dyDescent="0.2"/>
    <row r="54272" ht="12.75" customHeight="1" x14ac:dyDescent="0.2"/>
    <row r="54273" ht="12.75" customHeight="1" x14ac:dyDescent="0.2"/>
    <row r="54274" ht="12.75" customHeight="1" x14ac:dyDescent="0.2"/>
    <row r="54275" ht="12.75" customHeight="1" x14ac:dyDescent="0.2"/>
    <row r="54276" ht="12.75" customHeight="1" x14ac:dyDescent="0.2"/>
    <row r="54277" ht="12.75" customHeight="1" x14ac:dyDescent="0.2"/>
    <row r="54278" ht="12.75" customHeight="1" x14ac:dyDescent="0.2"/>
    <row r="54279" ht="12.75" customHeight="1" x14ac:dyDescent="0.2"/>
    <row r="54280" ht="12.75" customHeight="1" x14ac:dyDescent="0.2"/>
    <row r="54281" ht="12.75" customHeight="1" x14ac:dyDescent="0.2"/>
    <row r="54282" ht="12.75" customHeight="1" x14ac:dyDescent="0.2"/>
    <row r="54283" ht="12.75" customHeight="1" x14ac:dyDescent="0.2"/>
    <row r="54284" ht="12.75" customHeight="1" x14ac:dyDescent="0.2"/>
    <row r="54285" ht="12.75" customHeight="1" x14ac:dyDescent="0.2"/>
    <row r="54286" ht="12.75" customHeight="1" x14ac:dyDescent="0.2"/>
    <row r="54287" ht="12.75" customHeight="1" x14ac:dyDescent="0.2"/>
    <row r="54288" ht="12.75" customHeight="1" x14ac:dyDescent="0.2"/>
    <row r="54289" ht="12.75" customHeight="1" x14ac:dyDescent="0.2"/>
    <row r="54290" ht="12.75" customHeight="1" x14ac:dyDescent="0.2"/>
    <row r="54291" ht="12.75" customHeight="1" x14ac:dyDescent="0.2"/>
    <row r="54292" ht="12.75" customHeight="1" x14ac:dyDescent="0.2"/>
    <row r="54293" ht="12.75" customHeight="1" x14ac:dyDescent="0.2"/>
    <row r="54294" ht="12.75" customHeight="1" x14ac:dyDescent="0.2"/>
    <row r="54295" ht="12.75" customHeight="1" x14ac:dyDescent="0.2"/>
    <row r="54296" ht="12.75" customHeight="1" x14ac:dyDescent="0.2"/>
    <row r="54297" ht="12.75" customHeight="1" x14ac:dyDescent="0.2"/>
    <row r="54298" ht="12.75" customHeight="1" x14ac:dyDescent="0.2"/>
    <row r="54299" ht="12.75" customHeight="1" x14ac:dyDescent="0.2"/>
    <row r="54300" ht="12.75" customHeight="1" x14ac:dyDescent="0.2"/>
    <row r="54301" ht="12.75" customHeight="1" x14ac:dyDescent="0.2"/>
    <row r="54302" ht="12.75" customHeight="1" x14ac:dyDescent="0.2"/>
    <row r="54303" ht="12.75" customHeight="1" x14ac:dyDescent="0.2"/>
    <row r="54304" ht="12.75" customHeight="1" x14ac:dyDescent="0.2"/>
    <row r="54305" ht="12.75" customHeight="1" x14ac:dyDescent="0.2"/>
    <row r="54306" ht="12.75" customHeight="1" x14ac:dyDescent="0.2"/>
    <row r="54307" ht="12.75" customHeight="1" x14ac:dyDescent="0.2"/>
    <row r="54308" ht="12.75" customHeight="1" x14ac:dyDescent="0.2"/>
    <row r="54309" ht="12.75" customHeight="1" x14ac:dyDescent="0.2"/>
    <row r="54310" ht="12.75" customHeight="1" x14ac:dyDescent="0.2"/>
    <row r="54311" ht="12.75" customHeight="1" x14ac:dyDescent="0.2"/>
    <row r="54312" ht="12.75" customHeight="1" x14ac:dyDescent="0.2"/>
    <row r="54313" ht="12.75" customHeight="1" x14ac:dyDescent="0.2"/>
    <row r="54314" ht="12.75" customHeight="1" x14ac:dyDescent="0.2"/>
    <row r="54315" ht="12.75" customHeight="1" x14ac:dyDescent="0.2"/>
    <row r="54316" ht="12.75" customHeight="1" x14ac:dyDescent="0.2"/>
    <row r="54317" ht="12.75" customHeight="1" x14ac:dyDescent="0.2"/>
    <row r="54318" ht="12.75" customHeight="1" x14ac:dyDescent="0.2"/>
    <row r="54319" ht="12.75" customHeight="1" x14ac:dyDescent="0.2"/>
    <row r="54320" ht="12.75" customHeight="1" x14ac:dyDescent="0.2"/>
    <row r="54321" ht="12.75" customHeight="1" x14ac:dyDescent="0.2"/>
    <row r="54322" ht="12.75" customHeight="1" x14ac:dyDescent="0.2"/>
    <row r="54323" ht="12.75" customHeight="1" x14ac:dyDescent="0.2"/>
    <row r="54324" ht="12.75" customHeight="1" x14ac:dyDescent="0.2"/>
    <row r="54325" ht="12.75" customHeight="1" x14ac:dyDescent="0.2"/>
    <row r="54326" ht="12.75" customHeight="1" x14ac:dyDescent="0.2"/>
    <row r="54327" ht="12.75" customHeight="1" x14ac:dyDescent="0.2"/>
    <row r="54328" ht="12.75" customHeight="1" x14ac:dyDescent="0.2"/>
    <row r="54329" ht="12.75" customHeight="1" x14ac:dyDescent="0.2"/>
    <row r="54330" ht="12.75" customHeight="1" x14ac:dyDescent="0.2"/>
    <row r="54331" ht="12.75" customHeight="1" x14ac:dyDescent="0.2"/>
    <row r="54332" ht="12.75" customHeight="1" x14ac:dyDescent="0.2"/>
    <row r="54333" ht="12.75" customHeight="1" x14ac:dyDescent="0.2"/>
    <row r="54334" ht="12.75" customHeight="1" x14ac:dyDescent="0.2"/>
    <row r="54335" ht="12.75" customHeight="1" x14ac:dyDescent="0.2"/>
    <row r="54336" ht="12.75" customHeight="1" x14ac:dyDescent="0.2"/>
    <row r="54337" ht="12.75" customHeight="1" x14ac:dyDescent="0.2"/>
    <row r="54338" ht="12.75" customHeight="1" x14ac:dyDescent="0.2"/>
    <row r="54339" ht="12.75" customHeight="1" x14ac:dyDescent="0.2"/>
    <row r="54340" ht="12.75" customHeight="1" x14ac:dyDescent="0.2"/>
    <row r="54341" ht="12.75" customHeight="1" x14ac:dyDescent="0.2"/>
    <row r="54342" ht="12.75" customHeight="1" x14ac:dyDescent="0.2"/>
    <row r="54343" ht="12.75" customHeight="1" x14ac:dyDescent="0.2"/>
    <row r="54344" ht="12.75" customHeight="1" x14ac:dyDescent="0.2"/>
    <row r="54345" ht="12.75" customHeight="1" x14ac:dyDescent="0.2"/>
    <row r="54346" ht="12.75" customHeight="1" x14ac:dyDescent="0.2"/>
    <row r="54347" ht="12.75" customHeight="1" x14ac:dyDescent="0.2"/>
    <row r="54348" ht="12.75" customHeight="1" x14ac:dyDescent="0.2"/>
    <row r="54349" ht="12.75" customHeight="1" x14ac:dyDescent="0.2"/>
    <row r="54350" ht="12.75" customHeight="1" x14ac:dyDescent="0.2"/>
    <row r="54351" ht="12.75" customHeight="1" x14ac:dyDescent="0.2"/>
    <row r="54352" ht="12.75" customHeight="1" x14ac:dyDescent="0.2"/>
    <row r="54353" ht="12.75" customHeight="1" x14ac:dyDescent="0.2"/>
    <row r="54354" ht="12.75" customHeight="1" x14ac:dyDescent="0.2"/>
    <row r="54355" ht="12.75" customHeight="1" x14ac:dyDescent="0.2"/>
    <row r="54356" ht="12.75" customHeight="1" x14ac:dyDescent="0.2"/>
    <row r="54357" ht="12.75" customHeight="1" x14ac:dyDescent="0.2"/>
    <row r="54358" ht="12.75" customHeight="1" x14ac:dyDescent="0.2"/>
    <row r="54359" ht="12.75" customHeight="1" x14ac:dyDescent="0.2"/>
    <row r="54360" ht="12.75" customHeight="1" x14ac:dyDescent="0.2"/>
    <row r="54361" ht="12.75" customHeight="1" x14ac:dyDescent="0.2"/>
    <row r="54362" ht="12.75" customHeight="1" x14ac:dyDescent="0.2"/>
    <row r="54363" ht="12.75" customHeight="1" x14ac:dyDescent="0.2"/>
    <row r="54364" ht="12.75" customHeight="1" x14ac:dyDescent="0.2"/>
    <row r="54365" ht="12.75" customHeight="1" x14ac:dyDescent="0.2"/>
    <row r="54366" ht="12.75" customHeight="1" x14ac:dyDescent="0.2"/>
    <row r="54367" ht="12.75" customHeight="1" x14ac:dyDescent="0.2"/>
    <row r="54368" ht="12.75" customHeight="1" x14ac:dyDescent="0.2"/>
    <row r="54369" ht="12.75" customHeight="1" x14ac:dyDescent="0.2"/>
    <row r="54370" ht="12.75" customHeight="1" x14ac:dyDescent="0.2"/>
    <row r="54371" ht="12.75" customHeight="1" x14ac:dyDescent="0.2"/>
    <row r="54372" ht="12.75" customHeight="1" x14ac:dyDescent="0.2"/>
    <row r="54373" ht="12.75" customHeight="1" x14ac:dyDescent="0.2"/>
    <row r="54374" ht="12.75" customHeight="1" x14ac:dyDescent="0.2"/>
    <row r="54375" ht="12.75" customHeight="1" x14ac:dyDescent="0.2"/>
    <row r="54376" ht="12.75" customHeight="1" x14ac:dyDescent="0.2"/>
    <row r="54377" ht="12.75" customHeight="1" x14ac:dyDescent="0.2"/>
    <row r="54378" ht="12.75" customHeight="1" x14ac:dyDescent="0.2"/>
    <row r="54379" ht="12.75" customHeight="1" x14ac:dyDescent="0.2"/>
    <row r="54380" ht="12.75" customHeight="1" x14ac:dyDescent="0.2"/>
    <row r="54381" ht="12.75" customHeight="1" x14ac:dyDescent="0.2"/>
    <row r="54382" ht="12.75" customHeight="1" x14ac:dyDescent="0.2"/>
    <row r="54383" ht="12.75" customHeight="1" x14ac:dyDescent="0.2"/>
    <row r="54384" ht="12.75" customHeight="1" x14ac:dyDescent="0.2"/>
    <row r="54385" ht="12.75" customHeight="1" x14ac:dyDescent="0.2"/>
    <row r="54386" ht="12.75" customHeight="1" x14ac:dyDescent="0.2"/>
    <row r="54387" ht="12.75" customHeight="1" x14ac:dyDescent="0.2"/>
    <row r="54388" ht="12.75" customHeight="1" x14ac:dyDescent="0.2"/>
    <row r="54389" ht="12.75" customHeight="1" x14ac:dyDescent="0.2"/>
    <row r="54390" ht="12.75" customHeight="1" x14ac:dyDescent="0.2"/>
    <row r="54391" ht="12.75" customHeight="1" x14ac:dyDescent="0.2"/>
    <row r="54392" ht="12.75" customHeight="1" x14ac:dyDescent="0.2"/>
    <row r="54393" ht="12.75" customHeight="1" x14ac:dyDescent="0.2"/>
    <row r="54394" ht="12.75" customHeight="1" x14ac:dyDescent="0.2"/>
    <row r="54395" ht="12.75" customHeight="1" x14ac:dyDescent="0.2"/>
    <row r="54396" ht="12.75" customHeight="1" x14ac:dyDescent="0.2"/>
    <row r="54397" ht="12.75" customHeight="1" x14ac:dyDescent="0.2"/>
    <row r="54398" ht="12.75" customHeight="1" x14ac:dyDescent="0.2"/>
    <row r="54399" ht="12.75" customHeight="1" x14ac:dyDescent="0.2"/>
    <row r="54400" ht="12.75" customHeight="1" x14ac:dyDescent="0.2"/>
    <row r="54401" ht="12.75" customHeight="1" x14ac:dyDescent="0.2"/>
    <row r="54402" ht="12.75" customHeight="1" x14ac:dyDescent="0.2"/>
    <row r="54403" ht="12.75" customHeight="1" x14ac:dyDescent="0.2"/>
    <row r="54404" ht="12.75" customHeight="1" x14ac:dyDescent="0.2"/>
    <row r="54405" ht="12.75" customHeight="1" x14ac:dyDescent="0.2"/>
    <row r="54406" ht="12.75" customHeight="1" x14ac:dyDescent="0.2"/>
    <row r="54407" ht="12.75" customHeight="1" x14ac:dyDescent="0.2"/>
    <row r="54408" ht="12.75" customHeight="1" x14ac:dyDescent="0.2"/>
    <row r="54409" ht="12.75" customHeight="1" x14ac:dyDescent="0.2"/>
    <row r="54410" ht="12.75" customHeight="1" x14ac:dyDescent="0.2"/>
    <row r="54411" ht="12.75" customHeight="1" x14ac:dyDescent="0.2"/>
    <row r="54412" ht="12.75" customHeight="1" x14ac:dyDescent="0.2"/>
    <row r="54413" ht="12.75" customHeight="1" x14ac:dyDescent="0.2"/>
    <row r="54414" ht="12.75" customHeight="1" x14ac:dyDescent="0.2"/>
    <row r="54415" ht="12.75" customHeight="1" x14ac:dyDescent="0.2"/>
    <row r="54416" ht="12.75" customHeight="1" x14ac:dyDescent="0.2"/>
    <row r="54417" ht="12.75" customHeight="1" x14ac:dyDescent="0.2"/>
    <row r="54418" ht="12.75" customHeight="1" x14ac:dyDescent="0.2"/>
    <row r="54419" ht="12.75" customHeight="1" x14ac:dyDescent="0.2"/>
    <row r="54420" ht="12.75" customHeight="1" x14ac:dyDescent="0.2"/>
    <row r="54421" ht="12.75" customHeight="1" x14ac:dyDescent="0.2"/>
    <row r="54422" ht="12.75" customHeight="1" x14ac:dyDescent="0.2"/>
    <row r="54423" ht="12.75" customHeight="1" x14ac:dyDescent="0.2"/>
    <row r="54424" ht="12.75" customHeight="1" x14ac:dyDescent="0.2"/>
    <row r="54425" ht="12.75" customHeight="1" x14ac:dyDescent="0.2"/>
    <row r="54426" ht="12.75" customHeight="1" x14ac:dyDescent="0.2"/>
    <row r="54427" ht="12.75" customHeight="1" x14ac:dyDescent="0.2"/>
    <row r="54428" ht="12.75" customHeight="1" x14ac:dyDescent="0.2"/>
    <row r="54429" ht="12.75" customHeight="1" x14ac:dyDescent="0.2"/>
    <row r="54430" ht="12.75" customHeight="1" x14ac:dyDescent="0.2"/>
    <row r="54431" ht="12.75" customHeight="1" x14ac:dyDescent="0.2"/>
    <row r="54432" ht="12.75" customHeight="1" x14ac:dyDescent="0.2"/>
    <row r="54433" ht="12.75" customHeight="1" x14ac:dyDescent="0.2"/>
    <row r="54434" ht="12.75" customHeight="1" x14ac:dyDescent="0.2"/>
    <row r="54435" ht="12.75" customHeight="1" x14ac:dyDescent="0.2"/>
    <row r="54436" ht="12.75" customHeight="1" x14ac:dyDescent="0.2"/>
    <row r="54437" ht="12.75" customHeight="1" x14ac:dyDescent="0.2"/>
    <row r="54438" ht="12.75" customHeight="1" x14ac:dyDescent="0.2"/>
    <row r="54439" ht="12.75" customHeight="1" x14ac:dyDescent="0.2"/>
    <row r="54440" ht="12.75" customHeight="1" x14ac:dyDescent="0.2"/>
    <row r="54441" ht="12.75" customHeight="1" x14ac:dyDescent="0.2"/>
    <row r="54442" ht="12.75" customHeight="1" x14ac:dyDescent="0.2"/>
    <row r="54443" ht="12.75" customHeight="1" x14ac:dyDescent="0.2"/>
    <row r="54444" ht="12.75" customHeight="1" x14ac:dyDescent="0.2"/>
    <row r="54445" ht="12.75" customHeight="1" x14ac:dyDescent="0.2"/>
    <row r="54446" ht="12.75" customHeight="1" x14ac:dyDescent="0.2"/>
    <row r="54447" ht="12.75" customHeight="1" x14ac:dyDescent="0.2"/>
    <row r="54448" ht="12.75" customHeight="1" x14ac:dyDescent="0.2"/>
    <row r="54449" ht="12.75" customHeight="1" x14ac:dyDescent="0.2"/>
    <row r="54450" ht="12.75" customHeight="1" x14ac:dyDescent="0.2"/>
    <row r="54451" ht="12.75" customHeight="1" x14ac:dyDescent="0.2"/>
    <row r="54452" ht="12.75" customHeight="1" x14ac:dyDescent="0.2"/>
    <row r="54453" ht="12.75" customHeight="1" x14ac:dyDescent="0.2"/>
    <row r="54454" ht="12.75" customHeight="1" x14ac:dyDescent="0.2"/>
    <row r="54455" ht="12.75" customHeight="1" x14ac:dyDescent="0.2"/>
    <row r="54456" ht="12.75" customHeight="1" x14ac:dyDescent="0.2"/>
    <row r="54457" ht="12.75" customHeight="1" x14ac:dyDescent="0.2"/>
    <row r="54458" ht="12.75" customHeight="1" x14ac:dyDescent="0.2"/>
    <row r="54459" ht="12.75" customHeight="1" x14ac:dyDescent="0.2"/>
    <row r="54460" ht="12.75" customHeight="1" x14ac:dyDescent="0.2"/>
    <row r="54461" ht="12.75" customHeight="1" x14ac:dyDescent="0.2"/>
    <row r="54462" ht="12.75" customHeight="1" x14ac:dyDescent="0.2"/>
    <row r="54463" ht="12.75" customHeight="1" x14ac:dyDescent="0.2"/>
    <row r="54464" ht="12.75" customHeight="1" x14ac:dyDescent="0.2"/>
    <row r="54465" ht="12.75" customHeight="1" x14ac:dyDescent="0.2"/>
    <row r="54466" ht="12.75" customHeight="1" x14ac:dyDescent="0.2"/>
    <row r="54467" ht="12.75" customHeight="1" x14ac:dyDescent="0.2"/>
    <row r="54468" ht="12.75" customHeight="1" x14ac:dyDescent="0.2"/>
    <row r="54469" ht="12.75" customHeight="1" x14ac:dyDescent="0.2"/>
    <row r="54470" ht="12.75" customHeight="1" x14ac:dyDescent="0.2"/>
    <row r="54471" ht="12.75" customHeight="1" x14ac:dyDescent="0.2"/>
    <row r="54472" ht="12.75" customHeight="1" x14ac:dyDescent="0.2"/>
    <row r="54473" ht="12.75" customHeight="1" x14ac:dyDescent="0.2"/>
    <row r="54474" ht="12.75" customHeight="1" x14ac:dyDescent="0.2"/>
    <row r="54475" ht="12.75" customHeight="1" x14ac:dyDescent="0.2"/>
    <row r="54476" ht="12.75" customHeight="1" x14ac:dyDescent="0.2"/>
    <row r="54477" ht="12.75" customHeight="1" x14ac:dyDescent="0.2"/>
    <row r="54478" ht="12.75" customHeight="1" x14ac:dyDescent="0.2"/>
    <row r="54479" ht="12.75" customHeight="1" x14ac:dyDescent="0.2"/>
    <row r="54480" ht="12.75" customHeight="1" x14ac:dyDescent="0.2"/>
    <row r="54481" ht="12.75" customHeight="1" x14ac:dyDescent="0.2"/>
    <row r="54482" ht="12.75" customHeight="1" x14ac:dyDescent="0.2"/>
    <row r="54483" ht="12.75" customHeight="1" x14ac:dyDescent="0.2"/>
    <row r="54484" ht="12.75" customHeight="1" x14ac:dyDescent="0.2"/>
    <row r="54485" ht="12.75" customHeight="1" x14ac:dyDescent="0.2"/>
    <row r="54486" ht="12.75" customHeight="1" x14ac:dyDescent="0.2"/>
    <row r="54487" ht="12.75" customHeight="1" x14ac:dyDescent="0.2"/>
    <row r="54488" ht="12.75" customHeight="1" x14ac:dyDescent="0.2"/>
    <row r="54489" ht="12.75" customHeight="1" x14ac:dyDescent="0.2"/>
    <row r="54490" ht="12.75" customHeight="1" x14ac:dyDescent="0.2"/>
    <row r="54491" ht="12.75" customHeight="1" x14ac:dyDescent="0.2"/>
    <row r="54492" ht="12.75" customHeight="1" x14ac:dyDescent="0.2"/>
    <row r="54493" ht="12.75" customHeight="1" x14ac:dyDescent="0.2"/>
    <row r="54494" ht="12.75" customHeight="1" x14ac:dyDescent="0.2"/>
    <row r="54495" ht="12.75" customHeight="1" x14ac:dyDescent="0.2"/>
    <row r="54496" ht="12.75" customHeight="1" x14ac:dyDescent="0.2"/>
    <row r="54497" ht="12.75" customHeight="1" x14ac:dyDescent="0.2"/>
    <row r="54498" ht="12.75" customHeight="1" x14ac:dyDescent="0.2"/>
    <row r="54499" ht="12.75" customHeight="1" x14ac:dyDescent="0.2"/>
    <row r="54500" ht="12.75" customHeight="1" x14ac:dyDescent="0.2"/>
    <row r="54501" ht="12.75" customHeight="1" x14ac:dyDescent="0.2"/>
    <row r="54502" ht="12.75" customHeight="1" x14ac:dyDescent="0.2"/>
    <row r="54503" ht="12.75" customHeight="1" x14ac:dyDescent="0.2"/>
    <row r="54504" ht="12.75" customHeight="1" x14ac:dyDescent="0.2"/>
    <row r="54505" ht="12.75" customHeight="1" x14ac:dyDescent="0.2"/>
    <row r="54506" ht="12.75" customHeight="1" x14ac:dyDescent="0.2"/>
    <row r="54507" ht="12.75" customHeight="1" x14ac:dyDescent="0.2"/>
    <row r="54508" ht="12.75" customHeight="1" x14ac:dyDescent="0.2"/>
    <row r="54509" ht="12.75" customHeight="1" x14ac:dyDescent="0.2"/>
    <row r="54510" ht="12.75" customHeight="1" x14ac:dyDescent="0.2"/>
    <row r="54511" ht="12.75" customHeight="1" x14ac:dyDescent="0.2"/>
    <row r="54512" ht="12.75" customHeight="1" x14ac:dyDescent="0.2"/>
    <row r="54513" ht="12.75" customHeight="1" x14ac:dyDescent="0.2"/>
    <row r="54514" ht="12.75" customHeight="1" x14ac:dyDescent="0.2"/>
    <row r="54515" ht="12.75" customHeight="1" x14ac:dyDescent="0.2"/>
    <row r="54516" ht="12.75" customHeight="1" x14ac:dyDescent="0.2"/>
    <row r="54517" ht="12.75" customHeight="1" x14ac:dyDescent="0.2"/>
    <row r="54518" ht="12.75" customHeight="1" x14ac:dyDescent="0.2"/>
    <row r="54519" ht="12.75" customHeight="1" x14ac:dyDescent="0.2"/>
    <row r="54520" ht="12.75" customHeight="1" x14ac:dyDescent="0.2"/>
    <row r="54521" ht="12.75" customHeight="1" x14ac:dyDescent="0.2"/>
    <row r="54522" ht="12.75" customHeight="1" x14ac:dyDescent="0.2"/>
    <row r="54523" ht="12.75" customHeight="1" x14ac:dyDescent="0.2"/>
    <row r="54524" ht="12.75" customHeight="1" x14ac:dyDescent="0.2"/>
    <row r="54525" ht="12.75" customHeight="1" x14ac:dyDescent="0.2"/>
    <row r="54526" ht="12.75" customHeight="1" x14ac:dyDescent="0.2"/>
    <row r="54527" ht="12.75" customHeight="1" x14ac:dyDescent="0.2"/>
    <row r="54528" ht="12.75" customHeight="1" x14ac:dyDescent="0.2"/>
    <row r="54529" ht="12.75" customHeight="1" x14ac:dyDescent="0.2"/>
    <row r="54530" ht="12.75" customHeight="1" x14ac:dyDescent="0.2"/>
    <row r="54531" ht="12.75" customHeight="1" x14ac:dyDescent="0.2"/>
    <row r="54532" ht="12.75" customHeight="1" x14ac:dyDescent="0.2"/>
    <row r="54533" ht="12.75" customHeight="1" x14ac:dyDescent="0.2"/>
    <row r="54534" ht="12.75" customHeight="1" x14ac:dyDescent="0.2"/>
    <row r="54535" ht="12.75" customHeight="1" x14ac:dyDescent="0.2"/>
    <row r="54536" ht="12.75" customHeight="1" x14ac:dyDescent="0.2"/>
    <row r="54537" ht="12.75" customHeight="1" x14ac:dyDescent="0.2"/>
    <row r="54538" ht="12.75" customHeight="1" x14ac:dyDescent="0.2"/>
    <row r="54539" ht="12.75" customHeight="1" x14ac:dyDescent="0.2"/>
    <row r="54540" ht="12.75" customHeight="1" x14ac:dyDescent="0.2"/>
    <row r="54541" ht="12.75" customHeight="1" x14ac:dyDescent="0.2"/>
    <row r="54542" ht="12.75" customHeight="1" x14ac:dyDescent="0.2"/>
    <row r="54543" ht="12.75" customHeight="1" x14ac:dyDescent="0.2"/>
    <row r="54544" ht="12.75" customHeight="1" x14ac:dyDescent="0.2"/>
    <row r="54545" ht="12.75" customHeight="1" x14ac:dyDescent="0.2"/>
    <row r="54546" ht="12.75" customHeight="1" x14ac:dyDescent="0.2"/>
    <row r="54547" ht="12.75" customHeight="1" x14ac:dyDescent="0.2"/>
    <row r="54548" ht="12.75" customHeight="1" x14ac:dyDescent="0.2"/>
    <row r="54549" ht="12.75" customHeight="1" x14ac:dyDescent="0.2"/>
    <row r="54550" ht="12.75" customHeight="1" x14ac:dyDescent="0.2"/>
    <row r="54551" ht="12.75" customHeight="1" x14ac:dyDescent="0.2"/>
    <row r="54552" ht="12.75" customHeight="1" x14ac:dyDescent="0.2"/>
    <row r="54553" ht="12.75" customHeight="1" x14ac:dyDescent="0.2"/>
    <row r="54554" ht="12.75" customHeight="1" x14ac:dyDescent="0.2"/>
    <row r="54555" ht="12.75" customHeight="1" x14ac:dyDescent="0.2"/>
    <row r="54556" ht="12.75" customHeight="1" x14ac:dyDescent="0.2"/>
    <row r="54557" ht="12.75" customHeight="1" x14ac:dyDescent="0.2"/>
    <row r="54558" ht="12.75" customHeight="1" x14ac:dyDescent="0.2"/>
    <row r="54559" ht="12.75" customHeight="1" x14ac:dyDescent="0.2"/>
    <row r="54560" ht="12.75" customHeight="1" x14ac:dyDescent="0.2"/>
    <row r="54561" ht="12.75" customHeight="1" x14ac:dyDescent="0.2"/>
    <row r="54562" ht="12.75" customHeight="1" x14ac:dyDescent="0.2"/>
    <row r="54563" ht="12.75" customHeight="1" x14ac:dyDescent="0.2"/>
    <row r="54564" ht="12.75" customHeight="1" x14ac:dyDescent="0.2"/>
    <row r="54565" ht="12.75" customHeight="1" x14ac:dyDescent="0.2"/>
    <row r="54566" ht="12.75" customHeight="1" x14ac:dyDescent="0.2"/>
    <row r="54567" ht="12.75" customHeight="1" x14ac:dyDescent="0.2"/>
    <row r="54568" ht="12.75" customHeight="1" x14ac:dyDescent="0.2"/>
    <row r="54569" ht="12.75" customHeight="1" x14ac:dyDescent="0.2"/>
    <row r="54570" ht="12.75" customHeight="1" x14ac:dyDescent="0.2"/>
    <row r="54571" ht="12.75" customHeight="1" x14ac:dyDescent="0.2"/>
    <row r="54572" ht="12.75" customHeight="1" x14ac:dyDescent="0.2"/>
    <row r="54573" ht="12.75" customHeight="1" x14ac:dyDescent="0.2"/>
    <row r="54574" ht="12.75" customHeight="1" x14ac:dyDescent="0.2"/>
    <row r="54575" ht="12.75" customHeight="1" x14ac:dyDescent="0.2"/>
    <row r="54576" ht="12.75" customHeight="1" x14ac:dyDescent="0.2"/>
    <row r="54577" ht="12.75" customHeight="1" x14ac:dyDescent="0.2"/>
    <row r="54578" ht="12.75" customHeight="1" x14ac:dyDescent="0.2"/>
    <row r="54579" ht="12.75" customHeight="1" x14ac:dyDescent="0.2"/>
    <row r="54580" ht="12.75" customHeight="1" x14ac:dyDescent="0.2"/>
    <row r="54581" ht="12.75" customHeight="1" x14ac:dyDescent="0.2"/>
    <row r="54582" ht="12.75" customHeight="1" x14ac:dyDescent="0.2"/>
    <row r="54583" ht="12.75" customHeight="1" x14ac:dyDescent="0.2"/>
    <row r="54584" ht="12.75" customHeight="1" x14ac:dyDescent="0.2"/>
    <row r="54585" ht="12.75" customHeight="1" x14ac:dyDescent="0.2"/>
    <row r="54586" ht="12.75" customHeight="1" x14ac:dyDescent="0.2"/>
    <row r="54587" ht="12.75" customHeight="1" x14ac:dyDescent="0.2"/>
    <row r="54588" ht="12.75" customHeight="1" x14ac:dyDescent="0.2"/>
    <row r="54589" ht="12.75" customHeight="1" x14ac:dyDescent="0.2"/>
    <row r="54590" ht="12.75" customHeight="1" x14ac:dyDescent="0.2"/>
    <row r="54591" ht="12.75" customHeight="1" x14ac:dyDescent="0.2"/>
    <row r="54592" ht="12.75" customHeight="1" x14ac:dyDescent="0.2"/>
    <row r="54593" ht="12.75" customHeight="1" x14ac:dyDescent="0.2"/>
    <row r="54594" ht="12.75" customHeight="1" x14ac:dyDescent="0.2"/>
    <row r="54595" ht="12.75" customHeight="1" x14ac:dyDescent="0.2"/>
    <row r="54596" ht="12.75" customHeight="1" x14ac:dyDescent="0.2"/>
    <row r="54597" ht="12.75" customHeight="1" x14ac:dyDescent="0.2"/>
    <row r="54598" ht="12.75" customHeight="1" x14ac:dyDescent="0.2"/>
    <row r="54599" ht="12.75" customHeight="1" x14ac:dyDescent="0.2"/>
    <row r="54600" ht="12.75" customHeight="1" x14ac:dyDescent="0.2"/>
    <row r="54601" ht="12.75" customHeight="1" x14ac:dyDescent="0.2"/>
    <row r="54602" ht="12.75" customHeight="1" x14ac:dyDescent="0.2"/>
    <row r="54603" ht="12.75" customHeight="1" x14ac:dyDescent="0.2"/>
    <row r="54604" ht="12.75" customHeight="1" x14ac:dyDescent="0.2"/>
    <row r="54605" ht="12.75" customHeight="1" x14ac:dyDescent="0.2"/>
    <row r="54606" ht="12.75" customHeight="1" x14ac:dyDescent="0.2"/>
    <row r="54607" ht="12.75" customHeight="1" x14ac:dyDescent="0.2"/>
    <row r="54608" ht="12.75" customHeight="1" x14ac:dyDescent="0.2"/>
    <row r="54609" ht="12.75" customHeight="1" x14ac:dyDescent="0.2"/>
    <row r="54610" ht="12.75" customHeight="1" x14ac:dyDescent="0.2"/>
    <row r="54611" ht="12.75" customHeight="1" x14ac:dyDescent="0.2"/>
    <row r="54612" ht="12.75" customHeight="1" x14ac:dyDescent="0.2"/>
    <row r="54613" ht="12.75" customHeight="1" x14ac:dyDescent="0.2"/>
    <row r="54614" ht="12.75" customHeight="1" x14ac:dyDescent="0.2"/>
    <row r="54615" ht="12.75" customHeight="1" x14ac:dyDescent="0.2"/>
    <row r="54616" ht="12.75" customHeight="1" x14ac:dyDescent="0.2"/>
    <row r="54617" ht="12.75" customHeight="1" x14ac:dyDescent="0.2"/>
    <row r="54618" ht="12.75" customHeight="1" x14ac:dyDescent="0.2"/>
    <row r="54619" ht="12.75" customHeight="1" x14ac:dyDescent="0.2"/>
    <row r="54620" ht="12.75" customHeight="1" x14ac:dyDescent="0.2"/>
    <row r="54621" ht="12.75" customHeight="1" x14ac:dyDescent="0.2"/>
    <row r="54622" ht="12.75" customHeight="1" x14ac:dyDescent="0.2"/>
    <row r="54623" ht="12.75" customHeight="1" x14ac:dyDescent="0.2"/>
    <row r="54624" ht="12.75" customHeight="1" x14ac:dyDescent="0.2"/>
    <row r="54625" ht="12.75" customHeight="1" x14ac:dyDescent="0.2"/>
    <row r="54626" ht="12.75" customHeight="1" x14ac:dyDescent="0.2"/>
    <row r="54627" ht="12.75" customHeight="1" x14ac:dyDescent="0.2"/>
    <row r="54628" ht="12.75" customHeight="1" x14ac:dyDescent="0.2"/>
    <row r="54629" ht="12.75" customHeight="1" x14ac:dyDescent="0.2"/>
    <row r="54630" ht="12.75" customHeight="1" x14ac:dyDescent="0.2"/>
    <row r="54631" ht="12.75" customHeight="1" x14ac:dyDescent="0.2"/>
    <row r="54632" ht="12.75" customHeight="1" x14ac:dyDescent="0.2"/>
    <row r="54633" ht="12.75" customHeight="1" x14ac:dyDescent="0.2"/>
    <row r="54634" ht="12.75" customHeight="1" x14ac:dyDescent="0.2"/>
    <row r="54635" ht="12.75" customHeight="1" x14ac:dyDescent="0.2"/>
    <row r="54636" ht="12.75" customHeight="1" x14ac:dyDescent="0.2"/>
    <row r="54637" ht="12.75" customHeight="1" x14ac:dyDescent="0.2"/>
    <row r="54638" ht="12.75" customHeight="1" x14ac:dyDescent="0.2"/>
    <row r="54639" ht="12.75" customHeight="1" x14ac:dyDescent="0.2"/>
    <row r="54640" ht="12.75" customHeight="1" x14ac:dyDescent="0.2"/>
    <row r="54641" ht="12.75" customHeight="1" x14ac:dyDescent="0.2"/>
    <row r="54642" ht="12.75" customHeight="1" x14ac:dyDescent="0.2"/>
    <row r="54643" ht="12.75" customHeight="1" x14ac:dyDescent="0.2"/>
    <row r="54644" ht="12.75" customHeight="1" x14ac:dyDescent="0.2"/>
    <row r="54645" ht="12.75" customHeight="1" x14ac:dyDescent="0.2"/>
    <row r="54646" ht="12.75" customHeight="1" x14ac:dyDescent="0.2"/>
    <row r="54647" ht="12.75" customHeight="1" x14ac:dyDescent="0.2"/>
    <row r="54648" ht="12.75" customHeight="1" x14ac:dyDescent="0.2"/>
    <row r="54649" ht="12.75" customHeight="1" x14ac:dyDescent="0.2"/>
    <row r="54650" ht="12.75" customHeight="1" x14ac:dyDescent="0.2"/>
    <row r="54651" ht="12.75" customHeight="1" x14ac:dyDescent="0.2"/>
    <row r="54652" ht="12.75" customHeight="1" x14ac:dyDescent="0.2"/>
    <row r="54653" ht="12.75" customHeight="1" x14ac:dyDescent="0.2"/>
    <row r="54654" ht="12.75" customHeight="1" x14ac:dyDescent="0.2"/>
    <row r="54655" ht="12.75" customHeight="1" x14ac:dyDescent="0.2"/>
    <row r="54656" ht="12.75" customHeight="1" x14ac:dyDescent="0.2"/>
    <row r="54657" ht="12.75" customHeight="1" x14ac:dyDescent="0.2"/>
    <row r="54658" ht="12.75" customHeight="1" x14ac:dyDescent="0.2"/>
    <row r="54659" ht="12.75" customHeight="1" x14ac:dyDescent="0.2"/>
    <row r="54660" ht="12.75" customHeight="1" x14ac:dyDescent="0.2"/>
    <row r="54661" ht="12.75" customHeight="1" x14ac:dyDescent="0.2"/>
    <row r="54662" ht="12.75" customHeight="1" x14ac:dyDescent="0.2"/>
    <row r="54663" ht="12.75" customHeight="1" x14ac:dyDescent="0.2"/>
    <row r="54664" ht="12.75" customHeight="1" x14ac:dyDescent="0.2"/>
    <row r="54665" ht="12.75" customHeight="1" x14ac:dyDescent="0.2"/>
    <row r="54666" ht="12.75" customHeight="1" x14ac:dyDescent="0.2"/>
    <row r="54667" ht="12.75" customHeight="1" x14ac:dyDescent="0.2"/>
    <row r="54668" ht="12.75" customHeight="1" x14ac:dyDescent="0.2"/>
    <row r="54669" ht="12.75" customHeight="1" x14ac:dyDescent="0.2"/>
    <row r="54670" ht="12.75" customHeight="1" x14ac:dyDescent="0.2"/>
    <row r="54671" ht="12.75" customHeight="1" x14ac:dyDescent="0.2"/>
    <row r="54672" ht="12.75" customHeight="1" x14ac:dyDescent="0.2"/>
    <row r="54673" ht="12.75" customHeight="1" x14ac:dyDescent="0.2"/>
    <row r="54674" ht="12.75" customHeight="1" x14ac:dyDescent="0.2"/>
    <row r="54675" ht="12.75" customHeight="1" x14ac:dyDescent="0.2"/>
    <row r="54676" ht="12.75" customHeight="1" x14ac:dyDescent="0.2"/>
    <row r="54677" ht="12.75" customHeight="1" x14ac:dyDescent="0.2"/>
    <row r="54678" ht="12.75" customHeight="1" x14ac:dyDescent="0.2"/>
    <row r="54679" ht="12.75" customHeight="1" x14ac:dyDescent="0.2"/>
    <row r="54680" ht="12.75" customHeight="1" x14ac:dyDescent="0.2"/>
    <row r="54681" ht="12.75" customHeight="1" x14ac:dyDescent="0.2"/>
    <row r="54682" ht="12.75" customHeight="1" x14ac:dyDescent="0.2"/>
    <row r="54683" ht="12.75" customHeight="1" x14ac:dyDescent="0.2"/>
    <row r="54684" ht="12.75" customHeight="1" x14ac:dyDescent="0.2"/>
    <row r="54685" ht="12.75" customHeight="1" x14ac:dyDescent="0.2"/>
    <row r="54686" ht="12.75" customHeight="1" x14ac:dyDescent="0.2"/>
    <row r="54687" ht="12.75" customHeight="1" x14ac:dyDescent="0.2"/>
    <row r="54688" ht="12.75" customHeight="1" x14ac:dyDescent="0.2"/>
    <row r="54689" ht="12.75" customHeight="1" x14ac:dyDescent="0.2"/>
    <row r="54690" ht="12.75" customHeight="1" x14ac:dyDescent="0.2"/>
    <row r="54691" ht="12.75" customHeight="1" x14ac:dyDescent="0.2"/>
    <row r="54692" ht="12.75" customHeight="1" x14ac:dyDescent="0.2"/>
    <row r="54693" ht="12.75" customHeight="1" x14ac:dyDescent="0.2"/>
    <row r="54694" ht="12.75" customHeight="1" x14ac:dyDescent="0.2"/>
    <row r="54695" ht="12.75" customHeight="1" x14ac:dyDescent="0.2"/>
    <row r="54696" ht="12.75" customHeight="1" x14ac:dyDescent="0.2"/>
    <row r="54697" ht="12.75" customHeight="1" x14ac:dyDescent="0.2"/>
    <row r="54698" ht="12.75" customHeight="1" x14ac:dyDescent="0.2"/>
    <row r="54699" ht="12.75" customHeight="1" x14ac:dyDescent="0.2"/>
    <row r="54700" ht="12.75" customHeight="1" x14ac:dyDescent="0.2"/>
    <row r="54701" ht="12.75" customHeight="1" x14ac:dyDescent="0.2"/>
    <row r="54702" ht="12.75" customHeight="1" x14ac:dyDescent="0.2"/>
    <row r="54703" ht="12.75" customHeight="1" x14ac:dyDescent="0.2"/>
    <row r="54704" ht="12.75" customHeight="1" x14ac:dyDescent="0.2"/>
    <row r="54705" ht="12.75" customHeight="1" x14ac:dyDescent="0.2"/>
    <row r="54706" ht="12.75" customHeight="1" x14ac:dyDescent="0.2"/>
    <row r="54707" ht="12.75" customHeight="1" x14ac:dyDescent="0.2"/>
    <row r="54708" ht="12.75" customHeight="1" x14ac:dyDescent="0.2"/>
    <row r="54709" ht="12.75" customHeight="1" x14ac:dyDescent="0.2"/>
    <row r="54710" ht="12.75" customHeight="1" x14ac:dyDescent="0.2"/>
    <row r="54711" ht="12.75" customHeight="1" x14ac:dyDescent="0.2"/>
    <row r="54712" ht="12.75" customHeight="1" x14ac:dyDescent="0.2"/>
    <row r="54713" ht="12.75" customHeight="1" x14ac:dyDescent="0.2"/>
    <row r="54714" ht="12.75" customHeight="1" x14ac:dyDescent="0.2"/>
    <row r="54715" ht="12.75" customHeight="1" x14ac:dyDescent="0.2"/>
    <row r="54716" ht="12.75" customHeight="1" x14ac:dyDescent="0.2"/>
    <row r="54717" ht="12.75" customHeight="1" x14ac:dyDescent="0.2"/>
    <row r="54718" ht="12.75" customHeight="1" x14ac:dyDescent="0.2"/>
    <row r="54719" ht="12.75" customHeight="1" x14ac:dyDescent="0.2"/>
    <row r="54720" ht="12.75" customHeight="1" x14ac:dyDescent="0.2"/>
    <row r="54721" ht="12.75" customHeight="1" x14ac:dyDescent="0.2"/>
    <row r="54722" ht="12.75" customHeight="1" x14ac:dyDescent="0.2"/>
    <row r="54723" ht="12.75" customHeight="1" x14ac:dyDescent="0.2"/>
    <row r="54724" ht="12.75" customHeight="1" x14ac:dyDescent="0.2"/>
    <row r="54725" ht="12.75" customHeight="1" x14ac:dyDescent="0.2"/>
    <row r="54726" ht="12.75" customHeight="1" x14ac:dyDescent="0.2"/>
    <row r="54727" ht="12.75" customHeight="1" x14ac:dyDescent="0.2"/>
    <row r="54728" ht="12.75" customHeight="1" x14ac:dyDescent="0.2"/>
    <row r="54729" ht="12.75" customHeight="1" x14ac:dyDescent="0.2"/>
    <row r="54730" ht="12.75" customHeight="1" x14ac:dyDescent="0.2"/>
    <row r="54731" ht="12.75" customHeight="1" x14ac:dyDescent="0.2"/>
    <row r="54732" ht="12.75" customHeight="1" x14ac:dyDescent="0.2"/>
    <row r="54733" ht="12.75" customHeight="1" x14ac:dyDescent="0.2"/>
    <row r="54734" ht="12.75" customHeight="1" x14ac:dyDescent="0.2"/>
    <row r="54735" ht="12.75" customHeight="1" x14ac:dyDescent="0.2"/>
    <row r="54736" ht="12.75" customHeight="1" x14ac:dyDescent="0.2"/>
    <row r="54737" ht="12.75" customHeight="1" x14ac:dyDescent="0.2"/>
    <row r="54738" ht="12.75" customHeight="1" x14ac:dyDescent="0.2"/>
    <row r="54739" ht="12.75" customHeight="1" x14ac:dyDescent="0.2"/>
    <row r="54740" ht="12.75" customHeight="1" x14ac:dyDescent="0.2"/>
    <row r="54741" ht="12.75" customHeight="1" x14ac:dyDescent="0.2"/>
    <row r="54742" ht="12.75" customHeight="1" x14ac:dyDescent="0.2"/>
    <row r="54743" ht="12.75" customHeight="1" x14ac:dyDescent="0.2"/>
    <row r="54744" ht="12.75" customHeight="1" x14ac:dyDescent="0.2"/>
    <row r="54745" ht="12.75" customHeight="1" x14ac:dyDescent="0.2"/>
    <row r="54746" ht="12.75" customHeight="1" x14ac:dyDescent="0.2"/>
    <row r="54747" ht="12.75" customHeight="1" x14ac:dyDescent="0.2"/>
    <row r="54748" ht="12.75" customHeight="1" x14ac:dyDescent="0.2"/>
    <row r="54749" ht="12.75" customHeight="1" x14ac:dyDescent="0.2"/>
    <row r="54750" ht="12.75" customHeight="1" x14ac:dyDescent="0.2"/>
    <row r="54751" ht="12.75" customHeight="1" x14ac:dyDescent="0.2"/>
    <row r="54752" ht="12.75" customHeight="1" x14ac:dyDescent="0.2"/>
    <row r="54753" ht="12.75" customHeight="1" x14ac:dyDescent="0.2"/>
    <row r="54754" ht="12.75" customHeight="1" x14ac:dyDescent="0.2"/>
    <row r="54755" ht="12.75" customHeight="1" x14ac:dyDescent="0.2"/>
    <row r="54756" ht="12.75" customHeight="1" x14ac:dyDescent="0.2"/>
    <row r="54757" ht="12.75" customHeight="1" x14ac:dyDescent="0.2"/>
    <row r="54758" ht="12.75" customHeight="1" x14ac:dyDescent="0.2"/>
    <row r="54759" ht="12.75" customHeight="1" x14ac:dyDescent="0.2"/>
    <row r="54760" ht="12.75" customHeight="1" x14ac:dyDescent="0.2"/>
    <row r="54761" ht="12.75" customHeight="1" x14ac:dyDescent="0.2"/>
    <row r="54762" ht="12.75" customHeight="1" x14ac:dyDescent="0.2"/>
    <row r="54763" ht="12.75" customHeight="1" x14ac:dyDescent="0.2"/>
    <row r="54764" ht="12.75" customHeight="1" x14ac:dyDescent="0.2"/>
    <row r="54765" ht="12.75" customHeight="1" x14ac:dyDescent="0.2"/>
    <row r="54766" ht="12.75" customHeight="1" x14ac:dyDescent="0.2"/>
    <row r="54767" ht="12.75" customHeight="1" x14ac:dyDescent="0.2"/>
    <row r="54768" ht="12.75" customHeight="1" x14ac:dyDescent="0.2"/>
    <row r="54769" ht="12.75" customHeight="1" x14ac:dyDescent="0.2"/>
    <row r="54770" ht="12.75" customHeight="1" x14ac:dyDescent="0.2"/>
    <row r="54771" ht="12.75" customHeight="1" x14ac:dyDescent="0.2"/>
    <row r="54772" ht="12.75" customHeight="1" x14ac:dyDescent="0.2"/>
    <row r="54773" ht="12.75" customHeight="1" x14ac:dyDescent="0.2"/>
    <row r="54774" ht="12.75" customHeight="1" x14ac:dyDescent="0.2"/>
    <row r="54775" ht="12.75" customHeight="1" x14ac:dyDescent="0.2"/>
    <row r="54776" ht="12.75" customHeight="1" x14ac:dyDescent="0.2"/>
    <row r="54777" ht="12.75" customHeight="1" x14ac:dyDescent="0.2"/>
    <row r="54778" ht="12.75" customHeight="1" x14ac:dyDescent="0.2"/>
    <row r="54779" ht="12.75" customHeight="1" x14ac:dyDescent="0.2"/>
    <row r="54780" ht="12.75" customHeight="1" x14ac:dyDescent="0.2"/>
    <row r="54781" ht="12.75" customHeight="1" x14ac:dyDescent="0.2"/>
    <row r="54782" ht="12.75" customHeight="1" x14ac:dyDescent="0.2"/>
    <row r="54783" ht="12.75" customHeight="1" x14ac:dyDescent="0.2"/>
    <row r="54784" ht="12.75" customHeight="1" x14ac:dyDescent="0.2"/>
    <row r="54785" ht="12.75" customHeight="1" x14ac:dyDescent="0.2"/>
    <row r="54786" ht="12.75" customHeight="1" x14ac:dyDescent="0.2"/>
    <row r="54787" ht="12.75" customHeight="1" x14ac:dyDescent="0.2"/>
    <row r="54788" ht="12.75" customHeight="1" x14ac:dyDescent="0.2"/>
    <row r="54789" ht="12.75" customHeight="1" x14ac:dyDescent="0.2"/>
    <row r="54790" ht="12.75" customHeight="1" x14ac:dyDescent="0.2"/>
    <row r="54791" ht="12.75" customHeight="1" x14ac:dyDescent="0.2"/>
    <row r="54792" ht="12.75" customHeight="1" x14ac:dyDescent="0.2"/>
    <row r="54793" ht="12.75" customHeight="1" x14ac:dyDescent="0.2"/>
    <row r="54794" ht="12.75" customHeight="1" x14ac:dyDescent="0.2"/>
    <row r="54795" ht="12.75" customHeight="1" x14ac:dyDescent="0.2"/>
    <row r="54796" ht="12.75" customHeight="1" x14ac:dyDescent="0.2"/>
    <row r="54797" ht="12.75" customHeight="1" x14ac:dyDescent="0.2"/>
    <row r="54798" ht="12.75" customHeight="1" x14ac:dyDescent="0.2"/>
    <row r="54799" ht="12.75" customHeight="1" x14ac:dyDescent="0.2"/>
    <row r="54800" ht="12.75" customHeight="1" x14ac:dyDescent="0.2"/>
    <row r="54801" ht="12.75" customHeight="1" x14ac:dyDescent="0.2"/>
    <row r="54802" ht="12.75" customHeight="1" x14ac:dyDescent="0.2"/>
    <row r="54803" ht="12.75" customHeight="1" x14ac:dyDescent="0.2"/>
    <row r="54804" ht="12.75" customHeight="1" x14ac:dyDescent="0.2"/>
    <row r="54805" ht="12.75" customHeight="1" x14ac:dyDescent="0.2"/>
    <row r="54806" ht="12.75" customHeight="1" x14ac:dyDescent="0.2"/>
    <row r="54807" ht="12.75" customHeight="1" x14ac:dyDescent="0.2"/>
    <row r="54808" ht="12.75" customHeight="1" x14ac:dyDescent="0.2"/>
    <row r="54809" ht="12.75" customHeight="1" x14ac:dyDescent="0.2"/>
    <row r="54810" ht="12.75" customHeight="1" x14ac:dyDescent="0.2"/>
    <row r="54811" ht="12.75" customHeight="1" x14ac:dyDescent="0.2"/>
    <row r="54812" ht="12.75" customHeight="1" x14ac:dyDescent="0.2"/>
    <row r="54813" ht="12.75" customHeight="1" x14ac:dyDescent="0.2"/>
    <row r="54814" ht="12.75" customHeight="1" x14ac:dyDescent="0.2"/>
    <row r="54815" ht="12.75" customHeight="1" x14ac:dyDescent="0.2"/>
    <row r="54816" ht="12.75" customHeight="1" x14ac:dyDescent="0.2"/>
    <row r="54817" ht="12.75" customHeight="1" x14ac:dyDescent="0.2"/>
    <row r="54818" ht="12.75" customHeight="1" x14ac:dyDescent="0.2"/>
    <row r="54819" ht="12.75" customHeight="1" x14ac:dyDescent="0.2"/>
    <row r="54820" ht="12.75" customHeight="1" x14ac:dyDescent="0.2"/>
    <row r="54821" ht="12.75" customHeight="1" x14ac:dyDescent="0.2"/>
    <row r="54822" ht="12.75" customHeight="1" x14ac:dyDescent="0.2"/>
    <row r="54823" ht="12.75" customHeight="1" x14ac:dyDescent="0.2"/>
    <row r="54824" ht="12.75" customHeight="1" x14ac:dyDescent="0.2"/>
    <row r="54825" ht="12.75" customHeight="1" x14ac:dyDescent="0.2"/>
    <row r="54826" ht="12.75" customHeight="1" x14ac:dyDescent="0.2"/>
    <row r="54827" ht="12.75" customHeight="1" x14ac:dyDescent="0.2"/>
    <row r="54828" ht="12.75" customHeight="1" x14ac:dyDescent="0.2"/>
    <row r="54829" ht="12.75" customHeight="1" x14ac:dyDescent="0.2"/>
    <row r="54830" ht="12.75" customHeight="1" x14ac:dyDescent="0.2"/>
    <row r="54831" ht="12.75" customHeight="1" x14ac:dyDescent="0.2"/>
    <row r="54832" ht="12.75" customHeight="1" x14ac:dyDescent="0.2"/>
    <row r="54833" ht="12.75" customHeight="1" x14ac:dyDescent="0.2"/>
    <row r="54834" ht="12.75" customHeight="1" x14ac:dyDescent="0.2"/>
    <row r="54835" ht="12.75" customHeight="1" x14ac:dyDescent="0.2"/>
    <row r="54836" ht="12.75" customHeight="1" x14ac:dyDescent="0.2"/>
    <row r="54837" ht="12.75" customHeight="1" x14ac:dyDescent="0.2"/>
    <row r="54838" ht="12.75" customHeight="1" x14ac:dyDescent="0.2"/>
    <row r="54839" ht="12.75" customHeight="1" x14ac:dyDescent="0.2"/>
    <row r="54840" ht="12.75" customHeight="1" x14ac:dyDescent="0.2"/>
    <row r="54841" ht="12.75" customHeight="1" x14ac:dyDescent="0.2"/>
    <row r="54842" ht="12.75" customHeight="1" x14ac:dyDescent="0.2"/>
    <row r="54843" ht="12.75" customHeight="1" x14ac:dyDescent="0.2"/>
    <row r="54844" ht="12.75" customHeight="1" x14ac:dyDescent="0.2"/>
    <row r="54845" ht="12.75" customHeight="1" x14ac:dyDescent="0.2"/>
    <row r="54846" ht="12.75" customHeight="1" x14ac:dyDescent="0.2"/>
    <row r="54847" ht="12.75" customHeight="1" x14ac:dyDescent="0.2"/>
    <row r="54848" ht="12.75" customHeight="1" x14ac:dyDescent="0.2"/>
    <row r="54849" ht="12.75" customHeight="1" x14ac:dyDescent="0.2"/>
    <row r="54850" ht="12.75" customHeight="1" x14ac:dyDescent="0.2"/>
    <row r="54851" ht="12.75" customHeight="1" x14ac:dyDescent="0.2"/>
    <row r="54852" ht="12.75" customHeight="1" x14ac:dyDescent="0.2"/>
    <row r="54853" ht="12.75" customHeight="1" x14ac:dyDescent="0.2"/>
    <row r="54854" ht="12.75" customHeight="1" x14ac:dyDescent="0.2"/>
    <row r="54855" ht="12.75" customHeight="1" x14ac:dyDescent="0.2"/>
    <row r="54856" ht="12.75" customHeight="1" x14ac:dyDescent="0.2"/>
    <row r="54857" ht="12.75" customHeight="1" x14ac:dyDescent="0.2"/>
    <row r="54858" ht="12.75" customHeight="1" x14ac:dyDescent="0.2"/>
    <row r="54859" ht="12.75" customHeight="1" x14ac:dyDescent="0.2"/>
    <row r="54860" ht="12.75" customHeight="1" x14ac:dyDescent="0.2"/>
    <row r="54861" ht="12.75" customHeight="1" x14ac:dyDescent="0.2"/>
    <row r="54862" ht="12.75" customHeight="1" x14ac:dyDescent="0.2"/>
    <row r="54863" ht="12.75" customHeight="1" x14ac:dyDescent="0.2"/>
    <row r="54864" ht="12.75" customHeight="1" x14ac:dyDescent="0.2"/>
    <row r="54865" ht="12.75" customHeight="1" x14ac:dyDescent="0.2"/>
    <row r="54866" ht="12.75" customHeight="1" x14ac:dyDescent="0.2"/>
    <row r="54867" ht="12.75" customHeight="1" x14ac:dyDescent="0.2"/>
    <row r="54868" ht="12.75" customHeight="1" x14ac:dyDescent="0.2"/>
    <row r="54869" ht="12.75" customHeight="1" x14ac:dyDescent="0.2"/>
    <row r="54870" ht="12.75" customHeight="1" x14ac:dyDescent="0.2"/>
    <row r="54871" ht="12.75" customHeight="1" x14ac:dyDescent="0.2"/>
    <row r="54872" ht="12.75" customHeight="1" x14ac:dyDescent="0.2"/>
    <row r="54873" ht="12.75" customHeight="1" x14ac:dyDescent="0.2"/>
    <row r="54874" ht="12.75" customHeight="1" x14ac:dyDescent="0.2"/>
    <row r="54875" ht="12.75" customHeight="1" x14ac:dyDescent="0.2"/>
    <row r="54876" ht="12.75" customHeight="1" x14ac:dyDescent="0.2"/>
    <row r="54877" ht="12.75" customHeight="1" x14ac:dyDescent="0.2"/>
    <row r="54878" ht="12.75" customHeight="1" x14ac:dyDescent="0.2"/>
    <row r="54879" ht="12.75" customHeight="1" x14ac:dyDescent="0.2"/>
    <row r="54880" ht="12.75" customHeight="1" x14ac:dyDescent="0.2"/>
    <row r="54881" ht="12.75" customHeight="1" x14ac:dyDescent="0.2"/>
    <row r="54882" ht="12.75" customHeight="1" x14ac:dyDescent="0.2"/>
    <row r="54883" ht="12.75" customHeight="1" x14ac:dyDescent="0.2"/>
    <row r="54884" ht="12.75" customHeight="1" x14ac:dyDescent="0.2"/>
    <row r="54885" ht="12.75" customHeight="1" x14ac:dyDescent="0.2"/>
    <row r="54886" ht="12.75" customHeight="1" x14ac:dyDescent="0.2"/>
    <row r="54887" ht="12.75" customHeight="1" x14ac:dyDescent="0.2"/>
    <row r="54888" ht="12.75" customHeight="1" x14ac:dyDescent="0.2"/>
    <row r="54889" ht="12.75" customHeight="1" x14ac:dyDescent="0.2"/>
    <row r="54890" ht="12.75" customHeight="1" x14ac:dyDescent="0.2"/>
    <row r="54891" ht="12.75" customHeight="1" x14ac:dyDescent="0.2"/>
    <row r="54892" ht="12.75" customHeight="1" x14ac:dyDescent="0.2"/>
    <row r="54893" ht="12.75" customHeight="1" x14ac:dyDescent="0.2"/>
    <row r="54894" ht="12.75" customHeight="1" x14ac:dyDescent="0.2"/>
    <row r="54895" ht="12.75" customHeight="1" x14ac:dyDescent="0.2"/>
    <row r="54896" ht="12.75" customHeight="1" x14ac:dyDescent="0.2"/>
    <row r="54897" ht="12.75" customHeight="1" x14ac:dyDescent="0.2"/>
    <row r="54898" ht="12.75" customHeight="1" x14ac:dyDescent="0.2"/>
    <row r="54899" ht="12.75" customHeight="1" x14ac:dyDescent="0.2"/>
    <row r="54900" ht="12.75" customHeight="1" x14ac:dyDescent="0.2"/>
    <row r="54901" ht="12.75" customHeight="1" x14ac:dyDescent="0.2"/>
    <row r="54902" ht="12.75" customHeight="1" x14ac:dyDescent="0.2"/>
    <row r="54903" ht="12.75" customHeight="1" x14ac:dyDescent="0.2"/>
    <row r="54904" ht="12.75" customHeight="1" x14ac:dyDescent="0.2"/>
    <row r="54905" ht="12.75" customHeight="1" x14ac:dyDescent="0.2"/>
    <row r="54906" ht="12.75" customHeight="1" x14ac:dyDescent="0.2"/>
    <row r="54907" ht="12.75" customHeight="1" x14ac:dyDescent="0.2"/>
    <row r="54908" ht="12.75" customHeight="1" x14ac:dyDescent="0.2"/>
    <row r="54909" ht="12.75" customHeight="1" x14ac:dyDescent="0.2"/>
    <row r="54910" ht="12.75" customHeight="1" x14ac:dyDescent="0.2"/>
    <row r="54911" ht="12.75" customHeight="1" x14ac:dyDescent="0.2"/>
    <row r="54912" ht="12.75" customHeight="1" x14ac:dyDescent="0.2"/>
    <row r="54913" ht="12.75" customHeight="1" x14ac:dyDescent="0.2"/>
    <row r="54914" ht="12.75" customHeight="1" x14ac:dyDescent="0.2"/>
    <row r="54915" ht="12.75" customHeight="1" x14ac:dyDescent="0.2"/>
    <row r="54916" ht="12.75" customHeight="1" x14ac:dyDescent="0.2"/>
    <row r="54917" ht="12.75" customHeight="1" x14ac:dyDescent="0.2"/>
    <row r="54918" ht="12.75" customHeight="1" x14ac:dyDescent="0.2"/>
    <row r="54919" ht="12.75" customHeight="1" x14ac:dyDescent="0.2"/>
    <row r="54920" ht="12.75" customHeight="1" x14ac:dyDescent="0.2"/>
    <row r="54921" ht="12.75" customHeight="1" x14ac:dyDescent="0.2"/>
    <row r="54922" ht="12.75" customHeight="1" x14ac:dyDescent="0.2"/>
    <row r="54923" ht="12.75" customHeight="1" x14ac:dyDescent="0.2"/>
    <row r="54924" ht="12.75" customHeight="1" x14ac:dyDescent="0.2"/>
    <row r="54925" ht="12.75" customHeight="1" x14ac:dyDescent="0.2"/>
    <row r="54926" ht="12.75" customHeight="1" x14ac:dyDescent="0.2"/>
    <row r="54927" ht="12.75" customHeight="1" x14ac:dyDescent="0.2"/>
    <row r="54928" ht="12.75" customHeight="1" x14ac:dyDescent="0.2"/>
    <row r="54929" ht="12.75" customHeight="1" x14ac:dyDescent="0.2"/>
    <row r="54930" ht="12.75" customHeight="1" x14ac:dyDescent="0.2"/>
    <row r="54931" ht="12.75" customHeight="1" x14ac:dyDescent="0.2"/>
    <row r="54932" ht="12.75" customHeight="1" x14ac:dyDescent="0.2"/>
    <row r="54933" ht="12.75" customHeight="1" x14ac:dyDescent="0.2"/>
    <row r="54934" ht="12.75" customHeight="1" x14ac:dyDescent="0.2"/>
    <row r="54935" ht="12.75" customHeight="1" x14ac:dyDescent="0.2"/>
    <row r="54936" ht="12.75" customHeight="1" x14ac:dyDescent="0.2"/>
    <row r="54937" ht="12.75" customHeight="1" x14ac:dyDescent="0.2"/>
    <row r="54938" ht="12.75" customHeight="1" x14ac:dyDescent="0.2"/>
    <row r="54939" ht="12.75" customHeight="1" x14ac:dyDescent="0.2"/>
    <row r="54940" ht="12.75" customHeight="1" x14ac:dyDescent="0.2"/>
    <row r="54941" ht="12.75" customHeight="1" x14ac:dyDescent="0.2"/>
    <row r="54942" ht="12.75" customHeight="1" x14ac:dyDescent="0.2"/>
    <row r="54943" ht="12.75" customHeight="1" x14ac:dyDescent="0.2"/>
    <row r="54944" ht="12.75" customHeight="1" x14ac:dyDescent="0.2"/>
    <row r="54945" ht="12.75" customHeight="1" x14ac:dyDescent="0.2"/>
    <row r="54946" ht="12.75" customHeight="1" x14ac:dyDescent="0.2"/>
    <row r="54947" ht="12.75" customHeight="1" x14ac:dyDescent="0.2"/>
    <row r="54948" ht="12.75" customHeight="1" x14ac:dyDescent="0.2"/>
    <row r="54949" ht="12.75" customHeight="1" x14ac:dyDescent="0.2"/>
    <row r="54950" ht="12.75" customHeight="1" x14ac:dyDescent="0.2"/>
    <row r="54951" ht="12.75" customHeight="1" x14ac:dyDescent="0.2"/>
    <row r="54952" ht="12.75" customHeight="1" x14ac:dyDescent="0.2"/>
    <row r="54953" ht="12.75" customHeight="1" x14ac:dyDescent="0.2"/>
    <row r="54954" ht="12.75" customHeight="1" x14ac:dyDescent="0.2"/>
    <row r="54955" ht="12.75" customHeight="1" x14ac:dyDescent="0.2"/>
    <row r="54956" ht="12.75" customHeight="1" x14ac:dyDescent="0.2"/>
    <row r="54957" ht="12.75" customHeight="1" x14ac:dyDescent="0.2"/>
    <row r="54958" ht="12.75" customHeight="1" x14ac:dyDescent="0.2"/>
    <row r="54959" ht="12.75" customHeight="1" x14ac:dyDescent="0.2"/>
    <row r="54960" ht="12.75" customHeight="1" x14ac:dyDescent="0.2"/>
    <row r="54961" ht="12.75" customHeight="1" x14ac:dyDescent="0.2"/>
    <row r="54962" ht="12.75" customHeight="1" x14ac:dyDescent="0.2"/>
    <row r="54963" ht="12.75" customHeight="1" x14ac:dyDescent="0.2"/>
    <row r="54964" ht="12.75" customHeight="1" x14ac:dyDescent="0.2"/>
    <row r="54965" ht="12.75" customHeight="1" x14ac:dyDescent="0.2"/>
    <row r="54966" ht="12.75" customHeight="1" x14ac:dyDescent="0.2"/>
    <row r="54967" ht="12.75" customHeight="1" x14ac:dyDescent="0.2"/>
    <row r="54968" ht="12.75" customHeight="1" x14ac:dyDescent="0.2"/>
    <row r="54969" ht="12.75" customHeight="1" x14ac:dyDescent="0.2"/>
    <row r="54970" ht="12.75" customHeight="1" x14ac:dyDescent="0.2"/>
    <row r="54971" ht="12.75" customHeight="1" x14ac:dyDescent="0.2"/>
    <row r="54972" ht="12.75" customHeight="1" x14ac:dyDescent="0.2"/>
    <row r="54973" ht="12.75" customHeight="1" x14ac:dyDescent="0.2"/>
    <row r="54974" ht="12.75" customHeight="1" x14ac:dyDescent="0.2"/>
    <row r="54975" ht="12.75" customHeight="1" x14ac:dyDescent="0.2"/>
    <row r="54976" ht="12.75" customHeight="1" x14ac:dyDescent="0.2"/>
    <row r="54977" ht="12.75" customHeight="1" x14ac:dyDescent="0.2"/>
    <row r="54978" ht="12.75" customHeight="1" x14ac:dyDescent="0.2"/>
    <row r="54979" ht="12.75" customHeight="1" x14ac:dyDescent="0.2"/>
    <row r="54980" ht="12.75" customHeight="1" x14ac:dyDescent="0.2"/>
    <row r="54981" ht="12.75" customHeight="1" x14ac:dyDescent="0.2"/>
    <row r="54982" ht="12.75" customHeight="1" x14ac:dyDescent="0.2"/>
    <row r="54983" ht="12.75" customHeight="1" x14ac:dyDescent="0.2"/>
    <row r="54984" ht="12.75" customHeight="1" x14ac:dyDescent="0.2"/>
    <row r="54985" ht="12.75" customHeight="1" x14ac:dyDescent="0.2"/>
    <row r="54986" ht="12.75" customHeight="1" x14ac:dyDescent="0.2"/>
    <row r="54987" ht="12.75" customHeight="1" x14ac:dyDescent="0.2"/>
    <row r="54988" ht="12.75" customHeight="1" x14ac:dyDescent="0.2"/>
    <row r="54989" ht="12.75" customHeight="1" x14ac:dyDescent="0.2"/>
    <row r="54990" ht="12.75" customHeight="1" x14ac:dyDescent="0.2"/>
    <row r="54991" ht="12.75" customHeight="1" x14ac:dyDescent="0.2"/>
    <row r="54992" ht="12.75" customHeight="1" x14ac:dyDescent="0.2"/>
    <row r="54993" ht="12.75" customHeight="1" x14ac:dyDescent="0.2"/>
    <row r="54994" ht="12.75" customHeight="1" x14ac:dyDescent="0.2"/>
    <row r="54995" ht="12.75" customHeight="1" x14ac:dyDescent="0.2"/>
    <row r="54996" ht="12.75" customHeight="1" x14ac:dyDescent="0.2"/>
    <row r="54997" ht="12.75" customHeight="1" x14ac:dyDescent="0.2"/>
    <row r="54998" ht="12.75" customHeight="1" x14ac:dyDescent="0.2"/>
    <row r="54999" ht="12.75" customHeight="1" x14ac:dyDescent="0.2"/>
    <row r="55000" ht="12.75" customHeight="1" x14ac:dyDescent="0.2"/>
    <row r="55001" ht="12.75" customHeight="1" x14ac:dyDescent="0.2"/>
    <row r="55002" ht="12.75" customHeight="1" x14ac:dyDescent="0.2"/>
    <row r="55003" ht="12.75" customHeight="1" x14ac:dyDescent="0.2"/>
    <row r="55004" ht="12.75" customHeight="1" x14ac:dyDescent="0.2"/>
    <row r="55005" ht="12.75" customHeight="1" x14ac:dyDescent="0.2"/>
    <row r="55006" ht="12.75" customHeight="1" x14ac:dyDescent="0.2"/>
    <row r="55007" ht="12.75" customHeight="1" x14ac:dyDescent="0.2"/>
    <row r="55008" ht="12.75" customHeight="1" x14ac:dyDescent="0.2"/>
    <row r="55009" ht="12.75" customHeight="1" x14ac:dyDescent="0.2"/>
    <row r="55010" ht="12.75" customHeight="1" x14ac:dyDescent="0.2"/>
    <row r="55011" ht="12.75" customHeight="1" x14ac:dyDescent="0.2"/>
    <row r="55012" ht="12.75" customHeight="1" x14ac:dyDescent="0.2"/>
    <row r="55013" ht="12.75" customHeight="1" x14ac:dyDescent="0.2"/>
    <row r="55014" ht="12.75" customHeight="1" x14ac:dyDescent="0.2"/>
    <row r="55015" ht="12.75" customHeight="1" x14ac:dyDescent="0.2"/>
    <row r="55016" ht="12.75" customHeight="1" x14ac:dyDescent="0.2"/>
    <row r="55017" ht="12.75" customHeight="1" x14ac:dyDescent="0.2"/>
    <row r="55018" ht="12.75" customHeight="1" x14ac:dyDescent="0.2"/>
    <row r="55019" ht="12.75" customHeight="1" x14ac:dyDescent="0.2"/>
    <row r="55020" ht="12.75" customHeight="1" x14ac:dyDescent="0.2"/>
    <row r="55021" ht="12.75" customHeight="1" x14ac:dyDescent="0.2"/>
    <row r="55022" ht="12.75" customHeight="1" x14ac:dyDescent="0.2"/>
    <row r="55023" ht="12.75" customHeight="1" x14ac:dyDescent="0.2"/>
    <row r="55024" ht="12.75" customHeight="1" x14ac:dyDescent="0.2"/>
    <row r="55025" ht="12.75" customHeight="1" x14ac:dyDescent="0.2"/>
    <row r="55026" ht="12.75" customHeight="1" x14ac:dyDescent="0.2"/>
    <row r="55027" ht="12.75" customHeight="1" x14ac:dyDescent="0.2"/>
    <row r="55028" ht="12.75" customHeight="1" x14ac:dyDescent="0.2"/>
    <row r="55029" ht="12.75" customHeight="1" x14ac:dyDescent="0.2"/>
    <row r="55030" ht="12.75" customHeight="1" x14ac:dyDescent="0.2"/>
    <row r="55031" ht="12.75" customHeight="1" x14ac:dyDescent="0.2"/>
    <row r="55032" ht="12.75" customHeight="1" x14ac:dyDescent="0.2"/>
    <row r="55033" ht="12.75" customHeight="1" x14ac:dyDescent="0.2"/>
    <row r="55034" ht="12.75" customHeight="1" x14ac:dyDescent="0.2"/>
    <row r="55035" ht="12.75" customHeight="1" x14ac:dyDescent="0.2"/>
    <row r="55036" ht="12.75" customHeight="1" x14ac:dyDescent="0.2"/>
    <row r="55037" ht="12.75" customHeight="1" x14ac:dyDescent="0.2"/>
    <row r="55038" ht="12.75" customHeight="1" x14ac:dyDescent="0.2"/>
    <row r="55039" ht="12.75" customHeight="1" x14ac:dyDescent="0.2"/>
    <row r="55040" ht="12.75" customHeight="1" x14ac:dyDescent="0.2"/>
    <row r="55041" ht="12.75" customHeight="1" x14ac:dyDescent="0.2"/>
    <row r="55042" ht="12.75" customHeight="1" x14ac:dyDescent="0.2"/>
    <row r="55043" ht="12.75" customHeight="1" x14ac:dyDescent="0.2"/>
    <row r="55044" ht="12.75" customHeight="1" x14ac:dyDescent="0.2"/>
    <row r="55045" ht="12.75" customHeight="1" x14ac:dyDescent="0.2"/>
    <row r="55046" ht="12.75" customHeight="1" x14ac:dyDescent="0.2"/>
    <row r="55047" ht="12.75" customHeight="1" x14ac:dyDescent="0.2"/>
    <row r="55048" ht="12.75" customHeight="1" x14ac:dyDescent="0.2"/>
    <row r="55049" ht="12.75" customHeight="1" x14ac:dyDescent="0.2"/>
    <row r="55050" ht="12.75" customHeight="1" x14ac:dyDescent="0.2"/>
    <row r="55051" ht="12.75" customHeight="1" x14ac:dyDescent="0.2"/>
    <row r="55052" ht="12.75" customHeight="1" x14ac:dyDescent="0.2"/>
    <row r="55053" ht="12.75" customHeight="1" x14ac:dyDescent="0.2"/>
    <row r="55054" ht="12.75" customHeight="1" x14ac:dyDescent="0.2"/>
    <row r="55055" ht="12.75" customHeight="1" x14ac:dyDescent="0.2"/>
    <row r="55056" ht="12.75" customHeight="1" x14ac:dyDescent="0.2"/>
    <row r="55057" ht="12.75" customHeight="1" x14ac:dyDescent="0.2"/>
    <row r="55058" ht="12.75" customHeight="1" x14ac:dyDescent="0.2"/>
    <row r="55059" ht="12.75" customHeight="1" x14ac:dyDescent="0.2"/>
    <row r="55060" ht="12.75" customHeight="1" x14ac:dyDescent="0.2"/>
    <row r="55061" ht="12.75" customHeight="1" x14ac:dyDescent="0.2"/>
    <row r="55062" ht="12.75" customHeight="1" x14ac:dyDescent="0.2"/>
    <row r="55063" ht="12.75" customHeight="1" x14ac:dyDescent="0.2"/>
    <row r="55064" ht="12.75" customHeight="1" x14ac:dyDescent="0.2"/>
    <row r="55065" ht="12.75" customHeight="1" x14ac:dyDescent="0.2"/>
    <row r="55066" ht="12.75" customHeight="1" x14ac:dyDescent="0.2"/>
    <row r="55067" ht="12.75" customHeight="1" x14ac:dyDescent="0.2"/>
    <row r="55068" ht="12.75" customHeight="1" x14ac:dyDescent="0.2"/>
    <row r="55069" ht="12.75" customHeight="1" x14ac:dyDescent="0.2"/>
    <row r="55070" ht="12.75" customHeight="1" x14ac:dyDescent="0.2"/>
    <row r="55071" ht="12.75" customHeight="1" x14ac:dyDescent="0.2"/>
    <row r="55072" ht="12.75" customHeight="1" x14ac:dyDescent="0.2"/>
    <row r="55073" ht="12.75" customHeight="1" x14ac:dyDescent="0.2"/>
    <row r="55074" ht="12.75" customHeight="1" x14ac:dyDescent="0.2"/>
    <row r="55075" ht="12.75" customHeight="1" x14ac:dyDescent="0.2"/>
    <row r="55076" ht="12.75" customHeight="1" x14ac:dyDescent="0.2"/>
    <row r="55077" ht="12.75" customHeight="1" x14ac:dyDescent="0.2"/>
    <row r="55078" ht="12.75" customHeight="1" x14ac:dyDescent="0.2"/>
    <row r="55079" ht="12.75" customHeight="1" x14ac:dyDescent="0.2"/>
    <row r="55080" ht="12.75" customHeight="1" x14ac:dyDescent="0.2"/>
    <row r="55081" ht="12.75" customHeight="1" x14ac:dyDescent="0.2"/>
    <row r="55082" ht="12.75" customHeight="1" x14ac:dyDescent="0.2"/>
    <row r="55083" ht="12.75" customHeight="1" x14ac:dyDescent="0.2"/>
    <row r="55084" ht="12.75" customHeight="1" x14ac:dyDescent="0.2"/>
    <row r="55085" ht="12.75" customHeight="1" x14ac:dyDescent="0.2"/>
    <row r="55086" ht="12.75" customHeight="1" x14ac:dyDescent="0.2"/>
    <row r="55087" ht="12.75" customHeight="1" x14ac:dyDescent="0.2"/>
    <row r="55088" ht="12.75" customHeight="1" x14ac:dyDescent="0.2"/>
    <row r="55089" ht="12.75" customHeight="1" x14ac:dyDescent="0.2"/>
    <row r="55090" ht="12.75" customHeight="1" x14ac:dyDescent="0.2"/>
    <row r="55091" ht="12.75" customHeight="1" x14ac:dyDescent="0.2"/>
    <row r="55092" ht="12.75" customHeight="1" x14ac:dyDescent="0.2"/>
    <row r="55093" ht="12.75" customHeight="1" x14ac:dyDescent="0.2"/>
    <row r="55094" ht="12.75" customHeight="1" x14ac:dyDescent="0.2"/>
    <row r="55095" ht="12.75" customHeight="1" x14ac:dyDescent="0.2"/>
    <row r="55096" ht="12.75" customHeight="1" x14ac:dyDescent="0.2"/>
    <row r="55097" ht="12.75" customHeight="1" x14ac:dyDescent="0.2"/>
    <row r="55098" ht="12.75" customHeight="1" x14ac:dyDescent="0.2"/>
    <row r="55099" ht="12.75" customHeight="1" x14ac:dyDescent="0.2"/>
    <row r="55100" ht="12.75" customHeight="1" x14ac:dyDescent="0.2"/>
    <row r="55101" ht="12.75" customHeight="1" x14ac:dyDescent="0.2"/>
    <row r="55102" ht="12.75" customHeight="1" x14ac:dyDescent="0.2"/>
    <row r="55103" ht="12.75" customHeight="1" x14ac:dyDescent="0.2"/>
    <row r="55104" ht="12.75" customHeight="1" x14ac:dyDescent="0.2"/>
    <row r="55105" ht="12.75" customHeight="1" x14ac:dyDescent="0.2"/>
    <row r="55106" ht="12.75" customHeight="1" x14ac:dyDescent="0.2"/>
    <row r="55107" ht="12.75" customHeight="1" x14ac:dyDescent="0.2"/>
    <row r="55108" ht="12.75" customHeight="1" x14ac:dyDescent="0.2"/>
    <row r="55109" ht="12.75" customHeight="1" x14ac:dyDescent="0.2"/>
    <row r="55110" ht="12.75" customHeight="1" x14ac:dyDescent="0.2"/>
    <row r="55111" ht="12.75" customHeight="1" x14ac:dyDescent="0.2"/>
    <row r="55112" ht="12.75" customHeight="1" x14ac:dyDescent="0.2"/>
    <row r="55113" ht="12.75" customHeight="1" x14ac:dyDescent="0.2"/>
    <row r="55114" ht="12.75" customHeight="1" x14ac:dyDescent="0.2"/>
    <row r="55115" ht="12.75" customHeight="1" x14ac:dyDescent="0.2"/>
    <row r="55116" ht="12.75" customHeight="1" x14ac:dyDescent="0.2"/>
    <row r="55117" ht="12.75" customHeight="1" x14ac:dyDescent="0.2"/>
    <row r="55118" ht="12.75" customHeight="1" x14ac:dyDescent="0.2"/>
    <row r="55119" ht="12.75" customHeight="1" x14ac:dyDescent="0.2"/>
    <row r="55120" ht="12.75" customHeight="1" x14ac:dyDescent="0.2"/>
    <row r="55121" ht="12.75" customHeight="1" x14ac:dyDescent="0.2"/>
    <row r="55122" ht="12.75" customHeight="1" x14ac:dyDescent="0.2"/>
    <row r="55123" ht="12.75" customHeight="1" x14ac:dyDescent="0.2"/>
    <row r="55124" ht="12.75" customHeight="1" x14ac:dyDescent="0.2"/>
    <row r="55125" ht="12.75" customHeight="1" x14ac:dyDescent="0.2"/>
    <row r="55126" ht="12.75" customHeight="1" x14ac:dyDescent="0.2"/>
    <row r="55127" ht="12.75" customHeight="1" x14ac:dyDescent="0.2"/>
    <row r="55128" ht="12.75" customHeight="1" x14ac:dyDescent="0.2"/>
    <row r="55129" ht="12.75" customHeight="1" x14ac:dyDescent="0.2"/>
    <row r="55130" ht="12.75" customHeight="1" x14ac:dyDescent="0.2"/>
    <row r="55131" ht="12.75" customHeight="1" x14ac:dyDescent="0.2"/>
    <row r="55132" ht="12.75" customHeight="1" x14ac:dyDescent="0.2"/>
    <row r="55133" ht="12.75" customHeight="1" x14ac:dyDescent="0.2"/>
    <row r="55134" ht="12.75" customHeight="1" x14ac:dyDescent="0.2"/>
    <row r="55135" ht="12.75" customHeight="1" x14ac:dyDescent="0.2"/>
    <row r="55136" ht="12.75" customHeight="1" x14ac:dyDescent="0.2"/>
    <row r="55137" ht="12.75" customHeight="1" x14ac:dyDescent="0.2"/>
    <row r="55138" ht="12.75" customHeight="1" x14ac:dyDescent="0.2"/>
    <row r="55139" ht="12.75" customHeight="1" x14ac:dyDescent="0.2"/>
    <row r="55140" ht="12.75" customHeight="1" x14ac:dyDescent="0.2"/>
    <row r="55141" ht="12.75" customHeight="1" x14ac:dyDescent="0.2"/>
    <row r="55142" ht="12.75" customHeight="1" x14ac:dyDescent="0.2"/>
    <row r="55143" ht="12.75" customHeight="1" x14ac:dyDescent="0.2"/>
    <row r="55144" ht="12.75" customHeight="1" x14ac:dyDescent="0.2"/>
    <row r="55145" ht="12.75" customHeight="1" x14ac:dyDescent="0.2"/>
    <row r="55146" ht="12.75" customHeight="1" x14ac:dyDescent="0.2"/>
    <row r="55147" ht="12.75" customHeight="1" x14ac:dyDescent="0.2"/>
    <row r="55148" ht="12.75" customHeight="1" x14ac:dyDescent="0.2"/>
    <row r="55149" ht="12.75" customHeight="1" x14ac:dyDescent="0.2"/>
    <row r="55150" ht="12.75" customHeight="1" x14ac:dyDescent="0.2"/>
    <row r="55151" ht="12.75" customHeight="1" x14ac:dyDescent="0.2"/>
    <row r="55152" ht="12.75" customHeight="1" x14ac:dyDescent="0.2"/>
    <row r="55153" ht="12.75" customHeight="1" x14ac:dyDescent="0.2"/>
    <row r="55154" ht="12.75" customHeight="1" x14ac:dyDescent="0.2"/>
    <row r="55155" ht="12.75" customHeight="1" x14ac:dyDescent="0.2"/>
    <row r="55156" ht="12.75" customHeight="1" x14ac:dyDescent="0.2"/>
    <row r="55157" ht="12.75" customHeight="1" x14ac:dyDescent="0.2"/>
    <row r="55158" ht="12.75" customHeight="1" x14ac:dyDescent="0.2"/>
    <row r="55159" ht="12.75" customHeight="1" x14ac:dyDescent="0.2"/>
    <row r="55160" ht="12.75" customHeight="1" x14ac:dyDescent="0.2"/>
    <row r="55161" ht="12.75" customHeight="1" x14ac:dyDescent="0.2"/>
    <row r="55162" ht="12.75" customHeight="1" x14ac:dyDescent="0.2"/>
    <row r="55163" ht="12.75" customHeight="1" x14ac:dyDescent="0.2"/>
    <row r="55164" ht="12.75" customHeight="1" x14ac:dyDescent="0.2"/>
    <row r="55165" ht="12.75" customHeight="1" x14ac:dyDescent="0.2"/>
    <row r="55166" ht="12.75" customHeight="1" x14ac:dyDescent="0.2"/>
    <row r="55167" ht="12.75" customHeight="1" x14ac:dyDescent="0.2"/>
    <row r="55168" ht="12.75" customHeight="1" x14ac:dyDescent="0.2"/>
    <row r="55169" ht="12.75" customHeight="1" x14ac:dyDescent="0.2"/>
    <row r="55170" ht="12.75" customHeight="1" x14ac:dyDescent="0.2"/>
    <row r="55171" ht="12.75" customHeight="1" x14ac:dyDescent="0.2"/>
    <row r="55172" ht="12.75" customHeight="1" x14ac:dyDescent="0.2"/>
    <row r="55173" ht="12.75" customHeight="1" x14ac:dyDescent="0.2"/>
    <row r="55174" ht="12.75" customHeight="1" x14ac:dyDescent="0.2"/>
    <row r="55175" ht="12.75" customHeight="1" x14ac:dyDescent="0.2"/>
    <row r="55176" ht="12.75" customHeight="1" x14ac:dyDescent="0.2"/>
    <row r="55177" ht="12.75" customHeight="1" x14ac:dyDescent="0.2"/>
    <row r="55178" ht="12.75" customHeight="1" x14ac:dyDescent="0.2"/>
    <row r="55179" ht="12.75" customHeight="1" x14ac:dyDescent="0.2"/>
    <row r="55180" ht="12.75" customHeight="1" x14ac:dyDescent="0.2"/>
    <row r="55181" ht="12.75" customHeight="1" x14ac:dyDescent="0.2"/>
    <row r="55182" ht="12.75" customHeight="1" x14ac:dyDescent="0.2"/>
    <row r="55183" ht="12.75" customHeight="1" x14ac:dyDescent="0.2"/>
    <row r="55184" ht="12.75" customHeight="1" x14ac:dyDescent="0.2"/>
    <row r="55185" ht="12.75" customHeight="1" x14ac:dyDescent="0.2"/>
    <row r="55186" ht="12.75" customHeight="1" x14ac:dyDescent="0.2"/>
    <row r="55187" ht="12.75" customHeight="1" x14ac:dyDescent="0.2"/>
    <row r="55188" ht="12.75" customHeight="1" x14ac:dyDescent="0.2"/>
    <row r="55189" ht="12.75" customHeight="1" x14ac:dyDescent="0.2"/>
    <row r="55190" ht="12.75" customHeight="1" x14ac:dyDescent="0.2"/>
    <row r="55191" ht="12.75" customHeight="1" x14ac:dyDescent="0.2"/>
    <row r="55192" ht="12.75" customHeight="1" x14ac:dyDescent="0.2"/>
    <row r="55193" ht="12.75" customHeight="1" x14ac:dyDescent="0.2"/>
    <row r="55194" ht="12.75" customHeight="1" x14ac:dyDescent="0.2"/>
    <row r="55195" ht="12.75" customHeight="1" x14ac:dyDescent="0.2"/>
    <row r="55196" ht="12.75" customHeight="1" x14ac:dyDescent="0.2"/>
    <row r="55197" ht="12.75" customHeight="1" x14ac:dyDescent="0.2"/>
    <row r="55198" ht="12.75" customHeight="1" x14ac:dyDescent="0.2"/>
    <row r="55199" ht="12.75" customHeight="1" x14ac:dyDescent="0.2"/>
    <row r="55200" ht="12.75" customHeight="1" x14ac:dyDescent="0.2"/>
    <row r="55201" ht="12.75" customHeight="1" x14ac:dyDescent="0.2"/>
    <row r="55202" ht="12.75" customHeight="1" x14ac:dyDescent="0.2"/>
    <row r="55203" ht="12.75" customHeight="1" x14ac:dyDescent="0.2"/>
    <row r="55204" ht="12.75" customHeight="1" x14ac:dyDescent="0.2"/>
    <row r="55205" ht="12.75" customHeight="1" x14ac:dyDescent="0.2"/>
    <row r="55206" ht="12.75" customHeight="1" x14ac:dyDescent="0.2"/>
    <row r="55207" ht="12.75" customHeight="1" x14ac:dyDescent="0.2"/>
    <row r="55208" ht="12.75" customHeight="1" x14ac:dyDescent="0.2"/>
    <row r="55209" ht="12.75" customHeight="1" x14ac:dyDescent="0.2"/>
    <row r="55210" ht="12.75" customHeight="1" x14ac:dyDescent="0.2"/>
    <row r="55211" ht="12.75" customHeight="1" x14ac:dyDescent="0.2"/>
    <row r="55212" ht="12.75" customHeight="1" x14ac:dyDescent="0.2"/>
    <row r="55213" ht="12.75" customHeight="1" x14ac:dyDescent="0.2"/>
    <row r="55214" ht="12.75" customHeight="1" x14ac:dyDescent="0.2"/>
    <row r="55215" ht="12.75" customHeight="1" x14ac:dyDescent="0.2"/>
    <row r="55216" ht="12.75" customHeight="1" x14ac:dyDescent="0.2"/>
    <row r="55217" ht="12.75" customHeight="1" x14ac:dyDescent="0.2"/>
    <row r="55218" ht="12.75" customHeight="1" x14ac:dyDescent="0.2"/>
    <row r="55219" ht="12.75" customHeight="1" x14ac:dyDescent="0.2"/>
    <row r="55220" ht="12.75" customHeight="1" x14ac:dyDescent="0.2"/>
    <row r="55221" ht="12.75" customHeight="1" x14ac:dyDescent="0.2"/>
    <row r="55222" ht="12.75" customHeight="1" x14ac:dyDescent="0.2"/>
    <row r="55223" ht="12.75" customHeight="1" x14ac:dyDescent="0.2"/>
    <row r="55224" ht="12.75" customHeight="1" x14ac:dyDescent="0.2"/>
    <row r="55225" ht="12.75" customHeight="1" x14ac:dyDescent="0.2"/>
    <row r="55226" ht="12.75" customHeight="1" x14ac:dyDescent="0.2"/>
    <row r="55227" ht="12.75" customHeight="1" x14ac:dyDescent="0.2"/>
    <row r="55228" ht="12.75" customHeight="1" x14ac:dyDescent="0.2"/>
    <row r="55229" ht="12.75" customHeight="1" x14ac:dyDescent="0.2"/>
    <row r="55230" ht="12.75" customHeight="1" x14ac:dyDescent="0.2"/>
    <row r="55231" ht="12.75" customHeight="1" x14ac:dyDescent="0.2"/>
    <row r="55232" ht="12.75" customHeight="1" x14ac:dyDescent="0.2"/>
    <row r="55233" ht="12.75" customHeight="1" x14ac:dyDescent="0.2"/>
    <row r="55234" ht="12.75" customHeight="1" x14ac:dyDescent="0.2"/>
    <row r="55235" ht="12.75" customHeight="1" x14ac:dyDescent="0.2"/>
    <row r="55236" ht="12.75" customHeight="1" x14ac:dyDescent="0.2"/>
    <row r="55237" ht="12.75" customHeight="1" x14ac:dyDescent="0.2"/>
    <row r="55238" ht="12.75" customHeight="1" x14ac:dyDescent="0.2"/>
    <row r="55239" ht="12.75" customHeight="1" x14ac:dyDescent="0.2"/>
    <row r="55240" ht="12.75" customHeight="1" x14ac:dyDescent="0.2"/>
    <row r="55241" ht="12.75" customHeight="1" x14ac:dyDescent="0.2"/>
    <row r="55242" ht="12.75" customHeight="1" x14ac:dyDescent="0.2"/>
    <row r="55243" ht="12.75" customHeight="1" x14ac:dyDescent="0.2"/>
    <row r="55244" ht="12.75" customHeight="1" x14ac:dyDescent="0.2"/>
    <row r="55245" ht="12.75" customHeight="1" x14ac:dyDescent="0.2"/>
    <row r="55246" ht="12.75" customHeight="1" x14ac:dyDescent="0.2"/>
    <row r="55247" ht="12.75" customHeight="1" x14ac:dyDescent="0.2"/>
    <row r="55248" ht="12.75" customHeight="1" x14ac:dyDescent="0.2"/>
    <row r="55249" ht="12.75" customHeight="1" x14ac:dyDescent="0.2"/>
    <row r="55250" ht="12.75" customHeight="1" x14ac:dyDescent="0.2"/>
    <row r="55251" ht="12.75" customHeight="1" x14ac:dyDescent="0.2"/>
    <row r="55252" ht="12.75" customHeight="1" x14ac:dyDescent="0.2"/>
    <row r="55253" ht="12.75" customHeight="1" x14ac:dyDescent="0.2"/>
    <row r="55254" ht="12.75" customHeight="1" x14ac:dyDescent="0.2"/>
    <row r="55255" ht="12.75" customHeight="1" x14ac:dyDescent="0.2"/>
    <row r="55256" ht="12.75" customHeight="1" x14ac:dyDescent="0.2"/>
    <row r="55257" ht="12.75" customHeight="1" x14ac:dyDescent="0.2"/>
    <row r="55258" ht="12.75" customHeight="1" x14ac:dyDescent="0.2"/>
    <row r="55259" ht="12.75" customHeight="1" x14ac:dyDescent="0.2"/>
    <row r="55260" ht="12.75" customHeight="1" x14ac:dyDescent="0.2"/>
    <row r="55261" ht="12.75" customHeight="1" x14ac:dyDescent="0.2"/>
    <row r="55262" ht="12.75" customHeight="1" x14ac:dyDescent="0.2"/>
    <row r="55263" ht="12.75" customHeight="1" x14ac:dyDescent="0.2"/>
    <row r="55264" ht="12.75" customHeight="1" x14ac:dyDescent="0.2"/>
    <row r="55265" ht="12.75" customHeight="1" x14ac:dyDescent="0.2"/>
    <row r="55266" ht="12.75" customHeight="1" x14ac:dyDescent="0.2"/>
    <row r="55267" ht="12.75" customHeight="1" x14ac:dyDescent="0.2"/>
    <row r="55268" ht="12.75" customHeight="1" x14ac:dyDescent="0.2"/>
    <row r="55269" ht="12.75" customHeight="1" x14ac:dyDescent="0.2"/>
    <row r="55270" ht="12.75" customHeight="1" x14ac:dyDescent="0.2"/>
    <row r="55271" ht="12.75" customHeight="1" x14ac:dyDescent="0.2"/>
    <row r="55272" ht="12.75" customHeight="1" x14ac:dyDescent="0.2"/>
    <row r="55273" ht="12.75" customHeight="1" x14ac:dyDescent="0.2"/>
    <row r="55274" ht="12.75" customHeight="1" x14ac:dyDescent="0.2"/>
    <row r="55275" ht="12.75" customHeight="1" x14ac:dyDescent="0.2"/>
    <row r="55276" ht="12.75" customHeight="1" x14ac:dyDescent="0.2"/>
    <row r="55277" ht="12.75" customHeight="1" x14ac:dyDescent="0.2"/>
    <row r="55278" ht="12.75" customHeight="1" x14ac:dyDescent="0.2"/>
    <row r="55279" ht="12.75" customHeight="1" x14ac:dyDescent="0.2"/>
    <row r="55280" ht="12.75" customHeight="1" x14ac:dyDescent="0.2"/>
    <row r="55281" ht="12.75" customHeight="1" x14ac:dyDescent="0.2"/>
    <row r="55282" ht="12.75" customHeight="1" x14ac:dyDescent="0.2"/>
    <row r="55283" ht="12.75" customHeight="1" x14ac:dyDescent="0.2"/>
    <row r="55284" ht="12.75" customHeight="1" x14ac:dyDescent="0.2"/>
    <row r="55285" ht="12.75" customHeight="1" x14ac:dyDescent="0.2"/>
    <row r="55286" ht="12.75" customHeight="1" x14ac:dyDescent="0.2"/>
    <row r="55287" ht="12.75" customHeight="1" x14ac:dyDescent="0.2"/>
    <row r="55288" ht="12.75" customHeight="1" x14ac:dyDescent="0.2"/>
    <row r="55289" ht="12.75" customHeight="1" x14ac:dyDescent="0.2"/>
    <row r="55290" ht="12.75" customHeight="1" x14ac:dyDescent="0.2"/>
    <row r="55291" ht="12.75" customHeight="1" x14ac:dyDescent="0.2"/>
    <row r="55292" ht="12.75" customHeight="1" x14ac:dyDescent="0.2"/>
    <row r="55293" ht="12.75" customHeight="1" x14ac:dyDescent="0.2"/>
    <row r="55294" ht="12.75" customHeight="1" x14ac:dyDescent="0.2"/>
    <row r="55295" ht="12.75" customHeight="1" x14ac:dyDescent="0.2"/>
    <row r="55296" ht="12.75" customHeight="1" x14ac:dyDescent="0.2"/>
    <row r="55297" ht="12.75" customHeight="1" x14ac:dyDescent="0.2"/>
    <row r="55298" ht="12.75" customHeight="1" x14ac:dyDescent="0.2"/>
    <row r="55299" ht="12.75" customHeight="1" x14ac:dyDescent="0.2"/>
    <row r="55300" ht="12.75" customHeight="1" x14ac:dyDescent="0.2"/>
    <row r="55301" ht="12.75" customHeight="1" x14ac:dyDescent="0.2"/>
    <row r="55302" ht="12.75" customHeight="1" x14ac:dyDescent="0.2"/>
    <row r="55303" ht="12.75" customHeight="1" x14ac:dyDescent="0.2"/>
    <row r="55304" ht="12.75" customHeight="1" x14ac:dyDescent="0.2"/>
    <row r="55305" ht="12.75" customHeight="1" x14ac:dyDescent="0.2"/>
    <row r="55306" ht="12.75" customHeight="1" x14ac:dyDescent="0.2"/>
    <row r="55307" ht="12.75" customHeight="1" x14ac:dyDescent="0.2"/>
    <row r="55308" ht="12.75" customHeight="1" x14ac:dyDescent="0.2"/>
    <row r="55309" ht="12.75" customHeight="1" x14ac:dyDescent="0.2"/>
    <row r="55310" ht="12.75" customHeight="1" x14ac:dyDescent="0.2"/>
    <row r="55311" ht="12.75" customHeight="1" x14ac:dyDescent="0.2"/>
    <row r="55312" ht="12.75" customHeight="1" x14ac:dyDescent="0.2"/>
    <row r="55313" ht="12.75" customHeight="1" x14ac:dyDescent="0.2"/>
    <row r="55314" ht="12.75" customHeight="1" x14ac:dyDescent="0.2"/>
    <row r="55315" ht="12.75" customHeight="1" x14ac:dyDescent="0.2"/>
    <row r="55316" ht="12.75" customHeight="1" x14ac:dyDescent="0.2"/>
    <row r="55317" ht="12.75" customHeight="1" x14ac:dyDescent="0.2"/>
    <row r="55318" ht="12.75" customHeight="1" x14ac:dyDescent="0.2"/>
    <row r="55319" ht="12.75" customHeight="1" x14ac:dyDescent="0.2"/>
    <row r="55320" ht="12.75" customHeight="1" x14ac:dyDescent="0.2"/>
    <row r="55321" ht="12.75" customHeight="1" x14ac:dyDescent="0.2"/>
    <row r="55322" ht="12.75" customHeight="1" x14ac:dyDescent="0.2"/>
    <row r="55323" ht="12.75" customHeight="1" x14ac:dyDescent="0.2"/>
    <row r="55324" ht="12.75" customHeight="1" x14ac:dyDescent="0.2"/>
    <row r="55325" ht="12.75" customHeight="1" x14ac:dyDescent="0.2"/>
    <row r="55326" ht="12.75" customHeight="1" x14ac:dyDescent="0.2"/>
    <row r="55327" ht="12.75" customHeight="1" x14ac:dyDescent="0.2"/>
    <row r="55328" ht="12.75" customHeight="1" x14ac:dyDescent="0.2"/>
    <row r="55329" ht="12.75" customHeight="1" x14ac:dyDescent="0.2"/>
    <row r="55330" ht="12.75" customHeight="1" x14ac:dyDescent="0.2"/>
    <row r="55331" ht="12.75" customHeight="1" x14ac:dyDescent="0.2"/>
    <row r="55332" ht="12.75" customHeight="1" x14ac:dyDescent="0.2"/>
    <row r="55333" ht="12.75" customHeight="1" x14ac:dyDescent="0.2"/>
    <row r="55334" ht="12.75" customHeight="1" x14ac:dyDescent="0.2"/>
    <row r="55335" ht="12.75" customHeight="1" x14ac:dyDescent="0.2"/>
    <row r="55336" ht="12.75" customHeight="1" x14ac:dyDescent="0.2"/>
    <row r="55337" ht="12.75" customHeight="1" x14ac:dyDescent="0.2"/>
    <row r="55338" ht="12.75" customHeight="1" x14ac:dyDescent="0.2"/>
    <row r="55339" ht="12.75" customHeight="1" x14ac:dyDescent="0.2"/>
    <row r="55340" ht="12.75" customHeight="1" x14ac:dyDescent="0.2"/>
    <row r="55341" ht="12.75" customHeight="1" x14ac:dyDescent="0.2"/>
    <row r="55342" ht="12.75" customHeight="1" x14ac:dyDescent="0.2"/>
    <row r="55343" ht="12.75" customHeight="1" x14ac:dyDescent="0.2"/>
    <row r="55344" ht="12.75" customHeight="1" x14ac:dyDescent="0.2"/>
    <row r="55345" ht="12.75" customHeight="1" x14ac:dyDescent="0.2"/>
    <row r="55346" ht="12.75" customHeight="1" x14ac:dyDescent="0.2"/>
    <row r="55347" ht="12.75" customHeight="1" x14ac:dyDescent="0.2"/>
    <row r="55348" ht="12.75" customHeight="1" x14ac:dyDescent="0.2"/>
    <row r="55349" ht="12.75" customHeight="1" x14ac:dyDescent="0.2"/>
    <row r="55350" ht="12.75" customHeight="1" x14ac:dyDescent="0.2"/>
    <row r="55351" ht="12.75" customHeight="1" x14ac:dyDescent="0.2"/>
    <row r="55352" ht="12.75" customHeight="1" x14ac:dyDescent="0.2"/>
    <row r="55353" ht="12.75" customHeight="1" x14ac:dyDescent="0.2"/>
    <row r="55354" ht="12.75" customHeight="1" x14ac:dyDescent="0.2"/>
    <row r="55355" ht="12.75" customHeight="1" x14ac:dyDescent="0.2"/>
    <row r="55356" ht="12.75" customHeight="1" x14ac:dyDescent="0.2"/>
    <row r="55357" ht="12.75" customHeight="1" x14ac:dyDescent="0.2"/>
    <row r="55358" ht="12.75" customHeight="1" x14ac:dyDescent="0.2"/>
    <row r="55359" ht="12.75" customHeight="1" x14ac:dyDescent="0.2"/>
    <row r="55360" ht="12.75" customHeight="1" x14ac:dyDescent="0.2"/>
    <row r="55361" ht="12.75" customHeight="1" x14ac:dyDescent="0.2"/>
    <row r="55362" ht="12.75" customHeight="1" x14ac:dyDescent="0.2"/>
    <row r="55363" ht="12.75" customHeight="1" x14ac:dyDescent="0.2"/>
    <row r="55364" ht="12.75" customHeight="1" x14ac:dyDescent="0.2"/>
    <row r="55365" ht="12.75" customHeight="1" x14ac:dyDescent="0.2"/>
    <row r="55366" ht="12.75" customHeight="1" x14ac:dyDescent="0.2"/>
    <row r="55367" ht="12.75" customHeight="1" x14ac:dyDescent="0.2"/>
    <row r="55368" ht="12.75" customHeight="1" x14ac:dyDescent="0.2"/>
    <row r="55369" ht="12.75" customHeight="1" x14ac:dyDescent="0.2"/>
    <row r="55370" ht="12.75" customHeight="1" x14ac:dyDescent="0.2"/>
    <row r="55371" ht="12.75" customHeight="1" x14ac:dyDescent="0.2"/>
    <row r="55372" ht="12.75" customHeight="1" x14ac:dyDescent="0.2"/>
    <row r="55373" ht="12.75" customHeight="1" x14ac:dyDescent="0.2"/>
    <row r="55374" ht="12.75" customHeight="1" x14ac:dyDescent="0.2"/>
    <row r="55375" ht="12.75" customHeight="1" x14ac:dyDescent="0.2"/>
    <row r="55376" ht="12.75" customHeight="1" x14ac:dyDescent="0.2"/>
    <row r="55377" ht="12.75" customHeight="1" x14ac:dyDescent="0.2"/>
    <row r="55378" ht="12.75" customHeight="1" x14ac:dyDescent="0.2"/>
    <row r="55379" ht="12.75" customHeight="1" x14ac:dyDescent="0.2"/>
    <row r="55380" ht="12.75" customHeight="1" x14ac:dyDescent="0.2"/>
    <row r="55381" ht="12.75" customHeight="1" x14ac:dyDescent="0.2"/>
    <row r="55382" ht="12.75" customHeight="1" x14ac:dyDescent="0.2"/>
    <row r="55383" ht="12.75" customHeight="1" x14ac:dyDescent="0.2"/>
    <row r="55384" ht="12.75" customHeight="1" x14ac:dyDescent="0.2"/>
    <row r="55385" ht="12.75" customHeight="1" x14ac:dyDescent="0.2"/>
    <row r="55386" ht="12.75" customHeight="1" x14ac:dyDescent="0.2"/>
    <row r="55387" ht="12.75" customHeight="1" x14ac:dyDescent="0.2"/>
    <row r="55388" ht="12.75" customHeight="1" x14ac:dyDescent="0.2"/>
    <row r="55389" ht="12.75" customHeight="1" x14ac:dyDescent="0.2"/>
    <row r="55390" ht="12.75" customHeight="1" x14ac:dyDescent="0.2"/>
    <row r="55391" ht="12.75" customHeight="1" x14ac:dyDescent="0.2"/>
    <row r="55392" ht="12.75" customHeight="1" x14ac:dyDescent="0.2"/>
    <row r="55393" ht="12.75" customHeight="1" x14ac:dyDescent="0.2"/>
    <row r="55394" ht="12.75" customHeight="1" x14ac:dyDescent="0.2"/>
    <row r="55395" ht="12.75" customHeight="1" x14ac:dyDescent="0.2"/>
    <row r="55396" ht="12.75" customHeight="1" x14ac:dyDescent="0.2"/>
    <row r="55397" ht="12.75" customHeight="1" x14ac:dyDescent="0.2"/>
    <row r="55398" ht="12.75" customHeight="1" x14ac:dyDescent="0.2"/>
    <row r="55399" ht="12.75" customHeight="1" x14ac:dyDescent="0.2"/>
    <row r="55400" ht="12.75" customHeight="1" x14ac:dyDescent="0.2"/>
    <row r="55401" ht="12.75" customHeight="1" x14ac:dyDescent="0.2"/>
    <row r="55402" ht="12.75" customHeight="1" x14ac:dyDescent="0.2"/>
    <row r="55403" ht="12.75" customHeight="1" x14ac:dyDescent="0.2"/>
    <row r="55404" ht="12.75" customHeight="1" x14ac:dyDescent="0.2"/>
    <row r="55405" ht="12.75" customHeight="1" x14ac:dyDescent="0.2"/>
    <row r="55406" ht="12.75" customHeight="1" x14ac:dyDescent="0.2"/>
    <row r="55407" ht="12.75" customHeight="1" x14ac:dyDescent="0.2"/>
    <row r="55408" ht="12.75" customHeight="1" x14ac:dyDescent="0.2"/>
    <row r="55409" ht="12.75" customHeight="1" x14ac:dyDescent="0.2"/>
    <row r="55410" ht="12.75" customHeight="1" x14ac:dyDescent="0.2"/>
    <row r="55411" ht="12.75" customHeight="1" x14ac:dyDescent="0.2"/>
    <row r="55412" ht="12.75" customHeight="1" x14ac:dyDescent="0.2"/>
    <row r="55413" ht="12.75" customHeight="1" x14ac:dyDescent="0.2"/>
    <row r="55414" ht="12.75" customHeight="1" x14ac:dyDescent="0.2"/>
    <row r="55415" ht="12.75" customHeight="1" x14ac:dyDescent="0.2"/>
    <row r="55416" ht="12.75" customHeight="1" x14ac:dyDescent="0.2"/>
    <row r="55417" ht="12.75" customHeight="1" x14ac:dyDescent="0.2"/>
    <row r="55418" ht="12.75" customHeight="1" x14ac:dyDescent="0.2"/>
    <row r="55419" ht="12.75" customHeight="1" x14ac:dyDescent="0.2"/>
    <row r="55420" ht="12.75" customHeight="1" x14ac:dyDescent="0.2"/>
    <row r="55421" ht="12.75" customHeight="1" x14ac:dyDescent="0.2"/>
    <row r="55422" ht="12.75" customHeight="1" x14ac:dyDescent="0.2"/>
    <row r="55423" ht="12.75" customHeight="1" x14ac:dyDescent="0.2"/>
    <row r="55424" ht="12.75" customHeight="1" x14ac:dyDescent="0.2"/>
    <row r="55425" ht="12.75" customHeight="1" x14ac:dyDescent="0.2"/>
    <row r="55426" ht="12.75" customHeight="1" x14ac:dyDescent="0.2"/>
    <row r="55427" ht="12.75" customHeight="1" x14ac:dyDescent="0.2"/>
    <row r="55428" ht="12.75" customHeight="1" x14ac:dyDescent="0.2"/>
    <row r="55429" ht="12.75" customHeight="1" x14ac:dyDescent="0.2"/>
    <row r="55430" ht="12.75" customHeight="1" x14ac:dyDescent="0.2"/>
    <row r="55431" ht="12.75" customHeight="1" x14ac:dyDescent="0.2"/>
    <row r="55432" ht="12.75" customHeight="1" x14ac:dyDescent="0.2"/>
    <row r="55433" ht="12.75" customHeight="1" x14ac:dyDescent="0.2"/>
    <row r="55434" ht="12.75" customHeight="1" x14ac:dyDescent="0.2"/>
    <row r="55435" ht="12.75" customHeight="1" x14ac:dyDescent="0.2"/>
    <row r="55436" ht="12.75" customHeight="1" x14ac:dyDescent="0.2"/>
    <row r="55437" ht="12.75" customHeight="1" x14ac:dyDescent="0.2"/>
    <row r="55438" ht="12.75" customHeight="1" x14ac:dyDescent="0.2"/>
    <row r="55439" ht="12.75" customHeight="1" x14ac:dyDescent="0.2"/>
    <row r="55440" ht="12.75" customHeight="1" x14ac:dyDescent="0.2"/>
    <row r="55441" ht="12.75" customHeight="1" x14ac:dyDescent="0.2"/>
    <row r="55442" ht="12.75" customHeight="1" x14ac:dyDescent="0.2"/>
    <row r="55443" ht="12.75" customHeight="1" x14ac:dyDescent="0.2"/>
    <row r="55444" ht="12.75" customHeight="1" x14ac:dyDescent="0.2"/>
    <row r="55445" ht="12.75" customHeight="1" x14ac:dyDescent="0.2"/>
    <row r="55446" ht="12.75" customHeight="1" x14ac:dyDescent="0.2"/>
    <row r="55447" ht="12.75" customHeight="1" x14ac:dyDescent="0.2"/>
    <row r="55448" ht="12.75" customHeight="1" x14ac:dyDescent="0.2"/>
    <row r="55449" ht="12.75" customHeight="1" x14ac:dyDescent="0.2"/>
    <row r="55450" ht="12.75" customHeight="1" x14ac:dyDescent="0.2"/>
    <row r="55451" ht="12.75" customHeight="1" x14ac:dyDescent="0.2"/>
    <row r="55452" ht="12.75" customHeight="1" x14ac:dyDescent="0.2"/>
    <row r="55453" ht="12.75" customHeight="1" x14ac:dyDescent="0.2"/>
    <row r="55454" ht="12.75" customHeight="1" x14ac:dyDescent="0.2"/>
    <row r="55455" ht="12.75" customHeight="1" x14ac:dyDescent="0.2"/>
    <row r="55456" ht="12.75" customHeight="1" x14ac:dyDescent="0.2"/>
    <row r="55457" ht="12.75" customHeight="1" x14ac:dyDescent="0.2"/>
    <row r="55458" ht="12.75" customHeight="1" x14ac:dyDescent="0.2"/>
    <row r="55459" ht="12.75" customHeight="1" x14ac:dyDescent="0.2"/>
    <row r="55460" ht="12.75" customHeight="1" x14ac:dyDescent="0.2"/>
    <row r="55461" ht="12.75" customHeight="1" x14ac:dyDescent="0.2"/>
    <row r="55462" ht="12.75" customHeight="1" x14ac:dyDescent="0.2"/>
    <row r="55463" ht="12.75" customHeight="1" x14ac:dyDescent="0.2"/>
    <row r="55464" ht="12.75" customHeight="1" x14ac:dyDescent="0.2"/>
    <row r="55465" ht="12.75" customHeight="1" x14ac:dyDescent="0.2"/>
    <row r="55466" ht="12.75" customHeight="1" x14ac:dyDescent="0.2"/>
    <row r="55467" ht="12.75" customHeight="1" x14ac:dyDescent="0.2"/>
    <row r="55468" ht="12.75" customHeight="1" x14ac:dyDescent="0.2"/>
    <row r="55469" ht="12.75" customHeight="1" x14ac:dyDescent="0.2"/>
    <row r="55470" ht="12.75" customHeight="1" x14ac:dyDescent="0.2"/>
    <row r="55471" ht="12.75" customHeight="1" x14ac:dyDescent="0.2"/>
    <row r="55472" ht="12.75" customHeight="1" x14ac:dyDescent="0.2"/>
    <row r="55473" ht="12.75" customHeight="1" x14ac:dyDescent="0.2"/>
    <row r="55474" ht="12.75" customHeight="1" x14ac:dyDescent="0.2"/>
    <row r="55475" ht="12.75" customHeight="1" x14ac:dyDescent="0.2"/>
    <row r="55476" ht="12.75" customHeight="1" x14ac:dyDescent="0.2"/>
    <row r="55477" ht="12.75" customHeight="1" x14ac:dyDescent="0.2"/>
    <row r="55478" ht="12.75" customHeight="1" x14ac:dyDescent="0.2"/>
    <row r="55479" ht="12.75" customHeight="1" x14ac:dyDescent="0.2"/>
    <row r="55480" ht="12.75" customHeight="1" x14ac:dyDescent="0.2"/>
    <row r="55481" ht="12.75" customHeight="1" x14ac:dyDescent="0.2"/>
    <row r="55482" ht="12.75" customHeight="1" x14ac:dyDescent="0.2"/>
    <row r="55483" ht="12.75" customHeight="1" x14ac:dyDescent="0.2"/>
    <row r="55484" ht="12.75" customHeight="1" x14ac:dyDescent="0.2"/>
    <row r="55485" ht="12.75" customHeight="1" x14ac:dyDescent="0.2"/>
    <row r="55486" ht="12.75" customHeight="1" x14ac:dyDescent="0.2"/>
    <row r="55487" ht="12.75" customHeight="1" x14ac:dyDescent="0.2"/>
    <row r="55488" ht="12.75" customHeight="1" x14ac:dyDescent="0.2"/>
    <row r="55489" ht="12.75" customHeight="1" x14ac:dyDescent="0.2"/>
    <row r="55490" ht="12.75" customHeight="1" x14ac:dyDescent="0.2"/>
    <row r="55491" ht="12.75" customHeight="1" x14ac:dyDescent="0.2"/>
    <row r="55492" ht="12.75" customHeight="1" x14ac:dyDescent="0.2"/>
    <row r="55493" ht="12.75" customHeight="1" x14ac:dyDescent="0.2"/>
    <row r="55494" ht="12.75" customHeight="1" x14ac:dyDescent="0.2"/>
    <row r="55495" ht="12.75" customHeight="1" x14ac:dyDescent="0.2"/>
    <row r="55496" ht="12.75" customHeight="1" x14ac:dyDescent="0.2"/>
    <row r="55497" ht="12.75" customHeight="1" x14ac:dyDescent="0.2"/>
    <row r="55498" ht="12.75" customHeight="1" x14ac:dyDescent="0.2"/>
    <row r="55499" ht="12.75" customHeight="1" x14ac:dyDescent="0.2"/>
    <row r="55500" ht="12.75" customHeight="1" x14ac:dyDescent="0.2"/>
    <row r="55501" ht="12.75" customHeight="1" x14ac:dyDescent="0.2"/>
    <row r="55502" ht="12.75" customHeight="1" x14ac:dyDescent="0.2"/>
    <row r="55503" ht="12.75" customHeight="1" x14ac:dyDescent="0.2"/>
    <row r="55504" ht="12.75" customHeight="1" x14ac:dyDescent="0.2"/>
    <row r="55505" ht="12.75" customHeight="1" x14ac:dyDescent="0.2"/>
    <row r="55506" ht="12.75" customHeight="1" x14ac:dyDescent="0.2"/>
    <row r="55507" ht="12.75" customHeight="1" x14ac:dyDescent="0.2"/>
    <row r="55508" ht="12.75" customHeight="1" x14ac:dyDescent="0.2"/>
    <row r="55509" ht="12.75" customHeight="1" x14ac:dyDescent="0.2"/>
    <row r="55510" ht="12.75" customHeight="1" x14ac:dyDescent="0.2"/>
    <row r="55511" ht="12.75" customHeight="1" x14ac:dyDescent="0.2"/>
    <row r="55512" ht="12.75" customHeight="1" x14ac:dyDescent="0.2"/>
    <row r="55513" ht="12.75" customHeight="1" x14ac:dyDescent="0.2"/>
    <row r="55514" ht="12.75" customHeight="1" x14ac:dyDescent="0.2"/>
    <row r="55515" ht="12.75" customHeight="1" x14ac:dyDescent="0.2"/>
    <row r="55516" ht="12.75" customHeight="1" x14ac:dyDescent="0.2"/>
    <row r="55517" ht="12.75" customHeight="1" x14ac:dyDescent="0.2"/>
    <row r="55518" ht="12.75" customHeight="1" x14ac:dyDescent="0.2"/>
    <row r="55519" ht="12.75" customHeight="1" x14ac:dyDescent="0.2"/>
    <row r="55520" ht="12.75" customHeight="1" x14ac:dyDescent="0.2"/>
    <row r="55521" ht="12.75" customHeight="1" x14ac:dyDescent="0.2"/>
    <row r="55522" ht="12.75" customHeight="1" x14ac:dyDescent="0.2"/>
    <row r="55523" ht="12.75" customHeight="1" x14ac:dyDescent="0.2"/>
    <row r="55524" ht="12.75" customHeight="1" x14ac:dyDescent="0.2"/>
    <row r="55525" ht="12.75" customHeight="1" x14ac:dyDescent="0.2"/>
    <row r="55526" ht="12.75" customHeight="1" x14ac:dyDescent="0.2"/>
    <row r="55527" ht="12.75" customHeight="1" x14ac:dyDescent="0.2"/>
    <row r="55528" ht="12.75" customHeight="1" x14ac:dyDescent="0.2"/>
    <row r="55529" ht="12.75" customHeight="1" x14ac:dyDescent="0.2"/>
    <row r="55530" ht="12.75" customHeight="1" x14ac:dyDescent="0.2"/>
    <row r="55531" ht="12.75" customHeight="1" x14ac:dyDescent="0.2"/>
    <row r="55532" ht="12.75" customHeight="1" x14ac:dyDescent="0.2"/>
    <row r="55533" ht="12.75" customHeight="1" x14ac:dyDescent="0.2"/>
    <row r="55534" ht="12.75" customHeight="1" x14ac:dyDescent="0.2"/>
    <row r="55535" ht="12.75" customHeight="1" x14ac:dyDescent="0.2"/>
    <row r="55536" ht="12.75" customHeight="1" x14ac:dyDescent="0.2"/>
    <row r="55537" ht="12.75" customHeight="1" x14ac:dyDescent="0.2"/>
    <row r="55538" ht="12.75" customHeight="1" x14ac:dyDescent="0.2"/>
    <row r="55539" ht="12.75" customHeight="1" x14ac:dyDescent="0.2"/>
    <row r="55540" ht="12.75" customHeight="1" x14ac:dyDescent="0.2"/>
    <row r="55541" ht="12.75" customHeight="1" x14ac:dyDescent="0.2"/>
    <row r="55542" ht="12.75" customHeight="1" x14ac:dyDescent="0.2"/>
    <row r="55543" ht="12.75" customHeight="1" x14ac:dyDescent="0.2"/>
    <row r="55544" ht="12.75" customHeight="1" x14ac:dyDescent="0.2"/>
    <row r="55545" ht="12.75" customHeight="1" x14ac:dyDescent="0.2"/>
    <row r="55546" ht="12.75" customHeight="1" x14ac:dyDescent="0.2"/>
    <row r="55547" ht="12.75" customHeight="1" x14ac:dyDescent="0.2"/>
    <row r="55548" ht="12.75" customHeight="1" x14ac:dyDescent="0.2"/>
    <row r="55549" ht="12.75" customHeight="1" x14ac:dyDescent="0.2"/>
    <row r="55550" ht="12.75" customHeight="1" x14ac:dyDescent="0.2"/>
    <row r="55551" ht="12.75" customHeight="1" x14ac:dyDescent="0.2"/>
    <row r="55552" ht="12.75" customHeight="1" x14ac:dyDescent="0.2"/>
    <row r="55553" ht="12.75" customHeight="1" x14ac:dyDescent="0.2"/>
    <row r="55554" ht="12.75" customHeight="1" x14ac:dyDescent="0.2"/>
    <row r="55555" ht="12.75" customHeight="1" x14ac:dyDescent="0.2"/>
    <row r="55556" ht="12.75" customHeight="1" x14ac:dyDescent="0.2"/>
    <row r="55557" ht="12.75" customHeight="1" x14ac:dyDescent="0.2"/>
    <row r="55558" ht="12.75" customHeight="1" x14ac:dyDescent="0.2"/>
    <row r="55559" ht="12.75" customHeight="1" x14ac:dyDescent="0.2"/>
    <row r="55560" ht="12.75" customHeight="1" x14ac:dyDescent="0.2"/>
    <row r="55561" ht="12.75" customHeight="1" x14ac:dyDescent="0.2"/>
    <row r="55562" ht="12.75" customHeight="1" x14ac:dyDescent="0.2"/>
    <row r="55563" ht="12.75" customHeight="1" x14ac:dyDescent="0.2"/>
    <row r="55564" ht="12.75" customHeight="1" x14ac:dyDescent="0.2"/>
    <row r="55565" ht="12.75" customHeight="1" x14ac:dyDescent="0.2"/>
    <row r="55566" ht="12.75" customHeight="1" x14ac:dyDescent="0.2"/>
    <row r="55567" ht="12.75" customHeight="1" x14ac:dyDescent="0.2"/>
    <row r="55568" ht="12.75" customHeight="1" x14ac:dyDescent="0.2"/>
    <row r="55569" ht="12.75" customHeight="1" x14ac:dyDescent="0.2"/>
    <row r="55570" ht="12.75" customHeight="1" x14ac:dyDescent="0.2"/>
    <row r="55571" ht="12.75" customHeight="1" x14ac:dyDescent="0.2"/>
    <row r="55572" ht="12.75" customHeight="1" x14ac:dyDescent="0.2"/>
    <row r="55573" ht="12.75" customHeight="1" x14ac:dyDescent="0.2"/>
    <row r="55574" ht="12.75" customHeight="1" x14ac:dyDescent="0.2"/>
    <row r="55575" ht="12.75" customHeight="1" x14ac:dyDescent="0.2"/>
    <row r="55576" ht="12.75" customHeight="1" x14ac:dyDescent="0.2"/>
    <row r="55577" ht="12.75" customHeight="1" x14ac:dyDescent="0.2"/>
    <row r="55578" ht="12.75" customHeight="1" x14ac:dyDescent="0.2"/>
    <row r="55579" ht="12.75" customHeight="1" x14ac:dyDescent="0.2"/>
    <row r="55580" ht="12.75" customHeight="1" x14ac:dyDescent="0.2"/>
    <row r="55581" ht="12.75" customHeight="1" x14ac:dyDescent="0.2"/>
    <row r="55582" ht="12.75" customHeight="1" x14ac:dyDescent="0.2"/>
    <row r="55583" ht="12.75" customHeight="1" x14ac:dyDescent="0.2"/>
    <row r="55584" ht="12.75" customHeight="1" x14ac:dyDescent="0.2"/>
    <row r="55585" ht="12.75" customHeight="1" x14ac:dyDescent="0.2"/>
    <row r="55586" ht="12.75" customHeight="1" x14ac:dyDescent="0.2"/>
    <row r="55587" ht="12.75" customHeight="1" x14ac:dyDescent="0.2"/>
    <row r="55588" ht="12.75" customHeight="1" x14ac:dyDescent="0.2"/>
    <row r="55589" ht="12.75" customHeight="1" x14ac:dyDescent="0.2"/>
    <row r="55590" ht="12.75" customHeight="1" x14ac:dyDescent="0.2"/>
    <row r="55591" ht="12.75" customHeight="1" x14ac:dyDescent="0.2"/>
    <row r="55592" ht="12.75" customHeight="1" x14ac:dyDescent="0.2"/>
    <row r="55593" ht="12.75" customHeight="1" x14ac:dyDescent="0.2"/>
    <row r="55594" ht="12.75" customHeight="1" x14ac:dyDescent="0.2"/>
    <row r="55595" ht="12.75" customHeight="1" x14ac:dyDescent="0.2"/>
    <row r="55596" ht="12.75" customHeight="1" x14ac:dyDescent="0.2"/>
    <row r="55597" ht="12.75" customHeight="1" x14ac:dyDescent="0.2"/>
    <row r="55598" ht="12.75" customHeight="1" x14ac:dyDescent="0.2"/>
    <row r="55599" ht="12.75" customHeight="1" x14ac:dyDescent="0.2"/>
    <row r="55600" ht="12.75" customHeight="1" x14ac:dyDescent="0.2"/>
    <row r="55601" ht="12.75" customHeight="1" x14ac:dyDescent="0.2"/>
    <row r="55602" ht="12.75" customHeight="1" x14ac:dyDescent="0.2"/>
    <row r="55603" ht="12.75" customHeight="1" x14ac:dyDescent="0.2"/>
    <row r="55604" ht="12.75" customHeight="1" x14ac:dyDescent="0.2"/>
    <row r="55605" ht="12.75" customHeight="1" x14ac:dyDescent="0.2"/>
    <row r="55606" ht="12.75" customHeight="1" x14ac:dyDescent="0.2"/>
    <row r="55607" ht="12.75" customHeight="1" x14ac:dyDescent="0.2"/>
    <row r="55608" ht="12.75" customHeight="1" x14ac:dyDescent="0.2"/>
    <row r="55609" ht="12.75" customHeight="1" x14ac:dyDescent="0.2"/>
    <row r="55610" ht="12.75" customHeight="1" x14ac:dyDescent="0.2"/>
    <row r="55611" ht="12.75" customHeight="1" x14ac:dyDescent="0.2"/>
    <row r="55612" ht="12.75" customHeight="1" x14ac:dyDescent="0.2"/>
    <row r="55613" ht="12.75" customHeight="1" x14ac:dyDescent="0.2"/>
    <row r="55614" ht="12.75" customHeight="1" x14ac:dyDescent="0.2"/>
    <row r="55615" ht="12.75" customHeight="1" x14ac:dyDescent="0.2"/>
    <row r="55616" ht="12.75" customHeight="1" x14ac:dyDescent="0.2"/>
    <row r="55617" ht="12.75" customHeight="1" x14ac:dyDescent="0.2"/>
    <row r="55618" ht="12.75" customHeight="1" x14ac:dyDescent="0.2"/>
    <row r="55619" ht="12.75" customHeight="1" x14ac:dyDescent="0.2"/>
    <row r="55620" ht="12.75" customHeight="1" x14ac:dyDescent="0.2"/>
    <row r="55621" ht="12.75" customHeight="1" x14ac:dyDescent="0.2"/>
    <row r="55622" ht="12.75" customHeight="1" x14ac:dyDescent="0.2"/>
    <row r="55623" ht="12.75" customHeight="1" x14ac:dyDescent="0.2"/>
    <row r="55624" ht="12.75" customHeight="1" x14ac:dyDescent="0.2"/>
    <row r="55625" ht="12.75" customHeight="1" x14ac:dyDescent="0.2"/>
    <row r="55626" ht="12.75" customHeight="1" x14ac:dyDescent="0.2"/>
    <row r="55627" ht="12.75" customHeight="1" x14ac:dyDescent="0.2"/>
    <row r="55628" ht="12.75" customHeight="1" x14ac:dyDescent="0.2"/>
    <row r="55629" ht="12.75" customHeight="1" x14ac:dyDescent="0.2"/>
    <row r="55630" ht="12.75" customHeight="1" x14ac:dyDescent="0.2"/>
    <row r="55631" ht="12.75" customHeight="1" x14ac:dyDescent="0.2"/>
    <row r="55632" ht="12.75" customHeight="1" x14ac:dyDescent="0.2"/>
    <row r="55633" ht="12.75" customHeight="1" x14ac:dyDescent="0.2"/>
    <row r="55634" ht="12.75" customHeight="1" x14ac:dyDescent="0.2"/>
    <row r="55635" ht="12.75" customHeight="1" x14ac:dyDescent="0.2"/>
    <row r="55636" ht="12.75" customHeight="1" x14ac:dyDescent="0.2"/>
    <row r="55637" ht="12.75" customHeight="1" x14ac:dyDescent="0.2"/>
    <row r="55638" ht="12.75" customHeight="1" x14ac:dyDescent="0.2"/>
    <row r="55639" ht="12.75" customHeight="1" x14ac:dyDescent="0.2"/>
    <row r="55640" ht="12.75" customHeight="1" x14ac:dyDescent="0.2"/>
    <row r="55641" ht="12.75" customHeight="1" x14ac:dyDescent="0.2"/>
    <row r="55642" ht="12.75" customHeight="1" x14ac:dyDescent="0.2"/>
    <row r="55643" ht="12.75" customHeight="1" x14ac:dyDescent="0.2"/>
    <row r="55644" ht="12.75" customHeight="1" x14ac:dyDescent="0.2"/>
    <row r="55645" ht="12.75" customHeight="1" x14ac:dyDescent="0.2"/>
    <row r="55646" ht="12.75" customHeight="1" x14ac:dyDescent="0.2"/>
    <row r="55647" ht="12.75" customHeight="1" x14ac:dyDescent="0.2"/>
    <row r="55648" ht="12.75" customHeight="1" x14ac:dyDescent="0.2"/>
    <row r="55649" ht="12.75" customHeight="1" x14ac:dyDescent="0.2"/>
    <row r="55650" ht="12.75" customHeight="1" x14ac:dyDescent="0.2"/>
    <row r="55651" ht="12.75" customHeight="1" x14ac:dyDescent="0.2"/>
    <row r="55652" ht="12.75" customHeight="1" x14ac:dyDescent="0.2"/>
    <row r="55653" ht="12.75" customHeight="1" x14ac:dyDescent="0.2"/>
    <row r="55654" ht="12.75" customHeight="1" x14ac:dyDescent="0.2"/>
    <row r="55655" ht="12.75" customHeight="1" x14ac:dyDescent="0.2"/>
    <row r="55656" ht="12.75" customHeight="1" x14ac:dyDescent="0.2"/>
    <row r="55657" ht="12.75" customHeight="1" x14ac:dyDescent="0.2"/>
    <row r="55658" ht="12.75" customHeight="1" x14ac:dyDescent="0.2"/>
    <row r="55659" ht="12.75" customHeight="1" x14ac:dyDescent="0.2"/>
    <row r="55660" ht="12.75" customHeight="1" x14ac:dyDescent="0.2"/>
    <row r="55661" ht="12.75" customHeight="1" x14ac:dyDescent="0.2"/>
    <row r="55662" ht="12.75" customHeight="1" x14ac:dyDescent="0.2"/>
    <row r="55663" ht="12.75" customHeight="1" x14ac:dyDescent="0.2"/>
    <row r="55664" ht="12.75" customHeight="1" x14ac:dyDescent="0.2"/>
    <row r="55665" ht="12.75" customHeight="1" x14ac:dyDescent="0.2"/>
    <row r="55666" ht="12.75" customHeight="1" x14ac:dyDescent="0.2"/>
    <row r="55667" ht="12.75" customHeight="1" x14ac:dyDescent="0.2"/>
    <row r="55668" ht="12.75" customHeight="1" x14ac:dyDescent="0.2"/>
    <row r="55669" ht="12.75" customHeight="1" x14ac:dyDescent="0.2"/>
    <row r="55670" ht="12.75" customHeight="1" x14ac:dyDescent="0.2"/>
    <row r="55671" ht="12.75" customHeight="1" x14ac:dyDescent="0.2"/>
    <row r="55672" ht="12.75" customHeight="1" x14ac:dyDescent="0.2"/>
    <row r="55673" ht="12.75" customHeight="1" x14ac:dyDescent="0.2"/>
    <row r="55674" ht="12.75" customHeight="1" x14ac:dyDescent="0.2"/>
    <row r="55675" ht="12.75" customHeight="1" x14ac:dyDescent="0.2"/>
    <row r="55676" ht="12.75" customHeight="1" x14ac:dyDescent="0.2"/>
    <row r="55677" ht="12.75" customHeight="1" x14ac:dyDescent="0.2"/>
    <row r="55678" ht="12.75" customHeight="1" x14ac:dyDescent="0.2"/>
    <row r="55679" ht="12.75" customHeight="1" x14ac:dyDescent="0.2"/>
    <row r="55680" ht="12.75" customHeight="1" x14ac:dyDescent="0.2"/>
    <row r="55681" ht="12.75" customHeight="1" x14ac:dyDescent="0.2"/>
    <row r="55682" ht="12.75" customHeight="1" x14ac:dyDescent="0.2"/>
    <row r="55683" ht="12.75" customHeight="1" x14ac:dyDescent="0.2"/>
    <row r="55684" ht="12.75" customHeight="1" x14ac:dyDescent="0.2"/>
    <row r="55685" ht="12.75" customHeight="1" x14ac:dyDescent="0.2"/>
    <row r="55686" ht="12.75" customHeight="1" x14ac:dyDescent="0.2"/>
    <row r="55687" ht="12.75" customHeight="1" x14ac:dyDescent="0.2"/>
    <row r="55688" ht="12.75" customHeight="1" x14ac:dyDescent="0.2"/>
    <row r="55689" ht="12.75" customHeight="1" x14ac:dyDescent="0.2"/>
    <row r="55690" ht="12.75" customHeight="1" x14ac:dyDescent="0.2"/>
    <row r="55691" ht="12.75" customHeight="1" x14ac:dyDescent="0.2"/>
    <row r="55692" ht="12.75" customHeight="1" x14ac:dyDescent="0.2"/>
    <row r="55693" ht="12.75" customHeight="1" x14ac:dyDescent="0.2"/>
    <row r="55694" ht="12.75" customHeight="1" x14ac:dyDescent="0.2"/>
    <row r="55695" ht="12.75" customHeight="1" x14ac:dyDescent="0.2"/>
    <row r="55696" ht="12.75" customHeight="1" x14ac:dyDescent="0.2"/>
    <row r="55697" ht="12.75" customHeight="1" x14ac:dyDescent="0.2"/>
    <row r="55698" ht="12.75" customHeight="1" x14ac:dyDescent="0.2"/>
    <row r="55699" ht="12.75" customHeight="1" x14ac:dyDescent="0.2"/>
    <row r="55700" ht="12.75" customHeight="1" x14ac:dyDescent="0.2"/>
    <row r="55701" ht="12.75" customHeight="1" x14ac:dyDescent="0.2"/>
    <row r="55702" ht="12.75" customHeight="1" x14ac:dyDescent="0.2"/>
    <row r="55703" ht="12.75" customHeight="1" x14ac:dyDescent="0.2"/>
    <row r="55704" ht="12.75" customHeight="1" x14ac:dyDescent="0.2"/>
    <row r="55705" ht="12.75" customHeight="1" x14ac:dyDescent="0.2"/>
    <row r="55706" ht="12.75" customHeight="1" x14ac:dyDescent="0.2"/>
    <row r="55707" ht="12.75" customHeight="1" x14ac:dyDescent="0.2"/>
    <row r="55708" ht="12.75" customHeight="1" x14ac:dyDescent="0.2"/>
    <row r="55709" ht="12.75" customHeight="1" x14ac:dyDescent="0.2"/>
    <row r="55710" ht="12.75" customHeight="1" x14ac:dyDescent="0.2"/>
    <row r="55711" ht="12.75" customHeight="1" x14ac:dyDescent="0.2"/>
    <row r="55712" ht="12.75" customHeight="1" x14ac:dyDescent="0.2"/>
    <row r="55713" ht="12.75" customHeight="1" x14ac:dyDescent="0.2"/>
    <row r="55714" ht="12.75" customHeight="1" x14ac:dyDescent="0.2"/>
    <row r="55715" ht="12.75" customHeight="1" x14ac:dyDescent="0.2"/>
    <row r="55716" ht="12.75" customHeight="1" x14ac:dyDescent="0.2"/>
    <row r="55717" ht="12.75" customHeight="1" x14ac:dyDescent="0.2"/>
    <row r="55718" ht="12.75" customHeight="1" x14ac:dyDescent="0.2"/>
    <row r="55719" ht="12.75" customHeight="1" x14ac:dyDescent="0.2"/>
    <row r="55720" ht="12.75" customHeight="1" x14ac:dyDescent="0.2"/>
    <row r="55721" ht="12.75" customHeight="1" x14ac:dyDescent="0.2"/>
    <row r="55722" ht="12.75" customHeight="1" x14ac:dyDescent="0.2"/>
    <row r="55723" ht="12.75" customHeight="1" x14ac:dyDescent="0.2"/>
    <row r="55724" ht="12.75" customHeight="1" x14ac:dyDescent="0.2"/>
    <row r="55725" ht="12.75" customHeight="1" x14ac:dyDescent="0.2"/>
    <row r="55726" ht="12.75" customHeight="1" x14ac:dyDescent="0.2"/>
    <row r="55727" ht="12.75" customHeight="1" x14ac:dyDescent="0.2"/>
    <row r="55728" ht="12.75" customHeight="1" x14ac:dyDescent="0.2"/>
    <row r="55729" ht="12.75" customHeight="1" x14ac:dyDescent="0.2"/>
    <row r="55730" ht="12.75" customHeight="1" x14ac:dyDescent="0.2"/>
    <row r="55731" ht="12.75" customHeight="1" x14ac:dyDescent="0.2"/>
    <row r="55732" ht="12.75" customHeight="1" x14ac:dyDescent="0.2"/>
    <row r="55733" ht="12.75" customHeight="1" x14ac:dyDescent="0.2"/>
    <row r="55734" ht="12.75" customHeight="1" x14ac:dyDescent="0.2"/>
    <row r="55735" ht="12.75" customHeight="1" x14ac:dyDescent="0.2"/>
    <row r="55736" ht="12.75" customHeight="1" x14ac:dyDescent="0.2"/>
    <row r="55737" ht="12.75" customHeight="1" x14ac:dyDescent="0.2"/>
    <row r="55738" ht="12.75" customHeight="1" x14ac:dyDescent="0.2"/>
    <row r="55739" ht="12.75" customHeight="1" x14ac:dyDescent="0.2"/>
    <row r="55740" ht="12.75" customHeight="1" x14ac:dyDescent="0.2"/>
    <row r="55741" ht="12.75" customHeight="1" x14ac:dyDescent="0.2"/>
    <row r="55742" ht="12.75" customHeight="1" x14ac:dyDescent="0.2"/>
    <row r="55743" ht="12.75" customHeight="1" x14ac:dyDescent="0.2"/>
    <row r="55744" ht="12.75" customHeight="1" x14ac:dyDescent="0.2"/>
    <row r="55745" ht="12.75" customHeight="1" x14ac:dyDescent="0.2"/>
    <row r="55746" ht="12.75" customHeight="1" x14ac:dyDescent="0.2"/>
    <row r="55747" ht="12.75" customHeight="1" x14ac:dyDescent="0.2"/>
    <row r="55748" ht="12.75" customHeight="1" x14ac:dyDescent="0.2"/>
    <row r="55749" ht="12.75" customHeight="1" x14ac:dyDescent="0.2"/>
    <row r="55750" ht="12.75" customHeight="1" x14ac:dyDescent="0.2"/>
    <row r="55751" ht="12.75" customHeight="1" x14ac:dyDescent="0.2"/>
    <row r="55752" ht="12.75" customHeight="1" x14ac:dyDescent="0.2"/>
    <row r="55753" ht="12.75" customHeight="1" x14ac:dyDescent="0.2"/>
    <row r="55754" ht="12.75" customHeight="1" x14ac:dyDescent="0.2"/>
    <row r="55755" ht="12.75" customHeight="1" x14ac:dyDescent="0.2"/>
    <row r="55756" ht="12.75" customHeight="1" x14ac:dyDescent="0.2"/>
    <row r="55757" ht="12.75" customHeight="1" x14ac:dyDescent="0.2"/>
    <row r="55758" ht="12.75" customHeight="1" x14ac:dyDescent="0.2"/>
    <row r="55759" ht="12.75" customHeight="1" x14ac:dyDescent="0.2"/>
    <row r="55760" ht="12.75" customHeight="1" x14ac:dyDescent="0.2"/>
    <row r="55761" ht="12.75" customHeight="1" x14ac:dyDescent="0.2"/>
    <row r="55762" ht="12.75" customHeight="1" x14ac:dyDescent="0.2"/>
    <row r="55763" ht="12.75" customHeight="1" x14ac:dyDescent="0.2"/>
    <row r="55764" ht="12.75" customHeight="1" x14ac:dyDescent="0.2"/>
    <row r="55765" ht="12.75" customHeight="1" x14ac:dyDescent="0.2"/>
    <row r="55766" ht="12.75" customHeight="1" x14ac:dyDescent="0.2"/>
    <row r="55767" ht="12.75" customHeight="1" x14ac:dyDescent="0.2"/>
    <row r="55768" ht="12.75" customHeight="1" x14ac:dyDescent="0.2"/>
    <row r="55769" ht="12.75" customHeight="1" x14ac:dyDescent="0.2"/>
    <row r="55770" ht="12.75" customHeight="1" x14ac:dyDescent="0.2"/>
    <row r="55771" ht="12.75" customHeight="1" x14ac:dyDescent="0.2"/>
    <row r="55772" ht="12.75" customHeight="1" x14ac:dyDescent="0.2"/>
    <row r="55773" ht="12.75" customHeight="1" x14ac:dyDescent="0.2"/>
    <row r="55774" ht="12.75" customHeight="1" x14ac:dyDescent="0.2"/>
    <row r="55775" ht="12.75" customHeight="1" x14ac:dyDescent="0.2"/>
    <row r="55776" ht="12.75" customHeight="1" x14ac:dyDescent="0.2"/>
    <row r="55777" ht="12.75" customHeight="1" x14ac:dyDescent="0.2"/>
    <row r="55778" ht="12.75" customHeight="1" x14ac:dyDescent="0.2"/>
    <row r="55779" ht="12.75" customHeight="1" x14ac:dyDescent="0.2"/>
    <row r="55780" ht="12.75" customHeight="1" x14ac:dyDescent="0.2"/>
    <row r="55781" ht="12.75" customHeight="1" x14ac:dyDescent="0.2"/>
    <row r="55782" ht="12.75" customHeight="1" x14ac:dyDescent="0.2"/>
    <row r="55783" ht="12.75" customHeight="1" x14ac:dyDescent="0.2"/>
    <row r="55784" ht="12.75" customHeight="1" x14ac:dyDescent="0.2"/>
    <row r="55785" ht="12.75" customHeight="1" x14ac:dyDescent="0.2"/>
    <row r="55786" ht="12.75" customHeight="1" x14ac:dyDescent="0.2"/>
    <row r="55787" ht="12.75" customHeight="1" x14ac:dyDescent="0.2"/>
    <row r="55788" ht="12.75" customHeight="1" x14ac:dyDescent="0.2"/>
    <row r="55789" ht="12.75" customHeight="1" x14ac:dyDescent="0.2"/>
    <row r="55790" ht="12.75" customHeight="1" x14ac:dyDescent="0.2"/>
    <row r="55791" ht="12.75" customHeight="1" x14ac:dyDescent="0.2"/>
    <row r="55792" ht="12.75" customHeight="1" x14ac:dyDescent="0.2"/>
    <row r="55793" ht="12.75" customHeight="1" x14ac:dyDescent="0.2"/>
    <row r="55794" ht="12.75" customHeight="1" x14ac:dyDescent="0.2"/>
    <row r="55795" ht="12.75" customHeight="1" x14ac:dyDescent="0.2"/>
    <row r="55796" ht="12.75" customHeight="1" x14ac:dyDescent="0.2"/>
    <row r="55797" ht="12.75" customHeight="1" x14ac:dyDescent="0.2"/>
    <row r="55798" ht="12.75" customHeight="1" x14ac:dyDescent="0.2"/>
    <row r="55799" ht="12.75" customHeight="1" x14ac:dyDescent="0.2"/>
    <row r="55800" ht="12.75" customHeight="1" x14ac:dyDescent="0.2"/>
    <row r="55801" ht="12.75" customHeight="1" x14ac:dyDescent="0.2"/>
    <row r="55802" ht="12.75" customHeight="1" x14ac:dyDescent="0.2"/>
    <row r="55803" ht="12.75" customHeight="1" x14ac:dyDescent="0.2"/>
    <row r="55804" ht="12.75" customHeight="1" x14ac:dyDescent="0.2"/>
    <row r="55805" ht="12.75" customHeight="1" x14ac:dyDescent="0.2"/>
    <row r="55806" ht="12.75" customHeight="1" x14ac:dyDescent="0.2"/>
    <row r="55807" ht="12.75" customHeight="1" x14ac:dyDescent="0.2"/>
    <row r="55808" ht="12.75" customHeight="1" x14ac:dyDescent="0.2"/>
    <row r="55809" ht="12.75" customHeight="1" x14ac:dyDescent="0.2"/>
    <row r="55810" ht="12.75" customHeight="1" x14ac:dyDescent="0.2"/>
    <row r="55811" ht="12.75" customHeight="1" x14ac:dyDescent="0.2"/>
    <row r="55812" ht="12.75" customHeight="1" x14ac:dyDescent="0.2"/>
    <row r="55813" ht="12.75" customHeight="1" x14ac:dyDescent="0.2"/>
    <row r="55814" ht="12.75" customHeight="1" x14ac:dyDescent="0.2"/>
    <row r="55815" ht="12.75" customHeight="1" x14ac:dyDescent="0.2"/>
    <row r="55816" ht="12.75" customHeight="1" x14ac:dyDescent="0.2"/>
    <row r="55817" ht="12.75" customHeight="1" x14ac:dyDescent="0.2"/>
    <row r="55818" ht="12.75" customHeight="1" x14ac:dyDescent="0.2"/>
    <row r="55819" ht="12.75" customHeight="1" x14ac:dyDescent="0.2"/>
    <row r="55820" ht="12.75" customHeight="1" x14ac:dyDescent="0.2"/>
    <row r="55821" ht="12.75" customHeight="1" x14ac:dyDescent="0.2"/>
    <row r="55822" ht="12.75" customHeight="1" x14ac:dyDescent="0.2"/>
    <row r="55823" ht="12.75" customHeight="1" x14ac:dyDescent="0.2"/>
    <row r="55824" ht="12.75" customHeight="1" x14ac:dyDescent="0.2"/>
    <row r="55825" ht="12.75" customHeight="1" x14ac:dyDescent="0.2"/>
    <row r="55826" ht="12.75" customHeight="1" x14ac:dyDescent="0.2"/>
    <row r="55827" ht="12.75" customHeight="1" x14ac:dyDescent="0.2"/>
    <row r="55828" ht="12.75" customHeight="1" x14ac:dyDescent="0.2"/>
    <row r="55829" ht="12.75" customHeight="1" x14ac:dyDescent="0.2"/>
    <row r="55830" ht="12.75" customHeight="1" x14ac:dyDescent="0.2"/>
    <row r="55831" ht="12.75" customHeight="1" x14ac:dyDescent="0.2"/>
    <row r="55832" ht="12.75" customHeight="1" x14ac:dyDescent="0.2"/>
    <row r="55833" ht="12.75" customHeight="1" x14ac:dyDescent="0.2"/>
    <row r="55834" ht="12.75" customHeight="1" x14ac:dyDescent="0.2"/>
    <row r="55835" ht="12.75" customHeight="1" x14ac:dyDescent="0.2"/>
    <row r="55836" ht="12.75" customHeight="1" x14ac:dyDescent="0.2"/>
    <row r="55837" ht="12.75" customHeight="1" x14ac:dyDescent="0.2"/>
    <row r="55838" ht="12.75" customHeight="1" x14ac:dyDescent="0.2"/>
    <row r="55839" ht="12.75" customHeight="1" x14ac:dyDescent="0.2"/>
    <row r="55840" ht="12.75" customHeight="1" x14ac:dyDescent="0.2"/>
    <row r="55841" ht="12.75" customHeight="1" x14ac:dyDescent="0.2"/>
    <row r="55842" ht="12.75" customHeight="1" x14ac:dyDescent="0.2"/>
    <row r="55843" ht="12.75" customHeight="1" x14ac:dyDescent="0.2"/>
    <row r="55844" ht="12.75" customHeight="1" x14ac:dyDescent="0.2"/>
    <row r="55845" ht="12.75" customHeight="1" x14ac:dyDescent="0.2"/>
    <row r="55846" ht="12.75" customHeight="1" x14ac:dyDescent="0.2"/>
    <row r="55847" ht="12.75" customHeight="1" x14ac:dyDescent="0.2"/>
    <row r="55848" ht="12.75" customHeight="1" x14ac:dyDescent="0.2"/>
    <row r="55849" ht="12.75" customHeight="1" x14ac:dyDescent="0.2"/>
    <row r="55850" ht="12.75" customHeight="1" x14ac:dyDescent="0.2"/>
    <row r="55851" ht="12.75" customHeight="1" x14ac:dyDescent="0.2"/>
    <row r="55852" ht="12.75" customHeight="1" x14ac:dyDescent="0.2"/>
    <row r="55853" ht="12.75" customHeight="1" x14ac:dyDescent="0.2"/>
    <row r="55854" ht="12.75" customHeight="1" x14ac:dyDescent="0.2"/>
    <row r="55855" ht="12.75" customHeight="1" x14ac:dyDescent="0.2"/>
    <row r="55856" ht="12.75" customHeight="1" x14ac:dyDescent="0.2"/>
    <row r="55857" ht="12.75" customHeight="1" x14ac:dyDescent="0.2"/>
    <row r="55858" ht="12.75" customHeight="1" x14ac:dyDescent="0.2"/>
    <row r="55859" ht="12.75" customHeight="1" x14ac:dyDescent="0.2"/>
    <row r="55860" ht="12.75" customHeight="1" x14ac:dyDescent="0.2"/>
    <row r="55861" ht="12.75" customHeight="1" x14ac:dyDescent="0.2"/>
    <row r="55862" ht="12.75" customHeight="1" x14ac:dyDescent="0.2"/>
    <row r="55863" ht="12.75" customHeight="1" x14ac:dyDescent="0.2"/>
    <row r="55864" ht="12.75" customHeight="1" x14ac:dyDescent="0.2"/>
    <row r="55865" ht="12.75" customHeight="1" x14ac:dyDescent="0.2"/>
    <row r="55866" ht="12.75" customHeight="1" x14ac:dyDescent="0.2"/>
    <row r="55867" ht="12.75" customHeight="1" x14ac:dyDescent="0.2"/>
    <row r="55868" ht="12.75" customHeight="1" x14ac:dyDescent="0.2"/>
    <row r="55869" ht="12.75" customHeight="1" x14ac:dyDescent="0.2"/>
    <row r="55870" ht="12.75" customHeight="1" x14ac:dyDescent="0.2"/>
    <row r="55871" ht="12.75" customHeight="1" x14ac:dyDescent="0.2"/>
    <row r="55872" ht="12.75" customHeight="1" x14ac:dyDescent="0.2"/>
    <row r="55873" ht="12.75" customHeight="1" x14ac:dyDescent="0.2"/>
    <row r="55874" ht="12.75" customHeight="1" x14ac:dyDescent="0.2"/>
    <row r="55875" ht="12.75" customHeight="1" x14ac:dyDescent="0.2"/>
    <row r="55876" ht="12.75" customHeight="1" x14ac:dyDescent="0.2"/>
    <row r="55877" ht="12.75" customHeight="1" x14ac:dyDescent="0.2"/>
    <row r="55878" ht="12.75" customHeight="1" x14ac:dyDescent="0.2"/>
    <row r="55879" ht="12.75" customHeight="1" x14ac:dyDescent="0.2"/>
    <row r="55880" ht="12.75" customHeight="1" x14ac:dyDescent="0.2"/>
    <row r="55881" ht="12.75" customHeight="1" x14ac:dyDescent="0.2"/>
    <row r="55882" ht="12.75" customHeight="1" x14ac:dyDescent="0.2"/>
    <row r="55883" ht="12.75" customHeight="1" x14ac:dyDescent="0.2"/>
    <row r="55884" ht="12.75" customHeight="1" x14ac:dyDescent="0.2"/>
    <row r="55885" ht="12.75" customHeight="1" x14ac:dyDescent="0.2"/>
    <row r="55886" ht="12.75" customHeight="1" x14ac:dyDescent="0.2"/>
    <row r="55887" ht="12.75" customHeight="1" x14ac:dyDescent="0.2"/>
    <row r="55888" ht="12.75" customHeight="1" x14ac:dyDescent="0.2"/>
    <row r="55889" ht="12.75" customHeight="1" x14ac:dyDescent="0.2"/>
    <row r="55890" ht="12.75" customHeight="1" x14ac:dyDescent="0.2"/>
    <row r="55891" ht="12.75" customHeight="1" x14ac:dyDescent="0.2"/>
    <row r="55892" ht="12.75" customHeight="1" x14ac:dyDescent="0.2"/>
    <row r="55893" ht="12.75" customHeight="1" x14ac:dyDescent="0.2"/>
    <row r="55894" ht="12.75" customHeight="1" x14ac:dyDescent="0.2"/>
    <row r="55895" ht="12.75" customHeight="1" x14ac:dyDescent="0.2"/>
    <row r="55896" ht="12.75" customHeight="1" x14ac:dyDescent="0.2"/>
    <row r="55897" ht="12.75" customHeight="1" x14ac:dyDescent="0.2"/>
    <row r="55898" ht="12.75" customHeight="1" x14ac:dyDescent="0.2"/>
    <row r="55899" ht="12.75" customHeight="1" x14ac:dyDescent="0.2"/>
    <row r="55900" ht="12.75" customHeight="1" x14ac:dyDescent="0.2"/>
    <row r="55901" ht="12.75" customHeight="1" x14ac:dyDescent="0.2"/>
    <row r="55902" ht="12.75" customHeight="1" x14ac:dyDescent="0.2"/>
    <row r="55903" ht="12.75" customHeight="1" x14ac:dyDescent="0.2"/>
    <row r="55904" ht="12.75" customHeight="1" x14ac:dyDescent="0.2"/>
    <row r="55905" ht="12.75" customHeight="1" x14ac:dyDescent="0.2"/>
    <row r="55906" ht="12.75" customHeight="1" x14ac:dyDescent="0.2"/>
    <row r="55907" ht="12.75" customHeight="1" x14ac:dyDescent="0.2"/>
    <row r="55908" ht="12.75" customHeight="1" x14ac:dyDescent="0.2"/>
    <row r="55909" ht="12.75" customHeight="1" x14ac:dyDescent="0.2"/>
    <row r="55910" ht="12.75" customHeight="1" x14ac:dyDescent="0.2"/>
    <row r="55911" ht="12.75" customHeight="1" x14ac:dyDescent="0.2"/>
    <row r="55912" ht="12.75" customHeight="1" x14ac:dyDescent="0.2"/>
    <row r="55913" ht="12.75" customHeight="1" x14ac:dyDescent="0.2"/>
    <row r="55914" ht="12.75" customHeight="1" x14ac:dyDescent="0.2"/>
    <row r="55915" ht="12.75" customHeight="1" x14ac:dyDescent="0.2"/>
    <row r="55916" ht="12.75" customHeight="1" x14ac:dyDescent="0.2"/>
    <row r="55917" ht="12.75" customHeight="1" x14ac:dyDescent="0.2"/>
    <row r="55918" ht="12.75" customHeight="1" x14ac:dyDescent="0.2"/>
    <row r="55919" ht="12.75" customHeight="1" x14ac:dyDescent="0.2"/>
    <row r="55920" ht="12.75" customHeight="1" x14ac:dyDescent="0.2"/>
    <row r="55921" ht="12.75" customHeight="1" x14ac:dyDescent="0.2"/>
    <row r="55922" ht="12.75" customHeight="1" x14ac:dyDescent="0.2"/>
    <row r="55923" ht="12.75" customHeight="1" x14ac:dyDescent="0.2"/>
    <row r="55924" ht="12.75" customHeight="1" x14ac:dyDescent="0.2"/>
    <row r="55925" ht="12.75" customHeight="1" x14ac:dyDescent="0.2"/>
    <row r="55926" ht="12.75" customHeight="1" x14ac:dyDescent="0.2"/>
    <row r="55927" ht="12.75" customHeight="1" x14ac:dyDescent="0.2"/>
    <row r="55928" ht="12.75" customHeight="1" x14ac:dyDescent="0.2"/>
    <row r="55929" ht="12.75" customHeight="1" x14ac:dyDescent="0.2"/>
    <row r="55930" ht="12.75" customHeight="1" x14ac:dyDescent="0.2"/>
    <row r="55931" ht="12.75" customHeight="1" x14ac:dyDescent="0.2"/>
    <row r="55932" ht="12.75" customHeight="1" x14ac:dyDescent="0.2"/>
    <row r="55933" ht="12.75" customHeight="1" x14ac:dyDescent="0.2"/>
    <row r="55934" ht="12.75" customHeight="1" x14ac:dyDescent="0.2"/>
    <row r="55935" ht="12.75" customHeight="1" x14ac:dyDescent="0.2"/>
    <row r="55936" ht="12.75" customHeight="1" x14ac:dyDescent="0.2"/>
    <row r="55937" ht="12.75" customHeight="1" x14ac:dyDescent="0.2"/>
    <row r="55938" ht="12.75" customHeight="1" x14ac:dyDescent="0.2"/>
    <row r="55939" ht="12.75" customHeight="1" x14ac:dyDescent="0.2"/>
    <row r="55940" ht="12.75" customHeight="1" x14ac:dyDescent="0.2"/>
    <row r="55941" ht="12.75" customHeight="1" x14ac:dyDescent="0.2"/>
    <row r="55942" ht="12.75" customHeight="1" x14ac:dyDescent="0.2"/>
    <row r="55943" ht="12.75" customHeight="1" x14ac:dyDescent="0.2"/>
    <row r="55944" ht="12.75" customHeight="1" x14ac:dyDescent="0.2"/>
    <row r="55945" ht="12.75" customHeight="1" x14ac:dyDescent="0.2"/>
    <row r="55946" ht="12.75" customHeight="1" x14ac:dyDescent="0.2"/>
    <row r="55947" ht="12.75" customHeight="1" x14ac:dyDescent="0.2"/>
    <row r="55948" ht="12.75" customHeight="1" x14ac:dyDescent="0.2"/>
    <row r="55949" ht="12.75" customHeight="1" x14ac:dyDescent="0.2"/>
    <row r="55950" ht="12.75" customHeight="1" x14ac:dyDescent="0.2"/>
    <row r="55951" ht="12.75" customHeight="1" x14ac:dyDescent="0.2"/>
    <row r="55952" ht="12.75" customHeight="1" x14ac:dyDescent="0.2"/>
    <row r="55953" ht="12.75" customHeight="1" x14ac:dyDescent="0.2"/>
    <row r="55954" ht="12.75" customHeight="1" x14ac:dyDescent="0.2"/>
    <row r="55955" ht="12.75" customHeight="1" x14ac:dyDescent="0.2"/>
    <row r="55956" ht="12.75" customHeight="1" x14ac:dyDescent="0.2"/>
    <row r="55957" ht="12.75" customHeight="1" x14ac:dyDescent="0.2"/>
    <row r="55958" ht="12.75" customHeight="1" x14ac:dyDescent="0.2"/>
    <row r="55959" ht="12.75" customHeight="1" x14ac:dyDescent="0.2"/>
    <row r="55960" ht="12.75" customHeight="1" x14ac:dyDescent="0.2"/>
    <row r="55961" ht="12.75" customHeight="1" x14ac:dyDescent="0.2"/>
    <row r="55962" ht="12.75" customHeight="1" x14ac:dyDescent="0.2"/>
    <row r="55963" ht="12.75" customHeight="1" x14ac:dyDescent="0.2"/>
    <row r="55964" ht="12.75" customHeight="1" x14ac:dyDescent="0.2"/>
    <row r="55965" ht="12.75" customHeight="1" x14ac:dyDescent="0.2"/>
    <row r="55966" ht="12.75" customHeight="1" x14ac:dyDescent="0.2"/>
    <row r="55967" ht="12.75" customHeight="1" x14ac:dyDescent="0.2"/>
    <row r="55968" ht="12.75" customHeight="1" x14ac:dyDescent="0.2"/>
    <row r="55969" ht="12.75" customHeight="1" x14ac:dyDescent="0.2"/>
    <row r="55970" ht="12.75" customHeight="1" x14ac:dyDescent="0.2"/>
    <row r="55971" ht="12.75" customHeight="1" x14ac:dyDescent="0.2"/>
    <row r="55972" ht="12.75" customHeight="1" x14ac:dyDescent="0.2"/>
    <row r="55973" ht="12.75" customHeight="1" x14ac:dyDescent="0.2"/>
    <row r="55974" ht="12.75" customHeight="1" x14ac:dyDescent="0.2"/>
    <row r="55975" ht="12.75" customHeight="1" x14ac:dyDescent="0.2"/>
    <row r="55976" ht="12.75" customHeight="1" x14ac:dyDescent="0.2"/>
    <row r="55977" ht="12.75" customHeight="1" x14ac:dyDescent="0.2"/>
    <row r="55978" ht="12.75" customHeight="1" x14ac:dyDescent="0.2"/>
    <row r="55979" ht="12.75" customHeight="1" x14ac:dyDescent="0.2"/>
    <row r="55980" ht="12.75" customHeight="1" x14ac:dyDescent="0.2"/>
    <row r="55981" ht="12.75" customHeight="1" x14ac:dyDescent="0.2"/>
    <row r="55982" ht="12.75" customHeight="1" x14ac:dyDescent="0.2"/>
    <row r="55983" ht="12.75" customHeight="1" x14ac:dyDescent="0.2"/>
    <row r="55984" ht="12.75" customHeight="1" x14ac:dyDescent="0.2"/>
    <row r="55985" ht="12.75" customHeight="1" x14ac:dyDescent="0.2"/>
    <row r="55986" ht="12.75" customHeight="1" x14ac:dyDescent="0.2"/>
    <row r="55987" ht="12.75" customHeight="1" x14ac:dyDescent="0.2"/>
    <row r="55988" ht="12.75" customHeight="1" x14ac:dyDescent="0.2"/>
    <row r="55989" ht="12.75" customHeight="1" x14ac:dyDescent="0.2"/>
    <row r="55990" ht="12.75" customHeight="1" x14ac:dyDescent="0.2"/>
    <row r="55991" ht="12.75" customHeight="1" x14ac:dyDescent="0.2"/>
    <row r="55992" ht="12.75" customHeight="1" x14ac:dyDescent="0.2"/>
    <row r="55993" ht="12.75" customHeight="1" x14ac:dyDescent="0.2"/>
    <row r="55994" ht="12.75" customHeight="1" x14ac:dyDescent="0.2"/>
    <row r="55995" ht="12.75" customHeight="1" x14ac:dyDescent="0.2"/>
    <row r="55996" ht="12.75" customHeight="1" x14ac:dyDescent="0.2"/>
    <row r="55997" ht="12.75" customHeight="1" x14ac:dyDescent="0.2"/>
    <row r="55998" ht="12.75" customHeight="1" x14ac:dyDescent="0.2"/>
    <row r="55999" ht="12.75" customHeight="1" x14ac:dyDescent="0.2"/>
    <row r="56000" ht="12.75" customHeight="1" x14ac:dyDescent="0.2"/>
    <row r="56001" ht="12.75" customHeight="1" x14ac:dyDescent="0.2"/>
    <row r="56002" ht="12.75" customHeight="1" x14ac:dyDescent="0.2"/>
    <row r="56003" ht="12.75" customHeight="1" x14ac:dyDescent="0.2"/>
    <row r="56004" ht="12.75" customHeight="1" x14ac:dyDescent="0.2"/>
    <row r="56005" ht="12.75" customHeight="1" x14ac:dyDescent="0.2"/>
    <row r="56006" ht="12.75" customHeight="1" x14ac:dyDescent="0.2"/>
    <row r="56007" ht="12.75" customHeight="1" x14ac:dyDescent="0.2"/>
    <row r="56008" ht="12.75" customHeight="1" x14ac:dyDescent="0.2"/>
    <row r="56009" ht="12.75" customHeight="1" x14ac:dyDescent="0.2"/>
    <row r="56010" ht="12.75" customHeight="1" x14ac:dyDescent="0.2"/>
    <row r="56011" ht="12.75" customHeight="1" x14ac:dyDescent="0.2"/>
    <row r="56012" ht="12.75" customHeight="1" x14ac:dyDescent="0.2"/>
    <row r="56013" ht="12.75" customHeight="1" x14ac:dyDescent="0.2"/>
    <row r="56014" ht="12.75" customHeight="1" x14ac:dyDescent="0.2"/>
    <row r="56015" ht="12.75" customHeight="1" x14ac:dyDescent="0.2"/>
    <row r="56016" ht="12.75" customHeight="1" x14ac:dyDescent="0.2"/>
    <row r="56017" ht="12.75" customHeight="1" x14ac:dyDescent="0.2"/>
    <row r="56018" ht="12.75" customHeight="1" x14ac:dyDescent="0.2"/>
    <row r="56019" ht="12.75" customHeight="1" x14ac:dyDescent="0.2"/>
    <row r="56020" ht="12.75" customHeight="1" x14ac:dyDescent="0.2"/>
    <row r="56021" ht="12.75" customHeight="1" x14ac:dyDescent="0.2"/>
    <row r="56022" ht="12.75" customHeight="1" x14ac:dyDescent="0.2"/>
    <row r="56023" ht="12.75" customHeight="1" x14ac:dyDescent="0.2"/>
    <row r="56024" ht="12.75" customHeight="1" x14ac:dyDescent="0.2"/>
    <row r="56025" ht="12.75" customHeight="1" x14ac:dyDescent="0.2"/>
    <row r="56026" ht="12.75" customHeight="1" x14ac:dyDescent="0.2"/>
    <row r="56027" ht="12.75" customHeight="1" x14ac:dyDescent="0.2"/>
    <row r="56028" ht="12.75" customHeight="1" x14ac:dyDescent="0.2"/>
    <row r="56029" ht="12.75" customHeight="1" x14ac:dyDescent="0.2"/>
    <row r="56030" ht="12.75" customHeight="1" x14ac:dyDescent="0.2"/>
    <row r="56031" ht="12.75" customHeight="1" x14ac:dyDescent="0.2"/>
    <row r="56032" ht="12.75" customHeight="1" x14ac:dyDescent="0.2"/>
    <row r="56033" ht="12.75" customHeight="1" x14ac:dyDescent="0.2"/>
    <row r="56034" ht="12.75" customHeight="1" x14ac:dyDescent="0.2"/>
    <row r="56035" ht="12.75" customHeight="1" x14ac:dyDescent="0.2"/>
    <row r="56036" ht="12.75" customHeight="1" x14ac:dyDescent="0.2"/>
    <row r="56037" ht="12.75" customHeight="1" x14ac:dyDescent="0.2"/>
    <row r="56038" ht="12.75" customHeight="1" x14ac:dyDescent="0.2"/>
    <row r="56039" ht="12.75" customHeight="1" x14ac:dyDescent="0.2"/>
    <row r="56040" ht="12.75" customHeight="1" x14ac:dyDescent="0.2"/>
    <row r="56041" ht="12.75" customHeight="1" x14ac:dyDescent="0.2"/>
    <row r="56042" ht="12.75" customHeight="1" x14ac:dyDescent="0.2"/>
    <row r="56043" ht="12.75" customHeight="1" x14ac:dyDescent="0.2"/>
    <row r="56044" ht="12.75" customHeight="1" x14ac:dyDescent="0.2"/>
    <row r="56045" ht="12.75" customHeight="1" x14ac:dyDescent="0.2"/>
    <row r="56046" ht="12.75" customHeight="1" x14ac:dyDescent="0.2"/>
    <row r="56047" ht="12.75" customHeight="1" x14ac:dyDescent="0.2"/>
    <row r="56048" ht="12.75" customHeight="1" x14ac:dyDescent="0.2"/>
    <row r="56049" ht="12.75" customHeight="1" x14ac:dyDescent="0.2"/>
    <row r="56050" ht="12.75" customHeight="1" x14ac:dyDescent="0.2"/>
    <row r="56051" ht="12.75" customHeight="1" x14ac:dyDescent="0.2"/>
    <row r="56052" ht="12.75" customHeight="1" x14ac:dyDescent="0.2"/>
    <row r="56053" ht="12.75" customHeight="1" x14ac:dyDescent="0.2"/>
    <row r="56054" ht="12.75" customHeight="1" x14ac:dyDescent="0.2"/>
    <row r="56055" ht="12.75" customHeight="1" x14ac:dyDescent="0.2"/>
    <row r="56056" ht="12.75" customHeight="1" x14ac:dyDescent="0.2"/>
    <row r="56057" ht="12.75" customHeight="1" x14ac:dyDescent="0.2"/>
    <row r="56058" ht="12.75" customHeight="1" x14ac:dyDescent="0.2"/>
    <row r="56059" ht="12.75" customHeight="1" x14ac:dyDescent="0.2"/>
    <row r="56060" ht="12.75" customHeight="1" x14ac:dyDescent="0.2"/>
    <row r="56061" ht="12.75" customHeight="1" x14ac:dyDescent="0.2"/>
    <row r="56062" ht="12.75" customHeight="1" x14ac:dyDescent="0.2"/>
    <row r="56063" ht="12.75" customHeight="1" x14ac:dyDescent="0.2"/>
    <row r="56064" ht="12.75" customHeight="1" x14ac:dyDescent="0.2"/>
    <row r="56065" ht="12.75" customHeight="1" x14ac:dyDescent="0.2"/>
    <row r="56066" ht="12.75" customHeight="1" x14ac:dyDescent="0.2"/>
    <row r="56067" ht="12.75" customHeight="1" x14ac:dyDescent="0.2"/>
    <row r="56068" ht="12.75" customHeight="1" x14ac:dyDescent="0.2"/>
    <row r="56069" ht="12.75" customHeight="1" x14ac:dyDescent="0.2"/>
    <row r="56070" ht="12.75" customHeight="1" x14ac:dyDescent="0.2"/>
    <row r="56071" ht="12.75" customHeight="1" x14ac:dyDescent="0.2"/>
    <row r="56072" ht="12.75" customHeight="1" x14ac:dyDescent="0.2"/>
    <row r="56073" ht="12.75" customHeight="1" x14ac:dyDescent="0.2"/>
    <row r="56074" ht="12.75" customHeight="1" x14ac:dyDescent="0.2"/>
    <row r="56075" ht="12.75" customHeight="1" x14ac:dyDescent="0.2"/>
    <row r="56076" ht="12.75" customHeight="1" x14ac:dyDescent="0.2"/>
    <row r="56077" ht="12.75" customHeight="1" x14ac:dyDescent="0.2"/>
    <row r="56078" ht="12.75" customHeight="1" x14ac:dyDescent="0.2"/>
    <row r="56079" ht="12.75" customHeight="1" x14ac:dyDescent="0.2"/>
    <row r="56080" ht="12.75" customHeight="1" x14ac:dyDescent="0.2"/>
    <row r="56081" ht="12.75" customHeight="1" x14ac:dyDescent="0.2"/>
    <row r="56082" ht="12.75" customHeight="1" x14ac:dyDescent="0.2"/>
    <row r="56083" ht="12.75" customHeight="1" x14ac:dyDescent="0.2"/>
    <row r="56084" ht="12.75" customHeight="1" x14ac:dyDescent="0.2"/>
    <row r="56085" ht="12.75" customHeight="1" x14ac:dyDescent="0.2"/>
    <row r="56086" ht="12.75" customHeight="1" x14ac:dyDescent="0.2"/>
    <row r="56087" ht="12.75" customHeight="1" x14ac:dyDescent="0.2"/>
    <row r="56088" ht="12.75" customHeight="1" x14ac:dyDescent="0.2"/>
    <row r="56089" ht="12.75" customHeight="1" x14ac:dyDescent="0.2"/>
    <row r="56090" ht="12.75" customHeight="1" x14ac:dyDescent="0.2"/>
    <row r="56091" ht="12.75" customHeight="1" x14ac:dyDescent="0.2"/>
    <row r="56092" ht="12.75" customHeight="1" x14ac:dyDescent="0.2"/>
    <row r="56093" ht="12.75" customHeight="1" x14ac:dyDescent="0.2"/>
    <row r="56094" ht="12.75" customHeight="1" x14ac:dyDescent="0.2"/>
    <row r="56095" ht="12.75" customHeight="1" x14ac:dyDescent="0.2"/>
    <row r="56096" ht="12.75" customHeight="1" x14ac:dyDescent="0.2"/>
    <row r="56097" ht="12.75" customHeight="1" x14ac:dyDescent="0.2"/>
    <row r="56098" ht="12.75" customHeight="1" x14ac:dyDescent="0.2"/>
    <row r="56099" ht="12.75" customHeight="1" x14ac:dyDescent="0.2"/>
    <row r="56100" ht="12.75" customHeight="1" x14ac:dyDescent="0.2"/>
    <row r="56101" ht="12.75" customHeight="1" x14ac:dyDescent="0.2"/>
    <row r="56102" ht="12.75" customHeight="1" x14ac:dyDescent="0.2"/>
    <row r="56103" ht="12.75" customHeight="1" x14ac:dyDescent="0.2"/>
    <row r="56104" ht="12.75" customHeight="1" x14ac:dyDescent="0.2"/>
    <row r="56105" ht="12.75" customHeight="1" x14ac:dyDescent="0.2"/>
    <row r="56106" ht="12.75" customHeight="1" x14ac:dyDescent="0.2"/>
    <row r="56107" ht="12.75" customHeight="1" x14ac:dyDescent="0.2"/>
    <row r="56108" ht="12.75" customHeight="1" x14ac:dyDescent="0.2"/>
    <row r="56109" ht="12.75" customHeight="1" x14ac:dyDescent="0.2"/>
    <row r="56110" ht="12.75" customHeight="1" x14ac:dyDescent="0.2"/>
    <row r="56111" ht="12.75" customHeight="1" x14ac:dyDescent="0.2"/>
    <row r="56112" ht="12.75" customHeight="1" x14ac:dyDescent="0.2"/>
    <row r="56113" ht="12.75" customHeight="1" x14ac:dyDescent="0.2"/>
    <row r="56114" ht="12.75" customHeight="1" x14ac:dyDescent="0.2"/>
    <row r="56115" ht="12.75" customHeight="1" x14ac:dyDescent="0.2"/>
    <row r="56116" ht="12.75" customHeight="1" x14ac:dyDescent="0.2"/>
    <row r="56117" ht="12.75" customHeight="1" x14ac:dyDescent="0.2"/>
    <row r="56118" ht="12.75" customHeight="1" x14ac:dyDescent="0.2"/>
    <row r="56119" ht="12.75" customHeight="1" x14ac:dyDescent="0.2"/>
    <row r="56120" ht="12.75" customHeight="1" x14ac:dyDescent="0.2"/>
    <row r="56121" ht="12.75" customHeight="1" x14ac:dyDescent="0.2"/>
    <row r="56122" ht="12.75" customHeight="1" x14ac:dyDescent="0.2"/>
    <row r="56123" ht="12.75" customHeight="1" x14ac:dyDescent="0.2"/>
    <row r="56124" ht="12.75" customHeight="1" x14ac:dyDescent="0.2"/>
    <row r="56125" ht="12.75" customHeight="1" x14ac:dyDescent="0.2"/>
    <row r="56126" ht="12.75" customHeight="1" x14ac:dyDescent="0.2"/>
    <row r="56127" ht="12.75" customHeight="1" x14ac:dyDescent="0.2"/>
    <row r="56128" ht="12.75" customHeight="1" x14ac:dyDescent="0.2"/>
    <row r="56129" ht="12.75" customHeight="1" x14ac:dyDescent="0.2"/>
    <row r="56130" ht="12.75" customHeight="1" x14ac:dyDescent="0.2"/>
    <row r="56131" ht="12.75" customHeight="1" x14ac:dyDescent="0.2"/>
    <row r="56132" ht="12.75" customHeight="1" x14ac:dyDescent="0.2"/>
    <row r="56133" ht="12.75" customHeight="1" x14ac:dyDescent="0.2"/>
    <row r="56134" ht="12.75" customHeight="1" x14ac:dyDescent="0.2"/>
    <row r="56135" ht="12.75" customHeight="1" x14ac:dyDescent="0.2"/>
    <row r="56136" ht="12.75" customHeight="1" x14ac:dyDescent="0.2"/>
    <row r="56137" ht="12.75" customHeight="1" x14ac:dyDescent="0.2"/>
    <row r="56138" ht="12.75" customHeight="1" x14ac:dyDescent="0.2"/>
    <row r="56139" ht="12.75" customHeight="1" x14ac:dyDescent="0.2"/>
    <row r="56140" ht="12.75" customHeight="1" x14ac:dyDescent="0.2"/>
    <row r="56141" ht="12.75" customHeight="1" x14ac:dyDescent="0.2"/>
    <row r="56142" ht="12.75" customHeight="1" x14ac:dyDescent="0.2"/>
    <row r="56143" ht="12.75" customHeight="1" x14ac:dyDescent="0.2"/>
    <row r="56144" ht="12.75" customHeight="1" x14ac:dyDescent="0.2"/>
    <row r="56145" ht="12.75" customHeight="1" x14ac:dyDescent="0.2"/>
    <row r="56146" ht="12.75" customHeight="1" x14ac:dyDescent="0.2"/>
    <row r="56147" ht="12.75" customHeight="1" x14ac:dyDescent="0.2"/>
    <row r="56148" ht="12.75" customHeight="1" x14ac:dyDescent="0.2"/>
    <row r="56149" ht="12.75" customHeight="1" x14ac:dyDescent="0.2"/>
    <row r="56150" ht="12.75" customHeight="1" x14ac:dyDescent="0.2"/>
    <row r="56151" ht="12.75" customHeight="1" x14ac:dyDescent="0.2"/>
    <row r="56152" ht="12.75" customHeight="1" x14ac:dyDescent="0.2"/>
    <row r="56153" ht="12.75" customHeight="1" x14ac:dyDescent="0.2"/>
    <row r="56154" ht="12.75" customHeight="1" x14ac:dyDescent="0.2"/>
    <row r="56155" ht="12.75" customHeight="1" x14ac:dyDescent="0.2"/>
    <row r="56156" ht="12.75" customHeight="1" x14ac:dyDescent="0.2"/>
    <row r="56157" ht="12.75" customHeight="1" x14ac:dyDescent="0.2"/>
    <row r="56158" ht="12.75" customHeight="1" x14ac:dyDescent="0.2"/>
    <row r="56159" ht="12.75" customHeight="1" x14ac:dyDescent="0.2"/>
    <row r="56160" ht="12.75" customHeight="1" x14ac:dyDescent="0.2"/>
    <row r="56161" ht="12.75" customHeight="1" x14ac:dyDescent="0.2"/>
    <row r="56162" ht="12.75" customHeight="1" x14ac:dyDescent="0.2"/>
    <row r="56163" ht="12.75" customHeight="1" x14ac:dyDescent="0.2"/>
    <row r="56164" ht="12.75" customHeight="1" x14ac:dyDescent="0.2"/>
    <row r="56165" ht="12.75" customHeight="1" x14ac:dyDescent="0.2"/>
    <row r="56166" ht="12.75" customHeight="1" x14ac:dyDescent="0.2"/>
    <row r="56167" ht="12.75" customHeight="1" x14ac:dyDescent="0.2"/>
    <row r="56168" ht="12.75" customHeight="1" x14ac:dyDescent="0.2"/>
    <row r="56169" ht="12.75" customHeight="1" x14ac:dyDescent="0.2"/>
    <row r="56170" ht="12.75" customHeight="1" x14ac:dyDescent="0.2"/>
    <row r="56171" ht="12.75" customHeight="1" x14ac:dyDescent="0.2"/>
    <row r="56172" ht="12.75" customHeight="1" x14ac:dyDescent="0.2"/>
    <row r="56173" ht="12.75" customHeight="1" x14ac:dyDescent="0.2"/>
    <row r="56174" ht="12.75" customHeight="1" x14ac:dyDescent="0.2"/>
    <row r="56175" ht="12.75" customHeight="1" x14ac:dyDescent="0.2"/>
    <row r="56176" ht="12.75" customHeight="1" x14ac:dyDescent="0.2"/>
    <row r="56177" ht="12.75" customHeight="1" x14ac:dyDescent="0.2"/>
    <row r="56178" ht="12.75" customHeight="1" x14ac:dyDescent="0.2"/>
    <row r="56179" ht="12.75" customHeight="1" x14ac:dyDescent="0.2"/>
    <row r="56180" ht="12.75" customHeight="1" x14ac:dyDescent="0.2"/>
    <row r="56181" ht="12.75" customHeight="1" x14ac:dyDescent="0.2"/>
    <row r="56182" ht="12.75" customHeight="1" x14ac:dyDescent="0.2"/>
    <row r="56183" ht="12.75" customHeight="1" x14ac:dyDescent="0.2"/>
    <row r="56184" ht="12.75" customHeight="1" x14ac:dyDescent="0.2"/>
    <row r="56185" ht="12.75" customHeight="1" x14ac:dyDescent="0.2"/>
    <row r="56186" ht="12.75" customHeight="1" x14ac:dyDescent="0.2"/>
    <row r="56187" ht="12.75" customHeight="1" x14ac:dyDescent="0.2"/>
    <row r="56188" ht="12.75" customHeight="1" x14ac:dyDescent="0.2"/>
    <row r="56189" ht="12.75" customHeight="1" x14ac:dyDescent="0.2"/>
    <row r="56190" ht="12.75" customHeight="1" x14ac:dyDescent="0.2"/>
    <row r="56191" ht="12.75" customHeight="1" x14ac:dyDescent="0.2"/>
    <row r="56192" ht="12.75" customHeight="1" x14ac:dyDescent="0.2"/>
    <row r="56193" ht="12.75" customHeight="1" x14ac:dyDescent="0.2"/>
    <row r="56194" ht="12.75" customHeight="1" x14ac:dyDescent="0.2"/>
    <row r="56195" ht="12.75" customHeight="1" x14ac:dyDescent="0.2"/>
    <row r="56196" ht="12.75" customHeight="1" x14ac:dyDescent="0.2"/>
    <row r="56197" ht="12.75" customHeight="1" x14ac:dyDescent="0.2"/>
    <row r="56198" ht="12.75" customHeight="1" x14ac:dyDescent="0.2"/>
    <row r="56199" ht="12.75" customHeight="1" x14ac:dyDescent="0.2"/>
    <row r="56200" ht="12.75" customHeight="1" x14ac:dyDescent="0.2"/>
    <row r="56201" ht="12.75" customHeight="1" x14ac:dyDescent="0.2"/>
    <row r="56202" ht="12.75" customHeight="1" x14ac:dyDescent="0.2"/>
    <row r="56203" ht="12.75" customHeight="1" x14ac:dyDescent="0.2"/>
    <row r="56204" ht="12.75" customHeight="1" x14ac:dyDescent="0.2"/>
    <row r="56205" ht="12.75" customHeight="1" x14ac:dyDescent="0.2"/>
    <row r="56206" ht="12.75" customHeight="1" x14ac:dyDescent="0.2"/>
    <row r="56207" ht="12.75" customHeight="1" x14ac:dyDescent="0.2"/>
    <row r="56208" ht="12.75" customHeight="1" x14ac:dyDescent="0.2"/>
    <row r="56209" ht="12.75" customHeight="1" x14ac:dyDescent="0.2"/>
    <row r="56210" ht="12.75" customHeight="1" x14ac:dyDescent="0.2"/>
    <row r="56211" ht="12.75" customHeight="1" x14ac:dyDescent="0.2"/>
    <row r="56212" ht="12.75" customHeight="1" x14ac:dyDescent="0.2"/>
    <row r="56213" ht="12.75" customHeight="1" x14ac:dyDescent="0.2"/>
    <row r="56214" ht="12.75" customHeight="1" x14ac:dyDescent="0.2"/>
    <row r="56215" ht="12.75" customHeight="1" x14ac:dyDescent="0.2"/>
    <row r="56216" ht="12.75" customHeight="1" x14ac:dyDescent="0.2"/>
    <row r="56217" ht="12.75" customHeight="1" x14ac:dyDescent="0.2"/>
    <row r="56218" ht="12.75" customHeight="1" x14ac:dyDescent="0.2"/>
    <row r="56219" ht="12.75" customHeight="1" x14ac:dyDescent="0.2"/>
    <row r="56220" ht="12.75" customHeight="1" x14ac:dyDescent="0.2"/>
    <row r="56221" ht="12.75" customHeight="1" x14ac:dyDescent="0.2"/>
    <row r="56222" ht="12.75" customHeight="1" x14ac:dyDescent="0.2"/>
    <row r="56223" ht="12.75" customHeight="1" x14ac:dyDescent="0.2"/>
    <row r="56224" ht="12.75" customHeight="1" x14ac:dyDescent="0.2"/>
    <row r="56225" ht="12.75" customHeight="1" x14ac:dyDescent="0.2"/>
    <row r="56226" ht="12.75" customHeight="1" x14ac:dyDescent="0.2"/>
    <row r="56227" ht="12.75" customHeight="1" x14ac:dyDescent="0.2"/>
    <row r="56228" ht="12.75" customHeight="1" x14ac:dyDescent="0.2"/>
    <row r="56229" ht="12.75" customHeight="1" x14ac:dyDescent="0.2"/>
    <row r="56230" ht="12.75" customHeight="1" x14ac:dyDescent="0.2"/>
    <row r="56231" ht="12.75" customHeight="1" x14ac:dyDescent="0.2"/>
    <row r="56232" ht="12.75" customHeight="1" x14ac:dyDescent="0.2"/>
    <row r="56233" ht="12.75" customHeight="1" x14ac:dyDescent="0.2"/>
    <row r="56234" ht="12.75" customHeight="1" x14ac:dyDescent="0.2"/>
    <row r="56235" ht="12.75" customHeight="1" x14ac:dyDescent="0.2"/>
    <row r="56236" ht="12.75" customHeight="1" x14ac:dyDescent="0.2"/>
    <row r="56237" ht="12.75" customHeight="1" x14ac:dyDescent="0.2"/>
    <row r="56238" ht="12.75" customHeight="1" x14ac:dyDescent="0.2"/>
    <row r="56239" ht="12.75" customHeight="1" x14ac:dyDescent="0.2"/>
    <row r="56240" ht="12.75" customHeight="1" x14ac:dyDescent="0.2"/>
    <row r="56241" ht="12.75" customHeight="1" x14ac:dyDescent="0.2"/>
    <row r="56242" ht="12.75" customHeight="1" x14ac:dyDescent="0.2"/>
    <row r="56243" ht="12.75" customHeight="1" x14ac:dyDescent="0.2"/>
    <row r="56244" ht="12.75" customHeight="1" x14ac:dyDescent="0.2"/>
    <row r="56245" ht="12.75" customHeight="1" x14ac:dyDescent="0.2"/>
    <row r="56246" ht="12.75" customHeight="1" x14ac:dyDescent="0.2"/>
    <row r="56247" ht="12.75" customHeight="1" x14ac:dyDescent="0.2"/>
    <row r="56248" ht="12.75" customHeight="1" x14ac:dyDescent="0.2"/>
    <row r="56249" ht="12.75" customHeight="1" x14ac:dyDescent="0.2"/>
    <row r="56250" ht="12.75" customHeight="1" x14ac:dyDescent="0.2"/>
    <row r="56251" ht="12.75" customHeight="1" x14ac:dyDescent="0.2"/>
    <row r="56252" ht="12.75" customHeight="1" x14ac:dyDescent="0.2"/>
    <row r="56253" ht="12.75" customHeight="1" x14ac:dyDescent="0.2"/>
    <row r="56254" ht="12.75" customHeight="1" x14ac:dyDescent="0.2"/>
    <row r="56255" ht="12.75" customHeight="1" x14ac:dyDescent="0.2"/>
    <row r="56256" ht="12.75" customHeight="1" x14ac:dyDescent="0.2"/>
    <row r="56257" ht="12.75" customHeight="1" x14ac:dyDescent="0.2"/>
    <row r="56258" ht="12.75" customHeight="1" x14ac:dyDescent="0.2"/>
    <row r="56259" ht="12.75" customHeight="1" x14ac:dyDescent="0.2"/>
    <row r="56260" ht="12.75" customHeight="1" x14ac:dyDescent="0.2"/>
    <row r="56261" ht="12.75" customHeight="1" x14ac:dyDescent="0.2"/>
    <row r="56262" ht="12.75" customHeight="1" x14ac:dyDescent="0.2"/>
    <row r="56263" ht="12.75" customHeight="1" x14ac:dyDescent="0.2"/>
    <row r="56264" ht="12.75" customHeight="1" x14ac:dyDescent="0.2"/>
    <row r="56265" ht="12.75" customHeight="1" x14ac:dyDescent="0.2"/>
    <row r="56266" ht="12.75" customHeight="1" x14ac:dyDescent="0.2"/>
    <row r="56267" ht="12.75" customHeight="1" x14ac:dyDescent="0.2"/>
    <row r="56268" ht="12.75" customHeight="1" x14ac:dyDescent="0.2"/>
    <row r="56269" ht="12.75" customHeight="1" x14ac:dyDescent="0.2"/>
    <row r="56270" ht="12.75" customHeight="1" x14ac:dyDescent="0.2"/>
    <row r="56271" ht="12.75" customHeight="1" x14ac:dyDescent="0.2"/>
    <row r="56272" ht="12.75" customHeight="1" x14ac:dyDescent="0.2"/>
    <row r="56273" ht="12.75" customHeight="1" x14ac:dyDescent="0.2"/>
    <row r="56274" ht="12.75" customHeight="1" x14ac:dyDescent="0.2"/>
    <row r="56275" ht="12.75" customHeight="1" x14ac:dyDescent="0.2"/>
    <row r="56276" ht="12.75" customHeight="1" x14ac:dyDescent="0.2"/>
    <row r="56277" ht="12.75" customHeight="1" x14ac:dyDescent="0.2"/>
    <row r="56278" ht="12.75" customHeight="1" x14ac:dyDescent="0.2"/>
    <row r="56279" ht="12.75" customHeight="1" x14ac:dyDescent="0.2"/>
    <row r="56280" ht="12.75" customHeight="1" x14ac:dyDescent="0.2"/>
    <row r="56281" ht="12.75" customHeight="1" x14ac:dyDescent="0.2"/>
    <row r="56282" ht="12.75" customHeight="1" x14ac:dyDescent="0.2"/>
    <row r="56283" ht="12.75" customHeight="1" x14ac:dyDescent="0.2"/>
    <row r="56284" ht="12.75" customHeight="1" x14ac:dyDescent="0.2"/>
    <row r="56285" ht="12.75" customHeight="1" x14ac:dyDescent="0.2"/>
    <row r="56286" ht="12.75" customHeight="1" x14ac:dyDescent="0.2"/>
    <row r="56287" ht="12.75" customHeight="1" x14ac:dyDescent="0.2"/>
    <row r="56288" ht="12.75" customHeight="1" x14ac:dyDescent="0.2"/>
    <row r="56289" ht="12.75" customHeight="1" x14ac:dyDescent="0.2"/>
    <row r="56290" ht="12.75" customHeight="1" x14ac:dyDescent="0.2"/>
    <row r="56291" ht="12.75" customHeight="1" x14ac:dyDescent="0.2"/>
    <row r="56292" ht="12.75" customHeight="1" x14ac:dyDescent="0.2"/>
    <row r="56293" ht="12.75" customHeight="1" x14ac:dyDescent="0.2"/>
    <row r="56294" ht="12.75" customHeight="1" x14ac:dyDescent="0.2"/>
    <row r="56295" ht="12.75" customHeight="1" x14ac:dyDescent="0.2"/>
    <row r="56296" ht="12.75" customHeight="1" x14ac:dyDescent="0.2"/>
    <row r="56297" ht="12.75" customHeight="1" x14ac:dyDescent="0.2"/>
    <row r="56298" ht="12.75" customHeight="1" x14ac:dyDescent="0.2"/>
    <row r="56299" ht="12.75" customHeight="1" x14ac:dyDescent="0.2"/>
    <row r="56300" ht="12.75" customHeight="1" x14ac:dyDescent="0.2"/>
    <row r="56301" ht="12.75" customHeight="1" x14ac:dyDescent="0.2"/>
    <row r="56302" ht="12.75" customHeight="1" x14ac:dyDescent="0.2"/>
    <row r="56303" ht="12.75" customHeight="1" x14ac:dyDescent="0.2"/>
    <row r="56304" ht="12.75" customHeight="1" x14ac:dyDescent="0.2"/>
    <row r="56305" ht="12.75" customHeight="1" x14ac:dyDescent="0.2"/>
    <row r="56306" ht="12.75" customHeight="1" x14ac:dyDescent="0.2"/>
    <row r="56307" ht="12.75" customHeight="1" x14ac:dyDescent="0.2"/>
    <row r="56308" ht="12.75" customHeight="1" x14ac:dyDescent="0.2"/>
    <row r="56309" ht="12.75" customHeight="1" x14ac:dyDescent="0.2"/>
    <row r="56310" ht="12.75" customHeight="1" x14ac:dyDescent="0.2"/>
    <row r="56311" ht="12.75" customHeight="1" x14ac:dyDescent="0.2"/>
    <row r="56312" ht="12.75" customHeight="1" x14ac:dyDescent="0.2"/>
    <row r="56313" ht="12.75" customHeight="1" x14ac:dyDescent="0.2"/>
    <row r="56314" ht="12.75" customHeight="1" x14ac:dyDescent="0.2"/>
    <row r="56315" ht="12.75" customHeight="1" x14ac:dyDescent="0.2"/>
    <row r="56316" ht="12.75" customHeight="1" x14ac:dyDescent="0.2"/>
    <row r="56317" ht="12.75" customHeight="1" x14ac:dyDescent="0.2"/>
    <row r="56318" ht="12.75" customHeight="1" x14ac:dyDescent="0.2"/>
    <row r="56319" ht="12.75" customHeight="1" x14ac:dyDescent="0.2"/>
    <row r="56320" ht="12.75" customHeight="1" x14ac:dyDescent="0.2"/>
    <row r="56321" ht="12.75" customHeight="1" x14ac:dyDescent="0.2"/>
    <row r="56322" ht="12.75" customHeight="1" x14ac:dyDescent="0.2"/>
    <row r="56323" ht="12.75" customHeight="1" x14ac:dyDescent="0.2"/>
    <row r="56324" ht="12.75" customHeight="1" x14ac:dyDescent="0.2"/>
    <row r="56325" ht="12.75" customHeight="1" x14ac:dyDescent="0.2"/>
    <row r="56326" ht="12.75" customHeight="1" x14ac:dyDescent="0.2"/>
    <row r="56327" ht="12.75" customHeight="1" x14ac:dyDescent="0.2"/>
    <row r="56328" ht="12.75" customHeight="1" x14ac:dyDescent="0.2"/>
    <row r="56329" ht="12.75" customHeight="1" x14ac:dyDescent="0.2"/>
    <row r="56330" ht="12.75" customHeight="1" x14ac:dyDescent="0.2"/>
    <row r="56331" ht="12.75" customHeight="1" x14ac:dyDescent="0.2"/>
    <row r="56332" ht="12.75" customHeight="1" x14ac:dyDescent="0.2"/>
    <row r="56333" ht="12.75" customHeight="1" x14ac:dyDescent="0.2"/>
    <row r="56334" ht="12.75" customHeight="1" x14ac:dyDescent="0.2"/>
    <row r="56335" ht="12.75" customHeight="1" x14ac:dyDescent="0.2"/>
    <row r="56336" ht="12.75" customHeight="1" x14ac:dyDescent="0.2"/>
    <row r="56337" ht="12.75" customHeight="1" x14ac:dyDescent="0.2"/>
    <row r="56338" ht="12.75" customHeight="1" x14ac:dyDescent="0.2"/>
    <row r="56339" ht="12.75" customHeight="1" x14ac:dyDescent="0.2"/>
    <row r="56340" ht="12.75" customHeight="1" x14ac:dyDescent="0.2"/>
    <row r="56341" ht="12.75" customHeight="1" x14ac:dyDescent="0.2"/>
    <row r="56342" ht="12.75" customHeight="1" x14ac:dyDescent="0.2"/>
    <row r="56343" ht="12.75" customHeight="1" x14ac:dyDescent="0.2"/>
    <row r="56344" ht="12.75" customHeight="1" x14ac:dyDescent="0.2"/>
    <row r="56345" ht="12.75" customHeight="1" x14ac:dyDescent="0.2"/>
    <row r="56346" ht="12.75" customHeight="1" x14ac:dyDescent="0.2"/>
    <row r="56347" ht="12.75" customHeight="1" x14ac:dyDescent="0.2"/>
    <row r="56348" ht="12.75" customHeight="1" x14ac:dyDescent="0.2"/>
    <row r="56349" ht="12.75" customHeight="1" x14ac:dyDescent="0.2"/>
    <row r="56350" ht="12.75" customHeight="1" x14ac:dyDescent="0.2"/>
    <row r="56351" ht="12.75" customHeight="1" x14ac:dyDescent="0.2"/>
    <row r="56352" ht="12.75" customHeight="1" x14ac:dyDescent="0.2"/>
    <row r="56353" ht="12.75" customHeight="1" x14ac:dyDescent="0.2"/>
    <row r="56354" ht="12.75" customHeight="1" x14ac:dyDescent="0.2"/>
    <row r="56355" ht="12.75" customHeight="1" x14ac:dyDescent="0.2"/>
    <row r="56356" ht="12.75" customHeight="1" x14ac:dyDescent="0.2"/>
    <row r="56357" ht="12.75" customHeight="1" x14ac:dyDescent="0.2"/>
    <row r="56358" ht="12.75" customHeight="1" x14ac:dyDescent="0.2"/>
    <row r="56359" ht="12.75" customHeight="1" x14ac:dyDescent="0.2"/>
    <row r="56360" ht="12.75" customHeight="1" x14ac:dyDescent="0.2"/>
    <row r="56361" ht="12.75" customHeight="1" x14ac:dyDescent="0.2"/>
    <row r="56362" ht="12.75" customHeight="1" x14ac:dyDescent="0.2"/>
    <row r="56363" ht="12.75" customHeight="1" x14ac:dyDescent="0.2"/>
    <row r="56364" ht="12.75" customHeight="1" x14ac:dyDescent="0.2"/>
    <row r="56365" ht="12.75" customHeight="1" x14ac:dyDescent="0.2"/>
    <row r="56366" ht="12.75" customHeight="1" x14ac:dyDescent="0.2"/>
    <row r="56367" ht="12.75" customHeight="1" x14ac:dyDescent="0.2"/>
    <row r="56368" ht="12.75" customHeight="1" x14ac:dyDescent="0.2"/>
    <row r="56369" ht="12.75" customHeight="1" x14ac:dyDescent="0.2"/>
    <row r="56370" ht="12.75" customHeight="1" x14ac:dyDescent="0.2"/>
    <row r="56371" ht="12.75" customHeight="1" x14ac:dyDescent="0.2"/>
    <row r="56372" ht="12.75" customHeight="1" x14ac:dyDescent="0.2"/>
    <row r="56373" ht="12.75" customHeight="1" x14ac:dyDescent="0.2"/>
    <row r="56374" ht="12.75" customHeight="1" x14ac:dyDescent="0.2"/>
    <row r="56375" ht="12.75" customHeight="1" x14ac:dyDescent="0.2"/>
    <row r="56376" ht="12.75" customHeight="1" x14ac:dyDescent="0.2"/>
    <row r="56377" ht="12.75" customHeight="1" x14ac:dyDescent="0.2"/>
    <row r="56378" ht="12.75" customHeight="1" x14ac:dyDescent="0.2"/>
    <row r="56379" ht="12.75" customHeight="1" x14ac:dyDescent="0.2"/>
    <row r="56380" ht="12.75" customHeight="1" x14ac:dyDescent="0.2"/>
    <row r="56381" ht="12.75" customHeight="1" x14ac:dyDescent="0.2"/>
    <row r="56382" ht="12.75" customHeight="1" x14ac:dyDescent="0.2"/>
    <row r="56383" ht="12.75" customHeight="1" x14ac:dyDescent="0.2"/>
    <row r="56384" ht="12.75" customHeight="1" x14ac:dyDescent="0.2"/>
    <row r="56385" ht="12.75" customHeight="1" x14ac:dyDescent="0.2"/>
    <row r="56386" ht="12.75" customHeight="1" x14ac:dyDescent="0.2"/>
    <row r="56387" ht="12.75" customHeight="1" x14ac:dyDescent="0.2"/>
    <row r="56388" ht="12.75" customHeight="1" x14ac:dyDescent="0.2"/>
    <row r="56389" ht="12.75" customHeight="1" x14ac:dyDescent="0.2"/>
    <row r="56390" ht="12.75" customHeight="1" x14ac:dyDescent="0.2"/>
    <row r="56391" ht="12.75" customHeight="1" x14ac:dyDescent="0.2"/>
    <row r="56392" ht="12.75" customHeight="1" x14ac:dyDescent="0.2"/>
    <row r="56393" ht="12.75" customHeight="1" x14ac:dyDescent="0.2"/>
    <row r="56394" ht="12.75" customHeight="1" x14ac:dyDescent="0.2"/>
    <row r="56395" ht="12.75" customHeight="1" x14ac:dyDescent="0.2"/>
    <row r="56396" ht="12.75" customHeight="1" x14ac:dyDescent="0.2"/>
    <row r="56397" ht="12.75" customHeight="1" x14ac:dyDescent="0.2"/>
    <row r="56398" ht="12.75" customHeight="1" x14ac:dyDescent="0.2"/>
    <row r="56399" ht="12.75" customHeight="1" x14ac:dyDescent="0.2"/>
    <row r="56400" ht="12.75" customHeight="1" x14ac:dyDescent="0.2"/>
    <row r="56401" ht="12.75" customHeight="1" x14ac:dyDescent="0.2"/>
    <row r="56402" ht="12.75" customHeight="1" x14ac:dyDescent="0.2"/>
    <row r="56403" ht="12.75" customHeight="1" x14ac:dyDescent="0.2"/>
    <row r="56404" ht="12.75" customHeight="1" x14ac:dyDescent="0.2"/>
    <row r="56405" ht="12.75" customHeight="1" x14ac:dyDescent="0.2"/>
    <row r="56406" ht="12.75" customHeight="1" x14ac:dyDescent="0.2"/>
    <row r="56407" ht="12.75" customHeight="1" x14ac:dyDescent="0.2"/>
    <row r="56408" ht="12.75" customHeight="1" x14ac:dyDescent="0.2"/>
    <row r="56409" ht="12.75" customHeight="1" x14ac:dyDescent="0.2"/>
    <row r="56410" ht="12.75" customHeight="1" x14ac:dyDescent="0.2"/>
    <row r="56411" ht="12.75" customHeight="1" x14ac:dyDescent="0.2"/>
    <row r="56412" ht="12.75" customHeight="1" x14ac:dyDescent="0.2"/>
    <row r="56413" ht="12.75" customHeight="1" x14ac:dyDescent="0.2"/>
    <row r="56414" ht="12.75" customHeight="1" x14ac:dyDescent="0.2"/>
    <row r="56415" ht="12.75" customHeight="1" x14ac:dyDescent="0.2"/>
    <row r="56416" ht="12.75" customHeight="1" x14ac:dyDescent="0.2"/>
    <row r="56417" ht="12.75" customHeight="1" x14ac:dyDescent="0.2"/>
    <row r="56418" ht="12.75" customHeight="1" x14ac:dyDescent="0.2"/>
    <row r="56419" ht="12.75" customHeight="1" x14ac:dyDescent="0.2"/>
    <row r="56420" ht="12.75" customHeight="1" x14ac:dyDescent="0.2"/>
    <row r="56421" ht="12.75" customHeight="1" x14ac:dyDescent="0.2"/>
    <row r="56422" ht="12.75" customHeight="1" x14ac:dyDescent="0.2"/>
    <row r="56423" ht="12.75" customHeight="1" x14ac:dyDescent="0.2"/>
    <row r="56424" ht="12.75" customHeight="1" x14ac:dyDescent="0.2"/>
    <row r="56425" ht="12.75" customHeight="1" x14ac:dyDescent="0.2"/>
    <row r="56426" ht="12.75" customHeight="1" x14ac:dyDescent="0.2"/>
    <row r="56427" ht="12.75" customHeight="1" x14ac:dyDescent="0.2"/>
    <row r="56428" ht="12.75" customHeight="1" x14ac:dyDescent="0.2"/>
    <row r="56429" ht="12.75" customHeight="1" x14ac:dyDescent="0.2"/>
    <row r="56430" ht="12.75" customHeight="1" x14ac:dyDescent="0.2"/>
    <row r="56431" ht="12.75" customHeight="1" x14ac:dyDescent="0.2"/>
    <row r="56432" ht="12.75" customHeight="1" x14ac:dyDescent="0.2"/>
    <row r="56433" ht="12.75" customHeight="1" x14ac:dyDescent="0.2"/>
    <row r="56434" ht="12.75" customHeight="1" x14ac:dyDescent="0.2"/>
    <row r="56435" ht="12.75" customHeight="1" x14ac:dyDescent="0.2"/>
    <row r="56436" ht="12.75" customHeight="1" x14ac:dyDescent="0.2"/>
    <row r="56437" ht="12.75" customHeight="1" x14ac:dyDescent="0.2"/>
    <row r="56438" ht="12.75" customHeight="1" x14ac:dyDescent="0.2"/>
    <row r="56439" ht="12.75" customHeight="1" x14ac:dyDescent="0.2"/>
    <row r="56440" ht="12.75" customHeight="1" x14ac:dyDescent="0.2"/>
    <row r="56441" ht="12.75" customHeight="1" x14ac:dyDescent="0.2"/>
    <row r="56442" ht="12.75" customHeight="1" x14ac:dyDescent="0.2"/>
    <row r="56443" ht="12.75" customHeight="1" x14ac:dyDescent="0.2"/>
    <row r="56444" ht="12.75" customHeight="1" x14ac:dyDescent="0.2"/>
    <row r="56445" ht="12.75" customHeight="1" x14ac:dyDescent="0.2"/>
    <row r="56446" ht="12.75" customHeight="1" x14ac:dyDescent="0.2"/>
    <row r="56447" ht="12.75" customHeight="1" x14ac:dyDescent="0.2"/>
    <row r="56448" ht="12.75" customHeight="1" x14ac:dyDescent="0.2"/>
    <row r="56449" ht="12.75" customHeight="1" x14ac:dyDescent="0.2"/>
    <row r="56450" ht="12.75" customHeight="1" x14ac:dyDescent="0.2"/>
    <row r="56451" ht="12.75" customHeight="1" x14ac:dyDescent="0.2"/>
    <row r="56452" ht="12.75" customHeight="1" x14ac:dyDescent="0.2"/>
    <row r="56453" ht="12.75" customHeight="1" x14ac:dyDescent="0.2"/>
    <row r="56454" ht="12.75" customHeight="1" x14ac:dyDescent="0.2"/>
    <row r="56455" ht="12.75" customHeight="1" x14ac:dyDescent="0.2"/>
    <row r="56456" ht="12.75" customHeight="1" x14ac:dyDescent="0.2"/>
    <row r="56457" ht="12.75" customHeight="1" x14ac:dyDescent="0.2"/>
    <row r="56458" ht="12.75" customHeight="1" x14ac:dyDescent="0.2"/>
    <row r="56459" ht="12.75" customHeight="1" x14ac:dyDescent="0.2"/>
    <row r="56460" ht="12.75" customHeight="1" x14ac:dyDescent="0.2"/>
    <row r="56461" ht="12.75" customHeight="1" x14ac:dyDescent="0.2"/>
    <row r="56462" ht="12.75" customHeight="1" x14ac:dyDescent="0.2"/>
    <row r="56463" ht="12.75" customHeight="1" x14ac:dyDescent="0.2"/>
    <row r="56464" ht="12.75" customHeight="1" x14ac:dyDescent="0.2"/>
    <row r="56465" ht="12.75" customHeight="1" x14ac:dyDescent="0.2"/>
    <row r="56466" ht="12.75" customHeight="1" x14ac:dyDescent="0.2"/>
    <row r="56467" ht="12.75" customHeight="1" x14ac:dyDescent="0.2"/>
    <row r="56468" ht="12.75" customHeight="1" x14ac:dyDescent="0.2"/>
    <row r="56469" ht="12.75" customHeight="1" x14ac:dyDescent="0.2"/>
    <row r="56470" ht="12.75" customHeight="1" x14ac:dyDescent="0.2"/>
    <row r="56471" ht="12.75" customHeight="1" x14ac:dyDescent="0.2"/>
    <row r="56472" ht="12.75" customHeight="1" x14ac:dyDescent="0.2"/>
    <row r="56473" ht="12.75" customHeight="1" x14ac:dyDescent="0.2"/>
    <row r="56474" ht="12.75" customHeight="1" x14ac:dyDescent="0.2"/>
    <row r="56475" ht="12.75" customHeight="1" x14ac:dyDescent="0.2"/>
    <row r="56476" ht="12.75" customHeight="1" x14ac:dyDescent="0.2"/>
    <row r="56477" ht="12.75" customHeight="1" x14ac:dyDescent="0.2"/>
    <row r="56478" ht="12.75" customHeight="1" x14ac:dyDescent="0.2"/>
    <row r="56479" ht="12.75" customHeight="1" x14ac:dyDescent="0.2"/>
    <row r="56480" ht="12.75" customHeight="1" x14ac:dyDescent="0.2"/>
    <row r="56481" ht="12.75" customHeight="1" x14ac:dyDescent="0.2"/>
    <row r="56482" ht="12.75" customHeight="1" x14ac:dyDescent="0.2"/>
    <row r="56483" ht="12.75" customHeight="1" x14ac:dyDescent="0.2"/>
    <row r="56484" ht="12.75" customHeight="1" x14ac:dyDescent="0.2"/>
    <row r="56485" ht="12.75" customHeight="1" x14ac:dyDescent="0.2"/>
    <row r="56486" ht="12.75" customHeight="1" x14ac:dyDescent="0.2"/>
    <row r="56487" ht="12.75" customHeight="1" x14ac:dyDescent="0.2"/>
    <row r="56488" ht="12.75" customHeight="1" x14ac:dyDescent="0.2"/>
    <row r="56489" ht="12.75" customHeight="1" x14ac:dyDescent="0.2"/>
    <row r="56490" ht="12.75" customHeight="1" x14ac:dyDescent="0.2"/>
    <row r="56491" ht="12.75" customHeight="1" x14ac:dyDescent="0.2"/>
    <row r="56492" ht="12.75" customHeight="1" x14ac:dyDescent="0.2"/>
    <row r="56493" ht="12.75" customHeight="1" x14ac:dyDescent="0.2"/>
    <row r="56494" ht="12.75" customHeight="1" x14ac:dyDescent="0.2"/>
    <row r="56495" ht="12.75" customHeight="1" x14ac:dyDescent="0.2"/>
    <row r="56496" ht="12.75" customHeight="1" x14ac:dyDescent="0.2"/>
    <row r="56497" ht="12.75" customHeight="1" x14ac:dyDescent="0.2"/>
    <row r="56498" ht="12.75" customHeight="1" x14ac:dyDescent="0.2"/>
    <row r="56499" ht="12.75" customHeight="1" x14ac:dyDescent="0.2"/>
    <row r="56500" ht="12.75" customHeight="1" x14ac:dyDescent="0.2"/>
    <row r="56501" ht="12.75" customHeight="1" x14ac:dyDescent="0.2"/>
    <row r="56502" ht="12.75" customHeight="1" x14ac:dyDescent="0.2"/>
    <row r="56503" ht="12.75" customHeight="1" x14ac:dyDescent="0.2"/>
    <row r="56504" ht="12.75" customHeight="1" x14ac:dyDescent="0.2"/>
    <row r="56505" ht="12.75" customHeight="1" x14ac:dyDescent="0.2"/>
    <row r="56506" ht="12.75" customHeight="1" x14ac:dyDescent="0.2"/>
    <row r="56507" ht="12.75" customHeight="1" x14ac:dyDescent="0.2"/>
    <row r="56508" ht="12.75" customHeight="1" x14ac:dyDescent="0.2"/>
    <row r="56509" ht="12.75" customHeight="1" x14ac:dyDescent="0.2"/>
    <row r="56510" ht="12.75" customHeight="1" x14ac:dyDescent="0.2"/>
    <row r="56511" ht="12.75" customHeight="1" x14ac:dyDescent="0.2"/>
    <row r="56512" ht="12.75" customHeight="1" x14ac:dyDescent="0.2"/>
    <row r="56513" ht="12.75" customHeight="1" x14ac:dyDescent="0.2"/>
    <row r="56514" ht="12.75" customHeight="1" x14ac:dyDescent="0.2"/>
    <row r="56515" ht="12.75" customHeight="1" x14ac:dyDescent="0.2"/>
    <row r="56516" ht="12.75" customHeight="1" x14ac:dyDescent="0.2"/>
    <row r="56517" ht="12.75" customHeight="1" x14ac:dyDescent="0.2"/>
    <row r="56518" ht="12.75" customHeight="1" x14ac:dyDescent="0.2"/>
    <row r="56519" ht="12.75" customHeight="1" x14ac:dyDescent="0.2"/>
    <row r="56520" ht="12.75" customHeight="1" x14ac:dyDescent="0.2"/>
    <row r="56521" ht="12.75" customHeight="1" x14ac:dyDescent="0.2"/>
    <row r="56522" ht="12.75" customHeight="1" x14ac:dyDescent="0.2"/>
    <row r="56523" ht="12.75" customHeight="1" x14ac:dyDescent="0.2"/>
    <row r="56524" ht="12.75" customHeight="1" x14ac:dyDescent="0.2"/>
    <row r="56525" ht="12.75" customHeight="1" x14ac:dyDescent="0.2"/>
    <row r="56526" ht="12.75" customHeight="1" x14ac:dyDescent="0.2"/>
    <row r="56527" ht="12.75" customHeight="1" x14ac:dyDescent="0.2"/>
    <row r="56528" ht="12.75" customHeight="1" x14ac:dyDescent="0.2"/>
    <row r="56529" ht="12.75" customHeight="1" x14ac:dyDescent="0.2"/>
    <row r="56530" ht="12.75" customHeight="1" x14ac:dyDescent="0.2"/>
    <row r="56531" ht="12.75" customHeight="1" x14ac:dyDescent="0.2"/>
    <row r="56532" ht="12.75" customHeight="1" x14ac:dyDescent="0.2"/>
    <row r="56533" ht="12.75" customHeight="1" x14ac:dyDescent="0.2"/>
    <row r="56534" ht="12.75" customHeight="1" x14ac:dyDescent="0.2"/>
    <row r="56535" ht="12.75" customHeight="1" x14ac:dyDescent="0.2"/>
    <row r="56536" ht="12.75" customHeight="1" x14ac:dyDescent="0.2"/>
    <row r="56537" ht="12.75" customHeight="1" x14ac:dyDescent="0.2"/>
    <row r="56538" ht="12.75" customHeight="1" x14ac:dyDescent="0.2"/>
    <row r="56539" ht="12.75" customHeight="1" x14ac:dyDescent="0.2"/>
    <row r="56540" ht="12.75" customHeight="1" x14ac:dyDescent="0.2"/>
    <row r="56541" ht="12.75" customHeight="1" x14ac:dyDescent="0.2"/>
    <row r="56542" ht="12.75" customHeight="1" x14ac:dyDescent="0.2"/>
    <row r="56543" ht="12.75" customHeight="1" x14ac:dyDescent="0.2"/>
    <row r="56544" ht="12.75" customHeight="1" x14ac:dyDescent="0.2"/>
    <row r="56545" ht="12.75" customHeight="1" x14ac:dyDescent="0.2"/>
    <row r="56546" ht="12.75" customHeight="1" x14ac:dyDescent="0.2"/>
    <row r="56547" ht="12.75" customHeight="1" x14ac:dyDescent="0.2"/>
    <row r="56548" ht="12.75" customHeight="1" x14ac:dyDescent="0.2"/>
    <row r="56549" ht="12.75" customHeight="1" x14ac:dyDescent="0.2"/>
    <row r="56550" ht="12.75" customHeight="1" x14ac:dyDescent="0.2"/>
    <row r="56551" ht="12.75" customHeight="1" x14ac:dyDescent="0.2"/>
    <row r="56552" ht="12.75" customHeight="1" x14ac:dyDescent="0.2"/>
    <row r="56553" ht="12.75" customHeight="1" x14ac:dyDescent="0.2"/>
    <row r="56554" ht="12.75" customHeight="1" x14ac:dyDescent="0.2"/>
    <row r="56555" ht="12.75" customHeight="1" x14ac:dyDescent="0.2"/>
    <row r="56556" ht="12.75" customHeight="1" x14ac:dyDescent="0.2"/>
    <row r="56557" ht="12.75" customHeight="1" x14ac:dyDescent="0.2"/>
    <row r="56558" ht="12.75" customHeight="1" x14ac:dyDescent="0.2"/>
    <row r="56559" ht="12.75" customHeight="1" x14ac:dyDescent="0.2"/>
    <row r="56560" ht="12.75" customHeight="1" x14ac:dyDescent="0.2"/>
    <row r="56561" ht="12.75" customHeight="1" x14ac:dyDescent="0.2"/>
    <row r="56562" ht="12.75" customHeight="1" x14ac:dyDescent="0.2"/>
    <row r="56563" ht="12.75" customHeight="1" x14ac:dyDescent="0.2"/>
    <row r="56564" ht="12.75" customHeight="1" x14ac:dyDescent="0.2"/>
    <row r="56565" ht="12.75" customHeight="1" x14ac:dyDescent="0.2"/>
    <row r="56566" ht="12.75" customHeight="1" x14ac:dyDescent="0.2"/>
    <row r="56567" ht="12.75" customHeight="1" x14ac:dyDescent="0.2"/>
    <row r="56568" ht="12.75" customHeight="1" x14ac:dyDescent="0.2"/>
    <row r="56569" ht="12.75" customHeight="1" x14ac:dyDescent="0.2"/>
    <row r="56570" ht="12.75" customHeight="1" x14ac:dyDescent="0.2"/>
    <row r="56571" ht="12.75" customHeight="1" x14ac:dyDescent="0.2"/>
    <row r="56572" ht="12.75" customHeight="1" x14ac:dyDescent="0.2"/>
    <row r="56573" ht="12.75" customHeight="1" x14ac:dyDescent="0.2"/>
    <row r="56574" ht="12.75" customHeight="1" x14ac:dyDescent="0.2"/>
    <row r="56575" ht="12.75" customHeight="1" x14ac:dyDescent="0.2"/>
    <row r="56576" ht="12.75" customHeight="1" x14ac:dyDescent="0.2"/>
    <row r="56577" ht="12.75" customHeight="1" x14ac:dyDescent="0.2"/>
    <row r="56578" ht="12.75" customHeight="1" x14ac:dyDescent="0.2"/>
    <row r="56579" ht="12.75" customHeight="1" x14ac:dyDescent="0.2"/>
    <row r="56580" ht="12.75" customHeight="1" x14ac:dyDescent="0.2"/>
    <row r="56581" ht="12.75" customHeight="1" x14ac:dyDescent="0.2"/>
    <row r="56582" ht="12.75" customHeight="1" x14ac:dyDescent="0.2"/>
    <row r="56583" ht="12.75" customHeight="1" x14ac:dyDescent="0.2"/>
    <row r="56584" ht="12.75" customHeight="1" x14ac:dyDescent="0.2"/>
    <row r="56585" ht="12.75" customHeight="1" x14ac:dyDescent="0.2"/>
    <row r="56586" ht="12.75" customHeight="1" x14ac:dyDescent="0.2"/>
    <row r="56587" ht="12.75" customHeight="1" x14ac:dyDescent="0.2"/>
    <row r="56588" ht="12.75" customHeight="1" x14ac:dyDescent="0.2"/>
    <row r="56589" ht="12.75" customHeight="1" x14ac:dyDescent="0.2"/>
    <row r="56590" ht="12.75" customHeight="1" x14ac:dyDescent="0.2"/>
    <row r="56591" ht="12.75" customHeight="1" x14ac:dyDescent="0.2"/>
    <row r="56592" ht="12.75" customHeight="1" x14ac:dyDescent="0.2"/>
    <row r="56593" ht="12.75" customHeight="1" x14ac:dyDescent="0.2"/>
    <row r="56594" ht="12.75" customHeight="1" x14ac:dyDescent="0.2"/>
    <row r="56595" ht="12.75" customHeight="1" x14ac:dyDescent="0.2"/>
    <row r="56596" ht="12.75" customHeight="1" x14ac:dyDescent="0.2"/>
    <row r="56597" ht="12.75" customHeight="1" x14ac:dyDescent="0.2"/>
    <row r="56598" ht="12.75" customHeight="1" x14ac:dyDescent="0.2"/>
    <row r="56599" ht="12.75" customHeight="1" x14ac:dyDescent="0.2"/>
    <row r="56600" ht="12.75" customHeight="1" x14ac:dyDescent="0.2"/>
    <row r="56601" ht="12.75" customHeight="1" x14ac:dyDescent="0.2"/>
    <row r="56602" ht="12.75" customHeight="1" x14ac:dyDescent="0.2"/>
    <row r="56603" ht="12.75" customHeight="1" x14ac:dyDescent="0.2"/>
    <row r="56604" ht="12.75" customHeight="1" x14ac:dyDescent="0.2"/>
    <row r="56605" ht="12.75" customHeight="1" x14ac:dyDescent="0.2"/>
    <row r="56606" ht="12.75" customHeight="1" x14ac:dyDescent="0.2"/>
    <row r="56607" ht="12.75" customHeight="1" x14ac:dyDescent="0.2"/>
    <row r="56608" ht="12.75" customHeight="1" x14ac:dyDescent="0.2"/>
    <row r="56609" ht="12.75" customHeight="1" x14ac:dyDescent="0.2"/>
    <row r="56610" ht="12.75" customHeight="1" x14ac:dyDescent="0.2"/>
    <row r="56611" ht="12.75" customHeight="1" x14ac:dyDescent="0.2"/>
    <row r="56612" ht="12.75" customHeight="1" x14ac:dyDescent="0.2"/>
    <row r="56613" ht="12.75" customHeight="1" x14ac:dyDescent="0.2"/>
    <row r="56614" ht="12.75" customHeight="1" x14ac:dyDescent="0.2"/>
    <row r="56615" ht="12.75" customHeight="1" x14ac:dyDescent="0.2"/>
    <row r="56616" ht="12.75" customHeight="1" x14ac:dyDescent="0.2"/>
    <row r="56617" ht="12.75" customHeight="1" x14ac:dyDescent="0.2"/>
    <row r="56618" ht="12.75" customHeight="1" x14ac:dyDescent="0.2"/>
    <row r="56619" ht="12.75" customHeight="1" x14ac:dyDescent="0.2"/>
    <row r="56620" ht="12.75" customHeight="1" x14ac:dyDescent="0.2"/>
    <row r="56621" ht="12.75" customHeight="1" x14ac:dyDescent="0.2"/>
    <row r="56622" ht="12.75" customHeight="1" x14ac:dyDescent="0.2"/>
    <row r="56623" ht="12.75" customHeight="1" x14ac:dyDescent="0.2"/>
    <row r="56624" ht="12.75" customHeight="1" x14ac:dyDescent="0.2"/>
    <row r="56625" ht="12.75" customHeight="1" x14ac:dyDescent="0.2"/>
    <row r="56626" ht="12.75" customHeight="1" x14ac:dyDescent="0.2"/>
    <row r="56627" ht="12.75" customHeight="1" x14ac:dyDescent="0.2"/>
    <row r="56628" ht="12.75" customHeight="1" x14ac:dyDescent="0.2"/>
    <row r="56629" ht="12.75" customHeight="1" x14ac:dyDescent="0.2"/>
    <row r="56630" ht="12.75" customHeight="1" x14ac:dyDescent="0.2"/>
    <row r="56631" ht="12.75" customHeight="1" x14ac:dyDescent="0.2"/>
    <row r="56632" ht="12.75" customHeight="1" x14ac:dyDescent="0.2"/>
    <row r="56633" ht="12.75" customHeight="1" x14ac:dyDescent="0.2"/>
    <row r="56634" ht="12.75" customHeight="1" x14ac:dyDescent="0.2"/>
    <row r="56635" ht="12.75" customHeight="1" x14ac:dyDescent="0.2"/>
    <row r="56636" ht="12.75" customHeight="1" x14ac:dyDescent="0.2"/>
    <row r="56637" ht="12.75" customHeight="1" x14ac:dyDescent="0.2"/>
    <row r="56638" ht="12.75" customHeight="1" x14ac:dyDescent="0.2"/>
    <row r="56639" ht="12.75" customHeight="1" x14ac:dyDescent="0.2"/>
    <row r="56640" ht="12.75" customHeight="1" x14ac:dyDescent="0.2"/>
    <row r="56641" ht="12.75" customHeight="1" x14ac:dyDescent="0.2"/>
    <row r="56642" ht="12.75" customHeight="1" x14ac:dyDescent="0.2"/>
    <row r="56643" ht="12.75" customHeight="1" x14ac:dyDescent="0.2"/>
    <row r="56644" ht="12.75" customHeight="1" x14ac:dyDescent="0.2"/>
    <row r="56645" ht="12.75" customHeight="1" x14ac:dyDescent="0.2"/>
    <row r="56646" ht="12.75" customHeight="1" x14ac:dyDescent="0.2"/>
    <row r="56647" ht="12.75" customHeight="1" x14ac:dyDescent="0.2"/>
    <row r="56648" ht="12.75" customHeight="1" x14ac:dyDescent="0.2"/>
    <row r="56649" ht="12.75" customHeight="1" x14ac:dyDescent="0.2"/>
    <row r="56650" ht="12.75" customHeight="1" x14ac:dyDescent="0.2"/>
    <row r="56651" ht="12.75" customHeight="1" x14ac:dyDescent="0.2"/>
    <row r="56652" ht="12.75" customHeight="1" x14ac:dyDescent="0.2"/>
    <row r="56653" ht="12.75" customHeight="1" x14ac:dyDescent="0.2"/>
    <row r="56654" ht="12.75" customHeight="1" x14ac:dyDescent="0.2"/>
    <row r="56655" ht="12.75" customHeight="1" x14ac:dyDescent="0.2"/>
    <row r="56656" ht="12.75" customHeight="1" x14ac:dyDescent="0.2"/>
    <row r="56657" ht="12.75" customHeight="1" x14ac:dyDescent="0.2"/>
    <row r="56658" ht="12.75" customHeight="1" x14ac:dyDescent="0.2"/>
    <row r="56659" ht="12.75" customHeight="1" x14ac:dyDescent="0.2"/>
    <row r="56660" ht="12.75" customHeight="1" x14ac:dyDescent="0.2"/>
    <row r="56661" ht="12.75" customHeight="1" x14ac:dyDescent="0.2"/>
    <row r="56662" ht="12.75" customHeight="1" x14ac:dyDescent="0.2"/>
    <row r="56663" ht="12.75" customHeight="1" x14ac:dyDescent="0.2"/>
    <row r="56664" ht="12.75" customHeight="1" x14ac:dyDescent="0.2"/>
    <row r="56665" ht="12.75" customHeight="1" x14ac:dyDescent="0.2"/>
    <row r="56666" ht="12.75" customHeight="1" x14ac:dyDescent="0.2"/>
    <row r="56667" ht="12.75" customHeight="1" x14ac:dyDescent="0.2"/>
    <row r="56668" ht="12.75" customHeight="1" x14ac:dyDescent="0.2"/>
    <row r="56669" ht="12.75" customHeight="1" x14ac:dyDescent="0.2"/>
    <row r="56670" ht="12.75" customHeight="1" x14ac:dyDescent="0.2"/>
    <row r="56671" ht="12.75" customHeight="1" x14ac:dyDescent="0.2"/>
    <row r="56672" ht="12.75" customHeight="1" x14ac:dyDescent="0.2"/>
    <row r="56673" ht="12.75" customHeight="1" x14ac:dyDescent="0.2"/>
    <row r="56674" ht="12.75" customHeight="1" x14ac:dyDescent="0.2"/>
    <row r="56675" ht="12.75" customHeight="1" x14ac:dyDescent="0.2"/>
    <row r="56676" ht="12.75" customHeight="1" x14ac:dyDescent="0.2"/>
    <row r="56677" ht="12.75" customHeight="1" x14ac:dyDescent="0.2"/>
    <row r="56678" ht="12.75" customHeight="1" x14ac:dyDescent="0.2"/>
    <row r="56679" ht="12.75" customHeight="1" x14ac:dyDescent="0.2"/>
    <row r="56680" ht="12.75" customHeight="1" x14ac:dyDescent="0.2"/>
    <row r="56681" ht="12.75" customHeight="1" x14ac:dyDescent="0.2"/>
    <row r="56682" ht="12.75" customHeight="1" x14ac:dyDescent="0.2"/>
    <row r="56683" ht="12.75" customHeight="1" x14ac:dyDescent="0.2"/>
    <row r="56684" ht="12.75" customHeight="1" x14ac:dyDescent="0.2"/>
    <row r="56685" ht="12.75" customHeight="1" x14ac:dyDescent="0.2"/>
    <row r="56686" ht="12.75" customHeight="1" x14ac:dyDescent="0.2"/>
    <row r="56687" ht="12.75" customHeight="1" x14ac:dyDescent="0.2"/>
    <row r="56688" ht="12.75" customHeight="1" x14ac:dyDescent="0.2"/>
    <row r="56689" ht="12.75" customHeight="1" x14ac:dyDescent="0.2"/>
    <row r="56690" ht="12.75" customHeight="1" x14ac:dyDescent="0.2"/>
    <row r="56691" ht="12.75" customHeight="1" x14ac:dyDescent="0.2"/>
    <row r="56692" ht="12.75" customHeight="1" x14ac:dyDescent="0.2"/>
    <row r="56693" ht="12.75" customHeight="1" x14ac:dyDescent="0.2"/>
    <row r="56694" ht="12.75" customHeight="1" x14ac:dyDescent="0.2"/>
    <row r="56695" ht="12.75" customHeight="1" x14ac:dyDescent="0.2"/>
    <row r="56696" ht="12.75" customHeight="1" x14ac:dyDescent="0.2"/>
    <row r="56697" ht="12.75" customHeight="1" x14ac:dyDescent="0.2"/>
    <row r="56698" ht="12.75" customHeight="1" x14ac:dyDescent="0.2"/>
    <row r="56699" ht="12.75" customHeight="1" x14ac:dyDescent="0.2"/>
    <row r="56700" ht="12.75" customHeight="1" x14ac:dyDescent="0.2"/>
    <row r="56701" ht="12.75" customHeight="1" x14ac:dyDescent="0.2"/>
    <row r="56702" ht="12.75" customHeight="1" x14ac:dyDescent="0.2"/>
    <row r="56703" ht="12.75" customHeight="1" x14ac:dyDescent="0.2"/>
    <row r="56704" ht="12.75" customHeight="1" x14ac:dyDescent="0.2"/>
    <row r="56705" ht="12.75" customHeight="1" x14ac:dyDescent="0.2"/>
    <row r="56706" ht="12.75" customHeight="1" x14ac:dyDescent="0.2"/>
    <row r="56707" ht="12.75" customHeight="1" x14ac:dyDescent="0.2"/>
    <row r="56708" ht="12.75" customHeight="1" x14ac:dyDescent="0.2"/>
    <row r="56709" ht="12.75" customHeight="1" x14ac:dyDescent="0.2"/>
    <row r="56710" ht="12.75" customHeight="1" x14ac:dyDescent="0.2"/>
    <row r="56711" ht="12.75" customHeight="1" x14ac:dyDescent="0.2"/>
    <row r="56712" ht="12.75" customHeight="1" x14ac:dyDescent="0.2"/>
    <row r="56713" ht="12.75" customHeight="1" x14ac:dyDescent="0.2"/>
    <row r="56714" ht="12.75" customHeight="1" x14ac:dyDescent="0.2"/>
    <row r="56715" ht="12.75" customHeight="1" x14ac:dyDescent="0.2"/>
    <row r="56716" ht="12.75" customHeight="1" x14ac:dyDescent="0.2"/>
    <row r="56717" ht="12.75" customHeight="1" x14ac:dyDescent="0.2"/>
    <row r="56718" ht="12.75" customHeight="1" x14ac:dyDescent="0.2"/>
    <row r="56719" ht="12.75" customHeight="1" x14ac:dyDescent="0.2"/>
    <row r="56720" ht="12.75" customHeight="1" x14ac:dyDescent="0.2"/>
    <row r="56721" ht="12.75" customHeight="1" x14ac:dyDescent="0.2"/>
    <row r="56722" ht="12.75" customHeight="1" x14ac:dyDescent="0.2"/>
    <row r="56723" ht="12.75" customHeight="1" x14ac:dyDescent="0.2"/>
    <row r="56724" ht="12.75" customHeight="1" x14ac:dyDescent="0.2"/>
    <row r="56725" ht="12.75" customHeight="1" x14ac:dyDescent="0.2"/>
    <row r="56726" ht="12.75" customHeight="1" x14ac:dyDescent="0.2"/>
    <row r="56727" ht="12.75" customHeight="1" x14ac:dyDescent="0.2"/>
    <row r="56728" ht="12.75" customHeight="1" x14ac:dyDescent="0.2"/>
    <row r="56729" ht="12.75" customHeight="1" x14ac:dyDescent="0.2"/>
    <row r="56730" ht="12.75" customHeight="1" x14ac:dyDescent="0.2"/>
    <row r="56731" ht="12.75" customHeight="1" x14ac:dyDescent="0.2"/>
    <row r="56732" ht="12.75" customHeight="1" x14ac:dyDescent="0.2"/>
    <row r="56733" ht="12.75" customHeight="1" x14ac:dyDescent="0.2"/>
    <row r="56734" ht="12.75" customHeight="1" x14ac:dyDescent="0.2"/>
    <row r="56735" ht="12.75" customHeight="1" x14ac:dyDescent="0.2"/>
    <row r="56736" ht="12.75" customHeight="1" x14ac:dyDescent="0.2"/>
    <row r="56737" ht="12.75" customHeight="1" x14ac:dyDescent="0.2"/>
    <row r="56738" ht="12.75" customHeight="1" x14ac:dyDescent="0.2"/>
    <row r="56739" ht="12.75" customHeight="1" x14ac:dyDescent="0.2"/>
    <row r="56740" ht="12.75" customHeight="1" x14ac:dyDescent="0.2"/>
    <row r="56741" ht="12.75" customHeight="1" x14ac:dyDescent="0.2"/>
    <row r="56742" ht="12.75" customHeight="1" x14ac:dyDescent="0.2"/>
    <row r="56743" ht="12.75" customHeight="1" x14ac:dyDescent="0.2"/>
    <row r="56744" ht="12.75" customHeight="1" x14ac:dyDescent="0.2"/>
    <row r="56745" ht="12.75" customHeight="1" x14ac:dyDescent="0.2"/>
    <row r="56746" ht="12.75" customHeight="1" x14ac:dyDescent="0.2"/>
    <row r="56747" ht="12.75" customHeight="1" x14ac:dyDescent="0.2"/>
    <row r="56748" ht="12.75" customHeight="1" x14ac:dyDescent="0.2"/>
    <row r="56749" ht="12.75" customHeight="1" x14ac:dyDescent="0.2"/>
    <row r="56750" ht="12.75" customHeight="1" x14ac:dyDescent="0.2"/>
    <row r="56751" ht="12.75" customHeight="1" x14ac:dyDescent="0.2"/>
    <row r="56752" ht="12.75" customHeight="1" x14ac:dyDescent="0.2"/>
    <row r="56753" ht="12.75" customHeight="1" x14ac:dyDescent="0.2"/>
    <row r="56754" ht="12.75" customHeight="1" x14ac:dyDescent="0.2"/>
    <row r="56755" ht="12.75" customHeight="1" x14ac:dyDescent="0.2"/>
    <row r="56756" ht="12.75" customHeight="1" x14ac:dyDescent="0.2"/>
    <row r="56757" ht="12.75" customHeight="1" x14ac:dyDescent="0.2"/>
    <row r="56758" ht="12.75" customHeight="1" x14ac:dyDescent="0.2"/>
    <row r="56759" ht="12.75" customHeight="1" x14ac:dyDescent="0.2"/>
    <row r="56760" ht="12.75" customHeight="1" x14ac:dyDescent="0.2"/>
    <row r="56761" ht="12.75" customHeight="1" x14ac:dyDescent="0.2"/>
    <row r="56762" ht="12.75" customHeight="1" x14ac:dyDescent="0.2"/>
    <row r="56763" ht="12.75" customHeight="1" x14ac:dyDescent="0.2"/>
    <row r="56764" ht="12.75" customHeight="1" x14ac:dyDescent="0.2"/>
    <row r="56765" ht="12.75" customHeight="1" x14ac:dyDescent="0.2"/>
    <row r="56766" ht="12.75" customHeight="1" x14ac:dyDescent="0.2"/>
    <row r="56767" ht="12.75" customHeight="1" x14ac:dyDescent="0.2"/>
    <row r="56768" ht="12.75" customHeight="1" x14ac:dyDescent="0.2"/>
    <row r="56769" ht="12.75" customHeight="1" x14ac:dyDescent="0.2"/>
    <row r="56770" ht="12.75" customHeight="1" x14ac:dyDescent="0.2"/>
    <row r="56771" ht="12.75" customHeight="1" x14ac:dyDescent="0.2"/>
    <row r="56772" ht="12.75" customHeight="1" x14ac:dyDescent="0.2"/>
    <row r="56773" ht="12.75" customHeight="1" x14ac:dyDescent="0.2"/>
    <row r="56774" ht="12.75" customHeight="1" x14ac:dyDescent="0.2"/>
    <row r="56775" ht="12.75" customHeight="1" x14ac:dyDescent="0.2"/>
    <row r="56776" ht="12.75" customHeight="1" x14ac:dyDescent="0.2"/>
    <row r="56777" ht="12.75" customHeight="1" x14ac:dyDescent="0.2"/>
    <row r="56778" ht="12.75" customHeight="1" x14ac:dyDescent="0.2"/>
    <row r="56779" ht="12.75" customHeight="1" x14ac:dyDescent="0.2"/>
    <row r="56780" ht="12.75" customHeight="1" x14ac:dyDescent="0.2"/>
    <row r="56781" ht="12.75" customHeight="1" x14ac:dyDescent="0.2"/>
    <row r="56782" ht="12.75" customHeight="1" x14ac:dyDescent="0.2"/>
    <row r="56783" ht="12.75" customHeight="1" x14ac:dyDescent="0.2"/>
    <row r="56784" ht="12.75" customHeight="1" x14ac:dyDescent="0.2"/>
    <row r="56785" ht="12.75" customHeight="1" x14ac:dyDescent="0.2"/>
    <row r="56786" ht="12.75" customHeight="1" x14ac:dyDescent="0.2"/>
    <row r="56787" ht="12.75" customHeight="1" x14ac:dyDescent="0.2"/>
    <row r="56788" ht="12.75" customHeight="1" x14ac:dyDescent="0.2"/>
    <row r="56789" ht="12.75" customHeight="1" x14ac:dyDescent="0.2"/>
    <row r="56790" ht="12.75" customHeight="1" x14ac:dyDescent="0.2"/>
    <row r="56791" ht="12.75" customHeight="1" x14ac:dyDescent="0.2"/>
    <row r="56792" ht="12.75" customHeight="1" x14ac:dyDescent="0.2"/>
    <row r="56793" ht="12.75" customHeight="1" x14ac:dyDescent="0.2"/>
    <row r="56794" ht="12.75" customHeight="1" x14ac:dyDescent="0.2"/>
    <row r="56795" ht="12.75" customHeight="1" x14ac:dyDescent="0.2"/>
    <row r="56796" ht="12.75" customHeight="1" x14ac:dyDescent="0.2"/>
    <row r="56797" ht="12.75" customHeight="1" x14ac:dyDescent="0.2"/>
    <row r="56798" ht="12.75" customHeight="1" x14ac:dyDescent="0.2"/>
    <row r="56799" ht="12.75" customHeight="1" x14ac:dyDescent="0.2"/>
    <row r="56800" ht="12.75" customHeight="1" x14ac:dyDescent="0.2"/>
    <row r="56801" ht="12.75" customHeight="1" x14ac:dyDescent="0.2"/>
    <row r="56802" ht="12.75" customHeight="1" x14ac:dyDescent="0.2"/>
    <row r="56803" ht="12.75" customHeight="1" x14ac:dyDescent="0.2"/>
    <row r="56804" ht="12.75" customHeight="1" x14ac:dyDescent="0.2"/>
    <row r="56805" ht="12.75" customHeight="1" x14ac:dyDescent="0.2"/>
    <row r="56806" ht="12.75" customHeight="1" x14ac:dyDescent="0.2"/>
    <row r="56807" ht="12.75" customHeight="1" x14ac:dyDescent="0.2"/>
    <row r="56808" ht="12.75" customHeight="1" x14ac:dyDescent="0.2"/>
    <row r="56809" ht="12.75" customHeight="1" x14ac:dyDescent="0.2"/>
    <row r="56810" ht="12.75" customHeight="1" x14ac:dyDescent="0.2"/>
    <row r="56811" ht="12.75" customHeight="1" x14ac:dyDescent="0.2"/>
    <row r="56812" ht="12.75" customHeight="1" x14ac:dyDescent="0.2"/>
    <row r="56813" ht="12.75" customHeight="1" x14ac:dyDescent="0.2"/>
    <row r="56814" ht="12.75" customHeight="1" x14ac:dyDescent="0.2"/>
    <row r="56815" ht="12.75" customHeight="1" x14ac:dyDescent="0.2"/>
    <row r="56816" ht="12.75" customHeight="1" x14ac:dyDescent="0.2"/>
    <row r="56817" ht="12.75" customHeight="1" x14ac:dyDescent="0.2"/>
    <row r="56818" ht="12.75" customHeight="1" x14ac:dyDescent="0.2"/>
    <row r="56819" ht="12.75" customHeight="1" x14ac:dyDescent="0.2"/>
    <row r="56820" ht="12.75" customHeight="1" x14ac:dyDescent="0.2"/>
    <row r="56821" ht="12.75" customHeight="1" x14ac:dyDescent="0.2"/>
    <row r="56822" ht="12.75" customHeight="1" x14ac:dyDescent="0.2"/>
    <row r="56823" ht="12.75" customHeight="1" x14ac:dyDescent="0.2"/>
    <row r="56824" ht="12.75" customHeight="1" x14ac:dyDescent="0.2"/>
    <row r="56825" ht="12.75" customHeight="1" x14ac:dyDescent="0.2"/>
    <row r="56826" ht="12.75" customHeight="1" x14ac:dyDescent="0.2"/>
    <row r="56827" ht="12.75" customHeight="1" x14ac:dyDescent="0.2"/>
    <row r="56828" ht="12.75" customHeight="1" x14ac:dyDescent="0.2"/>
    <row r="56829" ht="12.75" customHeight="1" x14ac:dyDescent="0.2"/>
    <row r="56830" ht="12.75" customHeight="1" x14ac:dyDescent="0.2"/>
    <row r="56831" ht="12.75" customHeight="1" x14ac:dyDescent="0.2"/>
    <row r="56832" ht="12.75" customHeight="1" x14ac:dyDescent="0.2"/>
    <row r="56833" ht="12.75" customHeight="1" x14ac:dyDescent="0.2"/>
    <row r="56834" ht="12.75" customHeight="1" x14ac:dyDescent="0.2"/>
    <row r="56835" ht="12.75" customHeight="1" x14ac:dyDescent="0.2"/>
    <row r="56836" ht="12.75" customHeight="1" x14ac:dyDescent="0.2"/>
    <row r="56837" ht="12.75" customHeight="1" x14ac:dyDescent="0.2"/>
    <row r="56838" ht="12.75" customHeight="1" x14ac:dyDescent="0.2"/>
    <row r="56839" ht="12.75" customHeight="1" x14ac:dyDescent="0.2"/>
    <row r="56840" ht="12.75" customHeight="1" x14ac:dyDescent="0.2"/>
    <row r="56841" ht="12.75" customHeight="1" x14ac:dyDescent="0.2"/>
    <row r="56842" ht="12.75" customHeight="1" x14ac:dyDescent="0.2"/>
    <row r="56843" ht="12.75" customHeight="1" x14ac:dyDescent="0.2"/>
    <row r="56844" ht="12.75" customHeight="1" x14ac:dyDescent="0.2"/>
    <row r="56845" ht="12.75" customHeight="1" x14ac:dyDescent="0.2"/>
    <row r="56846" ht="12.75" customHeight="1" x14ac:dyDescent="0.2"/>
    <row r="56847" ht="12.75" customHeight="1" x14ac:dyDescent="0.2"/>
    <row r="56848" ht="12.75" customHeight="1" x14ac:dyDescent="0.2"/>
    <row r="56849" ht="12.75" customHeight="1" x14ac:dyDescent="0.2"/>
    <row r="56850" ht="12.75" customHeight="1" x14ac:dyDescent="0.2"/>
    <row r="56851" ht="12.75" customHeight="1" x14ac:dyDescent="0.2"/>
    <row r="56852" ht="12.75" customHeight="1" x14ac:dyDescent="0.2"/>
    <row r="56853" ht="12.75" customHeight="1" x14ac:dyDescent="0.2"/>
    <row r="56854" ht="12.75" customHeight="1" x14ac:dyDescent="0.2"/>
    <row r="56855" ht="12.75" customHeight="1" x14ac:dyDescent="0.2"/>
    <row r="56856" ht="12.75" customHeight="1" x14ac:dyDescent="0.2"/>
    <row r="56857" ht="12.75" customHeight="1" x14ac:dyDescent="0.2"/>
    <row r="56858" ht="12.75" customHeight="1" x14ac:dyDescent="0.2"/>
    <row r="56859" ht="12.75" customHeight="1" x14ac:dyDescent="0.2"/>
    <row r="56860" ht="12.75" customHeight="1" x14ac:dyDescent="0.2"/>
    <row r="56861" ht="12.75" customHeight="1" x14ac:dyDescent="0.2"/>
    <row r="56862" ht="12.75" customHeight="1" x14ac:dyDescent="0.2"/>
    <row r="56863" ht="12.75" customHeight="1" x14ac:dyDescent="0.2"/>
    <row r="56864" ht="12.75" customHeight="1" x14ac:dyDescent="0.2"/>
    <row r="56865" ht="12.75" customHeight="1" x14ac:dyDescent="0.2"/>
    <row r="56866" ht="12.75" customHeight="1" x14ac:dyDescent="0.2"/>
    <row r="56867" ht="12.75" customHeight="1" x14ac:dyDescent="0.2"/>
    <row r="56868" ht="12.75" customHeight="1" x14ac:dyDescent="0.2"/>
    <row r="56869" ht="12.75" customHeight="1" x14ac:dyDescent="0.2"/>
    <row r="56870" ht="12.75" customHeight="1" x14ac:dyDescent="0.2"/>
    <row r="56871" ht="12.75" customHeight="1" x14ac:dyDescent="0.2"/>
    <row r="56872" ht="12.75" customHeight="1" x14ac:dyDescent="0.2"/>
    <row r="56873" ht="12.75" customHeight="1" x14ac:dyDescent="0.2"/>
    <row r="56874" ht="12.75" customHeight="1" x14ac:dyDescent="0.2"/>
    <row r="56875" ht="12.75" customHeight="1" x14ac:dyDescent="0.2"/>
    <row r="56876" ht="12.75" customHeight="1" x14ac:dyDescent="0.2"/>
    <row r="56877" ht="12.75" customHeight="1" x14ac:dyDescent="0.2"/>
    <row r="56878" ht="12.75" customHeight="1" x14ac:dyDescent="0.2"/>
    <row r="56879" ht="12.75" customHeight="1" x14ac:dyDescent="0.2"/>
    <row r="56880" ht="12.75" customHeight="1" x14ac:dyDescent="0.2"/>
    <row r="56881" ht="12.75" customHeight="1" x14ac:dyDescent="0.2"/>
    <row r="56882" ht="12.75" customHeight="1" x14ac:dyDescent="0.2"/>
    <row r="56883" ht="12.75" customHeight="1" x14ac:dyDescent="0.2"/>
    <row r="56884" ht="12.75" customHeight="1" x14ac:dyDescent="0.2"/>
    <row r="56885" ht="12.75" customHeight="1" x14ac:dyDescent="0.2"/>
    <row r="56886" ht="12.75" customHeight="1" x14ac:dyDescent="0.2"/>
    <row r="56887" ht="12.75" customHeight="1" x14ac:dyDescent="0.2"/>
    <row r="56888" ht="12.75" customHeight="1" x14ac:dyDescent="0.2"/>
    <row r="56889" ht="12.75" customHeight="1" x14ac:dyDescent="0.2"/>
    <row r="56890" ht="12.75" customHeight="1" x14ac:dyDescent="0.2"/>
    <row r="56891" ht="12.75" customHeight="1" x14ac:dyDescent="0.2"/>
    <row r="56892" ht="12.75" customHeight="1" x14ac:dyDescent="0.2"/>
    <row r="56893" ht="12.75" customHeight="1" x14ac:dyDescent="0.2"/>
    <row r="56894" ht="12.75" customHeight="1" x14ac:dyDescent="0.2"/>
    <row r="56895" ht="12.75" customHeight="1" x14ac:dyDescent="0.2"/>
    <row r="56896" ht="12.75" customHeight="1" x14ac:dyDescent="0.2"/>
    <row r="56897" ht="12.75" customHeight="1" x14ac:dyDescent="0.2"/>
    <row r="56898" ht="12.75" customHeight="1" x14ac:dyDescent="0.2"/>
    <row r="56899" ht="12.75" customHeight="1" x14ac:dyDescent="0.2"/>
    <row r="56900" ht="12.75" customHeight="1" x14ac:dyDescent="0.2"/>
    <row r="56901" ht="12.75" customHeight="1" x14ac:dyDescent="0.2"/>
    <row r="56902" ht="12.75" customHeight="1" x14ac:dyDescent="0.2"/>
    <row r="56903" ht="12.75" customHeight="1" x14ac:dyDescent="0.2"/>
    <row r="56904" ht="12.75" customHeight="1" x14ac:dyDescent="0.2"/>
    <row r="56905" ht="12.75" customHeight="1" x14ac:dyDescent="0.2"/>
    <row r="56906" ht="12.75" customHeight="1" x14ac:dyDescent="0.2"/>
    <row r="56907" ht="12.75" customHeight="1" x14ac:dyDescent="0.2"/>
    <row r="56908" ht="12.75" customHeight="1" x14ac:dyDescent="0.2"/>
    <row r="56909" ht="12.75" customHeight="1" x14ac:dyDescent="0.2"/>
    <row r="56910" ht="12.75" customHeight="1" x14ac:dyDescent="0.2"/>
    <row r="56911" ht="12.75" customHeight="1" x14ac:dyDescent="0.2"/>
    <row r="56912" ht="12.75" customHeight="1" x14ac:dyDescent="0.2"/>
    <row r="56913" ht="12.75" customHeight="1" x14ac:dyDescent="0.2"/>
    <row r="56914" ht="12.75" customHeight="1" x14ac:dyDescent="0.2"/>
    <row r="56915" ht="12.75" customHeight="1" x14ac:dyDescent="0.2"/>
    <row r="56916" ht="12.75" customHeight="1" x14ac:dyDescent="0.2"/>
    <row r="56917" ht="12.75" customHeight="1" x14ac:dyDescent="0.2"/>
    <row r="56918" ht="12.75" customHeight="1" x14ac:dyDescent="0.2"/>
    <row r="56919" ht="12.75" customHeight="1" x14ac:dyDescent="0.2"/>
    <row r="56920" ht="12.75" customHeight="1" x14ac:dyDescent="0.2"/>
    <row r="56921" ht="12.75" customHeight="1" x14ac:dyDescent="0.2"/>
    <row r="56922" ht="12.75" customHeight="1" x14ac:dyDescent="0.2"/>
    <row r="56923" ht="12.75" customHeight="1" x14ac:dyDescent="0.2"/>
    <row r="56924" ht="12.75" customHeight="1" x14ac:dyDescent="0.2"/>
    <row r="56925" ht="12.75" customHeight="1" x14ac:dyDescent="0.2"/>
    <row r="56926" ht="12.75" customHeight="1" x14ac:dyDescent="0.2"/>
    <row r="56927" ht="12.75" customHeight="1" x14ac:dyDescent="0.2"/>
    <row r="56928" ht="12.75" customHeight="1" x14ac:dyDescent="0.2"/>
    <row r="56929" ht="12.75" customHeight="1" x14ac:dyDescent="0.2"/>
    <row r="56930" ht="12.75" customHeight="1" x14ac:dyDescent="0.2"/>
    <row r="56931" ht="12.75" customHeight="1" x14ac:dyDescent="0.2"/>
    <row r="56932" ht="12.75" customHeight="1" x14ac:dyDescent="0.2"/>
    <row r="56933" ht="12.75" customHeight="1" x14ac:dyDescent="0.2"/>
    <row r="56934" ht="12.75" customHeight="1" x14ac:dyDescent="0.2"/>
    <row r="56935" ht="12.75" customHeight="1" x14ac:dyDescent="0.2"/>
    <row r="56936" ht="12.75" customHeight="1" x14ac:dyDescent="0.2"/>
    <row r="56937" ht="12.75" customHeight="1" x14ac:dyDescent="0.2"/>
    <row r="56938" ht="12.75" customHeight="1" x14ac:dyDescent="0.2"/>
    <row r="56939" ht="12.75" customHeight="1" x14ac:dyDescent="0.2"/>
    <row r="56940" ht="12.75" customHeight="1" x14ac:dyDescent="0.2"/>
    <row r="56941" ht="12.75" customHeight="1" x14ac:dyDescent="0.2"/>
    <row r="56942" ht="12.75" customHeight="1" x14ac:dyDescent="0.2"/>
    <row r="56943" ht="12.75" customHeight="1" x14ac:dyDescent="0.2"/>
    <row r="56944" ht="12.75" customHeight="1" x14ac:dyDescent="0.2"/>
    <row r="56945" ht="12.75" customHeight="1" x14ac:dyDescent="0.2"/>
    <row r="56946" ht="12.75" customHeight="1" x14ac:dyDescent="0.2"/>
    <row r="56947" ht="12.75" customHeight="1" x14ac:dyDescent="0.2"/>
    <row r="56948" ht="12.75" customHeight="1" x14ac:dyDescent="0.2"/>
    <row r="56949" ht="12.75" customHeight="1" x14ac:dyDescent="0.2"/>
    <row r="56950" ht="12.75" customHeight="1" x14ac:dyDescent="0.2"/>
    <row r="56951" ht="12.75" customHeight="1" x14ac:dyDescent="0.2"/>
    <row r="56952" ht="12.75" customHeight="1" x14ac:dyDescent="0.2"/>
    <row r="56953" ht="12.75" customHeight="1" x14ac:dyDescent="0.2"/>
    <row r="56954" ht="12.75" customHeight="1" x14ac:dyDescent="0.2"/>
    <row r="56955" ht="12.75" customHeight="1" x14ac:dyDescent="0.2"/>
    <row r="56956" ht="12.75" customHeight="1" x14ac:dyDescent="0.2"/>
    <row r="56957" ht="12.75" customHeight="1" x14ac:dyDescent="0.2"/>
    <row r="56958" ht="12.75" customHeight="1" x14ac:dyDescent="0.2"/>
    <row r="56959" ht="12.75" customHeight="1" x14ac:dyDescent="0.2"/>
    <row r="56960" ht="12.75" customHeight="1" x14ac:dyDescent="0.2"/>
    <row r="56961" ht="12.75" customHeight="1" x14ac:dyDescent="0.2"/>
    <row r="56962" ht="12.75" customHeight="1" x14ac:dyDescent="0.2"/>
    <row r="56963" ht="12.75" customHeight="1" x14ac:dyDescent="0.2"/>
    <row r="56964" ht="12.75" customHeight="1" x14ac:dyDescent="0.2"/>
    <row r="56965" ht="12.75" customHeight="1" x14ac:dyDescent="0.2"/>
    <row r="56966" ht="12.75" customHeight="1" x14ac:dyDescent="0.2"/>
    <row r="56967" ht="12.75" customHeight="1" x14ac:dyDescent="0.2"/>
    <row r="56968" ht="12.75" customHeight="1" x14ac:dyDescent="0.2"/>
    <row r="56969" ht="12.75" customHeight="1" x14ac:dyDescent="0.2"/>
    <row r="56970" ht="12.75" customHeight="1" x14ac:dyDescent="0.2"/>
    <row r="56971" ht="12.75" customHeight="1" x14ac:dyDescent="0.2"/>
    <row r="56972" ht="12.75" customHeight="1" x14ac:dyDescent="0.2"/>
    <row r="56973" ht="12.75" customHeight="1" x14ac:dyDescent="0.2"/>
    <row r="56974" ht="12.75" customHeight="1" x14ac:dyDescent="0.2"/>
    <row r="56975" ht="12.75" customHeight="1" x14ac:dyDescent="0.2"/>
    <row r="56976" ht="12.75" customHeight="1" x14ac:dyDescent="0.2"/>
    <row r="56977" ht="12.75" customHeight="1" x14ac:dyDescent="0.2"/>
    <row r="56978" ht="12.75" customHeight="1" x14ac:dyDescent="0.2"/>
    <row r="56979" ht="12.75" customHeight="1" x14ac:dyDescent="0.2"/>
    <row r="56980" ht="12.75" customHeight="1" x14ac:dyDescent="0.2"/>
    <row r="56981" ht="12.75" customHeight="1" x14ac:dyDescent="0.2"/>
    <row r="56982" ht="12.75" customHeight="1" x14ac:dyDescent="0.2"/>
    <row r="56983" ht="12.75" customHeight="1" x14ac:dyDescent="0.2"/>
    <row r="56984" ht="12.75" customHeight="1" x14ac:dyDescent="0.2"/>
    <row r="56985" ht="12.75" customHeight="1" x14ac:dyDescent="0.2"/>
    <row r="56986" ht="12.75" customHeight="1" x14ac:dyDescent="0.2"/>
    <row r="56987" ht="12.75" customHeight="1" x14ac:dyDescent="0.2"/>
    <row r="56988" ht="12.75" customHeight="1" x14ac:dyDescent="0.2"/>
    <row r="56989" ht="12.75" customHeight="1" x14ac:dyDescent="0.2"/>
    <row r="56990" ht="12.75" customHeight="1" x14ac:dyDescent="0.2"/>
    <row r="56991" ht="12.75" customHeight="1" x14ac:dyDescent="0.2"/>
    <row r="56992" ht="12.75" customHeight="1" x14ac:dyDescent="0.2"/>
    <row r="56993" ht="12.75" customHeight="1" x14ac:dyDescent="0.2"/>
    <row r="56994" ht="12.75" customHeight="1" x14ac:dyDescent="0.2"/>
    <row r="56995" ht="12.75" customHeight="1" x14ac:dyDescent="0.2"/>
    <row r="56996" ht="12.75" customHeight="1" x14ac:dyDescent="0.2"/>
    <row r="56997" ht="12.75" customHeight="1" x14ac:dyDescent="0.2"/>
    <row r="56998" ht="12.75" customHeight="1" x14ac:dyDescent="0.2"/>
    <row r="56999" ht="12.75" customHeight="1" x14ac:dyDescent="0.2"/>
    <row r="57000" ht="12.75" customHeight="1" x14ac:dyDescent="0.2"/>
    <row r="57001" ht="12.75" customHeight="1" x14ac:dyDescent="0.2"/>
    <row r="57002" ht="12.75" customHeight="1" x14ac:dyDescent="0.2"/>
    <row r="57003" ht="12.75" customHeight="1" x14ac:dyDescent="0.2"/>
    <row r="57004" ht="12.75" customHeight="1" x14ac:dyDescent="0.2"/>
    <row r="57005" ht="12.75" customHeight="1" x14ac:dyDescent="0.2"/>
    <row r="57006" ht="12.75" customHeight="1" x14ac:dyDescent="0.2"/>
    <row r="57007" ht="12.75" customHeight="1" x14ac:dyDescent="0.2"/>
    <row r="57008" ht="12.75" customHeight="1" x14ac:dyDescent="0.2"/>
    <row r="57009" ht="12.75" customHeight="1" x14ac:dyDescent="0.2"/>
    <row r="57010" ht="12.75" customHeight="1" x14ac:dyDescent="0.2"/>
    <row r="57011" ht="12.75" customHeight="1" x14ac:dyDescent="0.2"/>
    <row r="57012" ht="12.75" customHeight="1" x14ac:dyDescent="0.2"/>
    <row r="57013" ht="12.75" customHeight="1" x14ac:dyDescent="0.2"/>
    <row r="57014" ht="12.75" customHeight="1" x14ac:dyDescent="0.2"/>
    <row r="57015" ht="12.75" customHeight="1" x14ac:dyDescent="0.2"/>
    <row r="57016" ht="12.75" customHeight="1" x14ac:dyDescent="0.2"/>
    <row r="57017" ht="12.75" customHeight="1" x14ac:dyDescent="0.2"/>
    <row r="57018" ht="12.75" customHeight="1" x14ac:dyDescent="0.2"/>
    <row r="57019" ht="12.75" customHeight="1" x14ac:dyDescent="0.2"/>
    <row r="57020" ht="12.75" customHeight="1" x14ac:dyDescent="0.2"/>
    <row r="57021" ht="12.75" customHeight="1" x14ac:dyDescent="0.2"/>
    <row r="57022" ht="12.75" customHeight="1" x14ac:dyDescent="0.2"/>
    <row r="57023" ht="12.75" customHeight="1" x14ac:dyDescent="0.2"/>
    <row r="57024" ht="12.75" customHeight="1" x14ac:dyDescent="0.2"/>
    <row r="57025" ht="12.75" customHeight="1" x14ac:dyDescent="0.2"/>
    <row r="57026" ht="12.75" customHeight="1" x14ac:dyDescent="0.2"/>
    <row r="57027" ht="12.75" customHeight="1" x14ac:dyDescent="0.2"/>
    <row r="57028" ht="12.75" customHeight="1" x14ac:dyDescent="0.2"/>
    <row r="57029" ht="12.75" customHeight="1" x14ac:dyDescent="0.2"/>
    <row r="57030" ht="12.75" customHeight="1" x14ac:dyDescent="0.2"/>
    <row r="57031" ht="12.75" customHeight="1" x14ac:dyDescent="0.2"/>
    <row r="57032" ht="12.75" customHeight="1" x14ac:dyDescent="0.2"/>
    <row r="57033" ht="12.75" customHeight="1" x14ac:dyDescent="0.2"/>
    <row r="57034" ht="12.75" customHeight="1" x14ac:dyDescent="0.2"/>
    <row r="57035" ht="12.75" customHeight="1" x14ac:dyDescent="0.2"/>
    <row r="57036" ht="12.75" customHeight="1" x14ac:dyDescent="0.2"/>
    <row r="57037" ht="12.75" customHeight="1" x14ac:dyDescent="0.2"/>
    <row r="57038" ht="12.75" customHeight="1" x14ac:dyDescent="0.2"/>
    <row r="57039" ht="12.75" customHeight="1" x14ac:dyDescent="0.2"/>
    <row r="57040" ht="12.75" customHeight="1" x14ac:dyDescent="0.2"/>
    <row r="57041" ht="12.75" customHeight="1" x14ac:dyDescent="0.2"/>
    <row r="57042" ht="12.75" customHeight="1" x14ac:dyDescent="0.2"/>
    <row r="57043" ht="12.75" customHeight="1" x14ac:dyDescent="0.2"/>
    <row r="57044" ht="12.75" customHeight="1" x14ac:dyDescent="0.2"/>
    <row r="57045" ht="12.75" customHeight="1" x14ac:dyDescent="0.2"/>
    <row r="57046" ht="12.75" customHeight="1" x14ac:dyDescent="0.2"/>
    <row r="57047" ht="12.75" customHeight="1" x14ac:dyDescent="0.2"/>
    <row r="57048" ht="12.75" customHeight="1" x14ac:dyDescent="0.2"/>
    <row r="57049" ht="12.75" customHeight="1" x14ac:dyDescent="0.2"/>
    <row r="57050" ht="12.75" customHeight="1" x14ac:dyDescent="0.2"/>
    <row r="57051" ht="12.75" customHeight="1" x14ac:dyDescent="0.2"/>
    <row r="57052" ht="12.75" customHeight="1" x14ac:dyDescent="0.2"/>
    <row r="57053" ht="12.75" customHeight="1" x14ac:dyDescent="0.2"/>
    <row r="57054" ht="12.75" customHeight="1" x14ac:dyDescent="0.2"/>
    <row r="57055" ht="12.75" customHeight="1" x14ac:dyDescent="0.2"/>
    <row r="57056" ht="12.75" customHeight="1" x14ac:dyDescent="0.2"/>
    <row r="57057" ht="12.75" customHeight="1" x14ac:dyDescent="0.2"/>
    <row r="57058" ht="12.75" customHeight="1" x14ac:dyDescent="0.2"/>
    <row r="57059" ht="12.75" customHeight="1" x14ac:dyDescent="0.2"/>
    <row r="57060" ht="12.75" customHeight="1" x14ac:dyDescent="0.2"/>
    <row r="57061" ht="12.75" customHeight="1" x14ac:dyDescent="0.2"/>
    <row r="57062" ht="12.75" customHeight="1" x14ac:dyDescent="0.2"/>
    <row r="57063" ht="12.75" customHeight="1" x14ac:dyDescent="0.2"/>
    <row r="57064" ht="12.75" customHeight="1" x14ac:dyDescent="0.2"/>
    <row r="57065" ht="12.75" customHeight="1" x14ac:dyDescent="0.2"/>
    <row r="57066" ht="12.75" customHeight="1" x14ac:dyDescent="0.2"/>
    <row r="57067" ht="12.75" customHeight="1" x14ac:dyDescent="0.2"/>
    <row r="57068" ht="12.75" customHeight="1" x14ac:dyDescent="0.2"/>
    <row r="57069" ht="12.75" customHeight="1" x14ac:dyDescent="0.2"/>
    <row r="57070" ht="12.75" customHeight="1" x14ac:dyDescent="0.2"/>
    <row r="57071" ht="12.75" customHeight="1" x14ac:dyDescent="0.2"/>
    <row r="57072" ht="12.75" customHeight="1" x14ac:dyDescent="0.2"/>
    <row r="57073" ht="12.75" customHeight="1" x14ac:dyDescent="0.2"/>
    <row r="57074" ht="12.75" customHeight="1" x14ac:dyDescent="0.2"/>
    <row r="57075" ht="12.75" customHeight="1" x14ac:dyDescent="0.2"/>
    <row r="57076" ht="12.75" customHeight="1" x14ac:dyDescent="0.2"/>
    <row r="57077" ht="12.75" customHeight="1" x14ac:dyDescent="0.2"/>
    <row r="57078" ht="12.75" customHeight="1" x14ac:dyDescent="0.2"/>
    <row r="57079" ht="12.75" customHeight="1" x14ac:dyDescent="0.2"/>
    <row r="57080" ht="12.75" customHeight="1" x14ac:dyDescent="0.2"/>
    <row r="57081" ht="12.75" customHeight="1" x14ac:dyDescent="0.2"/>
    <row r="57082" ht="12.75" customHeight="1" x14ac:dyDescent="0.2"/>
    <row r="57083" ht="12.75" customHeight="1" x14ac:dyDescent="0.2"/>
    <row r="57084" ht="12.75" customHeight="1" x14ac:dyDescent="0.2"/>
    <row r="57085" ht="12.75" customHeight="1" x14ac:dyDescent="0.2"/>
    <row r="57086" ht="12.75" customHeight="1" x14ac:dyDescent="0.2"/>
    <row r="57087" ht="12.75" customHeight="1" x14ac:dyDescent="0.2"/>
    <row r="57088" ht="12.75" customHeight="1" x14ac:dyDescent="0.2"/>
    <row r="57089" ht="12.75" customHeight="1" x14ac:dyDescent="0.2"/>
    <row r="57090" ht="12.75" customHeight="1" x14ac:dyDescent="0.2"/>
    <row r="57091" ht="12.75" customHeight="1" x14ac:dyDescent="0.2"/>
    <row r="57092" ht="12.75" customHeight="1" x14ac:dyDescent="0.2"/>
    <row r="57093" ht="12.75" customHeight="1" x14ac:dyDescent="0.2"/>
    <row r="57094" ht="12.75" customHeight="1" x14ac:dyDescent="0.2"/>
    <row r="57095" ht="12.75" customHeight="1" x14ac:dyDescent="0.2"/>
    <row r="57096" ht="12.75" customHeight="1" x14ac:dyDescent="0.2"/>
    <row r="57097" ht="12.75" customHeight="1" x14ac:dyDescent="0.2"/>
    <row r="57098" ht="12.75" customHeight="1" x14ac:dyDescent="0.2"/>
    <row r="57099" ht="12.75" customHeight="1" x14ac:dyDescent="0.2"/>
    <row r="57100" ht="12.75" customHeight="1" x14ac:dyDescent="0.2"/>
    <row r="57101" ht="12.75" customHeight="1" x14ac:dyDescent="0.2"/>
    <row r="57102" ht="12.75" customHeight="1" x14ac:dyDescent="0.2"/>
    <row r="57103" ht="12.75" customHeight="1" x14ac:dyDescent="0.2"/>
    <row r="57104" ht="12.75" customHeight="1" x14ac:dyDescent="0.2"/>
    <row r="57105" ht="12.75" customHeight="1" x14ac:dyDescent="0.2"/>
    <row r="57106" ht="12.75" customHeight="1" x14ac:dyDescent="0.2"/>
    <row r="57107" ht="12.75" customHeight="1" x14ac:dyDescent="0.2"/>
    <row r="57108" ht="12.75" customHeight="1" x14ac:dyDescent="0.2"/>
    <row r="57109" ht="12.75" customHeight="1" x14ac:dyDescent="0.2"/>
    <row r="57110" ht="12.75" customHeight="1" x14ac:dyDescent="0.2"/>
    <row r="57111" ht="12.75" customHeight="1" x14ac:dyDescent="0.2"/>
    <row r="57112" ht="12.75" customHeight="1" x14ac:dyDescent="0.2"/>
    <row r="57113" ht="12.75" customHeight="1" x14ac:dyDescent="0.2"/>
    <row r="57114" ht="12.75" customHeight="1" x14ac:dyDescent="0.2"/>
    <row r="57115" ht="12.75" customHeight="1" x14ac:dyDescent="0.2"/>
    <row r="57116" ht="12.75" customHeight="1" x14ac:dyDescent="0.2"/>
    <row r="57117" ht="12.75" customHeight="1" x14ac:dyDescent="0.2"/>
    <row r="57118" ht="12.75" customHeight="1" x14ac:dyDescent="0.2"/>
    <row r="57119" ht="12.75" customHeight="1" x14ac:dyDescent="0.2"/>
    <row r="57120" ht="12.75" customHeight="1" x14ac:dyDescent="0.2"/>
    <row r="57121" ht="12.75" customHeight="1" x14ac:dyDescent="0.2"/>
    <row r="57122" ht="12.75" customHeight="1" x14ac:dyDescent="0.2"/>
    <row r="57123" ht="12.75" customHeight="1" x14ac:dyDescent="0.2"/>
    <row r="57124" ht="12.75" customHeight="1" x14ac:dyDescent="0.2"/>
    <row r="57125" ht="12.75" customHeight="1" x14ac:dyDescent="0.2"/>
    <row r="57126" ht="12.75" customHeight="1" x14ac:dyDescent="0.2"/>
    <row r="57127" ht="12.75" customHeight="1" x14ac:dyDescent="0.2"/>
    <row r="57128" ht="12.75" customHeight="1" x14ac:dyDescent="0.2"/>
    <row r="57129" ht="12.75" customHeight="1" x14ac:dyDescent="0.2"/>
    <row r="57130" ht="12.75" customHeight="1" x14ac:dyDescent="0.2"/>
    <row r="57131" ht="12.75" customHeight="1" x14ac:dyDescent="0.2"/>
    <row r="57132" ht="12.75" customHeight="1" x14ac:dyDescent="0.2"/>
    <row r="57133" ht="12.75" customHeight="1" x14ac:dyDescent="0.2"/>
    <row r="57134" ht="12.75" customHeight="1" x14ac:dyDescent="0.2"/>
    <row r="57135" ht="12.75" customHeight="1" x14ac:dyDescent="0.2"/>
    <row r="57136" ht="12.75" customHeight="1" x14ac:dyDescent="0.2"/>
    <row r="57137" ht="12.75" customHeight="1" x14ac:dyDescent="0.2"/>
    <row r="57138" ht="12.75" customHeight="1" x14ac:dyDescent="0.2"/>
    <row r="57139" ht="12.75" customHeight="1" x14ac:dyDescent="0.2"/>
    <row r="57140" ht="12.75" customHeight="1" x14ac:dyDescent="0.2"/>
    <row r="57141" ht="12.75" customHeight="1" x14ac:dyDescent="0.2"/>
    <row r="57142" ht="12.75" customHeight="1" x14ac:dyDescent="0.2"/>
    <row r="57143" ht="12.75" customHeight="1" x14ac:dyDescent="0.2"/>
    <row r="57144" ht="12.75" customHeight="1" x14ac:dyDescent="0.2"/>
    <row r="57145" ht="12.75" customHeight="1" x14ac:dyDescent="0.2"/>
    <row r="57146" ht="12.75" customHeight="1" x14ac:dyDescent="0.2"/>
    <row r="57147" ht="12.75" customHeight="1" x14ac:dyDescent="0.2"/>
    <row r="57148" ht="12.75" customHeight="1" x14ac:dyDescent="0.2"/>
    <row r="57149" ht="12.75" customHeight="1" x14ac:dyDescent="0.2"/>
    <row r="57150" ht="12.75" customHeight="1" x14ac:dyDescent="0.2"/>
    <row r="57151" ht="12.75" customHeight="1" x14ac:dyDescent="0.2"/>
    <row r="57152" ht="12.75" customHeight="1" x14ac:dyDescent="0.2"/>
    <row r="57153" ht="12.75" customHeight="1" x14ac:dyDescent="0.2"/>
    <row r="57154" ht="12.75" customHeight="1" x14ac:dyDescent="0.2"/>
    <row r="57155" ht="12.75" customHeight="1" x14ac:dyDescent="0.2"/>
    <row r="57156" ht="12.75" customHeight="1" x14ac:dyDescent="0.2"/>
    <row r="57157" ht="12.75" customHeight="1" x14ac:dyDescent="0.2"/>
    <row r="57158" ht="12.75" customHeight="1" x14ac:dyDescent="0.2"/>
    <row r="57159" ht="12.75" customHeight="1" x14ac:dyDescent="0.2"/>
    <row r="57160" ht="12.75" customHeight="1" x14ac:dyDescent="0.2"/>
    <row r="57161" ht="12.75" customHeight="1" x14ac:dyDescent="0.2"/>
    <row r="57162" ht="12.75" customHeight="1" x14ac:dyDescent="0.2"/>
    <row r="57163" ht="12.75" customHeight="1" x14ac:dyDescent="0.2"/>
    <row r="57164" ht="12.75" customHeight="1" x14ac:dyDescent="0.2"/>
    <row r="57165" ht="12.75" customHeight="1" x14ac:dyDescent="0.2"/>
    <row r="57166" ht="12.75" customHeight="1" x14ac:dyDescent="0.2"/>
    <row r="57167" ht="12.75" customHeight="1" x14ac:dyDescent="0.2"/>
    <row r="57168" ht="12.75" customHeight="1" x14ac:dyDescent="0.2"/>
    <row r="57169" ht="12.75" customHeight="1" x14ac:dyDescent="0.2"/>
    <row r="57170" ht="12.75" customHeight="1" x14ac:dyDescent="0.2"/>
    <row r="57171" ht="12.75" customHeight="1" x14ac:dyDescent="0.2"/>
    <row r="57172" ht="12.75" customHeight="1" x14ac:dyDescent="0.2"/>
    <row r="57173" ht="12.75" customHeight="1" x14ac:dyDescent="0.2"/>
    <row r="57174" ht="12.75" customHeight="1" x14ac:dyDescent="0.2"/>
    <row r="57175" ht="12.75" customHeight="1" x14ac:dyDescent="0.2"/>
    <row r="57176" ht="12.75" customHeight="1" x14ac:dyDescent="0.2"/>
    <row r="57177" ht="12.75" customHeight="1" x14ac:dyDescent="0.2"/>
    <row r="57178" ht="12.75" customHeight="1" x14ac:dyDescent="0.2"/>
    <row r="57179" ht="12.75" customHeight="1" x14ac:dyDescent="0.2"/>
    <row r="57180" ht="12.75" customHeight="1" x14ac:dyDescent="0.2"/>
    <row r="57181" ht="12.75" customHeight="1" x14ac:dyDescent="0.2"/>
    <row r="57182" ht="12.75" customHeight="1" x14ac:dyDescent="0.2"/>
    <row r="57183" ht="12.75" customHeight="1" x14ac:dyDescent="0.2"/>
    <row r="57184" ht="12.75" customHeight="1" x14ac:dyDescent="0.2"/>
    <row r="57185" ht="12.75" customHeight="1" x14ac:dyDescent="0.2"/>
    <row r="57186" ht="12.75" customHeight="1" x14ac:dyDescent="0.2"/>
    <row r="57187" ht="12.75" customHeight="1" x14ac:dyDescent="0.2"/>
    <row r="57188" ht="12.75" customHeight="1" x14ac:dyDescent="0.2"/>
    <row r="57189" ht="12.75" customHeight="1" x14ac:dyDescent="0.2"/>
    <row r="57190" ht="12.75" customHeight="1" x14ac:dyDescent="0.2"/>
    <row r="57191" ht="12.75" customHeight="1" x14ac:dyDescent="0.2"/>
    <row r="57192" ht="12.75" customHeight="1" x14ac:dyDescent="0.2"/>
    <row r="57193" ht="12.75" customHeight="1" x14ac:dyDescent="0.2"/>
    <row r="57194" ht="12.75" customHeight="1" x14ac:dyDescent="0.2"/>
    <row r="57195" ht="12.75" customHeight="1" x14ac:dyDescent="0.2"/>
    <row r="57196" ht="12.75" customHeight="1" x14ac:dyDescent="0.2"/>
    <row r="57197" ht="12.75" customHeight="1" x14ac:dyDescent="0.2"/>
    <row r="57198" ht="12.75" customHeight="1" x14ac:dyDescent="0.2"/>
    <row r="57199" ht="12.75" customHeight="1" x14ac:dyDescent="0.2"/>
    <row r="57200" ht="12.75" customHeight="1" x14ac:dyDescent="0.2"/>
    <row r="57201" ht="12.75" customHeight="1" x14ac:dyDescent="0.2"/>
    <row r="57202" ht="12.75" customHeight="1" x14ac:dyDescent="0.2"/>
    <row r="57203" ht="12.75" customHeight="1" x14ac:dyDescent="0.2"/>
    <row r="57204" ht="12.75" customHeight="1" x14ac:dyDescent="0.2"/>
    <row r="57205" ht="12.75" customHeight="1" x14ac:dyDescent="0.2"/>
    <row r="57206" ht="12.75" customHeight="1" x14ac:dyDescent="0.2"/>
    <row r="57207" ht="12.75" customHeight="1" x14ac:dyDescent="0.2"/>
    <row r="57208" ht="12.75" customHeight="1" x14ac:dyDescent="0.2"/>
    <row r="57209" ht="12.75" customHeight="1" x14ac:dyDescent="0.2"/>
    <row r="57210" ht="12.75" customHeight="1" x14ac:dyDescent="0.2"/>
    <row r="57211" ht="12.75" customHeight="1" x14ac:dyDescent="0.2"/>
    <row r="57212" ht="12.75" customHeight="1" x14ac:dyDescent="0.2"/>
    <row r="57213" ht="12.75" customHeight="1" x14ac:dyDescent="0.2"/>
    <row r="57214" ht="12.75" customHeight="1" x14ac:dyDescent="0.2"/>
    <row r="57215" ht="12.75" customHeight="1" x14ac:dyDescent="0.2"/>
    <row r="57216" ht="12.75" customHeight="1" x14ac:dyDescent="0.2"/>
    <row r="57217" ht="12.75" customHeight="1" x14ac:dyDescent="0.2"/>
    <row r="57218" ht="12.75" customHeight="1" x14ac:dyDescent="0.2"/>
    <row r="57219" ht="12.75" customHeight="1" x14ac:dyDescent="0.2"/>
    <row r="57220" ht="12.75" customHeight="1" x14ac:dyDescent="0.2"/>
    <row r="57221" ht="12.75" customHeight="1" x14ac:dyDescent="0.2"/>
    <row r="57222" ht="12.75" customHeight="1" x14ac:dyDescent="0.2"/>
    <row r="57223" ht="12.75" customHeight="1" x14ac:dyDescent="0.2"/>
    <row r="57224" ht="12.75" customHeight="1" x14ac:dyDescent="0.2"/>
    <row r="57225" ht="12.75" customHeight="1" x14ac:dyDescent="0.2"/>
    <row r="57226" ht="12.75" customHeight="1" x14ac:dyDescent="0.2"/>
    <row r="57227" ht="12.75" customHeight="1" x14ac:dyDescent="0.2"/>
    <row r="57228" ht="12.75" customHeight="1" x14ac:dyDescent="0.2"/>
    <row r="57229" ht="12.75" customHeight="1" x14ac:dyDescent="0.2"/>
    <row r="57230" ht="12.75" customHeight="1" x14ac:dyDescent="0.2"/>
    <row r="57231" ht="12.75" customHeight="1" x14ac:dyDescent="0.2"/>
    <row r="57232" ht="12.75" customHeight="1" x14ac:dyDescent="0.2"/>
    <row r="57233" ht="12.75" customHeight="1" x14ac:dyDescent="0.2"/>
    <row r="57234" ht="12.75" customHeight="1" x14ac:dyDescent="0.2"/>
    <row r="57235" ht="12.75" customHeight="1" x14ac:dyDescent="0.2"/>
    <row r="57236" ht="12.75" customHeight="1" x14ac:dyDescent="0.2"/>
    <row r="57237" ht="12.75" customHeight="1" x14ac:dyDescent="0.2"/>
    <row r="57238" ht="12.75" customHeight="1" x14ac:dyDescent="0.2"/>
    <row r="57239" ht="12.75" customHeight="1" x14ac:dyDescent="0.2"/>
    <row r="57240" ht="12.75" customHeight="1" x14ac:dyDescent="0.2"/>
    <row r="57241" ht="12.75" customHeight="1" x14ac:dyDescent="0.2"/>
    <row r="57242" ht="12.75" customHeight="1" x14ac:dyDescent="0.2"/>
    <row r="57243" ht="12.75" customHeight="1" x14ac:dyDescent="0.2"/>
    <row r="57244" ht="12.75" customHeight="1" x14ac:dyDescent="0.2"/>
    <row r="57245" ht="12.75" customHeight="1" x14ac:dyDescent="0.2"/>
    <row r="57246" ht="12.75" customHeight="1" x14ac:dyDescent="0.2"/>
    <row r="57247" ht="12.75" customHeight="1" x14ac:dyDescent="0.2"/>
    <row r="57248" ht="12.75" customHeight="1" x14ac:dyDescent="0.2"/>
    <row r="57249" ht="12.75" customHeight="1" x14ac:dyDescent="0.2"/>
    <row r="57250" ht="12.75" customHeight="1" x14ac:dyDescent="0.2"/>
    <row r="57251" ht="12.75" customHeight="1" x14ac:dyDescent="0.2"/>
    <row r="57252" ht="12.75" customHeight="1" x14ac:dyDescent="0.2"/>
    <row r="57253" ht="12.75" customHeight="1" x14ac:dyDescent="0.2"/>
    <row r="57254" ht="12.75" customHeight="1" x14ac:dyDescent="0.2"/>
    <row r="57255" ht="12.75" customHeight="1" x14ac:dyDescent="0.2"/>
    <row r="57256" ht="12.75" customHeight="1" x14ac:dyDescent="0.2"/>
    <row r="57257" ht="12.75" customHeight="1" x14ac:dyDescent="0.2"/>
    <row r="57258" ht="12.75" customHeight="1" x14ac:dyDescent="0.2"/>
    <row r="57259" ht="12.75" customHeight="1" x14ac:dyDescent="0.2"/>
    <row r="57260" ht="12.75" customHeight="1" x14ac:dyDescent="0.2"/>
    <row r="57261" ht="12.75" customHeight="1" x14ac:dyDescent="0.2"/>
    <row r="57262" ht="12.75" customHeight="1" x14ac:dyDescent="0.2"/>
    <row r="57263" ht="12.75" customHeight="1" x14ac:dyDescent="0.2"/>
    <row r="57264" ht="12.75" customHeight="1" x14ac:dyDescent="0.2"/>
    <row r="57265" ht="12.75" customHeight="1" x14ac:dyDescent="0.2"/>
    <row r="57266" ht="12.75" customHeight="1" x14ac:dyDescent="0.2"/>
    <row r="57267" ht="12.75" customHeight="1" x14ac:dyDescent="0.2"/>
    <row r="57268" ht="12.75" customHeight="1" x14ac:dyDescent="0.2"/>
    <row r="57269" ht="12.75" customHeight="1" x14ac:dyDescent="0.2"/>
    <row r="57270" ht="12.75" customHeight="1" x14ac:dyDescent="0.2"/>
    <row r="57271" ht="12.75" customHeight="1" x14ac:dyDescent="0.2"/>
    <row r="57272" ht="12.75" customHeight="1" x14ac:dyDescent="0.2"/>
    <row r="57273" ht="12.75" customHeight="1" x14ac:dyDescent="0.2"/>
    <row r="57274" ht="12.75" customHeight="1" x14ac:dyDescent="0.2"/>
    <row r="57275" ht="12.75" customHeight="1" x14ac:dyDescent="0.2"/>
    <row r="57276" ht="12.75" customHeight="1" x14ac:dyDescent="0.2"/>
    <row r="57277" ht="12.75" customHeight="1" x14ac:dyDescent="0.2"/>
    <row r="57278" ht="12.75" customHeight="1" x14ac:dyDescent="0.2"/>
    <row r="57279" ht="12.75" customHeight="1" x14ac:dyDescent="0.2"/>
    <row r="57280" ht="12.75" customHeight="1" x14ac:dyDescent="0.2"/>
    <row r="57281" ht="12.75" customHeight="1" x14ac:dyDescent="0.2"/>
    <row r="57282" ht="12.75" customHeight="1" x14ac:dyDescent="0.2"/>
    <row r="57283" ht="12.75" customHeight="1" x14ac:dyDescent="0.2"/>
    <row r="57284" ht="12.75" customHeight="1" x14ac:dyDescent="0.2"/>
    <row r="57285" ht="12.75" customHeight="1" x14ac:dyDescent="0.2"/>
    <row r="57286" ht="12.75" customHeight="1" x14ac:dyDescent="0.2"/>
    <row r="57287" ht="12.75" customHeight="1" x14ac:dyDescent="0.2"/>
    <row r="57288" ht="12.75" customHeight="1" x14ac:dyDescent="0.2"/>
    <row r="57289" ht="12.75" customHeight="1" x14ac:dyDescent="0.2"/>
    <row r="57290" ht="12.75" customHeight="1" x14ac:dyDescent="0.2"/>
    <row r="57291" ht="12.75" customHeight="1" x14ac:dyDescent="0.2"/>
    <row r="57292" ht="12.75" customHeight="1" x14ac:dyDescent="0.2"/>
    <row r="57293" ht="12.75" customHeight="1" x14ac:dyDescent="0.2"/>
    <row r="57294" ht="12.75" customHeight="1" x14ac:dyDescent="0.2"/>
    <row r="57295" ht="12.75" customHeight="1" x14ac:dyDescent="0.2"/>
    <row r="57296" ht="12.75" customHeight="1" x14ac:dyDescent="0.2"/>
    <row r="57297" ht="12.75" customHeight="1" x14ac:dyDescent="0.2"/>
    <row r="57298" ht="12.75" customHeight="1" x14ac:dyDescent="0.2"/>
    <row r="57299" ht="12.75" customHeight="1" x14ac:dyDescent="0.2"/>
    <row r="57300" ht="12.75" customHeight="1" x14ac:dyDescent="0.2"/>
    <row r="57301" ht="12.75" customHeight="1" x14ac:dyDescent="0.2"/>
    <row r="57302" ht="12.75" customHeight="1" x14ac:dyDescent="0.2"/>
    <row r="57303" ht="12.75" customHeight="1" x14ac:dyDescent="0.2"/>
    <row r="57304" ht="12.75" customHeight="1" x14ac:dyDescent="0.2"/>
    <row r="57305" ht="12.75" customHeight="1" x14ac:dyDescent="0.2"/>
    <row r="57306" ht="12.75" customHeight="1" x14ac:dyDescent="0.2"/>
    <row r="57307" ht="12.75" customHeight="1" x14ac:dyDescent="0.2"/>
    <row r="57308" ht="12.75" customHeight="1" x14ac:dyDescent="0.2"/>
    <row r="57309" ht="12.75" customHeight="1" x14ac:dyDescent="0.2"/>
    <row r="57310" ht="12.75" customHeight="1" x14ac:dyDescent="0.2"/>
    <row r="57311" ht="12.75" customHeight="1" x14ac:dyDescent="0.2"/>
    <row r="57312" ht="12.75" customHeight="1" x14ac:dyDescent="0.2"/>
    <row r="57313" ht="12.75" customHeight="1" x14ac:dyDescent="0.2"/>
    <row r="57314" ht="12.75" customHeight="1" x14ac:dyDescent="0.2"/>
    <row r="57315" ht="12.75" customHeight="1" x14ac:dyDescent="0.2"/>
    <row r="57316" ht="12.75" customHeight="1" x14ac:dyDescent="0.2"/>
    <row r="57317" ht="12.75" customHeight="1" x14ac:dyDescent="0.2"/>
    <row r="57318" ht="12.75" customHeight="1" x14ac:dyDescent="0.2"/>
    <row r="57319" ht="12.75" customHeight="1" x14ac:dyDescent="0.2"/>
    <row r="57320" ht="12.75" customHeight="1" x14ac:dyDescent="0.2"/>
    <row r="57321" ht="12.75" customHeight="1" x14ac:dyDescent="0.2"/>
    <row r="57322" ht="12.75" customHeight="1" x14ac:dyDescent="0.2"/>
    <row r="57323" ht="12.75" customHeight="1" x14ac:dyDescent="0.2"/>
    <row r="57324" ht="12.75" customHeight="1" x14ac:dyDescent="0.2"/>
    <row r="57325" ht="12.75" customHeight="1" x14ac:dyDescent="0.2"/>
    <row r="57326" ht="12.75" customHeight="1" x14ac:dyDescent="0.2"/>
    <row r="57327" ht="12.75" customHeight="1" x14ac:dyDescent="0.2"/>
    <row r="57328" ht="12.75" customHeight="1" x14ac:dyDescent="0.2"/>
    <row r="57329" ht="12.75" customHeight="1" x14ac:dyDescent="0.2"/>
    <row r="57330" ht="12.75" customHeight="1" x14ac:dyDescent="0.2"/>
    <row r="57331" ht="12.75" customHeight="1" x14ac:dyDescent="0.2"/>
    <row r="57332" ht="12.75" customHeight="1" x14ac:dyDescent="0.2"/>
    <row r="57333" ht="12.75" customHeight="1" x14ac:dyDescent="0.2"/>
    <row r="57334" ht="12.75" customHeight="1" x14ac:dyDescent="0.2"/>
    <row r="57335" ht="12.75" customHeight="1" x14ac:dyDescent="0.2"/>
    <row r="57336" ht="12.75" customHeight="1" x14ac:dyDescent="0.2"/>
    <row r="57337" ht="12.75" customHeight="1" x14ac:dyDescent="0.2"/>
    <row r="57338" ht="12.75" customHeight="1" x14ac:dyDescent="0.2"/>
    <row r="57339" ht="12.75" customHeight="1" x14ac:dyDescent="0.2"/>
    <row r="57340" ht="12.75" customHeight="1" x14ac:dyDescent="0.2"/>
    <row r="57341" ht="12.75" customHeight="1" x14ac:dyDescent="0.2"/>
    <row r="57342" ht="12.75" customHeight="1" x14ac:dyDescent="0.2"/>
    <row r="57343" ht="12.75" customHeight="1" x14ac:dyDescent="0.2"/>
    <row r="57344" ht="12.75" customHeight="1" x14ac:dyDescent="0.2"/>
    <row r="57345" ht="12.75" customHeight="1" x14ac:dyDescent="0.2"/>
    <row r="57346" ht="12.75" customHeight="1" x14ac:dyDescent="0.2"/>
    <row r="57347" ht="12.75" customHeight="1" x14ac:dyDescent="0.2"/>
    <row r="57348" ht="12.75" customHeight="1" x14ac:dyDescent="0.2"/>
    <row r="57349" ht="12.75" customHeight="1" x14ac:dyDescent="0.2"/>
    <row r="57350" ht="12.75" customHeight="1" x14ac:dyDescent="0.2"/>
    <row r="57351" ht="12.75" customHeight="1" x14ac:dyDescent="0.2"/>
    <row r="57352" ht="12.75" customHeight="1" x14ac:dyDescent="0.2"/>
    <row r="57353" ht="12.75" customHeight="1" x14ac:dyDescent="0.2"/>
    <row r="57354" ht="12.75" customHeight="1" x14ac:dyDescent="0.2"/>
    <row r="57355" ht="12.75" customHeight="1" x14ac:dyDescent="0.2"/>
    <row r="57356" ht="12.75" customHeight="1" x14ac:dyDescent="0.2"/>
    <row r="57357" ht="12.75" customHeight="1" x14ac:dyDescent="0.2"/>
    <row r="57358" ht="12.75" customHeight="1" x14ac:dyDescent="0.2"/>
    <row r="57359" ht="12.75" customHeight="1" x14ac:dyDescent="0.2"/>
    <row r="57360" ht="12.75" customHeight="1" x14ac:dyDescent="0.2"/>
    <row r="57361" ht="12.75" customHeight="1" x14ac:dyDescent="0.2"/>
    <row r="57362" ht="12.75" customHeight="1" x14ac:dyDescent="0.2"/>
    <row r="57363" ht="12.75" customHeight="1" x14ac:dyDescent="0.2"/>
    <row r="57364" ht="12.75" customHeight="1" x14ac:dyDescent="0.2"/>
    <row r="57365" ht="12.75" customHeight="1" x14ac:dyDescent="0.2"/>
    <row r="57366" ht="12.75" customHeight="1" x14ac:dyDescent="0.2"/>
    <row r="57367" ht="12.75" customHeight="1" x14ac:dyDescent="0.2"/>
    <row r="57368" ht="12.75" customHeight="1" x14ac:dyDescent="0.2"/>
    <row r="57369" ht="12.75" customHeight="1" x14ac:dyDescent="0.2"/>
    <row r="57370" ht="12.75" customHeight="1" x14ac:dyDescent="0.2"/>
    <row r="57371" ht="12.75" customHeight="1" x14ac:dyDescent="0.2"/>
    <row r="57372" ht="12.75" customHeight="1" x14ac:dyDescent="0.2"/>
    <row r="57373" ht="12.75" customHeight="1" x14ac:dyDescent="0.2"/>
    <row r="57374" ht="12.75" customHeight="1" x14ac:dyDescent="0.2"/>
    <row r="57375" ht="12.75" customHeight="1" x14ac:dyDescent="0.2"/>
    <row r="57376" ht="12.75" customHeight="1" x14ac:dyDescent="0.2"/>
    <row r="57377" ht="12.75" customHeight="1" x14ac:dyDescent="0.2"/>
    <row r="57378" ht="12.75" customHeight="1" x14ac:dyDescent="0.2"/>
    <row r="57379" ht="12.75" customHeight="1" x14ac:dyDescent="0.2"/>
    <row r="57380" ht="12.75" customHeight="1" x14ac:dyDescent="0.2"/>
    <row r="57381" ht="12.75" customHeight="1" x14ac:dyDescent="0.2"/>
    <row r="57382" ht="12.75" customHeight="1" x14ac:dyDescent="0.2"/>
    <row r="57383" ht="12.75" customHeight="1" x14ac:dyDescent="0.2"/>
    <row r="57384" ht="12.75" customHeight="1" x14ac:dyDescent="0.2"/>
    <row r="57385" ht="12.75" customHeight="1" x14ac:dyDescent="0.2"/>
    <row r="57386" ht="12.75" customHeight="1" x14ac:dyDescent="0.2"/>
    <row r="57387" ht="12.75" customHeight="1" x14ac:dyDescent="0.2"/>
    <row r="57388" ht="12.75" customHeight="1" x14ac:dyDescent="0.2"/>
    <row r="57389" ht="12.75" customHeight="1" x14ac:dyDescent="0.2"/>
    <row r="57390" ht="12.75" customHeight="1" x14ac:dyDescent="0.2"/>
    <row r="57391" ht="12.75" customHeight="1" x14ac:dyDescent="0.2"/>
    <row r="57392" ht="12.75" customHeight="1" x14ac:dyDescent="0.2"/>
    <row r="57393" ht="12.75" customHeight="1" x14ac:dyDescent="0.2"/>
    <row r="57394" ht="12.75" customHeight="1" x14ac:dyDescent="0.2"/>
    <row r="57395" ht="12.75" customHeight="1" x14ac:dyDescent="0.2"/>
    <row r="57396" ht="12.75" customHeight="1" x14ac:dyDescent="0.2"/>
    <row r="57397" ht="12.75" customHeight="1" x14ac:dyDescent="0.2"/>
    <row r="57398" ht="12.75" customHeight="1" x14ac:dyDescent="0.2"/>
    <row r="57399" ht="12.75" customHeight="1" x14ac:dyDescent="0.2"/>
    <row r="57400" ht="12.75" customHeight="1" x14ac:dyDescent="0.2"/>
    <row r="57401" ht="12.75" customHeight="1" x14ac:dyDescent="0.2"/>
    <row r="57402" ht="12.75" customHeight="1" x14ac:dyDescent="0.2"/>
    <row r="57403" ht="12.75" customHeight="1" x14ac:dyDescent="0.2"/>
    <row r="57404" ht="12.75" customHeight="1" x14ac:dyDescent="0.2"/>
    <row r="57405" ht="12.75" customHeight="1" x14ac:dyDescent="0.2"/>
    <row r="57406" ht="12.75" customHeight="1" x14ac:dyDescent="0.2"/>
    <row r="57407" ht="12.75" customHeight="1" x14ac:dyDescent="0.2"/>
    <row r="57408" ht="12.75" customHeight="1" x14ac:dyDescent="0.2"/>
    <row r="57409" ht="12.75" customHeight="1" x14ac:dyDescent="0.2"/>
    <row r="57410" ht="12.75" customHeight="1" x14ac:dyDescent="0.2"/>
    <row r="57411" ht="12.75" customHeight="1" x14ac:dyDescent="0.2"/>
    <row r="57412" ht="12.75" customHeight="1" x14ac:dyDescent="0.2"/>
    <row r="57413" ht="12.75" customHeight="1" x14ac:dyDescent="0.2"/>
    <row r="57414" ht="12.75" customHeight="1" x14ac:dyDescent="0.2"/>
    <row r="57415" ht="12.75" customHeight="1" x14ac:dyDescent="0.2"/>
    <row r="57416" ht="12.75" customHeight="1" x14ac:dyDescent="0.2"/>
    <row r="57417" ht="12.75" customHeight="1" x14ac:dyDescent="0.2"/>
    <row r="57418" ht="12.75" customHeight="1" x14ac:dyDescent="0.2"/>
    <row r="57419" ht="12.75" customHeight="1" x14ac:dyDescent="0.2"/>
    <row r="57420" ht="12.75" customHeight="1" x14ac:dyDescent="0.2"/>
    <row r="57421" ht="12.75" customHeight="1" x14ac:dyDescent="0.2"/>
    <row r="57422" ht="12.75" customHeight="1" x14ac:dyDescent="0.2"/>
    <row r="57423" ht="12.75" customHeight="1" x14ac:dyDescent="0.2"/>
    <row r="57424" ht="12.75" customHeight="1" x14ac:dyDescent="0.2"/>
    <row r="57425" ht="12.75" customHeight="1" x14ac:dyDescent="0.2"/>
    <row r="57426" ht="12.75" customHeight="1" x14ac:dyDescent="0.2"/>
    <row r="57427" ht="12.75" customHeight="1" x14ac:dyDescent="0.2"/>
    <row r="57428" ht="12.75" customHeight="1" x14ac:dyDescent="0.2"/>
    <row r="57429" ht="12.75" customHeight="1" x14ac:dyDescent="0.2"/>
    <row r="57430" ht="12.75" customHeight="1" x14ac:dyDescent="0.2"/>
    <row r="57431" ht="12.75" customHeight="1" x14ac:dyDescent="0.2"/>
    <row r="57432" ht="12.75" customHeight="1" x14ac:dyDescent="0.2"/>
    <row r="57433" ht="12.75" customHeight="1" x14ac:dyDescent="0.2"/>
    <row r="57434" ht="12.75" customHeight="1" x14ac:dyDescent="0.2"/>
    <row r="57435" ht="12.75" customHeight="1" x14ac:dyDescent="0.2"/>
    <row r="57436" ht="12.75" customHeight="1" x14ac:dyDescent="0.2"/>
    <row r="57437" ht="12.75" customHeight="1" x14ac:dyDescent="0.2"/>
    <row r="57438" ht="12.75" customHeight="1" x14ac:dyDescent="0.2"/>
    <row r="57439" ht="12.75" customHeight="1" x14ac:dyDescent="0.2"/>
    <row r="57440" ht="12.75" customHeight="1" x14ac:dyDescent="0.2"/>
    <row r="57441" ht="12.75" customHeight="1" x14ac:dyDescent="0.2"/>
    <row r="57442" ht="12.75" customHeight="1" x14ac:dyDescent="0.2"/>
    <row r="57443" ht="12.75" customHeight="1" x14ac:dyDescent="0.2"/>
    <row r="57444" ht="12.75" customHeight="1" x14ac:dyDescent="0.2"/>
    <row r="57445" ht="12.75" customHeight="1" x14ac:dyDescent="0.2"/>
    <row r="57446" ht="12.75" customHeight="1" x14ac:dyDescent="0.2"/>
    <row r="57447" ht="12.75" customHeight="1" x14ac:dyDescent="0.2"/>
    <row r="57448" ht="12.75" customHeight="1" x14ac:dyDescent="0.2"/>
    <row r="57449" ht="12.75" customHeight="1" x14ac:dyDescent="0.2"/>
    <row r="57450" ht="12.75" customHeight="1" x14ac:dyDescent="0.2"/>
    <row r="57451" ht="12.75" customHeight="1" x14ac:dyDescent="0.2"/>
    <row r="57452" ht="12.75" customHeight="1" x14ac:dyDescent="0.2"/>
    <row r="57453" ht="12.75" customHeight="1" x14ac:dyDescent="0.2"/>
    <row r="57454" ht="12.75" customHeight="1" x14ac:dyDescent="0.2"/>
    <row r="57455" ht="12.75" customHeight="1" x14ac:dyDescent="0.2"/>
    <row r="57456" ht="12.75" customHeight="1" x14ac:dyDescent="0.2"/>
    <row r="57457" ht="12.75" customHeight="1" x14ac:dyDescent="0.2"/>
    <row r="57458" ht="12.75" customHeight="1" x14ac:dyDescent="0.2"/>
    <row r="57459" ht="12.75" customHeight="1" x14ac:dyDescent="0.2"/>
    <row r="57460" ht="12.75" customHeight="1" x14ac:dyDescent="0.2"/>
    <row r="57461" ht="12.75" customHeight="1" x14ac:dyDescent="0.2"/>
    <row r="57462" ht="12.75" customHeight="1" x14ac:dyDescent="0.2"/>
    <row r="57463" ht="12.75" customHeight="1" x14ac:dyDescent="0.2"/>
    <row r="57464" ht="12.75" customHeight="1" x14ac:dyDescent="0.2"/>
    <row r="57465" ht="12.75" customHeight="1" x14ac:dyDescent="0.2"/>
    <row r="57466" ht="12.75" customHeight="1" x14ac:dyDescent="0.2"/>
    <row r="57467" ht="12.75" customHeight="1" x14ac:dyDescent="0.2"/>
    <row r="57468" ht="12.75" customHeight="1" x14ac:dyDescent="0.2"/>
    <row r="57469" ht="12.75" customHeight="1" x14ac:dyDescent="0.2"/>
    <row r="57470" ht="12.75" customHeight="1" x14ac:dyDescent="0.2"/>
    <row r="57471" ht="12.75" customHeight="1" x14ac:dyDescent="0.2"/>
    <row r="57472" ht="12.75" customHeight="1" x14ac:dyDescent="0.2"/>
    <row r="57473" ht="12.75" customHeight="1" x14ac:dyDescent="0.2"/>
    <row r="57474" ht="12.75" customHeight="1" x14ac:dyDescent="0.2"/>
    <row r="57475" ht="12.75" customHeight="1" x14ac:dyDescent="0.2"/>
    <row r="57476" ht="12.75" customHeight="1" x14ac:dyDescent="0.2"/>
    <row r="57477" ht="12.75" customHeight="1" x14ac:dyDescent="0.2"/>
    <row r="57478" ht="12.75" customHeight="1" x14ac:dyDescent="0.2"/>
    <row r="57479" ht="12.75" customHeight="1" x14ac:dyDescent="0.2"/>
    <row r="57480" ht="12.75" customHeight="1" x14ac:dyDescent="0.2"/>
    <row r="57481" ht="12.75" customHeight="1" x14ac:dyDescent="0.2"/>
    <row r="57482" ht="12.75" customHeight="1" x14ac:dyDescent="0.2"/>
    <row r="57483" ht="12.75" customHeight="1" x14ac:dyDescent="0.2"/>
    <row r="57484" ht="12.75" customHeight="1" x14ac:dyDescent="0.2"/>
    <row r="57485" ht="12.75" customHeight="1" x14ac:dyDescent="0.2"/>
    <row r="57486" ht="12.75" customHeight="1" x14ac:dyDescent="0.2"/>
    <row r="57487" ht="12.75" customHeight="1" x14ac:dyDescent="0.2"/>
    <row r="57488" ht="12.75" customHeight="1" x14ac:dyDescent="0.2"/>
    <row r="57489" ht="12.75" customHeight="1" x14ac:dyDescent="0.2"/>
    <row r="57490" ht="12.75" customHeight="1" x14ac:dyDescent="0.2"/>
    <row r="57491" ht="12.75" customHeight="1" x14ac:dyDescent="0.2"/>
    <row r="57492" ht="12.75" customHeight="1" x14ac:dyDescent="0.2"/>
    <row r="57493" ht="12.75" customHeight="1" x14ac:dyDescent="0.2"/>
    <row r="57494" ht="12.75" customHeight="1" x14ac:dyDescent="0.2"/>
    <row r="57495" ht="12.75" customHeight="1" x14ac:dyDescent="0.2"/>
    <row r="57496" ht="12.75" customHeight="1" x14ac:dyDescent="0.2"/>
    <row r="57497" ht="12.75" customHeight="1" x14ac:dyDescent="0.2"/>
    <row r="57498" ht="12.75" customHeight="1" x14ac:dyDescent="0.2"/>
    <row r="57499" ht="12.75" customHeight="1" x14ac:dyDescent="0.2"/>
    <row r="57500" ht="12.75" customHeight="1" x14ac:dyDescent="0.2"/>
    <row r="57501" ht="12.75" customHeight="1" x14ac:dyDescent="0.2"/>
    <row r="57502" ht="12.75" customHeight="1" x14ac:dyDescent="0.2"/>
    <row r="57503" ht="12.75" customHeight="1" x14ac:dyDescent="0.2"/>
    <row r="57504" ht="12.75" customHeight="1" x14ac:dyDescent="0.2"/>
    <row r="57505" ht="12.75" customHeight="1" x14ac:dyDescent="0.2"/>
    <row r="57506" ht="12.75" customHeight="1" x14ac:dyDescent="0.2"/>
    <row r="57507" ht="12.75" customHeight="1" x14ac:dyDescent="0.2"/>
    <row r="57508" ht="12.75" customHeight="1" x14ac:dyDescent="0.2"/>
    <row r="57509" ht="12.75" customHeight="1" x14ac:dyDescent="0.2"/>
    <row r="57510" ht="12.75" customHeight="1" x14ac:dyDescent="0.2"/>
    <row r="57511" ht="12.75" customHeight="1" x14ac:dyDescent="0.2"/>
    <row r="57512" ht="12.75" customHeight="1" x14ac:dyDescent="0.2"/>
    <row r="57513" ht="12.75" customHeight="1" x14ac:dyDescent="0.2"/>
    <row r="57514" ht="12.75" customHeight="1" x14ac:dyDescent="0.2"/>
    <row r="57515" ht="12.75" customHeight="1" x14ac:dyDescent="0.2"/>
    <row r="57516" ht="12.75" customHeight="1" x14ac:dyDescent="0.2"/>
    <row r="57517" ht="12.75" customHeight="1" x14ac:dyDescent="0.2"/>
    <row r="57518" ht="12.75" customHeight="1" x14ac:dyDescent="0.2"/>
    <row r="57519" ht="12.75" customHeight="1" x14ac:dyDescent="0.2"/>
    <row r="57520" ht="12.75" customHeight="1" x14ac:dyDescent="0.2"/>
    <row r="57521" ht="12.75" customHeight="1" x14ac:dyDescent="0.2"/>
    <row r="57522" ht="12.75" customHeight="1" x14ac:dyDescent="0.2"/>
    <row r="57523" ht="12.75" customHeight="1" x14ac:dyDescent="0.2"/>
    <row r="57524" ht="12.75" customHeight="1" x14ac:dyDescent="0.2"/>
    <row r="57525" ht="12.75" customHeight="1" x14ac:dyDescent="0.2"/>
    <row r="57526" ht="12.75" customHeight="1" x14ac:dyDescent="0.2"/>
    <row r="57527" ht="12.75" customHeight="1" x14ac:dyDescent="0.2"/>
    <row r="57528" ht="12.75" customHeight="1" x14ac:dyDescent="0.2"/>
    <row r="57529" ht="12.75" customHeight="1" x14ac:dyDescent="0.2"/>
    <row r="57530" ht="12.75" customHeight="1" x14ac:dyDescent="0.2"/>
    <row r="57531" ht="12.75" customHeight="1" x14ac:dyDescent="0.2"/>
    <row r="57532" ht="12.75" customHeight="1" x14ac:dyDescent="0.2"/>
    <row r="57533" ht="12.75" customHeight="1" x14ac:dyDescent="0.2"/>
    <row r="57534" ht="12.75" customHeight="1" x14ac:dyDescent="0.2"/>
    <row r="57535" ht="12.75" customHeight="1" x14ac:dyDescent="0.2"/>
    <row r="57536" ht="12.75" customHeight="1" x14ac:dyDescent="0.2"/>
    <row r="57537" ht="12.75" customHeight="1" x14ac:dyDescent="0.2"/>
    <row r="57538" ht="12.75" customHeight="1" x14ac:dyDescent="0.2"/>
    <row r="57539" ht="12.75" customHeight="1" x14ac:dyDescent="0.2"/>
    <row r="57540" ht="12.75" customHeight="1" x14ac:dyDescent="0.2"/>
    <row r="57541" ht="12.75" customHeight="1" x14ac:dyDescent="0.2"/>
    <row r="57542" ht="12.75" customHeight="1" x14ac:dyDescent="0.2"/>
    <row r="57543" ht="12.75" customHeight="1" x14ac:dyDescent="0.2"/>
    <row r="57544" ht="12.75" customHeight="1" x14ac:dyDescent="0.2"/>
    <row r="57545" ht="12.75" customHeight="1" x14ac:dyDescent="0.2"/>
    <row r="57546" ht="12.75" customHeight="1" x14ac:dyDescent="0.2"/>
    <row r="57547" ht="12.75" customHeight="1" x14ac:dyDescent="0.2"/>
    <row r="57548" ht="12.75" customHeight="1" x14ac:dyDescent="0.2"/>
    <row r="57549" ht="12.75" customHeight="1" x14ac:dyDescent="0.2"/>
    <row r="57550" ht="12.75" customHeight="1" x14ac:dyDescent="0.2"/>
    <row r="57551" ht="12.75" customHeight="1" x14ac:dyDescent="0.2"/>
    <row r="57552" ht="12.75" customHeight="1" x14ac:dyDescent="0.2"/>
    <row r="57553" ht="12.75" customHeight="1" x14ac:dyDescent="0.2"/>
    <row r="57554" ht="12.75" customHeight="1" x14ac:dyDescent="0.2"/>
    <row r="57555" ht="12.75" customHeight="1" x14ac:dyDescent="0.2"/>
    <row r="57556" ht="12.75" customHeight="1" x14ac:dyDescent="0.2"/>
    <row r="57557" ht="12.75" customHeight="1" x14ac:dyDescent="0.2"/>
    <row r="57558" ht="12.75" customHeight="1" x14ac:dyDescent="0.2"/>
    <row r="57559" ht="12.75" customHeight="1" x14ac:dyDescent="0.2"/>
    <row r="57560" ht="12.75" customHeight="1" x14ac:dyDescent="0.2"/>
    <row r="57561" ht="12.75" customHeight="1" x14ac:dyDescent="0.2"/>
    <row r="57562" ht="12.75" customHeight="1" x14ac:dyDescent="0.2"/>
    <row r="57563" ht="12.75" customHeight="1" x14ac:dyDescent="0.2"/>
    <row r="57564" ht="12.75" customHeight="1" x14ac:dyDescent="0.2"/>
    <row r="57565" ht="12.75" customHeight="1" x14ac:dyDescent="0.2"/>
    <row r="57566" ht="12.75" customHeight="1" x14ac:dyDescent="0.2"/>
    <row r="57567" ht="12.75" customHeight="1" x14ac:dyDescent="0.2"/>
    <row r="57568" ht="12.75" customHeight="1" x14ac:dyDescent="0.2"/>
    <row r="57569" ht="12.75" customHeight="1" x14ac:dyDescent="0.2"/>
    <row r="57570" ht="12.75" customHeight="1" x14ac:dyDescent="0.2"/>
    <row r="57571" ht="12.75" customHeight="1" x14ac:dyDescent="0.2"/>
    <row r="57572" ht="12.75" customHeight="1" x14ac:dyDescent="0.2"/>
    <row r="57573" ht="12.75" customHeight="1" x14ac:dyDescent="0.2"/>
    <row r="57574" ht="12.75" customHeight="1" x14ac:dyDescent="0.2"/>
    <row r="57575" ht="12.75" customHeight="1" x14ac:dyDescent="0.2"/>
    <row r="57576" ht="12.75" customHeight="1" x14ac:dyDescent="0.2"/>
    <row r="57577" ht="12.75" customHeight="1" x14ac:dyDescent="0.2"/>
    <row r="57578" ht="12.75" customHeight="1" x14ac:dyDescent="0.2"/>
    <row r="57579" ht="12.75" customHeight="1" x14ac:dyDescent="0.2"/>
    <row r="57580" ht="12.75" customHeight="1" x14ac:dyDescent="0.2"/>
    <row r="57581" ht="12.75" customHeight="1" x14ac:dyDescent="0.2"/>
    <row r="57582" ht="12.75" customHeight="1" x14ac:dyDescent="0.2"/>
    <row r="57583" ht="12.75" customHeight="1" x14ac:dyDescent="0.2"/>
    <row r="57584" ht="12.75" customHeight="1" x14ac:dyDescent="0.2"/>
    <row r="57585" ht="12.75" customHeight="1" x14ac:dyDescent="0.2"/>
    <row r="57586" ht="12.75" customHeight="1" x14ac:dyDescent="0.2"/>
    <row r="57587" ht="12.75" customHeight="1" x14ac:dyDescent="0.2"/>
    <row r="57588" ht="12.75" customHeight="1" x14ac:dyDescent="0.2"/>
    <row r="57589" ht="12.75" customHeight="1" x14ac:dyDescent="0.2"/>
    <row r="57590" ht="12.75" customHeight="1" x14ac:dyDescent="0.2"/>
    <row r="57591" ht="12.75" customHeight="1" x14ac:dyDescent="0.2"/>
    <row r="57592" ht="12.75" customHeight="1" x14ac:dyDescent="0.2"/>
    <row r="57593" ht="12.75" customHeight="1" x14ac:dyDescent="0.2"/>
    <row r="57594" ht="12.75" customHeight="1" x14ac:dyDescent="0.2"/>
    <row r="57595" ht="12.75" customHeight="1" x14ac:dyDescent="0.2"/>
    <row r="57596" ht="12.75" customHeight="1" x14ac:dyDescent="0.2"/>
    <row r="57597" ht="12.75" customHeight="1" x14ac:dyDescent="0.2"/>
    <row r="57598" ht="12.75" customHeight="1" x14ac:dyDescent="0.2"/>
    <row r="57599" ht="12.75" customHeight="1" x14ac:dyDescent="0.2"/>
    <row r="57600" ht="12.75" customHeight="1" x14ac:dyDescent="0.2"/>
    <row r="57601" ht="12.75" customHeight="1" x14ac:dyDescent="0.2"/>
    <row r="57602" ht="12.75" customHeight="1" x14ac:dyDescent="0.2"/>
    <row r="57603" ht="12.75" customHeight="1" x14ac:dyDescent="0.2"/>
    <row r="57604" ht="12.75" customHeight="1" x14ac:dyDescent="0.2"/>
    <row r="57605" ht="12.75" customHeight="1" x14ac:dyDescent="0.2"/>
    <row r="57606" ht="12.75" customHeight="1" x14ac:dyDescent="0.2"/>
    <row r="57607" ht="12.75" customHeight="1" x14ac:dyDescent="0.2"/>
    <row r="57608" ht="12.75" customHeight="1" x14ac:dyDescent="0.2"/>
    <row r="57609" ht="12.75" customHeight="1" x14ac:dyDescent="0.2"/>
    <row r="57610" ht="12.75" customHeight="1" x14ac:dyDescent="0.2"/>
    <row r="57611" ht="12.75" customHeight="1" x14ac:dyDescent="0.2"/>
    <row r="57612" ht="12.75" customHeight="1" x14ac:dyDescent="0.2"/>
    <row r="57613" ht="12.75" customHeight="1" x14ac:dyDescent="0.2"/>
    <row r="57614" ht="12.75" customHeight="1" x14ac:dyDescent="0.2"/>
    <row r="57615" ht="12.75" customHeight="1" x14ac:dyDescent="0.2"/>
    <row r="57616" ht="12.75" customHeight="1" x14ac:dyDescent="0.2"/>
    <row r="57617" ht="12.75" customHeight="1" x14ac:dyDescent="0.2"/>
    <row r="57618" ht="12.75" customHeight="1" x14ac:dyDescent="0.2"/>
    <row r="57619" ht="12.75" customHeight="1" x14ac:dyDescent="0.2"/>
    <row r="57620" ht="12.75" customHeight="1" x14ac:dyDescent="0.2"/>
    <row r="57621" ht="12.75" customHeight="1" x14ac:dyDescent="0.2"/>
    <row r="57622" ht="12.75" customHeight="1" x14ac:dyDescent="0.2"/>
    <row r="57623" ht="12.75" customHeight="1" x14ac:dyDescent="0.2"/>
    <row r="57624" ht="12.75" customHeight="1" x14ac:dyDescent="0.2"/>
    <row r="57625" ht="12.75" customHeight="1" x14ac:dyDescent="0.2"/>
    <row r="57626" ht="12.75" customHeight="1" x14ac:dyDescent="0.2"/>
    <row r="57627" ht="12.75" customHeight="1" x14ac:dyDescent="0.2"/>
    <row r="57628" ht="12.75" customHeight="1" x14ac:dyDescent="0.2"/>
    <row r="57629" ht="12.75" customHeight="1" x14ac:dyDescent="0.2"/>
    <row r="57630" ht="12.75" customHeight="1" x14ac:dyDescent="0.2"/>
    <row r="57631" ht="12.75" customHeight="1" x14ac:dyDescent="0.2"/>
    <row r="57632" ht="12.75" customHeight="1" x14ac:dyDescent="0.2"/>
    <row r="57633" ht="12.75" customHeight="1" x14ac:dyDescent="0.2"/>
    <row r="57634" ht="12.75" customHeight="1" x14ac:dyDescent="0.2"/>
    <row r="57635" ht="12.75" customHeight="1" x14ac:dyDescent="0.2"/>
    <row r="57636" ht="12.75" customHeight="1" x14ac:dyDescent="0.2"/>
    <row r="57637" ht="12.75" customHeight="1" x14ac:dyDescent="0.2"/>
    <row r="57638" ht="12.75" customHeight="1" x14ac:dyDescent="0.2"/>
    <row r="57639" ht="12.75" customHeight="1" x14ac:dyDescent="0.2"/>
    <row r="57640" ht="12.75" customHeight="1" x14ac:dyDescent="0.2"/>
    <row r="57641" ht="12.75" customHeight="1" x14ac:dyDescent="0.2"/>
    <row r="57642" ht="12.75" customHeight="1" x14ac:dyDescent="0.2"/>
    <row r="57643" ht="12.75" customHeight="1" x14ac:dyDescent="0.2"/>
    <row r="57644" ht="12.75" customHeight="1" x14ac:dyDescent="0.2"/>
    <row r="57645" ht="12.75" customHeight="1" x14ac:dyDescent="0.2"/>
    <row r="57646" ht="12.75" customHeight="1" x14ac:dyDescent="0.2"/>
    <row r="57647" ht="12.75" customHeight="1" x14ac:dyDescent="0.2"/>
    <row r="57648" ht="12.75" customHeight="1" x14ac:dyDescent="0.2"/>
    <row r="57649" ht="12.75" customHeight="1" x14ac:dyDescent="0.2"/>
    <row r="57650" ht="12.75" customHeight="1" x14ac:dyDescent="0.2"/>
    <row r="57651" ht="12.75" customHeight="1" x14ac:dyDescent="0.2"/>
    <row r="57652" ht="12.75" customHeight="1" x14ac:dyDescent="0.2"/>
    <row r="57653" ht="12.75" customHeight="1" x14ac:dyDescent="0.2"/>
    <row r="57654" ht="12.75" customHeight="1" x14ac:dyDescent="0.2"/>
    <row r="57655" ht="12.75" customHeight="1" x14ac:dyDescent="0.2"/>
    <row r="57656" ht="12.75" customHeight="1" x14ac:dyDescent="0.2"/>
    <row r="57657" ht="12.75" customHeight="1" x14ac:dyDescent="0.2"/>
    <row r="57658" ht="12.75" customHeight="1" x14ac:dyDescent="0.2"/>
    <row r="57659" ht="12.75" customHeight="1" x14ac:dyDescent="0.2"/>
    <row r="57660" ht="12.75" customHeight="1" x14ac:dyDescent="0.2"/>
    <row r="57661" ht="12.75" customHeight="1" x14ac:dyDescent="0.2"/>
    <row r="57662" ht="12.75" customHeight="1" x14ac:dyDescent="0.2"/>
    <row r="57663" ht="12.75" customHeight="1" x14ac:dyDescent="0.2"/>
    <row r="57664" ht="12.75" customHeight="1" x14ac:dyDescent="0.2"/>
    <row r="57665" ht="12.75" customHeight="1" x14ac:dyDescent="0.2"/>
    <row r="57666" ht="12.75" customHeight="1" x14ac:dyDescent="0.2"/>
    <row r="57667" ht="12.75" customHeight="1" x14ac:dyDescent="0.2"/>
    <row r="57668" ht="12.75" customHeight="1" x14ac:dyDescent="0.2"/>
    <row r="57669" ht="12.75" customHeight="1" x14ac:dyDescent="0.2"/>
    <row r="57670" ht="12.75" customHeight="1" x14ac:dyDescent="0.2"/>
    <row r="57671" ht="12.75" customHeight="1" x14ac:dyDescent="0.2"/>
    <row r="57672" ht="12.75" customHeight="1" x14ac:dyDescent="0.2"/>
    <row r="57673" ht="12.75" customHeight="1" x14ac:dyDescent="0.2"/>
    <row r="57674" ht="12.75" customHeight="1" x14ac:dyDescent="0.2"/>
    <row r="57675" ht="12.75" customHeight="1" x14ac:dyDescent="0.2"/>
    <row r="57676" ht="12.75" customHeight="1" x14ac:dyDescent="0.2"/>
    <row r="57677" ht="12.75" customHeight="1" x14ac:dyDescent="0.2"/>
    <row r="57678" ht="12.75" customHeight="1" x14ac:dyDescent="0.2"/>
    <row r="57679" ht="12.75" customHeight="1" x14ac:dyDescent="0.2"/>
    <row r="57680" ht="12.75" customHeight="1" x14ac:dyDescent="0.2"/>
    <row r="57681" ht="12.75" customHeight="1" x14ac:dyDescent="0.2"/>
    <row r="57682" ht="12.75" customHeight="1" x14ac:dyDescent="0.2"/>
    <row r="57683" ht="12.75" customHeight="1" x14ac:dyDescent="0.2"/>
    <row r="57684" ht="12.75" customHeight="1" x14ac:dyDescent="0.2"/>
    <row r="57685" ht="12.75" customHeight="1" x14ac:dyDescent="0.2"/>
    <row r="57686" ht="12.75" customHeight="1" x14ac:dyDescent="0.2"/>
    <row r="57687" ht="12.75" customHeight="1" x14ac:dyDescent="0.2"/>
    <row r="57688" ht="12.75" customHeight="1" x14ac:dyDescent="0.2"/>
    <row r="57689" ht="12.75" customHeight="1" x14ac:dyDescent="0.2"/>
    <row r="57690" ht="12.75" customHeight="1" x14ac:dyDescent="0.2"/>
    <row r="57691" ht="12.75" customHeight="1" x14ac:dyDescent="0.2"/>
    <row r="57692" ht="12.75" customHeight="1" x14ac:dyDescent="0.2"/>
    <row r="57693" ht="12.75" customHeight="1" x14ac:dyDescent="0.2"/>
    <row r="57694" ht="12.75" customHeight="1" x14ac:dyDescent="0.2"/>
    <row r="57695" ht="12.75" customHeight="1" x14ac:dyDescent="0.2"/>
    <row r="57696" ht="12.75" customHeight="1" x14ac:dyDescent="0.2"/>
    <row r="57697" ht="12.75" customHeight="1" x14ac:dyDescent="0.2"/>
    <row r="57698" ht="12.75" customHeight="1" x14ac:dyDescent="0.2"/>
    <row r="57699" ht="12.75" customHeight="1" x14ac:dyDescent="0.2"/>
    <row r="57700" ht="12.75" customHeight="1" x14ac:dyDescent="0.2"/>
    <row r="57701" ht="12.75" customHeight="1" x14ac:dyDescent="0.2"/>
    <row r="57702" ht="12.75" customHeight="1" x14ac:dyDescent="0.2"/>
    <row r="57703" ht="12.75" customHeight="1" x14ac:dyDescent="0.2"/>
    <row r="57704" ht="12.75" customHeight="1" x14ac:dyDescent="0.2"/>
    <row r="57705" ht="12.75" customHeight="1" x14ac:dyDescent="0.2"/>
    <row r="57706" ht="12.75" customHeight="1" x14ac:dyDescent="0.2"/>
    <row r="57707" ht="12.75" customHeight="1" x14ac:dyDescent="0.2"/>
    <row r="57708" ht="12.75" customHeight="1" x14ac:dyDescent="0.2"/>
    <row r="57709" ht="12.75" customHeight="1" x14ac:dyDescent="0.2"/>
    <row r="57710" ht="12.75" customHeight="1" x14ac:dyDescent="0.2"/>
    <row r="57711" ht="12.75" customHeight="1" x14ac:dyDescent="0.2"/>
    <row r="57712" ht="12.75" customHeight="1" x14ac:dyDescent="0.2"/>
    <row r="57713" ht="12.75" customHeight="1" x14ac:dyDescent="0.2"/>
    <row r="57714" ht="12.75" customHeight="1" x14ac:dyDescent="0.2"/>
    <row r="57715" ht="12.75" customHeight="1" x14ac:dyDescent="0.2"/>
    <row r="57716" ht="12.75" customHeight="1" x14ac:dyDescent="0.2"/>
    <row r="57717" ht="12.75" customHeight="1" x14ac:dyDescent="0.2"/>
    <row r="57718" ht="12.75" customHeight="1" x14ac:dyDescent="0.2"/>
    <row r="57719" ht="12.75" customHeight="1" x14ac:dyDescent="0.2"/>
    <row r="57720" ht="12.75" customHeight="1" x14ac:dyDescent="0.2"/>
    <row r="57721" ht="12.75" customHeight="1" x14ac:dyDescent="0.2"/>
    <row r="57722" ht="12.75" customHeight="1" x14ac:dyDescent="0.2"/>
    <row r="57723" ht="12.75" customHeight="1" x14ac:dyDescent="0.2"/>
    <row r="57724" ht="12.75" customHeight="1" x14ac:dyDescent="0.2"/>
    <row r="57725" ht="12.75" customHeight="1" x14ac:dyDescent="0.2"/>
    <row r="57726" ht="12.75" customHeight="1" x14ac:dyDescent="0.2"/>
    <row r="57727" ht="12.75" customHeight="1" x14ac:dyDescent="0.2"/>
    <row r="57728" ht="12.75" customHeight="1" x14ac:dyDescent="0.2"/>
    <row r="57729" ht="12.75" customHeight="1" x14ac:dyDescent="0.2"/>
    <row r="57730" ht="12.75" customHeight="1" x14ac:dyDescent="0.2"/>
    <row r="57731" ht="12.75" customHeight="1" x14ac:dyDescent="0.2"/>
    <row r="57732" ht="12.75" customHeight="1" x14ac:dyDescent="0.2"/>
    <row r="57733" ht="12.75" customHeight="1" x14ac:dyDescent="0.2"/>
    <row r="57734" ht="12.75" customHeight="1" x14ac:dyDescent="0.2"/>
    <row r="57735" ht="12.75" customHeight="1" x14ac:dyDescent="0.2"/>
    <row r="57736" ht="12.75" customHeight="1" x14ac:dyDescent="0.2"/>
    <row r="57737" ht="12.75" customHeight="1" x14ac:dyDescent="0.2"/>
    <row r="57738" ht="12.75" customHeight="1" x14ac:dyDescent="0.2"/>
    <row r="57739" ht="12.75" customHeight="1" x14ac:dyDescent="0.2"/>
    <row r="57740" ht="12.75" customHeight="1" x14ac:dyDescent="0.2"/>
    <row r="57741" ht="12.75" customHeight="1" x14ac:dyDescent="0.2"/>
    <row r="57742" ht="12.75" customHeight="1" x14ac:dyDescent="0.2"/>
    <row r="57743" ht="12.75" customHeight="1" x14ac:dyDescent="0.2"/>
    <row r="57744" ht="12.75" customHeight="1" x14ac:dyDescent="0.2"/>
    <row r="57745" ht="12.75" customHeight="1" x14ac:dyDescent="0.2"/>
    <row r="57746" ht="12.75" customHeight="1" x14ac:dyDescent="0.2"/>
    <row r="57747" ht="12.75" customHeight="1" x14ac:dyDescent="0.2"/>
    <row r="57748" ht="12.75" customHeight="1" x14ac:dyDescent="0.2"/>
    <row r="57749" ht="12.75" customHeight="1" x14ac:dyDescent="0.2"/>
    <row r="57750" ht="12.75" customHeight="1" x14ac:dyDescent="0.2"/>
    <row r="57751" ht="12.75" customHeight="1" x14ac:dyDescent="0.2"/>
    <row r="57752" ht="12.75" customHeight="1" x14ac:dyDescent="0.2"/>
    <row r="57753" ht="12.75" customHeight="1" x14ac:dyDescent="0.2"/>
    <row r="57754" ht="12.75" customHeight="1" x14ac:dyDescent="0.2"/>
    <row r="57755" ht="12.75" customHeight="1" x14ac:dyDescent="0.2"/>
    <row r="57756" ht="12.75" customHeight="1" x14ac:dyDescent="0.2"/>
    <row r="57757" ht="12.75" customHeight="1" x14ac:dyDescent="0.2"/>
    <row r="57758" ht="12.75" customHeight="1" x14ac:dyDescent="0.2"/>
    <row r="57759" ht="12.75" customHeight="1" x14ac:dyDescent="0.2"/>
    <row r="57760" ht="12.75" customHeight="1" x14ac:dyDescent="0.2"/>
    <row r="57761" ht="12.75" customHeight="1" x14ac:dyDescent="0.2"/>
    <row r="57762" ht="12.75" customHeight="1" x14ac:dyDescent="0.2"/>
    <row r="57763" ht="12.75" customHeight="1" x14ac:dyDescent="0.2"/>
    <row r="57764" ht="12.75" customHeight="1" x14ac:dyDescent="0.2"/>
    <row r="57765" ht="12.75" customHeight="1" x14ac:dyDescent="0.2"/>
    <row r="57766" ht="12.75" customHeight="1" x14ac:dyDescent="0.2"/>
    <row r="57767" ht="12.75" customHeight="1" x14ac:dyDescent="0.2"/>
    <row r="57768" ht="12.75" customHeight="1" x14ac:dyDescent="0.2"/>
    <row r="57769" ht="12.75" customHeight="1" x14ac:dyDescent="0.2"/>
    <row r="57770" ht="12.75" customHeight="1" x14ac:dyDescent="0.2"/>
    <row r="57771" ht="12.75" customHeight="1" x14ac:dyDescent="0.2"/>
    <row r="57772" ht="12.75" customHeight="1" x14ac:dyDescent="0.2"/>
    <row r="57773" ht="12.75" customHeight="1" x14ac:dyDescent="0.2"/>
    <row r="57774" ht="12.75" customHeight="1" x14ac:dyDescent="0.2"/>
    <row r="57775" ht="12.75" customHeight="1" x14ac:dyDescent="0.2"/>
    <row r="57776" ht="12.75" customHeight="1" x14ac:dyDescent="0.2"/>
    <row r="57777" ht="12.75" customHeight="1" x14ac:dyDescent="0.2"/>
    <row r="57778" ht="12.75" customHeight="1" x14ac:dyDescent="0.2"/>
    <row r="57779" ht="12.75" customHeight="1" x14ac:dyDescent="0.2"/>
    <row r="57780" ht="12.75" customHeight="1" x14ac:dyDescent="0.2"/>
    <row r="57781" ht="12.75" customHeight="1" x14ac:dyDescent="0.2"/>
    <row r="57782" ht="12.75" customHeight="1" x14ac:dyDescent="0.2"/>
    <row r="57783" ht="12.75" customHeight="1" x14ac:dyDescent="0.2"/>
    <row r="57784" ht="12.75" customHeight="1" x14ac:dyDescent="0.2"/>
    <row r="57785" ht="12.75" customHeight="1" x14ac:dyDescent="0.2"/>
    <row r="57786" ht="12.75" customHeight="1" x14ac:dyDescent="0.2"/>
    <row r="57787" ht="12.75" customHeight="1" x14ac:dyDescent="0.2"/>
    <row r="57788" ht="12.75" customHeight="1" x14ac:dyDescent="0.2"/>
    <row r="57789" ht="12.75" customHeight="1" x14ac:dyDescent="0.2"/>
    <row r="57790" ht="12.75" customHeight="1" x14ac:dyDescent="0.2"/>
    <row r="57791" ht="12.75" customHeight="1" x14ac:dyDescent="0.2"/>
    <row r="57792" ht="12.75" customHeight="1" x14ac:dyDescent="0.2"/>
    <row r="57793" ht="12.75" customHeight="1" x14ac:dyDescent="0.2"/>
    <row r="57794" ht="12.75" customHeight="1" x14ac:dyDescent="0.2"/>
    <row r="57795" ht="12.75" customHeight="1" x14ac:dyDescent="0.2"/>
    <row r="57796" ht="12.75" customHeight="1" x14ac:dyDescent="0.2"/>
    <row r="57797" ht="12.75" customHeight="1" x14ac:dyDescent="0.2"/>
    <row r="57798" ht="12.75" customHeight="1" x14ac:dyDescent="0.2"/>
    <row r="57799" ht="12.75" customHeight="1" x14ac:dyDescent="0.2"/>
    <row r="57800" ht="12.75" customHeight="1" x14ac:dyDescent="0.2"/>
    <row r="57801" ht="12.75" customHeight="1" x14ac:dyDescent="0.2"/>
    <row r="57802" ht="12.75" customHeight="1" x14ac:dyDescent="0.2"/>
    <row r="57803" ht="12.75" customHeight="1" x14ac:dyDescent="0.2"/>
    <row r="57804" ht="12.75" customHeight="1" x14ac:dyDescent="0.2"/>
    <row r="57805" ht="12.75" customHeight="1" x14ac:dyDescent="0.2"/>
    <row r="57806" ht="12.75" customHeight="1" x14ac:dyDescent="0.2"/>
    <row r="57807" ht="12.75" customHeight="1" x14ac:dyDescent="0.2"/>
    <row r="57808" ht="12.75" customHeight="1" x14ac:dyDescent="0.2"/>
    <row r="57809" ht="12.75" customHeight="1" x14ac:dyDescent="0.2"/>
    <row r="57810" ht="12.75" customHeight="1" x14ac:dyDescent="0.2"/>
    <row r="57811" ht="12.75" customHeight="1" x14ac:dyDescent="0.2"/>
    <row r="57812" ht="12.75" customHeight="1" x14ac:dyDescent="0.2"/>
    <row r="57813" ht="12.75" customHeight="1" x14ac:dyDescent="0.2"/>
    <row r="57814" ht="12.75" customHeight="1" x14ac:dyDescent="0.2"/>
    <row r="57815" ht="12.75" customHeight="1" x14ac:dyDescent="0.2"/>
    <row r="57816" ht="12.75" customHeight="1" x14ac:dyDescent="0.2"/>
    <row r="57817" ht="12.75" customHeight="1" x14ac:dyDescent="0.2"/>
    <row r="57818" ht="12.75" customHeight="1" x14ac:dyDescent="0.2"/>
    <row r="57819" ht="12.75" customHeight="1" x14ac:dyDescent="0.2"/>
    <row r="57820" ht="12.75" customHeight="1" x14ac:dyDescent="0.2"/>
    <row r="57821" ht="12.75" customHeight="1" x14ac:dyDescent="0.2"/>
    <row r="57822" ht="12.75" customHeight="1" x14ac:dyDescent="0.2"/>
    <row r="57823" ht="12.75" customHeight="1" x14ac:dyDescent="0.2"/>
    <row r="57824" ht="12.75" customHeight="1" x14ac:dyDescent="0.2"/>
    <row r="57825" ht="12.75" customHeight="1" x14ac:dyDescent="0.2"/>
    <row r="57826" ht="12.75" customHeight="1" x14ac:dyDescent="0.2"/>
    <row r="57827" ht="12.75" customHeight="1" x14ac:dyDescent="0.2"/>
    <row r="57828" ht="12.75" customHeight="1" x14ac:dyDescent="0.2"/>
    <row r="57829" ht="12.75" customHeight="1" x14ac:dyDescent="0.2"/>
    <row r="57830" ht="12.75" customHeight="1" x14ac:dyDescent="0.2"/>
    <row r="57831" ht="12.75" customHeight="1" x14ac:dyDescent="0.2"/>
    <row r="57832" ht="12.75" customHeight="1" x14ac:dyDescent="0.2"/>
    <row r="57833" ht="12.75" customHeight="1" x14ac:dyDescent="0.2"/>
    <row r="57834" ht="12.75" customHeight="1" x14ac:dyDescent="0.2"/>
    <row r="57835" ht="12.75" customHeight="1" x14ac:dyDescent="0.2"/>
    <row r="57836" ht="12.75" customHeight="1" x14ac:dyDescent="0.2"/>
    <row r="57837" ht="12.75" customHeight="1" x14ac:dyDescent="0.2"/>
    <row r="57838" ht="12.75" customHeight="1" x14ac:dyDescent="0.2"/>
    <row r="57839" ht="12.75" customHeight="1" x14ac:dyDescent="0.2"/>
    <row r="57840" ht="12.75" customHeight="1" x14ac:dyDescent="0.2"/>
    <row r="57841" ht="12.75" customHeight="1" x14ac:dyDescent="0.2"/>
    <row r="57842" ht="12.75" customHeight="1" x14ac:dyDescent="0.2"/>
    <row r="57843" ht="12.75" customHeight="1" x14ac:dyDescent="0.2"/>
    <row r="57844" ht="12.75" customHeight="1" x14ac:dyDescent="0.2"/>
    <row r="57845" ht="12.75" customHeight="1" x14ac:dyDescent="0.2"/>
    <row r="57846" ht="12.75" customHeight="1" x14ac:dyDescent="0.2"/>
    <row r="57847" ht="12.75" customHeight="1" x14ac:dyDescent="0.2"/>
    <row r="57848" ht="12.75" customHeight="1" x14ac:dyDescent="0.2"/>
    <row r="57849" ht="12.75" customHeight="1" x14ac:dyDescent="0.2"/>
    <row r="57850" ht="12.75" customHeight="1" x14ac:dyDescent="0.2"/>
    <row r="57851" ht="12.75" customHeight="1" x14ac:dyDescent="0.2"/>
    <row r="57852" ht="12.75" customHeight="1" x14ac:dyDescent="0.2"/>
    <row r="57853" ht="12.75" customHeight="1" x14ac:dyDescent="0.2"/>
    <row r="57854" ht="12.75" customHeight="1" x14ac:dyDescent="0.2"/>
    <row r="57855" ht="12.75" customHeight="1" x14ac:dyDescent="0.2"/>
    <row r="57856" ht="12.75" customHeight="1" x14ac:dyDescent="0.2"/>
    <row r="57857" ht="12.75" customHeight="1" x14ac:dyDescent="0.2"/>
    <row r="57858" ht="12.75" customHeight="1" x14ac:dyDescent="0.2"/>
    <row r="57859" ht="12.75" customHeight="1" x14ac:dyDescent="0.2"/>
    <row r="57860" ht="12.75" customHeight="1" x14ac:dyDescent="0.2"/>
    <row r="57861" ht="12.75" customHeight="1" x14ac:dyDescent="0.2"/>
    <row r="57862" ht="12.75" customHeight="1" x14ac:dyDescent="0.2"/>
    <row r="57863" ht="12.75" customHeight="1" x14ac:dyDescent="0.2"/>
    <row r="57864" ht="12.75" customHeight="1" x14ac:dyDescent="0.2"/>
    <row r="57865" ht="12.75" customHeight="1" x14ac:dyDescent="0.2"/>
    <row r="57866" ht="12.75" customHeight="1" x14ac:dyDescent="0.2"/>
    <row r="57867" ht="12.75" customHeight="1" x14ac:dyDescent="0.2"/>
    <row r="57868" ht="12.75" customHeight="1" x14ac:dyDescent="0.2"/>
    <row r="57869" ht="12.75" customHeight="1" x14ac:dyDescent="0.2"/>
    <row r="57870" ht="12.75" customHeight="1" x14ac:dyDescent="0.2"/>
    <row r="57871" ht="12.75" customHeight="1" x14ac:dyDescent="0.2"/>
    <row r="57872" ht="12.75" customHeight="1" x14ac:dyDescent="0.2"/>
    <row r="57873" ht="12.75" customHeight="1" x14ac:dyDescent="0.2"/>
    <row r="57874" ht="12.75" customHeight="1" x14ac:dyDescent="0.2"/>
    <row r="57875" ht="12.75" customHeight="1" x14ac:dyDescent="0.2"/>
    <row r="57876" ht="12.75" customHeight="1" x14ac:dyDescent="0.2"/>
    <row r="57877" ht="12.75" customHeight="1" x14ac:dyDescent="0.2"/>
    <row r="57878" ht="12.75" customHeight="1" x14ac:dyDescent="0.2"/>
    <row r="57879" ht="12.75" customHeight="1" x14ac:dyDescent="0.2"/>
    <row r="57880" ht="12.75" customHeight="1" x14ac:dyDescent="0.2"/>
    <row r="57881" ht="12.75" customHeight="1" x14ac:dyDescent="0.2"/>
    <row r="57882" ht="12.75" customHeight="1" x14ac:dyDescent="0.2"/>
    <row r="57883" ht="12.75" customHeight="1" x14ac:dyDescent="0.2"/>
    <row r="57884" ht="12.75" customHeight="1" x14ac:dyDescent="0.2"/>
    <row r="57885" ht="12.75" customHeight="1" x14ac:dyDescent="0.2"/>
    <row r="57886" ht="12.75" customHeight="1" x14ac:dyDescent="0.2"/>
    <row r="57887" ht="12.75" customHeight="1" x14ac:dyDescent="0.2"/>
    <row r="57888" ht="12.75" customHeight="1" x14ac:dyDescent="0.2"/>
    <row r="57889" ht="12.75" customHeight="1" x14ac:dyDescent="0.2"/>
    <row r="57890" ht="12.75" customHeight="1" x14ac:dyDescent="0.2"/>
    <row r="57891" ht="12.75" customHeight="1" x14ac:dyDescent="0.2"/>
    <row r="57892" ht="12.75" customHeight="1" x14ac:dyDescent="0.2"/>
    <row r="57893" ht="12.75" customHeight="1" x14ac:dyDescent="0.2"/>
    <row r="57894" ht="12.75" customHeight="1" x14ac:dyDescent="0.2"/>
    <row r="57895" ht="12.75" customHeight="1" x14ac:dyDescent="0.2"/>
    <row r="57896" ht="12.75" customHeight="1" x14ac:dyDescent="0.2"/>
    <row r="57897" ht="12.75" customHeight="1" x14ac:dyDescent="0.2"/>
    <row r="57898" ht="12.75" customHeight="1" x14ac:dyDescent="0.2"/>
    <row r="57899" ht="12.75" customHeight="1" x14ac:dyDescent="0.2"/>
    <row r="57900" ht="12.75" customHeight="1" x14ac:dyDescent="0.2"/>
    <row r="57901" ht="12.75" customHeight="1" x14ac:dyDescent="0.2"/>
    <row r="57902" ht="12.75" customHeight="1" x14ac:dyDescent="0.2"/>
    <row r="57903" ht="12.75" customHeight="1" x14ac:dyDescent="0.2"/>
    <row r="57904" ht="12.75" customHeight="1" x14ac:dyDescent="0.2"/>
    <row r="57905" ht="12.75" customHeight="1" x14ac:dyDescent="0.2"/>
    <row r="57906" ht="12.75" customHeight="1" x14ac:dyDescent="0.2"/>
    <row r="57907" ht="12.75" customHeight="1" x14ac:dyDescent="0.2"/>
    <row r="57908" ht="12.75" customHeight="1" x14ac:dyDescent="0.2"/>
    <row r="57909" ht="12.75" customHeight="1" x14ac:dyDescent="0.2"/>
    <row r="57910" ht="12.75" customHeight="1" x14ac:dyDescent="0.2"/>
    <row r="57911" ht="12.75" customHeight="1" x14ac:dyDescent="0.2"/>
    <row r="57912" ht="12.75" customHeight="1" x14ac:dyDescent="0.2"/>
    <row r="57913" ht="12.75" customHeight="1" x14ac:dyDescent="0.2"/>
    <row r="57914" ht="12.75" customHeight="1" x14ac:dyDescent="0.2"/>
    <row r="57915" ht="12.75" customHeight="1" x14ac:dyDescent="0.2"/>
    <row r="57916" ht="12.75" customHeight="1" x14ac:dyDescent="0.2"/>
    <row r="57917" ht="12.75" customHeight="1" x14ac:dyDescent="0.2"/>
    <row r="57918" ht="12.75" customHeight="1" x14ac:dyDescent="0.2"/>
    <row r="57919" ht="12.75" customHeight="1" x14ac:dyDescent="0.2"/>
    <row r="57920" ht="12.75" customHeight="1" x14ac:dyDescent="0.2"/>
    <row r="57921" ht="12.75" customHeight="1" x14ac:dyDescent="0.2"/>
    <row r="57922" ht="12.75" customHeight="1" x14ac:dyDescent="0.2"/>
    <row r="57923" ht="12.75" customHeight="1" x14ac:dyDescent="0.2"/>
    <row r="57924" ht="12.75" customHeight="1" x14ac:dyDescent="0.2"/>
    <row r="57925" ht="12.75" customHeight="1" x14ac:dyDescent="0.2"/>
    <row r="57926" ht="12.75" customHeight="1" x14ac:dyDescent="0.2"/>
    <row r="57927" ht="12.75" customHeight="1" x14ac:dyDescent="0.2"/>
    <row r="57928" ht="12.75" customHeight="1" x14ac:dyDescent="0.2"/>
    <row r="57929" ht="12.75" customHeight="1" x14ac:dyDescent="0.2"/>
    <row r="57930" ht="12.75" customHeight="1" x14ac:dyDescent="0.2"/>
    <row r="57931" ht="12.75" customHeight="1" x14ac:dyDescent="0.2"/>
    <row r="57932" ht="12.75" customHeight="1" x14ac:dyDescent="0.2"/>
    <row r="57933" ht="12.75" customHeight="1" x14ac:dyDescent="0.2"/>
    <row r="57934" ht="12.75" customHeight="1" x14ac:dyDescent="0.2"/>
    <row r="57935" ht="12.75" customHeight="1" x14ac:dyDescent="0.2"/>
    <row r="57936" ht="12.75" customHeight="1" x14ac:dyDescent="0.2"/>
    <row r="57937" ht="12.75" customHeight="1" x14ac:dyDescent="0.2"/>
    <row r="57938" ht="12.75" customHeight="1" x14ac:dyDescent="0.2"/>
    <row r="57939" ht="12.75" customHeight="1" x14ac:dyDescent="0.2"/>
    <row r="57940" ht="12.75" customHeight="1" x14ac:dyDescent="0.2"/>
    <row r="57941" ht="12.75" customHeight="1" x14ac:dyDescent="0.2"/>
    <row r="57942" ht="12.75" customHeight="1" x14ac:dyDescent="0.2"/>
    <row r="57943" ht="12.75" customHeight="1" x14ac:dyDescent="0.2"/>
    <row r="57944" ht="12.75" customHeight="1" x14ac:dyDescent="0.2"/>
    <row r="57945" ht="12.75" customHeight="1" x14ac:dyDescent="0.2"/>
    <row r="57946" ht="12.75" customHeight="1" x14ac:dyDescent="0.2"/>
    <row r="57947" ht="12.75" customHeight="1" x14ac:dyDescent="0.2"/>
    <row r="57948" ht="12.75" customHeight="1" x14ac:dyDescent="0.2"/>
    <row r="57949" ht="12.75" customHeight="1" x14ac:dyDescent="0.2"/>
    <row r="57950" ht="12.75" customHeight="1" x14ac:dyDescent="0.2"/>
    <row r="57951" ht="12.75" customHeight="1" x14ac:dyDescent="0.2"/>
    <row r="57952" ht="12.75" customHeight="1" x14ac:dyDescent="0.2"/>
    <row r="57953" ht="12.75" customHeight="1" x14ac:dyDescent="0.2"/>
    <row r="57954" ht="12.75" customHeight="1" x14ac:dyDescent="0.2"/>
    <row r="57955" ht="12.75" customHeight="1" x14ac:dyDescent="0.2"/>
    <row r="57956" ht="12.75" customHeight="1" x14ac:dyDescent="0.2"/>
    <row r="57957" ht="12.75" customHeight="1" x14ac:dyDescent="0.2"/>
    <row r="57958" ht="12.75" customHeight="1" x14ac:dyDescent="0.2"/>
    <row r="57959" ht="12.75" customHeight="1" x14ac:dyDescent="0.2"/>
    <row r="57960" ht="12.75" customHeight="1" x14ac:dyDescent="0.2"/>
    <row r="57961" ht="12.75" customHeight="1" x14ac:dyDescent="0.2"/>
    <row r="57962" ht="12.75" customHeight="1" x14ac:dyDescent="0.2"/>
    <row r="57963" ht="12.75" customHeight="1" x14ac:dyDescent="0.2"/>
    <row r="57964" ht="12.75" customHeight="1" x14ac:dyDescent="0.2"/>
    <row r="57965" ht="12.75" customHeight="1" x14ac:dyDescent="0.2"/>
    <row r="57966" ht="12.75" customHeight="1" x14ac:dyDescent="0.2"/>
    <row r="57967" ht="12.75" customHeight="1" x14ac:dyDescent="0.2"/>
    <row r="57968" ht="12.75" customHeight="1" x14ac:dyDescent="0.2"/>
    <row r="57969" ht="12.75" customHeight="1" x14ac:dyDescent="0.2"/>
    <row r="57970" ht="12.75" customHeight="1" x14ac:dyDescent="0.2"/>
    <row r="57971" ht="12.75" customHeight="1" x14ac:dyDescent="0.2"/>
    <row r="57972" ht="12.75" customHeight="1" x14ac:dyDescent="0.2"/>
    <row r="57973" ht="12.75" customHeight="1" x14ac:dyDescent="0.2"/>
    <row r="57974" ht="12.75" customHeight="1" x14ac:dyDescent="0.2"/>
    <row r="57975" ht="12.75" customHeight="1" x14ac:dyDescent="0.2"/>
    <row r="57976" ht="12.75" customHeight="1" x14ac:dyDescent="0.2"/>
    <row r="57977" ht="12.75" customHeight="1" x14ac:dyDescent="0.2"/>
    <row r="57978" ht="12.75" customHeight="1" x14ac:dyDescent="0.2"/>
    <row r="57979" ht="12.75" customHeight="1" x14ac:dyDescent="0.2"/>
    <row r="57980" ht="12.75" customHeight="1" x14ac:dyDescent="0.2"/>
    <row r="57981" ht="12.75" customHeight="1" x14ac:dyDescent="0.2"/>
    <row r="57982" ht="12.75" customHeight="1" x14ac:dyDescent="0.2"/>
    <row r="57983" ht="12.75" customHeight="1" x14ac:dyDescent="0.2"/>
    <row r="57984" ht="12.75" customHeight="1" x14ac:dyDescent="0.2"/>
    <row r="57985" ht="12.75" customHeight="1" x14ac:dyDescent="0.2"/>
    <row r="57986" ht="12.75" customHeight="1" x14ac:dyDescent="0.2"/>
    <row r="57987" ht="12.75" customHeight="1" x14ac:dyDescent="0.2"/>
    <row r="57988" ht="12.75" customHeight="1" x14ac:dyDescent="0.2"/>
    <row r="57989" ht="12.75" customHeight="1" x14ac:dyDescent="0.2"/>
    <row r="57990" ht="12.75" customHeight="1" x14ac:dyDescent="0.2"/>
    <row r="57991" ht="12.75" customHeight="1" x14ac:dyDescent="0.2"/>
    <row r="57992" ht="12.75" customHeight="1" x14ac:dyDescent="0.2"/>
    <row r="57993" ht="12.75" customHeight="1" x14ac:dyDescent="0.2"/>
    <row r="57994" ht="12.75" customHeight="1" x14ac:dyDescent="0.2"/>
    <row r="57995" ht="12.75" customHeight="1" x14ac:dyDescent="0.2"/>
    <row r="57996" ht="12.75" customHeight="1" x14ac:dyDescent="0.2"/>
    <row r="57997" ht="12.75" customHeight="1" x14ac:dyDescent="0.2"/>
    <row r="57998" ht="12.75" customHeight="1" x14ac:dyDescent="0.2"/>
    <row r="57999" ht="12.75" customHeight="1" x14ac:dyDescent="0.2"/>
    <row r="58000" ht="12.75" customHeight="1" x14ac:dyDescent="0.2"/>
    <row r="58001" ht="12.75" customHeight="1" x14ac:dyDescent="0.2"/>
    <row r="58002" ht="12.75" customHeight="1" x14ac:dyDescent="0.2"/>
    <row r="58003" ht="12.75" customHeight="1" x14ac:dyDescent="0.2"/>
    <row r="58004" ht="12.75" customHeight="1" x14ac:dyDescent="0.2"/>
    <row r="58005" ht="12.75" customHeight="1" x14ac:dyDescent="0.2"/>
    <row r="58006" ht="12.75" customHeight="1" x14ac:dyDescent="0.2"/>
    <row r="58007" ht="12.75" customHeight="1" x14ac:dyDescent="0.2"/>
    <row r="58008" ht="12.75" customHeight="1" x14ac:dyDescent="0.2"/>
    <row r="58009" ht="12.75" customHeight="1" x14ac:dyDescent="0.2"/>
    <row r="58010" ht="12.75" customHeight="1" x14ac:dyDescent="0.2"/>
    <row r="58011" ht="12.75" customHeight="1" x14ac:dyDescent="0.2"/>
    <row r="58012" ht="12.75" customHeight="1" x14ac:dyDescent="0.2"/>
    <row r="58013" ht="12.75" customHeight="1" x14ac:dyDescent="0.2"/>
    <row r="58014" ht="12.75" customHeight="1" x14ac:dyDescent="0.2"/>
    <row r="58015" ht="12.75" customHeight="1" x14ac:dyDescent="0.2"/>
    <row r="58016" ht="12.75" customHeight="1" x14ac:dyDescent="0.2"/>
    <row r="58017" ht="12.75" customHeight="1" x14ac:dyDescent="0.2"/>
    <row r="58018" ht="12.75" customHeight="1" x14ac:dyDescent="0.2"/>
    <row r="58019" ht="12.75" customHeight="1" x14ac:dyDescent="0.2"/>
    <row r="58020" ht="12.75" customHeight="1" x14ac:dyDescent="0.2"/>
    <row r="58021" ht="12.75" customHeight="1" x14ac:dyDescent="0.2"/>
    <row r="58022" ht="12.75" customHeight="1" x14ac:dyDescent="0.2"/>
    <row r="58023" ht="12.75" customHeight="1" x14ac:dyDescent="0.2"/>
    <row r="58024" ht="12.75" customHeight="1" x14ac:dyDescent="0.2"/>
    <row r="58025" ht="12.75" customHeight="1" x14ac:dyDescent="0.2"/>
    <row r="58026" ht="12.75" customHeight="1" x14ac:dyDescent="0.2"/>
    <row r="58027" ht="12.75" customHeight="1" x14ac:dyDescent="0.2"/>
    <row r="58028" ht="12.75" customHeight="1" x14ac:dyDescent="0.2"/>
    <row r="58029" ht="12.75" customHeight="1" x14ac:dyDescent="0.2"/>
    <row r="58030" ht="12.75" customHeight="1" x14ac:dyDescent="0.2"/>
    <row r="58031" ht="12.75" customHeight="1" x14ac:dyDescent="0.2"/>
    <row r="58032" ht="12.75" customHeight="1" x14ac:dyDescent="0.2"/>
    <row r="58033" ht="12.75" customHeight="1" x14ac:dyDescent="0.2"/>
    <row r="58034" ht="12.75" customHeight="1" x14ac:dyDescent="0.2"/>
    <row r="58035" ht="12.75" customHeight="1" x14ac:dyDescent="0.2"/>
    <row r="58036" ht="12.75" customHeight="1" x14ac:dyDescent="0.2"/>
    <row r="58037" ht="12.75" customHeight="1" x14ac:dyDescent="0.2"/>
    <row r="58038" ht="12.75" customHeight="1" x14ac:dyDescent="0.2"/>
    <row r="58039" ht="12.75" customHeight="1" x14ac:dyDescent="0.2"/>
    <row r="58040" ht="12.75" customHeight="1" x14ac:dyDescent="0.2"/>
    <row r="58041" ht="12.75" customHeight="1" x14ac:dyDescent="0.2"/>
    <row r="58042" ht="12.75" customHeight="1" x14ac:dyDescent="0.2"/>
    <row r="58043" ht="12.75" customHeight="1" x14ac:dyDescent="0.2"/>
    <row r="58044" ht="12.75" customHeight="1" x14ac:dyDescent="0.2"/>
    <row r="58045" ht="12.75" customHeight="1" x14ac:dyDescent="0.2"/>
    <row r="58046" ht="12.75" customHeight="1" x14ac:dyDescent="0.2"/>
    <row r="58047" ht="12.75" customHeight="1" x14ac:dyDescent="0.2"/>
    <row r="58048" ht="12.75" customHeight="1" x14ac:dyDescent="0.2"/>
    <row r="58049" ht="12.75" customHeight="1" x14ac:dyDescent="0.2"/>
    <row r="58050" ht="12.75" customHeight="1" x14ac:dyDescent="0.2"/>
    <row r="58051" ht="12.75" customHeight="1" x14ac:dyDescent="0.2"/>
    <row r="58052" ht="12.75" customHeight="1" x14ac:dyDescent="0.2"/>
    <row r="58053" ht="12.75" customHeight="1" x14ac:dyDescent="0.2"/>
    <row r="58054" ht="12.75" customHeight="1" x14ac:dyDescent="0.2"/>
    <row r="58055" ht="12.75" customHeight="1" x14ac:dyDescent="0.2"/>
    <row r="58056" ht="12.75" customHeight="1" x14ac:dyDescent="0.2"/>
    <row r="58057" ht="12.75" customHeight="1" x14ac:dyDescent="0.2"/>
    <row r="58058" ht="12.75" customHeight="1" x14ac:dyDescent="0.2"/>
    <row r="58059" ht="12.75" customHeight="1" x14ac:dyDescent="0.2"/>
    <row r="58060" ht="12.75" customHeight="1" x14ac:dyDescent="0.2"/>
    <row r="58061" ht="12.75" customHeight="1" x14ac:dyDescent="0.2"/>
    <row r="58062" ht="12.75" customHeight="1" x14ac:dyDescent="0.2"/>
    <row r="58063" ht="12.75" customHeight="1" x14ac:dyDescent="0.2"/>
    <row r="58064" ht="12.75" customHeight="1" x14ac:dyDescent="0.2"/>
    <row r="58065" ht="12.75" customHeight="1" x14ac:dyDescent="0.2"/>
    <row r="58066" ht="12.75" customHeight="1" x14ac:dyDescent="0.2"/>
    <row r="58067" ht="12.75" customHeight="1" x14ac:dyDescent="0.2"/>
    <row r="58068" ht="12.75" customHeight="1" x14ac:dyDescent="0.2"/>
    <row r="58069" ht="12.75" customHeight="1" x14ac:dyDescent="0.2"/>
    <row r="58070" ht="12.75" customHeight="1" x14ac:dyDescent="0.2"/>
    <row r="58071" ht="12.75" customHeight="1" x14ac:dyDescent="0.2"/>
    <row r="58072" ht="12.75" customHeight="1" x14ac:dyDescent="0.2"/>
    <row r="58073" ht="12.75" customHeight="1" x14ac:dyDescent="0.2"/>
    <row r="58074" ht="12.75" customHeight="1" x14ac:dyDescent="0.2"/>
    <row r="58075" ht="12.75" customHeight="1" x14ac:dyDescent="0.2"/>
    <row r="58076" ht="12.75" customHeight="1" x14ac:dyDescent="0.2"/>
    <row r="58077" ht="12.75" customHeight="1" x14ac:dyDescent="0.2"/>
    <row r="58078" ht="12.75" customHeight="1" x14ac:dyDescent="0.2"/>
    <row r="58079" ht="12.75" customHeight="1" x14ac:dyDescent="0.2"/>
    <row r="58080" ht="12.75" customHeight="1" x14ac:dyDescent="0.2"/>
    <row r="58081" ht="12.75" customHeight="1" x14ac:dyDescent="0.2"/>
    <row r="58082" ht="12.75" customHeight="1" x14ac:dyDescent="0.2"/>
    <row r="58083" ht="12.75" customHeight="1" x14ac:dyDescent="0.2"/>
    <row r="58084" ht="12.75" customHeight="1" x14ac:dyDescent="0.2"/>
    <row r="58085" ht="12.75" customHeight="1" x14ac:dyDescent="0.2"/>
    <row r="58086" ht="12.75" customHeight="1" x14ac:dyDescent="0.2"/>
    <row r="58087" ht="12.75" customHeight="1" x14ac:dyDescent="0.2"/>
    <row r="58088" ht="12.75" customHeight="1" x14ac:dyDescent="0.2"/>
    <row r="58089" ht="12.75" customHeight="1" x14ac:dyDescent="0.2"/>
    <row r="58090" ht="12.75" customHeight="1" x14ac:dyDescent="0.2"/>
    <row r="58091" ht="12.75" customHeight="1" x14ac:dyDescent="0.2"/>
    <row r="58092" ht="12.75" customHeight="1" x14ac:dyDescent="0.2"/>
    <row r="58093" ht="12.75" customHeight="1" x14ac:dyDescent="0.2"/>
    <row r="58094" ht="12.75" customHeight="1" x14ac:dyDescent="0.2"/>
    <row r="58095" ht="12.75" customHeight="1" x14ac:dyDescent="0.2"/>
    <row r="58096" ht="12.75" customHeight="1" x14ac:dyDescent="0.2"/>
    <row r="58097" ht="12.75" customHeight="1" x14ac:dyDescent="0.2"/>
    <row r="58098" ht="12.75" customHeight="1" x14ac:dyDescent="0.2"/>
    <row r="58099" ht="12.75" customHeight="1" x14ac:dyDescent="0.2"/>
    <row r="58100" ht="12.75" customHeight="1" x14ac:dyDescent="0.2"/>
    <row r="58101" ht="12.75" customHeight="1" x14ac:dyDescent="0.2"/>
    <row r="58102" ht="12.75" customHeight="1" x14ac:dyDescent="0.2"/>
    <row r="58103" ht="12.75" customHeight="1" x14ac:dyDescent="0.2"/>
    <row r="58104" ht="12.75" customHeight="1" x14ac:dyDescent="0.2"/>
    <row r="58105" ht="12.75" customHeight="1" x14ac:dyDescent="0.2"/>
    <row r="58106" ht="12.75" customHeight="1" x14ac:dyDescent="0.2"/>
    <row r="58107" ht="12.75" customHeight="1" x14ac:dyDescent="0.2"/>
    <row r="58108" ht="12.75" customHeight="1" x14ac:dyDescent="0.2"/>
    <row r="58109" ht="12.75" customHeight="1" x14ac:dyDescent="0.2"/>
    <row r="58110" ht="12.75" customHeight="1" x14ac:dyDescent="0.2"/>
    <row r="58111" ht="12.75" customHeight="1" x14ac:dyDescent="0.2"/>
    <row r="58112" ht="12.75" customHeight="1" x14ac:dyDescent="0.2"/>
    <row r="58113" ht="12.75" customHeight="1" x14ac:dyDescent="0.2"/>
    <row r="58114" ht="12.75" customHeight="1" x14ac:dyDescent="0.2"/>
    <row r="58115" ht="12.75" customHeight="1" x14ac:dyDescent="0.2"/>
    <row r="58116" ht="12.75" customHeight="1" x14ac:dyDescent="0.2"/>
    <row r="58117" ht="12.75" customHeight="1" x14ac:dyDescent="0.2"/>
    <row r="58118" ht="12.75" customHeight="1" x14ac:dyDescent="0.2"/>
    <row r="58119" ht="12.75" customHeight="1" x14ac:dyDescent="0.2"/>
    <row r="58120" ht="12.75" customHeight="1" x14ac:dyDescent="0.2"/>
    <row r="58121" ht="12.75" customHeight="1" x14ac:dyDescent="0.2"/>
    <row r="58122" ht="12.75" customHeight="1" x14ac:dyDescent="0.2"/>
    <row r="58123" ht="12.75" customHeight="1" x14ac:dyDescent="0.2"/>
    <row r="58124" ht="12.75" customHeight="1" x14ac:dyDescent="0.2"/>
    <row r="58125" ht="12.75" customHeight="1" x14ac:dyDescent="0.2"/>
    <row r="58126" ht="12.75" customHeight="1" x14ac:dyDescent="0.2"/>
    <row r="58127" ht="12.75" customHeight="1" x14ac:dyDescent="0.2"/>
    <row r="58128" ht="12.75" customHeight="1" x14ac:dyDescent="0.2"/>
    <row r="58129" ht="12.75" customHeight="1" x14ac:dyDescent="0.2"/>
    <row r="58130" ht="12.75" customHeight="1" x14ac:dyDescent="0.2"/>
    <row r="58131" ht="12.75" customHeight="1" x14ac:dyDescent="0.2"/>
    <row r="58132" ht="12.75" customHeight="1" x14ac:dyDescent="0.2"/>
    <row r="58133" ht="12.75" customHeight="1" x14ac:dyDescent="0.2"/>
    <row r="58134" ht="12.75" customHeight="1" x14ac:dyDescent="0.2"/>
    <row r="58135" ht="12.75" customHeight="1" x14ac:dyDescent="0.2"/>
    <row r="58136" ht="12.75" customHeight="1" x14ac:dyDescent="0.2"/>
    <row r="58137" ht="12.75" customHeight="1" x14ac:dyDescent="0.2"/>
    <row r="58138" ht="12.75" customHeight="1" x14ac:dyDescent="0.2"/>
    <row r="58139" ht="12.75" customHeight="1" x14ac:dyDescent="0.2"/>
    <row r="58140" ht="12.75" customHeight="1" x14ac:dyDescent="0.2"/>
    <row r="58141" ht="12.75" customHeight="1" x14ac:dyDescent="0.2"/>
    <row r="58142" ht="12.75" customHeight="1" x14ac:dyDescent="0.2"/>
    <row r="58143" ht="12.75" customHeight="1" x14ac:dyDescent="0.2"/>
    <row r="58144" ht="12.75" customHeight="1" x14ac:dyDescent="0.2"/>
    <row r="58145" ht="12.75" customHeight="1" x14ac:dyDescent="0.2"/>
    <row r="58146" ht="12.75" customHeight="1" x14ac:dyDescent="0.2"/>
    <row r="58147" ht="12.75" customHeight="1" x14ac:dyDescent="0.2"/>
    <row r="58148" ht="12.75" customHeight="1" x14ac:dyDescent="0.2"/>
    <row r="58149" ht="12.75" customHeight="1" x14ac:dyDescent="0.2"/>
    <row r="58150" ht="12.75" customHeight="1" x14ac:dyDescent="0.2"/>
    <row r="58151" ht="12.75" customHeight="1" x14ac:dyDescent="0.2"/>
    <row r="58152" ht="12.75" customHeight="1" x14ac:dyDescent="0.2"/>
    <row r="58153" ht="12.75" customHeight="1" x14ac:dyDescent="0.2"/>
    <row r="58154" ht="12.75" customHeight="1" x14ac:dyDescent="0.2"/>
    <row r="58155" ht="12.75" customHeight="1" x14ac:dyDescent="0.2"/>
    <row r="58156" ht="12.75" customHeight="1" x14ac:dyDescent="0.2"/>
    <row r="58157" ht="12.75" customHeight="1" x14ac:dyDescent="0.2"/>
    <row r="58158" ht="12.75" customHeight="1" x14ac:dyDescent="0.2"/>
    <row r="58159" ht="12.75" customHeight="1" x14ac:dyDescent="0.2"/>
    <row r="58160" ht="12.75" customHeight="1" x14ac:dyDescent="0.2"/>
    <row r="58161" ht="12.75" customHeight="1" x14ac:dyDescent="0.2"/>
    <row r="58162" ht="12.75" customHeight="1" x14ac:dyDescent="0.2"/>
    <row r="58163" ht="12.75" customHeight="1" x14ac:dyDescent="0.2"/>
    <row r="58164" ht="12.75" customHeight="1" x14ac:dyDescent="0.2"/>
    <row r="58165" ht="12.75" customHeight="1" x14ac:dyDescent="0.2"/>
    <row r="58166" ht="12.75" customHeight="1" x14ac:dyDescent="0.2"/>
    <row r="58167" ht="12.75" customHeight="1" x14ac:dyDescent="0.2"/>
    <row r="58168" ht="12.75" customHeight="1" x14ac:dyDescent="0.2"/>
    <row r="58169" ht="12.75" customHeight="1" x14ac:dyDescent="0.2"/>
    <row r="58170" ht="12.75" customHeight="1" x14ac:dyDescent="0.2"/>
    <row r="58171" ht="12.75" customHeight="1" x14ac:dyDescent="0.2"/>
    <row r="58172" ht="12.75" customHeight="1" x14ac:dyDescent="0.2"/>
    <row r="58173" ht="12.75" customHeight="1" x14ac:dyDescent="0.2"/>
    <row r="58174" ht="12.75" customHeight="1" x14ac:dyDescent="0.2"/>
    <row r="58175" ht="12.75" customHeight="1" x14ac:dyDescent="0.2"/>
    <row r="58176" ht="12.75" customHeight="1" x14ac:dyDescent="0.2"/>
    <row r="58177" ht="12.75" customHeight="1" x14ac:dyDescent="0.2"/>
    <row r="58178" ht="12.75" customHeight="1" x14ac:dyDescent="0.2"/>
    <row r="58179" ht="12.75" customHeight="1" x14ac:dyDescent="0.2"/>
    <row r="58180" ht="12.75" customHeight="1" x14ac:dyDescent="0.2"/>
    <row r="58181" ht="12.75" customHeight="1" x14ac:dyDescent="0.2"/>
    <row r="58182" ht="12.75" customHeight="1" x14ac:dyDescent="0.2"/>
    <row r="58183" ht="12.75" customHeight="1" x14ac:dyDescent="0.2"/>
    <row r="58184" ht="12.75" customHeight="1" x14ac:dyDescent="0.2"/>
    <row r="58185" ht="12.75" customHeight="1" x14ac:dyDescent="0.2"/>
    <row r="58186" ht="12.75" customHeight="1" x14ac:dyDescent="0.2"/>
    <row r="58187" ht="12.75" customHeight="1" x14ac:dyDescent="0.2"/>
    <row r="58188" ht="12.75" customHeight="1" x14ac:dyDescent="0.2"/>
    <row r="58189" ht="12.75" customHeight="1" x14ac:dyDescent="0.2"/>
    <row r="58190" ht="12.75" customHeight="1" x14ac:dyDescent="0.2"/>
    <row r="58191" ht="12.75" customHeight="1" x14ac:dyDescent="0.2"/>
    <row r="58192" ht="12.75" customHeight="1" x14ac:dyDescent="0.2"/>
    <row r="58193" ht="12.75" customHeight="1" x14ac:dyDescent="0.2"/>
    <row r="58194" ht="12.75" customHeight="1" x14ac:dyDescent="0.2"/>
    <row r="58195" ht="12.75" customHeight="1" x14ac:dyDescent="0.2"/>
    <row r="58196" ht="12.75" customHeight="1" x14ac:dyDescent="0.2"/>
    <row r="58197" ht="12.75" customHeight="1" x14ac:dyDescent="0.2"/>
    <row r="58198" ht="12.75" customHeight="1" x14ac:dyDescent="0.2"/>
    <row r="58199" ht="12.75" customHeight="1" x14ac:dyDescent="0.2"/>
    <row r="58200" ht="12.75" customHeight="1" x14ac:dyDescent="0.2"/>
    <row r="58201" ht="12.75" customHeight="1" x14ac:dyDescent="0.2"/>
    <row r="58202" ht="12.75" customHeight="1" x14ac:dyDescent="0.2"/>
    <row r="58203" ht="12.75" customHeight="1" x14ac:dyDescent="0.2"/>
    <row r="58204" ht="12.75" customHeight="1" x14ac:dyDescent="0.2"/>
    <row r="58205" ht="12.75" customHeight="1" x14ac:dyDescent="0.2"/>
    <row r="58206" ht="12.75" customHeight="1" x14ac:dyDescent="0.2"/>
    <row r="58207" ht="12.75" customHeight="1" x14ac:dyDescent="0.2"/>
    <row r="58208" ht="12.75" customHeight="1" x14ac:dyDescent="0.2"/>
    <row r="58209" ht="12.75" customHeight="1" x14ac:dyDescent="0.2"/>
    <row r="58210" ht="12.75" customHeight="1" x14ac:dyDescent="0.2"/>
    <row r="58211" ht="12.75" customHeight="1" x14ac:dyDescent="0.2"/>
    <row r="58212" ht="12.75" customHeight="1" x14ac:dyDescent="0.2"/>
    <row r="58213" ht="12.75" customHeight="1" x14ac:dyDescent="0.2"/>
    <row r="58214" ht="12.75" customHeight="1" x14ac:dyDescent="0.2"/>
    <row r="58215" ht="12.75" customHeight="1" x14ac:dyDescent="0.2"/>
    <row r="58216" ht="12.75" customHeight="1" x14ac:dyDescent="0.2"/>
    <row r="58217" ht="12.75" customHeight="1" x14ac:dyDescent="0.2"/>
    <row r="58218" ht="12.75" customHeight="1" x14ac:dyDescent="0.2"/>
    <row r="58219" ht="12.75" customHeight="1" x14ac:dyDescent="0.2"/>
    <row r="58220" ht="12.75" customHeight="1" x14ac:dyDescent="0.2"/>
    <row r="58221" ht="12.75" customHeight="1" x14ac:dyDescent="0.2"/>
    <row r="58222" ht="12.75" customHeight="1" x14ac:dyDescent="0.2"/>
    <row r="58223" ht="12.75" customHeight="1" x14ac:dyDescent="0.2"/>
    <row r="58224" ht="12.75" customHeight="1" x14ac:dyDescent="0.2"/>
    <row r="58225" ht="12.75" customHeight="1" x14ac:dyDescent="0.2"/>
    <row r="58226" ht="12.75" customHeight="1" x14ac:dyDescent="0.2"/>
    <row r="58227" ht="12.75" customHeight="1" x14ac:dyDescent="0.2"/>
    <row r="58228" ht="12.75" customHeight="1" x14ac:dyDescent="0.2"/>
    <row r="58229" ht="12.75" customHeight="1" x14ac:dyDescent="0.2"/>
    <row r="58230" ht="12.75" customHeight="1" x14ac:dyDescent="0.2"/>
    <row r="58231" ht="12.75" customHeight="1" x14ac:dyDescent="0.2"/>
    <row r="58232" ht="12.75" customHeight="1" x14ac:dyDescent="0.2"/>
    <row r="58233" ht="12.75" customHeight="1" x14ac:dyDescent="0.2"/>
    <row r="58234" ht="12.75" customHeight="1" x14ac:dyDescent="0.2"/>
    <row r="58235" ht="12.75" customHeight="1" x14ac:dyDescent="0.2"/>
    <row r="58236" ht="12.75" customHeight="1" x14ac:dyDescent="0.2"/>
    <row r="58237" ht="12.75" customHeight="1" x14ac:dyDescent="0.2"/>
    <row r="58238" ht="12.75" customHeight="1" x14ac:dyDescent="0.2"/>
    <row r="58239" ht="12.75" customHeight="1" x14ac:dyDescent="0.2"/>
    <row r="58240" ht="12.75" customHeight="1" x14ac:dyDescent="0.2"/>
    <row r="58241" ht="12.75" customHeight="1" x14ac:dyDescent="0.2"/>
    <row r="58242" ht="12.75" customHeight="1" x14ac:dyDescent="0.2"/>
    <row r="58243" ht="12.75" customHeight="1" x14ac:dyDescent="0.2"/>
    <row r="58244" ht="12.75" customHeight="1" x14ac:dyDescent="0.2"/>
    <row r="58245" ht="12.75" customHeight="1" x14ac:dyDescent="0.2"/>
    <row r="58246" ht="12.75" customHeight="1" x14ac:dyDescent="0.2"/>
    <row r="58247" ht="12.75" customHeight="1" x14ac:dyDescent="0.2"/>
    <row r="58248" ht="12.75" customHeight="1" x14ac:dyDescent="0.2"/>
    <row r="58249" ht="12.75" customHeight="1" x14ac:dyDescent="0.2"/>
    <row r="58250" ht="12.75" customHeight="1" x14ac:dyDescent="0.2"/>
    <row r="58251" ht="12.75" customHeight="1" x14ac:dyDescent="0.2"/>
    <row r="58252" ht="12.75" customHeight="1" x14ac:dyDescent="0.2"/>
    <row r="58253" ht="12.75" customHeight="1" x14ac:dyDescent="0.2"/>
    <row r="58254" ht="12.75" customHeight="1" x14ac:dyDescent="0.2"/>
    <row r="58255" ht="12.75" customHeight="1" x14ac:dyDescent="0.2"/>
    <row r="58256" ht="12.75" customHeight="1" x14ac:dyDescent="0.2"/>
    <row r="58257" ht="12.75" customHeight="1" x14ac:dyDescent="0.2"/>
    <row r="58258" ht="12.75" customHeight="1" x14ac:dyDescent="0.2"/>
    <row r="58259" ht="12.75" customHeight="1" x14ac:dyDescent="0.2"/>
    <row r="58260" ht="12.75" customHeight="1" x14ac:dyDescent="0.2"/>
    <row r="58261" ht="12.75" customHeight="1" x14ac:dyDescent="0.2"/>
    <row r="58262" ht="12.75" customHeight="1" x14ac:dyDescent="0.2"/>
    <row r="58263" ht="12.75" customHeight="1" x14ac:dyDescent="0.2"/>
    <row r="58264" ht="12.75" customHeight="1" x14ac:dyDescent="0.2"/>
    <row r="58265" ht="12.75" customHeight="1" x14ac:dyDescent="0.2"/>
    <row r="58266" ht="12.75" customHeight="1" x14ac:dyDescent="0.2"/>
    <row r="58267" ht="12.75" customHeight="1" x14ac:dyDescent="0.2"/>
    <row r="58268" ht="12.75" customHeight="1" x14ac:dyDescent="0.2"/>
    <row r="58269" ht="12.75" customHeight="1" x14ac:dyDescent="0.2"/>
    <row r="58270" ht="12.75" customHeight="1" x14ac:dyDescent="0.2"/>
    <row r="58271" ht="12.75" customHeight="1" x14ac:dyDescent="0.2"/>
    <row r="58272" ht="12.75" customHeight="1" x14ac:dyDescent="0.2"/>
    <row r="58273" ht="12.75" customHeight="1" x14ac:dyDescent="0.2"/>
    <row r="58274" ht="12.75" customHeight="1" x14ac:dyDescent="0.2"/>
    <row r="58275" ht="12.75" customHeight="1" x14ac:dyDescent="0.2"/>
    <row r="58276" ht="12.75" customHeight="1" x14ac:dyDescent="0.2"/>
    <row r="58277" ht="12.75" customHeight="1" x14ac:dyDescent="0.2"/>
    <row r="58278" ht="12.75" customHeight="1" x14ac:dyDescent="0.2"/>
    <row r="58279" ht="12.75" customHeight="1" x14ac:dyDescent="0.2"/>
    <row r="58280" ht="12.75" customHeight="1" x14ac:dyDescent="0.2"/>
    <row r="58281" ht="12.75" customHeight="1" x14ac:dyDescent="0.2"/>
    <row r="58282" ht="12.75" customHeight="1" x14ac:dyDescent="0.2"/>
    <row r="58283" ht="12.75" customHeight="1" x14ac:dyDescent="0.2"/>
    <row r="58284" ht="12.75" customHeight="1" x14ac:dyDescent="0.2"/>
    <row r="58285" ht="12.75" customHeight="1" x14ac:dyDescent="0.2"/>
    <row r="58286" ht="12.75" customHeight="1" x14ac:dyDescent="0.2"/>
    <row r="58287" ht="12.75" customHeight="1" x14ac:dyDescent="0.2"/>
    <row r="58288" ht="12.75" customHeight="1" x14ac:dyDescent="0.2"/>
    <row r="58289" ht="12.75" customHeight="1" x14ac:dyDescent="0.2"/>
    <row r="58290" ht="12.75" customHeight="1" x14ac:dyDescent="0.2"/>
    <row r="58291" ht="12.75" customHeight="1" x14ac:dyDescent="0.2"/>
    <row r="58292" ht="12.75" customHeight="1" x14ac:dyDescent="0.2"/>
    <row r="58293" ht="12.75" customHeight="1" x14ac:dyDescent="0.2"/>
    <row r="58294" ht="12.75" customHeight="1" x14ac:dyDescent="0.2"/>
    <row r="58295" ht="12.75" customHeight="1" x14ac:dyDescent="0.2"/>
    <row r="58296" ht="12.75" customHeight="1" x14ac:dyDescent="0.2"/>
    <row r="58297" ht="12.75" customHeight="1" x14ac:dyDescent="0.2"/>
    <row r="58298" ht="12.75" customHeight="1" x14ac:dyDescent="0.2"/>
    <row r="58299" ht="12.75" customHeight="1" x14ac:dyDescent="0.2"/>
    <row r="58300" ht="12.75" customHeight="1" x14ac:dyDescent="0.2"/>
    <row r="58301" ht="12.75" customHeight="1" x14ac:dyDescent="0.2"/>
    <row r="58302" ht="12.75" customHeight="1" x14ac:dyDescent="0.2"/>
    <row r="58303" ht="12.75" customHeight="1" x14ac:dyDescent="0.2"/>
    <row r="58304" ht="12.75" customHeight="1" x14ac:dyDescent="0.2"/>
    <row r="58305" ht="12.75" customHeight="1" x14ac:dyDescent="0.2"/>
    <row r="58306" ht="12.75" customHeight="1" x14ac:dyDescent="0.2"/>
    <row r="58307" ht="12.75" customHeight="1" x14ac:dyDescent="0.2"/>
    <row r="58308" ht="12.75" customHeight="1" x14ac:dyDescent="0.2"/>
    <row r="58309" ht="12.75" customHeight="1" x14ac:dyDescent="0.2"/>
    <row r="58310" ht="12.75" customHeight="1" x14ac:dyDescent="0.2"/>
    <row r="58311" ht="12.75" customHeight="1" x14ac:dyDescent="0.2"/>
    <row r="58312" ht="12.75" customHeight="1" x14ac:dyDescent="0.2"/>
    <row r="58313" ht="12.75" customHeight="1" x14ac:dyDescent="0.2"/>
    <row r="58314" ht="12.75" customHeight="1" x14ac:dyDescent="0.2"/>
    <row r="58315" ht="12.75" customHeight="1" x14ac:dyDescent="0.2"/>
    <row r="58316" ht="12.75" customHeight="1" x14ac:dyDescent="0.2"/>
    <row r="58317" ht="12.75" customHeight="1" x14ac:dyDescent="0.2"/>
    <row r="58318" ht="12.75" customHeight="1" x14ac:dyDescent="0.2"/>
    <row r="58319" ht="12.75" customHeight="1" x14ac:dyDescent="0.2"/>
    <row r="58320" ht="12.75" customHeight="1" x14ac:dyDescent="0.2"/>
    <row r="58321" ht="12.75" customHeight="1" x14ac:dyDescent="0.2"/>
    <row r="58322" ht="12.75" customHeight="1" x14ac:dyDescent="0.2"/>
    <row r="58323" ht="12.75" customHeight="1" x14ac:dyDescent="0.2"/>
    <row r="58324" ht="12.75" customHeight="1" x14ac:dyDescent="0.2"/>
    <row r="58325" ht="12.75" customHeight="1" x14ac:dyDescent="0.2"/>
    <row r="58326" ht="12.75" customHeight="1" x14ac:dyDescent="0.2"/>
    <row r="58327" ht="12.75" customHeight="1" x14ac:dyDescent="0.2"/>
    <row r="58328" ht="12.75" customHeight="1" x14ac:dyDescent="0.2"/>
    <row r="58329" ht="12.75" customHeight="1" x14ac:dyDescent="0.2"/>
    <row r="58330" ht="12.75" customHeight="1" x14ac:dyDescent="0.2"/>
    <row r="58331" ht="12.75" customHeight="1" x14ac:dyDescent="0.2"/>
    <row r="58332" ht="12.75" customHeight="1" x14ac:dyDescent="0.2"/>
    <row r="58333" ht="12.75" customHeight="1" x14ac:dyDescent="0.2"/>
    <row r="58334" ht="12.75" customHeight="1" x14ac:dyDescent="0.2"/>
    <row r="58335" ht="12.75" customHeight="1" x14ac:dyDescent="0.2"/>
    <row r="58336" ht="12.75" customHeight="1" x14ac:dyDescent="0.2"/>
    <row r="58337" ht="12.75" customHeight="1" x14ac:dyDescent="0.2"/>
    <row r="58338" ht="12.75" customHeight="1" x14ac:dyDescent="0.2"/>
    <row r="58339" ht="12.75" customHeight="1" x14ac:dyDescent="0.2"/>
    <row r="58340" ht="12.75" customHeight="1" x14ac:dyDescent="0.2"/>
    <row r="58341" ht="12.75" customHeight="1" x14ac:dyDescent="0.2"/>
    <row r="58342" ht="12.75" customHeight="1" x14ac:dyDescent="0.2"/>
    <row r="58343" ht="12.75" customHeight="1" x14ac:dyDescent="0.2"/>
    <row r="58344" ht="12.75" customHeight="1" x14ac:dyDescent="0.2"/>
    <row r="58345" ht="12.75" customHeight="1" x14ac:dyDescent="0.2"/>
    <row r="58346" ht="12.75" customHeight="1" x14ac:dyDescent="0.2"/>
    <row r="58347" ht="12.75" customHeight="1" x14ac:dyDescent="0.2"/>
    <row r="58348" ht="12.75" customHeight="1" x14ac:dyDescent="0.2"/>
    <row r="58349" ht="12.75" customHeight="1" x14ac:dyDescent="0.2"/>
    <row r="58350" ht="12.75" customHeight="1" x14ac:dyDescent="0.2"/>
    <row r="58351" ht="12.75" customHeight="1" x14ac:dyDescent="0.2"/>
    <row r="58352" ht="12.75" customHeight="1" x14ac:dyDescent="0.2"/>
    <row r="58353" ht="12.75" customHeight="1" x14ac:dyDescent="0.2"/>
    <row r="58354" ht="12.75" customHeight="1" x14ac:dyDescent="0.2"/>
    <row r="58355" ht="12.75" customHeight="1" x14ac:dyDescent="0.2"/>
    <row r="58356" ht="12.75" customHeight="1" x14ac:dyDescent="0.2"/>
    <row r="58357" ht="12.75" customHeight="1" x14ac:dyDescent="0.2"/>
    <row r="58358" ht="12.75" customHeight="1" x14ac:dyDescent="0.2"/>
    <row r="58359" ht="12.75" customHeight="1" x14ac:dyDescent="0.2"/>
    <row r="58360" ht="12.75" customHeight="1" x14ac:dyDescent="0.2"/>
    <row r="58361" ht="12.75" customHeight="1" x14ac:dyDescent="0.2"/>
    <row r="58362" ht="12.75" customHeight="1" x14ac:dyDescent="0.2"/>
    <row r="58363" ht="12.75" customHeight="1" x14ac:dyDescent="0.2"/>
    <row r="58364" ht="12.75" customHeight="1" x14ac:dyDescent="0.2"/>
    <row r="58365" ht="12.75" customHeight="1" x14ac:dyDescent="0.2"/>
    <row r="58366" ht="12.75" customHeight="1" x14ac:dyDescent="0.2"/>
    <row r="58367" ht="12.75" customHeight="1" x14ac:dyDescent="0.2"/>
    <row r="58368" ht="12.75" customHeight="1" x14ac:dyDescent="0.2"/>
    <row r="58369" ht="12.75" customHeight="1" x14ac:dyDescent="0.2"/>
    <row r="58370" ht="12.75" customHeight="1" x14ac:dyDescent="0.2"/>
    <row r="58371" ht="12.75" customHeight="1" x14ac:dyDescent="0.2"/>
    <row r="58372" ht="12.75" customHeight="1" x14ac:dyDescent="0.2"/>
    <row r="58373" ht="12.75" customHeight="1" x14ac:dyDescent="0.2"/>
    <row r="58374" ht="12.75" customHeight="1" x14ac:dyDescent="0.2"/>
    <row r="58375" ht="12.75" customHeight="1" x14ac:dyDescent="0.2"/>
    <row r="58376" ht="12.75" customHeight="1" x14ac:dyDescent="0.2"/>
    <row r="58377" ht="12.75" customHeight="1" x14ac:dyDescent="0.2"/>
    <row r="58378" ht="12.75" customHeight="1" x14ac:dyDescent="0.2"/>
    <row r="58379" ht="12.75" customHeight="1" x14ac:dyDescent="0.2"/>
    <row r="58380" ht="12.75" customHeight="1" x14ac:dyDescent="0.2"/>
    <row r="58381" ht="12.75" customHeight="1" x14ac:dyDescent="0.2"/>
    <row r="58382" ht="12.75" customHeight="1" x14ac:dyDescent="0.2"/>
    <row r="58383" ht="12.75" customHeight="1" x14ac:dyDescent="0.2"/>
    <row r="58384" ht="12.75" customHeight="1" x14ac:dyDescent="0.2"/>
    <row r="58385" ht="12.75" customHeight="1" x14ac:dyDescent="0.2"/>
    <row r="58386" ht="12.75" customHeight="1" x14ac:dyDescent="0.2"/>
    <row r="58387" ht="12.75" customHeight="1" x14ac:dyDescent="0.2"/>
    <row r="58388" ht="12.75" customHeight="1" x14ac:dyDescent="0.2"/>
    <row r="58389" ht="12.75" customHeight="1" x14ac:dyDescent="0.2"/>
    <row r="58390" ht="12.75" customHeight="1" x14ac:dyDescent="0.2"/>
    <row r="58391" ht="12.75" customHeight="1" x14ac:dyDescent="0.2"/>
    <row r="58392" ht="12.75" customHeight="1" x14ac:dyDescent="0.2"/>
    <row r="58393" ht="12.75" customHeight="1" x14ac:dyDescent="0.2"/>
    <row r="58394" ht="12.75" customHeight="1" x14ac:dyDescent="0.2"/>
    <row r="58395" ht="12.75" customHeight="1" x14ac:dyDescent="0.2"/>
    <row r="58396" ht="12.75" customHeight="1" x14ac:dyDescent="0.2"/>
    <row r="58397" ht="12.75" customHeight="1" x14ac:dyDescent="0.2"/>
    <row r="58398" ht="12.75" customHeight="1" x14ac:dyDescent="0.2"/>
    <row r="58399" ht="12.75" customHeight="1" x14ac:dyDescent="0.2"/>
    <row r="58400" ht="12.75" customHeight="1" x14ac:dyDescent="0.2"/>
    <row r="58401" ht="12.75" customHeight="1" x14ac:dyDescent="0.2"/>
    <row r="58402" ht="12.75" customHeight="1" x14ac:dyDescent="0.2"/>
    <row r="58403" ht="12.75" customHeight="1" x14ac:dyDescent="0.2"/>
    <row r="58404" ht="12.75" customHeight="1" x14ac:dyDescent="0.2"/>
    <row r="58405" ht="12.75" customHeight="1" x14ac:dyDescent="0.2"/>
    <row r="58406" ht="12.75" customHeight="1" x14ac:dyDescent="0.2"/>
    <row r="58407" ht="12.75" customHeight="1" x14ac:dyDescent="0.2"/>
    <row r="58408" ht="12.75" customHeight="1" x14ac:dyDescent="0.2"/>
    <row r="58409" ht="12.75" customHeight="1" x14ac:dyDescent="0.2"/>
    <row r="58410" ht="12.75" customHeight="1" x14ac:dyDescent="0.2"/>
    <row r="58411" ht="12.75" customHeight="1" x14ac:dyDescent="0.2"/>
    <row r="58412" ht="12.75" customHeight="1" x14ac:dyDescent="0.2"/>
    <row r="58413" ht="12.75" customHeight="1" x14ac:dyDescent="0.2"/>
    <row r="58414" ht="12.75" customHeight="1" x14ac:dyDescent="0.2"/>
    <row r="58415" ht="12.75" customHeight="1" x14ac:dyDescent="0.2"/>
    <row r="58416" ht="12.75" customHeight="1" x14ac:dyDescent="0.2"/>
    <row r="58417" ht="12.75" customHeight="1" x14ac:dyDescent="0.2"/>
    <row r="58418" ht="12.75" customHeight="1" x14ac:dyDescent="0.2"/>
    <row r="58419" ht="12.75" customHeight="1" x14ac:dyDescent="0.2"/>
    <row r="58420" ht="12.75" customHeight="1" x14ac:dyDescent="0.2"/>
    <row r="58421" ht="12.75" customHeight="1" x14ac:dyDescent="0.2"/>
    <row r="58422" ht="12.75" customHeight="1" x14ac:dyDescent="0.2"/>
    <row r="58423" ht="12.75" customHeight="1" x14ac:dyDescent="0.2"/>
    <row r="58424" ht="12.75" customHeight="1" x14ac:dyDescent="0.2"/>
    <row r="58425" ht="12.75" customHeight="1" x14ac:dyDescent="0.2"/>
    <row r="58426" ht="12.75" customHeight="1" x14ac:dyDescent="0.2"/>
    <row r="58427" ht="12.75" customHeight="1" x14ac:dyDescent="0.2"/>
    <row r="58428" ht="12.75" customHeight="1" x14ac:dyDescent="0.2"/>
    <row r="58429" ht="12.75" customHeight="1" x14ac:dyDescent="0.2"/>
    <row r="58430" ht="12.75" customHeight="1" x14ac:dyDescent="0.2"/>
    <row r="58431" ht="12.75" customHeight="1" x14ac:dyDescent="0.2"/>
    <row r="58432" ht="12.75" customHeight="1" x14ac:dyDescent="0.2"/>
    <row r="58433" ht="12.75" customHeight="1" x14ac:dyDescent="0.2"/>
    <row r="58434" ht="12.75" customHeight="1" x14ac:dyDescent="0.2"/>
    <row r="58435" ht="12.75" customHeight="1" x14ac:dyDescent="0.2"/>
    <row r="58436" ht="12.75" customHeight="1" x14ac:dyDescent="0.2"/>
    <row r="58437" ht="12.75" customHeight="1" x14ac:dyDescent="0.2"/>
    <row r="58438" ht="12.75" customHeight="1" x14ac:dyDescent="0.2"/>
    <row r="58439" ht="12.75" customHeight="1" x14ac:dyDescent="0.2"/>
    <row r="58440" ht="12.75" customHeight="1" x14ac:dyDescent="0.2"/>
    <row r="58441" ht="12.75" customHeight="1" x14ac:dyDescent="0.2"/>
    <row r="58442" ht="12.75" customHeight="1" x14ac:dyDescent="0.2"/>
    <row r="58443" ht="12.75" customHeight="1" x14ac:dyDescent="0.2"/>
    <row r="58444" ht="12.75" customHeight="1" x14ac:dyDescent="0.2"/>
    <row r="58445" ht="12.75" customHeight="1" x14ac:dyDescent="0.2"/>
    <row r="58446" ht="12.75" customHeight="1" x14ac:dyDescent="0.2"/>
    <row r="58447" ht="12.75" customHeight="1" x14ac:dyDescent="0.2"/>
    <row r="58448" ht="12.75" customHeight="1" x14ac:dyDescent="0.2"/>
    <row r="58449" ht="12.75" customHeight="1" x14ac:dyDescent="0.2"/>
    <row r="58450" ht="12.75" customHeight="1" x14ac:dyDescent="0.2"/>
    <row r="58451" ht="12.75" customHeight="1" x14ac:dyDescent="0.2"/>
    <row r="58452" ht="12.75" customHeight="1" x14ac:dyDescent="0.2"/>
    <row r="58453" ht="12.75" customHeight="1" x14ac:dyDescent="0.2"/>
    <row r="58454" ht="12.75" customHeight="1" x14ac:dyDescent="0.2"/>
    <row r="58455" ht="12.75" customHeight="1" x14ac:dyDescent="0.2"/>
    <row r="58456" ht="12.75" customHeight="1" x14ac:dyDescent="0.2"/>
    <row r="58457" ht="12.75" customHeight="1" x14ac:dyDescent="0.2"/>
    <row r="58458" ht="12.75" customHeight="1" x14ac:dyDescent="0.2"/>
    <row r="58459" ht="12.75" customHeight="1" x14ac:dyDescent="0.2"/>
    <row r="58460" ht="12.75" customHeight="1" x14ac:dyDescent="0.2"/>
    <row r="58461" ht="12.75" customHeight="1" x14ac:dyDescent="0.2"/>
    <row r="58462" ht="12.75" customHeight="1" x14ac:dyDescent="0.2"/>
    <row r="58463" ht="12.75" customHeight="1" x14ac:dyDescent="0.2"/>
    <row r="58464" ht="12.75" customHeight="1" x14ac:dyDescent="0.2"/>
    <row r="58465" ht="12.75" customHeight="1" x14ac:dyDescent="0.2"/>
    <row r="58466" ht="12.75" customHeight="1" x14ac:dyDescent="0.2"/>
    <row r="58467" ht="12.75" customHeight="1" x14ac:dyDescent="0.2"/>
    <row r="58468" ht="12.75" customHeight="1" x14ac:dyDescent="0.2"/>
    <row r="58469" ht="12.75" customHeight="1" x14ac:dyDescent="0.2"/>
    <row r="58470" ht="12.75" customHeight="1" x14ac:dyDescent="0.2"/>
    <row r="58471" ht="12.75" customHeight="1" x14ac:dyDescent="0.2"/>
    <row r="58472" ht="12.75" customHeight="1" x14ac:dyDescent="0.2"/>
    <row r="58473" ht="12.75" customHeight="1" x14ac:dyDescent="0.2"/>
    <row r="58474" ht="12.75" customHeight="1" x14ac:dyDescent="0.2"/>
    <row r="58475" ht="12.75" customHeight="1" x14ac:dyDescent="0.2"/>
    <row r="58476" ht="12.75" customHeight="1" x14ac:dyDescent="0.2"/>
    <row r="58477" ht="12.75" customHeight="1" x14ac:dyDescent="0.2"/>
    <row r="58478" ht="12.75" customHeight="1" x14ac:dyDescent="0.2"/>
    <row r="58479" ht="12.75" customHeight="1" x14ac:dyDescent="0.2"/>
    <row r="58480" ht="12.75" customHeight="1" x14ac:dyDescent="0.2"/>
    <row r="58481" ht="12.75" customHeight="1" x14ac:dyDescent="0.2"/>
    <row r="58482" ht="12.75" customHeight="1" x14ac:dyDescent="0.2"/>
    <row r="58483" ht="12.75" customHeight="1" x14ac:dyDescent="0.2"/>
    <row r="58484" ht="12.75" customHeight="1" x14ac:dyDescent="0.2"/>
    <row r="58485" ht="12.75" customHeight="1" x14ac:dyDescent="0.2"/>
    <row r="58486" ht="12.75" customHeight="1" x14ac:dyDescent="0.2"/>
    <row r="58487" ht="12.75" customHeight="1" x14ac:dyDescent="0.2"/>
    <row r="58488" ht="12.75" customHeight="1" x14ac:dyDescent="0.2"/>
    <row r="58489" ht="12.75" customHeight="1" x14ac:dyDescent="0.2"/>
    <row r="58490" ht="12.75" customHeight="1" x14ac:dyDescent="0.2"/>
    <row r="58491" ht="12.75" customHeight="1" x14ac:dyDescent="0.2"/>
    <row r="58492" ht="12.75" customHeight="1" x14ac:dyDescent="0.2"/>
    <row r="58493" ht="12.75" customHeight="1" x14ac:dyDescent="0.2"/>
    <row r="58494" ht="12.75" customHeight="1" x14ac:dyDescent="0.2"/>
    <row r="58495" ht="12.75" customHeight="1" x14ac:dyDescent="0.2"/>
    <row r="58496" ht="12.75" customHeight="1" x14ac:dyDescent="0.2"/>
    <row r="58497" ht="12.75" customHeight="1" x14ac:dyDescent="0.2"/>
    <row r="58498" ht="12.75" customHeight="1" x14ac:dyDescent="0.2"/>
    <row r="58499" ht="12.75" customHeight="1" x14ac:dyDescent="0.2"/>
    <row r="58500" ht="12.75" customHeight="1" x14ac:dyDescent="0.2"/>
    <row r="58501" ht="12.75" customHeight="1" x14ac:dyDescent="0.2"/>
    <row r="58502" ht="12.75" customHeight="1" x14ac:dyDescent="0.2"/>
    <row r="58503" ht="12.75" customHeight="1" x14ac:dyDescent="0.2"/>
    <row r="58504" ht="12.75" customHeight="1" x14ac:dyDescent="0.2"/>
    <row r="58505" ht="12.75" customHeight="1" x14ac:dyDescent="0.2"/>
    <row r="58506" ht="12.75" customHeight="1" x14ac:dyDescent="0.2"/>
    <row r="58507" ht="12.75" customHeight="1" x14ac:dyDescent="0.2"/>
    <row r="58508" ht="12.75" customHeight="1" x14ac:dyDescent="0.2"/>
    <row r="58509" ht="12.75" customHeight="1" x14ac:dyDescent="0.2"/>
    <row r="58510" ht="12.75" customHeight="1" x14ac:dyDescent="0.2"/>
    <row r="58511" ht="12.75" customHeight="1" x14ac:dyDescent="0.2"/>
    <row r="58512" ht="12.75" customHeight="1" x14ac:dyDescent="0.2"/>
    <row r="58513" ht="12.75" customHeight="1" x14ac:dyDescent="0.2"/>
    <row r="58514" ht="12.75" customHeight="1" x14ac:dyDescent="0.2"/>
    <row r="58515" ht="12.75" customHeight="1" x14ac:dyDescent="0.2"/>
    <row r="58516" ht="12.75" customHeight="1" x14ac:dyDescent="0.2"/>
    <row r="58517" ht="12.75" customHeight="1" x14ac:dyDescent="0.2"/>
    <row r="58518" ht="12.75" customHeight="1" x14ac:dyDescent="0.2"/>
    <row r="58519" ht="12.75" customHeight="1" x14ac:dyDescent="0.2"/>
    <row r="58520" ht="12.75" customHeight="1" x14ac:dyDescent="0.2"/>
    <row r="58521" ht="12.75" customHeight="1" x14ac:dyDescent="0.2"/>
    <row r="58522" ht="12.75" customHeight="1" x14ac:dyDescent="0.2"/>
    <row r="58523" ht="12.75" customHeight="1" x14ac:dyDescent="0.2"/>
    <row r="58524" ht="12.75" customHeight="1" x14ac:dyDescent="0.2"/>
    <row r="58525" ht="12.75" customHeight="1" x14ac:dyDescent="0.2"/>
    <row r="58526" ht="12.75" customHeight="1" x14ac:dyDescent="0.2"/>
    <row r="58527" ht="12.75" customHeight="1" x14ac:dyDescent="0.2"/>
    <row r="58528" ht="12.75" customHeight="1" x14ac:dyDescent="0.2"/>
    <row r="58529" ht="12.75" customHeight="1" x14ac:dyDescent="0.2"/>
    <row r="58530" ht="12.75" customHeight="1" x14ac:dyDescent="0.2"/>
    <row r="58531" ht="12.75" customHeight="1" x14ac:dyDescent="0.2"/>
    <row r="58532" ht="12.75" customHeight="1" x14ac:dyDescent="0.2"/>
    <row r="58533" ht="12.75" customHeight="1" x14ac:dyDescent="0.2"/>
    <row r="58534" ht="12.75" customHeight="1" x14ac:dyDescent="0.2"/>
    <row r="58535" ht="12.75" customHeight="1" x14ac:dyDescent="0.2"/>
    <row r="58536" ht="12.75" customHeight="1" x14ac:dyDescent="0.2"/>
    <row r="58537" ht="12.75" customHeight="1" x14ac:dyDescent="0.2"/>
    <row r="58538" ht="12.75" customHeight="1" x14ac:dyDescent="0.2"/>
    <row r="58539" ht="12.75" customHeight="1" x14ac:dyDescent="0.2"/>
    <row r="58540" ht="12.75" customHeight="1" x14ac:dyDescent="0.2"/>
    <row r="58541" ht="12.75" customHeight="1" x14ac:dyDescent="0.2"/>
    <row r="58542" ht="12.75" customHeight="1" x14ac:dyDescent="0.2"/>
    <row r="58543" ht="12.75" customHeight="1" x14ac:dyDescent="0.2"/>
    <row r="58544" ht="12.75" customHeight="1" x14ac:dyDescent="0.2"/>
    <row r="58545" ht="12.75" customHeight="1" x14ac:dyDescent="0.2"/>
    <row r="58546" ht="12.75" customHeight="1" x14ac:dyDescent="0.2"/>
    <row r="58547" ht="12.75" customHeight="1" x14ac:dyDescent="0.2"/>
    <row r="58548" ht="12.75" customHeight="1" x14ac:dyDescent="0.2"/>
    <row r="58549" ht="12.75" customHeight="1" x14ac:dyDescent="0.2"/>
    <row r="58550" ht="12.75" customHeight="1" x14ac:dyDescent="0.2"/>
    <row r="58551" ht="12.75" customHeight="1" x14ac:dyDescent="0.2"/>
    <row r="58552" ht="12.75" customHeight="1" x14ac:dyDescent="0.2"/>
    <row r="58553" ht="12.75" customHeight="1" x14ac:dyDescent="0.2"/>
    <row r="58554" ht="12.75" customHeight="1" x14ac:dyDescent="0.2"/>
    <row r="58555" ht="12.75" customHeight="1" x14ac:dyDescent="0.2"/>
    <row r="58556" ht="12.75" customHeight="1" x14ac:dyDescent="0.2"/>
    <row r="58557" ht="12.75" customHeight="1" x14ac:dyDescent="0.2"/>
    <row r="58558" ht="12.75" customHeight="1" x14ac:dyDescent="0.2"/>
    <row r="58559" ht="12.75" customHeight="1" x14ac:dyDescent="0.2"/>
    <row r="58560" ht="12.75" customHeight="1" x14ac:dyDescent="0.2"/>
    <row r="58561" ht="12.75" customHeight="1" x14ac:dyDescent="0.2"/>
    <row r="58562" ht="12.75" customHeight="1" x14ac:dyDescent="0.2"/>
    <row r="58563" ht="12.75" customHeight="1" x14ac:dyDescent="0.2"/>
    <row r="58564" ht="12.75" customHeight="1" x14ac:dyDescent="0.2"/>
    <row r="58565" ht="12.75" customHeight="1" x14ac:dyDescent="0.2"/>
    <row r="58566" ht="12.75" customHeight="1" x14ac:dyDescent="0.2"/>
    <row r="58567" ht="12.75" customHeight="1" x14ac:dyDescent="0.2"/>
    <row r="58568" ht="12.75" customHeight="1" x14ac:dyDescent="0.2"/>
    <row r="58569" ht="12.75" customHeight="1" x14ac:dyDescent="0.2"/>
    <row r="58570" ht="12.75" customHeight="1" x14ac:dyDescent="0.2"/>
    <row r="58571" ht="12.75" customHeight="1" x14ac:dyDescent="0.2"/>
    <row r="58572" ht="12.75" customHeight="1" x14ac:dyDescent="0.2"/>
    <row r="58573" ht="12.75" customHeight="1" x14ac:dyDescent="0.2"/>
    <row r="58574" ht="12.75" customHeight="1" x14ac:dyDescent="0.2"/>
    <row r="58575" ht="12.75" customHeight="1" x14ac:dyDescent="0.2"/>
    <row r="58576" ht="12.75" customHeight="1" x14ac:dyDescent="0.2"/>
    <row r="58577" ht="12.75" customHeight="1" x14ac:dyDescent="0.2"/>
    <row r="58578" ht="12.75" customHeight="1" x14ac:dyDescent="0.2"/>
    <row r="58579" ht="12.75" customHeight="1" x14ac:dyDescent="0.2"/>
    <row r="58580" ht="12.75" customHeight="1" x14ac:dyDescent="0.2"/>
    <row r="58581" ht="12.75" customHeight="1" x14ac:dyDescent="0.2"/>
    <row r="58582" ht="12.75" customHeight="1" x14ac:dyDescent="0.2"/>
    <row r="58583" ht="12.75" customHeight="1" x14ac:dyDescent="0.2"/>
    <row r="58584" ht="12.75" customHeight="1" x14ac:dyDescent="0.2"/>
    <row r="58585" ht="12.75" customHeight="1" x14ac:dyDescent="0.2"/>
    <row r="58586" ht="12.75" customHeight="1" x14ac:dyDescent="0.2"/>
    <row r="58587" ht="12.75" customHeight="1" x14ac:dyDescent="0.2"/>
    <row r="58588" ht="12.75" customHeight="1" x14ac:dyDescent="0.2"/>
    <row r="58589" ht="12.75" customHeight="1" x14ac:dyDescent="0.2"/>
    <row r="58590" ht="12.75" customHeight="1" x14ac:dyDescent="0.2"/>
    <row r="58591" ht="12.75" customHeight="1" x14ac:dyDescent="0.2"/>
    <row r="58592" ht="12.75" customHeight="1" x14ac:dyDescent="0.2"/>
    <row r="58593" ht="12.75" customHeight="1" x14ac:dyDescent="0.2"/>
    <row r="58594" ht="12.75" customHeight="1" x14ac:dyDescent="0.2"/>
    <row r="58595" ht="12.75" customHeight="1" x14ac:dyDescent="0.2"/>
    <row r="58596" ht="12.75" customHeight="1" x14ac:dyDescent="0.2"/>
    <row r="58597" ht="12.75" customHeight="1" x14ac:dyDescent="0.2"/>
    <row r="58598" ht="12.75" customHeight="1" x14ac:dyDescent="0.2"/>
    <row r="58599" ht="12.75" customHeight="1" x14ac:dyDescent="0.2"/>
    <row r="58600" ht="12.75" customHeight="1" x14ac:dyDescent="0.2"/>
    <row r="58601" ht="12.75" customHeight="1" x14ac:dyDescent="0.2"/>
    <row r="58602" ht="12.75" customHeight="1" x14ac:dyDescent="0.2"/>
    <row r="58603" ht="12.75" customHeight="1" x14ac:dyDescent="0.2"/>
    <row r="58604" ht="12.75" customHeight="1" x14ac:dyDescent="0.2"/>
    <row r="58605" ht="12.75" customHeight="1" x14ac:dyDescent="0.2"/>
    <row r="58606" ht="12.75" customHeight="1" x14ac:dyDescent="0.2"/>
    <row r="58607" ht="12.75" customHeight="1" x14ac:dyDescent="0.2"/>
    <row r="58608" ht="12.75" customHeight="1" x14ac:dyDescent="0.2"/>
    <row r="58609" ht="12.75" customHeight="1" x14ac:dyDescent="0.2"/>
    <row r="58610" ht="12.75" customHeight="1" x14ac:dyDescent="0.2"/>
    <row r="58611" ht="12.75" customHeight="1" x14ac:dyDescent="0.2"/>
    <row r="58612" ht="12.75" customHeight="1" x14ac:dyDescent="0.2"/>
    <row r="58613" ht="12.75" customHeight="1" x14ac:dyDescent="0.2"/>
    <row r="58614" ht="12.75" customHeight="1" x14ac:dyDescent="0.2"/>
    <row r="58615" ht="12.75" customHeight="1" x14ac:dyDescent="0.2"/>
    <row r="58616" ht="12.75" customHeight="1" x14ac:dyDescent="0.2"/>
    <row r="58617" ht="12.75" customHeight="1" x14ac:dyDescent="0.2"/>
    <row r="58618" ht="12.75" customHeight="1" x14ac:dyDescent="0.2"/>
    <row r="58619" ht="12.75" customHeight="1" x14ac:dyDescent="0.2"/>
    <row r="58620" ht="12.75" customHeight="1" x14ac:dyDescent="0.2"/>
    <row r="58621" ht="12.75" customHeight="1" x14ac:dyDescent="0.2"/>
    <row r="58622" ht="12.75" customHeight="1" x14ac:dyDescent="0.2"/>
    <row r="58623" ht="12.75" customHeight="1" x14ac:dyDescent="0.2"/>
    <row r="58624" ht="12.75" customHeight="1" x14ac:dyDescent="0.2"/>
    <row r="58625" ht="12.75" customHeight="1" x14ac:dyDescent="0.2"/>
    <row r="58626" ht="12.75" customHeight="1" x14ac:dyDescent="0.2"/>
    <row r="58627" ht="12.75" customHeight="1" x14ac:dyDescent="0.2"/>
    <row r="58628" ht="12.75" customHeight="1" x14ac:dyDescent="0.2"/>
    <row r="58629" ht="12.75" customHeight="1" x14ac:dyDescent="0.2"/>
    <row r="58630" ht="12.75" customHeight="1" x14ac:dyDescent="0.2"/>
    <row r="58631" ht="12.75" customHeight="1" x14ac:dyDescent="0.2"/>
    <row r="58632" ht="12.75" customHeight="1" x14ac:dyDescent="0.2"/>
    <row r="58633" ht="12.75" customHeight="1" x14ac:dyDescent="0.2"/>
    <row r="58634" ht="12.75" customHeight="1" x14ac:dyDescent="0.2"/>
    <row r="58635" ht="12.75" customHeight="1" x14ac:dyDescent="0.2"/>
    <row r="58636" ht="12.75" customHeight="1" x14ac:dyDescent="0.2"/>
    <row r="58637" ht="12.75" customHeight="1" x14ac:dyDescent="0.2"/>
    <row r="58638" ht="12.75" customHeight="1" x14ac:dyDescent="0.2"/>
    <row r="58639" ht="12.75" customHeight="1" x14ac:dyDescent="0.2"/>
    <row r="58640" ht="12.75" customHeight="1" x14ac:dyDescent="0.2"/>
    <row r="58641" ht="12.75" customHeight="1" x14ac:dyDescent="0.2"/>
    <row r="58642" ht="12.75" customHeight="1" x14ac:dyDescent="0.2"/>
    <row r="58643" ht="12.75" customHeight="1" x14ac:dyDescent="0.2"/>
    <row r="58644" ht="12.75" customHeight="1" x14ac:dyDescent="0.2"/>
    <row r="58645" ht="12.75" customHeight="1" x14ac:dyDescent="0.2"/>
    <row r="58646" ht="12.75" customHeight="1" x14ac:dyDescent="0.2"/>
    <row r="58647" ht="12.75" customHeight="1" x14ac:dyDescent="0.2"/>
    <row r="58648" ht="12.75" customHeight="1" x14ac:dyDescent="0.2"/>
    <row r="58649" ht="12.75" customHeight="1" x14ac:dyDescent="0.2"/>
    <row r="58650" ht="12.75" customHeight="1" x14ac:dyDescent="0.2"/>
    <row r="58651" ht="12.75" customHeight="1" x14ac:dyDescent="0.2"/>
    <row r="58652" ht="12.75" customHeight="1" x14ac:dyDescent="0.2"/>
    <row r="58653" ht="12.75" customHeight="1" x14ac:dyDescent="0.2"/>
    <row r="58654" ht="12.75" customHeight="1" x14ac:dyDescent="0.2"/>
    <row r="58655" ht="12.75" customHeight="1" x14ac:dyDescent="0.2"/>
    <row r="58656" ht="12.75" customHeight="1" x14ac:dyDescent="0.2"/>
    <row r="58657" ht="12.75" customHeight="1" x14ac:dyDescent="0.2"/>
    <row r="58658" ht="12.75" customHeight="1" x14ac:dyDescent="0.2"/>
    <row r="58659" ht="12.75" customHeight="1" x14ac:dyDescent="0.2"/>
    <row r="58660" ht="12.75" customHeight="1" x14ac:dyDescent="0.2"/>
    <row r="58661" ht="12.75" customHeight="1" x14ac:dyDescent="0.2"/>
    <row r="58662" ht="12.75" customHeight="1" x14ac:dyDescent="0.2"/>
    <row r="58663" ht="12.75" customHeight="1" x14ac:dyDescent="0.2"/>
    <row r="58664" ht="12.75" customHeight="1" x14ac:dyDescent="0.2"/>
    <row r="58665" ht="12.75" customHeight="1" x14ac:dyDescent="0.2"/>
    <row r="58666" ht="12.75" customHeight="1" x14ac:dyDescent="0.2"/>
    <row r="58667" ht="12.75" customHeight="1" x14ac:dyDescent="0.2"/>
    <row r="58668" ht="12.75" customHeight="1" x14ac:dyDescent="0.2"/>
    <row r="58669" ht="12.75" customHeight="1" x14ac:dyDescent="0.2"/>
    <row r="58670" ht="12.75" customHeight="1" x14ac:dyDescent="0.2"/>
    <row r="58671" ht="12.75" customHeight="1" x14ac:dyDescent="0.2"/>
    <row r="58672" ht="12.75" customHeight="1" x14ac:dyDescent="0.2"/>
    <row r="58673" ht="12.75" customHeight="1" x14ac:dyDescent="0.2"/>
    <row r="58674" ht="12.75" customHeight="1" x14ac:dyDescent="0.2"/>
    <row r="58675" ht="12.75" customHeight="1" x14ac:dyDescent="0.2"/>
    <row r="58676" ht="12.75" customHeight="1" x14ac:dyDescent="0.2"/>
    <row r="58677" ht="12.75" customHeight="1" x14ac:dyDescent="0.2"/>
    <row r="58678" ht="12.75" customHeight="1" x14ac:dyDescent="0.2"/>
    <row r="58679" ht="12.75" customHeight="1" x14ac:dyDescent="0.2"/>
    <row r="58680" ht="12.75" customHeight="1" x14ac:dyDescent="0.2"/>
    <row r="58681" ht="12.75" customHeight="1" x14ac:dyDescent="0.2"/>
    <row r="58682" ht="12.75" customHeight="1" x14ac:dyDescent="0.2"/>
    <row r="58683" ht="12.75" customHeight="1" x14ac:dyDescent="0.2"/>
    <row r="58684" ht="12.75" customHeight="1" x14ac:dyDescent="0.2"/>
    <row r="58685" ht="12.75" customHeight="1" x14ac:dyDescent="0.2"/>
    <row r="58686" ht="12.75" customHeight="1" x14ac:dyDescent="0.2"/>
    <row r="58687" ht="12.75" customHeight="1" x14ac:dyDescent="0.2"/>
    <row r="58688" ht="12.75" customHeight="1" x14ac:dyDescent="0.2"/>
    <row r="58689" ht="12.75" customHeight="1" x14ac:dyDescent="0.2"/>
    <row r="58690" ht="12.75" customHeight="1" x14ac:dyDescent="0.2"/>
    <row r="58691" ht="12.75" customHeight="1" x14ac:dyDescent="0.2"/>
    <row r="58692" ht="12.75" customHeight="1" x14ac:dyDescent="0.2"/>
    <row r="58693" ht="12.75" customHeight="1" x14ac:dyDescent="0.2"/>
    <row r="58694" ht="12.75" customHeight="1" x14ac:dyDescent="0.2"/>
    <row r="58695" ht="12.75" customHeight="1" x14ac:dyDescent="0.2"/>
    <row r="58696" ht="12.75" customHeight="1" x14ac:dyDescent="0.2"/>
    <row r="58697" ht="12.75" customHeight="1" x14ac:dyDescent="0.2"/>
    <row r="58698" ht="12.75" customHeight="1" x14ac:dyDescent="0.2"/>
    <row r="58699" ht="12.75" customHeight="1" x14ac:dyDescent="0.2"/>
    <row r="58700" ht="12.75" customHeight="1" x14ac:dyDescent="0.2"/>
    <row r="58701" ht="12.75" customHeight="1" x14ac:dyDescent="0.2"/>
    <row r="58702" ht="12.75" customHeight="1" x14ac:dyDescent="0.2"/>
    <row r="58703" ht="12.75" customHeight="1" x14ac:dyDescent="0.2"/>
    <row r="58704" ht="12.75" customHeight="1" x14ac:dyDescent="0.2"/>
    <row r="58705" ht="12.75" customHeight="1" x14ac:dyDescent="0.2"/>
    <row r="58706" ht="12.75" customHeight="1" x14ac:dyDescent="0.2"/>
    <row r="58707" ht="12.75" customHeight="1" x14ac:dyDescent="0.2"/>
    <row r="58708" ht="12.75" customHeight="1" x14ac:dyDescent="0.2"/>
    <row r="58709" ht="12.75" customHeight="1" x14ac:dyDescent="0.2"/>
    <row r="58710" ht="12.75" customHeight="1" x14ac:dyDescent="0.2"/>
    <row r="58711" ht="12.75" customHeight="1" x14ac:dyDescent="0.2"/>
    <row r="58712" ht="12.75" customHeight="1" x14ac:dyDescent="0.2"/>
    <row r="58713" ht="12.75" customHeight="1" x14ac:dyDescent="0.2"/>
    <row r="58714" ht="12.75" customHeight="1" x14ac:dyDescent="0.2"/>
    <row r="58715" ht="12.75" customHeight="1" x14ac:dyDescent="0.2"/>
    <row r="58716" ht="12.75" customHeight="1" x14ac:dyDescent="0.2"/>
    <row r="58717" ht="12.75" customHeight="1" x14ac:dyDescent="0.2"/>
    <row r="58718" ht="12.75" customHeight="1" x14ac:dyDescent="0.2"/>
    <row r="58719" ht="12.75" customHeight="1" x14ac:dyDescent="0.2"/>
    <row r="58720" ht="12.75" customHeight="1" x14ac:dyDescent="0.2"/>
    <row r="58721" ht="12.75" customHeight="1" x14ac:dyDescent="0.2"/>
    <row r="58722" ht="12.75" customHeight="1" x14ac:dyDescent="0.2"/>
    <row r="58723" ht="12.75" customHeight="1" x14ac:dyDescent="0.2"/>
    <row r="58724" ht="12.75" customHeight="1" x14ac:dyDescent="0.2"/>
    <row r="58725" ht="12.75" customHeight="1" x14ac:dyDescent="0.2"/>
    <row r="58726" ht="12.75" customHeight="1" x14ac:dyDescent="0.2"/>
    <row r="58727" ht="12.75" customHeight="1" x14ac:dyDescent="0.2"/>
    <row r="58728" ht="12.75" customHeight="1" x14ac:dyDescent="0.2"/>
    <row r="58729" ht="12.75" customHeight="1" x14ac:dyDescent="0.2"/>
    <row r="58730" ht="12.75" customHeight="1" x14ac:dyDescent="0.2"/>
    <row r="58731" ht="12.75" customHeight="1" x14ac:dyDescent="0.2"/>
    <row r="58732" ht="12.75" customHeight="1" x14ac:dyDescent="0.2"/>
    <row r="58733" ht="12.75" customHeight="1" x14ac:dyDescent="0.2"/>
    <row r="58734" ht="12.75" customHeight="1" x14ac:dyDescent="0.2"/>
    <row r="58735" ht="12.75" customHeight="1" x14ac:dyDescent="0.2"/>
    <row r="58736" ht="12.75" customHeight="1" x14ac:dyDescent="0.2"/>
    <row r="58737" ht="12.75" customHeight="1" x14ac:dyDescent="0.2"/>
    <row r="58738" ht="12.75" customHeight="1" x14ac:dyDescent="0.2"/>
    <row r="58739" ht="12.75" customHeight="1" x14ac:dyDescent="0.2"/>
    <row r="58740" ht="12.75" customHeight="1" x14ac:dyDescent="0.2"/>
    <row r="58741" ht="12.75" customHeight="1" x14ac:dyDescent="0.2"/>
    <row r="58742" ht="12.75" customHeight="1" x14ac:dyDescent="0.2"/>
    <row r="58743" ht="12.75" customHeight="1" x14ac:dyDescent="0.2"/>
    <row r="58744" ht="12.75" customHeight="1" x14ac:dyDescent="0.2"/>
    <row r="58745" ht="12.75" customHeight="1" x14ac:dyDescent="0.2"/>
    <row r="58746" ht="12.75" customHeight="1" x14ac:dyDescent="0.2"/>
    <row r="58747" ht="12.75" customHeight="1" x14ac:dyDescent="0.2"/>
    <row r="58748" ht="12.75" customHeight="1" x14ac:dyDescent="0.2"/>
    <row r="58749" ht="12.75" customHeight="1" x14ac:dyDescent="0.2"/>
    <row r="58750" ht="12.75" customHeight="1" x14ac:dyDescent="0.2"/>
    <row r="58751" ht="12.75" customHeight="1" x14ac:dyDescent="0.2"/>
    <row r="58752" ht="12.75" customHeight="1" x14ac:dyDescent="0.2"/>
    <row r="58753" ht="12.75" customHeight="1" x14ac:dyDescent="0.2"/>
    <row r="58754" ht="12.75" customHeight="1" x14ac:dyDescent="0.2"/>
    <row r="58755" ht="12.75" customHeight="1" x14ac:dyDescent="0.2"/>
    <row r="58756" ht="12.75" customHeight="1" x14ac:dyDescent="0.2"/>
    <row r="58757" ht="12.75" customHeight="1" x14ac:dyDescent="0.2"/>
    <row r="58758" ht="12.75" customHeight="1" x14ac:dyDescent="0.2"/>
    <row r="58759" ht="12.75" customHeight="1" x14ac:dyDescent="0.2"/>
    <row r="58760" ht="12.75" customHeight="1" x14ac:dyDescent="0.2"/>
    <row r="58761" ht="12.75" customHeight="1" x14ac:dyDescent="0.2"/>
    <row r="58762" ht="12.75" customHeight="1" x14ac:dyDescent="0.2"/>
    <row r="58763" ht="12.75" customHeight="1" x14ac:dyDescent="0.2"/>
    <row r="58764" ht="12.75" customHeight="1" x14ac:dyDescent="0.2"/>
    <row r="58765" ht="12.75" customHeight="1" x14ac:dyDescent="0.2"/>
    <row r="58766" ht="12.75" customHeight="1" x14ac:dyDescent="0.2"/>
    <row r="58767" ht="12.75" customHeight="1" x14ac:dyDescent="0.2"/>
    <row r="58768" ht="12.75" customHeight="1" x14ac:dyDescent="0.2"/>
    <row r="58769" ht="12.75" customHeight="1" x14ac:dyDescent="0.2"/>
    <row r="58770" ht="12.75" customHeight="1" x14ac:dyDescent="0.2"/>
    <row r="58771" ht="12.75" customHeight="1" x14ac:dyDescent="0.2"/>
    <row r="58772" ht="12.75" customHeight="1" x14ac:dyDescent="0.2"/>
    <row r="58773" ht="12.75" customHeight="1" x14ac:dyDescent="0.2"/>
    <row r="58774" ht="12.75" customHeight="1" x14ac:dyDescent="0.2"/>
    <row r="58775" ht="12.75" customHeight="1" x14ac:dyDescent="0.2"/>
    <row r="58776" ht="12.75" customHeight="1" x14ac:dyDescent="0.2"/>
    <row r="58777" ht="12.75" customHeight="1" x14ac:dyDescent="0.2"/>
    <row r="58778" ht="12.75" customHeight="1" x14ac:dyDescent="0.2"/>
    <row r="58779" ht="12.75" customHeight="1" x14ac:dyDescent="0.2"/>
    <row r="58780" ht="12.75" customHeight="1" x14ac:dyDescent="0.2"/>
    <row r="58781" ht="12.75" customHeight="1" x14ac:dyDescent="0.2"/>
    <row r="58782" ht="12.75" customHeight="1" x14ac:dyDescent="0.2"/>
    <row r="58783" ht="12.75" customHeight="1" x14ac:dyDescent="0.2"/>
    <row r="58784" ht="12.75" customHeight="1" x14ac:dyDescent="0.2"/>
    <row r="58785" ht="12.75" customHeight="1" x14ac:dyDescent="0.2"/>
    <row r="58786" ht="12.75" customHeight="1" x14ac:dyDescent="0.2"/>
    <row r="58787" ht="12.75" customHeight="1" x14ac:dyDescent="0.2"/>
    <row r="58788" ht="12.75" customHeight="1" x14ac:dyDescent="0.2"/>
    <row r="58789" ht="12.75" customHeight="1" x14ac:dyDescent="0.2"/>
    <row r="58790" ht="12.75" customHeight="1" x14ac:dyDescent="0.2"/>
    <row r="58791" ht="12.75" customHeight="1" x14ac:dyDescent="0.2"/>
    <row r="58792" ht="12.75" customHeight="1" x14ac:dyDescent="0.2"/>
    <row r="58793" ht="12.75" customHeight="1" x14ac:dyDescent="0.2"/>
    <row r="58794" ht="12.75" customHeight="1" x14ac:dyDescent="0.2"/>
    <row r="58795" ht="12.75" customHeight="1" x14ac:dyDescent="0.2"/>
    <row r="58796" ht="12.75" customHeight="1" x14ac:dyDescent="0.2"/>
    <row r="58797" ht="12.75" customHeight="1" x14ac:dyDescent="0.2"/>
    <row r="58798" ht="12.75" customHeight="1" x14ac:dyDescent="0.2"/>
    <row r="58799" ht="12.75" customHeight="1" x14ac:dyDescent="0.2"/>
    <row r="58800" ht="12.75" customHeight="1" x14ac:dyDescent="0.2"/>
    <row r="58801" ht="12.75" customHeight="1" x14ac:dyDescent="0.2"/>
    <row r="58802" ht="12.75" customHeight="1" x14ac:dyDescent="0.2"/>
    <row r="58803" ht="12.75" customHeight="1" x14ac:dyDescent="0.2"/>
    <row r="58804" ht="12.75" customHeight="1" x14ac:dyDescent="0.2"/>
    <row r="58805" ht="12.75" customHeight="1" x14ac:dyDescent="0.2"/>
    <row r="58806" ht="12.75" customHeight="1" x14ac:dyDescent="0.2"/>
    <row r="58807" ht="12.75" customHeight="1" x14ac:dyDescent="0.2"/>
    <row r="58808" ht="12.75" customHeight="1" x14ac:dyDescent="0.2"/>
    <row r="58809" ht="12.75" customHeight="1" x14ac:dyDescent="0.2"/>
    <row r="58810" ht="12.75" customHeight="1" x14ac:dyDescent="0.2"/>
    <row r="58811" ht="12.75" customHeight="1" x14ac:dyDescent="0.2"/>
    <row r="58812" ht="12.75" customHeight="1" x14ac:dyDescent="0.2"/>
    <row r="58813" ht="12.75" customHeight="1" x14ac:dyDescent="0.2"/>
    <row r="58814" ht="12.75" customHeight="1" x14ac:dyDescent="0.2"/>
    <row r="58815" ht="12.75" customHeight="1" x14ac:dyDescent="0.2"/>
    <row r="58816" ht="12.75" customHeight="1" x14ac:dyDescent="0.2"/>
    <row r="58817" ht="12.75" customHeight="1" x14ac:dyDescent="0.2"/>
    <row r="58818" ht="12.75" customHeight="1" x14ac:dyDescent="0.2"/>
    <row r="58819" ht="12.75" customHeight="1" x14ac:dyDescent="0.2"/>
    <row r="58820" ht="12.75" customHeight="1" x14ac:dyDescent="0.2"/>
    <row r="58821" ht="12.75" customHeight="1" x14ac:dyDescent="0.2"/>
    <row r="58822" ht="12.75" customHeight="1" x14ac:dyDescent="0.2"/>
    <row r="58823" ht="12.75" customHeight="1" x14ac:dyDescent="0.2"/>
    <row r="58824" ht="12.75" customHeight="1" x14ac:dyDescent="0.2"/>
    <row r="58825" ht="12.75" customHeight="1" x14ac:dyDescent="0.2"/>
    <row r="58826" ht="12.75" customHeight="1" x14ac:dyDescent="0.2"/>
    <row r="58827" ht="12.75" customHeight="1" x14ac:dyDescent="0.2"/>
    <row r="58828" ht="12.75" customHeight="1" x14ac:dyDescent="0.2"/>
    <row r="58829" ht="12.75" customHeight="1" x14ac:dyDescent="0.2"/>
    <row r="58830" ht="12.75" customHeight="1" x14ac:dyDescent="0.2"/>
    <row r="58831" ht="12.75" customHeight="1" x14ac:dyDescent="0.2"/>
    <row r="58832" ht="12.75" customHeight="1" x14ac:dyDescent="0.2"/>
    <row r="58833" ht="12.75" customHeight="1" x14ac:dyDescent="0.2"/>
    <row r="58834" ht="12.75" customHeight="1" x14ac:dyDescent="0.2"/>
    <row r="58835" ht="12.75" customHeight="1" x14ac:dyDescent="0.2"/>
    <row r="58836" ht="12.75" customHeight="1" x14ac:dyDescent="0.2"/>
    <row r="58837" ht="12.75" customHeight="1" x14ac:dyDescent="0.2"/>
    <row r="58838" ht="12.75" customHeight="1" x14ac:dyDescent="0.2"/>
    <row r="58839" ht="12.75" customHeight="1" x14ac:dyDescent="0.2"/>
    <row r="58840" ht="12.75" customHeight="1" x14ac:dyDescent="0.2"/>
    <row r="58841" ht="12.75" customHeight="1" x14ac:dyDescent="0.2"/>
    <row r="58842" ht="12.75" customHeight="1" x14ac:dyDescent="0.2"/>
    <row r="58843" ht="12.75" customHeight="1" x14ac:dyDescent="0.2"/>
    <row r="58844" ht="12.75" customHeight="1" x14ac:dyDescent="0.2"/>
    <row r="58845" ht="12.75" customHeight="1" x14ac:dyDescent="0.2"/>
    <row r="58846" ht="12.75" customHeight="1" x14ac:dyDescent="0.2"/>
    <row r="58847" ht="12.75" customHeight="1" x14ac:dyDescent="0.2"/>
    <row r="58848" ht="12.75" customHeight="1" x14ac:dyDescent="0.2"/>
    <row r="58849" ht="12.75" customHeight="1" x14ac:dyDescent="0.2"/>
    <row r="58850" ht="12.75" customHeight="1" x14ac:dyDescent="0.2"/>
    <row r="58851" ht="12.75" customHeight="1" x14ac:dyDescent="0.2"/>
    <row r="58852" ht="12.75" customHeight="1" x14ac:dyDescent="0.2"/>
    <row r="58853" ht="12.75" customHeight="1" x14ac:dyDescent="0.2"/>
    <row r="58854" ht="12.75" customHeight="1" x14ac:dyDescent="0.2"/>
    <row r="58855" ht="12.75" customHeight="1" x14ac:dyDescent="0.2"/>
    <row r="58856" ht="12.75" customHeight="1" x14ac:dyDescent="0.2"/>
    <row r="58857" ht="12.75" customHeight="1" x14ac:dyDescent="0.2"/>
    <row r="58858" ht="12.75" customHeight="1" x14ac:dyDescent="0.2"/>
    <row r="58859" ht="12.75" customHeight="1" x14ac:dyDescent="0.2"/>
    <row r="58860" ht="12.75" customHeight="1" x14ac:dyDescent="0.2"/>
    <row r="58861" ht="12.75" customHeight="1" x14ac:dyDescent="0.2"/>
    <row r="58862" ht="12.75" customHeight="1" x14ac:dyDescent="0.2"/>
    <row r="58863" ht="12.75" customHeight="1" x14ac:dyDescent="0.2"/>
    <row r="58864" ht="12.75" customHeight="1" x14ac:dyDescent="0.2"/>
    <row r="58865" ht="12.75" customHeight="1" x14ac:dyDescent="0.2"/>
    <row r="58866" ht="12.75" customHeight="1" x14ac:dyDescent="0.2"/>
    <row r="58867" ht="12.75" customHeight="1" x14ac:dyDescent="0.2"/>
    <row r="58868" ht="12.75" customHeight="1" x14ac:dyDescent="0.2"/>
    <row r="58869" ht="12.75" customHeight="1" x14ac:dyDescent="0.2"/>
    <row r="58870" ht="12.75" customHeight="1" x14ac:dyDescent="0.2"/>
    <row r="58871" ht="12.75" customHeight="1" x14ac:dyDescent="0.2"/>
    <row r="58872" ht="12.75" customHeight="1" x14ac:dyDescent="0.2"/>
    <row r="58873" ht="12.75" customHeight="1" x14ac:dyDescent="0.2"/>
    <row r="58874" ht="12.75" customHeight="1" x14ac:dyDescent="0.2"/>
    <row r="58875" ht="12.75" customHeight="1" x14ac:dyDescent="0.2"/>
    <row r="58876" ht="12.75" customHeight="1" x14ac:dyDescent="0.2"/>
    <row r="58877" ht="12.75" customHeight="1" x14ac:dyDescent="0.2"/>
    <row r="58878" ht="12.75" customHeight="1" x14ac:dyDescent="0.2"/>
    <row r="58879" ht="12.75" customHeight="1" x14ac:dyDescent="0.2"/>
    <row r="58880" ht="12.75" customHeight="1" x14ac:dyDescent="0.2"/>
    <row r="58881" ht="12.75" customHeight="1" x14ac:dyDescent="0.2"/>
    <row r="58882" ht="12.75" customHeight="1" x14ac:dyDescent="0.2"/>
    <row r="58883" ht="12.75" customHeight="1" x14ac:dyDescent="0.2"/>
    <row r="58884" ht="12.75" customHeight="1" x14ac:dyDescent="0.2"/>
    <row r="58885" ht="12.75" customHeight="1" x14ac:dyDescent="0.2"/>
    <row r="58886" ht="12.75" customHeight="1" x14ac:dyDescent="0.2"/>
    <row r="58887" ht="12.75" customHeight="1" x14ac:dyDescent="0.2"/>
    <row r="58888" ht="12.75" customHeight="1" x14ac:dyDescent="0.2"/>
    <row r="58889" ht="12.75" customHeight="1" x14ac:dyDescent="0.2"/>
    <row r="58890" ht="12.75" customHeight="1" x14ac:dyDescent="0.2"/>
    <row r="58891" ht="12.75" customHeight="1" x14ac:dyDescent="0.2"/>
    <row r="58892" ht="12.75" customHeight="1" x14ac:dyDescent="0.2"/>
    <row r="58893" ht="12.75" customHeight="1" x14ac:dyDescent="0.2"/>
    <row r="58894" ht="12.75" customHeight="1" x14ac:dyDescent="0.2"/>
    <row r="58895" ht="12.75" customHeight="1" x14ac:dyDescent="0.2"/>
    <row r="58896" ht="12.75" customHeight="1" x14ac:dyDescent="0.2"/>
    <row r="58897" ht="12.75" customHeight="1" x14ac:dyDescent="0.2"/>
    <row r="58898" ht="12.75" customHeight="1" x14ac:dyDescent="0.2"/>
    <row r="58899" ht="12.75" customHeight="1" x14ac:dyDescent="0.2"/>
    <row r="58900" ht="12.75" customHeight="1" x14ac:dyDescent="0.2"/>
    <row r="58901" ht="12.75" customHeight="1" x14ac:dyDescent="0.2"/>
    <row r="58902" ht="12.75" customHeight="1" x14ac:dyDescent="0.2"/>
    <row r="58903" ht="12.75" customHeight="1" x14ac:dyDescent="0.2"/>
    <row r="58904" ht="12.75" customHeight="1" x14ac:dyDescent="0.2"/>
    <row r="58905" ht="12.75" customHeight="1" x14ac:dyDescent="0.2"/>
    <row r="58906" ht="12.75" customHeight="1" x14ac:dyDescent="0.2"/>
    <row r="58907" ht="12.75" customHeight="1" x14ac:dyDescent="0.2"/>
    <row r="58908" ht="12.75" customHeight="1" x14ac:dyDescent="0.2"/>
    <row r="58909" ht="12.75" customHeight="1" x14ac:dyDescent="0.2"/>
    <row r="58910" ht="12.75" customHeight="1" x14ac:dyDescent="0.2"/>
    <row r="58911" ht="12.75" customHeight="1" x14ac:dyDescent="0.2"/>
    <row r="58912" ht="12.75" customHeight="1" x14ac:dyDescent="0.2"/>
    <row r="58913" ht="12.75" customHeight="1" x14ac:dyDescent="0.2"/>
    <row r="58914" ht="12.75" customHeight="1" x14ac:dyDescent="0.2"/>
    <row r="58915" ht="12.75" customHeight="1" x14ac:dyDescent="0.2"/>
    <row r="58916" ht="12.75" customHeight="1" x14ac:dyDescent="0.2"/>
    <row r="58917" ht="12.75" customHeight="1" x14ac:dyDescent="0.2"/>
    <row r="58918" ht="12.75" customHeight="1" x14ac:dyDescent="0.2"/>
    <row r="58919" ht="12.75" customHeight="1" x14ac:dyDescent="0.2"/>
    <row r="58920" ht="12.75" customHeight="1" x14ac:dyDescent="0.2"/>
    <row r="58921" ht="12.75" customHeight="1" x14ac:dyDescent="0.2"/>
    <row r="58922" ht="12.75" customHeight="1" x14ac:dyDescent="0.2"/>
    <row r="58923" ht="12.75" customHeight="1" x14ac:dyDescent="0.2"/>
    <row r="58924" ht="12.75" customHeight="1" x14ac:dyDescent="0.2"/>
    <row r="58925" ht="12.75" customHeight="1" x14ac:dyDescent="0.2"/>
    <row r="58926" ht="12.75" customHeight="1" x14ac:dyDescent="0.2"/>
    <row r="58927" ht="12.75" customHeight="1" x14ac:dyDescent="0.2"/>
    <row r="58928" ht="12.75" customHeight="1" x14ac:dyDescent="0.2"/>
    <row r="58929" ht="12.75" customHeight="1" x14ac:dyDescent="0.2"/>
    <row r="58930" ht="12.75" customHeight="1" x14ac:dyDescent="0.2"/>
    <row r="58931" ht="12.75" customHeight="1" x14ac:dyDescent="0.2"/>
    <row r="58932" ht="12.75" customHeight="1" x14ac:dyDescent="0.2"/>
    <row r="58933" ht="12.75" customHeight="1" x14ac:dyDescent="0.2"/>
    <row r="58934" ht="12.75" customHeight="1" x14ac:dyDescent="0.2"/>
    <row r="58935" ht="12.75" customHeight="1" x14ac:dyDescent="0.2"/>
    <row r="58936" ht="12.75" customHeight="1" x14ac:dyDescent="0.2"/>
    <row r="58937" ht="12.75" customHeight="1" x14ac:dyDescent="0.2"/>
    <row r="58938" ht="12.75" customHeight="1" x14ac:dyDescent="0.2"/>
    <row r="58939" ht="12.75" customHeight="1" x14ac:dyDescent="0.2"/>
    <row r="58940" ht="12.75" customHeight="1" x14ac:dyDescent="0.2"/>
    <row r="58941" ht="12.75" customHeight="1" x14ac:dyDescent="0.2"/>
    <row r="58942" ht="12.75" customHeight="1" x14ac:dyDescent="0.2"/>
    <row r="58943" ht="12.75" customHeight="1" x14ac:dyDescent="0.2"/>
    <row r="58944" ht="12.75" customHeight="1" x14ac:dyDescent="0.2"/>
    <row r="58945" ht="12.75" customHeight="1" x14ac:dyDescent="0.2"/>
    <row r="58946" ht="12.75" customHeight="1" x14ac:dyDescent="0.2"/>
    <row r="58947" ht="12.75" customHeight="1" x14ac:dyDescent="0.2"/>
    <row r="58948" ht="12.75" customHeight="1" x14ac:dyDescent="0.2"/>
    <row r="58949" ht="12.75" customHeight="1" x14ac:dyDescent="0.2"/>
    <row r="58950" ht="12.75" customHeight="1" x14ac:dyDescent="0.2"/>
    <row r="58951" ht="12.75" customHeight="1" x14ac:dyDescent="0.2"/>
    <row r="58952" ht="12.75" customHeight="1" x14ac:dyDescent="0.2"/>
    <row r="58953" ht="12.75" customHeight="1" x14ac:dyDescent="0.2"/>
    <row r="58954" ht="12.75" customHeight="1" x14ac:dyDescent="0.2"/>
    <row r="58955" ht="12.75" customHeight="1" x14ac:dyDescent="0.2"/>
    <row r="58956" ht="12.75" customHeight="1" x14ac:dyDescent="0.2"/>
    <row r="58957" ht="12.75" customHeight="1" x14ac:dyDescent="0.2"/>
    <row r="58958" ht="12.75" customHeight="1" x14ac:dyDescent="0.2"/>
    <row r="58959" ht="12.75" customHeight="1" x14ac:dyDescent="0.2"/>
    <row r="58960" ht="12.75" customHeight="1" x14ac:dyDescent="0.2"/>
    <row r="58961" ht="12.75" customHeight="1" x14ac:dyDescent="0.2"/>
    <row r="58962" ht="12.75" customHeight="1" x14ac:dyDescent="0.2"/>
    <row r="58963" ht="12.75" customHeight="1" x14ac:dyDescent="0.2"/>
    <row r="58964" ht="12.75" customHeight="1" x14ac:dyDescent="0.2"/>
    <row r="58965" ht="12.75" customHeight="1" x14ac:dyDescent="0.2"/>
    <row r="58966" ht="12.75" customHeight="1" x14ac:dyDescent="0.2"/>
    <row r="58967" ht="12.75" customHeight="1" x14ac:dyDescent="0.2"/>
    <row r="58968" ht="12.75" customHeight="1" x14ac:dyDescent="0.2"/>
    <row r="58969" ht="12.75" customHeight="1" x14ac:dyDescent="0.2"/>
    <row r="58970" ht="12.75" customHeight="1" x14ac:dyDescent="0.2"/>
    <row r="58971" ht="12.75" customHeight="1" x14ac:dyDescent="0.2"/>
    <row r="58972" ht="12.75" customHeight="1" x14ac:dyDescent="0.2"/>
    <row r="58973" ht="12.75" customHeight="1" x14ac:dyDescent="0.2"/>
    <row r="58974" ht="12.75" customHeight="1" x14ac:dyDescent="0.2"/>
    <row r="58975" ht="12.75" customHeight="1" x14ac:dyDescent="0.2"/>
    <row r="58976" ht="12.75" customHeight="1" x14ac:dyDescent="0.2"/>
    <row r="58977" ht="12.75" customHeight="1" x14ac:dyDescent="0.2"/>
    <row r="58978" ht="12.75" customHeight="1" x14ac:dyDescent="0.2"/>
    <row r="58979" ht="12.75" customHeight="1" x14ac:dyDescent="0.2"/>
    <row r="58980" ht="12.75" customHeight="1" x14ac:dyDescent="0.2"/>
    <row r="58981" ht="12.75" customHeight="1" x14ac:dyDescent="0.2"/>
    <row r="58982" ht="12.75" customHeight="1" x14ac:dyDescent="0.2"/>
    <row r="58983" ht="12.75" customHeight="1" x14ac:dyDescent="0.2"/>
    <row r="58984" ht="12.75" customHeight="1" x14ac:dyDescent="0.2"/>
    <row r="58985" ht="12.75" customHeight="1" x14ac:dyDescent="0.2"/>
    <row r="58986" ht="12.75" customHeight="1" x14ac:dyDescent="0.2"/>
    <row r="58987" ht="12.75" customHeight="1" x14ac:dyDescent="0.2"/>
    <row r="58988" ht="12.75" customHeight="1" x14ac:dyDescent="0.2"/>
    <row r="58989" ht="12.75" customHeight="1" x14ac:dyDescent="0.2"/>
    <row r="58990" ht="12.75" customHeight="1" x14ac:dyDescent="0.2"/>
    <row r="58991" ht="12.75" customHeight="1" x14ac:dyDescent="0.2"/>
    <row r="58992" ht="12.75" customHeight="1" x14ac:dyDescent="0.2"/>
    <row r="58993" ht="12.75" customHeight="1" x14ac:dyDescent="0.2"/>
    <row r="58994" ht="12.75" customHeight="1" x14ac:dyDescent="0.2"/>
    <row r="58995" ht="12.75" customHeight="1" x14ac:dyDescent="0.2"/>
    <row r="58996" ht="12.75" customHeight="1" x14ac:dyDescent="0.2"/>
    <row r="58997" ht="12.75" customHeight="1" x14ac:dyDescent="0.2"/>
    <row r="58998" ht="12.75" customHeight="1" x14ac:dyDescent="0.2"/>
    <row r="58999" ht="12.75" customHeight="1" x14ac:dyDescent="0.2"/>
    <row r="59000" ht="12.75" customHeight="1" x14ac:dyDescent="0.2"/>
    <row r="59001" ht="12.75" customHeight="1" x14ac:dyDescent="0.2"/>
    <row r="59002" ht="12.75" customHeight="1" x14ac:dyDescent="0.2"/>
    <row r="59003" ht="12.75" customHeight="1" x14ac:dyDescent="0.2"/>
    <row r="59004" ht="12.75" customHeight="1" x14ac:dyDescent="0.2"/>
    <row r="59005" ht="12.75" customHeight="1" x14ac:dyDescent="0.2"/>
    <row r="59006" ht="12.75" customHeight="1" x14ac:dyDescent="0.2"/>
    <row r="59007" ht="12.75" customHeight="1" x14ac:dyDescent="0.2"/>
    <row r="59008" ht="12.75" customHeight="1" x14ac:dyDescent="0.2"/>
    <row r="59009" ht="12.75" customHeight="1" x14ac:dyDescent="0.2"/>
    <row r="59010" ht="12.75" customHeight="1" x14ac:dyDescent="0.2"/>
    <row r="59011" ht="12.75" customHeight="1" x14ac:dyDescent="0.2"/>
    <row r="59012" ht="12.75" customHeight="1" x14ac:dyDescent="0.2"/>
    <row r="59013" ht="12.75" customHeight="1" x14ac:dyDescent="0.2"/>
    <row r="59014" ht="12.75" customHeight="1" x14ac:dyDescent="0.2"/>
    <row r="59015" ht="12.75" customHeight="1" x14ac:dyDescent="0.2"/>
    <row r="59016" ht="12.75" customHeight="1" x14ac:dyDescent="0.2"/>
    <row r="59017" ht="12.75" customHeight="1" x14ac:dyDescent="0.2"/>
    <row r="59018" ht="12.75" customHeight="1" x14ac:dyDescent="0.2"/>
    <row r="59019" ht="12.75" customHeight="1" x14ac:dyDescent="0.2"/>
    <row r="59020" ht="12.75" customHeight="1" x14ac:dyDescent="0.2"/>
    <row r="59021" ht="12.75" customHeight="1" x14ac:dyDescent="0.2"/>
    <row r="59022" ht="12.75" customHeight="1" x14ac:dyDescent="0.2"/>
    <row r="59023" ht="12.75" customHeight="1" x14ac:dyDescent="0.2"/>
    <row r="59024" ht="12.75" customHeight="1" x14ac:dyDescent="0.2"/>
    <row r="59025" ht="12.75" customHeight="1" x14ac:dyDescent="0.2"/>
    <row r="59026" ht="12.75" customHeight="1" x14ac:dyDescent="0.2"/>
    <row r="59027" ht="12.75" customHeight="1" x14ac:dyDescent="0.2"/>
    <row r="59028" ht="12.75" customHeight="1" x14ac:dyDescent="0.2"/>
    <row r="59029" ht="12.75" customHeight="1" x14ac:dyDescent="0.2"/>
    <row r="59030" ht="12.75" customHeight="1" x14ac:dyDescent="0.2"/>
    <row r="59031" ht="12.75" customHeight="1" x14ac:dyDescent="0.2"/>
    <row r="59032" ht="12.75" customHeight="1" x14ac:dyDescent="0.2"/>
    <row r="59033" ht="12.75" customHeight="1" x14ac:dyDescent="0.2"/>
    <row r="59034" ht="12.75" customHeight="1" x14ac:dyDescent="0.2"/>
    <row r="59035" ht="12.75" customHeight="1" x14ac:dyDescent="0.2"/>
    <row r="59036" ht="12.75" customHeight="1" x14ac:dyDescent="0.2"/>
    <row r="59037" ht="12.75" customHeight="1" x14ac:dyDescent="0.2"/>
    <row r="59038" ht="12.75" customHeight="1" x14ac:dyDescent="0.2"/>
    <row r="59039" ht="12.75" customHeight="1" x14ac:dyDescent="0.2"/>
    <row r="59040" ht="12.75" customHeight="1" x14ac:dyDescent="0.2"/>
    <row r="59041" ht="12.75" customHeight="1" x14ac:dyDescent="0.2"/>
    <row r="59042" ht="12.75" customHeight="1" x14ac:dyDescent="0.2"/>
    <row r="59043" ht="12.75" customHeight="1" x14ac:dyDescent="0.2"/>
    <row r="59044" ht="12.75" customHeight="1" x14ac:dyDescent="0.2"/>
    <row r="59045" ht="12.75" customHeight="1" x14ac:dyDescent="0.2"/>
    <row r="59046" ht="12.75" customHeight="1" x14ac:dyDescent="0.2"/>
    <row r="59047" ht="12.75" customHeight="1" x14ac:dyDescent="0.2"/>
    <row r="59048" ht="12.75" customHeight="1" x14ac:dyDescent="0.2"/>
    <row r="59049" ht="12.75" customHeight="1" x14ac:dyDescent="0.2"/>
    <row r="59050" ht="12.75" customHeight="1" x14ac:dyDescent="0.2"/>
    <row r="59051" ht="12.75" customHeight="1" x14ac:dyDescent="0.2"/>
    <row r="59052" ht="12.75" customHeight="1" x14ac:dyDescent="0.2"/>
    <row r="59053" ht="12.75" customHeight="1" x14ac:dyDescent="0.2"/>
    <row r="59054" ht="12.75" customHeight="1" x14ac:dyDescent="0.2"/>
    <row r="59055" ht="12.75" customHeight="1" x14ac:dyDescent="0.2"/>
    <row r="59056" ht="12.75" customHeight="1" x14ac:dyDescent="0.2"/>
    <row r="59057" ht="12.75" customHeight="1" x14ac:dyDescent="0.2"/>
    <row r="59058" ht="12.75" customHeight="1" x14ac:dyDescent="0.2"/>
    <row r="59059" ht="12.75" customHeight="1" x14ac:dyDescent="0.2"/>
    <row r="59060" ht="12.75" customHeight="1" x14ac:dyDescent="0.2"/>
    <row r="59061" ht="12.75" customHeight="1" x14ac:dyDescent="0.2"/>
    <row r="59062" ht="12.75" customHeight="1" x14ac:dyDescent="0.2"/>
    <row r="59063" ht="12.75" customHeight="1" x14ac:dyDescent="0.2"/>
    <row r="59064" ht="12.75" customHeight="1" x14ac:dyDescent="0.2"/>
    <row r="59065" ht="12.75" customHeight="1" x14ac:dyDescent="0.2"/>
    <row r="59066" ht="12.75" customHeight="1" x14ac:dyDescent="0.2"/>
    <row r="59067" ht="12.75" customHeight="1" x14ac:dyDescent="0.2"/>
    <row r="59068" ht="12.75" customHeight="1" x14ac:dyDescent="0.2"/>
    <row r="59069" ht="12.75" customHeight="1" x14ac:dyDescent="0.2"/>
    <row r="59070" ht="12.75" customHeight="1" x14ac:dyDescent="0.2"/>
    <row r="59071" ht="12.75" customHeight="1" x14ac:dyDescent="0.2"/>
    <row r="59072" ht="12.75" customHeight="1" x14ac:dyDescent="0.2"/>
    <row r="59073" ht="12.75" customHeight="1" x14ac:dyDescent="0.2"/>
    <row r="59074" ht="12.75" customHeight="1" x14ac:dyDescent="0.2"/>
    <row r="59075" ht="12.75" customHeight="1" x14ac:dyDescent="0.2"/>
    <row r="59076" ht="12.75" customHeight="1" x14ac:dyDescent="0.2"/>
    <row r="59077" ht="12.75" customHeight="1" x14ac:dyDescent="0.2"/>
    <row r="59078" ht="12.75" customHeight="1" x14ac:dyDescent="0.2"/>
    <row r="59079" ht="12.75" customHeight="1" x14ac:dyDescent="0.2"/>
    <row r="59080" ht="12.75" customHeight="1" x14ac:dyDescent="0.2"/>
    <row r="59081" ht="12.75" customHeight="1" x14ac:dyDescent="0.2"/>
    <row r="59082" ht="12.75" customHeight="1" x14ac:dyDescent="0.2"/>
    <row r="59083" ht="12.75" customHeight="1" x14ac:dyDescent="0.2"/>
    <row r="59084" ht="12.75" customHeight="1" x14ac:dyDescent="0.2"/>
    <row r="59085" ht="12.75" customHeight="1" x14ac:dyDescent="0.2"/>
    <row r="59086" ht="12.75" customHeight="1" x14ac:dyDescent="0.2"/>
    <row r="59087" ht="12.75" customHeight="1" x14ac:dyDescent="0.2"/>
    <row r="59088" ht="12.75" customHeight="1" x14ac:dyDescent="0.2"/>
    <row r="59089" ht="12.75" customHeight="1" x14ac:dyDescent="0.2"/>
    <row r="59090" ht="12.75" customHeight="1" x14ac:dyDescent="0.2"/>
    <row r="59091" ht="12.75" customHeight="1" x14ac:dyDescent="0.2"/>
    <row r="59092" ht="12.75" customHeight="1" x14ac:dyDescent="0.2"/>
    <row r="59093" ht="12.75" customHeight="1" x14ac:dyDescent="0.2"/>
    <row r="59094" ht="12.75" customHeight="1" x14ac:dyDescent="0.2"/>
    <row r="59095" ht="12.75" customHeight="1" x14ac:dyDescent="0.2"/>
    <row r="59096" ht="12.75" customHeight="1" x14ac:dyDescent="0.2"/>
    <row r="59097" ht="12.75" customHeight="1" x14ac:dyDescent="0.2"/>
    <row r="59098" ht="12.75" customHeight="1" x14ac:dyDescent="0.2"/>
    <row r="59099" ht="12.75" customHeight="1" x14ac:dyDescent="0.2"/>
    <row r="59100" ht="12.75" customHeight="1" x14ac:dyDescent="0.2"/>
    <row r="59101" ht="12.75" customHeight="1" x14ac:dyDescent="0.2"/>
    <row r="59102" ht="12.75" customHeight="1" x14ac:dyDescent="0.2"/>
    <row r="59103" ht="12.75" customHeight="1" x14ac:dyDescent="0.2"/>
    <row r="59104" ht="12.75" customHeight="1" x14ac:dyDescent="0.2"/>
    <row r="59105" ht="12.75" customHeight="1" x14ac:dyDescent="0.2"/>
    <row r="59106" ht="12.75" customHeight="1" x14ac:dyDescent="0.2"/>
    <row r="59107" ht="12.75" customHeight="1" x14ac:dyDescent="0.2"/>
    <row r="59108" ht="12.75" customHeight="1" x14ac:dyDescent="0.2"/>
    <row r="59109" ht="12.75" customHeight="1" x14ac:dyDescent="0.2"/>
    <row r="59110" ht="12.75" customHeight="1" x14ac:dyDescent="0.2"/>
    <row r="59111" ht="12.75" customHeight="1" x14ac:dyDescent="0.2"/>
    <row r="59112" ht="12.75" customHeight="1" x14ac:dyDescent="0.2"/>
    <row r="59113" ht="12.75" customHeight="1" x14ac:dyDescent="0.2"/>
    <row r="59114" ht="12.75" customHeight="1" x14ac:dyDescent="0.2"/>
    <row r="59115" ht="12.75" customHeight="1" x14ac:dyDescent="0.2"/>
    <row r="59116" ht="12.75" customHeight="1" x14ac:dyDescent="0.2"/>
    <row r="59117" ht="12.75" customHeight="1" x14ac:dyDescent="0.2"/>
    <row r="59118" ht="12.75" customHeight="1" x14ac:dyDescent="0.2"/>
    <row r="59119" ht="12.75" customHeight="1" x14ac:dyDescent="0.2"/>
    <row r="59120" ht="12.75" customHeight="1" x14ac:dyDescent="0.2"/>
    <row r="59121" ht="12.75" customHeight="1" x14ac:dyDescent="0.2"/>
    <row r="59122" ht="12.75" customHeight="1" x14ac:dyDescent="0.2"/>
    <row r="59123" ht="12.75" customHeight="1" x14ac:dyDescent="0.2"/>
    <row r="59124" ht="12.75" customHeight="1" x14ac:dyDescent="0.2"/>
    <row r="59125" ht="12.75" customHeight="1" x14ac:dyDescent="0.2"/>
    <row r="59126" ht="12.75" customHeight="1" x14ac:dyDescent="0.2"/>
    <row r="59127" ht="12.75" customHeight="1" x14ac:dyDescent="0.2"/>
    <row r="59128" ht="12.75" customHeight="1" x14ac:dyDescent="0.2"/>
    <row r="59129" ht="12.75" customHeight="1" x14ac:dyDescent="0.2"/>
    <row r="59130" ht="12.75" customHeight="1" x14ac:dyDescent="0.2"/>
    <row r="59131" ht="12.75" customHeight="1" x14ac:dyDescent="0.2"/>
    <row r="59132" ht="12.75" customHeight="1" x14ac:dyDescent="0.2"/>
    <row r="59133" ht="12.75" customHeight="1" x14ac:dyDescent="0.2"/>
    <row r="59134" ht="12.75" customHeight="1" x14ac:dyDescent="0.2"/>
    <row r="59135" ht="12.75" customHeight="1" x14ac:dyDescent="0.2"/>
    <row r="59136" ht="12.75" customHeight="1" x14ac:dyDescent="0.2"/>
    <row r="59137" ht="12.75" customHeight="1" x14ac:dyDescent="0.2"/>
    <row r="59138" ht="12.75" customHeight="1" x14ac:dyDescent="0.2"/>
    <row r="59139" ht="12.75" customHeight="1" x14ac:dyDescent="0.2"/>
    <row r="59140" ht="12.75" customHeight="1" x14ac:dyDescent="0.2"/>
    <row r="59141" ht="12.75" customHeight="1" x14ac:dyDescent="0.2"/>
    <row r="59142" ht="12.75" customHeight="1" x14ac:dyDescent="0.2"/>
    <row r="59143" ht="12.75" customHeight="1" x14ac:dyDescent="0.2"/>
    <row r="59144" ht="12.75" customHeight="1" x14ac:dyDescent="0.2"/>
    <row r="59145" ht="12.75" customHeight="1" x14ac:dyDescent="0.2"/>
    <row r="59146" ht="12.75" customHeight="1" x14ac:dyDescent="0.2"/>
    <row r="59147" ht="12.75" customHeight="1" x14ac:dyDescent="0.2"/>
    <row r="59148" ht="12.75" customHeight="1" x14ac:dyDescent="0.2"/>
    <row r="59149" ht="12.75" customHeight="1" x14ac:dyDescent="0.2"/>
    <row r="59150" ht="12.75" customHeight="1" x14ac:dyDescent="0.2"/>
    <row r="59151" ht="12.75" customHeight="1" x14ac:dyDescent="0.2"/>
    <row r="59152" ht="12.75" customHeight="1" x14ac:dyDescent="0.2"/>
    <row r="59153" ht="12.75" customHeight="1" x14ac:dyDescent="0.2"/>
    <row r="59154" ht="12.75" customHeight="1" x14ac:dyDescent="0.2"/>
    <row r="59155" ht="12.75" customHeight="1" x14ac:dyDescent="0.2"/>
    <row r="59156" ht="12.75" customHeight="1" x14ac:dyDescent="0.2"/>
    <row r="59157" ht="12.75" customHeight="1" x14ac:dyDescent="0.2"/>
    <row r="59158" ht="12.75" customHeight="1" x14ac:dyDescent="0.2"/>
    <row r="59159" ht="12.75" customHeight="1" x14ac:dyDescent="0.2"/>
    <row r="59160" ht="12.75" customHeight="1" x14ac:dyDescent="0.2"/>
    <row r="59161" ht="12.75" customHeight="1" x14ac:dyDescent="0.2"/>
    <row r="59162" ht="12.75" customHeight="1" x14ac:dyDescent="0.2"/>
    <row r="59163" ht="12.75" customHeight="1" x14ac:dyDescent="0.2"/>
    <row r="59164" ht="12.75" customHeight="1" x14ac:dyDescent="0.2"/>
    <row r="59165" ht="12.75" customHeight="1" x14ac:dyDescent="0.2"/>
    <row r="59166" ht="12.75" customHeight="1" x14ac:dyDescent="0.2"/>
    <row r="59167" ht="12.75" customHeight="1" x14ac:dyDescent="0.2"/>
    <row r="59168" ht="12.75" customHeight="1" x14ac:dyDescent="0.2"/>
    <row r="59169" ht="12.75" customHeight="1" x14ac:dyDescent="0.2"/>
    <row r="59170" ht="12.75" customHeight="1" x14ac:dyDescent="0.2"/>
    <row r="59171" ht="12.75" customHeight="1" x14ac:dyDescent="0.2"/>
    <row r="59172" ht="12.75" customHeight="1" x14ac:dyDescent="0.2"/>
    <row r="59173" ht="12.75" customHeight="1" x14ac:dyDescent="0.2"/>
    <row r="59174" ht="12.75" customHeight="1" x14ac:dyDescent="0.2"/>
    <row r="59175" ht="12.75" customHeight="1" x14ac:dyDescent="0.2"/>
    <row r="59176" ht="12.75" customHeight="1" x14ac:dyDescent="0.2"/>
    <row r="59177" ht="12.75" customHeight="1" x14ac:dyDescent="0.2"/>
    <row r="59178" ht="12.75" customHeight="1" x14ac:dyDescent="0.2"/>
    <row r="59179" ht="12.75" customHeight="1" x14ac:dyDescent="0.2"/>
    <row r="59180" ht="12.75" customHeight="1" x14ac:dyDescent="0.2"/>
    <row r="59181" ht="12.75" customHeight="1" x14ac:dyDescent="0.2"/>
    <row r="59182" ht="12.75" customHeight="1" x14ac:dyDescent="0.2"/>
    <row r="59183" ht="12.75" customHeight="1" x14ac:dyDescent="0.2"/>
    <row r="59184" ht="12.75" customHeight="1" x14ac:dyDescent="0.2"/>
    <row r="59185" ht="12.75" customHeight="1" x14ac:dyDescent="0.2"/>
    <row r="59186" ht="12.75" customHeight="1" x14ac:dyDescent="0.2"/>
    <row r="59187" ht="12.75" customHeight="1" x14ac:dyDescent="0.2"/>
    <row r="59188" ht="12.75" customHeight="1" x14ac:dyDescent="0.2"/>
    <row r="59189" ht="12.75" customHeight="1" x14ac:dyDescent="0.2"/>
    <row r="59190" ht="12.75" customHeight="1" x14ac:dyDescent="0.2"/>
    <row r="59191" ht="12.75" customHeight="1" x14ac:dyDescent="0.2"/>
    <row r="59192" ht="12.75" customHeight="1" x14ac:dyDescent="0.2"/>
    <row r="59193" ht="12.75" customHeight="1" x14ac:dyDescent="0.2"/>
    <row r="59194" ht="12.75" customHeight="1" x14ac:dyDescent="0.2"/>
    <row r="59195" ht="12.75" customHeight="1" x14ac:dyDescent="0.2"/>
    <row r="59196" ht="12.75" customHeight="1" x14ac:dyDescent="0.2"/>
    <row r="59197" ht="12.75" customHeight="1" x14ac:dyDescent="0.2"/>
    <row r="59198" ht="12.75" customHeight="1" x14ac:dyDescent="0.2"/>
    <row r="59199" ht="12.75" customHeight="1" x14ac:dyDescent="0.2"/>
    <row r="59200" ht="12.75" customHeight="1" x14ac:dyDescent="0.2"/>
    <row r="59201" ht="12.75" customHeight="1" x14ac:dyDescent="0.2"/>
    <row r="59202" ht="12.75" customHeight="1" x14ac:dyDescent="0.2"/>
    <row r="59203" ht="12.75" customHeight="1" x14ac:dyDescent="0.2"/>
    <row r="59204" ht="12.75" customHeight="1" x14ac:dyDescent="0.2"/>
    <row r="59205" ht="12.75" customHeight="1" x14ac:dyDescent="0.2"/>
    <row r="59206" ht="12.75" customHeight="1" x14ac:dyDescent="0.2"/>
    <row r="59207" ht="12.75" customHeight="1" x14ac:dyDescent="0.2"/>
    <row r="59208" ht="12.75" customHeight="1" x14ac:dyDescent="0.2"/>
    <row r="59209" ht="12.75" customHeight="1" x14ac:dyDescent="0.2"/>
    <row r="59210" ht="12.75" customHeight="1" x14ac:dyDescent="0.2"/>
    <row r="59211" ht="12.75" customHeight="1" x14ac:dyDescent="0.2"/>
    <row r="59212" ht="12.75" customHeight="1" x14ac:dyDescent="0.2"/>
    <row r="59213" ht="12.75" customHeight="1" x14ac:dyDescent="0.2"/>
    <row r="59214" ht="12.75" customHeight="1" x14ac:dyDescent="0.2"/>
    <row r="59215" ht="12.75" customHeight="1" x14ac:dyDescent="0.2"/>
    <row r="59216" ht="12.75" customHeight="1" x14ac:dyDescent="0.2"/>
    <row r="59217" ht="12.75" customHeight="1" x14ac:dyDescent="0.2"/>
    <row r="59218" ht="12.75" customHeight="1" x14ac:dyDescent="0.2"/>
    <row r="59219" ht="12.75" customHeight="1" x14ac:dyDescent="0.2"/>
    <row r="59220" ht="12.75" customHeight="1" x14ac:dyDescent="0.2"/>
    <row r="59221" ht="12.75" customHeight="1" x14ac:dyDescent="0.2"/>
    <row r="59222" ht="12.75" customHeight="1" x14ac:dyDescent="0.2"/>
    <row r="59223" ht="12.75" customHeight="1" x14ac:dyDescent="0.2"/>
    <row r="59224" ht="12.75" customHeight="1" x14ac:dyDescent="0.2"/>
    <row r="59225" ht="12.75" customHeight="1" x14ac:dyDescent="0.2"/>
    <row r="59226" ht="12.75" customHeight="1" x14ac:dyDescent="0.2"/>
    <row r="59227" ht="12.75" customHeight="1" x14ac:dyDescent="0.2"/>
    <row r="59228" ht="12.75" customHeight="1" x14ac:dyDescent="0.2"/>
    <row r="59229" ht="12.75" customHeight="1" x14ac:dyDescent="0.2"/>
    <row r="59230" ht="12.75" customHeight="1" x14ac:dyDescent="0.2"/>
    <row r="59231" ht="12.75" customHeight="1" x14ac:dyDescent="0.2"/>
    <row r="59232" ht="12.75" customHeight="1" x14ac:dyDescent="0.2"/>
    <row r="59233" ht="12.75" customHeight="1" x14ac:dyDescent="0.2"/>
    <row r="59234" ht="12.75" customHeight="1" x14ac:dyDescent="0.2"/>
    <row r="59235" ht="12.75" customHeight="1" x14ac:dyDescent="0.2"/>
    <row r="59236" ht="12.75" customHeight="1" x14ac:dyDescent="0.2"/>
    <row r="59237" ht="12.75" customHeight="1" x14ac:dyDescent="0.2"/>
    <row r="59238" ht="12.75" customHeight="1" x14ac:dyDescent="0.2"/>
    <row r="59239" ht="12.75" customHeight="1" x14ac:dyDescent="0.2"/>
    <row r="59240" ht="12.75" customHeight="1" x14ac:dyDescent="0.2"/>
    <row r="59241" ht="12.75" customHeight="1" x14ac:dyDescent="0.2"/>
    <row r="59242" ht="12.75" customHeight="1" x14ac:dyDescent="0.2"/>
    <row r="59243" ht="12.75" customHeight="1" x14ac:dyDescent="0.2"/>
    <row r="59244" ht="12.75" customHeight="1" x14ac:dyDescent="0.2"/>
    <row r="59245" ht="12.75" customHeight="1" x14ac:dyDescent="0.2"/>
    <row r="59246" ht="12.75" customHeight="1" x14ac:dyDescent="0.2"/>
    <row r="59247" ht="12.75" customHeight="1" x14ac:dyDescent="0.2"/>
    <row r="59248" ht="12.75" customHeight="1" x14ac:dyDescent="0.2"/>
    <row r="59249" ht="12.75" customHeight="1" x14ac:dyDescent="0.2"/>
    <row r="59250" ht="12.75" customHeight="1" x14ac:dyDescent="0.2"/>
    <row r="59251" ht="12.75" customHeight="1" x14ac:dyDescent="0.2"/>
    <row r="59252" ht="12.75" customHeight="1" x14ac:dyDescent="0.2"/>
    <row r="59253" ht="12.75" customHeight="1" x14ac:dyDescent="0.2"/>
    <row r="59254" ht="12.75" customHeight="1" x14ac:dyDescent="0.2"/>
    <row r="59255" ht="12.75" customHeight="1" x14ac:dyDescent="0.2"/>
    <row r="59256" ht="12.75" customHeight="1" x14ac:dyDescent="0.2"/>
    <row r="59257" ht="12.75" customHeight="1" x14ac:dyDescent="0.2"/>
    <row r="59258" ht="12.75" customHeight="1" x14ac:dyDescent="0.2"/>
    <row r="59259" ht="12.75" customHeight="1" x14ac:dyDescent="0.2"/>
    <row r="59260" ht="12.75" customHeight="1" x14ac:dyDescent="0.2"/>
    <row r="59261" ht="12.75" customHeight="1" x14ac:dyDescent="0.2"/>
    <row r="59262" ht="12.75" customHeight="1" x14ac:dyDescent="0.2"/>
    <row r="59263" ht="12.75" customHeight="1" x14ac:dyDescent="0.2"/>
    <row r="59264" ht="12.75" customHeight="1" x14ac:dyDescent="0.2"/>
    <row r="59265" ht="12.75" customHeight="1" x14ac:dyDescent="0.2"/>
    <row r="59266" ht="12.75" customHeight="1" x14ac:dyDescent="0.2"/>
    <row r="59267" ht="12.75" customHeight="1" x14ac:dyDescent="0.2"/>
    <row r="59268" ht="12.75" customHeight="1" x14ac:dyDescent="0.2"/>
    <row r="59269" ht="12.75" customHeight="1" x14ac:dyDescent="0.2"/>
    <row r="59270" ht="12.75" customHeight="1" x14ac:dyDescent="0.2"/>
    <row r="59271" ht="12.75" customHeight="1" x14ac:dyDescent="0.2"/>
    <row r="59272" ht="12.75" customHeight="1" x14ac:dyDescent="0.2"/>
    <row r="59273" ht="12.75" customHeight="1" x14ac:dyDescent="0.2"/>
    <row r="59274" ht="12.75" customHeight="1" x14ac:dyDescent="0.2"/>
    <row r="59275" ht="12.75" customHeight="1" x14ac:dyDescent="0.2"/>
    <row r="59276" ht="12.75" customHeight="1" x14ac:dyDescent="0.2"/>
    <row r="59277" ht="12.75" customHeight="1" x14ac:dyDescent="0.2"/>
    <row r="59278" ht="12.75" customHeight="1" x14ac:dyDescent="0.2"/>
    <row r="59279" ht="12.75" customHeight="1" x14ac:dyDescent="0.2"/>
    <row r="59280" ht="12.75" customHeight="1" x14ac:dyDescent="0.2"/>
    <row r="59281" ht="12.75" customHeight="1" x14ac:dyDescent="0.2"/>
    <row r="59282" ht="12.75" customHeight="1" x14ac:dyDescent="0.2"/>
    <row r="59283" ht="12.75" customHeight="1" x14ac:dyDescent="0.2"/>
    <row r="59284" ht="12.75" customHeight="1" x14ac:dyDescent="0.2"/>
    <row r="59285" ht="12.75" customHeight="1" x14ac:dyDescent="0.2"/>
    <row r="59286" ht="12.75" customHeight="1" x14ac:dyDescent="0.2"/>
    <row r="59287" ht="12.75" customHeight="1" x14ac:dyDescent="0.2"/>
    <row r="59288" ht="12.75" customHeight="1" x14ac:dyDescent="0.2"/>
    <row r="59289" ht="12.75" customHeight="1" x14ac:dyDescent="0.2"/>
    <row r="59290" ht="12.75" customHeight="1" x14ac:dyDescent="0.2"/>
    <row r="59291" ht="12.75" customHeight="1" x14ac:dyDescent="0.2"/>
    <row r="59292" ht="12.75" customHeight="1" x14ac:dyDescent="0.2"/>
    <row r="59293" ht="12.75" customHeight="1" x14ac:dyDescent="0.2"/>
    <row r="59294" ht="12.75" customHeight="1" x14ac:dyDescent="0.2"/>
    <row r="59295" ht="12.75" customHeight="1" x14ac:dyDescent="0.2"/>
    <row r="59296" ht="12.75" customHeight="1" x14ac:dyDescent="0.2"/>
    <row r="59297" ht="12.75" customHeight="1" x14ac:dyDescent="0.2"/>
    <row r="59298" ht="12.75" customHeight="1" x14ac:dyDescent="0.2"/>
    <row r="59299" ht="12.75" customHeight="1" x14ac:dyDescent="0.2"/>
    <row r="59300" ht="12.75" customHeight="1" x14ac:dyDescent="0.2"/>
    <row r="59301" ht="12.75" customHeight="1" x14ac:dyDescent="0.2"/>
    <row r="59302" ht="12.75" customHeight="1" x14ac:dyDescent="0.2"/>
    <row r="59303" ht="12.75" customHeight="1" x14ac:dyDescent="0.2"/>
    <row r="59304" ht="12.75" customHeight="1" x14ac:dyDescent="0.2"/>
    <row r="59305" ht="12.75" customHeight="1" x14ac:dyDescent="0.2"/>
    <row r="59306" ht="12.75" customHeight="1" x14ac:dyDescent="0.2"/>
    <row r="59307" ht="12.75" customHeight="1" x14ac:dyDescent="0.2"/>
    <row r="59308" ht="12.75" customHeight="1" x14ac:dyDescent="0.2"/>
    <row r="59309" ht="12.75" customHeight="1" x14ac:dyDescent="0.2"/>
    <row r="59310" ht="12.75" customHeight="1" x14ac:dyDescent="0.2"/>
    <row r="59311" ht="12.75" customHeight="1" x14ac:dyDescent="0.2"/>
    <row r="59312" ht="12.75" customHeight="1" x14ac:dyDescent="0.2"/>
    <row r="59313" ht="12.75" customHeight="1" x14ac:dyDescent="0.2"/>
    <row r="59314" ht="12.75" customHeight="1" x14ac:dyDescent="0.2"/>
    <row r="59315" ht="12.75" customHeight="1" x14ac:dyDescent="0.2"/>
    <row r="59316" ht="12.75" customHeight="1" x14ac:dyDescent="0.2"/>
    <row r="59317" ht="12.75" customHeight="1" x14ac:dyDescent="0.2"/>
    <row r="59318" ht="12.75" customHeight="1" x14ac:dyDescent="0.2"/>
    <row r="59319" ht="12.75" customHeight="1" x14ac:dyDescent="0.2"/>
    <row r="59320" ht="12.75" customHeight="1" x14ac:dyDescent="0.2"/>
    <row r="59321" ht="12.75" customHeight="1" x14ac:dyDescent="0.2"/>
    <row r="59322" ht="12.75" customHeight="1" x14ac:dyDescent="0.2"/>
    <row r="59323" ht="12.75" customHeight="1" x14ac:dyDescent="0.2"/>
    <row r="59324" ht="12.75" customHeight="1" x14ac:dyDescent="0.2"/>
    <row r="59325" ht="12.75" customHeight="1" x14ac:dyDescent="0.2"/>
    <row r="59326" ht="12.75" customHeight="1" x14ac:dyDescent="0.2"/>
    <row r="59327" ht="12.75" customHeight="1" x14ac:dyDescent="0.2"/>
    <row r="59328" ht="12.75" customHeight="1" x14ac:dyDescent="0.2"/>
    <row r="59329" ht="12.75" customHeight="1" x14ac:dyDescent="0.2"/>
    <row r="59330" ht="12.75" customHeight="1" x14ac:dyDescent="0.2"/>
    <row r="59331" ht="12.75" customHeight="1" x14ac:dyDescent="0.2"/>
    <row r="59332" ht="12.75" customHeight="1" x14ac:dyDescent="0.2"/>
    <row r="59333" ht="12.75" customHeight="1" x14ac:dyDescent="0.2"/>
    <row r="59334" ht="12.75" customHeight="1" x14ac:dyDescent="0.2"/>
    <row r="59335" ht="12.75" customHeight="1" x14ac:dyDescent="0.2"/>
    <row r="59336" ht="12.75" customHeight="1" x14ac:dyDescent="0.2"/>
    <row r="59337" ht="12.75" customHeight="1" x14ac:dyDescent="0.2"/>
    <row r="59338" ht="12.75" customHeight="1" x14ac:dyDescent="0.2"/>
    <row r="59339" ht="12.75" customHeight="1" x14ac:dyDescent="0.2"/>
    <row r="59340" ht="12.75" customHeight="1" x14ac:dyDescent="0.2"/>
    <row r="59341" ht="12.75" customHeight="1" x14ac:dyDescent="0.2"/>
    <row r="59342" ht="12.75" customHeight="1" x14ac:dyDescent="0.2"/>
    <row r="59343" ht="12.75" customHeight="1" x14ac:dyDescent="0.2"/>
    <row r="59344" ht="12.75" customHeight="1" x14ac:dyDescent="0.2"/>
    <row r="59345" ht="12.75" customHeight="1" x14ac:dyDescent="0.2"/>
    <row r="59346" ht="12.75" customHeight="1" x14ac:dyDescent="0.2"/>
    <row r="59347" ht="12.75" customHeight="1" x14ac:dyDescent="0.2"/>
    <row r="59348" ht="12.75" customHeight="1" x14ac:dyDescent="0.2"/>
    <row r="59349" ht="12.75" customHeight="1" x14ac:dyDescent="0.2"/>
    <row r="59350" ht="12.75" customHeight="1" x14ac:dyDescent="0.2"/>
    <row r="59351" ht="12.75" customHeight="1" x14ac:dyDescent="0.2"/>
    <row r="59352" ht="12.75" customHeight="1" x14ac:dyDescent="0.2"/>
    <row r="59353" ht="12.75" customHeight="1" x14ac:dyDescent="0.2"/>
    <row r="59354" ht="12.75" customHeight="1" x14ac:dyDescent="0.2"/>
    <row r="59355" ht="12.75" customHeight="1" x14ac:dyDescent="0.2"/>
    <row r="59356" ht="12.75" customHeight="1" x14ac:dyDescent="0.2"/>
    <row r="59357" ht="12.75" customHeight="1" x14ac:dyDescent="0.2"/>
    <row r="59358" ht="12.75" customHeight="1" x14ac:dyDescent="0.2"/>
    <row r="59359" ht="12.75" customHeight="1" x14ac:dyDescent="0.2"/>
    <row r="59360" ht="12.75" customHeight="1" x14ac:dyDescent="0.2"/>
    <row r="59361" ht="12.75" customHeight="1" x14ac:dyDescent="0.2"/>
    <row r="59362" ht="12.75" customHeight="1" x14ac:dyDescent="0.2"/>
    <row r="59363" ht="12.75" customHeight="1" x14ac:dyDescent="0.2"/>
    <row r="59364" ht="12.75" customHeight="1" x14ac:dyDescent="0.2"/>
    <row r="59365" ht="12.75" customHeight="1" x14ac:dyDescent="0.2"/>
    <row r="59366" ht="12.75" customHeight="1" x14ac:dyDescent="0.2"/>
    <row r="59367" ht="12.75" customHeight="1" x14ac:dyDescent="0.2"/>
    <row r="59368" ht="12.75" customHeight="1" x14ac:dyDescent="0.2"/>
    <row r="59369" ht="12.75" customHeight="1" x14ac:dyDescent="0.2"/>
    <row r="59370" ht="12.75" customHeight="1" x14ac:dyDescent="0.2"/>
    <row r="59371" ht="12.75" customHeight="1" x14ac:dyDescent="0.2"/>
    <row r="59372" ht="12.75" customHeight="1" x14ac:dyDescent="0.2"/>
    <row r="59373" ht="12.75" customHeight="1" x14ac:dyDescent="0.2"/>
    <row r="59374" ht="12.75" customHeight="1" x14ac:dyDescent="0.2"/>
    <row r="59375" ht="12.75" customHeight="1" x14ac:dyDescent="0.2"/>
    <row r="59376" ht="12.75" customHeight="1" x14ac:dyDescent="0.2"/>
    <row r="59377" ht="12.75" customHeight="1" x14ac:dyDescent="0.2"/>
    <row r="59378" ht="12.75" customHeight="1" x14ac:dyDescent="0.2"/>
    <row r="59379" ht="12.75" customHeight="1" x14ac:dyDescent="0.2"/>
    <row r="59380" ht="12.75" customHeight="1" x14ac:dyDescent="0.2"/>
    <row r="59381" ht="12.75" customHeight="1" x14ac:dyDescent="0.2"/>
    <row r="59382" ht="12.75" customHeight="1" x14ac:dyDescent="0.2"/>
    <row r="59383" ht="12.75" customHeight="1" x14ac:dyDescent="0.2"/>
    <row r="59384" ht="12.75" customHeight="1" x14ac:dyDescent="0.2"/>
    <row r="59385" ht="12.75" customHeight="1" x14ac:dyDescent="0.2"/>
    <row r="59386" ht="12.75" customHeight="1" x14ac:dyDescent="0.2"/>
    <row r="59387" ht="12.75" customHeight="1" x14ac:dyDescent="0.2"/>
    <row r="59388" ht="12.75" customHeight="1" x14ac:dyDescent="0.2"/>
    <row r="59389" ht="12.75" customHeight="1" x14ac:dyDescent="0.2"/>
    <row r="59390" ht="12.75" customHeight="1" x14ac:dyDescent="0.2"/>
    <row r="59391" ht="12.75" customHeight="1" x14ac:dyDescent="0.2"/>
    <row r="59392" ht="12.75" customHeight="1" x14ac:dyDescent="0.2"/>
    <row r="59393" ht="12.75" customHeight="1" x14ac:dyDescent="0.2"/>
    <row r="59394" ht="12.75" customHeight="1" x14ac:dyDescent="0.2"/>
    <row r="59395" ht="12.75" customHeight="1" x14ac:dyDescent="0.2"/>
    <row r="59396" ht="12.75" customHeight="1" x14ac:dyDescent="0.2"/>
    <row r="59397" ht="12.75" customHeight="1" x14ac:dyDescent="0.2"/>
    <row r="59398" ht="12.75" customHeight="1" x14ac:dyDescent="0.2"/>
    <row r="59399" ht="12.75" customHeight="1" x14ac:dyDescent="0.2"/>
    <row r="59400" ht="12.75" customHeight="1" x14ac:dyDescent="0.2"/>
    <row r="59401" ht="12.75" customHeight="1" x14ac:dyDescent="0.2"/>
    <row r="59402" ht="12.75" customHeight="1" x14ac:dyDescent="0.2"/>
    <row r="59403" ht="12.75" customHeight="1" x14ac:dyDescent="0.2"/>
    <row r="59404" ht="12.75" customHeight="1" x14ac:dyDescent="0.2"/>
    <row r="59405" ht="12.75" customHeight="1" x14ac:dyDescent="0.2"/>
    <row r="59406" ht="12.75" customHeight="1" x14ac:dyDescent="0.2"/>
    <row r="59407" ht="12.75" customHeight="1" x14ac:dyDescent="0.2"/>
    <row r="59408" ht="12.75" customHeight="1" x14ac:dyDescent="0.2"/>
    <row r="59409" ht="12.75" customHeight="1" x14ac:dyDescent="0.2"/>
    <row r="59410" ht="12.75" customHeight="1" x14ac:dyDescent="0.2"/>
    <row r="59411" ht="12.75" customHeight="1" x14ac:dyDescent="0.2"/>
    <row r="59412" ht="12.75" customHeight="1" x14ac:dyDescent="0.2"/>
    <row r="59413" ht="12.75" customHeight="1" x14ac:dyDescent="0.2"/>
    <row r="59414" ht="12.75" customHeight="1" x14ac:dyDescent="0.2"/>
    <row r="59415" ht="12.75" customHeight="1" x14ac:dyDescent="0.2"/>
    <row r="59416" ht="12.75" customHeight="1" x14ac:dyDescent="0.2"/>
    <row r="59417" ht="12.75" customHeight="1" x14ac:dyDescent="0.2"/>
    <row r="59418" ht="12.75" customHeight="1" x14ac:dyDescent="0.2"/>
    <row r="59419" ht="12.75" customHeight="1" x14ac:dyDescent="0.2"/>
    <row r="59420" ht="12.75" customHeight="1" x14ac:dyDescent="0.2"/>
    <row r="59421" ht="12.75" customHeight="1" x14ac:dyDescent="0.2"/>
    <row r="59422" ht="12.75" customHeight="1" x14ac:dyDescent="0.2"/>
    <row r="59423" ht="12.75" customHeight="1" x14ac:dyDescent="0.2"/>
    <row r="59424" ht="12.75" customHeight="1" x14ac:dyDescent="0.2"/>
    <row r="59425" ht="12.75" customHeight="1" x14ac:dyDescent="0.2"/>
    <row r="59426" ht="12.75" customHeight="1" x14ac:dyDescent="0.2"/>
    <row r="59427" ht="12.75" customHeight="1" x14ac:dyDescent="0.2"/>
    <row r="59428" ht="12.75" customHeight="1" x14ac:dyDescent="0.2"/>
    <row r="59429" ht="12.75" customHeight="1" x14ac:dyDescent="0.2"/>
    <row r="59430" ht="12.75" customHeight="1" x14ac:dyDescent="0.2"/>
    <row r="59431" ht="12.75" customHeight="1" x14ac:dyDescent="0.2"/>
    <row r="59432" ht="12.75" customHeight="1" x14ac:dyDescent="0.2"/>
    <row r="59433" ht="12.75" customHeight="1" x14ac:dyDescent="0.2"/>
    <row r="59434" ht="12.75" customHeight="1" x14ac:dyDescent="0.2"/>
    <row r="59435" ht="12.75" customHeight="1" x14ac:dyDescent="0.2"/>
    <row r="59436" ht="12.75" customHeight="1" x14ac:dyDescent="0.2"/>
    <row r="59437" ht="12.75" customHeight="1" x14ac:dyDescent="0.2"/>
    <row r="59438" ht="12.75" customHeight="1" x14ac:dyDescent="0.2"/>
    <row r="59439" ht="12.75" customHeight="1" x14ac:dyDescent="0.2"/>
    <row r="59440" ht="12.75" customHeight="1" x14ac:dyDescent="0.2"/>
    <row r="59441" ht="12.75" customHeight="1" x14ac:dyDescent="0.2"/>
    <row r="59442" ht="12.75" customHeight="1" x14ac:dyDescent="0.2"/>
    <row r="59443" ht="12.75" customHeight="1" x14ac:dyDescent="0.2"/>
    <row r="59444" ht="12.75" customHeight="1" x14ac:dyDescent="0.2"/>
    <row r="59445" ht="12.75" customHeight="1" x14ac:dyDescent="0.2"/>
    <row r="59446" ht="12.75" customHeight="1" x14ac:dyDescent="0.2"/>
    <row r="59447" ht="12.75" customHeight="1" x14ac:dyDescent="0.2"/>
    <row r="59448" ht="12.75" customHeight="1" x14ac:dyDescent="0.2"/>
    <row r="59449" ht="12.75" customHeight="1" x14ac:dyDescent="0.2"/>
    <row r="59450" ht="12.75" customHeight="1" x14ac:dyDescent="0.2"/>
    <row r="59451" ht="12.75" customHeight="1" x14ac:dyDescent="0.2"/>
    <row r="59452" ht="12.75" customHeight="1" x14ac:dyDescent="0.2"/>
    <row r="59453" ht="12.75" customHeight="1" x14ac:dyDescent="0.2"/>
    <row r="59454" ht="12.75" customHeight="1" x14ac:dyDescent="0.2"/>
    <row r="59455" ht="12.75" customHeight="1" x14ac:dyDescent="0.2"/>
    <row r="59456" ht="12.75" customHeight="1" x14ac:dyDescent="0.2"/>
    <row r="59457" ht="12.75" customHeight="1" x14ac:dyDescent="0.2"/>
    <row r="59458" ht="12.75" customHeight="1" x14ac:dyDescent="0.2"/>
    <row r="59459" ht="12.75" customHeight="1" x14ac:dyDescent="0.2"/>
    <row r="59460" ht="12.75" customHeight="1" x14ac:dyDescent="0.2"/>
    <row r="59461" ht="12.75" customHeight="1" x14ac:dyDescent="0.2"/>
    <row r="59462" ht="12.75" customHeight="1" x14ac:dyDescent="0.2"/>
    <row r="59463" ht="12.75" customHeight="1" x14ac:dyDescent="0.2"/>
    <row r="59464" ht="12.75" customHeight="1" x14ac:dyDescent="0.2"/>
    <row r="59465" ht="12.75" customHeight="1" x14ac:dyDescent="0.2"/>
    <row r="59466" ht="12.75" customHeight="1" x14ac:dyDescent="0.2"/>
    <row r="59467" ht="12.75" customHeight="1" x14ac:dyDescent="0.2"/>
    <row r="59468" ht="12.75" customHeight="1" x14ac:dyDescent="0.2"/>
    <row r="59469" ht="12.75" customHeight="1" x14ac:dyDescent="0.2"/>
    <row r="59470" ht="12.75" customHeight="1" x14ac:dyDescent="0.2"/>
    <row r="59471" ht="12.75" customHeight="1" x14ac:dyDescent="0.2"/>
    <row r="59472" ht="12.75" customHeight="1" x14ac:dyDescent="0.2"/>
    <row r="59473" ht="12.75" customHeight="1" x14ac:dyDescent="0.2"/>
    <row r="59474" ht="12.75" customHeight="1" x14ac:dyDescent="0.2"/>
    <row r="59475" ht="12.75" customHeight="1" x14ac:dyDescent="0.2"/>
    <row r="59476" ht="12.75" customHeight="1" x14ac:dyDescent="0.2"/>
    <row r="59477" ht="12.75" customHeight="1" x14ac:dyDescent="0.2"/>
    <row r="59478" ht="12.75" customHeight="1" x14ac:dyDescent="0.2"/>
    <row r="59479" ht="12.75" customHeight="1" x14ac:dyDescent="0.2"/>
    <row r="59480" ht="12.75" customHeight="1" x14ac:dyDescent="0.2"/>
    <row r="59481" ht="12.75" customHeight="1" x14ac:dyDescent="0.2"/>
    <row r="59482" ht="12.75" customHeight="1" x14ac:dyDescent="0.2"/>
    <row r="59483" ht="12.75" customHeight="1" x14ac:dyDescent="0.2"/>
    <row r="59484" ht="12.75" customHeight="1" x14ac:dyDescent="0.2"/>
    <row r="59485" ht="12.75" customHeight="1" x14ac:dyDescent="0.2"/>
    <row r="59486" ht="12.75" customHeight="1" x14ac:dyDescent="0.2"/>
    <row r="59487" ht="12.75" customHeight="1" x14ac:dyDescent="0.2"/>
    <row r="59488" ht="12.75" customHeight="1" x14ac:dyDescent="0.2"/>
    <row r="59489" ht="12.75" customHeight="1" x14ac:dyDescent="0.2"/>
    <row r="59490" ht="12.75" customHeight="1" x14ac:dyDescent="0.2"/>
    <row r="59491" ht="12.75" customHeight="1" x14ac:dyDescent="0.2"/>
    <row r="59492" ht="12.75" customHeight="1" x14ac:dyDescent="0.2"/>
    <row r="59493" ht="12.75" customHeight="1" x14ac:dyDescent="0.2"/>
    <row r="59494" ht="12.75" customHeight="1" x14ac:dyDescent="0.2"/>
    <row r="59495" ht="12.75" customHeight="1" x14ac:dyDescent="0.2"/>
    <row r="59496" ht="12.75" customHeight="1" x14ac:dyDescent="0.2"/>
    <row r="59497" ht="12.75" customHeight="1" x14ac:dyDescent="0.2"/>
    <row r="59498" ht="12.75" customHeight="1" x14ac:dyDescent="0.2"/>
    <row r="59499" ht="12.75" customHeight="1" x14ac:dyDescent="0.2"/>
    <row r="59500" ht="12.75" customHeight="1" x14ac:dyDescent="0.2"/>
    <row r="59501" ht="12.75" customHeight="1" x14ac:dyDescent="0.2"/>
    <row r="59502" ht="12.75" customHeight="1" x14ac:dyDescent="0.2"/>
    <row r="59503" ht="12.75" customHeight="1" x14ac:dyDescent="0.2"/>
    <row r="59504" ht="12.75" customHeight="1" x14ac:dyDescent="0.2"/>
    <row r="59505" ht="12.75" customHeight="1" x14ac:dyDescent="0.2"/>
    <row r="59506" ht="12.75" customHeight="1" x14ac:dyDescent="0.2"/>
    <row r="59507" ht="12.75" customHeight="1" x14ac:dyDescent="0.2"/>
    <row r="59508" ht="12.75" customHeight="1" x14ac:dyDescent="0.2"/>
    <row r="59509" ht="12.75" customHeight="1" x14ac:dyDescent="0.2"/>
    <row r="59510" ht="12.75" customHeight="1" x14ac:dyDescent="0.2"/>
    <row r="59511" ht="12.75" customHeight="1" x14ac:dyDescent="0.2"/>
    <row r="59512" ht="12.75" customHeight="1" x14ac:dyDescent="0.2"/>
    <row r="59513" ht="12.75" customHeight="1" x14ac:dyDescent="0.2"/>
    <row r="59514" ht="12.75" customHeight="1" x14ac:dyDescent="0.2"/>
    <row r="59515" ht="12.75" customHeight="1" x14ac:dyDescent="0.2"/>
    <row r="59516" ht="12.75" customHeight="1" x14ac:dyDescent="0.2"/>
    <row r="59517" ht="12.75" customHeight="1" x14ac:dyDescent="0.2"/>
    <row r="59518" ht="12.75" customHeight="1" x14ac:dyDescent="0.2"/>
    <row r="59519" ht="12.75" customHeight="1" x14ac:dyDescent="0.2"/>
    <row r="59520" ht="12.75" customHeight="1" x14ac:dyDescent="0.2"/>
    <row r="59521" ht="12.75" customHeight="1" x14ac:dyDescent="0.2"/>
    <row r="59522" ht="12.75" customHeight="1" x14ac:dyDescent="0.2"/>
    <row r="59523" ht="12.75" customHeight="1" x14ac:dyDescent="0.2"/>
    <row r="59524" ht="12.75" customHeight="1" x14ac:dyDescent="0.2"/>
    <row r="59525" ht="12.75" customHeight="1" x14ac:dyDescent="0.2"/>
    <row r="59526" ht="12.75" customHeight="1" x14ac:dyDescent="0.2"/>
    <row r="59527" ht="12.75" customHeight="1" x14ac:dyDescent="0.2"/>
    <row r="59528" ht="12.75" customHeight="1" x14ac:dyDescent="0.2"/>
    <row r="59529" ht="12.75" customHeight="1" x14ac:dyDescent="0.2"/>
    <row r="59530" ht="12.75" customHeight="1" x14ac:dyDescent="0.2"/>
    <row r="59531" ht="12.75" customHeight="1" x14ac:dyDescent="0.2"/>
    <row r="59532" ht="12.75" customHeight="1" x14ac:dyDescent="0.2"/>
    <row r="59533" ht="12.75" customHeight="1" x14ac:dyDescent="0.2"/>
    <row r="59534" ht="12.75" customHeight="1" x14ac:dyDescent="0.2"/>
    <row r="59535" ht="12.75" customHeight="1" x14ac:dyDescent="0.2"/>
    <row r="59536" ht="12.75" customHeight="1" x14ac:dyDescent="0.2"/>
    <row r="59537" ht="12.75" customHeight="1" x14ac:dyDescent="0.2"/>
    <row r="59538" ht="12.75" customHeight="1" x14ac:dyDescent="0.2"/>
    <row r="59539" ht="12.75" customHeight="1" x14ac:dyDescent="0.2"/>
    <row r="59540" ht="12.75" customHeight="1" x14ac:dyDescent="0.2"/>
    <row r="59541" ht="12.75" customHeight="1" x14ac:dyDescent="0.2"/>
    <row r="59542" ht="12.75" customHeight="1" x14ac:dyDescent="0.2"/>
    <row r="59543" ht="12.75" customHeight="1" x14ac:dyDescent="0.2"/>
    <row r="59544" ht="12.75" customHeight="1" x14ac:dyDescent="0.2"/>
    <row r="59545" ht="12.75" customHeight="1" x14ac:dyDescent="0.2"/>
    <row r="59546" ht="12.75" customHeight="1" x14ac:dyDescent="0.2"/>
    <row r="59547" ht="12.75" customHeight="1" x14ac:dyDescent="0.2"/>
    <row r="59548" ht="12.75" customHeight="1" x14ac:dyDescent="0.2"/>
    <row r="59549" ht="12.75" customHeight="1" x14ac:dyDescent="0.2"/>
    <row r="59550" ht="12.75" customHeight="1" x14ac:dyDescent="0.2"/>
    <row r="59551" ht="12.75" customHeight="1" x14ac:dyDescent="0.2"/>
    <row r="59552" ht="12.75" customHeight="1" x14ac:dyDescent="0.2"/>
    <row r="59553" ht="12.75" customHeight="1" x14ac:dyDescent="0.2"/>
    <row r="59554" ht="12.75" customHeight="1" x14ac:dyDescent="0.2"/>
    <row r="59555" ht="12.75" customHeight="1" x14ac:dyDescent="0.2"/>
    <row r="59556" ht="12.75" customHeight="1" x14ac:dyDescent="0.2"/>
    <row r="59557" ht="12.75" customHeight="1" x14ac:dyDescent="0.2"/>
    <row r="59558" ht="12.75" customHeight="1" x14ac:dyDescent="0.2"/>
    <row r="59559" ht="12.75" customHeight="1" x14ac:dyDescent="0.2"/>
    <row r="59560" ht="12.75" customHeight="1" x14ac:dyDescent="0.2"/>
    <row r="59561" ht="12.75" customHeight="1" x14ac:dyDescent="0.2"/>
    <row r="59562" ht="12.75" customHeight="1" x14ac:dyDescent="0.2"/>
    <row r="59563" ht="12.75" customHeight="1" x14ac:dyDescent="0.2"/>
    <row r="59564" ht="12.75" customHeight="1" x14ac:dyDescent="0.2"/>
    <row r="59565" ht="12.75" customHeight="1" x14ac:dyDescent="0.2"/>
    <row r="59566" ht="12.75" customHeight="1" x14ac:dyDescent="0.2"/>
    <row r="59567" ht="12.75" customHeight="1" x14ac:dyDescent="0.2"/>
    <row r="59568" ht="12.75" customHeight="1" x14ac:dyDescent="0.2"/>
    <row r="59569" ht="12.75" customHeight="1" x14ac:dyDescent="0.2"/>
    <row r="59570" ht="12.75" customHeight="1" x14ac:dyDescent="0.2"/>
    <row r="59571" ht="12.75" customHeight="1" x14ac:dyDescent="0.2"/>
    <row r="59572" ht="12.75" customHeight="1" x14ac:dyDescent="0.2"/>
    <row r="59573" ht="12.75" customHeight="1" x14ac:dyDescent="0.2"/>
    <row r="59574" ht="12.75" customHeight="1" x14ac:dyDescent="0.2"/>
    <row r="59575" ht="12.75" customHeight="1" x14ac:dyDescent="0.2"/>
    <row r="59576" ht="12.75" customHeight="1" x14ac:dyDescent="0.2"/>
    <row r="59577" ht="12.75" customHeight="1" x14ac:dyDescent="0.2"/>
    <row r="59578" ht="12.75" customHeight="1" x14ac:dyDescent="0.2"/>
    <row r="59579" ht="12.75" customHeight="1" x14ac:dyDescent="0.2"/>
    <row r="59580" ht="12.75" customHeight="1" x14ac:dyDescent="0.2"/>
    <row r="59581" ht="12.75" customHeight="1" x14ac:dyDescent="0.2"/>
    <row r="59582" ht="12.75" customHeight="1" x14ac:dyDescent="0.2"/>
    <row r="59583" ht="12.75" customHeight="1" x14ac:dyDescent="0.2"/>
    <row r="59584" ht="12.75" customHeight="1" x14ac:dyDescent="0.2"/>
    <row r="59585" ht="12.75" customHeight="1" x14ac:dyDescent="0.2"/>
    <row r="59586" ht="12.75" customHeight="1" x14ac:dyDescent="0.2"/>
    <row r="59587" ht="12.75" customHeight="1" x14ac:dyDescent="0.2"/>
    <row r="59588" ht="12.75" customHeight="1" x14ac:dyDescent="0.2"/>
    <row r="59589" ht="12.75" customHeight="1" x14ac:dyDescent="0.2"/>
    <row r="59590" ht="12.75" customHeight="1" x14ac:dyDescent="0.2"/>
    <row r="59591" ht="12.75" customHeight="1" x14ac:dyDescent="0.2"/>
    <row r="59592" ht="12.75" customHeight="1" x14ac:dyDescent="0.2"/>
    <row r="59593" ht="12.75" customHeight="1" x14ac:dyDescent="0.2"/>
    <row r="59594" ht="12.75" customHeight="1" x14ac:dyDescent="0.2"/>
    <row r="59595" ht="12.75" customHeight="1" x14ac:dyDescent="0.2"/>
    <row r="59596" ht="12.75" customHeight="1" x14ac:dyDescent="0.2"/>
    <row r="59597" ht="12.75" customHeight="1" x14ac:dyDescent="0.2"/>
    <row r="59598" ht="12.75" customHeight="1" x14ac:dyDescent="0.2"/>
    <row r="59599" ht="12.75" customHeight="1" x14ac:dyDescent="0.2"/>
    <row r="59600" ht="12.75" customHeight="1" x14ac:dyDescent="0.2"/>
    <row r="59601" ht="12.75" customHeight="1" x14ac:dyDescent="0.2"/>
    <row r="59602" ht="12.75" customHeight="1" x14ac:dyDescent="0.2"/>
    <row r="59603" ht="12.75" customHeight="1" x14ac:dyDescent="0.2"/>
    <row r="59604" ht="12.75" customHeight="1" x14ac:dyDescent="0.2"/>
    <row r="59605" ht="12.75" customHeight="1" x14ac:dyDescent="0.2"/>
    <row r="59606" ht="12.75" customHeight="1" x14ac:dyDescent="0.2"/>
    <row r="59607" ht="12.75" customHeight="1" x14ac:dyDescent="0.2"/>
    <row r="59608" ht="12.75" customHeight="1" x14ac:dyDescent="0.2"/>
    <row r="59609" ht="12.75" customHeight="1" x14ac:dyDescent="0.2"/>
    <row r="59610" ht="12.75" customHeight="1" x14ac:dyDescent="0.2"/>
    <row r="59611" ht="12.75" customHeight="1" x14ac:dyDescent="0.2"/>
    <row r="59612" ht="12.75" customHeight="1" x14ac:dyDescent="0.2"/>
    <row r="59613" ht="12.75" customHeight="1" x14ac:dyDescent="0.2"/>
    <row r="59614" ht="12.75" customHeight="1" x14ac:dyDescent="0.2"/>
    <row r="59615" ht="12.75" customHeight="1" x14ac:dyDescent="0.2"/>
    <row r="59616" ht="12.75" customHeight="1" x14ac:dyDescent="0.2"/>
    <row r="59617" ht="12.75" customHeight="1" x14ac:dyDescent="0.2"/>
    <row r="59618" ht="12.75" customHeight="1" x14ac:dyDescent="0.2"/>
    <row r="59619" ht="12.75" customHeight="1" x14ac:dyDescent="0.2"/>
    <row r="59620" ht="12.75" customHeight="1" x14ac:dyDescent="0.2"/>
    <row r="59621" ht="12.75" customHeight="1" x14ac:dyDescent="0.2"/>
    <row r="59622" ht="12.75" customHeight="1" x14ac:dyDescent="0.2"/>
    <row r="59623" ht="12.75" customHeight="1" x14ac:dyDescent="0.2"/>
    <row r="59624" ht="12.75" customHeight="1" x14ac:dyDescent="0.2"/>
    <row r="59625" ht="12.75" customHeight="1" x14ac:dyDescent="0.2"/>
    <row r="59626" ht="12.75" customHeight="1" x14ac:dyDescent="0.2"/>
    <row r="59627" ht="12.75" customHeight="1" x14ac:dyDescent="0.2"/>
    <row r="59628" ht="12.75" customHeight="1" x14ac:dyDescent="0.2"/>
    <row r="59629" ht="12.75" customHeight="1" x14ac:dyDescent="0.2"/>
    <row r="59630" ht="12.75" customHeight="1" x14ac:dyDescent="0.2"/>
    <row r="59631" ht="12.75" customHeight="1" x14ac:dyDescent="0.2"/>
    <row r="59632" ht="12.75" customHeight="1" x14ac:dyDescent="0.2"/>
    <row r="59633" ht="12.75" customHeight="1" x14ac:dyDescent="0.2"/>
    <row r="59634" ht="12.75" customHeight="1" x14ac:dyDescent="0.2"/>
    <row r="59635" ht="12.75" customHeight="1" x14ac:dyDescent="0.2"/>
    <row r="59636" ht="12.75" customHeight="1" x14ac:dyDescent="0.2"/>
    <row r="59637" ht="12.75" customHeight="1" x14ac:dyDescent="0.2"/>
    <row r="59638" ht="12.75" customHeight="1" x14ac:dyDescent="0.2"/>
    <row r="59639" ht="12.75" customHeight="1" x14ac:dyDescent="0.2"/>
    <row r="59640" ht="12.75" customHeight="1" x14ac:dyDescent="0.2"/>
    <row r="59641" ht="12.75" customHeight="1" x14ac:dyDescent="0.2"/>
    <row r="59642" ht="12.75" customHeight="1" x14ac:dyDescent="0.2"/>
    <row r="59643" ht="12.75" customHeight="1" x14ac:dyDescent="0.2"/>
    <row r="59644" ht="12.75" customHeight="1" x14ac:dyDescent="0.2"/>
    <row r="59645" ht="12.75" customHeight="1" x14ac:dyDescent="0.2"/>
    <row r="59646" ht="12.75" customHeight="1" x14ac:dyDescent="0.2"/>
    <row r="59647" ht="12.75" customHeight="1" x14ac:dyDescent="0.2"/>
    <row r="59648" ht="12.75" customHeight="1" x14ac:dyDescent="0.2"/>
    <row r="59649" ht="12.75" customHeight="1" x14ac:dyDescent="0.2"/>
    <row r="59650" ht="12.75" customHeight="1" x14ac:dyDescent="0.2"/>
    <row r="59651" ht="12.75" customHeight="1" x14ac:dyDescent="0.2"/>
    <row r="59652" ht="12.75" customHeight="1" x14ac:dyDescent="0.2"/>
    <row r="59653" ht="12.75" customHeight="1" x14ac:dyDescent="0.2"/>
    <row r="59654" ht="12.75" customHeight="1" x14ac:dyDescent="0.2"/>
    <row r="59655" ht="12.75" customHeight="1" x14ac:dyDescent="0.2"/>
    <row r="59656" ht="12.75" customHeight="1" x14ac:dyDescent="0.2"/>
    <row r="59657" ht="12.75" customHeight="1" x14ac:dyDescent="0.2"/>
    <row r="59658" ht="12.75" customHeight="1" x14ac:dyDescent="0.2"/>
    <row r="59659" ht="12.75" customHeight="1" x14ac:dyDescent="0.2"/>
    <row r="59660" ht="12.75" customHeight="1" x14ac:dyDescent="0.2"/>
    <row r="59661" ht="12.75" customHeight="1" x14ac:dyDescent="0.2"/>
    <row r="59662" ht="12.75" customHeight="1" x14ac:dyDescent="0.2"/>
    <row r="59663" ht="12.75" customHeight="1" x14ac:dyDescent="0.2"/>
    <row r="59664" ht="12.75" customHeight="1" x14ac:dyDescent="0.2"/>
    <row r="59665" ht="12.75" customHeight="1" x14ac:dyDescent="0.2"/>
    <row r="59666" ht="12.75" customHeight="1" x14ac:dyDescent="0.2"/>
    <row r="59667" ht="12.75" customHeight="1" x14ac:dyDescent="0.2"/>
    <row r="59668" ht="12.75" customHeight="1" x14ac:dyDescent="0.2"/>
    <row r="59669" ht="12.75" customHeight="1" x14ac:dyDescent="0.2"/>
    <row r="59670" ht="12.75" customHeight="1" x14ac:dyDescent="0.2"/>
    <row r="59671" ht="12.75" customHeight="1" x14ac:dyDescent="0.2"/>
    <row r="59672" ht="12.75" customHeight="1" x14ac:dyDescent="0.2"/>
    <row r="59673" ht="12.75" customHeight="1" x14ac:dyDescent="0.2"/>
    <row r="59674" ht="12.75" customHeight="1" x14ac:dyDescent="0.2"/>
    <row r="59675" ht="12.75" customHeight="1" x14ac:dyDescent="0.2"/>
    <row r="59676" ht="12.75" customHeight="1" x14ac:dyDescent="0.2"/>
    <row r="59677" ht="12.75" customHeight="1" x14ac:dyDescent="0.2"/>
    <row r="59678" ht="12.75" customHeight="1" x14ac:dyDescent="0.2"/>
    <row r="59679" ht="12.75" customHeight="1" x14ac:dyDescent="0.2"/>
    <row r="59680" ht="12.75" customHeight="1" x14ac:dyDescent="0.2"/>
    <row r="59681" ht="12.75" customHeight="1" x14ac:dyDescent="0.2"/>
    <row r="59682" ht="12.75" customHeight="1" x14ac:dyDescent="0.2"/>
    <row r="59683" ht="12.75" customHeight="1" x14ac:dyDescent="0.2"/>
    <row r="59684" ht="12.75" customHeight="1" x14ac:dyDescent="0.2"/>
    <row r="59685" ht="12.75" customHeight="1" x14ac:dyDescent="0.2"/>
    <row r="59686" ht="12.75" customHeight="1" x14ac:dyDescent="0.2"/>
    <row r="59687" ht="12.75" customHeight="1" x14ac:dyDescent="0.2"/>
    <row r="59688" ht="12.75" customHeight="1" x14ac:dyDescent="0.2"/>
    <row r="59689" ht="12.75" customHeight="1" x14ac:dyDescent="0.2"/>
    <row r="59690" ht="12.75" customHeight="1" x14ac:dyDescent="0.2"/>
    <row r="59691" ht="12.75" customHeight="1" x14ac:dyDescent="0.2"/>
    <row r="59692" ht="12.75" customHeight="1" x14ac:dyDescent="0.2"/>
    <row r="59693" ht="12.75" customHeight="1" x14ac:dyDescent="0.2"/>
    <row r="59694" ht="12.75" customHeight="1" x14ac:dyDescent="0.2"/>
    <row r="59695" ht="12.75" customHeight="1" x14ac:dyDescent="0.2"/>
    <row r="59696" ht="12.75" customHeight="1" x14ac:dyDescent="0.2"/>
    <row r="59697" ht="12.75" customHeight="1" x14ac:dyDescent="0.2"/>
    <row r="59698" ht="12.75" customHeight="1" x14ac:dyDescent="0.2"/>
    <row r="59699" ht="12.75" customHeight="1" x14ac:dyDescent="0.2"/>
    <row r="59700" ht="12.75" customHeight="1" x14ac:dyDescent="0.2"/>
    <row r="59701" ht="12.75" customHeight="1" x14ac:dyDescent="0.2"/>
    <row r="59702" ht="12.75" customHeight="1" x14ac:dyDescent="0.2"/>
    <row r="59703" ht="12.75" customHeight="1" x14ac:dyDescent="0.2"/>
    <row r="59704" ht="12.75" customHeight="1" x14ac:dyDescent="0.2"/>
    <row r="59705" ht="12.75" customHeight="1" x14ac:dyDescent="0.2"/>
    <row r="59706" ht="12.75" customHeight="1" x14ac:dyDescent="0.2"/>
    <row r="59707" ht="12.75" customHeight="1" x14ac:dyDescent="0.2"/>
    <row r="59708" ht="12.75" customHeight="1" x14ac:dyDescent="0.2"/>
    <row r="59709" ht="12.75" customHeight="1" x14ac:dyDescent="0.2"/>
    <row r="59710" ht="12.75" customHeight="1" x14ac:dyDescent="0.2"/>
    <row r="59711" ht="12.75" customHeight="1" x14ac:dyDescent="0.2"/>
    <row r="59712" ht="12.75" customHeight="1" x14ac:dyDescent="0.2"/>
    <row r="59713" ht="12.75" customHeight="1" x14ac:dyDescent="0.2"/>
    <row r="59714" ht="12.75" customHeight="1" x14ac:dyDescent="0.2"/>
    <row r="59715" ht="12.75" customHeight="1" x14ac:dyDescent="0.2"/>
    <row r="59716" ht="12.75" customHeight="1" x14ac:dyDescent="0.2"/>
    <row r="59717" ht="12.75" customHeight="1" x14ac:dyDescent="0.2"/>
    <row r="59718" ht="12.75" customHeight="1" x14ac:dyDescent="0.2"/>
    <row r="59719" ht="12.75" customHeight="1" x14ac:dyDescent="0.2"/>
    <row r="59720" ht="12.75" customHeight="1" x14ac:dyDescent="0.2"/>
    <row r="59721" ht="12.75" customHeight="1" x14ac:dyDescent="0.2"/>
    <row r="59722" ht="12.75" customHeight="1" x14ac:dyDescent="0.2"/>
    <row r="59723" ht="12.75" customHeight="1" x14ac:dyDescent="0.2"/>
    <row r="59724" ht="12.75" customHeight="1" x14ac:dyDescent="0.2"/>
    <row r="59725" ht="12.75" customHeight="1" x14ac:dyDescent="0.2"/>
    <row r="59726" ht="12.75" customHeight="1" x14ac:dyDescent="0.2"/>
    <row r="59727" ht="12.75" customHeight="1" x14ac:dyDescent="0.2"/>
    <row r="59728" ht="12.75" customHeight="1" x14ac:dyDescent="0.2"/>
    <row r="59729" ht="12.75" customHeight="1" x14ac:dyDescent="0.2"/>
    <row r="59730" ht="12.75" customHeight="1" x14ac:dyDescent="0.2"/>
    <row r="59731" ht="12.75" customHeight="1" x14ac:dyDescent="0.2"/>
    <row r="59732" ht="12.75" customHeight="1" x14ac:dyDescent="0.2"/>
    <row r="59733" ht="12.75" customHeight="1" x14ac:dyDescent="0.2"/>
    <row r="59734" ht="12.75" customHeight="1" x14ac:dyDescent="0.2"/>
    <row r="59735" ht="12.75" customHeight="1" x14ac:dyDescent="0.2"/>
    <row r="59736" ht="12.75" customHeight="1" x14ac:dyDescent="0.2"/>
    <row r="59737" ht="12.75" customHeight="1" x14ac:dyDescent="0.2"/>
    <row r="59738" ht="12.75" customHeight="1" x14ac:dyDescent="0.2"/>
    <row r="59739" ht="12.75" customHeight="1" x14ac:dyDescent="0.2"/>
    <row r="59740" ht="12.75" customHeight="1" x14ac:dyDescent="0.2"/>
    <row r="59741" ht="12.75" customHeight="1" x14ac:dyDescent="0.2"/>
    <row r="59742" ht="12.75" customHeight="1" x14ac:dyDescent="0.2"/>
    <row r="59743" ht="12.75" customHeight="1" x14ac:dyDescent="0.2"/>
    <row r="59744" ht="12.75" customHeight="1" x14ac:dyDescent="0.2"/>
    <row r="59745" ht="12.75" customHeight="1" x14ac:dyDescent="0.2"/>
    <row r="59746" ht="12.75" customHeight="1" x14ac:dyDescent="0.2"/>
    <row r="59747" ht="12.75" customHeight="1" x14ac:dyDescent="0.2"/>
    <row r="59748" ht="12.75" customHeight="1" x14ac:dyDescent="0.2"/>
    <row r="59749" ht="12.75" customHeight="1" x14ac:dyDescent="0.2"/>
    <row r="59750" ht="12.75" customHeight="1" x14ac:dyDescent="0.2"/>
    <row r="59751" ht="12.75" customHeight="1" x14ac:dyDescent="0.2"/>
    <row r="59752" ht="12.75" customHeight="1" x14ac:dyDescent="0.2"/>
    <row r="59753" ht="12.75" customHeight="1" x14ac:dyDescent="0.2"/>
    <row r="59754" ht="12.75" customHeight="1" x14ac:dyDescent="0.2"/>
    <row r="59755" ht="12.75" customHeight="1" x14ac:dyDescent="0.2"/>
    <row r="59756" ht="12.75" customHeight="1" x14ac:dyDescent="0.2"/>
    <row r="59757" ht="12.75" customHeight="1" x14ac:dyDescent="0.2"/>
    <row r="59758" ht="12.75" customHeight="1" x14ac:dyDescent="0.2"/>
    <row r="59759" ht="12.75" customHeight="1" x14ac:dyDescent="0.2"/>
    <row r="59760" ht="12.75" customHeight="1" x14ac:dyDescent="0.2"/>
    <row r="59761" ht="12.75" customHeight="1" x14ac:dyDescent="0.2"/>
    <row r="59762" ht="12.75" customHeight="1" x14ac:dyDescent="0.2"/>
    <row r="59763" ht="12.75" customHeight="1" x14ac:dyDescent="0.2"/>
    <row r="59764" ht="12.75" customHeight="1" x14ac:dyDescent="0.2"/>
    <row r="59765" ht="12.75" customHeight="1" x14ac:dyDescent="0.2"/>
    <row r="59766" ht="12.75" customHeight="1" x14ac:dyDescent="0.2"/>
    <row r="59767" ht="12.75" customHeight="1" x14ac:dyDescent="0.2"/>
    <row r="59768" ht="12.75" customHeight="1" x14ac:dyDescent="0.2"/>
    <row r="59769" ht="12.75" customHeight="1" x14ac:dyDescent="0.2"/>
    <row r="59770" ht="12.75" customHeight="1" x14ac:dyDescent="0.2"/>
    <row r="59771" ht="12.75" customHeight="1" x14ac:dyDescent="0.2"/>
    <row r="59772" ht="12.75" customHeight="1" x14ac:dyDescent="0.2"/>
    <row r="59773" ht="12.75" customHeight="1" x14ac:dyDescent="0.2"/>
    <row r="59774" ht="12.75" customHeight="1" x14ac:dyDescent="0.2"/>
    <row r="59775" ht="12.75" customHeight="1" x14ac:dyDescent="0.2"/>
    <row r="59776" ht="12.75" customHeight="1" x14ac:dyDescent="0.2"/>
    <row r="59777" ht="12.75" customHeight="1" x14ac:dyDescent="0.2"/>
    <row r="59778" ht="12.75" customHeight="1" x14ac:dyDescent="0.2"/>
    <row r="59779" ht="12.75" customHeight="1" x14ac:dyDescent="0.2"/>
    <row r="59780" ht="12.75" customHeight="1" x14ac:dyDescent="0.2"/>
    <row r="59781" ht="12.75" customHeight="1" x14ac:dyDescent="0.2"/>
    <row r="59782" ht="12.75" customHeight="1" x14ac:dyDescent="0.2"/>
    <row r="59783" ht="12.75" customHeight="1" x14ac:dyDescent="0.2"/>
    <row r="59784" ht="12.75" customHeight="1" x14ac:dyDescent="0.2"/>
    <row r="59785" ht="12.75" customHeight="1" x14ac:dyDescent="0.2"/>
    <row r="59786" ht="12.75" customHeight="1" x14ac:dyDescent="0.2"/>
    <row r="59787" ht="12.75" customHeight="1" x14ac:dyDescent="0.2"/>
    <row r="59788" ht="12.75" customHeight="1" x14ac:dyDescent="0.2"/>
    <row r="59789" ht="12.75" customHeight="1" x14ac:dyDescent="0.2"/>
    <row r="59790" ht="12.75" customHeight="1" x14ac:dyDescent="0.2"/>
    <row r="59791" ht="12.75" customHeight="1" x14ac:dyDescent="0.2"/>
    <row r="59792" ht="12.75" customHeight="1" x14ac:dyDescent="0.2"/>
    <row r="59793" ht="12.75" customHeight="1" x14ac:dyDescent="0.2"/>
    <row r="59794" ht="12.75" customHeight="1" x14ac:dyDescent="0.2"/>
    <row r="59795" ht="12.75" customHeight="1" x14ac:dyDescent="0.2"/>
    <row r="59796" ht="12.75" customHeight="1" x14ac:dyDescent="0.2"/>
    <row r="59797" ht="12.75" customHeight="1" x14ac:dyDescent="0.2"/>
    <row r="59798" ht="12.75" customHeight="1" x14ac:dyDescent="0.2"/>
    <row r="59799" ht="12.75" customHeight="1" x14ac:dyDescent="0.2"/>
    <row r="59800" ht="12.75" customHeight="1" x14ac:dyDescent="0.2"/>
    <row r="59801" ht="12.75" customHeight="1" x14ac:dyDescent="0.2"/>
    <row r="59802" ht="12.75" customHeight="1" x14ac:dyDescent="0.2"/>
    <row r="59803" ht="12.75" customHeight="1" x14ac:dyDescent="0.2"/>
    <row r="59804" ht="12.75" customHeight="1" x14ac:dyDescent="0.2"/>
    <row r="59805" ht="12.75" customHeight="1" x14ac:dyDescent="0.2"/>
    <row r="59806" ht="12.75" customHeight="1" x14ac:dyDescent="0.2"/>
    <row r="59807" ht="12.75" customHeight="1" x14ac:dyDescent="0.2"/>
    <row r="59808" ht="12.75" customHeight="1" x14ac:dyDescent="0.2"/>
    <row r="59809" ht="12.75" customHeight="1" x14ac:dyDescent="0.2"/>
    <row r="59810" ht="12.75" customHeight="1" x14ac:dyDescent="0.2"/>
    <row r="59811" ht="12.75" customHeight="1" x14ac:dyDescent="0.2"/>
    <row r="59812" ht="12.75" customHeight="1" x14ac:dyDescent="0.2"/>
    <row r="59813" ht="12.75" customHeight="1" x14ac:dyDescent="0.2"/>
    <row r="59814" ht="12.75" customHeight="1" x14ac:dyDescent="0.2"/>
    <row r="59815" ht="12.75" customHeight="1" x14ac:dyDescent="0.2"/>
    <row r="59816" ht="12.75" customHeight="1" x14ac:dyDescent="0.2"/>
    <row r="59817" ht="12.75" customHeight="1" x14ac:dyDescent="0.2"/>
    <row r="59818" ht="12.75" customHeight="1" x14ac:dyDescent="0.2"/>
    <row r="59819" ht="12.75" customHeight="1" x14ac:dyDescent="0.2"/>
    <row r="59820" ht="12.75" customHeight="1" x14ac:dyDescent="0.2"/>
    <row r="59821" ht="12.75" customHeight="1" x14ac:dyDescent="0.2"/>
    <row r="59822" ht="12.75" customHeight="1" x14ac:dyDescent="0.2"/>
    <row r="59823" ht="12.75" customHeight="1" x14ac:dyDescent="0.2"/>
    <row r="59824" ht="12.75" customHeight="1" x14ac:dyDescent="0.2"/>
    <row r="59825" ht="12.75" customHeight="1" x14ac:dyDescent="0.2"/>
    <row r="59826" ht="12.75" customHeight="1" x14ac:dyDescent="0.2"/>
    <row r="59827" ht="12.75" customHeight="1" x14ac:dyDescent="0.2"/>
    <row r="59828" ht="12.75" customHeight="1" x14ac:dyDescent="0.2"/>
    <row r="59829" ht="12.75" customHeight="1" x14ac:dyDescent="0.2"/>
    <row r="59830" ht="12.75" customHeight="1" x14ac:dyDescent="0.2"/>
    <row r="59831" ht="12.75" customHeight="1" x14ac:dyDescent="0.2"/>
    <row r="59832" ht="12.75" customHeight="1" x14ac:dyDescent="0.2"/>
    <row r="59833" ht="12.75" customHeight="1" x14ac:dyDescent="0.2"/>
    <row r="59834" ht="12.75" customHeight="1" x14ac:dyDescent="0.2"/>
    <row r="59835" ht="12.75" customHeight="1" x14ac:dyDescent="0.2"/>
    <row r="59836" ht="12.75" customHeight="1" x14ac:dyDescent="0.2"/>
    <row r="59837" ht="12.75" customHeight="1" x14ac:dyDescent="0.2"/>
    <row r="59838" ht="12.75" customHeight="1" x14ac:dyDescent="0.2"/>
    <row r="59839" ht="12.75" customHeight="1" x14ac:dyDescent="0.2"/>
    <row r="59840" ht="12.75" customHeight="1" x14ac:dyDescent="0.2"/>
    <row r="59841" ht="12.75" customHeight="1" x14ac:dyDescent="0.2"/>
    <row r="59842" ht="12.75" customHeight="1" x14ac:dyDescent="0.2"/>
    <row r="59843" ht="12.75" customHeight="1" x14ac:dyDescent="0.2"/>
    <row r="59844" ht="12.75" customHeight="1" x14ac:dyDescent="0.2"/>
    <row r="59845" ht="12.75" customHeight="1" x14ac:dyDescent="0.2"/>
    <row r="59846" ht="12.75" customHeight="1" x14ac:dyDescent="0.2"/>
    <row r="59847" ht="12.75" customHeight="1" x14ac:dyDescent="0.2"/>
    <row r="59848" ht="12.75" customHeight="1" x14ac:dyDescent="0.2"/>
    <row r="59849" ht="12.75" customHeight="1" x14ac:dyDescent="0.2"/>
    <row r="59850" ht="12.75" customHeight="1" x14ac:dyDescent="0.2"/>
    <row r="59851" ht="12.75" customHeight="1" x14ac:dyDescent="0.2"/>
    <row r="59852" ht="12.75" customHeight="1" x14ac:dyDescent="0.2"/>
    <row r="59853" ht="12.75" customHeight="1" x14ac:dyDescent="0.2"/>
    <row r="59854" ht="12.75" customHeight="1" x14ac:dyDescent="0.2"/>
    <row r="59855" ht="12.75" customHeight="1" x14ac:dyDescent="0.2"/>
    <row r="59856" ht="12.75" customHeight="1" x14ac:dyDescent="0.2"/>
    <row r="59857" ht="12.75" customHeight="1" x14ac:dyDescent="0.2"/>
    <row r="59858" ht="12.75" customHeight="1" x14ac:dyDescent="0.2"/>
    <row r="59859" ht="12.75" customHeight="1" x14ac:dyDescent="0.2"/>
    <row r="59860" ht="12.75" customHeight="1" x14ac:dyDescent="0.2"/>
    <row r="59861" ht="12.75" customHeight="1" x14ac:dyDescent="0.2"/>
    <row r="59862" ht="12.75" customHeight="1" x14ac:dyDescent="0.2"/>
    <row r="59863" ht="12.75" customHeight="1" x14ac:dyDescent="0.2"/>
    <row r="59864" ht="12.75" customHeight="1" x14ac:dyDescent="0.2"/>
    <row r="59865" ht="12.75" customHeight="1" x14ac:dyDescent="0.2"/>
    <row r="59866" ht="12.75" customHeight="1" x14ac:dyDescent="0.2"/>
    <row r="59867" ht="12.75" customHeight="1" x14ac:dyDescent="0.2"/>
    <row r="59868" ht="12.75" customHeight="1" x14ac:dyDescent="0.2"/>
    <row r="59869" ht="12.75" customHeight="1" x14ac:dyDescent="0.2"/>
    <row r="59870" ht="12.75" customHeight="1" x14ac:dyDescent="0.2"/>
    <row r="59871" ht="12.75" customHeight="1" x14ac:dyDescent="0.2"/>
    <row r="59872" ht="12.75" customHeight="1" x14ac:dyDescent="0.2"/>
    <row r="59873" ht="12.75" customHeight="1" x14ac:dyDescent="0.2"/>
    <row r="59874" ht="12.75" customHeight="1" x14ac:dyDescent="0.2"/>
    <row r="59875" ht="12.75" customHeight="1" x14ac:dyDescent="0.2"/>
    <row r="59876" ht="12.75" customHeight="1" x14ac:dyDescent="0.2"/>
    <row r="59877" ht="12.75" customHeight="1" x14ac:dyDescent="0.2"/>
    <row r="59878" ht="12.75" customHeight="1" x14ac:dyDescent="0.2"/>
    <row r="59879" ht="12.75" customHeight="1" x14ac:dyDescent="0.2"/>
    <row r="59880" ht="12.75" customHeight="1" x14ac:dyDescent="0.2"/>
    <row r="59881" ht="12.75" customHeight="1" x14ac:dyDescent="0.2"/>
    <row r="59882" ht="12.75" customHeight="1" x14ac:dyDescent="0.2"/>
    <row r="59883" ht="12.75" customHeight="1" x14ac:dyDescent="0.2"/>
    <row r="59884" ht="12.75" customHeight="1" x14ac:dyDescent="0.2"/>
    <row r="59885" ht="12.75" customHeight="1" x14ac:dyDescent="0.2"/>
    <row r="59886" ht="12.75" customHeight="1" x14ac:dyDescent="0.2"/>
    <row r="59887" ht="12.75" customHeight="1" x14ac:dyDescent="0.2"/>
    <row r="59888" ht="12.75" customHeight="1" x14ac:dyDescent="0.2"/>
    <row r="59889" ht="12.75" customHeight="1" x14ac:dyDescent="0.2"/>
    <row r="59890" ht="12.75" customHeight="1" x14ac:dyDescent="0.2"/>
    <row r="59891" ht="12.75" customHeight="1" x14ac:dyDescent="0.2"/>
    <row r="59892" ht="12.75" customHeight="1" x14ac:dyDescent="0.2"/>
    <row r="59893" ht="12.75" customHeight="1" x14ac:dyDescent="0.2"/>
    <row r="59894" ht="12.75" customHeight="1" x14ac:dyDescent="0.2"/>
    <row r="59895" ht="12.75" customHeight="1" x14ac:dyDescent="0.2"/>
    <row r="59896" ht="12.75" customHeight="1" x14ac:dyDescent="0.2"/>
    <row r="59897" ht="12.75" customHeight="1" x14ac:dyDescent="0.2"/>
    <row r="59898" ht="12.75" customHeight="1" x14ac:dyDescent="0.2"/>
    <row r="59899" ht="12.75" customHeight="1" x14ac:dyDescent="0.2"/>
    <row r="59900" ht="12.75" customHeight="1" x14ac:dyDescent="0.2"/>
    <row r="59901" ht="12.75" customHeight="1" x14ac:dyDescent="0.2"/>
    <row r="59902" ht="12.75" customHeight="1" x14ac:dyDescent="0.2"/>
    <row r="59903" ht="12.75" customHeight="1" x14ac:dyDescent="0.2"/>
    <row r="59904" ht="12.75" customHeight="1" x14ac:dyDescent="0.2"/>
    <row r="59905" ht="12.75" customHeight="1" x14ac:dyDescent="0.2"/>
    <row r="59906" ht="12.75" customHeight="1" x14ac:dyDescent="0.2"/>
    <row r="59907" ht="12.75" customHeight="1" x14ac:dyDescent="0.2"/>
    <row r="59908" ht="12.75" customHeight="1" x14ac:dyDescent="0.2"/>
    <row r="59909" ht="12.75" customHeight="1" x14ac:dyDescent="0.2"/>
    <row r="59910" ht="12.75" customHeight="1" x14ac:dyDescent="0.2"/>
    <row r="59911" ht="12.75" customHeight="1" x14ac:dyDescent="0.2"/>
    <row r="59912" ht="12.75" customHeight="1" x14ac:dyDescent="0.2"/>
    <row r="59913" ht="12.75" customHeight="1" x14ac:dyDescent="0.2"/>
    <row r="59914" ht="12.75" customHeight="1" x14ac:dyDescent="0.2"/>
    <row r="59915" ht="12.75" customHeight="1" x14ac:dyDescent="0.2"/>
    <row r="59916" ht="12.75" customHeight="1" x14ac:dyDescent="0.2"/>
    <row r="59917" ht="12.75" customHeight="1" x14ac:dyDescent="0.2"/>
    <row r="59918" ht="12.75" customHeight="1" x14ac:dyDescent="0.2"/>
    <row r="59919" ht="12.75" customHeight="1" x14ac:dyDescent="0.2"/>
    <row r="59920" ht="12.75" customHeight="1" x14ac:dyDescent="0.2"/>
    <row r="59921" ht="12.75" customHeight="1" x14ac:dyDescent="0.2"/>
    <row r="59922" ht="12.75" customHeight="1" x14ac:dyDescent="0.2"/>
    <row r="59923" ht="12.75" customHeight="1" x14ac:dyDescent="0.2"/>
    <row r="59924" ht="12.75" customHeight="1" x14ac:dyDescent="0.2"/>
    <row r="59925" ht="12.75" customHeight="1" x14ac:dyDescent="0.2"/>
    <row r="59926" ht="12.75" customHeight="1" x14ac:dyDescent="0.2"/>
    <row r="59927" ht="12.75" customHeight="1" x14ac:dyDescent="0.2"/>
    <row r="59928" ht="12.75" customHeight="1" x14ac:dyDescent="0.2"/>
    <row r="59929" ht="12.75" customHeight="1" x14ac:dyDescent="0.2"/>
    <row r="59930" ht="12.75" customHeight="1" x14ac:dyDescent="0.2"/>
    <row r="59931" ht="12.75" customHeight="1" x14ac:dyDescent="0.2"/>
    <row r="59932" ht="12.75" customHeight="1" x14ac:dyDescent="0.2"/>
    <row r="59933" ht="12.75" customHeight="1" x14ac:dyDescent="0.2"/>
    <row r="59934" ht="12.75" customHeight="1" x14ac:dyDescent="0.2"/>
    <row r="59935" ht="12.75" customHeight="1" x14ac:dyDescent="0.2"/>
    <row r="59936" ht="12.75" customHeight="1" x14ac:dyDescent="0.2"/>
    <row r="59937" ht="12.75" customHeight="1" x14ac:dyDescent="0.2"/>
    <row r="59938" ht="12.75" customHeight="1" x14ac:dyDescent="0.2"/>
    <row r="59939" ht="12.75" customHeight="1" x14ac:dyDescent="0.2"/>
    <row r="59940" ht="12.75" customHeight="1" x14ac:dyDescent="0.2"/>
    <row r="59941" ht="12.75" customHeight="1" x14ac:dyDescent="0.2"/>
    <row r="59942" ht="12.75" customHeight="1" x14ac:dyDescent="0.2"/>
    <row r="59943" ht="12.75" customHeight="1" x14ac:dyDescent="0.2"/>
    <row r="59944" ht="12.75" customHeight="1" x14ac:dyDescent="0.2"/>
    <row r="59945" ht="12.75" customHeight="1" x14ac:dyDescent="0.2"/>
    <row r="59946" ht="12.75" customHeight="1" x14ac:dyDescent="0.2"/>
    <row r="59947" ht="12.75" customHeight="1" x14ac:dyDescent="0.2"/>
    <row r="59948" ht="12.75" customHeight="1" x14ac:dyDescent="0.2"/>
    <row r="59949" ht="12.75" customHeight="1" x14ac:dyDescent="0.2"/>
    <row r="59950" ht="12.75" customHeight="1" x14ac:dyDescent="0.2"/>
    <row r="59951" ht="12.75" customHeight="1" x14ac:dyDescent="0.2"/>
    <row r="59952" ht="12.75" customHeight="1" x14ac:dyDescent="0.2"/>
    <row r="59953" ht="12.75" customHeight="1" x14ac:dyDescent="0.2"/>
    <row r="59954" ht="12.75" customHeight="1" x14ac:dyDescent="0.2"/>
    <row r="59955" ht="12.75" customHeight="1" x14ac:dyDescent="0.2"/>
    <row r="59956" ht="12.75" customHeight="1" x14ac:dyDescent="0.2"/>
    <row r="59957" ht="12.75" customHeight="1" x14ac:dyDescent="0.2"/>
    <row r="59958" ht="12.75" customHeight="1" x14ac:dyDescent="0.2"/>
    <row r="59959" ht="12.75" customHeight="1" x14ac:dyDescent="0.2"/>
    <row r="59960" ht="12.75" customHeight="1" x14ac:dyDescent="0.2"/>
    <row r="59961" ht="12.75" customHeight="1" x14ac:dyDescent="0.2"/>
    <row r="59962" ht="12.75" customHeight="1" x14ac:dyDescent="0.2"/>
    <row r="59963" ht="12.75" customHeight="1" x14ac:dyDescent="0.2"/>
    <row r="59964" ht="12.75" customHeight="1" x14ac:dyDescent="0.2"/>
    <row r="59965" ht="12.75" customHeight="1" x14ac:dyDescent="0.2"/>
    <row r="59966" ht="12.75" customHeight="1" x14ac:dyDescent="0.2"/>
    <row r="59967" ht="12.75" customHeight="1" x14ac:dyDescent="0.2"/>
    <row r="59968" ht="12.75" customHeight="1" x14ac:dyDescent="0.2"/>
    <row r="59969" ht="12.75" customHeight="1" x14ac:dyDescent="0.2"/>
    <row r="59970" ht="12.75" customHeight="1" x14ac:dyDescent="0.2"/>
    <row r="59971" ht="12.75" customHeight="1" x14ac:dyDescent="0.2"/>
    <row r="59972" ht="12.75" customHeight="1" x14ac:dyDescent="0.2"/>
    <row r="59973" ht="12.75" customHeight="1" x14ac:dyDescent="0.2"/>
    <row r="59974" ht="12.75" customHeight="1" x14ac:dyDescent="0.2"/>
    <row r="59975" ht="12.75" customHeight="1" x14ac:dyDescent="0.2"/>
    <row r="59976" ht="12.75" customHeight="1" x14ac:dyDescent="0.2"/>
    <row r="59977" ht="12.75" customHeight="1" x14ac:dyDescent="0.2"/>
    <row r="59978" ht="12.75" customHeight="1" x14ac:dyDescent="0.2"/>
    <row r="59979" ht="12.75" customHeight="1" x14ac:dyDescent="0.2"/>
    <row r="59980" ht="12.75" customHeight="1" x14ac:dyDescent="0.2"/>
    <row r="59981" ht="12.75" customHeight="1" x14ac:dyDescent="0.2"/>
    <row r="59982" ht="12.75" customHeight="1" x14ac:dyDescent="0.2"/>
    <row r="59983" ht="12.75" customHeight="1" x14ac:dyDescent="0.2"/>
    <row r="59984" ht="12.75" customHeight="1" x14ac:dyDescent="0.2"/>
    <row r="59985" ht="12.75" customHeight="1" x14ac:dyDescent="0.2"/>
    <row r="59986" ht="12.75" customHeight="1" x14ac:dyDescent="0.2"/>
    <row r="59987" ht="12.75" customHeight="1" x14ac:dyDescent="0.2"/>
    <row r="59988" ht="12.75" customHeight="1" x14ac:dyDescent="0.2"/>
    <row r="59989" ht="12.75" customHeight="1" x14ac:dyDescent="0.2"/>
    <row r="59990" ht="12.75" customHeight="1" x14ac:dyDescent="0.2"/>
    <row r="59991" ht="12.75" customHeight="1" x14ac:dyDescent="0.2"/>
    <row r="59992" ht="12.75" customHeight="1" x14ac:dyDescent="0.2"/>
    <row r="59993" ht="12.75" customHeight="1" x14ac:dyDescent="0.2"/>
    <row r="59994" ht="12.75" customHeight="1" x14ac:dyDescent="0.2"/>
    <row r="59995" ht="12.75" customHeight="1" x14ac:dyDescent="0.2"/>
    <row r="59996" ht="12.75" customHeight="1" x14ac:dyDescent="0.2"/>
    <row r="59997" ht="12.75" customHeight="1" x14ac:dyDescent="0.2"/>
    <row r="59998" ht="12.75" customHeight="1" x14ac:dyDescent="0.2"/>
    <row r="59999" ht="12.75" customHeight="1" x14ac:dyDescent="0.2"/>
    <row r="60000" ht="12.75" customHeight="1" x14ac:dyDescent="0.2"/>
    <row r="60001" ht="12.75" customHeight="1" x14ac:dyDescent="0.2"/>
    <row r="60002" ht="12.75" customHeight="1" x14ac:dyDescent="0.2"/>
    <row r="60003" ht="12.75" customHeight="1" x14ac:dyDescent="0.2"/>
    <row r="60004" ht="12.75" customHeight="1" x14ac:dyDescent="0.2"/>
    <row r="60005" ht="12.75" customHeight="1" x14ac:dyDescent="0.2"/>
    <row r="60006" ht="12.75" customHeight="1" x14ac:dyDescent="0.2"/>
    <row r="60007" ht="12.75" customHeight="1" x14ac:dyDescent="0.2"/>
    <row r="60008" ht="12.75" customHeight="1" x14ac:dyDescent="0.2"/>
    <row r="60009" ht="12.75" customHeight="1" x14ac:dyDescent="0.2"/>
    <row r="60010" ht="12.75" customHeight="1" x14ac:dyDescent="0.2"/>
    <row r="60011" ht="12.75" customHeight="1" x14ac:dyDescent="0.2"/>
    <row r="60012" ht="12.75" customHeight="1" x14ac:dyDescent="0.2"/>
    <row r="60013" ht="12.75" customHeight="1" x14ac:dyDescent="0.2"/>
    <row r="60014" ht="12.75" customHeight="1" x14ac:dyDescent="0.2"/>
    <row r="60015" ht="12.75" customHeight="1" x14ac:dyDescent="0.2"/>
    <row r="60016" ht="12.75" customHeight="1" x14ac:dyDescent="0.2"/>
    <row r="60017" ht="12.75" customHeight="1" x14ac:dyDescent="0.2"/>
    <row r="60018" ht="12.75" customHeight="1" x14ac:dyDescent="0.2"/>
    <row r="60019" ht="12.75" customHeight="1" x14ac:dyDescent="0.2"/>
    <row r="60020" ht="12.75" customHeight="1" x14ac:dyDescent="0.2"/>
    <row r="60021" ht="12.75" customHeight="1" x14ac:dyDescent="0.2"/>
    <row r="60022" ht="12.75" customHeight="1" x14ac:dyDescent="0.2"/>
    <row r="60023" ht="12.75" customHeight="1" x14ac:dyDescent="0.2"/>
    <row r="60024" ht="12.75" customHeight="1" x14ac:dyDescent="0.2"/>
    <row r="60025" ht="12.75" customHeight="1" x14ac:dyDescent="0.2"/>
    <row r="60026" ht="12.75" customHeight="1" x14ac:dyDescent="0.2"/>
    <row r="60027" ht="12.75" customHeight="1" x14ac:dyDescent="0.2"/>
    <row r="60028" ht="12.75" customHeight="1" x14ac:dyDescent="0.2"/>
    <row r="60029" ht="12.75" customHeight="1" x14ac:dyDescent="0.2"/>
    <row r="60030" ht="12.75" customHeight="1" x14ac:dyDescent="0.2"/>
    <row r="60031" ht="12.75" customHeight="1" x14ac:dyDescent="0.2"/>
    <row r="60032" ht="12.75" customHeight="1" x14ac:dyDescent="0.2"/>
    <row r="60033" ht="12.75" customHeight="1" x14ac:dyDescent="0.2"/>
    <row r="60034" ht="12.75" customHeight="1" x14ac:dyDescent="0.2"/>
    <row r="60035" ht="12.75" customHeight="1" x14ac:dyDescent="0.2"/>
    <row r="60036" ht="12.75" customHeight="1" x14ac:dyDescent="0.2"/>
    <row r="60037" ht="12.75" customHeight="1" x14ac:dyDescent="0.2"/>
    <row r="60038" ht="12.75" customHeight="1" x14ac:dyDescent="0.2"/>
    <row r="60039" ht="12.75" customHeight="1" x14ac:dyDescent="0.2"/>
    <row r="60040" ht="12.75" customHeight="1" x14ac:dyDescent="0.2"/>
    <row r="60041" ht="12.75" customHeight="1" x14ac:dyDescent="0.2"/>
    <row r="60042" ht="12.75" customHeight="1" x14ac:dyDescent="0.2"/>
    <row r="60043" ht="12.75" customHeight="1" x14ac:dyDescent="0.2"/>
    <row r="60044" ht="12.75" customHeight="1" x14ac:dyDescent="0.2"/>
    <row r="60045" ht="12.75" customHeight="1" x14ac:dyDescent="0.2"/>
    <row r="60046" ht="12.75" customHeight="1" x14ac:dyDescent="0.2"/>
    <row r="60047" ht="12.75" customHeight="1" x14ac:dyDescent="0.2"/>
    <row r="60048" ht="12.75" customHeight="1" x14ac:dyDescent="0.2"/>
    <row r="60049" ht="12.75" customHeight="1" x14ac:dyDescent="0.2"/>
    <row r="60050" ht="12.75" customHeight="1" x14ac:dyDescent="0.2"/>
    <row r="60051" ht="12.75" customHeight="1" x14ac:dyDescent="0.2"/>
    <row r="60052" ht="12.75" customHeight="1" x14ac:dyDescent="0.2"/>
    <row r="60053" ht="12.75" customHeight="1" x14ac:dyDescent="0.2"/>
    <row r="60054" ht="12.75" customHeight="1" x14ac:dyDescent="0.2"/>
    <row r="60055" ht="12.75" customHeight="1" x14ac:dyDescent="0.2"/>
    <row r="60056" ht="12.75" customHeight="1" x14ac:dyDescent="0.2"/>
    <row r="60057" ht="12.75" customHeight="1" x14ac:dyDescent="0.2"/>
    <row r="60058" ht="12.75" customHeight="1" x14ac:dyDescent="0.2"/>
    <row r="60059" ht="12.75" customHeight="1" x14ac:dyDescent="0.2"/>
    <row r="60060" ht="12.75" customHeight="1" x14ac:dyDescent="0.2"/>
    <row r="60061" ht="12.75" customHeight="1" x14ac:dyDescent="0.2"/>
    <row r="60062" ht="12.75" customHeight="1" x14ac:dyDescent="0.2"/>
    <row r="60063" ht="12.75" customHeight="1" x14ac:dyDescent="0.2"/>
    <row r="60064" ht="12.75" customHeight="1" x14ac:dyDescent="0.2"/>
    <row r="60065" ht="12.75" customHeight="1" x14ac:dyDescent="0.2"/>
    <row r="60066" ht="12.75" customHeight="1" x14ac:dyDescent="0.2"/>
    <row r="60067" ht="12.75" customHeight="1" x14ac:dyDescent="0.2"/>
    <row r="60068" ht="12.75" customHeight="1" x14ac:dyDescent="0.2"/>
    <row r="60069" ht="12.75" customHeight="1" x14ac:dyDescent="0.2"/>
    <row r="60070" ht="12.75" customHeight="1" x14ac:dyDescent="0.2"/>
    <row r="60071" ht="12.75" customHeight="1" x14ac:dyDescent="0.2"/>
    <row r="60072" ht="12.75" customHeight="1" x14ac:dyDescent="0.2"/>
    <row r="60073" ht="12.75" customHeight="1" x14ac:dyDescent="0.2"/>
    <row r="60074" ht="12.75" customHeight="1" x14ac:dyDescent="0.2"/>
    <row r="60075" ht="12.75" customHeight="1" x14ac:dyDescent="0.2"/>
    <row r="60076" ht="12.75" customHeight="1" x14ac:dyDescent="0.2"/>
    <row r="60077" ht="12.75" customHeight="1" x14ac:dyDescent="0.2"/>
    <row r="60078" ht="12.75" customHeight="1" x14ac:dyDescent="0.2"/>
    <row r="60079" ht="12.75" customHeight="1" x14ac:dyDescent="0.2"/>
    <row r="60080" ht="12.75" customHeight="1" x14ac:dyDescent="0.2"/>
    <row r="60081" ht="12.75" customHeight="1" x14ac:dyDescent="0.2"/>
    <row r="60082" ht="12.75" customHeight="1" x14ac:dyDescent="0.2"/>
    <row r="60083" ht="12.75" customHeight="1" x14ac:dyDescent="0.2"/>
    <row r="60084" ht="12.75" customHeight="1" x14ac:dyDescent="0.2"/>
    <row r="60085" ht="12.75" customHeight="1" x14ac:dyDescent="0.2"/>
    <row r="60086" ht="12.75" customHeight="1" x14ac:dyDescent="0.2"/>
    <row r="60087" ht="12.75" customHeight="1" x14ac:dyDescent="0.2"/>
    <row r="60088" ht="12.75" customHeight="1" x14ac:dyDescent="0.2"/>
    <row r="60089" ht="12.75" customHeight="1" x14ac:dyDescent="0.2"/>
    <row r="60090" ht="12.75" customHeight="1" x14ac:dyDescent="0.2"/>
    <row r="60091" ht="12.75" customHeight="1" x14ac:dyDescent="0.2"/>
    <row r="60092" ht="12.75" customHeight="1" x14ac:dyDescent="0.2"/>
    <row r="60093" ht="12.75" customHeight="1" x14ac:dyDescent="0.2"/>
    <row r="60094" ht="12.75" customHeight="1" x14ac:dyDescent="0.2"/>
    <row r="60095" ht="12.75" customHeight="1" x14ac:dyDescent="0.2"/>
    <row r="60096" ht="12.75" customHeight="1" x14ac:dyDescent="0.2"/>
    <row r="60097" ht="12.75" customHeight="1" x14ac:dyDescent="0.2"/>
    <row r="60098" ht="12.75" customHeight="1" x14ac:dyDescent="0.2"/>
    <row r="60099" ht="12.75" customHeight="1" x14ac:dyDescent="0.2"/>
    <row r="60100" ht="12.75" customHeight="1" x14ac:dyDescent="0.2"/>
    <row r="60101" ht="12.75" customHeight="1" x14ac:dyDescent="0.2"/>
    <row r="60102" ht="12.75" customHeight="1" x14ac:dyDescent="0.2"/>
    <row r="60103" ht="12.75" customHeight="1" x14ac:dyDescent="0.2"/>
    <row r="60104" ht="12.75" customHeight="1" x14ac:dyDescent="0.2"/>
    <row r="60105" ht="12.75" customHeight="1" x14ac:dyDescent="0.2"/>
    <row r="60106" ht="12.75" customHeight="1" x14ac:dyDescent="0.2"/>
    <row r="60107" ht="12.75" customHeight="1" x14ac:dyDescent="0.2"/>
    <row r="60108" ht="12.75" customHeight="1" x14ac:dyDescent="0.2"/>
    <row r="60109" ht="12.75" customHeight="1" x14ac:dyDescent="0.2"/>
    <row r="60110" ht="12.75" customHeight="1" x14ac:dyDescent="0.2"/>
    <row r="60111" ht="12.75" customHeight="1" x14ac:dyDescent="0.2"/>
    <row r="60112" ht="12.75" customHeight="1" x14ac:dyDescent="0.2"/>
    <row r="60113" ht="12.75" customHeight="1" x14ac:dyDescent="0.2"/>
    <row r="60114" ht="12.75" customHeight="1" x14ac:dyDescent="0.2"/>
    <row r="60115" ht="12.75" customHeight="1" x14ac:dyDescent="0.2"/>
    <row r="60116" ht="12.75" customHeight="1" x14ac:dyDescent="0.2"/>
    <row r="60117" ht="12.75" customHeight="1" x14ac:dyDescent="0.2"/>
    <row r="60118" ht="12.75" customHeight="1" x14ac:dyDescent="0.2"/>
    <row r="60119" ht="12.75" customHeight="1" x14ac:dyDescent="0.2"/>
    <row r="60120" ht="12.75" customHeight="1" x14ac:dyDescent="0.2"/>
    <row r="60121" ht="12.75" customHeight="1" x14ac:dyDescent="0.2"/>
    <row r="60122" ht="12.75" customHeight="1" x14ac:dyDescent="0.2"/>
    <row r="60123" ht="12.75" customHeight="1" x14ac:dyDescent="0.2"/>
    <row r="60124" ht="12.75" customHeight="1" x14ac:dyDescent="0.2"/>
    <row r="60125" ht="12.75" customHeight="1" x14ac:dyDescent="0.2"/>
    <row r="60126" ht="12.75" customHeight="1" x14ac:dyDescent="0.2"/>
    <row r="60127" ht="12.75" customHeight="1" x14ac:dyDescent="0.2"/>
    <row r="60128" ht="12.75" customHeight="1" x14ac:dyDescent="0.2"/>
    <row r="60129" ht="12.75" customHeight="1" x14ac:dyDescent="0.2"/>
    <row r="60130" ht="12.75" customHeight="1" x14ac:dyDescent="0.2"/>
    <row r="60131" ht="12.75" customHeight="1" x14ac:dyDescent="0.2"/>
    <row r="60132" ht="12.75" customHeight="1" x14ac:dyDescent="0.2"/>
    <row r="60133" ht="12.75" customHeight="1" x14ac:dyDescent="0.2"/>
    <row r="60134" ht="12.75" customHeight="1" x14ac:dyDescent="0.2"/>
    <row r="60135" ht="12.75" customHeight="1" x14ac:dyDescent="0.2"/>
    <row r="60136" ht="12.75" customHeight="1" x14ac:dyDescent="0.2"/>
    <row r="60137" ht="12.75" customHeight="1" x14ac:dyDescent="0.2"/>
    <row r="60138" ht="12.75" customHeight="1" x14ac:dyDescent="0.2"/>
    <row r="60139" ht="12.75" customHeight="1" x14ac:dyDescent="0.2"/>
    <row r="60140" ht="12.75" customHeight="1" x14ac:dyDescent="0.2"/>
    <row r="60141" ht="12.75" customHeight="1" x14ac:dyDescent="0.2"/>
    <row r="60142" ht="12.75" customHeight="1" x14ac:dyDescent="0.2"/>
    <row r="60143" ht="12.75" customHeight="1" x14ac:dyDescent="0.2"/>
    <row r="60144" ht="12.75" customHeight="1" x14ac:dyDescent="0.2"/>
    <row r="60145" ht="12.75" customHeight="1" x14ac:dyDescent="0.2"/>
    <row r="60146" ht="12.75" customHeight="1" x14ac:dyDescent="0.2"/>
    <row r="60147" ht="12.75" customHeight="1" x14ac:dyDescent="0.2"/>
    <row r="60148" ht="12.75" customHeight="1" x14ac:dyDescent="0.2"/>
    <row r="60149" ht="12.75" customHeight="1" x14ac:dyDescent="0.2"/>
    <row r="60150" ht="12.75" customHeight="1" x14ac:dyDescent="0.2"/>
    <row r="60151" ht="12.75" customHeight="1" x14ac:dyDescent="0.2"/>
    <row r="60152" ht="12.75" customHeight="1" x14ac:dyDescent="0.2"/>
    <row r="60153" ht="12.75" customHeight="1" x14ac:dyDescent="0.2"/>
    <row r="60154" ht="12.75" customHeight="1" x14ac:dyDescent="0.2"/>
    <row r="60155" ht="12.75" customHeight="1" x14ac:dyDescent="0.2"/>
    <row r="60156" ht="12.75" customHeight="1" x14ac:dyDescent="0.2"/>
    <row r="60157" ht="12.75" customHeight="1" x14ac:dyDescent="0.2"/>
    <row r="60158" ht="12.75" customHeight="1" x14ac:dyDescent="0.2"/>
    <row r="60159" ht="12.75" customHeight="1" x14ac:dyDescent="0.2"/>
    <row r="60160" ht="12.75" customHeight="1" x14ac:dyDescent="0.2"/>
    <row r="60161" ht="12.75" customHeight="1" x14ac:dyDescent="0.2"/>
    <row r="60162" ht="12.75" customHeight="1" x14ac:dyDescent="0.2"/>
    <row r="60163" ht="12.75" customHeight="1" x14ac:dyDescent="0.2"/>
    <row r="60164" ht="12.75" customHeight="1" x14ac:dyDescent="0.2"/>
    <row r="60165" ht="12.75" customHeight="1" x14ac:dyDescent="0.2"/>
    <row r="60166" ht="12.75" customHeight="1" x14ac:dyDescent="0.2"/>
    <row r="60167" ht="12.75" customHeight="1" x14ac:dyDescent="0.2"/>
    <row r="60168" ht="12.75" customHeight="1" x14ac:dyDescent="0.2"/>
    <row r="60169" ht="12.75" customHeight="1" x14ac:dyDescent="0.2"/>
    <row r="60170" ht="12.75" customHeight="1" x14ac:dyDescent="0.2"/>
    <row r="60171" ht="12.75" customHeight="1" x14ac:dyDescent="0.2"/>
    <row r="60172" ht="12.75" customHeight="1" x14ac:dyDescent="0.2"/>
    <row r="60173" ht="12.75" customHeight="1" x14ac:dyDescent="0.2"/>
    <row r="60174" ht="12.75" customHeight="1" x14ac:dyDescent="0.2"/>
    <row r="60175" ht="12.75" customHeight="1" x14ac:dyDescent="0.2"/>
    <row r="60176" ht="12.75" customHeight="1" x14ac:dyDescent="0.2"/>
    <row r="60177" ht="12.75" customHeight="1" x14ac:dyDescent="0.2"/>
    <row r="60178" ht="12.75" customHeight="1" x14ac:dyDescent="0.2"/>
    <row r="60179" ht="12.75" customHeight="1" x14ac:dyDescent="0.2"/>
    <row r="60180" ht="12.75" customHeight="1" x14ac:dyDescent="0.2"/>
    <row r="60181" ht="12.75" customHeight="1" x14ac:dyDescent="0.2"/>
    <row r="60182" ht="12.75" customHeight="1" x14ac:dyDescent="0.2"/>
    <row r="60183" ht="12.75" customHeight="1" x14ac:dyDescent="0.2"/>
    <row r="60184" ht="12.75" customHeight="1" x14ac:dyDescent="0.2"/>
    <row r="60185" ht="12.75" customHeight="1" x14ac:dyDescent="0.2"/>
    <row r="60186" ht="12.75" customHeight="1" x14ac:dyDescent="0.2"/>
    <row r="60187" ht="12.75" customHeight="1" x14ac:dyDescent="0.2"/>
    <row r="60188" ht="12.75" customHeight="1" x14ac:dyDescent="0.2"/>
    <row r="60189" ht="12.75" customHeight="1" x14ac:dyDescent="0.2"/>
    <row r="60190" ht="12.75" customHeight="1" x14ac:dyDescent="0.2"/>
    <row r="60191" ht="12.75" customHeight="1" x14ac:dyDescent="0.2"/>
    <row r="60192" ht="12.75" customHeight="1" x14ac:dyDescent="0.2"/>
    <row r="60193" ht="12.75" customHeight="1" x14ac:dyDescent="0.2"/>
    <row r="60194" ht="12.75" customHeight="1" x14ac:dyDescent="0.2"/>
    <row r="60195" ht="12.75" customHeight="1" x14ac:dyDescent="0.2"/>
    <row r="60196" ht="12.75" customHeight="1" x14ac:dyDescent="0.2"/>
    <row r="60197" ht="12.75" customHeight="1" x14ac:dyDescent="0.2"/>
    <row r="60198" ht="12.75" customHeight="1" x14ac:dyDescent="0.2"/>
    <row r="60199" ht="12.75" customHeight="1" x14ac:dyDescent="0.2"/>
    <row r="60200" ht="12.75" customHeight="1" x14ac:dyDescent="0.2"/>
    <row r="60201" ht="12.75" customHeight="1" x14ac:dyDescent="0.2"/>
    <row r="60202" ht="12.75" customHeight="1" x14ac:dyDescent="0.2"/>
    <row r="60203" ht="12.75" customHeight="1" x14ac:dyDescent="0.2"/>
    <row r="60204" ht="12.75" customHeight="1" x14ac:dyDescent="0.2"/>
    <row r="60205" ht="12.75" customHeight="1" x14ac:dyDescent="0.2"/>
    <row r="60206" ht="12.75" customHeight="1" x14ac:dyDescent="0.2"/>
    <row r="60207" ht="12.75" customHeight="1" x14ac:dyDescent="0.2"/>
    <row r="60208" ht="12.75" customHeight="1" x14ac:dyDescent="0.2"/>
    <row r="60209" ht="12.75" customHeight="1" x14ac:dyDescent="0.2"/>
    <row r="60210" ht="12.75" customHeight="1" x14ac:dyDescent="0.2"/>
    <row r="60211" ht="12.75" customHeight="1" x14ac:dyDescent="0.2"/>
    <row r="60212" ht="12.75" customHeight="1" x14ac:dyDescent="0.2"/>
    <row r="60213" ht="12.75" customHeight="1" x14ac:dyDescent="0.2"/>
    <row r="60214" ht="12.75" customHeight="1" x14ac:dyDescent="0.2"/>
    <row r="60215" ht="12.75" customHeight="1" x14ac:dyDescent="0.2"/>
    <row r="60216" ht="12.75" customHeight="1" x14ac:dyDescent="0.2"/>
    <row r="60217" ht="12.75" customHeight="1" x14ac:dyDescent="0.2"/>
    <row r="60218" ht="12.75" customHeight="1" x14ac:dyDescent="0.2"/>
    <row r="60219" ht="12.75" customHeight="1" x14ac:dyDescent="0.2"/>
    <row r="60220" ht="12.75" customHeight="1" x14ac:dyDescent="0.2"/>
    <row r="60221" ht="12.75" customHeight="1" x14ac:dyDescent="0.2"/>
    <row r="60222" ht="12.75" customHeight="1" x14ac:dyDescent="0.2"/>
    <row r="60223" ht="12.75" customHeight="1" x14ac:dyDescent="0.2"/>
    <row r="60224" ht="12.75" customHeight="1" x14ac:dyDescent="0.2"/>
    <row r="60225" ht="12.75" customHeight="1" x14ac:dyDescent="0.2"/>
    <row r="60226" ht="12.75" customHeight="1" x14ac:dyDescent="0.2"/>
    <row r="60227" ht="12.75" customHeight="1" x14ac:dyDescent="0.2"/>
    <row r="60228" ht="12.75" customHeight="1" x14ac:dyDescent="0.2"/>
    <row r="60229" ht="12.75" customHeight="1" x14ac:dyDescent="0.2"/>
    <row r="60230" ht="12.75" customHeight="1" x14ac:dyDescent="0.2"/>
    <row r="60231" ht="12.75" customHeight="1" x14ac:dyDescent="0.2"/>
    <row r="60232" ht="12.75" customHeight="1" x14ac:dyDescent="0.2"/>
    <row r="60233" ht="12.75" customHeight="1" x14ac:dyDescent="0.2"/>
    <row r="60234" ht="12.75" customHeight="1" x14ac:dyDescent="0.2"/>
    <row r="60235" ht="12.75" customHeight="1" x14ac:dyDescent="0.2"/>
    <row r="60236" ht="12.75" customHeight="1" x14ac:dyDescent="0.2"/>
    <row r="60237" ht="12.75" customHeight="1" x14ac:dyDescent="0.2"/>
    <row r="60238" ht="12.75" customHeight="1" x14ac:dyDescent="0.2"/>
    <row r="60239" ht="12.75" customHeight="1" x14ac:dyDescent="0.2"/>
    <row r="60240" ht="12.75" customHeight="1" x14ac:dyDescent="0.2"/>
    <row r="60241" ht="12.75" customHeight="1" x14ac:dyDescent="0.2"/>
    <row r="60242" ht="12.75" customHeight="1" x14ac:dyDescent="0.2"/>
    <row r="60243" ht="12.75" customHeight="1" x14ac:dyDescent="0.2"/>
    <row r="60244" ht="12.75" customHeight="1" x14ac:dyDescent="0.2"/>
    <row r="60245" ht="12.75" customHeight="1" x14ac:dyDescent="0.2"/>
    <row r="60246" ht="12.75" customHeight="1" x14ac:dyDescent="0.2"/>
    <row r="60247" ht="12.75" customHeight="1" x14ac:dyDescent="0.2"/>
    <row r="60248" ht="12.75" customHeight="1" x14ac:dyDescent="0.2"/>
    <row r="60249" ht="12.75" customHeight="1" x14ac:dyDescent="0.2"/>
    <row r="60250" ht="12.75" customHeight="1" x14ac:dyDescent="0.2"/>
    <row r="60251" ht="12.75" customHeight="1" x14ac:dyDescent="0.2"/>
    <row r="60252" ht="12.75" customHeight="1" x14ac:dyDescent="0.2"/>
    <row r="60253" ht="12.75" customHeight="1" x14ac:dyDescent="0.2"/>
    <row r="60254" ht="12.75" customHeight="1" x14ac:dyDescent="0.2"/>
    <row r="60255" ht="12.75" customHeight="1" x14ac:dyDescent="0.2"/>
    <row r="60256" ht="12.75" customHeight="1" x14ac:dyDescent="0.2"/>
    <row r="60257" ht="12.75" customHeight="1" x14ac:dyDescent="0.2"/>
    <row r="60258" ht="12.75" customHeight="1" x14ac:dyDescent="0.2"/>
    <row r="60259" ht="12.75" customHeight="1" x14ac:dyDescent="0.2"/>
    <row r="60260" ht="12.75" customHeight="1" x14ac:dyDescent="0.2"/>
    <row r="60261" ht="12.75" customHeight="1" x14ac:dyDescent="0.2"/>
    <row r="60262" ht="12.75" customHeight="1" x14ac:dyDescent="0.2"/>
    <row r="60263" ht="12.75" customHeight="1" x14ac:dyDescent="0.2"/>
    <row r="60264" ht="12.75" customHeight="1" x14ac:dyDescent="0.2"/>
    <row r="60265" ht="12.75" customHeight="1" x14ac:dyDescent="0.2"/>
    <row r="60266" ht="12.75" customHeight="1" x14ac:dyDescent="0.2"/>
    <row r="60267" ht="12.75" customHeight="1" x14ac:dyDescent="0.2"/>
    <row r="60268" ht="12.75" customHeight="1" x14ac:dyDescent="0.2"/>
    <row r="60269" ht="12.75" customHeight="1" x14ac:dyDescent="0.2"/>
    <row r="60270" ht="12.75" customHeight="1" x14ac:dyDescent="0.2"/>
    <row r="60271" ht="12.75" customHeight="1" x14ac:dyDescent="0.2"/>
    <row r="60272" ht="12.75" customHeight="1" x14ac:dyDescent="0.2"/>
    <row r="60273" ht="12.75" customHeight="1" x14ac:dyDescent="0.2"/>
    <row r="60274" ht="12.75" customHeight="1" x14ac:dyDescent="0.2"/>
    <row r="60275" ht="12.75" customHeight="1" x14ac:dyDescent="0.2"/>
    <row r="60276" ht="12.75" customHeight="1" x14ac:dyDescent="0.2"/>
    <row r="60277" ht="12.75" customHeight="1" x14ac:dyDescent="0.2"/>
    <row r="60278" ht="12.75" customHeight="1" x14ac:dyDescent="0.2"/>
    <row r="60279" ht="12.75" customHeight="1" x14ac:dyDescent="0.2"/>
    <row r="60280" ht="12.75" customHeight="1" x14ac:dyDescent="0.2"/>
    <row r="60281" ht="12.75" customHeight="1" x14ac:dyDescent="0.2"/>
    <row r="60282" ht="12.75" customHeight="1" x14ac:dyDescent="0.2"/>
    <row r="60283" ht="12.75" customHeight="1" x14ac:dyDescent="0.2"/>
    <row r="60284" ht="12.75" customHeight="1" x14ac:dyDescent="0.2"/>
    <row r="60285" ht="12.75" customHeight="1" x14ac:dyDescent="0.2"/>
    <row r="60286" ht="12.75" customHeight="1" x14ac:dyDescent="0.2"/>
    <row r="60287" ht="12.75" customHeight="1" x14ac:dyDescent="0.2"/>
    <row r="60288" ht="12.75" customHeight="1" x14ac:dyDescent="0.2"/>
    <row r="60289" ht="12.75" customHeight="1" x14ac:dyDescent="0.2"/>
    <row r="60290" ht="12.75" customHeight="1" x14ac:dyDescent="0.2"/>
    <row r="60291" ht="12.75" customHeight="1" x14ac:dyDescent="0.2"/>
    <row r="60292" ht="12.75" customHeight="1" x14ac:dyDescent="0.2"/>
    <row r="60293" ht="12.75" customHeight="1" x14ac:dyDescent="0.2"/>
    <row r="60294" ht="12.75" customHeight="1" x14ac:dyDescent="0.2"/>
    <row r="60295" ht="12.75" customHeight="1" x14ac:dyDescent="0.2"/>
    <row r="60296" ht="12.75" customHeight="1" x14ac:dyDescent="0.2"/>
    <row r="60297" ht="12.75" customHeight="1" x14ac:dyDescent="0.2"/>
    <row r="60298" ht="12.75" customHeight="1" x14ac:dyDescent="0.2"/>
    <row r="60299" ht="12.75" customHeight="1" x14ac:dyDescent="0.2"/>
    <row r="60300" ht="12.75" customHeight="1" x14ac:dyDescent="0.2"/>
    <row r="60301" ht="12.75" customHeight="1" x14ac:dyDescent="0.2"/>
    <row r="60302" ht="12.75" customHeight="1" x14ac:dyDescent="0.2"/>
    <row r="60303" ht="12.75" customHeight="1" x14ac:dyDescent="0.2"/>
    <row r="60304" ht="12.75" customHeight="1" x14ac:dyDescent="0.2"/>
    <row r="60305" ht="12.75" customHeight="1" x14ac:dyDescent="0.2"/>
    <row r="60306" ht="12.75" customHeight="1" x14ac:dyDescent="0.2"/>
    <row r="60307" ht="12.75" customHeight="1" x14ac:dyDescent="0.2"/>
    <row r="60308" ht="12.75" customHeight="1" x14ac:dyDescent="0.2"/>
    <row r="60309" ht="12.75" customHeight="1" x14ac:dyDescent="0.2"/>
    <row r="60310" ht="12.75" customHeight="1" x14ac:dyDescent="0.2"/>
    <row r="60311" ht="12.75" customHeight="1" x14ac:dyDescent="0.2"/>
    <row r="60312" ht="12.75" customHeight="1" x14ac:dyDescent="0.2"/>
    <row r="60313" ht="12.75" customHeight="1" x14ac:dyDescent="0.2"/>
    <row r="60314" ht="12.75" customHeight="1" x14ac:dyDescent="0.2"/>
    <row r="60315" ht="12.75" customHeight="1" x14ac:dyDescent="0.2"/>
    <row r="60316" ht="12.75" customHeight="1" x14ac:dyDescent="0.2"/>
    <row r="60317" ht="12.75" customHeight="1" x14ac:dyDescent="0.2"/>
    <row r="60318" ht="12.75" customHeight="1" x14ac:dyDescent="0.2"/>
    <row r="60319" ht="12.75" customHeight="1" x14ac:dyDescent="0.2"/>
    <row r="60320" ht="12.75" customHeight="1" x14ac:dyDescent="0.2"/>
    <row r="60321" ht="12.75" customHeight="1" x14ac:dyDescent="0.2"/>
    <row r="60322" ht="12.75" customHeight="1" x14ac:dyDescent="0.2"/>
    <row r="60323" ht="12.75" customHeight="1" x14ac:dyDescent="0.2"/>
    <row r="60324" ht="12.75" customHeight="1" x14ac:dyDescent="0.2"/>
    <row r="60325" ht="12.75" customHeight="1" x14ac:dyDescent="0.2"/>
    <row r="60326" ht="12.75" customHeight="1" x14ac:dyDescent="0.2"/>
    <row r="60327" ht="12.75" customHeight="1" x14ac:dyDescent="0.2"/>
    <row r="60328" ht="12.75" customHeight="1" x14ac:dyDescent="0.2"/>
    <row r="60329" ht="12.75" customHeight="1" x14ac:dyDescent="0.2"/>
    <row r="60330" ht="12.75" customHeight="1" x14ac:dyDescent="0.2"/>
    <row r="60331" ht="12.75" customHeight="1" x14ac:dyDescent="0.2"/>
    <row r="60332" ht="12.75" customHeight="1" x14ac:dyDescent="0.2"/>
    <row r="60333" ht="12.75" customHeight="1" x14ac:dyDescent="0.2"/>
    <row r="60334" ht="12.75" customHeight="1" x14ac:dyDescent="0.2"/>
    <row r="60335" ht="12.75" customHeight="1" x14ac:dyDescent="0.2"/>
    <row r="60336" ht="12.75" customHeight="1" x14ac:dyDescent="0.2"/>
    <row r="60337" ht="12.75" customHeight="1" x14ac:dyDescent="0.2"/>
    <row r="60338" ht="12.75" customHeight="1" x14ac:dyDescent="0.2"/>
    <row r="60339" ht="12.75" customHeight="1" x14ac:dyDescent="0.2"/>
    <row r="60340" ht="12.75" customHeight="1" x14ac:dyDescent="0.2"/>
    <row r="60341" ht="12.75" customHeight="1" x14ac:dyDescent="0.2"/>
    <row r="60342" ht="12.75" customHeight="1" x14ac:dyDescent="0.2"/>
    <row r="60343" ht="12.75" customHeight="1" x14ac:dyDescent="0.2"/>
    <row r="60344" ht="12.75" customHeight="1" x14ac:dyDescent="0.2"/>
    <row r="60345" ht="12.75" customHeight="1" x14ac:dyDescent="0.2"/>
    <row r="60346" ht="12.75" customHeight="1" x14ac:dyDescent="0.2"/>
    <row r="60347" ht="12.75" customHeight="1" x14ac:dyDescent="0.2"/>
    <row r="60348" ht="12.75" customHeight="1" x14ac:dyDescent="0.2"/>
    <row r="60349" ht="12.75" customHeight="1" x14ac:dyDescent="0.2"/>
    <row r="60350" ht="12.75" customHeight="1" x14ac:dyDescent="0.2"/>
    <row r="60351" ht="12.75" customHeight="1" x14ac:dyDescent="0.2"/>
    <row r="60352" ht="12.75" customHeight="1" x14ac:dyDescent="0.2"/>
    <row r="60353" ht="12.75" customHeight="1" x14ac:dyDescent="0.2"/>
    <row r="60354" ht="12.75" customHeight="1" x14ac:dyDescent="0.2"/>
    <row r="60355" ht="12.75" customHeight="1" x14ac:dyDescent="0.2"/>
    <row r="60356" ht="12.75" customHeight="1" x14ac:dyDescent="0.2"/>
    <row r="60357" ht="12.75" customHeight="1" x14ac:dyDescent="0.2"/>
    <row r="60358" ht="12.75" customHeight="1" x14ac:dyDescent="0.2"/>
    <row r="60359" ht="12.75" customHeight="1" x14ac:dyDescent="0.2"/>
    <row r="60360" ht="12.75" customHeight="1" x14ac:dyDescent="0.2"/>
    <row r="60361" ht="12.75" customHeight="1" x14ac:dyDescent="0.2"/>
    <row r="60362" ht="12.75" customHeight="1" x14ac:dyDescent="0.2"/>
    <row r="60363" ht="12.75" customHeight="1" x14ac:dyDescent="0.2"/>
    <row r="60364" ht="12.75" customHeight="1" x14ac:dyDescent="0.2"/>
    <row r="60365" ht="12.75" customHeight="1" x14ac:dyDescent="0.2"/>
    <row r="60366" ht="12.75" customHeight="1" x14ac:dyDescent="0.2"/>
    <row r="60367" ht="12.75" customHeight="1" x14ac:dyDescent="0.2"/>
    <row r="60368" ht="12.75" customHeight="1" x14ac:dyDescent="0.2"/>
    <row r="60369" ht="12.75" customHeight="1" x14ac:dyDescent="0.2"/>
    <row r="60370" ht="12.75" customHeight="1" x14ac:dyDescent="0.2"/>
    <row r="60371" ht="12.75" customHeight="1" x14ac:dyDescent="0.2"/>
    <row r="60372" ht="12.75" customHeight="1" x14ac:dyDescent="0.2"/>
    <row r="60373" ht="12.75" customHeight="1" x14ac:dyDescent="0.2"/>
    <row r="60374" ht="12.75" customHeight="1" x14ac:dyDescent="0.2"/>
    <row r="60375" ht="12.75" customHeight="1" x14ac:dyDescent="0.2"/>
    <row r="60376" ht="12.75" customHeight="1" x14ac:dyDescent="0.2"/>
    <row r="60377" ht="12.75" customHeight="1" x14ac:dyDescent="0.2"/>
    <row r="60378" ht="12.75" customHeight="1" x14ac:dyDescent="0.2"/>
    <row r="60379" ht="12.75" customHeight="1" x14ac:dyDescent="0.2"/>
    <row r="60380" ht="12.75" customHeight="1" x14ac:dyDescent="0.2"/>
    <row r="60381" ht="12.75" customHeight="1" x14ac:dyDescent="0.2"/>
    <row r="60382" ht="12.75" customHeight="1" x14ac:dyDescent="0.2"/>
    <row r="60383" ht="12.75" customHeight="1" x14ac:dyDescent="0.2"/>
    <row r="60384" ht="12.75" customHeight="1" x14ac:dyDescent="0.2"/>
    <row r="60385" ht="12.75" customHeight="1" x14ac:dyDescent="0.2"/>
    <row r="60386" ht="12.75" customHeight="1" x14ac:dyDescent="0.2"/>
    <row r="60387" ht="12.75" customHeight="1" x14ac:dyDescent="0.2"/>
    <row r="60388" ht="12.75" customHeight="1" x14ac:dyDescent="0.2"/>
    <row r="60389" ht="12.75" customHeight="1" x14ac:dyDescent="0.2"/>
    <row r="60390" ht="12.75" customHeight="1" x14ac:dyDescent="0.2"/>
    <row r="60391" ht="12.75" customHeight="1" x14ac:dyDescent="0.2"/>
    <row r="60392" ht="12.75" customHeight="1" x14ac:dyDescent="0.2"/>
    <row r="60393" ht="12.75" customHeight="1" x14ac:dyDescent="0.2"/>
    <row r="60394" ht="12.75" customHeight="1" x14ac:dyDescent="0.2"/>
    <row r="60395" ht="12.75" customHeight="1" x14ac:dyDescent="0.2"/>
    <row r="60396" ht="12.75" customHeight="1" x14ac:dyDescent="0.2"/>
    <row r="60397" ht="12.75" customHeight="1" x14ac:dyDescent="0.2"/>
    <row r="60398" ht="12.75" customHeight="1" x14ac:dyDescent="0.2"/>
    <row r="60399" ht="12.75" customHeight="1" x14ac:dyDescent="0.2"/>
    <row r="60400" ht="12.75" customHeight="1" x14ac:dyDescent="0.2"/>
    <row r="60401" ht="12.75" customHeight="1" x14ac:dyDescent="0.2"/>
    <row r="60402" ht="12.75" customHeight="1" x14ac:dyDescent="0.2"/>
    <row r="60403" ht="12.75" customHeight="1" x14ac:dyDescent="0.2"/>
    <row r="60404" ht="12.75" customHeight="1" x14ac:dyDescent="0.2"/>
    <row r="60405" ht="12.75" customHeight="1" x14ac:dyDescent="0.2"/>
    <row r="60406" ht="12.75" customHeight="1" x14ac:dyDescent="0.2"/>
    <row r="60407" ht="12.75" customHeight="1" x14ac:dyDescent="0.2"/>
    <row r="60408" ht="12.75" customHeight="1" x14ac:dyDescent="0.2"/>
    <row r="60409" ht="12.75" customHeight="1" x14ac:dyDescent="0.2"/>
    <row r="60410" ht="12.75" customHeight="1" x14ac:dyDescent="0.2"/>
    <row r="60411" ht="12.75" customHeight="1" x14ac:dyDescent="0.2"/>
    <row r="60412" ht="12.75" customHeight="1" x14ac:dyDescent="0.2"/>
    <row r="60413" ht="12.75" customHeight="1" x14ac:dyDescent="0.2"/>
    <row r="60414" ht="12.75" customHeight="1" x14ac:dyDescent="0.2"/>
    <row r="60415" ht="12.75" customHeight="1" x14ac:dyDescent="0.2"/>
    <row r="60416" ht="12.75" customHeight="1" x14ac:dyDescent="0.2"/>
    <row r="60417" ht="12.75" customHeight="1" x14ac:dyDescent="0.2"/>
    <row r="60418" ht="12.75" customHeight="1" x14ac:dyDescent="0.2"/>
    <row r="60419" ht="12.75" customHeight="1" x14ac:dyDescent="0.2"/>
    <row r="60420" ht="12.75" customHeight="1" x14ac:dyDescent="0.2"/>
    <row r="60421" ht="12.75" customHeight="1" x14ac:dyDescent="0.2"/>
    <row r="60422" ht="12.75" customHeight="1" x14ac:dyDescent="0.2"/>
    <row r="60423" ht="12.75" customHeight="1" x14ac:dyDescent="0.2"/>
    <row r="60424" ht="12.75" customHeight="1" x14ac:dyDescent="0.2"/>
    <row r="60425" ht="12.75" customHeight="1" x14ac:dyDescent="0.2"/>
    <row r="60426" ht="12.75" customHeight="1" x14ac:dyDescent="0.2"/>
    <row r="60427" ht="12.75" customHeight="1" x14ac:dyDescent="0.2"/>
    <row r="60428" ht="12.75" customHeight="1" x14ac:dyDescent="0.2"/>
    <row r="60429" ht="12.75" customHeight="1" x14ac:dyDescent="0.2"/>
    <row r="60430" ht="12.75" customHeight="1" x14ac:dyDescent="0.2"/>
    <row r="60431" ht="12.75" customHeight="1" x14ac:dyDescent="0.2"/>
    <row r="60432" ht="12.75" customHeight="1" x14ac:dyDescent="0.2"/>
    <row r="60433" ht="12.75" customHeight="1" x14ac:dyDescent="0.2"/>
    <row r="60434" ht="12.75" customHeight="1" x14ac:dyDescent="0.2"/>
    <row r="60435" ht="12.75" customHeight="1" x14ac:dyDescent="0.2"/>
    <row r="60436" ht="12.75" customHeight="1" x14ac:dyDescent="0.2"/>
    <row r="60437" ht="12.75" customHeight="1" x14ac:dyDescent="0.2"/>
    <row r="60438" ht="12.75" customHeight="1" x14ac:dyDescent="0.2"/>
    <row r="60439" ht="12.75" customHeight="1" x14ac:dyDescent="0.2"/>
    <row r="60440" ht="12.75" customHeight="1" x14ac:dyDescent="0.2"/>
    <row r="60441" ht="12.75" customHeight="1" x14ac:dyDescent="0.2"/>
    <row r="60442" ht="12.75" customHeight="1" x14ac:dyDescent="0.2"/>
    <row r="60443" ht="12.75" customHeight="1" x14ac:dyDescent="0.2"/>
    <row r="60444" ht="12.75" customHeight="1" x14ac:dyDescent="0.2"/>
    <row r="60445" ht="12.75" customHeight="1" x14ac:dyDescent="0.2"/>
    <row r="60446" ht="12.75" customHeight="1" x14ac:dyDescent="0.2"/>
    <row r="60447" ht="12.75" customHeight="1" x14ac:dyDescent="0.2"/>
    <row r="60448" ht="12.75" customHeight="1" x14ac:dyDescent="0.2"/>
    <row r="60449" ht="12.75" customHeight="1" x14ac:dyDescent="0.2"/>
    <row r="60450" ht="12.75" customHeight="1" x14ac:dyDescent="0.2"/>
    <row r="60451" ht="12.75" customHeight="1" x14ac:dyDescent="0.2"/>
    <row r="60452" ht="12.75" customHeight="1" x14ac:dyDescent="0.2"/>
    <row r="60453" ht="12.75" customHeight="1" x14ac:dyDescent="0.2"/>
    <row r="60454" ht="12.75" customHeight="1" x14ac:dyDescent="0.2"/>
    <row r="60455" ht="12.75" customHeight="1" x14ac:dyDescent="0.2"/>
    <row r="60456" ht="12.75" customHeight="1" x14ac:dyDescent="0.2"/>
    <row r="60457" ht="12.75" customHeight="1" x14ac:dyDescent="0.2"/>
    <row r="60458" ht="12.75" customHeight="1" x14ac:dyDescent="0.2"/>
    <row r="60459" ht="12.75" customHeight="1" x14ac:dyDescent="0.2"/>
    <row r="60460" ht="12.75" customHeight="1" x14ac:dyDescent="0.2"/>
    <row r="60461" ht="12.75" customHeight="1" x14ac:dyDescent="0.2"/>
    <row r="60462" ht="12.75" customHeight="1" x14ac:dyDescent="0.2"/>
    <row r="60463" ht="12.75" customHeight="1" x14ac:dyDescent="0.2"/>
    <row r="60464" ht="12.75" customHeight="1" x14ac:dyDescent="0.2"/>
    <row r="60465" ht="12.75" customHeight="1" x14ac:dyDescent="0.2"/>
    <row r="60466" ht="12.75" customHeight="1" x14ac:dyDescent="0.2"/>
    <row r="60467" ht="12.75" customHeight="1" x14ac:dyDescent="0.2"/>
    <row r="60468" ht="12.75" customHeight="1" x14ac:dyDescent="0.2"/>
    <row r="60469" ht="12.75" customHeight="1" x14ac:dyDescent="0.2"/>
    <row r="60470" ht="12.75" customHeight="1" x14ac:dyDescent="0.2"/>
    <row r="60471" ht="12.75" customHeight="1" x14ac:dyDescent="0.2"/>
    <row r="60472" ht="12.75" customHeight="1" x14ac:dyDescent="0.2"/>
    <row r="60473" ht="12.75" customHeight="1" x14ac:dyDescent="0.2"/>
    <row r="60474" ht="12.75" customHeight="1" x14ac:dyDescent="0.2"/>
    <row r="60475" ht="12.75" customHeight="1" x14ac:dyDescent="0.2"/>
    <row r="60476" ht="12.75" customHeight="1" x14ac:dyDescent="0.2"/>
    <row r="60477" ht="12.75" customHeight="1" x14ac:dyDescent="0.2"/>
    <row r="60478" ht="12.75" customHeight="1" x14ac:dyDescent="0.2"/>
    <row r="60479" ht="12.75" customHeight="1" x14ac:dyDescent="0.2"/>
    <row r="60480" ht="12.75" customHeight="1" x14ac:dyDescent="0.2"/>
    <row r="60481" ht="12.75" customHeight="1" x14ac:dyDescent="0.2"/>
    <row r="60482" ht="12.75" customHeight="1" x14ac:dyDescent="0.2"/>
    <row r="60483" ht="12.75" customHeight="1" x14ac:dyDescent="0.2"/>
    <row r="60484" ht="12.75" customHeight="1" x14ac:dyDescent="0.2"/>
    <row r="60485" ht="12.75" customHeight="1" x14ac:dyDescent="0.2"/>
    <row r="60486" ht="12.75" customHeight="1" x14ac:dyDescent="0.2"/>
    <row r="60487" ht="12.75" customHeight="1" x14ac:dyDescent="0.2"/>
    <row r="60488" ht="12.75" customHeight="1" x14ac:dyDescent="0.2"/>
    <row r="60489" ht="12.75" customHeight="1" x14ac:dyDescent="0.2"/>
    <row r="60490" ht="12.75" customHeight="1" x14ac:dyDescent="0.2"/>
    <row r="60491" ht="12.75" customHeight="1" x14ac:dyDescent="0.2"/>
    <row r="60492" ht="12.75" customHeight="1" x14ac:dyDescent="0.2"/>
    <row r="60493" ht="12.75" customHeight="1" x14ac:dyDescent="0.2"/>
    <row r="60494" ht="12.75" customHeight="1" x14ac:dyDescent="0.2"/>
    <row r="60495" ht="12.75" customHeight="1" x14ac:dyDescent="0.2"/>
    <row r="60496" ht="12.75" customHeight="1" x14ac:dyDescent="0.2"/>
    <row r="60497" ht="12.75" customHeight="1" x14ac:dyDescent="0.2"/>
    <row r="60498" ht="12.75" customHeight="1" x14ac:dyDescent="0.2"/>
    <row r="60499" ht="12.75" customHeight="1" x14ac:dyDescent="0.2"/>
    <row r="60500" ht="12.75" customHeight="1" x14ac:dyDescent="0.2"/>
    <row r="60501" ht="12.75" customHeight="1" x14ac:dyDescent="0.2"/>
    <row r="60502" ht="12.75" customHeight="1" x14ac:dyDescent="0.2"/>
    <row r="60503" ht="12.75" customHeight="1" x14ac:dyDescent="0.2"/>
    <row r="60504" ht="12.75" customHeight="1" x14ac:dyDescent="0.2"/>
    <row r="60505" ht="12.75" customHeight="1" x14ac:dyDescent="0.2"/>
    <row r="60506" ht="12.75" customHeight="1" x14ac:dyDescent="0.2"/>
    <row r="60507" ht="12.75" customHeight="1" x14ac:dyDescent="0.2"/>
    <row r="60508" ht="12.75" customHeight="1" x14ac:dyDescent="0.2"/>
    <row r="60509" ht="12.75" customHeight="1" x14ac:dyDescent="0.2"/>
    <row r="60510" ht="12.75" customHeight="1" x14ac:dyDescent="0.2"/>
    <row r="60511" ht="12.75" customHeight="1" x14ac:dyDescent="0.2"/>
    <row r="60512" ht="12.75" customHeight="1" x14ac:dyDescent="0.2"/>
    <row r="60513" ht="12.75" customHeight="1" x14ac:dyDescent="0.2"/>
    <row r="60514" ht="12.75" customHeight="1" x14ac:dyDescent="0.2"/>
    <row r="60515" ht="12.75" customHeight="1" x14ac:dyDescent="0.2"/>
    <row r="60516" ht="12.75" customHeight="1" x14ac:dyDescent="0.2"/>
    <row r="60517" ht="12.75" customHeight="1" x14ac:dyDescent="0.2"/>
    <row r="60518" ht="12.75" customHeight="1" x14ac:dyDescent="0.2"/>
    <row r="60519" ht="12.75" customHeight="1" x14ac:dyDescent="0.2"/>
    <row r="60520" ht="12.75" customHeight="1" x14ac:dyDescent="0.2"/>
    <row r="60521" ht="12.75" customHeight="1" x14ac:dyDescent="0.2"/>
    <row r="60522" ht="12.75" customHeight="1" x14ac:dyDescent="0.2"/>
    <row r="60523" ht="12.75" customHeight="1" x14ac:dyDescent="0.2"/>
    <row r="60524" ht="12.75" customHeight="1" x14ac:dyDescent="0.2"/>
    <row r="60525" ht="12.75" customHeight="1" x14ac:dyDescent="0.2"/>
    <row r="60526" ht="12.75" customHeight="1" x14ac:dyDescent="0.2"/>
    <row r="60527" ht="12.75" customHeight="1" x14ac:dyDescent="0.2"/>
    <row r="60528" ht="12.75" customHeight="1" x14ac:dyDescent="0.2"/>
    <row r="60529" ht="12.75" customHeight="1" x14ac:dyDescent="0.2"/>
    <row r="60530" ht="12.75" customHeight="1" x14ac:dyDescent="0.2"/>
    <row r="60531" ht="12.75" customHeight="1" x14ac:dyDescent="0.2"/>
    <row r="60532" ht="12.75" customHeight="1" x14ac:dyDescent="0.2"/>
    <row r="60533" ht="12.75" customHeight="1" x14ac:dyDescent="0.2"/>
    <row r="60534" ht="12.75" customHeight="1" x14ac:dyDescent="0.2"/>
    <row r="60535" ht="12.75" customHeight="1" x14ac:dyDescent="0.2"/>
    <row r="60536" ht="12.75" customHeight="1" x14ac:dyDescent="0.2"/>
    <row r="60537" ht="12.75" customHeight="1" x14ac:dyDescent="0.2"/>
    <row r="60538" ht="12.75" customHeight="1" x14ac:dyDescent="0.2"/>
    <row r="60539" ht="12.75" customHeight="1" x14ac:dyDescent="0.2"/>
    <row r="60540" ht="12.75" customHeight="1" x14ac:dyDescent="0.2"/>
    <row r="60541" ht="12.75" customHeight="1" x14ac:dyDescent="0.2"/>
    <row r="60542" ht="12.75" customHeight="1" x14ac:dyDescent="0.2"/>
    <row r="60543" ht="12.75" customHeight="1" x14ac:dyDescent="0.2"/>
    <row r="60544" ht="12.75" customHeight="1" x14ac:dyDescent="0.2"/>
    <row r="60545" ht="12.75" customHeight="1" x14ac:dyDescent="0.2"/>
    <row r="60546" ht="12.75" customHeight="1" x14ac:dyDescent="0.2"/>
    <row r="60547" ht="12.75" customHeight="1" x14ac:dyDescent="0.2"/>
    <row r="60548" ht="12.75" customHeight="1" x14ac:dyDescent="0.2"/>
    <row r="60549" ht="12.75" customHeight="1" x14ac:dyDescent="0.2"/>
    <row r="60550" ht="12.75" customHeight="1" x14ac:dyDescent="0.2"/>
    <row r="60551" ht="12.75" customHeight="1" x14ac:dyDescent="0.2"/>
    <row r="60552" ht="12.75" customHeight="1" x14ac:dyDescent="0.2"/>
    <row r="60553" ht="12.75" customHeight="1" x14ac:dyDescent="0.2"/>
    <row r="60554" ht="12.75" customHeight="1" x14ac:dyDescent="0.2"/>
    <row r="60555" ht="12.75" customHeight="1" x14ac:dyDescent="0.2"/>
    <row r="60556" ht="12.75" customHeight="1" x14ac:dyDescent="0.2"/>
    <row r="60557" ht="12.75" customHeight="1" x14ac:dyDescent="0.2"/>
    <row r="60558" ht="12.75" customHeight="1" x14ac:dyDescent="0.2"/>
    <row r="60559" ht="12.75" customHeight="1" x14ac:dyDescent="0.2"/>
    <row r="60560" ht="12.75" customHeight="1" x14ac:dyDescent="0.2"/>
    <row r="60561" ht="12.75" customHeight="1" x14ac:dyDescent="0.2"/>
    <row r="60562" ht="12.75" customHeight="1" x14ac:dyDescent="0.2"/>
    <row r="60563" ht="12.75" customHeight="1" x14ac:dyDescent="0.2"/>
    <row r="60564" ht="12.75" customHeight="1" x14ac:dyDescent="0.2"/>
    <row r="60565" ht="12.75" customHeight="1" x14ac:dyDescent="0.2"/>
    <row r="60566" ht="12.75" customHeight="1" x14ac:dyDescent="0.2"/>
    <row r="60567" ht="12.75" customHeight="1" x14ac:dyDescent="0.2"/>
    <row r="60568" ht="12.75" customHeight="1" x14ac:dyDescent="0.2"/>
    <row r="60569" ht="12.75" customHeight="1" x14ac:dyDescent="0.2"/>
    <row r="60570" ht="12.75" customHeight="1" x14ac:dyDescent="0.2"/>
    <row r="60571" ht="12.75" customHeight="1" x14ac:dyDescent="0.2"/>
    <row r="60572" ht="12.75" customHeight="1" x14ac:dyDescent="0.2"/>
    <row r="60573" ht="12.75" customHeight="1" x14ac:dyDescent="0.2"/>
    <row r="60574" ht="12.75" customHeight="1" x14ac:dyDescent="0.2"/>
    <row r="60575" ht="12.75" customHeight="1" x14ac:dyDescent="0.2"/>
    <row r="60576" ht="12.75" customHeight="1" x14ac:dyDescent="0.2"/>
    <row r="60577" ht="12.75" customHeight="1" x14ac:dyDescent="0.2"/>
    <row r="60578" ht="12.75" customHeight="1" x14ac:dyDescent="0.2"/>
    <row r="60579" ht="12.75" customHeight="1" x14ac:dyDescent="0.2"/>
    <row r="60580" ht="12.75" customHeight="1" x14ac:dyDescent="0.2"/>
    <row r="60581" ht="12.75" customHeight="1" x14ac:dyDescent="0.2"/>
    <row r="60582" ht="12.75" customHeight="1" x14ac:dyDescent="0.2"/>
    <row r="60583" ht="12.75" customHeight="1" x14ac:dyDescent="0.2"/>
    <row r="60584" ht="12.75" customHeight="1" x14ac:dyDescent="0.2"/>
    <row r="60585" ht="12.75" customHeight="1" x14ac:dyDescent="0.2"/>
    <row r="60586" ht="12.75" customHeight="1" x14ac:dyDescent="0.2"/>
    <row r="60587" ht="12.75" customHeight="1" x14ac:dyDescent="0.2"/>
    <row r="60588" ht="12.75" customHeight="1" x14ac:dyDescent="0.2"/>
    <row r="60589" ht="12.75" customHeight="1" x14ac:dyDescent="0.2"/>
    <row r="60590" ht="12.75" customHeight="1" x14ac:dyDescent="0.2"/>
    <row r="60591" ht="12.75" customHeight="1" x14ac:dyDescent="0.2"/>
    <row r="60592" ht="12.75" customHeight="1" x14ac:dyDescent="0.2"/>
    <row r="60593" ht="12.75" customHeight="1" x14ac:dyDescent="0.2"/>
    <row r="60594" ht="12.75" customHeight="1" x14ac:dyDescent="0.2"/>
    <row r="60595" ht="12.75" customHeight="1" x14ac:dyDescent="0.2"/>
    <row r="60596" ht="12.75" customHeight="1" x14ac:dyDescent="0.2"/>
    <row r="60597" ht="12.75" customHeight="1" x14ac:dyDescent="0.2"/>
    <row r="60598" ht="12.75" customHeight="1" x14ac:dyDescent="0.2"/>
    <row r="60599" ht="12.75" customHeight="1" x14ac:dyDescent="0.2"/>
    <row r="60600" ht="12.75" customHeight="1" x14ac:dyDescent="0.2"/>
    <row r="60601" ht="12.75" customHeight="1" x14ac:dyDescent="0.2"/>
    <row r="60602" ht="12.75" customHeight="1" x14ac:dyDescent="0.2"/>
    <row r="60603" ht="12.75" customHeight="1" x14ac:dyDescent="0.2"/>
    <row r="60604" ht="12.75" customHeight="1" x14ac:dyDescent="0.2"/>
    <row r="60605" ht="12.75" customHeight="1" x14ac:dyDescent="0.2"/>
    <row r="60606" ht="12.75" customHeight="1" x14ac:dyDescent="0.2"/>
    <row r="60607" ht="12.75" customHeight="1" x14ac:dyDescent="0.2"/>
    <row r="60608" ht="12.75" customHeight="1" x14ac:dyDescent="0.2"/>
    <row r="60609" ht="12.75" customHeight="1" x14ac:dyDescent="0.2"/>
    <row r="60610" ht="12.75" customHeight="1" x14ac:dyDescent="0.2"/>
    <row r="60611" ht="12.75" customHeight="1" x14ac:dyDescent="0.2"/>
    <row r="60612" ht="12.75" customHeight="1" x14ac:dyDescent="0.2"/>
    <row r="60613" ht="12.75" customHeight="1" x14ac:dyDescent="0.2"/>
    <row r="60614" ht="12.75" customHeight="1" x14ac:dyDescent="0.2"/>
    <row r="60615" ht="12.75" customHeight="1" x14ac:dyDescent="0.2"/>
    <row r="60616" ht="12.75" customHeight="1" x14ac:dyDescent="0.2"/>
    <row r="60617" ht="12.75" customHeight="1" x14ac:dyDescent="0.2"/>
    <row r="60618" ht="12.75" customHeight="1" x14ac:dyDescent="0.2"/>
    <row r="60619" ht="12.75" customHeight="1" x14ac:dyDescent="0.2"/>
    <row r="60620" ht="12.75" customHeight="1" x14ac:dyDescent="0.2"/>
    <row r="60621" ht="12.75" customHeight="1" x14ac:dyDescent="0.2"/>
    <row r="60622" ht="12.75" customHeight="1" x14ac:dyDescent="0.2"/>
    <row r="60623" ht="12.75" customHeight="1" x14ac:dyDescent="0.2"/>
    <row r="60624" ht="12.75" customHeight="1" x14ac:dyDescent="0.2"/>
    <row r="60625" ht="12.75" customHeight="1" x14ac:dyDescent="0.2"/>
    <row r="60626" ht="12.75" customHeight="1" x14ac:dyDescent="0.2"/>
    <row r="60627" ht="12.75" customHeight="1" x14ac:dyDescent="0.2"/>
    <row r="60628" ht="12.75" customHeight="1" x14ac:dyDescent="0.2"/>
    <row r="60629" ht="12.75" customHeight="1" x14ac:dyDescent="0.2"/>
    <row r="60630" ht="12.75" customHeight="1" x14ac:dyDescent="0.2"/>
    <row r="60631" ht="12.75" customHeight="1" x14ac:dyDescent="0.2"/>
    <row r="60632" ht="12.75" customHeight="1" x14ac:dyDescent="0.2"/>
    <row r="60633" ht="12.75" customHeight="1" x14ac:dyDescent="0.2"/>
    <row r="60634" ht="12.75" customHeight="1" x14ac:dyDescent="0.2"/>
    <row r="60635" ht="12.75" customHeight="1" x14ac:dyDescent="0.2"/>
    <row r="60636" ht="12.75" customHeight="1" x14ac:dyDescent="0.2"/>
    <row r="60637" ht="12.75" customHeight="1" x14ac:dyDescent="0.2"/>
    <row r="60638" ht="12.75" customHeight="1" x14ac:dyDescent="0.2"/>
    <row r="60639" ht="12.75" customHeight="1" x14ac:dyDescent="0.2"/>
    <row r="60640" ht="12.75" customHeight="1" x14ac:dyDescent="0.2"/>
    <row r="60641" ht="12.75" customHeight="1" x14ac:dyDescent="0.2"/>
    <row r="60642" ht="12.75" customHeight="1" x14ac:dyDescent="0.2"/>
    <row r="60643" ht="12.75" customHeight="1" x14ac:dyDescent="0.2"/>
    <row r="60644" ht="12.75" customHeight="1" x14ac:dyDescent="0.2"/>
    <row r="60645" ht="12.75" customHeight="1" x14ac:dyDescent="0.2"/>
    <row r="60646" ht="12.75" customHeight="1" x14ac:dyDescent="0.2"/>
    <row r="60647" ht="12.75" customHeight="1" x14ac:dyDescent="0.2"/>
    <row r="60648" ht="12.75" customHeight="1" x14ac:dyDescent="0.2"/>
    <row r="60649" ht="12.75" customHeight="1" x14ac:dyDescent="0.2"/>
    <row r="60650" ht="12.75" customHeight="1" x14ac:dyDescent="0.2"/>
    <row r="60651" ht="12.75" customHeight="1" x14ac:dyDescent="0.2"/>
    <row r="60652" ht="12.75" customHeight="1" x14ac:dyDescent="0.2"/>
    <row r="60653" ht="12.75" customHeight="1" x14ac:dyDescent="0.2"/>
    <row r="60654" ht="12.75" customHeight="1" x14ac:dyDescent="0.2"/>
    <row r="60655" ht="12.75" customHeight="1" x14ac:dyDescent="0.2"/>
    <row r="60656" ht="12.75" customHeight="1" x14ac:dyDescent="0.2"/>
    <row r="60657" ht="12.75" customHeight="1" x14ac:dyDescent="0.2"/>
    <row r="60658" ht="12.75" customHeight="1" x14ac:dyDescent="0.2"/>
    <row r="60659" ht="12.75" customHeight="1" x14ac:dyDescent="0.2"/>
    <row r="60660" ht="12.75" customHeight="1" x14ac:dyDescent="0.2"/>
    <row r="60661" ht="12.75" customHeight="1" x14ac:dyDescent="0.2"/>
    <row r="60662" ht="12.75" customHeight="1" x14ac:dyDescent="0.2"/>
    <row r="60663" ht="12.75" customHeight="1" x14ac:dyDescent="0.2"/>
    <row r="60664" ht="12.75" customHeight="1" x14ac:dyDescent="0.2"/>
    <row r="60665" ht="12.75" customHeight="1" x14ac:dyDescent="0.2"/>
    <row r="60666" ht="12.75" customHeight="1" x14ac:dyDescent="0.2"/>
    <row r="60667" ht="12.75" customHeight="1" x14ac:dyDescent="0.2"/>
    <row r="60668" ht="12.75" customHeight="1" x14ac:dyDescent="0.2"/>
    <row r="60669" ht="12.75" customHeight="1" x14ac:dyDescent="0.2"/>
    <row r="60670" ht="12.75" customHeight="1" x14ac:dyDescent="0.2"/>
    <row r="60671" ht="12.75" customHeight="1" x14ac:dyDescent="0.2"/>
    <row r="60672" ht="12.75" customHeight="1" x14ac:dyDescent="0.2"/>
    <row r="60673" ht="12.75" customHeight="1" x14ac:dyDescent="0.2"/>
    <row r="60674" ht="12.75" customHeight="1" x14ac:dyDescent="0.2"/>
    <row r="60675" ht="12.75" customHeight="1" x14ac:dyDescent="0.2"/>
    <row r="60676" ht="12.75" customHeight="1" x14ac:dyDescent="0.2"/>
    <row r="60677" ht="12.75" customHeight="1" x14ac:dyDescent="0.2"/>
    <row r="60678" ht="12.75" customHeight="1" x14ac:dyDescent="0.2"/>
    <row r="60679" ht="12.75" customHeight="1" x14ac:dyDescent="0.2"/>
    <row r="60680" ht="12.75" customHeight="1" x14ac:dyDescent="0.2"/>
    <row r="60681" ht="12.75" customHeight="1" x14ac:dyDescent="0.2"/>
    <row r="60682" ht="12.75" customHeight="1" x14ac:dyDescent="0.2"/>
    <row r="60683" ht="12.75" customHeight="1" x14ac:dyDescent="0.2"/>
    <row r="60684" ht="12.75" customHeight="1" x14ac:dyDescent="0.2"/>
    <row r="60685" ht="12.75" customHeight="1" x14ac:dyDescent="0.2"/>
    <row r="60686" ht="12.75" customHeight="1" x14ac:dyDescent="0.2"/>
    <row r="60687" ht="12.75" customHeight="1" x14ac:dyDescent="0.2"/>
    <row r="60688" ht="12.75" customHeight="1" x14ac:dyDescent="0.2"/>
    <row r="60689" ht="12.75" customHeight="1" x14ac:dyDescent="0.2"/>
    <row r="60690" ht="12.75" customHeight="1" x14ac:dyDescent="0.2"/>
    <row r="60691" ht="12.75" customHeight="1" x14ac:dyDescent="0.2"/>
    <row r="60692" ht="12.75" customHeight="1" x14ac:dyDescent="0.2"/>
    <row r="60693" ht="12.75" customHeight="1" x14ac:dyDescent="0.2"/>
    <row r="60694" ht="12.75" customHeight="1" x14ac:dyDescent="0.2"/>
    <row r="60695" ht="12.75" customHeight="1" x14ac:dyDescent="0.2"/>
    <row r="60696" ht="12.75" customHeight="1" x14ac:dyDescent="0.2"/>
    <row r="60697" ht="12.75" customHeight="1" x14ac:dyDescent="0.2"/>
    <row r="60698" ht="12.75" customHeight="1" x14ac:dyDescent="0.2"/>
    <row r="60699" ht="12.75" customHeight="1" x14ac:dyDescent="0.2"/>
    <row r="60700" ht="12.75" customHeight="1" x14ac:dyDescent="0.2"/>
    <row r="60701" ht="12.75" customHeight="1" x14ac:dyDescent="0.2"/>
    <row r="60702" ht="12.75" customHeight="1" x14ac:dyDescent="0.2"/>
    <row r="60703" ht="12.75" customHeight="1" x14ac:dyDescent="0.2"/>
    <row r="60704" ht="12.75" customHeight="1" x14ac:dyDescent="0.2"/>
    <row r="60705" ht="12.75" customHeight="1" x14ac:dyDescent="0.2"/>
    <row r="60706" ht="12.75" customHeight="1" x14ac:dyDescent="0.2"/>
    <row r="60707" ht="12.75" customHeight="1" x14ac:dyDescent="0.2"/>
    <row r="60708" ht="12.75" customHeight="1" x14ac:dyDescent="0.2"/>
    <row r="60709" ht="12.75" customHeight="1" x14ac:dyDescent="0.2"/>
    <row r="60710" ht="12.75" customHeight="1" x14ac:dyDescent="0.2"/>
    <row r="60711" ht="12.75" customHeight="1" x14ac:dyDescent="0.2"/>
    <row r="60712" ht="12.75" customHeight="1" x14ac:dyDescent="0.2"/>
    <row r="60713" ht="12.75" customHeight="1" x14ac:dyDescent="0.2"/>
    <row r="60714" ht="12.75" customHeight="1" x14ac:dyDescent="0.2"/>
    <row r="60715" ht="12.75" customHeight="1" x14ac:dyDescent="0.2"/>
    <row r="60716" ht="12.75" customHeight="1" x14ac:dyDescent="0.2"/>
    <row r="60717" ht="12.75" customHeight="1" x14ac:dyDescent="0.2"/>
    <row r="60718" ht="12.75" customHeight="1" x14ac:dyDescent="0.2"/>
    <row r="60719" ht="12.75" customHeight="1" x14ac:dyDescent="0.2"/>
    <row r="60720" ht="12.75" customHeight="1" x14ac:dyDescent="0.2"/>
    <row r="60721" ht="12.75" customHeight="1" x14ac:dyDescent="0.2"/>
    <row r="60722" ht="12.75" customHeight="1" x14ac:dyDescent="0.2"/>
    <row r="60723" ht="12.75" customHeight="1" x14ac:dyDescent="0.2"/>
    <row r="60724" ht="12.75" customHeight="1" x14ac:dyDescent="0.2"/>
    <row r="60725" ht="12.75" customHeight="1" x14ac:dyDescent="0.2"/>
    <row r="60726" ht="12.75" customHeight="1" x14ac:dyDescent="0.2"/>
    <row r="60727" ht="12.75" customHeight="1" x14ac:dyDescent="0.2"/>
    <row r="60728" ht="12.75" customHeight="1" x14ac:dyDescent="0.2"/>
    <row r="60729" ht="12.75" customHeight="1" x14ac:dyDescent="0.2"/>
    <row r="60730" ht="12.75" customHeight="1" x14ac:dyDescent="0.2"/>
    <row r="60731" ht="12.75" customHeight="1" x14ac:dyDescent="0.2"/>
    <row r="60732" ht="12.75" customHeight="1" x14ac:dyDescent="0.2"/>
    <row r="60733" ht="12.75" customHeight="1" x14ac:dyDescent="0.2"/>
    <row r="60734" ht="12.75" customHeight="1" x14ac:dyDescent="0.2"/>
    <row r="60735" ht="12.75" customHeight="1" x14ac:dyDescent="0.2"/>
    <row r="60736" ht="12.75" customHeight="1" x14ac:dyDescent="0.2"/>
    <row r="60737" ht="12.75" customHeight="1" x14ac:dyDescent="0.2"/>
    <row r="60738" ht="12.75" customHeight="1" x14ac:dyDescent="0.2"/>
    <row r="60739" ht="12.75" customHeight="1" x14ac:dyDescent="0.2"/>
    <row r="60740" ht="12.75" customHeight="1" x14ac:dyDescent="0.2"/>
    <row r="60741" ht="12.75" customHeight="1" x14ac:dyDescent="0.2"/>
    <row r="60742" ht="12.75" customHeight="1" x14ac:dyDescent="0.2"/>
    <row r="60743" ht="12.75" customHeight="1" x14ac:dyDescent="0.2"/>
    <row r="60744" ht="12.75" customHeight="1" x14ac:dyDescent="0.2"/>
    <row r="60745" ht="12.75" customHeight="1" x14ac:dyDescent="0.2"/>
    <row r="60746" ht="12.75" customHeight="1" x14ac:dyDescent="0.2"/>
    <row r="60747" ht="12.75" customHeight="1" x14ac:dyDescent="0.2"/>
    <row r="60748" ht="12.75" customHeight="1" x14ac:dyDescent="0.2"/>
    <row r="60749" ht="12.75" customHeight="1" x14ac:dyDescent="0.2"/>
    <row r="60750" ht="12.75" customHeight="1" x14ac:dyDescent="0.2"/>
    <row r="60751" ht="12.75" customHeight="1" x14ac:dyDescent="0.2"/>
    <row r="60752" ht="12.75" customHeight="1" x14ac:dyDescent="0.2"/>
    <row r="60753" ht="12.75" customHeight="1" x14ac:dyDescent="0.2"/>
    <row r="60754" ht="12.75" customHeight="1" x14ac:dyDescent="0.2"/>
    <row r="60755" ht="12.75" customHeight="1" x14ac:dyDescent="0.2"/>
    <row r="60756" ht="12.75" customHeight="1" x14ac:dyDescent="0.2"/>
    <row r="60757" ht="12.75" customHeight="1" x14ac:dyDescent="0.2"/>
    <row r="60758" ht="12.75" customHeight="1" x14ac:dyDescent="0.2"/>
    <row r="60759" ht="12.75" customHeight="1" x14ac:dyDescent="0.2"/>
    <row r="60760" ht="12.75" customHeight="1" x14ac:dyDescent="0.2"/>
    <row r="60761" ht="12.75" customHeight="1" x14ac:dyDescent="0.2"/>
    <row r="60762" ht="12.75" customHeight="1" x14ac:dyDescent="0.2"/>
    <row r="60763" ht="12.75" customHeight="1" x14ac:dyDescent="0.2"/>
    <row r="60764" ht="12.75" customHeight="1" x14ac:dyDescent="0.2"/>
    <row r="60765" ht="12.75" customHeight="1" x14ac:dyDescent="0.2"/>
    <row r="60766" ht="12.75" customHeight="1" x14ac:dyDescent="0.2"/>
    <row r="60767" ht="12.75" customHeight="1" x14ac:dyDescent="0.2"/>
    <row r="60768" ht="12.75" customHeight="1" x14ac:dyDescent="0.2"/>
    <row r="60769" ht="12.75" customHeight="1" x14ac:dyDescent="0.2"/>
    <row r="60770" ht="12.75" customHeight="1" x14ac:dyDescent="0.2"/>
    <row r="60771" ht="12.75" customHeight="1" x14ac:dyDescent="0.2"/>
    <row r="60772" ht="12.75" customHeight="1" x14ac:dyDescent="0.2"/>
    <row r="60773" ht="12.75" customHeight="1" x14ac:dyDescent="0.2"/>
    <row r="60774" ht="12.75" customHeight="1" x14ac:dyDescent="0.2"/>
    <row r="60775" ht="12.75" customHeight="1" x14ac:dyDescent="0.2"/>
    <row r="60776" ht="12.75" customHeight="1" x14ac:dyDescent="0.2"/>
    <row r="60777" ht="12.75" customHeight="1" x14ac:dyDescent="0.2"/>
    <row r="60778" ht="12.75" customHeight="1" x14ac:dyDescent="0.2"/>
    <row r="60779" ht="12.75" customHeight="1" x14ac:dyDescent="0.2"/>
    <row r="60780" ht="12.75" customHeight="1" x14ac:dyDescent="0.2"/>
    <row r="60781" ht="12.75" customHeight="1" x14ac:dyDescent="0.2"/>
    <row r="60782" ht="12.75" customHeight="1" x14ac:dyDescent="0.2"/>
    <row r="60783" ht="12.75" customHeight="1" x14ac:dyDescent="0.2"/>
    <row r="60784" ht="12.75" customHeight="1" x14ac:dyDescent="0.2"/>
    <row r="60785" ht="12.75" customHeight="1" x14ac:dyDescent="0.2"/>
    <row r="60786" ht="12.75" customHeight="1" x14ac:dyDescent="0.2"/>
    <row r="60787" ht="12.75" customHeight="1" x14ac:dyDescent="0.2"/>
    <row r="60788" ht="12.75" customHeight="1" x14ac:dyDescent="0.2"/>
    <row r="60789" ht="12.75" customHeight="1" x14ac:dyDescent="0.2"/>
    <row r="60790" ht="12.75" customHeight="1" x14ac:dyDescent="0.2"/>
    <row r="60791" ht="12.75" customHeight="1" x14ac:dyDescent="0.2"/>
    <row r="60792" ht="12.75" customHeight="1" x14ac:dyDescent="0.2"/>
    <row r="60793" ht="12.75" customHeight="1" x14ac:dyDescent="0.2"/>
    <row r="60794" ht="12.75" customHeight="1" x14ac:dyDescent="0.2"/>
    <row r="60795" ht="12.75" customHeight="1" x14ac:dyDescent="0.2"/>
    <row r="60796" ht="12.75" customHeight="1" x14ac:dyDescent="0.2"/>
    <row r="60797" ht="12.75" customHeight="1" x14ac:dyDescent="0.2"/>
    <row r="60798" ht="12.75" customHeight="1" x14ac:dyDescent="0.2"/>
    <row r="60799" ht="12.75" customHeight="1" x14ac:dyDescent="0.2"/>
    <row r="60800" ht="12.75" customHeight="1" x14ac:dyDescent="0.2"/>
    <row r="60801" ht="12.75" customHeight="1" x14ac:dyDescent="0.2"/>
    <row r="60802" ht="12.75" customHeight="1" x14ac:dyDescent="0.2"/>
    <row r="60803" ht="12.75" customHeight="1" x14ac:dyDescent="0.2"/>
    <row r="60804" ht="12.75" customHeight="1" x14ac:dyDescent="0.2"/>
    <row r="60805" ht="12.75" customHeight="1" x14ac:dyDescent="0.2"/>
    <row r="60806" ht="12.75" customHeight="1" x14ac:dyDescent="0.2"/>
    <row r="60807" ht="12.75" customHeight="1" x14ac:dyDescent="0.2"/>
    <row r="60808" ht="12.75" customHeight="1" x14ac:dyDescent="0.2"/>
    <row r="60809" ht="12.75" customHeight="1" x14ac:dyDescent="0.2"/>
    <row r="60810" ht="12.75" customHeight="1" x14ac:dyDescent="0.2"/>
    <row r="60811" ht="12.75" customHeight="1" x14ac:dyDescent="0.2"/>
    <row r="60812" ht="12.75" customHeight="1" x14ac:dyDescent="0.2"/>
    <row r="60813" ht="12.75" customHeight="1" x14ac:dyDescent="0.2"/>
    <row r="60814" ht="12.75" customHeight="1" x14ac:dyDescent="0.2"/>
    <row r="60815" ht="12.75" customHeight="1" x14ac:dyDescent="0.2"/>
    <row r="60816" ht="12.75" customHeight="1" x14ac:dyDescent="0.2"/>
    <row r="60817" ht="12.75" customHeight="1" x14ac:dyDescent="0.2"/>
    <row r="60818" ht="12.75" customHeight="1" x14ac:dyDescent="0.2"/>
    <row r="60819" ht="12.75" customHeight="1" x14ac:dyDescent="0.2"/>
    <row r="60820" ht="12.75" customHeight="1" x14ac:dyDescent="0.2"/>
    <row r="60821" ht="12.75" customHeight="1" x14ac:dyDescent="0.2"/>
    <row r="60822" ht="12.75" customHeight="1" x14ac:dyDescent="0.2"/>
    <row r="60823" ht="12.75" customHeight="1" x14ac:dyDescent="0.2"/>
    <row r="60824" ht="12.75" customHeight="1" x14ac:dyDescent="0.2"/>
    <row r="60825" ht="12.75" customHeight="1" x14ac:dyDescent="0.2"/>
    <row r="60826" ht="12.75" customHeight="1" x14ac:dyDescent="0.2"/>
    <row r="60827" ht="12.75" customHeight="1" x14ac:dyDescent="0.2"/>
    <row r="60828" ht="12.75" customHeight="1" x14ac:dyDescent="0.2"/>
    <row r="60829" ht="12.75" customHeight="1" x14ac:dyDescent="0.2"/>
    <row r="60830" ht="12.75" customHeight="1" x14ac:dyDescent="0.2"/>
    <row r="60831" ht="12.75" customHeight="1" x14ac:dyDescent="0.2"/>
    <row r="60832" ht="12.75" customHeight="1" x14ac:dyDescent="0.2"/>
    <row r="60833" ht="12.75" customHeight="1" x14ac:dyDescent="0.2"/>
    <row r="60834" ht="12.75" customHeight="1" x14ac:dyDescent="0.2"/>
    <row r="60835" ht="12.75" customHeight="1" x14ac:dyDescent="0.2"/>
    <row r="60836" ht="12.75" customHeight="1" x14ac:dyDescent="0.2"/>
    <row r="60837" ht="12.75" customHeight="1" x14ac:dyDescent="0.2"/>
    <row r="60838" ht="12.75" customHeight="1" x14ac:dyDescent="0.2"/>
    <row r="60839" ht="12.75" customHeight="1" x14ac:dyDescent="0.2"/>
    <row r="60840" ht="12.75" customHeight="1" x14ac:dyDescent="0.2"/>
    <row r="60841" ht="12.75" customHeight="1" x14ac:dyDescent="0.2"/>
    <row r="60842" ht="12.75" customHeight="1" x14ac:dyDescent="0.2"/>
    <row r="60843" ht="12.75" customHeight="1" x14ac:dyDescent="0.2"/>
    <row r="60844" ht="12.75" customHeight="1" x14ac:dyDescent="0.2"/>
    <row r="60845" ht="12.75" customHeight="1" x14ac:dyDescent="0.2"/>
    <row r="60846" ht="12.75" customHeight="1" x14ac:dyDescent="0.2"/>
    <row r="60847" ht="12.75" customHeight="1" x14ac:dyDescent="0.2"/>
    <row r="60848" ht="12.75" customHeight="1" x14ac:dyDescent="0.2"/>
    <row r="60849" ht="12.75" customHeight="1" x14ac:dyDescent="0.2"/>
    <row r="60850" ht="12.75" customHeight="1" x14ac:dyDescent="0.2"/>
    <row r="60851" ht="12.75" customHeight="1" x14ac:dyDescent="0.2"/>
    <row r="60852" ht="12.75" customHeight="1" x14ac:dyDescent="0.2"/>
    <row r="60853" ht="12.75" customHeight="1" x14ac:dyDescent="0.2"/>
    <row r="60854" ht="12.75" customHeight="1" x14ac:dyDescent="0.2"/>
    <row r="60855" ht="12.75" customHeight="1" x14ac:dyDescent="0.2"/>
    <row r="60856" ht="12.75" customHeight="1" x14ac:dyDescent="0.2"/>
    <row r="60857" ht="12.75" customHeight="1" x14ac:dyDescent="0.2"/>
    <row r="60858" ht="12.75" customHeight="1" x14ac:dyDescent="0.2"/>
    <row r="60859" ht="12.75" customHeight="1" x14ac:dyDescent="0.2"/>
    <row r="60860" ht="12.75" customHeight="1" x14ac:dyDescent="0.2"/>
    <row r="60861" ht="12.75" customHeight="1" x14ac:dyDescent="0.2"/>
    <row r="60862" ht="12.75" customHeight="1" x14ac:dyDescent="0.2"/>
    <row r="60863" ht="12.75" customHeight="1" x14ac:dyDescent="0.2"/>
    <row r="60864" ht="12.75" customHeight="1" x14ac:dyDescent="0.2"/>
    <row r="60865" ht="12.75" customHeight="1" x14ac:dyDescent="0.2"/>
    <row r="60866" ht="12.75" customHeight="1" x14ac:dyDescent="0.2"/>
    <row r="60867" ht="12.75" customHeight="1" x14ac:dyDescent="0.2"/>
    <row r="60868" ht="12.75" customHeight="1" x14ac:dyDescent="0.2"/>
    <row r="60869" ht="12.75" customHeight="1" x14ac:dyDescent="0.2"/>
    <row r="60870" ht="12.75" customHeight="1" x14ac:dyDescent="0.2"/>
    <row r="60871" ht="12.75" customHeight="1" x14ac:dyDescent="0.2"/>
    <row r="60872" ht="12.75" customHeight="1" x14ac:dyDescent="0.2"/>
    <row r="60873" ht="12.75" customHeight="1" x14ac:dyDescent="0.2"/>
    <row r="60874" ht="12.75" customHeight="1" x14ac:dyDescent="0.2"/>
    <row r="60875" ht="12.75" customHeight="1" x14ac:dyDescent="0.2"/>
    <row r="60876" ht="12.75" customHeight="1" x14ac:dyDescent="0.2"/>
    <row r="60877" ht="12.75" customHeight="1" x14ac:dyDescent="0.2"/>
    <row r="60878" ht="12.75" customHeight="1" x14ac:dyDescent="0.2"/>
    <row r="60879" ht="12.75" customHeight="1" x14ac:dyDescent="0.2"/>
    <row r="60880" ht="12.75" customHeight="1" x14ac:dyDescent="0.2"/>
    <row r="60881" ht="12.75" customHeight="1" x14ac:dyDescent="0.2"/>
    <row r="60882" ht="12.75" customHeight="1" x14ac:dyDescent="0.2"/>
    <row r="60883" ht="12.75" customHeight="1" x14ac:dyDescent="0.2"/>
    <row r="60884" ht="12.75" customHeight="1" x14ac:dyDescent="0.2"/>
    <row r="60885" ht="12.75" customHeight="1" x14ac:dyDescent="0.2"/>
    <row r="60886" ht="12.75" customHeight="1" x14ac:dyDescent="0.2"/>
    <row r="60887" ht="12.75" customHeight="1" x14ac:dyDescent="0.2"/>
    <row r="60888" ht="12.75" customHeight="1" x14ac:dyDescent="0.2"/>
    <row r="60889" ht="12.75" customHeight="1" x14ac:dyDescent="0.2"/>
    <row r="60890" ht="12.75" customHeight="1" x14ac:dyDescent="0.2"/>
    <row r="60891" ht="12.75" customHeight="1" x14ac:dyDescent="0.2"/>
    <row r="60892" ht="12.75" customHeight="1" x14ac:dyDescent="0.2"/>
    <row r="60893" ht="12.75" customHeight="1" x14ac:dyDescent="0.2"/>
    <row r="60894" ht="12.75" customHeight="1" x14ac:dyDescent="0.2"/>
    <row r="60895" ht="12.75" customHeight="1" x14ac:dyDescent="0.2"/>
    <row r="60896" ht="12.75" customHeight="1" x14ac:dyDescent="0.2"/>
    <row r="60897" ht="12.75" customHeight="1" x14ac:dyDescent="0.2"/>
    <row r="60898" ht="12.75" customHeight="1" x14ac:dyDescent="0.2"/>
    <row r="60899" ht="12.75" customHeight="1" x14ac:dyDescent="0.2"/>
    <row r="60900" ht="12.75" customHeight="1" x14ac:dyDescent="0.2"/>
    <row r="60901" ht="12.75" customHeight="1" x14ac:dyDescent="0.2"/>
    <row r="60902" ht="12.75" customHeight="1" x14ac:dyDescent="0.2"/>
    <row r="60903" ht="12.75" customHeight="1" x14ac:dyDescent="0.2"/>
    <row r="60904" ht="12.75" customHeight="1" x14ac:dyDescent="0.2"/>
    <row r="60905" ht="12.75" customHeight="1" x14ac:dyDescent="0.2"/>
    <row r="60906" ht="12.75" customHeight="1" x14ac:dyDescent="0.2"/>
    <row r="60907" ht="12.75" customHeight="1" x14ac:dyDescent="0.2"/>
    <row r="60908" ht="12.75" customHeight="1" x14ac:dyDescent="0.2"/>
    <row r="60909" ht="12.75" customHeight="1" x14ac:dyDescent="0.2"/>
    <row r="60910" ht="12.75" customHeight="1" x14ac:dyDescent="0.2"/>
    <row r="60911" ht="12.75" customHeight="1" x14ac:dyDescent="0.2"/>
    <row r="60912" ht="12.75" customHeight="1" x14ac:dyDescent="0.2"/>
    <row r="60913" ht="12.75" customHeight="1" x14ac:dyDescent="0.2"/>
    <row r="60914" ht="12.75" customHeight="1" x14ac:dyDescent="0.2"/>
    <row r="60915" ht="12.75" customHeight="1" x14ac:dyDescent="0.2"/>
    <row r="60916" ht="12.75" customHeight="1" x14ac:dyDescent="0.2"/>
    <row r="60917" ht="12.75" customHeight="1" x14ac:dyDescent="0.2"/>
    <row r="60918" ht="12.75" customHeight="1" x14ac:dyDescent="0.2"/>
    <row r="60919" ht="12.75" customHeight="1" x14ac:dyDescent="0.2"/>
    <row r="60920" ht="12.75" customHeight="1" x14ac:dyDescent="0.2"/>
    <row r="60921" ht="12.75" customHeight="1" x14ac:dyDescent="0.2"/>
    <row r="60922" ht="12.75" customHeight="1" x14ac:dyDescent="0.2"/>
    <row r="60923" ht="12.75" customHeight="1" x14ac:dyDescent="0.2"/>
    <row r="60924" ht="12.75" customHeight="1" x14ac:dyDescent="0.2"/>
    <row r="60925" ht="12.75" customHeight="1" x14ac:dyDescent="0.2"/>
    <row r="60926" ht="12.75" customHeight="1" x14ac:dyDescent="0.2"/>
    <row r="60927" ht="12.75" customHeight="1" x14ac:dyDescent="0.2"/>
    <row r="60928" ht="12.75" customHeight="1" x14ac:dyDescent="0.2"/>
    <row r="60929" ht="12.75" customHeight="1" x14ac:dyDescent="0.2"/>
    <row r="60930" ht="12.75" customHeight="1" x14ac:dyDescent="0.2"/>
    <row r="60931" ht="12.75" customHeight="1" x14ac:dyDescent="0.2"/>
    <row r="60932" ht="12.75" customHeight="1" x14ac:dyDescent="0.2"/>
    <row r="60933" ht="12.75" customHeight="1" x14ac:dyDescent="0.2"/>
    <row r="60934" ht="12.75" customHeight="1" x14ac:dyDescent="0.2"/>
    <row r="60935" ht="12.75" customHeight="1" x14ac:dyDescent="0.2"/>
    <row r="60936" ht="12.75" customHeight="1" x14ac:dyDescent="0.2"/>
    <row r="60937" ht="12.75" customHeight="1" x14ac:dyDescent="0.2"/>
    <row r="60938" ht="12.75" customHeight="1" x14ac:dyDescent="0.2"/>
    <row r="60939" ht="12.75" customHeight="1" x14ac:dyDescent="0.2"/>
    <row r="60940" ht="12.75" customHeight="1" x14ac:dyDescent="0.2"/>
    <row r="60941" ht="12.75" customHeight="1" x14ac:dyDescent="0.2"/>
    <row r="60942" ht="12.75" customHeight="1" x14ac:dyDescent="0.2"/>
    <row r="60943" ht="12.75" customHeight="1" x14ac:dyDescent="0.2"/>
    <row r="60944" ht="12.75" customHeight="1" x14ac:dyDescent="0.2"/>
    <row r="60945" ht="12.75" customHeight="1" x14ac:dyDescent="0.2"/>
    <row r="60946" ht="12.75" customHeight="1" x14ac:dyDescent="0.2"/>
    <row r="60947" ht="12.75" customHeight="1" x14ac:dyDescent="0.2"/>
    <row r="60948" ht="12.75" customHeight="1" x14ac:dyDescent="0.2"/>
    <row r="60949" ht="12.75" customHeight="1" x14ac:dyDescent="0.2"/>
    <row r="60950" ht="12.75" customHeight="1" x14ac:dyDescent="0.2"/>
    <row r="60951" ht="12.75" customHeight="1" x14ac:dyDescent="0.2"/>
    <row r="60952" ht="12.75" customHeight="1" x14ac:dyDescent="0.2"/>
    <row r="60953" ht="12.75" customHeight="1" x14ac:dyDescent="0.2"/>
    <row r="60954" ht="12.75" customHeight="1" x14ac:dyDescent="0.2"/>
    <row r="60955" ht="12.75" customHeight="1" x14ac:dyDescent="0.2"/>
    <row r="60956" ht="12.75" customHeight="1" x14ac:dyDescent="0.2"/>
    <row r="60957" ht="12.75" customHeight="1" x14ac:dyDescent="0.2"/>
    <row r="60958" ht="12.75" customHeight="1" x14ac:dyDescent="0.2"/>
    <row r="60959" ht="12.75" customHeight="1" x14ac:dyDescent="0.2"/>
    <row r="60960" ht="12.75" customHeight="1" x14ac:dyDescent="0.2"/>
    <row r="60961" ht="12.75" customHeight="1" x14ac:dyDescent="0.2"/>
    <row r="60962" ht="12.75" customHeight="1" x14ac:dyDescent="0.2"/>
    <row r="60963" ht="12.75" customHeight="1" x14ac:dyDescent="0.2"/>
    <row r="60964" ht="12.75" customHeight="1" x14ac:dyDescent="0.2"/>
    <row r="60965" ht="12.75" customHeight="1" x14ac:dyDescent="0.2"/>
    <row r="60966" ht="12.75" customHeight="1" x14ac:dyDescent="0.2"/>
    <row r="60967" ht="12.75" customHeight="1" x14ac:dyDescent="0.2"/>
    <row r="60968" ht="12.75" customHeight="1" x14ac:dyDescent="0.2"/>
    <row r="60969" ht="12.75" customHeight="1" x14ac:dyDescent="0.2"/>
    <row r="60970" ht="12.75" customHeight="1" x14ac:dyDescent="0.2"/>
    <row r="60971" ht="12.75" customHeight="1" x14ac:dyDescent="0.2"/>
    <row r="60972" ht="12.75" customHeight="1" x14ac:dyDescent="0.2"/>
    <row r="60973" ht="12.75" customHeight="1" x14ac:dyDescent="0.2"/>
    <row r="60974" ht="12.75" customHeight="1" x14ac:dyDescent="0.2"/>
    <row r="60975" ht="12.75" customHeight="1" x14ac:dyDescent="0.2"/>
    <row r="60976" ht="12.75" customHeight="1" x14ac:dyDescent="0.2"/>
    <row r="60977" ht="12.75" customHeight="1" x14ac:dyDescent="0.2"/>
    <row r="60978" ht="12.75" customHeight="1" x14ac:dyDescent="0.2"/>
    <row r="60979" ht="12.75" customHeight="1" x14ac:dyDescent="0.2"/>
    <row r="60980" ht="12.75" customHeight="1" x14ac:dyDescent="0.2"/>
    <row r="60981" ht="12.75" customHeight="1" x14ac:dyDescent="0.2"/>
    <row r="60982" ht="12.75" customHeight="1" x14ac:dyDescent="0.2"/>
    <row r="60983" ht="12.75" customHeight="1" x14ac:dyDescent="0.2"/>
    <row r="60984" ht="12.75" customHeight="1" x14ac:dyDescent="0.2"/>
    <row r="60985" ht="12.75" customHeight="1" x14ac:dyDescent="0.2"/>
    <row r="60986" ht="12.75" customHeight="1" x14ac:dyDescent="0.2"/>
    <row r="60987" ht="12.75" customHeight="1" x14ac:dyDescent="0.2"/>
    <row r="60988" ht="12.75" customHeight="1" x14ac:dyDescent="0.2"/>
    <row r="60989" ht="12.75" customHeight="1" x14ac:dyDescent="0.2"/>
    <row r="60990" ht="12.75" customHeight="1" x14ac:dyDescent="0.2"/>
    <row r="60991" ht="12.75" customHeight="1" x14ac:dyDescent="0.2"/>
    <row r="60992" ht="12.75" customHeight="1" x14ac:dyDescent="0.2"/>
    <row r="60993" ht="12.75" customHeight="1" x14ac:dyDescent="0.2"/>
    <row r="60994" ht="12.75" customHeight="1" x14ac:dyDescent="0.2"/>
    <row r="60995" ht="12.75" customHeight="1" x14ac:dyDescent="0.2"/>
    <row r="60996" ht="12.75" customHeight="1" x14ac:dyDescent="0.2"/>
    <row r="60997" ht="12.75" customHeight="1" x14ac:dyDescent="0.2"/>
    <row r="60998" ht="12.75" customHeight="1" x14ac:dyDescent="0.2"/>
    <row r="60999" ht="12.75" customHeight="1" x14ac:dyDescent="0.2"/>
    <row r="61000" ht="12.75" customHeight="1" x14ac:dyDescent="0.2"/>
    <row r="61001" ht="12.75" customHeight="1" x14ac:dyDescent="0.2"/>
    <row r="61002" ht="12.75" customHeight="1" x14ac:dyDescent="0.2"/>
    <row r="61003" ht="12.75" customHeight="1" x14ac:dyDescent="0.2"/>
    <row r="61004" ht="12.75" customHeight="1" x14ac:dyDescent="0.2"/>
    <row r="61005" ht="12.75" customHeight="1" x14ac:dyDescent="0.2"/>
    <row r="61006" ht="12.75" customHeight="1" x14ac:dyDescent="0.2"/>
    <row r="61007" ht="12.75" customHeight="1" x14ac:dyDescent="0.2"/>
    <row r="61008" ht="12.75" customHeight="1" x14ac:dyDescent="0.2"/>
    <row r="61009" ht="12.75" customHeight="1" x14ac:dyDescent="0.2"/>
    <row r="61010" ht="12.75" customHeight="1" x14ac:dyDescent="0.2"/>
    <row r="61011" ht="12.75" customHeight="1" x14ac:dyDescent="0.2"/>
    <row r="61012" ht="12.75" customHeight="1" x14ac:dyDescent="0.2"/>
    <row r="61013" ht="12.75" customHeight="1" x14ac:dyDescent="0.2"/>
    <row r="61014" ht="12.75" customHeight="1" x14ac:dyDescent="0.2"/>
    <row r="61015" ht="12.75" customHeight="1" x14ac:dyDescent="0.2"/>
    <row r="61016" ht="12.75" customHeight="1" x14ac:dyDescent="0.2"/>
    <row r="61017" ht="12.75" customHeight="1" x14ac:dyDescent="0.2"/>
    <row r="61018" ht="12.75" customHeight="1" x14ac:dyDescent="0.2"/>
    <row r="61019" ht="12.75" customHeight="1" x14ac:dyDescent="0.2"/>
    <row r="61020" ht="12.75" customHeight="1" x14ac:dyDescent="0.2"/>
    <row r="61021" ht="12.75" customHeight="1" x14ac:dyDescent="0.2"/>
    <row r="61022" ht="12.75" customHeight="1" x14ac:dyDescent="0.2"/>
    <row r="61023" ht="12.75" customHeight="1" x14ac:dyDescent="0.2"/>
    <row r="61024" ht="12.75" customHeight="1" x14ac:dyDescent="0.2"/>
    <row r="61025" ht="12.75" customHeight="1" x14ac:dyDescent="0.2"/>
    <row r="61026" ht="12.75" customHeight="1" x14ac:dyDescent="0.2"/>
    <row r="61027" ht="12.75" customHeight="1" x14ac:dyDescent="0.2"/>
    <row r="61028" ht="12.75" customHeight="1" x14ac:dyDescent="0.2"/>
    <row r="61029" ht="12.75" customHeight="1" x14ac:dyDescent="0.2"/>
    <row r="61030" ht="12.75" customHeight="1" x14ac:dyDescent="0.2"/>
    <row r="61031" ht="12.75" customHeight="1" x14ac:dyDescent="0.2"/>
    <row r="61032" ht="12.75" customHeight="1" x14ac:dyDescent="0.2"/>
    <row r="61033" ht="12.75" customHeight="1" x14ac:dyDescent="0.2"/>
    <row r="61034" ht="12.75" customHeight="1" x14ac:dyDescent="0.2"/>
    <row r="61035" ht="12.75" customHeight="1" x14ac:dyDescent="0.2"/>
    <row r="61036" ht="12.75" customHeight="1" x14ac:dyDescent="0.2"/>
    <row r="61037" ht="12.75" customHeight="1" x14ac:dyDescent="0.2"/>
    <row r="61038" ht="12.75" customHeight="1" x14ac:dyDescent="0.2"/>
    <row r="61039" ht="12.75" customHeight="1" x14ac:dyDescent="0.2"/>
    <row r="61040" ht="12.75" customHeight="1" x14ac:dyDescent="0.2"/>
    <row r="61041" ht="12.75" customHeight="1" x14ac:dyDescent="0.2"/>
    <row r="61042" ht="12.75" customHeight="1" x14ac:dyDescent="0.2"/>
    <row r="61043" ht="12.75" customHeight="1" x14ac:dyDescent="0.2"/>
    <row r="61044" ht="12.75" customHeight="1" x14ac:dyDescent="0.2"/>
    <row r="61045" ht="12.75" customHeight="1" x14ac:dyDescent="0.2"/>
    <row r="61046" ht="12.75" customHeight="1" x14ac:dyDescent="0.2"/>
    <row r="61047" ht="12.75" customHeight="1" x14ac:dyDescent="0.2"/>
    <row r="61048" ht="12.75" customHeight="1" x14ac:dyDescent="0.2"/>
    <row r="61049" ht="12.75" customHeight="1" x14ac:dyDescent="0.2"/>
    <row r="61050" ht="12.75" customHeight="1" x14ac:dyDescent="0.2"/>
    <row r="61051" ht="12.75" customHeight="1" x14ac:dyDescent="0.2"/>
    <row r="61052" ht="12.75" customHeight="1" x14ac:dyDescent="0.2"/>
    <row r="61053" ht="12.75" customHeight="1" x14ac:dyDescent="0.2"/>
    <row r="61054" ht="12.75" customHeight="1" x14ac:dyDescent="0.2"/>
    <row r="61055" ht="12.75" customHeight="1" x14ac:dyDescent="0.2"/>
    <row r="61056" ht="12.75" customHeight="1" x14ac:dyDescent="0.2"/>
    <row r="61057" ht="12.75" customHeight="1" x14ac:dyDescent="0.2"/>
    <row r="61058" ht="12.75" customHeight="1" x14ac:dyDescent="0.2"/>
    <row r="61059" ht="12.75" customHeight="1" x14ac:dyDescent="0.2"/>
    <row r="61060" ht="12.75" customHeight="1" x14ac:dyDescent="0.2"/>
    <row r="61061" ht="12.75" customHeight="1" x14ac:dyDescent="0.2"/>
    <row r="61062" ht="12.75" customHeight="1" x14ac:dyDescent="0.2"/>
    <row r="61063" ht="12.75" customHeight="1" x14ac:dyDescent="0.2"/>
    <row r="61064" ht="12.75" customHeight="1" x14ac:dyDescent="0.2"/>
    <row r="61065" ht="12.75" customHeight="1" x14ac:dyDescent="0.2"/>
    <row r="61066" ht="12.75" customHeight="1" x14ac:dyDescent="0.2"/>
    <row r="61067" ht="12.75" customHeight="1" x14ac:dyDescent="0.2"/>
    <row r="61068" ht="12.75" customHeight="1" x14ac:dyDescent="0.2"/>
    <row r="61069" ht="12.75" customHeight="1" x14ac:dyDescent="0.2"/>
    <row r="61070" ht="12.75" customHeight="1" x14ac:dyDescent="0.2"/>
    <row r="61071" ht="12.75" customHeight="1" x14ac:dyDescent="0.2"/>
    <row r="61072" ht="12.75" customHeight="1" x14ac:dyDescent="0.2"/>
    <row r="61073" ht="12.75" customHeight="1" x14ac:dyDescent="0.2"/>
    <row r="61074" ht="12.75" customHeight="1" x14ac:dyDescent="0.2"/>
    <row r="61075" ht="12.75" customHeight="1" x14ac:dyDescent="0.2"/>
    <row r="61076" ht="12.75" customHeight="1" x14ac:dyDescent="0.2"/>
    <row r="61077" ht="12.75" customHeight="1" x14ac:dyDescent="0.2"/>
    <row r="61078" ht="12.75" customHeight="1" x14ac:dyDescent="0.2"/>
    <row r="61079" ht="12.75" customHeight="1" x14ac:dyDescent="0.2"/>
    <row r="61080" ht="12.75" customHeight="1" x14ac:dyDescent="0.2"/>
    <row r="61081" ht="12.75" customHeight="1" x14ac:dyDescent="0.2"/>
    <row r="61082" ht="12.75" customHeight="1" x14ac:dyDescent="0.2"/>
    <row r="61083" ht="12.75" customHeight="1" x14ac:dyDescent="0.2"/>
    <row r="61084" ht="12.75" customHeight="1" x14ac:dyDescent="0.2"/>
    <row r="61085" ht="12.75" customHeight="1" x14ac:dyDescent="0.2"/>
    <row r="61086" ht="12.75" customHeight="1" x14ac:dyDescent="0.2"/>
    <row r="61087" ht="12.75" customHeight="1" x14ac:dyDescent="0.2"/>
    <row r="61088" ht="12.75" customHeight="1" x14ac:dyDescent="0.2"/>
    <row r="61089" ht="12.75" customHeight="1" x14ac:dyDescent="0.2"/>
    <row r="61090" ht="12.75" customHeight="1" x14ac:dyDescent="0.2"/>
    <row r="61091" ht="12.75" customHeight="1" x14ac:dyDescent="0.2"/>
    <row r="61092" ht="12.75" customHeight="1" x14ac:dyDescent="0.2"/>
    <row r="61093" ht="12.75" customHeight="1" x14ac:dyDescent="0.2"/>
    <row r="61094" ht="12.75" customHeight="1" x14ac:dyDescent="0.2"/>
    <row r="61095" ht="12.75" customHeight="1" x14ac:dyDescent="0.2"/>
    <row r="61096" ht="12.75" customHeight="1" x14ac:dyDescent="0.2"/>
    <row r="61097" ht="12.75" customHeight="1" x14ac:dyDescent="0.2"/>
    <row r="61098" ht="12.75" customHeight="1" x14ac:dyDescent="0.2"/>
    <row r="61099" ht="12.75" customHeight="1" x14ac:dyDescent="0.2"/>
    <row r="61100" ht="12.75" customHeight="1" x14ac:dyDescent="0.2"/>
    <row r="61101" ht="12.75" customHeight="1" x14ac:dyDescent="0.2"/>
    <row r="61102" ht="12.75" customHeight="1" x14ac:dyDescent="0.2"/>
    <row r="61103" ht="12.75" customHeight="1" x14ac:dyDescent="0.2"/>
    <row r="61104" ht="12.75" customHeight="1" x14ac:dyDescent="0.2"/>
    <row r="61105" ht="12.75" customHeight="1" x14ac:dyDescent="0.2"/>
    <row r="61106" ht="12.75" customHeight="1" x14ac:dyDescent="0.2"/>
    <row r="61107" ht="12.75" customHeight="1" x14ac:dyDescent="0.2"/>
    <row r="61108" ht="12.75" customHeight="1" x14ac:dyDescent="0.2"/>
    <row r="61109" ht="12.75" customHeight="1" x14ac:dyDescent="0.2"/>
    <row r="61110" ht="12.75" customHeight="1" x14ac:dyDescent="0.2"/>
    <row r="61111" ht="12.75" customHeight="1" x14ac:dyDescent="0.2"/>
    <row r="61112" ht="12.75" customHeight="1" x14ac:dyDescent="0.2"/>
    <row r="61113" ht="12.75" customHeight="1" x14ac:dyDescent="0.2"/>
    <row r="61114" ht="12.75" customHeight="1" x14ac:dyDescent="0.2"/>
    <row r="61115" ht="12.75" customHeight="1" x14ac:dyDescent="0.2"/>
    <row r="61116" ht="12.75" customHeight="1" x14ac:dyDescent="0.2"/>
    <row r="61117" ht="12.75" customHeight="1" x14ac:dyDescent="0.2"/>
    <row r="61118" ht="12.75" customHeight="1" x14ac:dyDescent="0.2"/>
    <row r="61119" ht="12.75" customHeight="1" x14ac:dyDescent="0.2"/>
    <row r="61120" ht="12.75" customHeight="1" x14ac:dyDescent="0.2"/>
    <row r="61121" ht="12.75" customHeight="1" x14ac:dyDescent="0.2"/>
    <row r="61122" ht="12.75" customHeight="1" x14ac:dyDescent="0.2"/>
    <row r="61123" ht="12.75" customHeight="1" x14ac:dyDescent="0.2"/>
    <row r="61124" ht="12.75" customHeight="1" x14ac:dyDescent="0.2"/>
    <row r="61125" ht="12.75" customHeight="1" x14ac:dyDescent="0.2"/>
    <row r="61126" ht="12.75" customHeight="1" x14ac:dyDescent="0.2"/>
    <row r="61127" ht="12.75" customHeight="1" x14ac:dyDescent="0.2"/>
    <row r="61128" ht="12.75" customHeight="1" x14ac:dyDescent="0.2"/>
    <row r="61129" ht="12.75" customHeight="1" x14ac:dyDescent="0.2"/>
    <row r="61130" ht="12.75" customHeight="1" x14ac:dyDescent="0.2"/>
    <row r="61131" ht="12.75" customHeight="1" x14ac:dyDescent="0.2"/>
    <row r="61132" ht="12.75" customHeight="1" x14ac:dyDescent="0.2"/>
    <row r="61133" ht="12.75" customHeight="1" x14ac:dyDescent="0.2"/>
    <row r="61134" ht="12.75" customHeight="1" x14ac:dyDescent="0.2"/>
    <row r="61135" ht="12.75" customHeight="1" x14ac:dyDescent="0.2"/>
    <row r="61136" ht="12.75" customHeight="1" x14ac:dyDescent="0.2"/>
    <row r="61137" ht="12.75" customHeight="1" x14ac:dyDescent="0.2"/>
    <row r="61138" ht="12.75" customHeight="1" x14ac:dyDescent="0.2"/>
    <row r="61139" ht="12.75" customHeight="1" x14ac:dyDescent="0.2"/>
    <row r="61140" ht="12.75" customHeight="1" x14ac:dyDescent="0.2"/>
    <row r="61141" ht="12.75" customHeight="1" x14ac:dyDescent="0.2"/>
    <row r="61142" ht="12.75" customHeight="1" x14ac:dyDescent="0.2"/>
    <row r="61143" ht="12.75" customHeight="1" x14ac:dyDescent="0.2"/>
    <row r="61144" ht="12.75" customHeight="1" x14ac:dyDescent="0.2"/>
    <row r="61145" ht="12.75" customHeight="1" x14ac:dyDescent="0.2"/>
    <row r="61146" ht="12.75" customHeight="1" x14ac:dyDescent="0.2"/>
    <row r="61147" ht="12.75" customHeight="1" x14ac:dyDescent="0.2"/>
    <row r="61148" ht="12.75" customHeight="1" x14ac:dyDescent="0.2"/>
    <row r="61149" ht="12.75" customHeight="1" x14ac:dyDescent="0.2"/>
    <row r="61150" ht="12.75" customHeight="1" x14ac:dyDescent="0.2"/>
    <row r="61151" ht="12.75" customHeight="1" x14ac:dyDescent="0.2"/>
    <row r="61152" ht="12.75" customHeight="1" x14ac:dyDescent="0.2"/>
    <row r="61153" ht="12.75" customHeight="1" x14ac:dyDescent="0.2"/>
    <row r="61154" ht="12.75" customHeight="1" x14ac:dyDescent="0.2"/>
    <row r="61155" ht="12.75" customHeight="1" x14ac:dyDescent="0.2"/>
    <row r="61156" ht="12.75" customHeight="1" x14ac:dyDescent="0.2"/>
    <row r="61157" ht="12.75" customHeight="1" x14ac:dyDescent="0.2"/>
    <row r="61158" ht="12.75" customHeight="1" x14ac:dyDescent="0.2"/>
    <row r="61159" ht="12.75" customHeight="1" x14ac:dyDescent="0.2"/>
    <row r="61160" ht="12.75" customHeight="1" x14ac:dyDescent="0.2"/>
    <row r="61161" ht="12.75" customHeight="1" x14ac:dyDescent="0.2"/>
    <row r="61162" ht="12.75" customHeight="1" x14ac:dyDescent="0.2"/>
    <row r="61163" ht="12.75" customHeight="1" x14ac:dyDescent="0.2"/>
    <row r="61164" ht="12.75" customHeight="1" x14ac:dyDescent="0.2"/>
    <row r="61165" ht="12.75" customHeight="1" x14ac:dyDescent="0.2"/>
    <row r="61166" ht="12.75" customHeight="1" x14ac:dyDescent="0.2"/>
    <row r="61167" ht="12.75" customHeight="1" x14ac:dyDescent="0.2"/>
    <row r="61168" ht="12.75" customHeight="1" x14ac:dyDescent="0.2"/>
    <row r="61169" ht="12.75" customHeight="1" x14ac:dyDescent="0.2"/>
    <row r="61170" ht="12.75" customHeight="1" x14ac:dyDescent="0.2"/>
    <row r="61171" ht="12.75" customHeight="1" x14ac:dyDescent="0.2"/>
    <row r="61172" ht="12.75" customHeight="1" x14ac:dyDescent="0.2"/>
    <row r="61173" ht="12.75" customHeight="1" x14ac:dyDescent="0.2"/>
    <row r="61174" ht="12.75" customHeight="1" x14ac:dyDescent="0.2"/>
    <row r="61175" ht="12.75" customHeight="1" x14ac:dyDescent="0.2"/>
    <row r="61176" ht="12.75" customHeight="1" x14ac:dyDescent="0.2"/>
    <row r="61177" ht="12.75" customHeight="1" x14ac:dyDescent="0.2"/>
    <row r="61178" ht="12.75" customHeight="1" x14ac:dyDescent="0.2"/>
    <row r="61179" ht="12.75" customHeight="1" x14ac:dyDescent="0.2"/>
    <row r="61180" ht="12.75" customHeight="1" x14ac:dyDescent="0.2"/>
    <row r="61181" ht="12.75" customHeight="1" x14ac:dyDescent="0.2"/>
    <row r="61182" ht="12.75" customHeight="1" x14ac:dyDescent="0.2"/>
    <row r="61183" ht="12.75" customHeight="1" x14ac:dyDescent="0.2"/>
    <row r="61184" ht="12.75" customHeight="1" x14ac:dyDescent="0.2"/>
    <row r="61185" ht="12.75" customHeight="1" x14ac:dyDescent="0.2"/>
    <row r="61186" ht="12.75" customHeight="1" x14ac:dyDescent="0.2"/>
    <row r="61187" ht="12.75" customHeight="1" x14ac:dyDescent="0.2"/>
    <row r="61188" ht="12.75" customHeight="1" x14ac:dyDescent="0.2"/>
    <row r="61189" ht="12.75" customHeight="1" x14ac:dyDescent="0.2"/>
    <row r="61190" ht="12.75" customHeight="1" x14ac:dyDescent="0.2"/>
    <row r="61191" ht="12.75" customHeight="1" x14ac:dyDescent="0.2"/>
    <row r="61192" ht="12.75" customHeight="1" x14ac:dyDescent="0.2"/>
    <row r="61193" ht="12.75" customHeight="1" x14ac:dyDescent="0.2"/>
    <row r="61194" ht="12.75" customHeight="1" x14ac:dyDescent="0.2"/>
    <row r="61195" ht="12.75" customHeight="1" x14ac:dyDescent="0.2"/>
    <row r="61196" ht="12.75" customHeight="1" x14ac:dyDescent="0.2"/>
    <row r="61197" ht="12.75" customHeight="1" x14ac:dyDescent="0.2"/>
    <row r="61198" ht="12.75" customHeight="1" x14ac:dyDescent="0.2"/>
    <row r="61199" ht="12.75" customHeight="1" x14ac:dyDescent="0.2"/>
    <row r="61200" ht="12.75" customHeight="1" x14ac:dyDescent="0.2"/>
    <row r="61201" ht="12.75" customHeight="1" x14ac:dyDescent="0.2"/>
    <row r="61202" ht="12.75" customHeight="1" x14ac:dyDescent="0.2"/>
    <row r="61203" ht="12.75" customHeight="1" x14ac:dyDescent="0.2"/>
    <row r="61204" ht="12.75" customHeight="1" x14ac:dyDescent="0.2"/>
    <row r="61205" ht="12.75" customHeight="1" x14ac:dyDescent="0.2"/>
    <row r="61206" ht="12.75" customHeight="1" x14ac:dyDescent="0.2"/>
    <row r="61207" ht="12.75" customHeight="1" x14ac:dyDescent="0.2"/>
    <row r="61208" ht="12.75" customHeight="1" x14ac:dyDescent="0.2"/>
    <row r="61209" ht="12.75" customHeight="1" x14ac:dyDescent="0.2"/>
    <row r="61210" ht="12.75" customHeight="1" x14ac:dyDescent="0.2"/>
    <row r="61211" ht="12.75" customHeight="1" x14ac:dyDescent="0.2"/>
    <row r="61212" ht="12.75" customHeight="1" x14ac:dyDescent="0.2"/>
    <row r="61213" ht="12.75" customHeight="1" x14ac:dyDescent="0.2"/>
    <row r="61214" ht="12.75" customHeight="1" x14ac:dyDescent="0.2"/>
    <row r="61215" ht="12.75" customHeight="1" x14ac:dyDescent="0.2"/>
    <row r="61216" ht="12.75" customHeight="1" x14ac:dyDescent="0.2"/>
    <row r="61217" ht="12.75" customHeight="1" x14ac:dyDescent="0.2"/>
    <row r="61218" ht="12.75" customHeight="1" x14ac:dyDescent="0.2"/>
    <row r="61219" ht="12.75" customHeight="1" x14ac:dyDescent="0.2"/>
    <row r="61220" ht="12.75" customHeight="1" x14ac:dyDescent="0.2"/>
    <row r="61221" ht="12.75" customHeight="1" x14ac:dyDescent="0.2"/>
    <row r="61222" ht="12.75" customHeight="1" x14ac:dyDescent="0.2"/>
    <row r="61223" ht="12.75" customHeight="1" x14ac:dyDescent="0.2"/>
    <row r="61224" ht="12.75" customHeight="1" x14ac:dyDescent="0.2"/>
    <row r="61225" ht="12.75" customHeight="1" x14ac:dyDescent="0.2"/>
    <row r="61226" ht="12.75" customHeight="1" x14ac:dyDescent="0.2"/>
    <row r="61227" ht="12.75" customHeight="1" x14ac:dyDescent="0.2"/>
    <row r="61228" ht="12.75" customHeight="1" x14ac:dyDescent="0.2"/>
    <row r="61229" ht="12.75" customHeight="1" x14ac:dyDescent="0.2"/>
    <row r="61230" ht="12.75" customHeight="1" x14ac:dyDescent="0.2"/>
    <row r="61231" ht="12.75" customHeight="1" x14ac:dyDescent="0.2"/>
    <row r="61232" ht="12.75" customHeight="1" x14ac:dyDescent="0.2"/>
    <row r="61233" ht="12.75" customHeight="1" x14ac:dyDescent="0.2"/>
    <row r="61234" ht="12.75" customHeight="1" x14ac:dyDescent="0.2"/>
    <row r="61235" ht="12.75" customHeight="1" x14ac:dyDescent="0.2"/>
    <row r="61236" ht="12.75" customHeight="1" x14ac:dyDescent="0.2"/>
    <row r="61237" ht="12.75" customHeight="1" x14ac:dyDescent="0.2"/>
    <row r="61238" ht="12.75" customHeight="1" x14ac:dyDescent="0.2"/>
    <row r="61239" ht="12.75" customHeight="1" x14ac:dyDescent="0.2"/>
    <row r="61240" ht="12.75" customHeight="1" x14ac:dyDescent="0.2"/>
    <row r="61241" ht="12.75" customHeight="1" x14ac:dyDescent="0.2"/>
    <row r="61242" ht="12.75" customHeight="1" x14ac:dyDescent="0.2"/>
    <row r="61243" ht="12.75" customHeight="1" x14ac:dyDescent="0.2"/>
    <row r="61244" ht="12.75" customHeight="1" x14ac:dyDescent="0.2"/>
    <row r="61245" ht="12.75" customHeight="1" x14ac:dyDescent="0.2"/>
    <row r="61246" ht="12.75" customHeight="1" x14ac:dyDescent="0.2"/>
    <row r="61247" ht="12.75" customHeight="1" x14ac:dyDescent="0.2"/>
    <row r="61248" ht="12.75" customHeight="1" x14ac:dyDescent="0.2"/>
    <row r="61249" ht="12.75" customHeight="1" x14ac:dyDescent="0.2"/>
    <row r="61250" ht="12.75" customHeight="1" x14ac:dyDescent="0.2"/>
    <row r="61251" ht="12.75" customHeight="1" x14ac:dyDescent="0.2"/>
    <row r="61252" ht="12.75" customHeight="1" x14ac:dyDescent="0.2"/>
    <row r="61253" ht="12.75" customHeight="1" x14ac:dyDescent="0.2"/>
    <row r="61254" ht="12.75" customHeight="1" x14ac:dyDescent="0.2"/>
    <row r="61255" ht="12.75" customHeight="1" x14ac:dyDescent="0.2"/>
    <row r="61256" ht="12.75" customHeight="1" x14ac:dyDescent="0.2"/>
    <row r="61257" ht="12.75" customHeight="1" x14ac:dyDescent="0.2"/>
    <row r="61258" ht="12.75" customHeight="1" x14ac:dyDescent="0.2"/>
    <row r="61259" ht="12.75" customHeight="1" x14ac:dyDescent="0.2"/>
    <row r="61260" ht="12.75" customHeight="1" x14ac:dyDescent="0.2"/>
    <row r="61261" ht="12.75" customHeight="1" x14ac:dyDescent="0.2"/>
    <row r="61262" ht="12.75" customHeight="1" x14ac:dyDescent="0.2"/>
    <row r="61263" ht="12.75" customHeight="1" x14ac:dyDescent="0.2"/>
    <row r="61264" ht="12.75" customHeight="1" x14ac:dyDescent="0.2"/>
    <row r="61265" ht="12.75" customHeight="1" x14ac:dyDescent="0.2"/>
    <row r="61266" ht="12.75" customHeight="1" x14ac:dyDescent="0.2"/>
    <row r="61267" ht="12.75" customHeight="1" x14ac:dyDescent="0.2"/>
    <row r="61268" ht="12.75" customHeight="1" x14ac:dyDescent="0.2"/>
    <row r="61269" ht="12.75" customHeight="1" x14ac:dyDescent="0.2"/>
    <row r="61270" ht="12.75" customHeight="1" x14ac:dyDescent="0.2"/>
    <row r="61271" ht="12.75" customHeight="1" x14ac:dyDescent="0.2"/>
    <row r="61272" ht="12.75" customHeight="1" x14ac:dyDescent="0.2"/>
    <row r="61273" ht="12.75" customHeight="1" x14ac:dyDescent="0.2"/>
    <row r="61274" ht="12.75" customHeight="1" x14ac:dyDescent="0.2"/>
    <row r="61275" ht="12.75" customHeight="1" x14ac:dyDescent="0.2"/>
    <row r="61276" ht="12.75" customHeight="1" x14ac:dyDescent="0.2"/>
    <row r="61277" ht="12.75" customHeight="1" x14ac:dyDescent="0.2"/>
    <row r="61278" ht="12.75" customHeight="1" x14ac:dyDescent="0.2"/>
    <row r="61279" ht="12.75" customHeight="1" x14ac:dyDescent="0.2"/>
    <row r="61280" ht="12.75" customHeight="1" x14ac:dyDescent="0.2"/>
    <row r="61281" ht="12.75" customHeight="1" x14ac:dyDescent="0.2"/>
    <row r="61282" ht="12.75" customHeight="1" x14ac:dyDescent="0.2"/>
    <row r="61283" ht="12.75" customHeight="1" x14ac:dyDescent="0.2"/>
    <row r="61284" ht="12.75" customHeight="1" x14ac:dyDescent="0.2"/>
    <row r="61285" ht="12.75" customHeight="1" x14ac:dyDescent="0.2"/>
    <row r="61286" ht="12.75" customHeight="1" x14ac:dyDescent="0.2"/>
    <row r="61287" ht="12.75" customHeight="1" x14ac:dyDescent="0.2"/>
    <row r="61288" ht="12.75" customHeight="1" x14ac:dyDescent="0.2"/>
    <row r="61289" ht="12.75" customHeight="1" x14ac:dyDescent="0.2"/>
    <row r="61290" ht="12.75" customHeight="1" x14ac:dyDescent="0.2"/>
    <row r="61291" ht="12.75" customHeight="1" x14ac:dyDescent="0.2"/>
    <row r="61292" ht="12.75" customHeight="1" x14ac:dyDescent="0.2"/>
    <row r="61293" ht="12.75" customHeight="1" x14ac:dyDescent="0.2"/>
    <row r="61294" ht="12.75" customHeight="1" x14ac:dyDescent="0.2"/>
    <row r="61295" ht="12.75" customHeight="1" x14ac:dyDescent="0.2"/>
    <row r="61296" ht="12.75" customHeight="1" x14ac:dyDescent="0.2"/>
    <row r="61297" ht="12.75" customHeight="1" x14ac:dyDescent="0.2"/>
    <row r="61298" ht="12.75" customHeight="1" x14ac:dyDescent="0.2"/>
    <row r="61299" ht="12.75" customHeight="1" x14ac:dyDescent="0.2"/>
    <row r="61300" ht="12.75" customHeight="1" x14ac:dyDescent="0.2"/>
    <row r="61301" ht="12.75" customHeight="1" x14ac:dyDescent="0.2"/>
    <row r="61302" ht="12.75" customHeight="1" x14ac:dyDescent="0.2"/>
    <row r="61303" ht="12.75" customHeight="1" x14ac:dyDescent="0.2"/>
    <row r="61304" ht="12.75" customHeight="1" x14ac:dyDescent="0.2"/>
    <row r="61305" ht="12.75" customHeight="1" x14ac:dyDescent="0.2"/>
    <row r="61306" ht="12.75" customHeight="1" x14ac:dyDescent="0.2"/>
    <row r="61307" ht="12.75" customHeight="1" x14ac:dyDescent="0.2"/>
    <row r="61308" ht="12.75" customHeight="1" x14ac:dyDescent="0.2"/>
    <row r="61309" ht="12.75" customHeight="1" x14ac:dyDescent="0.2"/>
    <row r="61310" ht="12.75" customHeight="1" x14ac:dyDescent="0.2"/>
    <row r="61311" ht="12.75" customHeight="1" x14ac:dyDescent="0.2"/>
    <row r="61312" ht="12.75" customHeight="1" x14ac:dyDescent="0.2"/>
    <row r="61313" ht="12.75" customHeight="1" x14ac:dyDescent="0.2"/>
    <row r="61314" ht="12.75" customHeight="1" x14ac:dyDescent="0.2"/>
    <row r="61315" ht="12.75" customHeight="1" x14ac:dyDescent="0.2"/>
    <row r="61316" ht="12.75" customHeight="1" x14ac:dyDescent="0.2"/>
    <row r="61317" ht="12.75" customHeight="1" x14ac:dyDescent="0.2"/>
    <row r="61318" ht="12.75" customHeight="1" x14ac:dyDescent="0.2"/>
    <row r="61319" ht="12.75" customHeight="1" x14ac:dyDescent="0.2"/>
    <row r="61320" ht="12.75" customHeight="1" x14ac:dyDescent="0.2"/>
    <row r="61321" ht="12.75" customHeight="1" x14ac:dyDescent="0.2"/>
    <row r="61322" ht="12.75" customHeight="1" x14ac:dyDescent="0.2"/>
    <row r="61323" ht="12.75" customHeight="1" x14ac:dyDescent="0.2"/>
    <row r="61324" ht="12.75" customHeight="1" x14ac:dyDescent="0.2"/>
    <row r="61325" ht="12.75" customHeight="1" x14ac:dyDescent="0.2"/>
    <row r="61326" ht="12.75" customHeight="1" x14ac:dyDescent="0.2"/>
    <row r="61327" ht="12.75" customHeight="1" x14ac:dyDescent="0.2"/>
    <row r="61328" ht="12.75" customHeight="1" x14ac:dyDescent="0.2"/>
    <row r="61329" ht="12.75" customHeight="1" x14ac:dyDescent="0.2"/>
    <row r="61330" ht="12.75" customHeight="1" x14ac:dyDescent="0.2"/>
    <row r="61331" ht="12.75" customHeight="1" x14ac:dyDescent="0.2"/>
    <row r="61332" ht="12.75" customHeight="1" x14ac:dyDescent="0.2"/>
    <row r="61333" ht="12.75" customHeight="1" x14ac:dyDescent="0.2"/>
    <row r="61334" ht="12.75" customHeight="1" x14ac:dyDescent="0.2"/>
    <row r="61335" ht="12.75" customHeight="1" x14ac:dyDescent="0.2"/>
    <row r="61336" ht="12.75" customHeight="1" x14ac:dyDescent="0.2"/>
    <row r="61337" ht="12.75" customHeight="1" x14ac:dyDescent="0.2"/>
    <row r="61338" ht="12.75" customHeight="1" x14ac:dyDescent="0.2"/>
    <row r="61339" ht="12.75" customHeight="1" x14ac:dyDescent="0.2"/>
    <row r="61340" ht="12.75" customHeight="1" x14ac:dyDescent="0.2"/>
    <row r="61341" ht="12.75" customHeight="1" x14ac:dyDescent="0.2"/>
    <row r="61342" ht="12.75" customHeight="1" x14ac:dyDescent="0.2"/>
    <row r="61343" ht="12.75" customHeight="1" x14ac:dyDescent="0.2"/>
    <row r="61344" ht="12.75" customHeight="1" x14ac:dyDescent="0.2"/>
    <row r="61345" ht="12.75" customHeight="1" x14ac:dyDescent="0.2"/>
    <row r="61346" ht="12.75" customHeight="1" x14ac:dyDescent="0.2"/>
    <row r="61347" ht="12.75" customHeight="1" x14ac:dyDescent="0.2"/>
    <row r="61348" ht="12.75" customHeight="1" x14ac:dyDescent="0.2"/>
    <row r="61349" ht="12.75" customHeight="1" x14ac:dyDescent="0.2"/>
    <row r="61350" ht="12.75" customHeight="1" x14ac:dyDescent="0.2"/>
    <row r="61351" ht="12.75" customHeight="1" x14ac:dyDescent="0.2"/>
    <row r="61352" ht="12.75" customHeight="1" x14ac:dyDescent="0.2"/>
    <row r="61353" ht="12.75" customHeight="1" x14ac:dyDescent="0.2"/>
    <row r="61354" ht="12.75" customHeight="1" x14ac:dyDescent="0.2"/>
    <row r="61355" ht="12.75" customHeight="1" x14ac:dyDescent="0.2"/>
    <row r="61356" ht="12.75" customHeight="1" x14ac:dyDescent="0.2"/>
    <row r="61357" ht="12.75" customHeight="1" x14ac:dyDescent="0.2"/>
    <row r="61358" ht="12.75" customHeight="1" x14ac:dyDescent="0.2"/>
    <row r="61359" ht="12.75" customHeight="1" x14ac:dyDescent="0.2"/>
    <row r="61360" ht="12.75" customHeight="1" x14ac:dyDescent="0.2"/>
    <row r="61361" ht="12.75" customHeight="1" x14ac:dyDescent="0.2"/>
    <row r="61362" ht="12.75" customHeight="1" x14ac:dyDescent="0.2"/>
    <row r="61363" ht="12.75" customHeight="1" x14ac:dyDescent="0.2"/>
    <row r="61364" ht="12.75" customHeight="1" x14ac:dyDescent="0.2"/>
    <row r="61365" ht="12.75" customHeight="1" x14ac:dyDescent="0.2"/>
    <row r="61366" ht="12.75" customHeight="1" x14ac:dyDescent="0.2"/>
    <row r="61367" ht="12.75" customHeight="1" x14ac:dyDescent="0.2"/>
    <row r="61368" ht="12.75" customHeight="1" x14ac:dyDescent="0.2"/>
    <row r="61369" ht="12.75" customHeight="1" x14ac:dyDescent="0.2"/>
    <row r="61370" ht="12.75" customHeight="1" x14ac:dyDescent="0.2"/>
    <row r="61371" ht="12.75" customHeight="1" x14ac:dyDescent="0.2"/>
    <row r="61372" ht="12.75" customHeight="1" x14ac:dyDescent="0.2"/>
    <row r="61373" ht="12.75" customHeight="1" x14ac:dyDescent="0.2"/>
    <row r="61374" ht="12.75" customHeight="1" x14ac:dyDescent="0.2"/>
    <row r="61375" ht="12.75" customHeight="1" x14ac:dyDescent="0.2"/>
    <row r="61376" ht="12.75" customHeight="1" x14ac:dyDescent="0.2"/>
    <row r="61377" ht="12.75" customHeight="1" x14ac:dyDescent="0.2"/>
    <row r="61378" ht="12.75" customHeight="1" x14ac:dyDescent="0.2"/>
    <row r="61379" ht="12.75" customHeight="1" x14ac:dyDescent="0.2"/>
    <row r="61380" ht="12.75" customHeight="1" x14ac:dyDescent="0.2"/>
    <row r="61381" ht="12.75" customHeight="1" x14ac:dyDescent="0.2"/>
    <row r="61382" ht="12.75" customHeight="1" x14ac:dyDescent="0.2"/>
    <row r="61383" ht="12.75" customHeight="1" x14ac:dyDescent="0.2"/>
    <row r="61384" ht="12.75" customHeight="1" x14ac:dyDescent="0.2"/>
    <row r="61385" ht="12.75" customHeight="1" x14ac:dyDescent="0.2"/>
    <row r="61386" ht="12.75" customHeight="1" x14ac:dyDescent="0.2"/>
    <row r="61387" ht="12.75" customHeight="1" x14ac:dyDescent="0.2"/>
    <row r="61388" ht="12.75" customHeight="1" x14ac:dyDescent="0.2"/>
    <row r="61389" ht="12.75" customHeight="1" x14ac:dyDescent="0.2"/>
    <row r="61390" ht="12.75" customHeight="1" x14ac:dyDescent="0.2"/>
    <row r="61391" ht="12.75" customHeight="1" x14ac:dyDescent="0.2"/>
    <row r="61392" ht="12.75" customHeight="1" x14ac:dyDescent="0.2"/>
    <row r="61393" ht="12.75" customHeight="1" x14ac:dyDescent="0.2"/>
    <row r="61394" ht="12.75" customHeight="1" x14ac:dyDescent="0.2"/>
    <row r="61395" ht="12.75" customHeight="1" x14ac:dyDescent="0.2"/>
    <row r="61396" ht="12.75" customHeight="1" x14ac:dyDescent="0.2"/>
    <row r="61397" ht="12.75" customHeight="1" x14ac:dyDescent="0.2"/>
    <row r="61398" ht="12.75" customHeight="1" x14ac:dyDescent="0.2"/>
    <row r="61399" ht="12.75" customHeight="1" x14ac:dyDescent="0.2"/>
    <row r="61400" ht="12.75" customHeight="1" x14ac:dyDescent="0.2"/>
    <row r="61401" ht="12.75" customHeight="1" x14ac:dyDescent="0.2"/>
    <row r="61402" ht="12.75" customHeight="1" x14ac:dyDescent="0.2"/>
    <row r="61403" ht="12.75" customHeight="1" x14ac:dyDescent="0.2"/>
    <row r="61404" ht="12.75" customHeight="1" x14ac:dyDescent="0.2"/>
    <row r="61405" ht="12.75" customHeight="1" x14ac:dyDescent="0.2"/>
    <row r="61406" ht="12.75" customHeight="1" x14ac:dyDescent="0.2"/>
    <row r="61407" ht="12.75" customHeight="1" x14ac:dyDescent="0.2"/>
    <row r="61408" ht="12.75" customHeight="1" x14ac:dyDescent="0.2"/>
    <row r="61409" ht="12.75" customHeight="1" x14ac:dyDescent="0.2"/>
    <row r="61410" ht="12.75" customHeight="1" x14ac:dyDescent="0.2"/>
    <row r="61411" ht="12.75" customHeight="1" x14ac:dyDescent="0.2"/>
    <row r="61412" ht="12.75" customHeight="1" x14ac:dyDescent="0.2"/>
    <row r="61413" ht="12.75" customHeight="1" x14ac:dyDescent="0.2"/>
    <row r="61414" ht="12.75" customHeight="1" x14ac:dyDescent="0.2"/>
    <row r="61415" ht="12.75" customHeight="1" x14ac:dyDescent="0.2"/>
    <row r="61416" ht="12.75" customHeight="1" x14ac:dyDescent="0.2"/>
    <row r="61417" ht="12.75" customHeight="1" x14ac:dyDescent="0.2"/>
    <row r="61418" ht="12.75" customHeight="1" x14ac:dyDescent="0.2"/>
    <row r="61419" ht="12.75" customHeight="1" x14ac:dyDescent="0.2"/>
    <row r="61420" ht="12.75" customHeight="1" x14ac:dyDescent="0.2"/>
    <row r="61421" ht="12.75" customHeight="1" x14ac:dyDescent="0.2"/>
    <row r="61422" ht="12.75" customHeight="1" x14ac:dyDescent="0.2"/>
    <row r="61423" ht="12.75" customHeight="1" x14ac:dyDescent="0.2"/>
    <row r="61424" ht="12.75" customHeight="1" x14ac:dyDescent="0.2"/>
    <row r="61425" ht="12.75" customHeight="1" x14ac:dyDescent="0.2"/>
    <row r="61426" ht="12.75" customHeight="1" x14ac:dyDescent="0.2"/>
    <row r="61427" ht="12.75" customHeight="1" x14ac:dyDescent="0.2"/>
    <row r="61428" ht="12.75" customHeight="1" x14ac:dyDescent="0.2"/>
    <row r="61429" ht="12.75" customHeight="1" x14ac:dyDescent="0.2"/>
    <row r="61430" ht="12.75" customHeight="1" x14ac:dyDescent="0.2"/>
    <row r="61431" ht="12.75" customHeight="1" x14ac:dyDescent="0.2"/>
    <row r="61432" ht="12.75" customHeight="1" x14ac:dyDescent="0.2"/>
    <row r="61433" ht="12.75" customHeight="1" x14ac:dyDescent="0.2"/>
    <row r="61434" ht="12.75" customHeight="1" x14ac:dyDescent="0.2"/>
    <row r="61435" ht="12.75" customHeight="1" x14ac:dyDescent="0.2"/>
    <row r="61436" ht="12.75" customHeight="1" x14ac:dyDescent="0.2"/>
    <row r="61437" ht="12.75" customHeight="1" x14ac:dyDescent="0.2"/>
    <row r="61438" ht="12.75" customHeight="1" x14ac:dyDescent="0.2"/>
    <row r="61439" ht="12.75" customHeight="1" x14ac:dyDescent="0.2"/>
    <row r="61440" ht="12.75" customHeight="1" x14ac:dyDescent="0.2"/>
    <row r="61441" ht="12.75" customHeight="1" x14ac:dyDescent="0.2"/>
    <row r="61442" ht="12.75" customHeight="1" x14ac:dyDescent="0.2"/>
    <row r="61443" ht="12.75" customHeight="1" x14ac:dyDescent="0.2"/>
    <row r="61444" ht="12.75" customHeight="1" x14ac:dyDescent="0.2"/>
    <row r="61445" ht="12.75" customHeight="1" x14ac:dyDescent="0.2"/>
    <row r="61446" ht="12.75" customHeight="1" x14ac:dyDescent="0.2"/>
    <row r="61447" ht="12.75" customHeight="1" x14ac:dyDescent="0.2"/>
    <row r="61448" ht="12.75" customHeight="1" x14ac:dyDescent="0.2"/>
    <row r="61449" ht="12.75" customHeight="1" x14ac:dyDescent="0.2"/>
    <row r="61450" ht="12.75" customHeight="1" x14ac:dyDescent="0.2"/>
    <row r="61451" ht="12.75" customHeight="1" x14ac:dyDescent="0.2"/>
    <row r="61452" ht="12.75" customHeight="1" x14ac:dyDescent="0.2"/>
    <row r="61453" ht="12.75" customHeight="1" x14ac:dyDescent="0.2"/>
    <row r="61454" ht="12.75" customHeight="1" x14ac:dyDescent="0.2"/>
    <row r="61455" ht="12.75" customHeight="1" x14ac:dyDescent="0.2"/>
    <row r="61456" ht="12.75" customHeight="1" x14ac:dyDescent="0.2"/>
    <row r="61457" ht="12.75" customHeight="1" x14ac:dyDescent="0.2"/>
    <row r="61458" ht="12.75" customHeight="1" x14ac:dyDescent="0.2"/>
    <row r="61459" ht="12.75" customHeight="1" x14ac:dyDescent="0.2"/>
    <row r="61460" ht="12.75" customHeight="1" x14ac:dyDescent="0.2"/>
    <row r="61461" ht="12.75" customHeight="1" x14ac:dyDescent="0.2"/>
    <row r="61462" ht="12.75" customHeight="1" x14ac:dyDescent="0.2"/>
    <row r="61463" ht="12.75" customHeight="1" x14ac:dyDescent="0.2"/>
    <row r="61464" ht="12.75" customHeight="1" x14ac:dyDescent="0.2"/>
    <row r="61465" ht="12.75" customHeight="1" x14ac:dyDescent="0.2"/>
    <row r="61466" ht="12.75" customHeight="1" x14ac:dyDescent="0.2"/>
    <row r="61467" ht="12.75" customHeight="1" x14ac:dyDescent="0.2"/>
    <row r="61468" ht="12.75" customHeight="1" x14ac:dyDescent="0.2"/>
    <row r="61469" ht="12.75" customHeight="1" x14ac:dyDescent="0.2"/>
    <row r="61470" ht="12.75" customHeight="1" x14ac:dyDescent="0.2"/>
    <row r="61471" ht="12.75" customHeight="1" x14ac:dyDescent="0.2"/>
    <row r="61472" ht="12.75" customHeight="1" x14ac:dyDescent="0.2"/>
    <row r="61473" ht="12.75" customHeight="1" x14ac:dyDescent="0.2"/>
    <row r="61474" ht="12.75" customHeight="1" x14ac:dyDescent="0.2"/>
    <row r="61475" ht="12.75" customHeight="1" x14ac:dyDescent="0.2"/>
    <row r="61476" ht="12.75" customHeight="1" x14ac:dyDescent="0.2"/>
    <row r="61477" ht="12.75" customHeight="1" x14ac:dyDescent="0.2"/>
    <row r="61478" ht="12.75" customHeight="1" x14ac:dyDescent="0.2"/>
    <row r="61479" ht="12.75" customHeight="1" x14ac:dyDescent="0.2"/>
    <row r="61480" ht="12.75" customHeight="1" x14ac:dyDescent="0.2"/>
    <row r="61481" ht="12.75" customHeight="1" x14ac:dyDescent="0.2"/>
    <row r="61482" ht="12.75" customHeight="1" x14ac:dyDescent="0.2"/>
    <row r="61483" ht="12.75" customHeight="1" x14ac:dyDescent="0.2"/>
    <row r="61484" ht="12.75" customHeight="1" x14ac:dyDescent="0.2"/>
    <row r="61485" ht="12.75" customHeight="1" x14ac:dyDescent="0.2"/>
    <row r="61486" ht="12.75" customHeight="1" x14ac:dyDescent="0.2"/>
    <row r="61487" ht="12.75" customHeight="1" x14ac:dyDescent="0.2"/>
    <row r="61488" ht="12.75" customHeight="1" x14ac:dyDescent="0.2"/>
    <row r="61489" ht="12.75" customHeight="1" x14ac:dyDescent="0.2"/>
    <row r="61490" ht="12.75" customHeight="1" x14ac:dyDescent="0.2"/>
    <row r="61491" ht="12.75" customHeight="1" x14ac:dyDescent="0.2"/>
    <row r="61492" ht="12.75" customHeight="1" x14ac:dyDescent="0.2"/>
    <row r="61493" ht="12.75" customHeight="1" x14ac:dyDescent="0.2"/>
    <row r="61494" ht="12.75" customHeight="1" x14ac:dyDescent="0.2"/>
    <row r="61495" ht="12.75" customHeight="1" x14ac:dyDescent="0.2"/>
    <row r="61496" ht="12.75" customHeight="1" x14ac:dyDescent="0.2"/>
    <row r="61497" ht="12.75" customHeight="1" x14ac:dyDescent="0.2"/>
    <row r="61498" ht="12.75" customHeight="1" x14ac:dyDescent="0.2"/>
    <row r="61499" ht="12.75" customHeight="1" x14ac:dyDescent="0.2"/>
    <row r="61500" ht="12.75" customHeight="1" x14ac:dyDescent="0.2"/>
    <row r="61501" ht="12.75" customHeight="1" x14ac:dyDescent="0.2"/>
    <row r="61502" ht="12.75" customHeight="1" x14ac:dyDescent="0.2"/>
    <row r="61503" ht="12.75" customHeight="1" x14ac:dyDescent="0.2"/>
    <row r="61504" ht="12.75" customHeight="1" x14ac:dyDescent="0.2"/>
    <row r="61505" ht="12.75" customHeight="1" x14ac:dyDescent="0.2"/>
    <row r="61506" ht="12.75" customHeight="1" x14ac:dyDescent="0.2"/>
    <row r="61507" ht="12.75" customHeight="1" x14ac:dyDescent="0.2"/>
    <row r="61508" ht="12.75" customHeight="1" x14ac:dyDescent="0.2"/>
    <row r="61509" ht="12.75" customHeight="1" x14ac:dyDescent="0.2"/>
    <row r="61510" ht="12.75" customHeight="1" x14ac:dyDescent="0.2"/>
    <row r="61511" ht="12.75" customHeight="1" x14ac:dyDescent="0.2"/>
    <row r="61512" ht="12.75" customHeight="1" x14ac:dyDescent="0.2"/>
    <row r="61513" ht="12.75" customHeight="1" x14ac:dyDescent="0.2"/>
    <row r="61514" ht="12.75" customHeight="1" x14ac:dyDescent="0.2"/>
    <row r="61515" ht="12.75" customHeight="1" x14ac:dyDescent="0.2"/>
    <row r="61516" ht="12.75" customHeight="1" x14ac:dyDescent="0.2"/>
    <row r="61517" ht="12.75" customHeight="1" x14ac:dyDescent="0.2"/>
    <row r="61518" ht="12.75" customHeight="1" x14ac:dyDescent="0.2"/>
    <row r="61519" ht="12.75" customHeight="1" x14ac:dyDescent="0.2"/>
    <row r="61520" ht="12.75" customHeight="1" x14ac:dyDescent="0.2"/>
    <row r="61521" ht="12.75" customHeight="1" x14ac:dyDescent="0.2"/>
    <row r="61522" ht="12.75" customHeight="1" x14ac:dyDescent="0.2"/>
    <row r="61523" ht="12.75" customHeight="1" x14ac:dyDescent="0.2"/>
    <row r="61524" ht="12.75" customHeight="1" x14ac:dyDescent="0.2"/>
    <row r="61525" ht="12.75" customHeight="1" x14ac:dyDescent="0.2"/>
    <row r="61526" ht="12.75" customHeight="1" x14ac:dyDescent="0.2"/>
    <row r="61527" ht="12.75" customHeight="1" x14ac:dyDescent="0.2"/>
    <row r="61528" ht="12.75" customHeight="1" x14ac:dyDescent="0.2"/>
    <row r="61529" ht="12.75" customHeight="1" x14ac:dyDescent="0.2"/>
    <row r="61530" ht="12.75" customHeight="1" x14ac:dyDescent="0.2"/>
    <row r="61531" ht="12.75" customHeight="1" x14ac:dyDescent="0.2"/>
    <row r="61532" ht="12.75" customHeight="1" x14ac:dyDescent="0.2"/>
    <row r="61533" ht="12.75" customHeight="1" x14ac:dyDescent="0.2"/>
    <row r="61534" ht="12.75" customHeight="1" x14ac:dyDescent="0.2"/>
    <row r="61535" ht="12.75" customHeight="1" x14ac:dyDescent="0.2"/>
    <row r="61536" ht="12.75" customHeight="1" x14ac:dyDescent="0.2"/>
    <row r="61537" ht="12.75" customHeight="1" x14ac:dyDescent="0.2"/>
    <row r="61538" ht="12.75" customHeight="1" x14ac:dyDescent="0.2"/>
    <row r="61539" ht="12.75" customHeight="1" x14ac:dyDescent="0.2"/>
    <row r="61540" ht="12.75" customHeight="1" x14ac:dyDescent="0.2"/>
    <row r="61541" ht="12.75" customHeight="1" x14ac:dyDescent="0.2"/>
    <row r="61542" ht="12.75" customHeight="1" x14ac:dyDescent="0.2"/>
    <row r="61543" ht="12.75" customHeight="1" x14ac:dyDescent="0.2"/>
    <row r="61544" ht="12.75" customHeight="1" x14ac:dyDescent="0.2"/>
    <row r="61545" ht="12.75" customHeight="1" x14ac:dyDescent="0.2"/>
    <row r="61546" ht="12.75" customHeight="1" x14ac:dyDescent="0.2"/>
    <row r="61547" ht="12.75" customHeight="1" x14ac:dyDescent="0.2"/>
    <row r="61548" ht="12.75" customHeight="1" x14ac:dyDescent="0.2"/>
    <row r="61549" ht="12.75" customHeight="1" x14ac:dyDescent="0.2"/>
    <row r="61550" ht="12.75" customHeight="1" x14ac:dyDescent="0.2"/>
    <row r="61551" ht="12.75" customHeight="1" x14ac:dyDescent="0.2"/>
    <row r="61552" ht="12.75" customHeight="1" x14ac:dyDescent="0.2"/>
    <row r="61553" ht="12.75" customHeight="1" x14ac:dyDescent="0.2"/>
    <row r="61554" ht="12.75" customHeight="1" x14ac:dyDescent="0.2"/>
    <row r="61555" ht="12.75" customHeight="1" x14ac:dyDescent="0.2"/>
    <row r="61556" ht="12.75" customHeight="1" x14ac:dyDescent="0.2"/>
    <row r="61557" ht="12.75" customHeight="1" x14ac:dyDescent="0.2"/>
    <row r="61558" ht="12.75" customHeight="1" x14ac:dyDescent="0.2"/>
    <row r="61559" ht="12.75" customHeight="1" x14ac:dyDescent="0.2"/>
    <row r="61560" ht="12.75" customHeight="1" x14ac:dyDescent="0.2"/>
    <row r="61561" ht="12.75" customHeight="1" x14ac:dyDescent="0.2"/>
    <row r="61562" ht="12.75" customHeight="1" x14ac:dyDescent="0.2"/>
    <row r="61563" ht="12.75" customHeight="1" x14ac:dyDescent="0.2"/>
    <row r="61564" ht="12.75" customHeight="1" x14ac:dyDescent="0.2"/>
    <row r="61565" ht="12.75" customHeight="1" x14ac:dyDescent="0.2"/>
    <row r="61566" ht="12.75" customHeight="1" x14ac:dyDescent="0.2"/>
    <row r="61567" ht="12.75" customHeight="1" x14ac:dyDescent="0.2"/>
    <row r="61568" ht="12.75" customHeight="1" x14ac:dyDescent="0.2"/>
    <row r="61569" ht="12.75" customHeight="1" x14ac:dyDescent="0.2"/>
    <row r="61570" ht="12.75" customHeight="1" x14ac:dyDescent="0.2"/>
    <row r="61571" ht="12.75" customHeight="1" x14ac:dyDescent="0.2"/>
    <row r="61572" ht="12.75" customHeight="1" x14ac:dyDescent="0.2"/>
    <row r="61573" ht="12.75" customHeight="1" x14ac:dyDescent="0.2"/>
    <row r="61574" ht="12.75" customHeight="1" x14ac:dyDescent="0.2"/>
    <row r="61575" ht="12.75" customHeight="1" x14ac:dyDescent="0.2"/>
    <row r="61576" ht="12.75" customHeight="1" x14ac:dyDescent="0.2"/>
    <row r="61577" ht="12.75" customHeight="1" x14ac:dyDescent="0.2"/>
    <row r="61578" ht="12.75" customHeight="1" x14ac:dyDescent="0.2"/>
    <row r="61579" ht="12.75" customHeight="1" x14ac:dyDescent="0.2"/>
    <row r="61580" ht="12.75" customHeight="1" x14ac:dyDescent="0.2"/>
    <row r="61581" ht="12.75" customHeight="1" x14ac:dyDescent="0.2"/>
    <row r="61582" ht="12.75" customHeight="1" x14ac:dyDescent="0.2"/>
    <row r="61583" ht="12.75" customHeight="1" x14ac:dyDescent="0.2"/>
    <row r="61584" ht="12.75" customHeight="1" x14ac:dyDescent="0.2"/>
    <row r="61585" ht="12.75" customHeight="1" x14ac:dyDescent="0.2"/>
    <row r="61586" ht="12.75" customHeight="1" x14ac:dyDescent="0.2"/>
    <row r="61587" ht="12.75" customHeight="1" x14ac:dyDescent="0.2"/>
    <row r="61588" ht="12.75" customHeight="1" x14ac:dyDescent="0.2"/>
    <row r="61589" ht="12.75" customHeight="1" x14ac:dyDescent="0.2"/>
    <row r="61590" ht="12.75" customHeight="1" x14ac:dyDescent="0.2"/>
    <row r="61591" ht="12.75" customHeight="1" x14ac:dyDescent="0.2"/>
    <row r="61592" ht="12.75" customHeight="1" x14ac:dyDescent="0.2"/>
    <row r="61593" ht="12.75" customHeight="1" x14ac:dyDescent="0.2"/>
    <row r="61594" ht="12.75" customHeight="1" x14ac:dyDescent="0.2"/>
    <row r="61595" ht="12.75" customHeight="1" x14ac:dyDescent="0.2"/>
    <row r="61596" ht="12.75" customHeight="1" x14ac:dyDescent="0.2"/>
    <row r="61597" ht="12.75" customHeight="1" x14ac:dyDescent="0.2"/>
    <row r="61598" ht="12.75" customHeight="1" x14ac:dyDescent="0.2"/>
    <row r="61599" ht="12.75" customHeight="1" x14ac:dyDescent="0.2"/>
    <row r="61600" ht="12.75" customHeight="1" x14ac:dyDescent="0.2"/>
    <row r="61601" ht="12.75" customHeight="1" x14ac:dyDescent="0.2"/>
    <row r="61602" ht="12.75" customHeight="1" x14ac:dyDescent="0.2"/>
    <row r="61603" ht="12.75" customHeight="1" x14ac:dyDescent="0.2"/>
    <row r="61604" ht="12.75" customHeight="1" x14ac:dyDescent="0.2"/>
    <row r="61605" ht="12.75" customHeight="1" x14ac:dyDescent="0.2"/>
    <row r="61606" ht="12.75" customHeight="1" x14ac:dyDescent="0.2"/>
    <row r="61607" ht="12.75" customHeight="1" x14ac:dyDescent="0.2"/>
    <row r="61608" ht="12.75" customHeight="1" x14ac:dyDescent="0.2"/>
    <row r="61609" ht="12.75" customHeight="1" x14ac:dyDescent="0.2"/>
    <row r="61610" ht="12.75" customHeight="1" x14ac:dyDescent="0.2"/>
    <row r="61611" ht="12.75" customHeight="1" x14ac:dyDescent="0.2"/>
    <row r="61612" ht="12.75" customHeight="1" x14ac:dyDescent="0.2"/>
    <row r="61613" ht="12.75" customHeight="1" x14ac:dyDescent="0.2"/>
    <row r="61614" ht="12.75" customHeight="1" x14ac:dyDescent="0.2"/>
    <row r="61615" ht="12.75" customHeight="1" x14ac:dyDescent="0.2"/>
    <row r="61616" ht="12.75" customHeight="1" x14ac:dyDescent="0.2"/>
    <row r="61617" ht="12.75" customHeight="1" x14ac:dyDescent="0.2"/>
    <row r="61618" ht="12.75" customHeight="1" x14ac:dyDescent="0.2"/>
    <row r="61619" ht="12.75" customHeight="1" x14ac:dyDescent="0.2"/>
    <row r="61620" ht="12.75" customHeight="1" x14ac:dyDescent="0.2"/>
    <row r="61621" ht="12.75" customHeight="1" x14ac:dyDescent="0.2"/>
    <row r="61622" ht="12.75" customHeight="1" x14ac:dyDescent="0.2"/>
    <row r="61623" ht="12.75" customHeight="1" x14ac:dyDescent="0.2"/>
    <row r="61624" ht="12.75" customHeight="1" x14ac:dyDescent="0.2"/>
    <row r="61625" ht="12.75" customHeight="1" x14ac:dyDescent="0.2"/>
    <row r="61626" ht="12.75" customHeight="1" x14ac:dyDescent="0.2"/>
    <row r="61627" ht="12.75" customHeight="1" x14ac:dyDescent="0.2"/>
    <row r="61628" ht="12.75" customHeight="1" x14ac:dyDescent="0.2"/>
    <row r="61629" ht="12.75" customHeight="1" x14ac:dyDescent="0.2"/>
    <row r="61630" ht="12.75" customHeight="1" x14ac:dyDescent="0.2"/>
    <row r="61631" ht="12.75" customHeight="1" x14ac:dyDescent="0.2"/>
    <row r="61632" ht="12.75" customHeight="1" x14ac:dyDescent="0.2"/>
    <row r="61633" ht="12.75" customHeight="1" x14ac:dyDescent="0.2"/>
    <row r="61634" ht="12.75" customHeight="1" x14ac:dyDescent="0.2"/>
    <row r="61635" ht="12.75" customHeight="1" x14ac:dyDescent="0.2"/>
    <row r="61636" ht="12.75" customHeight="1" x14ac:dyDescent="0.2"/>
    <row r="61637" ht="12.75" customHeight="1" x14ac:dyDescent="0.2"/>
    <row r="61638" ht="12.75" customHeight="1" x14ac:dyDescent="0.2"/>
    <row r="61639" ht="12.75" customHeight="1" x14ac:dyDescent="0.2"/>
    <row r="61640" ht="12.75" customHeight="1" x14ac:dyDescent="0.2"/>
    <row r="61641" ht="12.75" customHeight="1" x14ac:dyDescent="0.2"/>
    <row r="61642" ht="12.75" customHeight="1" x14ac:dyDescent="0.2"/>
    <row r="61643" ht="12.75" customHeight="1" x14ac:dyDescent="0.2"/>
    <row r="61644" ht="12.75" customHeight="1" x14ac:dyDescent="0.2"/>
    <row r="61645" ht="12.75" customHeight="1" x14ac:dyDescent="0.2"/>
    <row r="61646" ht="12.75" customHeight="1" x14ac:dyDescent="0.2"/>
    <row r="61647" ht="12.75" customHeight="1" x14ac:dyDescent="0.2"/>
    <row r="61648" ht="12.75" customHeight="1" x14ac:dyDescent="0.2"/>
    <row r="61649" ht="12.75" customHeight="1" x14ac:dyDescent="0.2"/>
    <row r="61650" ht="12.75" customHeight="1" x14ac:dyDescent="0.2"/>
    <row r="61651" ht="12.75" customHeight="1" x14ac:dyDescent="0.2"/>
    <row r="61652" ht="12.75" customHeight="1" x14ac:dyDescent="0.2"/>
    <row r="61653" ht="12.75" customHeight="1" x14ac:dyDescent="0.2"/>
    <row r="61654" ht="12.75" customHeight="1" x14ac:dyDescent="0.2"/>
    <row r="61655" ht="12.75" customHeight="1" x14ac:dyDescent="0.2"/>
    <row r="61656" ht="12.75" customHeight="1" x14ac:dyDescent="0.2"/>
    <row r="61657" ht="12.75" customHeight="1" x14ac:dyDescent="0.2"/>
    <row r="61658" ht="12.75" customHeight="1" x14ac:dyDescent="0.2"/>
    <row r="61659" ht="12.75" customHeight="1" x14ac:dyDescent="0.2"/>
    <row r="61660" ht="12.75" customHeight="1" x14ac:dyDescent="0.2"/>
    <row r="61661" ht="12.75" customHeight="1" x14ac:dyDescent="0.2"/>
    <row r="61662" ht="12.75" customHeight="1" x14ac:dyDescent="0.2"/>
    <row r="61663" ht="12.75" customHeight="1" x14ac:dyDescent="0.2"/>
    <row r="61664" ht="12.75" customHeight="1" x14ac:dyDescent="0.2"/>
    <row r="61665" ht="12.75" customHeight="1" x14ac:dyDescent="0.2"/>
    <row r="61666" ht="12.75" customHeight="1" x14ac:dyDescent="0.2"/>
    <row r="61667" ht="12.75" customHeight="1" x14ac:dyDescent="0.2"/>
    <row r="61668" ht="12.75" customHeight="1" x14ac:dyDescent="0.2"/>
    <row r="61669" ht="12.75" customHeight="1" x14ac:dyDescent="0.2"/>
    <row r="61670" ht="12.75" customHeight="1" x14ac:dyDescent="0.2"/>
    <row r="61671" ht="12.75" customHeight="1" x14ac:dyDescent="0.2"/>
    <row r="61672" ht="12.75" customHeight="1" x14ac:dyDescent="0.2"/>
    <row r="61673" ht="12.75" customHeight="1" x14ac:dyDescent="0.2"/>
    <row r="61674" ht="12.75" customHeight="1" x14ac:dyDescent="0.2"/>
    <row r="61675" ht="12.75" customHeight="1" x14ac:dyDescent="0.2"/>
    <row r="61676" ht="12.75" customHeight="1" x14ac:dyDescent="0.2"/>
    <row r="61677" ht="12.75" customHeight="1" x14ac:dyDescent="0.2"/>
    <row r="61678" ht="12.75" customHeight="1" x14ac:dyDescent="0.2"/>
    <row r="61679" ht="12.75" customHeight="1" x14ac:dyDescent="0.2"/>
    <row r="61680" ht="12.75" customHeight="1" x14ac:dyDescent="0.2"/>
    <row r="61681" ht="12.75" customHeight="1" x14ac:dyDescent="0.2"/>
    <row r="61682" ht="12.75" customHeight="1" x14ac:dyDescent="0.2"/>
    <row r="61683" ht="12.75" customHeight="1" x14ac:dyDescent="0.2"/>
    <row r="61684" ht="12.75" customHeight="1" x14ac:dyDescent="0.2"/>
    <row r="61685" ht="12.75" customHeight="1" x14ac:dyDescent="0.2"/>
    <row r="61686" ht="12.75" customHeight="1" x14ac:dyDescent="0.2"/>
    <row r="61687" ht="12.75" customHeight="1" x14ac:dyDescent="0.2"/>
    <row r="61688" ht="12.75" customHeight="1" x14ac:dyDescent="0.2"/>
    <row r="61689" ht="12.75" customHeight="1" x14ac:dyDescent="0.2"/>
    <row r="61690" ht="12.75" customHeight="1" x14ac:dyDescent="0.2"/>
    <row r="61691" ht="12.75" customHeight="1" x14ac:dyDescent="0.2"/>
    <row r="61692" ht="12.75" customHeight="1" x14ac:dyDescent="0.2"/>
    <row r="61693" ht="12.75" customHeight="1" x14ac:dyDescent="0.2"/>
    <row r="61694" ht="12.75" customHeight="1" x14ac:dyDescent="0.2"/>
    <row r="61695" ht="12.75" customHeight="1" x14ac:dyDescent="0.2"/>
    <row r="61696" ht="12.75" customHeight="1" x14ac:dyDescent="0.2"/>
    <row r="61697" ht="12.75" customHeight="1" x14ac:dyDescent="0.2"/>
    <row r="61698" ht="12.75" customHeight="1" x14ac:dyDescent="0.2"/>
    <row r="61699" ht="12.75" customHeight="1" x14ac:dyDescent="0.2"/>
    <row r="61700" ht="12.75" customHeight="1" x14ac:dyDescent="0.2"/>
    <row r="61701" ht="12.75" customHeight="1" x14ac:dyDescent="0.2"/>
    <row r="61702" ht="12.75" customHeight="1" x14ac:dyDescent="0.2"/>
    <row r="61703" ht="12.75" customHeight="1" x14ac:dyDescent="0.2"/>
    <row r="61704" ht="12.75" customHeight="1" x14ac:dyDescent="0.2"/>
    <row r="61705" ht="12.75" customHeight="1" x14ac:dyDescent="0.2"/>
    <row r="61706" ht="12.75" customHeight="1" x14ac:dyDescent="0.2"/>
    <row r="61707" ht="12.75" customHeight="1" x14ac:dyDescent="0.2"/>
    <row r="61708" ht="12.75" customHeight="1" x14ac:dyDescent="0.2"/>
    <row r="61709" ht="12.75" customHeight="1" x14ac:dyDescent="0.2"/>
    <row r="61710" ht="12.75" customHeight="1" x14ac:dyDescent="0.2"/>
    <row r="61711" ht="12.75" customHeight="1" x14ac:dyDescent="0.2"/>
    <row r="61712" ht="12.75" customHeight="1" x14ac:dyDescent="0.2"/>
    <row r="61713" ht="12.75" customHeight="1" x14ac:dyDescent="0.2"/>
    <row r="61714" ht="12.75" customHeight="1" x14ac:dyDescent="0.2"/>
    <row r="61715" ht="12.75" customHeight="1" x14ac:dyDescent="0.2"/>
    <row r="61716" ht="12.75" customHeight="1" x14ac:dyDescent="0.2"/>
    <row r="61717" ht="12.75" customHeight="1" x14ac:dyDescent="0.2"/>
    <row r="61718" ht="12.75" customHeight="1" x14ac:dyDescent="0.2"/>
    <row r="61719" ht="12.75" customHeight="1" x14ac:dyDescent="0.2"/>
    <row r="61720" ht="12.75" customHeight="1" x14ac:dyDescent="0.2"/>
    <row r="61721" ht="12.75" customHeight="1" x14ac:dyDescent="0.2"/>
    <row r="61722" ht="12.75" customHeight="1" x14ac:dyDescent="0.2"/>
    <row r="61723" ht="12.75" customHeight="1" x14ac:dyDescent="0.2"/>
    <row r="61724" ht="12.75" customHeight="1" x14ac:dyDescent="0.2"/>
    <row r="61725" ht="12.75" customHeight="1" x14ac:dyDescent="0.2"/>
    <row r="61726" ht="12.75" customHeight="1" x14ac:dyDescent="0.2"/>
    <row r="61727" ht="12.75" customHeight="1" x14ac:dyDescent="0.2"/>
    <row r="61728" ht="12.75" customHeight="1" x14ac:dyDescent="0.2"/>
    <row r="61729" ht="12.75" customHeight="1" x14ac:dyDescent="0.2"/>
    <row r="61730" ht="12.75" customHeight="1" x14ac:dyDescent="0.2"/>
    <row r="61731" ht="12.75" customHeight="1" x14ac:dyDescent="0.2"/>
    <row r="61732" ht="12.75" customHeight="1" x14ac:dyDescent="0.2"/>
    <row r="61733" ht="12.75" customHeight="1" x14ac:dyDescent="0.2"/>
    <row r="61734" ht="12.75" customHeight="1" x14ac:dyDescent="0.2"/>
    <row r="61735" ht="12.75" customHeight="1" x14ac:dyDescent="0.2"/>
    <row r="61736" ht="12.75" customHeight="1" x14ac:dyDescent="0.2"/>
    <row r="61737" ht="12.75" customHeight="1" x14ac:dyDescent="0.2"/>
    <row r="61738" ht="12.75" customHeight="1" x14ac:dyDescent="0.2"/>
    <row r="61739" ht="12.75" customHeight="1" x14ac:dyDescent="0.2"/>
    <row r="61740" ht="12.75" customHeight="1" x14ac:dyDescent="0.2"/>
    <row r="61741" ht="12.75" customHeight="1" x14ac:dyDescent="0.2"/>
    <row r="61742" ht="12.75" customHeight="1" x14ac:dyDescent="0.2"/>
    <row r="61743" ht="12.75" customHeight="1" x14ac:dyDescent="0.2"/>
    <row r="61744" ht="12.75" customHeight="1" x14ac:dyDescent="0.2"/>
    <row r="61745" ht="12.75" customHeight="1" x14ac:dyDescent="0.2"/>
    <row r="61746" ht="12.75" customHeight="1" x14ac:dyDescent="0.2"/>
    <row r="61747" ht="12.75" customHeight="1" x14ac:dyDescent="0.2"/>
    <row r="61748" ht="12.75" customHeight="1" x14ac:dyDescent="0.2"/>
    <row r="61749" ht="12.75" customHeight="1" x14ac:dyDescent="0.2"/>
    <row r="61750" ht="12.75" customHeight="1" x14ac:dyDescent="0.2"/>
    <row r="61751" ht="12.75" customHeight="1" x14ac:dyDescent="0.2"/>
    <row r="61752" ht="12.75" customHeight="1" x14ac:dyDescent="0.2"/>
    <row r="61753" ht="12.75" customHeight="1" x14ac:dyDescent="0.2"/>
    <row r="61754" ht="12.75" customHeight="1" x14ac:dyDescent="0.2"/>
    <row r="61755" ht="12.75" customHeight="1" x14ac:dyDescent="0.2"/>
    <row r="61756" ht="12.75" customHeight="1" x14ac:dyDescent="0.2"/>
    <row r="61757" ht="12.75" customHeight="1" x14ac:dyDescent="0.2"/>
    <row r="61758" ht="12.75" customHeight="1" x14ac:dyDescent="0.2"/>
    <row r="61759" ht="12.75" customHeight="1" x14ac:dyDescent="0.2"/>
    <row r="61760" ht="12.75" customHeight="1" x14ac:dyDescent="0.2"/>
    <row r="61761" ht="12.75" customHeight="1" x14ac:dyDescent="0.2"/>
    <row r="61762" ht="12.75" customHeight="1" x14ac:dyDescent="0.2"/>
    <row r="61763" ht="12.75" customHeight="1" x14ac:dyDescent="0.2"/>
    <row r="61764" ht="12.75" customHeight="1" x14ac:dyDescent="0.2"/>
    <row r="61765" ht="12.75" customHeight="1" x14ac:dyDescent="0.2"/>
    <row r="61766" ht="12.75" customHeight="1" x14ac:dyDescent="0.2"/>
    <row r="61767" ht="12.75" customHeight="1" x14ac:dyDescent="0.2"/>
    <row r="61768" ht="12.75" customHeight="1" x14ac:dyDescent="0.2"/>
    <row r="61769" ht="12.75" customHeight="1" x14ac:dyDescent="0.2"/>
    <row r="61770" ht="12.75" customHeight="1" x14ac:dyDescent="0.2"/>
    <row r="61771" ht="12.75" customHeight="1" x14ac:dyDescent="0.2"/>
    <row r="61772" ht="12.75" customHeight="1" x14ac:dyDescent="0.2"/>
    <row r="61773" ht="12.75" customHeight="1" x14ac:dyDescent="0.2"/>
    <row r="61774" ht="12.75" customHeight="1" x14ac:dyDescent="0.2"/>
    <row r="61775" ht="12.75" customHeight="1" x14ac:dyDescent="0.2"/>
    <row r="61776" ht="12.75" customHeight="1" x14ac:dyDescent="0.2"/>
    <row r="61777" ht="12.75" customHeight="1" x14ac:dyDescent="0.2"/>
    <row r="61778" ht="12.75" customHeight="1" x14ac:dyDescent="0.2"/>
    <row r="61779" ht="12.75" customHeight="1" x14ac:dyDescent="0.2"/>
    <row r="61780" ht="12.75" customHeight="1" x14ac:dyDescent="0.2"/>
    <row r="61781" ht="12.75" customHeight="1" x14ac:dyDescent="0.2"/>
    <row r="61782" ht="12.75" customHeight="1" x14ac:dyDescent="0.2"/>
    <row r="61783" ht="12.75" customHeight="1" x14ac:dyDescent="0.2"/>
    <row r="61784" ht="12.75" customHeight="1" x14ac:dyDescent="0.2"/>
    <row r="61785" ht="12.75" customHeight="1" x14ac:dyDescent="0.2"/>
    <row r="61786" ht="12.75" customHeight="1" x14ac:dyDescent="0.2"/>
    <row r="61787" ht="12.75" customHeight="1" x14ac:dyDescent="0.2"/>
    <row r="61788" ht="12.75" customHeight="1" x14ac:dyDescent="0.2"/>
    <row r="61789" ht="12.75" customHeight="1" x14ac:dyDescent="0.2"/>
    <row r="61790" ht="12.75" customHeight="1" x14ac:dyDescent="0.2"/>
    <row r="61791" ht="12.75" customHeight="1" x14ac:dyDescent="0.2"/>
    <row r="61792" ht="12.75" customHeight="1" x14ac:dyDescent="0.2"/>
    <row r="61793" ht="12.75" customHeight="1" x14ac:dyDescent="0.2"/>
    <row r="61794" ht="12.75" customHeight="1" x14ac:dyDescent="0.2"/>
    <row r="61795" ht="12.75" customHeight="1" x14ac:dyDescent="0.2"/>
    <row r="61796" ht="12.75" customHeight="1" x14ac:dyDescent="0.2"/>
    <row r="61797" ht="12.75" customHeight="1" x14ac:dyDescent="0.2"/>
    <row r="61798" ht="12.75" customHeight="1" x14ac:dyDescent="0.2"/>
    <row r="61799" ht="12.75" customHeight="1" x14ac:dyDescent="0.2"/>
    <row r="61800" ht="12.75" customHeight="1" x14ac:dyDescent="0.2"/>
    <row r="61801" ht="12.75" customHeight="1" x14ac:dyDescent="0.2"/>
    <row r="61802" ht="12.75" customHeight="1" x14ac:dyDescent="0.2"/>
    <row r="61803" ht="12.75" customHeight="1" x14ac:dyDescent="0.2"/>
    <row r="61804" ht="12.75" customHeight="1" x14ac:dyDescent="0.2"/>
    <row r="61805" ht="12.75" customHeight="1" x14ac:dyDescent="0.2"/>
    <row r="61806" ht="12.75" customHeight="1" x14ac:dyDescent="0.2"/>
    <row r="61807" ht="12.75" customHeight="1" x14ac:dyDescent="0.2"/>
    <row r="61808" ht="12.75" customHeight="1" x14ac:dyDescent="0.2"/>
    <row r="61809" ht="12.75" customHeight="1" x14ac:dyDescent="0.2"/>
    <row r="61810" ht="12.75" customHeight="1" x14ac:dyDescent="0.2"/>
    <row r="61811" ht="12.75" customHeight="1" x14ac:dyDescent="0.2"/>
    <row r="61812" ht="12.75" customHeight="1" x14ac:dyDescent="0.2"/>
    <row r="61813" ht="12.75" customHeight="1" x14ac:dyDescent="0.2"/>
    <row r="61814" ht="12.75" customHeight="1" x14ac:dyDescent="0.2"/>
    <row r="61815" ht="12.75" customHeight="1" x14ac:dyDescent="0.2"/>
    <row r="61816" ht="12.75" customHeight="1" x14ac:dyDescent="0.2"/>
    <row r="61817" ht="12.75" customHeight="1" x14ac:dyDescent="0.2"/>
    <row r="61818" ht="12.75" customHeight="1" x14ac:dyDescent="0.2"/>
    <row r="61819" ht="12.75" customHeight="1" x14ac:dyDescent="0.2"/>
    <row r="61820" ht="12.75" customHeight="1" x14ac:dyDescent="0.2"/>
    <row r="61821" ht="12.75" customHeight="1" x14ac:dyDescent="0.2"/>
    <row r="61822" ht="12.75" customHeight="1" x14ac:dyDescent="0.2"/>
    <row r="61823" ht="12.75" customHeight="1" x14ac:dyDescent="0.2"/>
    <row r="61824" ht="12.75" customHeight="1" x14ac:dyDescent="0.2"/>
    <row r="61825" ht="12.75" customHeight="1" x14ac:dyDescent="0.2"/>
    <row r="61826" ht="12.75" customHeight="1" x14ac:dyDescent="0.2"/>
    <row r="61827" ht="12.75" customHeight="1" x14ac:dyDescent="0.2"/>
    <row r="61828" ht="12.75" customHeight="1" x14ac:dyDescent="0.2"/>
    <row r="61829" ht="12.75" customHeight="1" x14ac:dyDescent="0.2"/>
    <row r="61830" ht="12.75" customHeight="1" x14ac:dyDescent="0.2"/>
    <row r="61831" ht="12.75" customHeight="1" x14ac:dyDescent="0.2"/>
    <row r="61832" ht="12.75" customHeight="1" x14ac:dyDescent="0.2"/>
    <row r="61833" ht="12.75" customHeight="1" x14ac:dyDescent="0.2"/>
    <row r="61834" ht="12.75" customHeight="1" x14ac:dyDescent="0.2"/>
    <row r="61835" ht="12.75" customHeight="1" x14ac:dyDescent="0.2"/>
    <row r="61836" ht="12.75" customHeight="1" x14ac:dyDescent="0.2"/>
    <row r="61837" ht="12.75" customHeight="1" x14ac:dyDescent="0.2"/>
    <row r="61838" ht="12.75" customHeight="1" x14ac:dyDescent="0.2"/>
    <row r="61839" ht="12.75" customHeight="1" x14ac:dyDescent="0.2"/>
    <row r="61840" ht="12.75" customHeight="1" x14ac:dyDescent="0.2"/>
    <row r="61841" ht="12.75" customHeight="1" x14ac:dyDescent="0.2"/>
    <row r="61842" ht="12.75" customHeight="1" x14ac:dyDescent="0.2"/>
    <row r="61843" ht="12.75" customHeight="1" x14ac:dyDescent="0.2"/>
    <row r="61844" ht="12.75" customHeight="1" x14ac:dyDescent="0.2"/>
    <row r="61845" ht="12.75" customHeight="1" x14ac:dyDescent="0.2"/>
    <row r="61846" ht="12.75" customHeight="1" x14ac:dyDescent="0.2"/>
    <row r="61847" ht="12.75" customHeight="1" x14ac:dyDescent="0.2"/>
    <row r="61848" ht="12.75" customHeight="1" x14ac:dyDescent="0.2"/>
    <row r="61849" ht="12.75" customHeight="1" x14ac:dyDescent="0.2"/>
    <row r="61850" ht="12.75" customHeight="1" x14ac:dyDescent="0.2"/>
    <row r="61851" ht="12.75" customHeight="1" x14ac:dyDescent="0.2"/>
    <row r="61852" ht="12.75" customHeight="1" x14ac:dyDescent="0.2"/>
    <row r="61853" ht="12.75" customHeight="1" x14ac:dyDescent="0.2"/>
    <row r="61854" ht="12.75" customHeight="1" x14ac:dyDescent="0.2"/>
    <row r="61855" ht="12.75" customHeight="1" x14ac:dyDescent="0.2"/>
    <row r="61856" ht="12.75" customHeight="1" x14ac:dyDescent="0.2"/>
    <row r="61857" ht="12.75" customHeight="1" x14ac:dyDescent="0.2"/>
    <row r="61858" ht="12.75" customHeight="1" x14ac:dyDescent="0.2"/>
    <row r="61859" ht="12.75" customHeight="1" x14ac:dyDescent="0.2"/>
    <row r="61860" ht="12.75" customHeight="1" x14ac:dyDescent="0.2"/>
    <row r="61861" ht="12.75" customHeight="1" x14ac:dyDescent="0.2"/>
    <row r="61862" ht="12.75" customHeight="1" x14ac:dyDescent="0.2"/>
    <row r="61863" ht="12.75" customHeight="1" x14ac:dyDescent="0.2"/>
    <row r="61864" ht="12.75" customHeight="1" x14ac:dyDescent="0.2"/>
    <row r="61865" ht="12.75" customHeight="1" x14ac:dyDescent="0.2"/>
    <row r="61866" ht="12.75" customHeight="1" x14ac:dyDescent="0.2"/>
    <row r="61867" ht="12.75" customHeight="1" x14ac:dyDescent="0.2"/>
    <row r="61868" ht="12.75" customHeight="1" x14ac:dyDescent="0.2"/>
    <row r="61869" ht="12.75" customHeight="1" x14ac:dyDescent="0.2"/>
    <row r="61870" ht="12.75" customHeight="1" x14ac:dyDescent="0.2"/>
    <row r="61871" ht="12.75" customHeight="1" x14ac:dyDescent="0.2"/>
    <row r="61872" ht="12.75" customHeight="1" x14ac:dyDescent="0.2"/>
    <row r="61873" ht="12.75" customHeight="1" x14ac:dyDescent="0.2"/>
    <row r="61874" ht="12.75" customHeight="1" x14ac:dyDescent="0.2"/>
    <row r="61875" ht="12.75" customHeight="1" x14ac:dyDescent="0.2"/>
    <row r="61876" ht="12.75" customHeight="1" x14ac:dyDescent="0.2"/>
    <row r="61877" ht="12.75" customHeight="1" x14ac:dyDescent="0.2"/>
    <row r="61878" ht="12.75" customHeight="1" x14ac:dyDescent="0.2"/>
    <row r="61879" ht="12.75" customHeight="1" x14ac:dyDescent="0.2"/>
    <row r="61880" ht="12.75" customHeight="1" x14ac:dyDescent="0.2"/>
    <row r="61881" ht="12.75" customHeight="1" x14ac:dyDescent="0.2"/>
    <row r="61882" ht="12.75" customHeight="1" x14ac:dyDescent="0.2"/>
    <row r="61883" ht="12.75" customHeight="1" x14ac:dyDescent="0.2"/>
    <row r="61884" ht="12.75" customHeight="1" x14ac:dyDescent="0.2"/>
    <row r="61885" ht="12.75" customHeight="1" x14ac:dyDescent="0.2"/>
    <row r="61886" ht="12.75" customHeight="1" x14ac:dyDescent="0.2"/>
    <row r="61887" ht="12.75" customHeight="1" x14ac:dyDescent="0.2"/>
    <row r="61888" ht="12.75" customHeight="1" x14ac:dyDescent="0.2"/>
    <row r="61889" ht="12.75" customHeight="1" x14ac:dyDescent="0.2"/>
    <row r="61890" ht="12.75" customHeight="1" x14ac:dyDescent="0.2"/>
    <row r="61891" ht="12.75" customHeight="1" x14ac:dyDescent="0.2"/>
    <row r="61892" ht="12.75" customHeight="1" x14ac:dyDescent="0.2"/>
    <row r="61893" ht="12.75" customHeight="1" x14ac:dyDescent="0.2"/>
    <row r="61894" ht="12.75" customHeight="1" x14ac:dyDescent="0.2"/>
    <row r="61895" ht="12.75" customHeight="1" x14ac:dyDescent="0.2"/>
    <row r="61896" ht="12.75" customHeight="1" x14ac:dyDescent="0.2"/>
    <row r="61897" ht="12.75" customHeight="1" x14ac:dyDescent="0.2"/>
    <row r="61898" ht="12.75" customHeight="1" x14ac:dyDescent="0.2"/>
    <row r="61899" ht="12.75" customHeight="1" x14ac:dyDescent="0.2"/>
    <row r="61900" ht="12.75" customHeight="1" x14ac:dyDescent="0.2"/>
    <row r="61901" ht="12.75" customHeight="1" x14ac:dyDescent="0.2"/>
    <row r="61902" ht="12.75" customHeight="1" x14ac:dyDescent="0.2"/>
    <row r="61903" ht="12.75" customHeight="1" x14ac:dyDescent="0.2"/>
    <row r="61904" ht="12.75" customHeight="1" x14ac:dyDescent="0.2"/>
    <row r="61905" ht="12.75" customHeight="1" x14ac:dyDescent="0.2"/>
    <row r="61906" ht="12.75" customHeight="1" x14ac:dyDescent="0.2"/>
    <row r="61907" ht="12.75" customHeight="1" x14ac:dyDescent="0.2"/>
    <row r="61908" ht="12.75" customHeight="1" x14ac:dyDescent="0.2"/>
    <row r="61909" ht="12.75" customHeight="1" x14ac:dyDescent="0.2"/>
    <row r="61910" ht="12.75" customHeight="1" x14ac:dyDescent="0.2"/>
    <row r="61911" ht="12.75" customHeight="1" x14ac:dyDescent="0.2"/>
    <row r="61912" ht="12.75" customHeight="1" x14ac:dyDescent="0.2"/>
    <row r="61913" ht="12.75" customHeight="1" x14ac:dyDescent="0.2"/>
    <row r="61914" ht="12.75" customHeight="1" x14ac:dyDescent="0.2"/>
    <row r="61915" ht="12.75" customHeight="1" x14ac:dyDescent="0.2"/>
    <row r="61916" ht="12.75" customHeight="1" x14ac:dyDescent="0.2"/>
    <row r="61917" ht="12.75" customHeight="1" x14ac:dyDescent="0.2"/>
    <row r="61918" ht="12.75" customHeight="1" x14ac:dyDescent="0.2"/>
    <row r="61919" ht="12.75" customHeight="1" x14ac:dyDescent="0.2"/>
    <row r="61920" ht="12.75" customHeight="1" x14ac:dyDescent="0.2"/>
    <row r="61921" ht="12.75" customHeight="1" x14ac:dyDescent="0.2"/>
    <row r="61922" ht="12.75" customHeight="1" x14ac:dyDescent="0.2"/>
    <row r="61923" ht="12.75" customHeight="1" x14ac:dyDescent="0.2"/>
    <row r="61924" ht="12.75" customHeight="1" x14ac:dyDescent="0.2"/>
    <row r="61925" ht="12.75" customHeight="1" x14ac:dyDescent="0.2"/>
    <row r="61926" ht="12.75" customHeight="1" x14ac:dyDescent="0.2"/>
    <row r="61927" ht="12.75" customHeight="1" x14ac:dyDescent="0.2"/>
    <row r="61928" ht="12.75" customHeight="1" x14ac:dyDescent="0.2"/>
    <row r="61929" ht="12.75" customHeight="1" x14ac:dyDescent="0.2"/>
    <row r="61930" ht="12.75" customHeight="1" x14ac:dyDescent="0.2"/>
    <row r="61931" ht="12.75" customHeight="1" x14ac:dyDescent="0.2"/>
    <row r="61932" ht="12.75" customHeight="1" x14ac:dyDescent="0.2"/>
    <row r="61933" ht="12.75" customHeight="1" x14ac:dyDescent="0.2"/>
    <row r="61934" ht="12.75" customHeight="1" x14ac:dyDescent="0.2"/>
    <row r="61935" ht="12.75" customHeight="1" x14ac:dyDescent="0.2"/>
    <row r="61936" ht="12.75" customHeight="1" x14ac:dyDescent="0.2"/>
    <row r="61937" ht="12.75" customHeight="1" x14ac:dyDescent="0.2"/>
    <row r="61938" ht="12.75" customHeight="1" x14ac:dyDescent="0.2"/>
    <row r="61939" ht="12.75" customHeight="1" x14ac:dyDescent="0.2"/>
    <row r="61940" ht="12.75" customHeight="1" x14ac:dyDescent="0.2"/>
    <row r="61941" ht="12.75" customHeight="1" x14ac:dyDescent="0.2"/>
    <row r="61942" ht="12.75" customHeight="1" x14ac:dyDescent="0.2"/>
    <row r="61943" ht="12.75" customHeight="1" x14ac:dyDescent="0.2"/>
    <row r="61944" ht="12.75" customHeight="1" x14ac:dyDescent="0.2"/>
    <row r="61945" ht="12.75" customHeight="1" x14ac:dyDescent="0.2"/>
    <row r="61946" ht="12.75" customHeight="1" x14ac:dyDescent="0.2"/>
    <row r="61947" ht="12.75" customHeight="1" x14ac:dyDescent="0.2"/>
    <row r="61948" ht="12.75" customHeight="1" x14ac:dyDescent="0.2"/>
    <row r="61949" ht="12.75" customHeight="1" x14ac:dyDescent="0.2"/>
    <row r="61950" ht="12.75" customHeight="1" x14ac:dyDescent="0.2"/>
    <row r="61951" ht="12.75" customHeight="1" x14ac:dyDescent="0.2"/>
    <row r="61952" ht="12.75" customHeight="1" x14ac:dyDescent="0.2"/>
    <row r="61953" ht="12.75" customHeight="1" x14ac:dyDescent="0.2"/>
    <row r="61954" ht="12.75" customHeight="1" x14ac:dyDescent="0.2"/>
    <row r="61955" ht="12.75" customHeight="1" x14ac:dyDescent="0.2"/>
    <row r="61956" ht="12.75" customHeight="1" x14ac:dyDescent="0.2"/>
    <row r="61957" ht="12.75" customHeight="1" x14ac:dyDescent="0.2"/>
    <row r="61958" ht="12.75" customHeight="1" x14ac:dyDescent="0.2"/>
    <row r="61959" ht="12.75" customHeight="1" x14ac:dyDescent="0.2"/>
    <row r="61960" ht="12.75" customHeight="1" x14ac:dyDescent="0.2"/>
    <row r="61961" ht="12.75" customHeight="1" x14ac:dyDescent="0.2"/>
    <row r="61962" ht="12.75" customHeight="1" x14ac:dyDescent="0.2"/>
    <row r="61963" ht="12.75" customHeight="1" x14ac:dyDescent="0.2"/>
    <row r="61964" ht="12.75" customHeight="1" x14ac:dyDescent="0.2"/>
    <row r="61965" ht="12.75" customHeight="1" x14ac:dyDescent="0.2"/>
    <row r="61966" ht="12.75" customHeight="1" x14ac:dyDescent="0.2"/>
    <row r="61967" ht="12.75" customHeight="1" x14ac:dyDescent="0.2"/>
    <row r="61968" ht="12.75" customHeight="1" x14ac:dyDescent="0.2"/>
    <row r="61969" ht="12.75" customHeight="1" x14ac:dyDescent="0.2"/>
    <row r="61970" ht="12.75" customHeight="1" x14ac:dyDescent="0.2"/>
    <row r="61971" ht="12.75" customHeight="1" x14ac:dyDescent="0.2"/>
    <row r="61972" ht="12.75" customHeight="1" x14ac:dyDescent="0.2"/>
    <row r="61973" ht="12.75" customHeight="1" x14ac:dyDescent="0.2"/>
    <row r="61974" ht="12.75" customHeight="1" x14ac:dyDescent="0.2"/>
    <row r="61975" ht="12.75" customHeight="1" x14ac:dyDescent="0.2"/>
    <row r="61976" ht="12.75" customHeight="1" x14ac:dyDescent="0.2"/>
    <row r="61977" ht="12.75" customHeight="1" x14ac:dyDescent="0.2"/>
    <row r="61978" ht="12.75" customHeight="1" x14ac:dyDescent="0.2"/>
    <row r="61979" ht="12.75" customHeight="1" x14ac:dyDescent="0.2"/>
    <row r="61980" ht="12.75" customHeight="1" x14ac:dyDescent="0.2"/>
    <row r="61981" ht="12.75" customHeight="1" x14ac:dyDescent="0.2"/>
    <row r="61982" ht="12.75" customHeight="1" x14ac:dyDescent="0.2"/>
    <row r="61983" ht="12.75" customHeight="1" x14ac:dyDescent="0.2"/>
    <row r="61984" ht="12.75" customHeight="1" x14ac:dyDescent="0.2"/>
    <row r="61985" ht="12.75" customHeight="1" x14ac:dyDescent="0.2"/>
    <row r="61986" ht="12.75" customHeight="1" x14ac:dyDescent="0.2"/>
    <row r="61987" ht="12.75" customHeight="1" x14ac:dyDescent="0.2"/>
    <row r="61988" ht="12.75" customHeight="1" x14ac:dyDescent="0.2"/>
    <row r="61989" ht="12.75" customHeight="1" x14ac:dyDescent="0.2"/>
    <row r="61990" ht="12.75" customHeight="1" x14ac:dyDescent="0.2"/>
    <row r="61991" ht="12.75" customHeight="1" x14ac:dyDescent="0.2"/>
    <row r="61992" ht="12.75" customHeight="1" x14ac:dyDescent="0.2"/>
    <row r="61993" ht="12.75" customHeight="1" x14ac:dyDescent="0.2"/>
    <row r="61994" ht="12.75" customHeight="1" x14ac:dyDescent="0.2"/>
    <row r="61995" ht="12.75" customHeight="1" x14ac:dyDescent="0.2"/>
    <row r="61996" ht="12.75" customHeight="1" x14ac:dyDescent="0.2"/>
    <row r="61997" ht="12.75" customHeight="1" x14ac:dyDescent="0.2"/>
    <row r="61998" ht="12.75" customHeight="1" x14ac:dyDescent="0.2"/>
    <row r="61999" ht="12.75" customHeight="1" x14ac:dyDescent="0.2"/>
    <row r="62000" ht="12.75" customHeight="1" x14ac:dyDescent="0.2"/>
    <row r="62001" ht="12.75" customHeight="1" x14ac:dyDescent="0.2"/>
    <row r="62002" ht="12.75" customHeight="1" x14ac:dyDescent="0.2"/>
    <row r="62003" ht="12.75" customHeight="1" x14ac:dyDescent="0.2"/>
    <row r="62004" ht="12.75" customHeight="1" x14ac:dyDescent="0.2"/>
    <row r="62005" ht="12.75" customHeight="1" x14ac:dyDescent="0.2"/>
    <row r="62006" ht="12.75" customHeight="1" x14ac:dyDescent="0.2"/>
    <row r="62007" ht="12.75" customHeight="1" x14ac:dyDescent="0.2"/>
    <row r="62008" ht="12.75" customHeight="1" x14ac:dyDescent="0.2"/>
    <row r="62009" ht="12.75" customHeight="1" x14ac:dyDescent="0.2"/>
    <row r="62010" ht="12.75" customHeight="1" x14ac:dyDescent="0.2"/>
    <row r="62011" ht="12.75" customHeight="1" x14ac:dyDescent="0.2"/>
    <row r="62012" ht="12.75" customHeight="1" x14ac:dyDescent="0.2"/>
    <row r="62013" ht="12.75" customHeight="1" x14ac:dyDescent="0.2"/>
    <row r="62014" ht="12.75" customHeight="1" x14ac:dyDescent="0.2"/>
    <row r="62015" ht="12.75" customHeight="1" x14ac:dyDescent="0.2"/>
    <row r="62016" ht="12.75" customHeight="1" x14ac:dyDescent="0.2"/>
    <row r="62017" ht="12.75" customHeight="1" x14ac:dyDescent="0.2"/>
    <row r="62018" ht="12.75" customHeight="1" x14ac:dyDescent="0.2"/>
    <row r="62019" ht="12.75" customHeight="1" x14ac:dyDescent="0.2"/>
    <row r="62020" ht="12.75" customHeight="1" x14ac:dyDescent="0.2"/>
    <row r="62021" ht="12.75" customHeight="1" x14ac:dyDescent="0.2"/>
    <row r="62022" ht="12.75" customHeight="1" x14ac:dyDescent="0.2"/>
    <row r="62023" ht="12.75" customHeight="1" x14ac:dyDescent="0.2"/>
    <row r="62024" ht="12.75" customHeight="1" x14ac:dyDescent="0.2"/>
    <row r="62025" ht="12.75" customHeight="1" x14ac:dyDescent="0.2"/>
    <row r="62026" ht="12.75" customHeight="1" x14ac:dyDescent="0.2"/>
    <row r="62027" ht="12.75" customHeight="1" x14ac:dyDescent="0.2"/>
    <row r="62028" ht="12.75" customHeight="1" x14ac:dyDescent="0.2"/>
    <row r="62029" ht="12.75" customHeight="1" x14ac:dyDescent="0.2"/>
    <row r="62030" ht="12.75" customHeight="1" x14ac:dyDescent="0.2"/>
    <row r="62031" ht="12.75" customHeight="1" x14ac:dyDescent="0.2"/>
    <row r="62032" ht="12.75" customHeight="1" x14ac:dyDescent="0.2"/>
    <row r="62033" ht="12.75" customHeight="1" x14ac:dyDescent="0.2"/>
    <row r="62034" ht="12.75" customHeight="1" x14ac:dyDescent="0.2"/>
    <row r="62035" ht="12.75" customHeight="1" x14ac:dyDescent="0.2"/>
    <row r="62036" ht="12.75" customHeight="1" x14ac:dyDescent="0.2"/>
    <row r="62037" ht="12.75" customHeight="1" x14ac:dyDescent="0.2"/>
    <row r="62038" ht="12.75" customHeight="1" x14ac:dyDescent="0.2"/>
    <row r="62039" ht="12.75" customHeight="1" x14ac:dyDescent="0.2"/>
    <row r="62040" ht="12.75" customHeight="1" x14ac:dyDescent="0.2"/>
    <row r="62041" ht="12.75" customHeight="1" x14ac:dyDescent="0.2"/>
    <row r="62042" ht="12.75" customHeight="1" x14ac:dyDescent="0.2"/>
    <row r="62043" ht="12.75" customHeight="1" x14ac:dyDescent="0.2"/>
    <row r="62044" ht="12.75" customHeight="1" x14ac:dyDescent="0.2"/>
    <row r="62045" ht="12.75" customHeight="1" x14ac:dyDescent="0.2"/>
    <row r="62046" ht="12.75" customHeight="1" x14ac:dyDescent="0.2"/>
    <row r="62047" ht="12.75" customHeight="1" x14ac:dyDescent="0.2"/>
    <row r="62048" ht="12.75" customHeight="1" x14ac:dyDescent="0.2"/>
    <row r="62049" ht="12.75" customHeight="1" x14ac:dyDescent="0.2"/>
    <row r="62050" ht="12.75" customHeight="1" x14ac:dyDescent="0.2"/>
    <row r="62051" ht="12.75" customHeight="1" x14ac:dyDescent="0.2"/>
    <row r="62052" ht="12.75" customHeight="1" x14ac:dyDescent="0.2"/>
    <row r="62053" ht="12.75" customHeight="1" x14ac:dyDescent="0.2"/>
    <row r="62054" ht="12.75" customHeight="1" x14ac:dyDescent="0.2"/>
    <row r="62055" ht="12.75" customHeight="1" x14ac:dyDescent="0.2"/>
    <row r="62056" ht="12.75" customHeight="1" x14ac:dyDescent="0.2"/>
    <row r="62057" ht="12.75" customHeight="1" x14ac:dyDescent="0.2"/>
    <row r="62058" ht="12.75" customHeight="1" x14ac:dyDescent="0.2"/>
    <row r="62059" ht="12.75" customHeight="1" x14ac:dyDescent="0.2"/>
    <row r="62060" ht="12.75" customHeight="1" x14ac:dyDescent="0.2"/>
    <row r="62061" ht="12.75" customHeight="1" x14ac:dyDescent="0.2"/>
    <row r="62062" ht="12.75" customHeight="1" x14ac:dyDescent="0.2"/>
    <row r="62063" ht="12.75" customHeight="1" x14ac:dyDescent="0.2"/>
    <row r="62064" ht="12.75" customHeight="1" x14ac:dyDescent="0.2"/>
    <row r="62065" ht="12.75" customHeight="1" x14ac:dyDescent="0.2"/>
    <row r="62066" ht="12.75" customHeight="1" x14ac:dyDescent="0.2"/>
    <row r="62067" ht="12.75" customHeight="1" x14ac:dyDescent="0.2"/>
    <row r="62068" ht="12.75" customHeight="1" x14ac:dyDescent="0.2"/>
    <row r="62069" ht="12.75" customHeight="1" x14ac:dyDescent="0.2"/>
    <row r="62070" ht="12.75" customHeight="1" x14ac:dyDescent="0.2"/>
    <row r="62071" ht="12.75" customHeight="1" x14ac:dyDescent="0.2"/>
    <row r="62072" ht="12.75" customHeight="1" x14ac:dyDescent="0.2"/>
    <row r="62073" ht="12.75" customHeight="1" x14ac:dyDescent="0.2"/>
    <row r="62074" ht="12.75" customHeight="1" x14ac:dyDescent="0.2"/>
    <row r="62075" ht="12.75" customHeight="1" x14ac:dyDescent="0.2"/>
    <row r="62076" ht="12.75" customHeight="1" x14ac:dyDescent="0.2"/>
    <row r="62077" ht="12.75" customHeight="1" x14ac:dyDescent="0.2"/>
    <row r="62078" ht="12.75" customHeight="1" x14ac:dyDescent="0.2"/>
    <row r="62079" ht="12.75" customHeight="1" x14ac:dyDescent="0.2"/>
    <row r="62080" ht="12.75" customHeight="1" x14ac:dyDescent="0.2"/>
    <row r="62081" ht="12.75" customHeight="1" x14ac:dyDescent="0.2"/>
    <row r="62082" ht="12.75" customHeight="1" x14ac:dyDescent="0.2"/>
    <row r="62083" ht="12.75" customHeight="1" x14ac:dyDescent="0.2"/>
    <row r="62084" ht="12.75" customHeight="1" x14ac:dyDescent="0.2"/>
    <row r="62085" ht="12.75" customHeight="1" x14ac:dyDescent="0.2"/>
    <row r="62086" ht="12.75" customHeight="1" x14ac:dyDescent="0.2"/>
    <row r="62087" ht="12.75" customHeight="1" x14ac:dyDescent="0.2"/>
    <row r="62088" ht="12.75" customHeight="1" x14ac:dyDescent="0.2"/>
    <row r="62089" ht="12.75" customHeight="1" x14ac:dyDescent="0.2"/>
    <row r="62090" ht="12.75" customHeight="1" x14ac:dyDescent="0.2"/>
    <row r="62091" ht="12.75" customHeight="1" x14ac:dyDescent="0.2"/>
    <row r="62092" ht="12.75" customHeight="1" x14ac:dyDescent="0.2"/>
    <row r="62093" ht="12.75" customHeight="1" x14ac:dyDescent="0.2"/>
    <row r="62094" ht="12.75" customHeight="1" x14ac:dyDescent="0.2"/>
    <row r="62095" ht="12.75" customHeight="1" x14ac:dyDescent="0.2"/>
    <row r="62096" ht="12.75" customHeight="1" x14ac:dyDescent="0.2"/>
    <row r="62097" ht="12.75" customHeight="1" x14ac:dyDescent="0.2"/>
    <row r="62098" ht="12.75" customHeight="1" x14ac:dyDescent="0.2"/>
    <row r="62099" ht="12.75" customHeight="1" x14ac:dyDescent="0.2"/>
    <row r="62100" ht="12.75" customHeight="1" x14ac:dyDescent="0.2"/>
    <row r="62101" ht="12.75" customHeight="1" x14ac:dyDescent="0.2"/>
    <row r="62102" ht="12.75" customHeight="1" x14ac:dyDescent="0.2"/>
    <row r="62103" ht="12.75" customHeight="1" x14ac:dyDescent="0.2"/>
    <row r="62104" ht="12.75" customHeight="1" x14ac:dyDescent="0.2"/>
    <row r="62105" ht="12.75" customHeight="1" x14ac:dyDescent="0.2"/>
    <row r="62106" ht="12.75" customHeight="1" x14ac:dyDescent="0.2"/>
    <row r="62107" ht="12.75" customHeight="1" x14ac:dyDescent="0.2"/>
    <row r="62108" ht="12.75" customHeight="1" x14ac:dyDescent="0.2"/>
    <row r="62109" ht="12.75" customHeight="1" x14ac:dyDescent="0.2"/>
    <row r="62110" ht="12.75" customHeight="1" x14ac:dyDescent="0.2"/>
    <row r="62111" ht="12.75" customHeight="1" x14ac:dyDescent="0.2"/>
    <row r="62112" ht="12.75" customHeight="1" x14ac:dyDescent="0.2"/>
    <row r="62113" ht="12.75" customHeight="1" x14ac:dyDescent="0.2"/>
    <row r="62114" ht="12.75" customHeight="1" x14ac:dyDescent="0.2"/>
    <row r="62115" ht="12.75" customHeight="1" x14ac:dyDescent="0.2"/>
    <row r="62116" ht="12.75" customHeight="1" x14ac:dyDescent="0.2"/>
    <row r="62117" ht="12.75" customHeight="1" x14ac:dyDescent="0.2"/>
    <row r="62118" ht="12.75" customHeight="1" x14ac:dyDescent="0.2"/>
    <row r="62119" ht="12.75" customHeight="1" x14ac:dyDescent="0.2"/>
    <row r="62120" ht="12.75" customHeight="1" x14ac:dyDescent="0.2"/>
    <row r="62121" ht="12.75" customHeight="1" x14ac:dyDescent="0.2"/>
    <row r="62122" ht="12.75" customHeight="1" x14ac:dyDescent="0.2"/>
    <row r="62123" ht="12.75" customHeight="1" x14ac:dyDescent="0.2"/>
    <row r="62124" ht="12.75" customHeight="1" x14ac:dyDescent="0.2"/>
    <row r="62125" ht="12.75" customHeight="1" x14ac:dyDescent="0.2"/>
    <row r="62126" ht="12.75" customHeight="1" x14ac:dyDescent="0.2"/>
    <row r="62127" ht="12.75" customHeight="1" x14ac:dyDescent="0.2"/>
    <row r="62128" ht="12.75" customHeight="1" x14ac:dyDescent="0.2"/>
    <row r="62129" ht="12.75" customHeight="1" x14ac:dyDescent="0.2"/>
    <row r="62130" ht="12.75" customHeight="1" x14ac:dyDescent="0.2"/>
    <row r="62131" ht="12.75" customHeight="1" x14ac:dyDescent="0.2"/>
    <row r="62132" ht="12.75" customHeight="1" x14ac:dyDescent="0.2"/>
    <row r="62133" ht="12.75" customHeight="1" x14ac:dyDescent="0.2"/>
    <row r="62134" ht="12.75" customHeight="1" x14ac:dyDescent="0.2"/>
    <row r="62135" ht="12.75" customHeight="1" x14ac:dyDescent="0.2"/>
    <row r="62136" ht="12.75" customHeight="1" x14ac:dyDescent="0.2"/>
    <row r="62137" ht="12.75" customHeight="1" x14ac:dyDescent="0.2"/>
    <row r="62138" ht="12.75" customHeight="1" x14ac:dyDescent="0.2"/>
    <row r="62139" ht="12.75" customHeight="1" x14ac:dyDescent="0.2"/>
    <row r="62140" ht="12.75" customHeight="1" x14ac:dyDescent="0.2"/>
    <row r="62141" ht="12.75" customHeight="1" x14ac:dyDescent="0.2"/>
    <row r="62142" ht="12.75" customHeight="1" x14ac:dyDescent="0.2"/>
    <row r="62143" ht="12.75" customHeight="1" x14ac:dyDescent="0.2"/>
    <row r="62144" ht="12.75" customHeight="1" x14ac:dyDescent="0.2"/>
    <row r="62145" ht="12.75" customHeight="1" x14ac:dyDescent="0.2"/>
    <row r="62146" ht="12.75" customHeight="1" x14ac:dyDescent="0.2"/>
    <row r="62147" ht="12.75" customHeight="1" x14ac:dyDescent="0.2"/>
    <row r="62148" ht="12.75" customHeight="1" x14ac:dyDescent="0.2"/>
    <row r="62149" ht="12.75" customHeight="1" x14ac:dyDescent="0.2"/>
    <row r="62150" ht="12.75" customHeight="1" x14ac:dyDescent="0.2"/>
    <row r="62151" ht="12.75" customHeight="1" x14ac:dyDescent="0.2"/>
    <row r="62152" ht="12.75" customHeight="1" x14ac:dyDescent="0.2"/>
    <row r="62153" ht="12.75" customHeight="1" x14ac:dyDescent="0.2"/>
    <row r="62154" ht="12.75" customHeight="1" x14ac:dyDescent="0.2"/>
    <row r="62155" ht="12.75" customHeight="1" x14ac:dyDescent="0.2"/>
    <row r="62156" ht="12.75" customHeight="1" x14ac:dyDescent="0.2"/>
    <row r="62157" ht="12.75" customHeight="1" x14ac:dyDescent="0.2"/>
    <row r="62158" ht="12.75" customHeight="1" x14ac:dyDescent="0.2"/>
    <row r="62159" ht="12.75" customHeight="1" x14ac:dyDescent="0.2"/>
    <row r="62160" ht="12.75" customHeight="1" x14ac:dyDescent="0.2"/>
    <row r="62161" ht="12.75" customHeight="1" x14ac:dyDescent="0.2"/>
    <row r="62162" ht="12.75" customHeight="1" x14ac:dyDescent="0.2"/>
    <row r="62163" ht="12.75" customHeight="1" x14ac:dyDescent="0.2"/>
    <row r="62164" ht="12.75" customHeight="1" x14ac:dyDescent="0.2"/>
    <row r="62165" ht="12.75" customHeight="1" x14ac:dyDescent="0.2"/>
    <row r="62166" ht="12.75" customHeight="1" x14ac:dyDescent="0.2"/>
    <row r="62167" ht="12.75" customHeight="1" x14ac:dyDescent="0.2"/>
    <row r="62168" ht="12.75" customHeight="1" x14ac:dyDescent="0.2"/>
    <row r="62169" ht="12.75" customHeight="1" x14ac:dyDescent="0.2"/>
    <row r="62170" ht="12.75" customHeight="1" x14ac:dyDescent="0.2"/>
    <row r="62171" ht="12.75" customHeight="1" x14ac:dyDescent="0.2"/>
    <row r="62172" ht="12.75" customHeight="1" x14ac:dyDescent="0.2"/>
    <row r="62173" ht="12.75" customHeight="1" x14ac:dyDescent="0.2"/>
    <row r="62174" ht="12.75" customHeight="1" x14ac:dyDescent="0.2"/>
    <row r="62175" ht="12.75" customHeight="1" x14ac:dyDescent="0.2"/>
    <row r="62176" ht="12.75" customHeight="1" x14ac:dyDescent="0.2"/>
    <row r="62177" ht="12.75" customHeight="1" x14ac:dyDescent="0.2"/>
    <row r="62178" ht="12.75" customHeight="1" x14ac:dyDescent="0.2"/>
    <row r="62179" ht="12.75" customHeight="1" x14ac:dyDescent="0.2"/>
    <row r="62180" ht="12.75" customHeight="1" x14ac:dyDescent="0.2"/>
    <row r="62181" ht="12.75" customHeight="1" x14ac:dyDescent="0.2"/>
    <row r="62182" ht="12.75" customHeight="1" x14ac:dyDescent="0.2"/>
    <row r="62183" ht="12.75" customHeight="1" x14ac:dyDescent="0.2"/>
    <row r="62184" ht="12.75" customHeight="1" x14ac:dyDescent="0.2"/>
    <row r="62185" ht="12.75" customHeight="1" x14ac:dyDescent="0.2"/>
    <row r="62186" ht="12.75" customHeight="1" x14ac:dyDescent="0.2"/>
    <row r="62187" ht="12.75" customHeight="1" x14ac:dyDescent="0.2"/>
    <row r="62188" ht="12.75" customHeight="1" x14ac:dyDescent="0.2"/>
    <row r="62189" ht="12.75" customHeight="1" x14ac:dyDescent="0.2"/>
    <row r="62190" ht="12.75" customHeight="1" x14ac:dyDescent="0.2"/>
    <row r="62191" ht="12.75" customHeight="1" x14ac:dyDescent="0.2"/>
    <row r="62192" ht="12.75" customHeight="1" x14ac:dyDescent="0.2"/>
    <row r="62193" ht="12.75" customHeight="1" x14ac:dyDescent="0.2"/>
    <row r="62194" ht="12.75" customHeight="1" x14ac:dyDescent="0.2"/>
    <row r="62195" ht="12.75" customHeight="1" x14ac:dyDescent="0.2"/>
    <row r="62196" ht="12.75" customHeight="1" x14ac:dyDescent="0.2"/>
    <row r="62197" ht="12.75" customHeight="1" x14ac:dyDescent="0.2"/>
    <row r="62198" ht="12.75" customHeight="1" x14ac:dyDescent="0.2"/>
    <row r="62199" ht="12.75" customHeight="1" x14ac:dyDescent="0.2"/>
    <row r="62200" ht="12.75" customHeight="1" x14ac:dyDescent="0.2"/>
    <row r="62201" ht="12.75" customHeight="1" x14ac:dyDescent="0.2"/>
    <row r="62202" ht="12.75" customHeight="1" x14ac:dyDescent="0.2"/>
    <row r="62203" ht="12.75" customHeight="1" x14ac:dyDescent="0.2"/>
    <row r="62204" ht="12.75" customHeight="1" x14ac:dyDescent="0.2"/>
    <row r="62205" ht="12.75" customHeight="1" x14ac:dyDescent="0.2"/>
    <row r="62206" ht="12.75" customHeight="1" x14ac:dyDescent="0.2"/>
    <row r="62207" ht="12.75" customHeight="1" x14ac:dyDescent="0.2"/>
    <row r="62208" ht="12.75" customHeight="1" x14ac:dyDescent="0.2"/>
    <row r="62209" ht="12.75" customHeight="1" x14ac:dyDescent="0.2"/>
    <row r="62210" ht="12.75" customHeight="1" x14ac:dyDescent="0.2"/>
    <row r="62211" ht="12.75" customHeight="1" x14ac:dyDescent="0.2"/>
    <row r="62212" ht="12.75" customHeight="1" x14ac:dyDescent="0.2"/>
    <row r="62213" ht="12.75" customHeight="1" x14ac:dyDescent="0.2"/>
    <row r="62214" ht="12.75" customHeight="1" x14ac:dyDescent="0.2"/>
    <row r="62215" ht="12.75" customHeight="1" x14ac:dyDescent="0.2"/>
    <row r="62216" ht="12.75" customHeight="1" x14ac:dyDescent="0.2"/>
    <row r="62217" ht="12.75" customHeight="1" x14ac:dyDescent="0.2"/>
    <row r="62218" ht="12.75" customHeight="1" x14ac:dyDescent="0.2"/>
    <row r="62219" ht="12.75" customHeight="1" x14ac:dyDescent="0.2"/>
    <row r="62220" ht="12.75" customHeight="1" x14ac:dyDescent="0.2"/>
    <row r="62221" ht="12.75" customHeight="1" x14ac:dyDescent="0.2"/>
    <row r="62222" ht="12.75" customHeight="1" x14ac:dyDescent="0.2"/>
    <row r="62223" ht="12.75" customHeight="1" x14ac:dyDescent="0.2"/>
    <row r="62224" ht="12.75" customHeight="1" x14ac:dyDescent="0.2"/>
    <row r="62225" ht="12.75" customHeight="1" x14ac:dyDescent="0.2"/>
    <row r="62226" ht="12.75" customHeight="1" x14ac:dyDescent="0.2"/>
    <row r="62227" ht="12.75" customHeight="1" x14ac:dyDescent="0.2"/>
    <row r="62228" ht="12.75" customHeight="1" x14ac:dyDescent="0.2"/>
    <row r="62229" ht="12.75" customHeight="1" x14ac:dyDescent="0.2"/>
    <row r="62230" ht="12.75" customHeight="1" x14ac:dyDescent="0.2"/>
    <row r="62231" ht="12.75" customHeight="1" x14ac:dyDescent="0.2"/>
    <row r="62232" ht="12.75" customHeight="1" x14ac:dyDescent="0.2"/>
    <row r="62233" ht="12.75" customHeight="1" x14ac:dyDescent="0.2"/>
    <row r="62234" ht="12.75" customHeight="1" x14ac:dyDescent="0.2"/>
    <row r="62235" ht="12.75" customHeight="1" x14ac:dyDescent="0.2"/>
    <row r="62236" ht="12.75" customHeight="1" x14ac:dyDescent="0.2"/>
    <row r="62237" ht="12.75" customHeight="1" x14ac:dyDescent="0.2"/>
    <row r="62238" ht="12.75" customHeight="1" x14ac:dyDescent="0.2"/>
    <row r="62239" ht="12.75" customHeight="1" x14ac:dyDescent="0.2"/>
    <row r="62240" ht="12.75" customHeight="1" x14ac:dyDescent="0.2"/>
    <row r="62241" ht="12.75" customHeight="1" x14ac:dyDescent="0.2"/>
    <row r="62242" ht="12.75" customHeight="1" x14ac:dyDescent="0.2"/>
    <row r="62243" ht="12.75" customHeight="1" x14ac:dyDescent="0.2"/>
    <row r="62244" ht="12.75" customHeight="1" x14ac:dyDescent="0.2"/>
    <row r="62245" ht="12.75" customHeight="1" x14ac:dyDescent="0.2"/>
    <row r="62246" ht="12.75" customHeight="1" x14ac:dyDescent="0.2"/>
    <row r="62247" ht="12.75" customHeight="1" x14ac:dyDescent="0.2"/>
    <row r="62248" ht="12.75" customHeight="1" x14ac:dyDescent="0.2"/>
    <row r="62249" ht="12.75" customHeight="1" x14ac:dyDescent="0.2"/>
    <row r="62250" ht="12.75" customHeight="1" x14ac:dyDescent="0.2"/>
    <row r="62251" ht="12.75" customHeight="1" x14ac:dyDescent="0.2"/>
    <row r="62252" ht="12.75" customHeight="1" x14ac:dyDescent="0.2"/>
    <row r="62253" ht="12.75" customHeight="1" x14ac:dyDescent="0.2"/>
    <row r="62254" ht="12.75" customHeight="1" x14ac:dyDescent="0.2"/>
    <row r="62255" ht="12.75" customHeight="1" x14ac:dyDescent="0.2"/>
    <row r="62256" ht="12.75" customHeight="1" x14ac:dyDescent="0.2"/>
    <row r="62257" ht="12.75" customHeight="1" x14ac:dyDescent="0.2"/>
    <row r="62258" ht="12.75" customHeight="1" x14ac:dyDescent="0.2"/>
    <row r="62259" ht="12.75" customHeight="1" x14ac:dyDescent="0.2"/>
    <row r="62260" ht="12.75" customHeight="1" x14ac:dyDescent="0.2"/>
    <row r="62261" ht="12.75" customHeight="1" x14ac:dyDescent="0.2"/>
    <row r="62262" ht="12.75" customHeight="1" x14ac:dyDescent="0.2"/>
    <row r="62263" ht="12.75" customHeight="1" x14ac:dyDescent="0.2"/>
    <row r="62264" ht="12.75" customHeight="1" x14ac:dyDescent="0.2"/>
    <row r="62265" ht="12.75" customHeight="1" x14ac:dyDescent="0.2"/>
    <row r="62266" ht="12.75" customHeight="1" x14ac:dyDescent="0.2"/>
    <row r="62267" ht="12.75" customHeight="1" x14ac:dyDescent="0.2"/>
    <row r="62268" ht="12.75" customHeight="1" x14ac:dyDescent="0.2"/>
    <row r="62269" ht="12.75" customHeight="1" x14ac:dyDescent="0.2"/>
    <row r="62270" ht="12.75" customHeight="1" x14ac:dyDescent="0.2"/>
    <row r="62271" ht="12.75" customHeight="1" x14ac:dyDescent="0.2"/>
    <row r="62272" ht="12.75" customHeight="1" x14ac:dyDescent="0.2"/>
    <row r="62273" ht="12.75" customHeight="1" x14ac:dyDescent="0.2"/>
    <row r="62274" ht="12.75" customHeight="1" x14ac:dyDescent="0.2"/>
    <row r="62275" ht="12.75" customHeight="1" x14ac:dyDescent="0.2"/>
    <row r="62276" ht="12.75" customHeight="1" x14ac:dyDescent="0.2"/>
    <row r="62277" ht="12.75" customHeight="1" x14ac:dyDescent="0.2"/>
    <row r="62278" ht="12.75" customHeight="1" x14ac:dyDescent="0.2"/>
    <row r="62279" ht="12.75" customHeight="1" x14ac:dyDescent="0.2"/>
    <row r="62280" ht="12.75" customHeight="1" x14ac:dyDescent="0.2"/>
    <row r="62281" ht="12.75" customHeight="1" x14ac:dyDescent="0.2"/>
    <row r="62282" ht="12.75" customHeight="1" x14ac:dyDescent="0.2"/>
    <row r="62283" ht="12.75" customHeight="1" x14ac:dyDescent="0.2"/>
    <row r="62284" ht="12.75" customHeight="1" x14ac:dyDescent="0.2"/>
    <row r="62285" ht="12.75" customHeight="1" x14ac:dyDescent="0.2"/>
    <row r="62286" ht="12.75" customHeight="1" x14ac:dyDescent="0.2"/>
    <row r="62287" ht="12.75" customHeight="1" x14ac:dyDescent="0.2"/>
    <row r="62288" ht="12.75" customHeight="1" x14ac:dyDescent="0.2"/>
    <row r="62289" ht="12.75" customHeight="1" x14ac:dyDescent="0.2"/>
    <row r="62290" ht="12.75" customHeight="1" x14ac:dyDescent="0.2"/>
    <row r="62291" ht="12.75" customHeight="1" x14ac:dyDescent="0.2"/>
    <row r="62292" ht="12.75" customHeight="1" x14ac:dyDescent="0.2"/>
    <row r="62293" ht="12.75" customHeight="1" x14ac:dyDescent="0.2"/>
    <row r="62294" ht="12.75" customHeight="1" x14ac:dyDescent="0.2"/>
    <row r="62295" ht="12.75" customHeight="1" x14ac:dyDescent="0.2"/>
    <row r="62296" ht="12.75" customHeight="1" x14ac:dyDescent="0.2"/>
    <row r="62297" ht="12.75" customHeight="1" x14ac:dyDescent="0.2"/>
    <row r="62298" ht="12.75" customHeight="1" x14ac:dyDescent="0.2"/>
    <row r="62299" ht="12.75" customHeight="1" x14ac:dyDescent="0.2"/>
    <row r="62300" ht="12.75" customHeight="1" x14ac:dyDescent="0.2"/>
    <row r="62301" ht="12.75" customHeight="1" x14ac:dyDescent="0.2"/>
    <row r="62302" ht="12.75" customHeight="1" x14ac:dyDescent="0.2"/>
    <row r="62303" ht="12.75" customHeight="1" x14ac:dyDescent="0.2"/>
    <row r="62304" ht="12.75" customHeight="1" x14ac:dyDescent="0.2"/>
    <row r="62305" ht="12.75" customHeight="1" x14ac:dyDescent="0.2"/>
    <row r="62306" ht="12.75" customHeight="1" x14ac:dyDescent="0.2"/>
    <row r="62307" ht="12.75" customHeight="1" x14ac:dyDescent="0.2"/>
    <row r="62308" ht="12.75" customHeight="1" x14ac:dyDescent="0.2"/>
    <row r="62309" ht="12.75" customHeight="1" x14ac:dyDescent="0.2"/>
    <row r="62310" ht="12.75" customHeight="1" x14ac:dyDescent="0.2"/>
    <row r="62311" ht="12.75" customHeight="1" x14ac:dyDescent="0.2"/>
    <row r="62312" ht="12.75" customHeight="1" x14ac:dyDescent="0.2"/>
    <row r="62313" ht="12.75" customHeight="1" x14ac:dyDescent="0.2"/>
    <row r="62314" ht="12.75" customHeight="1" x14ac:dyDescent="0.2"/>
    <row r="62315" ht="12.75" customHeight="1" x14ac:dyDescent="0.2"/>
    <row r="62316" ht="12.75" customHeight="1" x14ac:dyDescent="0.2"/>
    <row r="62317" ht="12.75" customHeight="1" x14ac:dyDescent="0.2"/>
    <row r="62318" ht="12.75" customHeight="1" x14ac:dyDescent="0.2"/>
    <row r="62319" ht="12.75" customHeight="1" x14ac:dyDescent="0.2"/>
    <row r="62320" ht="12.75" customHeight="1" x14ac:dyDescent="0.2"/>
    <row r="62321" ht="12.75" customHeight="1" x14ac:dyDescent="0.2"/>
    <row r="62322" ht="12.75" customHeight="1" x14ac:dyDescent="0.2"/>
    <row r="62323" ht="12.75" customHeight="1" x14ac:dyDescent="0.2"/>
    <row r="62324" ht="12.75" customHeight="1" x14ac:dyDescent="0.2"/>
    <row r="62325" ht="12.75" customHeight="1" x14ac:dyDescent="0.2"/>
    <row r="62326" ht="12.75" customHeight="1" x14ac:dyDescent="0.2"/>
    <row r="62327" ht="12.75" customHeight="1" x14ac:dyDescent="0.2"/>
    <row r="62328" ht="12.75" customHeight="1" x14ac:dyDescent="0.2"/>
    <row r="62329" ht="12.75" customHeight="1" x14ac:dyDescent="0.2"/>
    <row r="62330" ht="12.75" customHeight="1" x14ac:dyDescent="0.2"/>
    <row r="62331" ht="12.75" customHeight="1" x14ac:dyDescent="0.2"/>
    <row r="62332" ht="12.75" customHeight="1" x14ac:dyDescent="0.2"/>
    <row r="62333" ht="12.75" customHeight="1" x14ac:dyDescent="0.2"/>
    <row r="62334" ht="12.75" customHeight="1" x14ac:dyDescent="0.2"/>
    <row r="62335" ht="12.75" customHeight="1" x14ac:dyDescent="0.2"/>
    <row r="62336" ht="12.75" customHeight="1" x14ac:dyDescent="0.2"/>
    <row r="62337" ht="12.75" customHeight="1" x14ac:dyDescent="0.2"/>
    <row r="62338" ht="12.75" customHeight="1" x14ac:dyDescent="0.2"/>
    <row r="62339" ht="12.75" customHeight="1" x14ac:dyDescent="0.2"/>
    <row r="62340" ht="12.75" customHeight="1" x14ac:dyDescent="0.2"/>
    <row r="62341" ht="12.75" customHeight="1" x14ac:dyDescent="0.2"/>
    <row r="62342" ht="12.75" customHeight="1" x14ac:dyDescent="0.2"/>
    <row r="62343" ht="12.75" customHeight="1" x14ac:dyDescent="0.2"/>
    <row r="62344" ht="12.75" customHeight="1" x14ac:dyDescent="0.2"/>
    <row r="62345" ht="12.75" customHeight="1" x14ac:dyDescent="0.2"/>
    <row r="62346" ht="12.75" customHeight="1" x14ac:dyDescent="0.2"/>
    <row r="62347" ht="12.75" customHeight="1" x14ac:dyDescent="0.2"/>
    <row r="62348" ht="12.75" customHeight="1" x14ac:dyDescent="0.2"/>
    <row r="62349" ht="12.75" customHeight="1" x14ac:dyDescent="0.2"/>
    <row r="62350" ht="12.75" customHeight="1" x14ac:dyDescent="0.2"/>
    <row r="62351" ht="12.75" customHeight="1" x14ac:dyDescent="0.2"/>
    <row r="62352" ht="12.75" customHeight="1" x14ac:dyDescent="0.2"/>
    <row r="62353" ht="12.75" customHeight="1" x14ac:dyDescent="0.2"/>
    <row r="62354" ht="12.75" customHeight="1" x14ac:dyDescent="0.2"/>
    <row r="62355" ht="12.75" customHeight="1" x14ac:dyDescent="0.2"/>
    <row r="62356" ht="12.75" customHeight="1" x14ac:dyDescent="0.2"/>
    <row r="62357" ht="12.75" customHeight="1" x14ac:dyDescent="0.2"/>
    <row r="62358" ht="12.75" customHeight="1" x14ac:dyDescent="0.2"/>
    <row r="62359" ht="12.75" customHeight="1" x14ac:dyDescent="0.2"/>
    <row r="62360" ht="12.75" customHeight="1" x14ac:dyDescent="0.2"/>
    <row r="62361" ht="12.75" customHeight="1" x14ac:dyDescent="0.2"/>
    <row r="62362" ht="12.75" customHeight="1" x14ac:dyDescent="0.2"/>
    <row r="62363" ht="12.75" customHeight="1" x14ac:dyDescent="0.2"/>
    <row r="62364" ht="12.75" customHeight="1" x14ac:dyDescent="0.2"/>
    <row r="62365" ht="12.75" customHeight="1" x14ac:dyDescent="0.2"/>
    <row r="62366" ht="12.75" customHeight="1" x14ac:dyDescent="0.2"/>
    <row r="62367" ht="12.75" customHeight="1" x14ac:dyDescent="0.2"/>
    <row r="62368" ht="12.75" customHeight="1" x14ac:dyDescent="0.2"/>
    <row r="62369" ht="12.75" customHeight="1" x14ac:dyDescent="0.2"/>
    <row r="62370" ht="12.75" customHeight="1" x14ac:dyDescent="0.2"/>
    <row r="62371" ht="12.75" customHeight="1" x14ac:dyDescent="0.2"/>
    <row r="62372" ht="12.75" customHeight="1" x14ac:dyDescent="0.2"/>
    <row r="62373" ht="12.75" customHeight="1" x14ac:dyDescent="0.2"/>
    <row r="62374" ht="12.75" customHeight="1" x14ac:dyDescent="0.2"/>
    <row r="62375" ht="12.75" customHeight="1" x14ac:dyDescent="0.2"/>
    <row r="62376" ht="12.75" customHeight="1" x14ac:dyDescent="0.2"/>
    <row r="62377" ht="12.75" customHeight="1" x14ac:dyDescent="0.2"/>
    <row r="62378" ht="12.75" customHeight="1" x14ac:dyDescent="0.2"/>
    <row r="62379" ht="12.75" customHeight="1" x14ac:dyDescent="0.2"/>
    <row r="62380" ht="12.75" customHeight="1" x14ac:dyDescent="0.2"/>
    <row r="62381" ht="12.75" customHeight="1" x14ac:dyDescent="0.2"/>
    <row r="62382" ht="12.75" customHeight="1" x14ac:dyDescent="0.2"/>
    <row r="62383" ht="12.75" customHeight="1" x14ac:dyDescent="0.2"/>
    <row r="62384" ht="12.75" customHeight="1" x14ac:dyDescent="0.2"/>
    <row r="62385" ht="12.75" customHeight="1" x14ac:dyDescent="0.2"/>
    <row r="62386" ht="12.75" customHeight="1" x14ac:dyDescent="0.2"/>
    <row r="62387" ht="12.75" customHeight="1" x14ac:dyDescent="0.2"/>
    <row r="62388" ht="12.75" customHeight="1" x14ac:dyDescent="0.2"/>
    <row r="62389" ht="12.75" customHeight="1" x14ac:dyDescent="0.2"/>
    <row r="62390" ht="12.75" customHeight="1" x14ac:dyDescent="0.2"/>
    <row r="62391" ht="12.75" customHeight="1" x14ac:dyDescent="0.2"/>
    <row r="62392" ht="12.75" customHeight="1" x14ac:dyDescent="0.2"/>
    <row r="62393" ht="12.75" customHeight="1" x14ac:dyDescent="0.2"/>
    <row r="62394" ht="12.75" customHeight="1" x14ac:dyDescent="0.2"/>
    <row r="62395" ht="12.75" customHeight="1" x14ac:dyDescent="0.2"/>
    <row r="62396" ht="12.75" customHeight="1" x14ac:dyDescent="0.2"/>
    <row r="62397" ht="12.75" customHeight="1" x14ac:dyDescent="0.2"/>
    <row r="62398" ht="12.75" customHeight="1" x14ac:dyDescent="0.2"/>
    <row r="62399" ht="12.75" customHeight="1" x14ac:dyDescent="0.2"/>
    <row r="62400" ht="12.75" customHeight="1" x14ac:dyDescent="0.2"/>
    <row r="62401" ht="12.75" customHeight="1" x14ac:dyDescent="0.2"/>
    <row r="62402" ht="12.75" customHeight="1" x14ac:dyDescent="0.2"/>
    <row r="62403" ht="12.75" customHeight="1" x14ac:dyDescent="0.2"/>
    <row r="62404" ht="12.75" customHeight="1" x14ac:dyDescent="0.2"/>
    <row r="62405" ht="12.75" customHeight="1" x14ac:dyDescent="0.2"/>
    <row r="62406" ht="12.75" customHeight="1" x14ac:dyDescent="0.2"/>
    <row r="62407" ht="12.75" customHeight="1" x14ac:dyDescent="0.2"/>
    <row r="62408" ht="12.75" customHeight="1" x14ac:dyDescent="0.2"/>
    <row r="62409" ht="12.75" customHeight="1" x14ac:dyDescent="0.2"/>
    <row r="62410" ht="12.75" customHeight="1" x14ac:dyDescent="0.2"/>
    <row r="62411" ht="12.75" customHeight="1" x14ac:dyDescent="0.2"/>
    <row r="62412" ht="12.75" customHeight="1" x14ac:dyDescent="0.2"/>
    <row r="62413" ht="12.75" customHeight="1" x14ac:dyDescent="0.2"/>
    <row r="62414" ht="12.75" customHeight="1" x14ac:dyDescent="0.2"/>
    <row r="62415" ht="12.75" customHeight="1" x14ac:dyDescent="0.2"/>
    <row r="62416" ht="12.75" customHeight="1" x14ac:dyDescent="0.2"/>
    <row r="62417" ht="12.75" customHeight="1" x14ac:dyDescent="0.2"/>
    <row r="62418" ht="12.75" customHeight="1" x14ac:dyDescent="0.2"/>
    <row r="62419" ht="12.75" customHeight="1" x14ac:dyDescent="0.2"/>
    <row r="62420" ht="12.75" customHeight="1" x14ac:dyDescent="0.2"/>
    <row r="62421" ht="12.75" customHeight="1" x14ac:dyDescent="0.2"/>
    <row r="62422" ht="12.75" customHeight="1" x14ac:dyDescent="0.2"/>
    <row r="62423" ht="12.75" customHeight="1" x14ac:dyDescent="0.2"/>
    <row r="62424" ht="12.75" customHeight="1" x14ac:dyDescent="0.2"/>
    <row r="62425" ht="12.75" customHeight="1" x14ac:dyDescent="0.2"/>
    <row r="62426" ht="12.75" customHeight="1" x14ac:dyDescent="0.2"/>
    <row r="62427" ht="12.75" customHeight="1" x14ac:dyDescent="0.2"/>
    <row r="62428" ht="12.75" customHeight="1" x14ac:dyDescent="0.2"/>
    <row r="62429" ht="12.75" customHeight="1" x14ac:dyDescent="0.2"/>
    <row r="62430" ht="12.75" customHeight="1" x14ac:dyDescent="0.2"/>
    <row r="62431" ht="12.75" customHeight="1" x14ac:dyDescent="0.2"/>
    <row r="62432" ht="12.75" customHeight="1" x14ac:dyDescent="0.2"/>
    <row r="62433" ht="12.75" customHeight="1" x14ac:dyDescent="0.2"/>
    <row r="62434" ht="12.75" customHeight="1" x14ac:dyDescent="0.2"/>
    <row r="62435" ht="12.75" customHeight="1" x14ac:dyDescent="0.2"/>
    <row r="62436" ht="12.75" customHeight="1" x14ac:dyDescent="0.2"/>
    <row r="62437" ht="12.75" customHeight="1" x14ac:dyDescent="0.2"/>
    <row r="62438" ht="12.75" customHeight="1" x14ac:dyDescent="0.2"/>
    <row r="62439" ht="12.75" customHeight="1" x14ac:dyDescent="0.2"/>
    <row r="62440" ht="12.75" customHeight="1" x14ac:dyDescent="0.2"/>
    <row r="62441" ht="12.75" customHeight="1" x14ac:dyDescent="0.2"/>
    <row r="62442" ht="12.75" customHeight="1" x14ac:dyDescent="0.2"/>
    <row r="62443" ht="12.75" customHeight="1" x14ac:dyDescent="0.2"/>
    <row r="62444" ht="12.75" customHeight="1" x14ac:dyDescent="0.2"/>
    <row r="62445" ht="12.75" customHeight="1" x14ac:dyDescent="0.2"/>
    <row r="62446" ht="12.75" customHeight="1" x14ac:dyDescent="0.2"/>
    <row r="62447" ht="12.75" customHeight="1" x14ac:dyDescent="0.2"/>
    <row r="62448" ht="12.75" customHeight="1" x14ac:dyDescent="0.2"/>
    <row r="62449" ht="12.75" customHeight="1" x14ac:dyDescent="0.2"/>
    <row r="62450" ht="12.75" customHeight="1" x14ac:dyDescent="0.2"/>
    <row r="62451" ht="12.75" customHeight="1" x14ac:dyDescent="0.2"/>
    <row r="62452" ht="12.75" customHeight="1" x14ac:dyDescent="0.2"/>
    <row r="62453" ht="12.75" customHeight="1" x14ac:dyDescent="0.2"/>
    <row r="62454" ht="12.75" customHeight="1" x14ac:dyDescent="0.2"/>
    <row r="62455" ht="12.75" customHeight="1" x14ac:dyDescent="0.2"/>
    <row r="62456" ht="12.75" customHeight="1" x14ac:dyDescent="0.2"/>
    <row r="62457" ht="12.75" customHeight="1" x14ac:dyDescent="0.2"/>
    <row r="62458" ht="12.75" customHeight="1" x14ac:dyDescent="0.2"/>
    <row r="62459" ht="12.75" customHeight="1" x14ac:dyDescent="0.2"/>
    <row r="62460" ht="12.75" customHeight="1" x14ac:dyDescent="0.2"/>
    <row r="62461" ht="12.75" customHeight="1" x14ac:dyDescent="0.2"/>
    <row r="62462" ht="12.75" customHeight="1" x14ac:dyDescent="0.2"/>
    <row r="62463" ht="12.75" customHeight="1" x14ac:dyDescent="0.2"/>
    <row r="62464" ht="12.75" customHeight="1" x14ac:dyDescent="0.2"/>
    <row r="62465" ht="12.75" customHeight="1" x14ac:dyDescent="0.2"/>
    <row r="62466" ht="12.75" customHeight="1" x14ac:dyDescent="0.2"/>
    <row r="62467" ht="12.75" customHeight="1" x14ac:dyDescent="0.2"/>
    <row r="62468" ht="12.75" customHeight="1" x14ac:dyDescent="0.2"/>
    <row r="62469" ht="12.75" customHeight="1" x14ac:dyDescent="0.2"/>
    <row r="62470" ht="12.75" customHeight="1" x14ac:dyDescent="0.2"/>
    <row r="62471" ht="12.75" customHeight="1" x14ac:dyDescent="0.2"/>
    <row r="62472" ht="12.75" customHeight="1" x14ac:dyDescent="0.2"/>
    <row r="62473" ht="12.75" customHeight="1" x14ac:dyDescent="0.2"/>
    <row r="62474" ht="12.75" customHeight="1" x14ac:dyDescent="0.2"/>
    <row r="62475" ht="12.75" customHeight="1" x14ac:dyDescent="0.2"/>
    <row r="62476" ht="12.75" customHeight="1" x14ac:dyDescent="0.2"/>
    <row r="62477" ht="12.75" customHeight="1" x14ac:dyDescent="0.2"/>
    <row r="62478" ht="12.75" customHeight="1" x14ac:dyDescent="0.2"/>
    <row r="62479" ht="12.75" customHeight="1" x14ac:dyDescent="0.2"/>
    <row r="62480" ht="12.75" customHeight="1" x14ac:dyDescent="0.2"/>
    <row r="62481" ht="12.75" customHeight="1" x14ac:dyDescent="0.2"/>
    <row r="62482" ht="12.75" customHeight="1" x14ac:dyDescent="0.2"/>
    <row r="62483" ht="12.75" customHeight="1" x14ac:dyDescent="0.2"/>
    <row r="62484" ht="12.75" customHeight="1" x14ac:dyDescent="0.2"/>
    <row r="62485" ht="12.75" customHeight="1" x14ac:dyDescent="0.2"/>
    <row r="62486" ht="12.75" customHeight="1" x14ac:dyDescent="0.2"/>
    <row r="62487" ht="12.75" customHeight="1" x14ac:dyDescent="0.2"/>
    <row r="62488" ht="12.75" customHeight="1" x14ac:dyDescent="0.2"/>
    <row r="62489" ht="12.75" customHeight="1" x14ac:dyDescent="0.2"/>
    <row r="62490" ht="12.75" customHeight="1" x14ac:dyDescent="0.2"/>
    <row r="62491" ht="12.75" customHeight="1" x14ac:dyDescent="0.2"/>
    <row r="62492" ht="12.75" customHeight="1" x14ac:dyDescent="0.2"/>
    <row r="62493" ht="12.75" customHeight="1" x14ac:dyDescent="0.2"/>
    <row r="62494" ht="12.75" customHeight="1" x14ac:dyDescent="0.2"/>
    <row r="62495" ht="12.75" customHeight="1" x14ac:dyDescent="0.2"/>
    <row r="62496" ht="12.75" customHeight="1" x14ac:dyDescent="0.2"/>
    <row r="62497" ht="12.75" customHeight="1" x14ac:dyDescent="0.2"/>
    <row r="62498" ht="12.75" customHeight="1" x14ac:dyDescent="0.2"/>
    <row r="62499" ht="12.75" customHeight="1" x14ac:dyDescent="0.2"/>
    <row r="62500" ht="12.75" customHeight="1" x14ac:dyDescent="0.2"/>
    <row r="62501" ht="12.75" customHeight="1" x14ac:dyDescent="0.2"/>
    <row r="62502" ht="12.75" customHeight="1" x14ac:dyDescent="0.2"/>
    <row r="62503" ht="12.75" customHeight="1" x14ac:dyDescent="0.2"/>
    <row r="62504" ht="12.75" customHeight="1" x14ac:dyDescent="0.2"/>
    <row r="62505" ht="12.75" customHeight="1" x14ac:dyDescent="0.2"/>
    <row r="62506" ht="12.75" customHeight="1" x14ac:dyDescent="0.2"/>
    <row r="62507" ht="12.75" customHeight="1" x14ac:dyDescent="0.2"/>
    <row r="62508" ht="12.75" customHeight="1" x14ac:dyDescent="0.2"/>
    <row r="62509" ht="12.75" customHeight="1" x14ac:dyDescent="0.2"/>
    <row r="62510" ht="12.75" customHeight="1" x14ac:dyDescent="0.2"/>
    <row r="62511" ht="12.75" customHeight="1" x14ac:dyDescent="0.2"/>
    <row r="62512" ht="12.75" customHeight="1" x14ac:dyDescent="0.2"/>
    <row r="62513" ht="12.75" customHeight="1" x14ac:dyDescent="0.2"/>
    <row r="62514" ht="12.75" customHeight="1" x14ac:dyDescent="0.2"/>
    <row r="62515" ht="12.75" customHeight="1" x14ac:dyDescent="0.2"/>
    <row r="62516" ht="12.75" customHeight="1" x14ac:dyDescent="0.2"/>
    <row r="62517" ht="12.75" customHeight="1" x14ac:dyDescent="0.2"/>
    <row r="62518" ht="12.75" customHeight="1" x14ac:dyDescent="0.2"/>
    <row r="62519" ht="12.75" customHeight="1" x14ac:dyDescent="0.2"/>
    <row r="62520" ht="12.75" customHeight="1" x14ac:dyDescent="0.2"/>
    <row r="62521" ht="12.75" customHeight="1" x14ac:dyDescent="0.2"/>
    <row r="62522" ht="12.75" customHeight="1" x14ac:dyDescent="0.2"/>
    <row r="62523" ht="12.75" customHeight="1" x14ac:dyDescent="0.2"/>
    <row r="62524" ht="12.75" customHeight="1" x14ac:dyDescent="0.2"/>
    <row r="62525" ht="12.75" customHeight="1" x14ac:dyDescent="0.2"/>
    <row r="62526" ht="12.75" customHeight="1" x14ac:dyDescent="0.2"/>
    <row r="62527" ht="12.75" customHeight="1" x14ac:dyDescent="0.2"/>
    <row r="62528" ht="12.75" customHeight="1" x14ac:dyDescent="0.2"/>
    <row r="62529" ht="12.75" customHeight="1" x14ac:dyDescent="0.2"/>
    <row r="62530" ht="12.75" customHeight="1" x14ac:dyDescent="0.2"/>
    <row r="62531" ht="12.75" customHeight="1" x14ac:dyDescent="0.2"/>
    <row r="62532" ht="12.75" customHeight="1" x14ac:dyDescent="0.2"/>
    <row r="62533" ht="12.75" customHeight="1" x14ac:dyDescent="0.2"/>
    <row r="62534" ht="12.75" customHeight="1" x14ac:dyDescent="0.2"/>
    <row r="62535" ht="12.75" customHeight="1" x14ac:dyDescent="0.2"/>
    <row r="62536" ht="12.75" customHeight="1" x14ac:dyDescent="0.2"/>
    <row r="62537" ht="12.75" customHeight="1" x14ac:dyDescent="0.2"/>
    <row r="62538" ht="12.75" customHeight="1" x14ac:dyDescent="0.2"/>
    <row r="62539" ht="12.75" customHeight="1" x14ac:dyDescent="0.2"/>
    <row r="62540" ht="12.75" customHeight="1" x14ac:dyDescent="0.2"/>
    <row r="62541" ht="12.75" customHeight="1" x14ac:dyDescent="0.2"/>
    <row r="62542" ht="12.75" customHeight="1" x14ac:dyDescent="0.2"/>
    <row r="62543" ht="12.75" customHeight="1" x14ac:dyDescent="0.2"/>
    <row r="62544" ht="12.75" customHeight="1" x14ac:dyDescent="0.2"/>
    <row r="62545" ht="12.75" customHeight="1" x14ac:dyDescent="0.2"/>
    <row r="62546" ht="12.75" customHeight="1" x14ac:dyDescent="0.2"/>
    <row r="62547" ht="12.75" customHeight="1" x14ac:dyDescent="0.2"/>
    <row r="62548" ht="12.75" customHeight="1" x14ac:dyDescent="0.2"/>
    <row r="62549" ht="12.75" customHeight="1" x14ac:dyDescent="0.2"/>
    <row r="62550" ht="12.75" customHeight="1" x14ac:dyDescent="0.2"/>
    <row r="62551" ht="12.75" customHeight="1" x14ac:dyDescent="0.2"/>
    <row r="62552" ht="12.75" customHeight="1" x14ac:dyDescent="0.2"/>
    <row r="62553" ht="12.75" customHeight="1" x14ac:dyDescent="0.2"/>
    <row r="62554" ht="12.75" customHeight="1" x14ac:dyDescent="0.2"/>
    <row r="62555" ht="12.75" customHeight="1" x14ac:dyDescent="0.2"/>
    <row r="62556" ht="12.75" customHeight="1" x14ac:dyDescent="0.2"/>
    <row r="62557" ht="12.75" customHeight="1" x14ac:dyDescent="0.2"/>
    <row r="62558" ht="12.75" customHeight="1" x14ac:dyDescent="0.2"/>
    <row r="62559" ht="12.75" customHeight="1" x14ac:dyDescent="0.2"/>
    <row r="62560" ht="12.75" customHeight="1" x14ac:dyDescent="0.2"/>
    <row r="62561" ht="12.75" customHeight="1" x14ac:dyDescent="0.2"/>
    <row r="62562" ht="12.75" customHeight="1" x14ac:dyDescent="0.2"/>
    <row r="62563" ht="12.75" customHeight="1" x14ac:dyDescent="0.2"/>
    <row r="62564" ht="12.75" customHeight="1" x14ac:dyDescent="0.2"/>
    <row r="62565" ht="12.75" customHeight="1" x14ac:dyDescent="0.2"/>
    <row r="62566" ht="12.75" customHeight="1" x14ac:dyDescent="0.2"/>
    <row r="62567" ht="12.75" customHeight="1" x14ac:dyDescent="0.2"/>
    <row r="62568" ht="12.75" customHeight="1" x14ac:dyDescent="0.2"/>
    <row r="62569" ht="12.75" customHeight="1" x14ac:dyDescent="0.2"/>
    <row r="62570" ht="12.75" customHeight="1" x14ac:dyDescent="0.2"/>
    <row r="62571" ht="12.75" customHeight="1" x14ac:dyDescent="0.2"/>
    <row r="62572" ht="12.75" customHeight="1" x14ac:dyDescent="0.2"/>
    <row r="62573" ht="12.75" customHeight="1" x14ac:dyDescent="0.2"/>
    <row r="62574" ht="12.75" customHeight="1" x14ac:dyDescent="0.2"/>
    <row r="62575" ht="12.75" customHeight="1" x14ac:dyDescent="0.2"/>
    <row r="62576" ht="12.75" customHeight="1" x14ac:dyDescent="0.2"/>
    <row r="62577" ht="12.75" customHeight="1" x14ac:dyDescent="0.2"/>
    <row r="62578" ht="12.75" customHeight="1" x14ac:dyDescent="0.2"/>
    <row r="62579" ht="12.75" customHeight="1" x14ac:dyDescent="0.2"/>
    <row r="62580" ht="12.75" customHeight="1" x14ac:dyDescent="0.2"/>
    <row r="62581" ht="12.75" customHeight="1" x14ac:dyDescent="0.2"/>
    <row r="62582" ht="12.75" customHeight="1" x14ac:dyDescent="0.2"/>
    <row r="62583" ht="12.75" customHeight="1" x14ac:dyDescent="0.2"/>
    <row r="62584" ht="12.75" customHeight="1" x14ac:dyDescent="0.2"/>
    <row r="62585" ht="12.75" customHeight="1" x14ac:dyDescent="0.2"/>
    <row r="62586" ht="12.75" customHeight="1" x14ac:dyDescent="0.2"/>
    <row r="62587" ht="12.75" customHeight="1" x14ac:dyDescent="0.2"/>
    <row r="62588" ht="12.75" customHeight="1" x14ac:dyDescent="0.2"/>
    <row r="62589" ht="12.75" customHeight="1" x14ac:dyDescent="0.2"/>
    <row r="62590" ht="12.75" customHeight="1" x14ac:dyDescent="0.2"/>
    <row r="62591" ht="12.75" customHeight="1" x14ac:dyDescent="0.2"/>
    <row r="62592" ht="12.75" customHeight="1" x14ac:dyDescent="0.2"/>
    <row r="62593" ht="12.75" customHeight="1" x14ac:dyDescent="0.2"/>
    <row r="62594" ht="12.75" customHeight="1" x14ac:dyDescent="0.2"/>
    <row r="62595" ht="12.75" customHeight="1" x14ac:dyDescent="0.2"/>
    <row r="62596" ht="12.75" customHeight="1" x14ac:dyDescent="0.2"/>
    <row r="62597" ht="12.75" customHeight="1" x14ac:dyDescent="0.2"/>
    <row r="62598" ht="12.75" customHeight="1" x14ac:dyDescent="0.2"/>
    <row r="62599" ht="12.75" customHeight="1" x14ac:dyDescent="0.2"/>
    <row r="62600" ht="12.75" customHeight="1" x14ac:dyDescent="0.2"/>
    <row r="62601" ht="12.75" customHeight="1" x14ac:dyDescent="0.2"/>
    <row r="62602" ht="12.75" customHeight="1" x14ac:dyDescent="0.2"/>
    <row r="62603" ht="12.75" customHeight="1" x14ac:dyDescent="0.2"/>
    <row r="62604" ht="12.75" customHeight="1" x14ac:dyDescent="0.2"/>
    <row r="62605" ht="12.75" customHeight="1" x14ac:dyDescent="0.2"/>
    <row r="62606" ht="12.75" customHeight="1" x14ac:dyDescent="0.2"/>
    <row r="62607" ht="12.75" customHeight="1" x14ac:dyDescent="0.2"/>
    <row r="62608" ht="12.75" customHeight="1" x14ac:dyDescent="0.2"/>
    <row r="62609" ht="12.75" customHeight="1" x14ac:dyDescent="0.2"/>
    <row r="62610" ht="12.75" customHeight="1" x14ac:dyDescent="0.2"/>
    <row r="62611" ht="12.75" customHeight="1" x14ac:dyDescent="0.2"/>
    <row r="62612" ht="12.75" customHeight="1" x14ac:dyDescent="0.2"/>
    <row r="62613" ht="12.75" customHeight="1" x14ac:dyDescent="0.2"/>
    <row r="62614" ht="12.75" customHeight="1" x14ac:dyDescent="0.2"/>
    <row r="62615" ht="12.75" customHeight="1" x14ac:dyDescent="0.2"/>
    <row r="62616" ht="12.75" customHeight="1" x14ac:dyDescent="0.2"/>
    <row r="62617" ht="12.75" customHeight="1" x14ac:dyDescent="0.2"/>
    <row r="62618" ht="12.75" customHeight="1" x14ac:dyDescent="0.2"/>
    <row r="62619" ht="12.75" customHeight="1" x14ac:dyDescent="0.2"/>
    <row r="62620" ht="12.75" customHeight="1" x14ac:dyDescent="0.2"/>
    <row r="62621" ht="12.75" customHeight="1" x14ac:dyDescent="0.2"/>
    <row r="62622" ht="12.75" customHeight="1" x14ac:dyDescent="0.2"/>
    <row r="62623" ht="12.75" customHeight="1" x14ac:dyDescent="0.2"/>
    <row r="62624" ht="12.75" customHeight="1" x14ac:dyDescent="0.2"/>
    <row r="62625" ht="12.75" customHeight="1" x14ac:dyDescent="0.2"/>
    <row r="62626" ht="12.75" customHeight="1" x14ac:dyDescent="0.2"/>
    <row r="62627" ht="12.75" customHeight="1" x14ac:dyDescent="0.2"/>
    <row r="62628" ht="12.75" customHeight="1" x14ac:dyDescent="0.2"/>
    <row r="62629" ht="12.75" customHeight="1" x14ac:dyDescent="0.2"/>
    <row r="62630" ht="12.75" customHeight="1" x14ac:dyDescent="0.2"/>
    <row r="62631" ht="12.75" customHeight="1" x14ac:dyDescent="0.2"/>
    <row r="62632" ht="12.75" customHeight="1" x14ac:dyDescent="0.2"/>
    <row r="62633" ht="12.75" customHeight="1" x14ac:dyDescent="0.2"/>
    <row r="62634" ht="12.75" customHeight="1" x14ac:dyDescent="0.2"/>
    <row r="62635" ht="12.75" customHeight="1" x14ac:dyDescent="0.2"/>
    <row r="62636" ht="12.75" customHeight="1" x14ac:dyDescent="0.2"/>
    <row r="62637" ht="12.75" customHeight="1" x14ac:dyDescent="0.2"/>
    <row r="62638" ht="12.75" customHeight="1" x14ac:dyDescent="0.2"/>
    <row r="62639" ht="12.75" customHeight="1" x14ac:dyDescent="0.2"/>
    <row r="62640" ht="12.75" customHeight="1" x14ac:dyDescent="0.2"/>
    <row r="62641" ht="12.75" customHeight="1" x14ac:dyDescent="0.2"/>
    <row r="62642" ht="12.75" customHeight="1" x14ac:dyDescent="0.2"/>
    <row r="62643" ht="12.75" customHeight="1" x14ac:dyDescent="0.2"/>
    <row r="62644" ht="12.75" customHeight="1" x14ac:dyDescent="0.2"/>
    <row r="62645" ht="12.75" customHeight="1" x14ac:dyDescent="0.2"/>
    <row r="62646" ht="12.75" customHeight="1" x14ac:dyDescent="0.2"/>
    <row r="62647" ht="12.75" customHeight="1" x14ac:dyDescent="0.2"/>
    <row r="62648" ht="12.75" customHeight="1" x14ac:dyDescent="0.2"/>
    <row r="62649" ht="12.75" customHeight="1" x14ac:dyDescent="0.2"/>
    <row r="62650" ht="12.75" customHeight="1" x14ac:dyDescent="0.2"/>
    <row r="62651" ht="12.75" customHeight="1" x14ac:dyDescent="0.2"/>
    <row r="62652" ht="12.75" customHeight="1" x14ac:dyDescent="0.2"/>
    <row r="62653" ht="12.75" customHeight="1" x14ac:dyDescent="0.2"/>
    <row r="62654" ht="12.75" customHeight="1" x14ac:dyDescent="0.2"/>
    <row r="62655" ht="12.75" customHeight="1" x14ac:dyDescent="0.2"/>
    <row r="62656" ht="12.75" customHeight="1" x14ac:dyDescent="0.2"/>
    <row r="62657" ht="12.75" customHeight="1" x14ac:dyDescent="0.2"/>
    <row r="62658" ht="12.75" customHeight="1" x14ac:dyDescent="0.2"/>
    <row r="62659" ht="12.75" customHeight="1" x14ac:dyDescent="0.2"/>
    <row r="62660" ht="12.75" customHeight="1" x14ac:dyDescent="0.2"/>
    <row r="62661" ht="12.75" customHeight="1" x14ac:dyDescent="0.2"/>
    <row r="62662" ht="12.75" customHeight="1" x14ac:dyDescent="0.2"/>
    <row r="62663" ht="12.75" customHeight="1" x14ac:dyDescent="0.2"/>
    <row r="62664" ht="12.75" customHeight="1" x14ac:dyDescent="0.2"/>
    <row r="62665" ht="12.75" customHeight="1" x14ac:dyDescent="0.2"/>
    <row r="62666" ht="12.75" customHeight="1" x14ac:dyDescent="0.2"/>
    <row r="62667" ht="12.75" customHeight="1" x14ac:dyDescent="0.2"/>
    <row r="62668" ht="12.75" customHeight="1" x14ac:dyDescent="0.2"/>
    <row r="62669" ht="12.75" customHeight="1" x14ac:dyDescent="0.2"/>
    <row r="62670" ht="12.75" customHeight="1" x14ac:dyDescent="0.2"/>
    <row r="62671" ht="12.75" customHeight="1" x14ac:dyDescent="0.2"/>
    <row r="62672" ht="12.75" customHeight="1" x14ac:dyDescent="0.2"/>
    <row r="62673" ht="12.75" customHeight="1" x14ac:dyDescent="0.2"/>
    <row r="62674" ht="12.75" customHeight="1" x14ac:dyDescent="0.2"/>
    <row r="62675" ht="12.75" customHeight="1" x14ac:dyDescent="0.2"/>
    <row r="62676" ht="12.75" customHeight="1" x14ac:dyDescent="0.2"/>
    <row r="62677" ht="12.75" customHeight="1" x14ac:dyDescent="0.2"/>
    <row r="62678" ht="12.75" customHeight="1" x14ac:dyDescent="0.2"/>
    <row r="62679" ht="12.75" customHeight="1" x14ac:dyDescent="0.2"/>
    <row r="62680" ht="12.75" customHeight="1" x14ac:dyDescent="0.2"/>
    <row r="62681" ht="12.75" customHeight="1" x14ac:dyDescent="0.2"/>
    <row r="62682" ht="12.75" customHeight="1" x14ac:dyDescent="0.2"/>
    <row r="62683" ht="12.75" customHeight="1" x14ac:dyDescent="0.2"/>
    <row r="62684" ht="12.75" customHeight="1" x14ac:dyDescent="0.2"/>
    <row r="62685" ht="12.75" customHeight="1" x14ac:dyDescent="0.2"/>
    <row r="62686" ht="12.75" customHeight="1" x14ac:dyDescent="0.2"/>
    <row r="62687" ht="12.75" customHeight="1" x14ac:dyDescent="0.2"/>
    <row r="62688" ht="12.75" customHeight="1" x14ac:dyDescent="0.2"/>
    <row r="62689" ht="12.75" customHeight="1" x14ac:dyDescent="0.2"/>
    <row r="62690" ht="12.75" customHeight="1" x14ac:dyDescent="0.2"/>
    <row r="62691" ht="12.75" customHeight="1" x14ac:dyDescent="0.2"/>
    <row r="62692" ht="12.75" customHeight="1" x14ac:dyDescent="0.2"/>
    <row r="62693" ht="12.75" customHeight="1" x14ac:dyDescent="0.2"/>
    <row r="62694" ht="12.75" customHeight="1" x14ac:dyDescent="0.2"/>
    <row r="62695" ht="12.75" customHeight="1" x14ac:dyDescent="0.2"/>
    <row r="62696" ht="12.75" customHeight="1" x14ac:dyDescent="0.2"/>
    <row r="62697" ht="12.75" customHeight="1" x14ac:dyDescent="0.2"/>
    <row r="62698" ht="12.75" customHeight="1" x14ac:dyDescent="0.2"/>
    <row r="62699" ht="12.75" customHeight="1" x14ac:dyDescent="0.2"/>
    <row r="62700" ht="12.75" customHeight="1" x14ac:dyDescent="0.2"/>
    <row r="62701" ht="12.75" customHeight="1" x14ac:dyDescent="0.2"/>
    <row r="62702" ht="12.75" customHeight="1" x14ac:dyDescent="0.2"/>
    <row r="62703" ht="12.75" customHeight="1" x14ac:dyDescent="0.2"/>
    <row r="62704" ht="12.75" customHeight="1" x14ac:dyDescent="0.2"/>
    <row r="62705" ht="12.75" customHeight="1" x14ac:dyDescent="0.2"/>
    <row r="62706" ht="12.75" customHeight="1" x14ac:dyDescent="0.2"/>
    <row r="62707" ht="12.75" customHeight="1" x14ac:dyDescent="0.2"/>
    <row r="62708" ht="12.75" customHeight="1" x14ac:dyDescent="0.2"/>
    <row r="62709" ht="12.75" customHeight="1" x14ac:dyDescent="0.2"/>
    <row r="62710" ht="12.75" customHeight="1" x14ac:dyDescent="0.2"/>
    <row r="62711" ht="12.75" customHeight="1" x14ac:dyDescent="0.2"/>
    <row r="62712" ht="12.75" customHeight="1" x14ac:dyDescent="0.2"/>
    <row r="62713" ht="12.75" customHeight="1" x14ac:dyDescent="0.2"/>
    <row r="62714" ht="12.75" customHeight="1" x14ac:dyDescent="0.2"/>
    <row r="62715" ht="12.75" customHeight="1" x14ac:dyDescent="0.2"/>
    <row r="62716" ht="12.75" customHeight="1" x14ac:dyDescent="0.2"/>
    <row r="62717" ht="12.75" customHeight="1" x14ac:dyDescent="0.2"/>
    <row r="62718" ht="12.75" customHeight="1" x14ac:dyDescent="0.2"/>
    <row r="62719" ht="12.75" customHeight="1" x14ac:dyDescent="0.2"/>
    <row r="62720" ht="12.75" customHeight="1" x14ac:dyDescent="0.2"/>
    <row r="62721" ht="12.75" customHeight="1" x14ac:dyDescent="0.2"/>
    <row r="62722" ht="12.75" customHeight="1" x14ac:dyDescent="0.2"/>
    <row r="62723" ht="12.75" customHeight="1" x14ac:dyDescent="0.2"/>
    <row r="62724" ht="12.75" customHeight="1" x14ac:dyDescent="0.2"/>
    <row r="62725" ht="12.75" customHeight="1" x14ac:dyDescent="0.2"/>
    <row r="62726" ht="12.75" customHeight="1" x14ac:dyDescent="0.2"/>
    <row r="62727" ht="12.75" customHeight="1" x14ac:dyDescent="0.2"/>
    <row r="62728" ht="12.75" customHeight="1" x14ac:dyDescent="0.2"/>
    <row r="62729" ht="12.75" customHeight="1" x14ac:dyDescent="0.2"/>
    <row r="62730" ht="12.75" customHeight="1" x14ac:dyDescent="0.2"/>
    <row r="62731" ht="12.75" customHeight="1" x14ac:dyDescent="0.2"/>
    <row r="62732" ht="12.75" customHeight="1" x14ac:dyDescent="0.2"/>
    <row r="62733" ht="12.75" customHeight="1" x14ac:dyDescent="0.2"/>
    <row r="62734" ht="12.75" customHeight="1" x14ac:dyDescent="0.2"/>
    <row r="62735" ht="12.75" customHeight="1" x14ac:dyDescent="0.2"/>
    <row r="62736" ht="12.75" customHeight="1" x14ac:dyDescent="0.2"/>
    <row r="62737" ht="12.75" customHeight="1" x14ac:dyDescent="0.2"/>
    <row r="62738" ht="12.75" customHeight="1" x14ac:dyDescent="0.2"/>
    <row r="62739" ht="12.75" customHeight="1" x14ac:dyDescent="0.2"/>
    <row r="62740" ht="12.75" customHeight="1" x14ac:dyDescent="0.2"/>
    <row r="62741" ht="12.75" customHeight="1" x14ac:dyDescent="0.2"/>
    <row r="62742" ht="12.75" customHeight="1" x14ac:dyDescent="0.2"/>
    <row r="62743" ht="12.75" customHeight="1" x14ac:dyDescent="0.2"/>
    <row r="62744" ht="12.75" customHeight="1" x14ac:dyDescent="0.2"/>
    <row r="62745" ht="12.75" customHeight="1" x14ac:dyDescent="0.2"/>
    <row r="62746" ht="12.75" customHeight="1" x14ac:dyDescent="0.2"/>
    <row r="62747" ht="12.75" customHeight="1" x14ac:dyDescent="0.2"/>
    <row r="62748" ht="12.75" customHeight="1" x14ac:dyDescent="0.2"/>
    <row r="62749" ht="12.75" customHeight="1" x14ac:dyDescent="0.2"/>
    <row r="62750" ht="12.75" customHeight="1" x14ac:dyDescent="0.2"/>
    <row r="62751" ht="12.75" customHeight="1" x14ac:dyDescent="0.2"/>
    <row r="62752" ht="12.75" customHeight="1" x14ac:dyDescent="0.2"/>
    <row r="62753" ht="12.75" customHeight="1" x14ac:dyDescent="0.2"/>
    <row r="62754" ht="12.75" customHeight="1" x14ac:dyDescent="0.2"/>
    <row r="62755" ht="12.75" customHeight="1" x14ac:dyDescent="0.2"/>
    <row r="62756" ht="12.75" customHeight="1" x14ac:dyDescent="0.2"/>
    <row r="62757" ht="12.75" customHeight="1" x14ac:dyDescent="0.2"/>
    <row r="62758" ht="12.75" customHeight="1" x14ac:dyDescent="0.2"/>
    <row r="62759" ht="12.75" customHeight="1" x14ac:dyDescent="0.2"/>
    <row r="62760" ht="12.75" customHeight="1" x14ac:dyDescent="0.2"/>
    <row r="62761" ht="12.75" customHeight="1" x14ac:dyDescent="0.2"/>
    <row r="62762" ht="12.75" customHeight="1" x14ac:dyDescent="0.2"/>
    <row r="62763" ht="12.75" customHeight="1" x14ac:dyDescent="0.2"/>
    <row r="62764" ht="12.75" customHeight="1" x14ac:dyDescent="0.2"/>
    <row r="62765" ht="12.75" customHeight="1" x14ac:dyDescent="0.2"/>
    <row r="62766" ht="12.75" customHeight="1" x14ac:dyDescent="0.2"/>
    <row r="62767" ht="12.75" customHeight="1" x14ac:dyDescent="0.2"/>
    <row r="62768" ht="12.75" customHeight="1" x14ac:dyDescent="0.2"/>
    <row r="62769" ht="12.75" customHeight="1" x14ac:dyDescent="0.2"/>
    <row r="62770" ht="12.75" customHeight="1" x14ac:dyDescent="0.2"/>
    <row r="62771" ht="12.75" customHeight="1" x14ac:dyDescent="0.2"/>
    <row r="62772" ht="12.75" customHeight="1" x14ac:dyDescent="0.2"/>
    <row r="62773" ht="12.75" customHeight="1" x14ac:dyDescent="0.2"/>
    <row r="62774" ht="12.75" customHeight="1" x14ac:dyDescent="0.2"/>
    <row r="62775" ht="12.75" customHeight="1" x14ac:dyDescent="0.2"/>
    <row r="62776" ht="12.75" customHeight="1" x14ac:dyDescent="0.2"/>
    <row r="62777" ht="12.75" customHeight="1" x14ac:dyDescent="0.2"/>
    <row r="62778" ht="12.75" customHeight="1" x14ac:dyDescent="0.2"/>
    <row r="62779" ht="12.75" customHeight="1" x14ac:dyDescent="0.2"/>
    <row r="62780" ht="12.75" customHeight="1" x14ac:dyDescent="0.2"/>
    <row r="62781" ht="12.75" customHeight="1" x14ac:dyDescent="0.2"/>
    <row r="62782" ht="12.75" customHeight="1" x14ac:dyDescent="0.2"/>
    <row r="62783" ht="12.75" customHeight="1" x14ac:dyDescent="0.2"/>
    <row r="62784" ht="12.75" customHeight="1" x14ac:dyDescent="0.2"/>
    <row r="62785" ht="12.75" customHeight="1" x14ac:dyDescent="0.2"/>
    <row r="62786" ht="12.75" customHeight="1" x14ac:dyDescent="0.2"/>
    <row r="62787" ht="12.75" customHeight="1" x14ac:dyDescent="0.2"/>
    <row r="62788" ht="12.75" customHeight="1" x14ac:dyDescent="0.2"/>
    <row r="62789" ht="12.75" customHeight="1" x14ac:dyDescent="0.2"/>
    <row r="62790" ht="12.75" customHeight="1" x14ac:dyDescent="0.2"/>
    <row r="62791" ht="12.75" customHeight="1" x14ac:dyDescent="0.2"/>
    <row r="62792" ht="12.75" customHeight="1" x14ac:dyDescent="0.2"/>
    <row r="62793" ht="12.75" customHeight="1" x14ac:dyDescent="0.2"/>
    <row r="62794" ht="12.75" customHeight="1" x14ac:dyDescent="0.2"/>
    <row r="62795" ht="12.75" customHeight="1" x14ac:dyDescent="0.2"/>
    <row r="62796" ht="12.75" customHeight="1" x14ac:dyDescent="0.2"/>
    <row r="62797" ht="12.75" customHeight="1" x14ac:dyDescent="0.2"/>
    <row r="62798" ht="12.75" customHeight="1" x14ac:dyDescent="0.2"/>
    <row r="62799" ht="12.75" customHeight="1" x14ac:dyDescent="0.2"/>
    <row r="62800" ht="12.75" customHeight="1" x14ac:dyDescent="0.2"/>
    <row r="62801" ht="12.75" customHeight="1" x14ac:dyDescent="0.2"/>
    <row r="62802" ht="12.75" customHeight="1" x14ac:dyDescent="0.2"/>
    <row r="62803" ht="12.75" customHeight="1" x14ac:dyDescent="0.2"/>
    <row r="62804" ht="12.75" customHeight="1" x14ac:dyDescent="0.2"/>
    <row r="62805" ht="12.75" customHeight="1" x14ac:dyDescent="0.2"/>
    <row r="62806" ht="12.75" customHeight="1" x14ac:dyDescent="0.2"/>
    <row r="62807" ht="12.75" customHeight="1" x14ac:dyDescent="0.2"/>
    <row r="62808" ht="12.75" customHeight="1" x14ac:dyDescent="0.2"/>
    <row r="62809" ht="12.75" customHeight="1" x14ac:dyDescent="0.2"/>
    <row r="62810" ht="12.75" customHeight="1" x14ac:dyDescent="0.2"/>
    <row r="62811" ht="12.75" customHeight="1" x14ac:dyDescent="0.2"/>
    <row r="62812" ht="12.75" customHeight="1" x14ac:dyDescent="0.2"/>
    <row r="62813" ht="12.75" customHeight="1" x14ac:dyDescent="0.2"/>
    <row r="62814" ht="12.75" customHeight="1" x14ac:dyDescent="0.2"/>
    <row r="62815" ht="12.75" customHeight="1" x14ac:dyDescent="0.2"/>
    <row r="62816" ht="12.75" customHeight="1" x14ac:dyDescent="0.2"/>
    <row r="62817" ht="12.75" customHeight="1" x14ac:dyDescent="0.2"/>
    <row r="62818" ht="12.75" customHeight="1" x14ac:dyDescent="0.2"/>
    <row r="62819" ht="12.75" customHeight="1" x14ac:dyDescent="0.2"/>
    <row r="62820" ht="12.75" customHeight="1" x14ac:dyDescent="0.2"/>
    <row r="62821" ht="12.75" customHeight="1" x14ac:dyDescent="0.2"/>
    <row r="62822" ht="12.75" customHeight="1" x14ac:dyDescent="0.2"/>
    <row r="62823" ht="12.75" customHeight="1" x14ac:dyDescent="0.2"/>
    <row r="62824" ht="12.75" customHeight="1" x14ac:dyDescent="0.2"/>
    <row r="62825" ht="12.75" customHeight="1" x14ac:dyDescent="0.2"/>
    <row r="62826" ht="12.75" customHeight="1" x14ac:dyDescent="0.2"/>
    <row r="62827" ht="12.75" customHeight="1" x14ac:dyDescent="0.2"/>
    <row r="62828" ht="12.75" customHeight="1" x14ac:dyDescent="0.2"/>
    <row r="62829" ht="12.75" customHeight="1" x14ac:dyDescent="0.2"/>
    <row r="62830" ht="12.75" customHeight="1" x14ac:dyDescent="0.2"/>
    <row r="62831" ht="12.75" customHeight="1" x14ac:dyDescent="0.2"/>
    <row r="62832" ht="12.75" customHeight="1" x14ac:dyDescent="0.2"/>
    <row r="62833" ht="12.75" customHeight="1" x14ac:dyDescent="0.2"/>
    <row r="62834" ht="12.75" customHeight="1" x14ac:dyDescent="0.2"/>
    <row r="62835" ht="12.75" customHeight="1" x14ac:dyDescent="0.2"/>
    <row r="62836" ht="12.75" customHeight="1" x14ac:dyDescent="0.2"/>
    <row r="62837" ht="12.75" customHeight="1" x14ac:dyDescent="0.2"/>
    <row r="62838" ht="12.75" customHeight="1" x14ac:dyDescent="0.2"/>
    <row r="62839" ht="12.75" customHeight="1" x14ac:dyDescent="0.2"/>
    <row r="62840" ht="12.75" customHeight="1" x14ac:dyDescent="0.2"/>
    <row r="62841" ht="12.75" customHeight="1" x14ac:dyDescent="0.2"/>
    <row r="62842" ht="12.75" customHeight="1" x14ac:dyDescent="0.2"/>
    <row r="62843" ht="12.75" customHeight="1" x14ac:dyDescent="0.2"/>
    <row r="62844" ht="12.75" customHeight="1" x14ac:dyDescent="0.2"/>
    <row r="62845" ht="12.75" customHeight="1" x14ac:dyDescent="0.2"/>
    <row r="62846" ht="12.75" customHeight="1" x14ac:dyDescent="0.2"/>
    <row r="62847" ht="12.75" customHeight="1" x14ac:dyDescent="0.2"/>
    <row r="62848" ht="12.75" customHeight="1" x14ac:dyDescent="0.2"/>
    <row r="62849" ht="12.75" customHeight="1" x14ac:dyDescent="0.2"/>
    <row r="62850" ht="12.75" customHeight="1" x14ac:dyDescent="0.2"/>
    <row r="62851" ht="12.75" customHeight="1" x14ac:dyDescent="0.2"/>
    <row r="62852" ht="12.75" customHeight="1" x14ac:dyDescent="0.2"/>
    <row r="62853" ht="12.75" customHeight="1" x14ac:dyDescent="0.2"/>
    <row r="62854" ht="12.75" customHeight="1" x14ac:dyDescent="0.2"/>
    <row r="62855" ht="12.75" customHeight="1" x14ac:dyDescent="0.2"/>
    <row r="62856" ht="12.75" customHeight="1" x14ac:dyDescent="0.2"/>
    <row r="62857" ht="12.75" customHeight="1" x14ac:dyDescent="0.2"/>
    <row r="62858" ht="12.75" customHeight="1" x14ac:dyDescent="0.2"/>
    <row r="62859" ht="12.75" customHeight="1" x14ac:dyDescent="0.2"/>
    <row r="62860" ht="12.75" customHeight="1" x14ac:dyDescent="0.2"/>
    <row r="62861" ht="12.75" customHeight="1" x14ac:dyDescent="0.2"/>
    <row r="62862" ht="12.75" customHeight="1" x14ac:dyDescent="0.2"/>
    <row r="62863" ht="12.75" customHeight="1" x14ac:dyDescent="0.2"/>
    <row r="62864" ht="12.75" customHeight="1" x14ac:dyDescent="0.2"/>
    <row r="62865" ht="12.75" customHeight="1" x14ac:dyDescent="0.2"/>
    <row r="62866" ht="12.75" customHeight="1" x14ac:dyDescent="0.2"/>
    <row r="62867" ht="12.75" customHeight="1" x14ac:dyDescent="0.2"/>
    <row r="62868" ht="12.75" customHeight="1" x14ac:dyDescent="0.2"/>
    <row r="62869" ht="12.75" customHeight="1" x14ac:dyDescent="0.2"/>
    <row r="62870" ht="12.75" customHeight="1" x14ac:dyDescent="0.2"/>
    <row r="62871" ht="12.75" customHeight="1" x14ac:dyDescent="0.2"/>
    <row r="62872" ht="12.75" customHeight="1" x14ac:dyDescent="0.2"/>
    <row r="62873" ht="12.75" customHeight="1" x14ac:dyDescent="0.2"/>
    <row r="62874" ht="12.75" customHeight="1" x14ac:dyDescent="0.2"/>
    <row r="62875" ht="12.75" customHeight="1" x14ac:dyDescent="0.2"/>
    <row r="62876" ht="12.75" customHeight="1" x14ac:dyDescent="0.2"/>
    <row r="62877" ht="12.75" customHeight="1" x14ac:dyDescent="0.2"/>
    <row r="62878" ht="12.75" customHeight="1" x14ac:dyDescent="0.2"/>
    <row r="62879" ht="12.75" customHeight="1" x14ac:dyDescent="0.2"/>
    <row r="62880" ht="12.75" customHeight="1" x14ac:dyDescent="0.2"/>
    <row r="62881" ht="12.75" customHeight="1" x14ac:dyDescent="0.2"/>
    <row r="62882" ht="12.75" customHeight="1" x14ac:dyDescent="0.2"/>
    <row r="62883" ht="12.75" customHeight="1" x14ac:dyDescent="0.2"/>
    <row r="62884" ht="12.75" customHeight="1" x14ac:dyDescent="0.2"/>
    <row r="62885" ht="12.75" customHeight="1" x14ac:dyDescent="0.2"/>
    <row r="62886" ht="12.75" customHeight="1" x14ac:dyDescent="0.2"/>
    <row r="62887" ht="12.75" customHeight="1" x14ac:dyDescent="0.2"/>
    <row r="62888" ht="12.75" customHeight="1" x14ac:dyDescent="0.2"/>
    <row r="62889" ht="12.75" customHeight="1" x14ac:dyDescent="0.2"/>
    <row r="62890" ht="12.75" customHeight="1" x14ac:dyDescent="0.2"/>
    <row r="62891" ht="12.75" customHeight="1" x14ac:dyDescent="0.2"/>
    <row r="62892" ht="12.75" customHeight="1" x14ac:dyDescent="0.2"/>
    <row r="62893" ht="12.75" customHeight="1" x14ac:dyDescent="0.2"/>
    <row r="62894" ht="12.75" customHeight="1" x14ac:dyDescent="0.2"/>
    <row r="62895" ht="12.75" customHeight="1" x14ac:dyDescent="0.2"/>
    <row r="62896" ht="12.75" customHeight="1" x14ac:dyDescent="0.2"/>
    <row r="62897" ht="12.75" customHeight="1" x14ac:dyDescent="0.2"/>
    <row r="62898" ht="12.75" customHeight="1" x14ac:dyDescent="0.2"/>
    <row r="62899" ht="12.75" customHeight="1" x14ac:dyDescent="0.2"/>
    <row r="62900" ht="12.75" customHeight="1" x14ac:dyDescent="0.2"/>
    <row r="62901" ht="12.75" customHeight="1" x14ac:dyDescent="0.2"/>
    <row r="62902" ht="12.75" customHeight="1" x14ac:dyDescent="0.2"/>
    <row r="62903" ht="12.75" customHeight="1" x14ac:dyDescent="0.2"/>
    <row r="62904" ht="12.75" customHeight="1" x14ac:dyDescent="0.2"/>
    <row r="62905" ht="12.75" customHeight="1" x14ac:dyDescent="0.2"/>
    <row r="62906" ht="12.75" customHeight="1" x14ac:dyDescent="0.2"/>
    <row r="62907" ht="12.75" customHeight="1" x14ac:dyDescent="0.2"/>
    <row r="62908" ht="12.75" customHeight="1" x14ac:dyDescent="0.2"/>
    <row r="62909" ht="12.75" customHeight="1" x14ac:dyDescent="0.2"/>
    <row r="62910" ht="12.75" customHeight="1" x14ac:dyDescent="0.2"/>
    <row r="62911" ht="12.75" customHeight="1" x14ac:dyDescent="0.2"/>
    <row r="62912" ht="12.75" customHeight="1" x14ac:dyDescent="0.2"/>
    <row r="62913" ht="12.75" customHeight="1" x14ac:dyDescent="0.2"/>
    <row r="62914" ht="12.75" customHeight="1" x14ac:dyDescent="0.2"/>
    <row r="62915" ht="12.75" customHeight="1" x14ac:dyDescent="0.2"/>
    <row r="62916" ht="12.75" customHeight="1" x14ac:dyDescent="0.2"/>
    <row r="62917" ht="12.75" customHeight="1" x14ac:dyDescent="0.2"/>
    <row r="62918" ht="12.75" customHeight="1" x14ac:dyDescent="0.2"/>
    <row r="62919" ht="12.75" customHeight="1" x14ac:dyDescent="0.2"/>
    <row r="62920" ht="12.75" customHeight="1" x14ac:dyDescent="0.2"/>
    <row r="62921" ht="12.75" customHeight="1" x14ac:dyDescent="0.2"/>
    <row r="62922" ht="12.75" customHeight="1" x14ac:dyDescent="0.2"/>
    <row r="62923" ht="12.75" customHeight="1" x14ac:dyDescent="0.2"/>
    <row r="62924" ht="12.75" customHeight="1" x14ac:dyDescent="0.2"/>
    <row r="62925" ht="12.75" customHeight="1" x14ac:dyDescent="0.2"/>
    <row r="62926" ht="12.75" customHeight="1" x14ac:dyDescent="0.2"/>
    <row r="62927" ht="12.75" customHeight="1" x14ac:dyDescent="0.2"/>
    <row r="62928" ht="12.75" customHeight="1" x14ac:dyDescent="0.2"/>
    <row r="62929" ht="12.75" customHeight="1" x14ac:dyDescent="0.2"/>
    <row r="62930" ht="12.75" customHeight="1" x14ac:dyDescent="0.2"/>
    <row r="62931" ht="12.75" customHeight="1" x14ac:dyDescent="0.2"/>
    <row r="62932" ht="12.75" customHeight="1" x14ac:dyDescent="0.2"/>
    <row r="62933" ht="12.75" customHeight="1" x14ac:dyDescent="0.2"/>
    <row r="62934" ht="12.75" customHeight="1" x14ac:dyDescent="0.2"/>
    <row r="62935" ht="12.75" customHeight="1" x14ac:dyDescent="0.2"/>
    <row r="62936" ht="12.75" customHeight="1" x14ac:dyDescent="0.2"/>
    <row r="62937" ht="12.75" customHeight="1" x14ac:dyDescent="0.2"/>
    <row r="62938" ht="12.75" customHeight="1" x14ac:dyDescent="0.2"/>
    <row r="62939" ht="12.75" customHeight="1" x14ac:dyDescent="0.2"/>
    <row r="62940" ht="12.75" customHeight="1" x14ac:dyDescent="0.2"/>
    <row r="62941" ht="12.75" customHeight="1" x14ac:dyDescent="0.2"/>
    <row r="62942" ht="12.75" customHeight="1" x14ac:dyDescent="0.2"/>
    <row r="62943" ht="12.75" customHeight="1" x14ac:dyDescent="0.2"/>
    <row r="62944" ht="12.75" customHeight="1" x14ac:dyDescent="0.2"/>
    <row r="62945" ht="12.75" customHeight="1" x14ac:dyDescent="0.2"/>
    <row r="62946" ht="12.75" customHeight="1" x14ac:dyDescent="0.2"/>
    <row r="62947" ht="12.75" customHeight="1" x14ac:dyDescent="0.2"/>
    <row r="62948" ht="12.75" customHeight="1" x14ac:dyDescent="0.2"/>
    <row r="62949" ht="12.75" customHeight="1" x14ac:dyDescent="0.2"/>
    <row r="62950" ht="12.75" customHeight="1" x14ac:dyDescent="0.2"/>
    <row r="62951" ht="12.75" customHeight="1" x14ac:dyDescent="0.2"/>
    <row r="62952" ht="12.75" customHeight="1" x14ac:dyDescent="0.2"/>
    <row r="62953" ht="12.75" customHeight="1" x14ac:dyDescent="0.2"/>
    <row r="62954" ht="12.75" customHeight="1" x14ac:dyDescent="0.2"/>
    <row r="62955" ht="12.75" customHeight="1" x14ac:dyDescent="0.2"/>
    <row r="62956" ht="12.75" customHeight="1" x14ac:dyDescent="0.2"/>
    <row r="62957" ht="12.75" customHeight="1" x14ac:dyDescent="0.2"/>
    <row r="62958" ht="12.75" customHeight="1" x14ac:dyDescent="0.2"/>
    <row r="62959" ht="12.75" customHeight="1" x14ac:dyDescent="0.2"/>
    <row r="62960" ht="12.75" customHeight="1" x14ac:dyDescent="0.2"/>
    <row r="62961" ht="12.75" customHeight="1" x14ac:dyDescent="0.2"/>
    <row r="62962" ht="12.75" customHeight="1" x14ac:dyDescent="0.2"/>
    <row r="62963" ht="12.75" customHeight="1" x14ac:dyDescent="0.2"/>
    <row r="62964" ht="12.75" customHeight="1" x14ac:dyDescent="0.2"/>
    <row r="62965" ht="12.75" customHeight="1" x14ac:dyDescent="0.2"/>
    <row r="62966" ht="12.75" customHeight="1" x14ac:dyDescent="0.2"/>
    <row r="62967" ht="12.75" customHeight="1" x14ac:dyDescent="0.2"/>
    <row r="62968" ht="12.75" customHeight="1" x14ac:dyDescent="0.2"/>
    <row r="62969" ht="12.75" customHeight="1" x14ac:dyDescent="0.2"/>
    <row r="62970" ht="12.75" customHeight="1" x14ac:dyDescent="0.2"/>
    <row r="62971" ht="12.75" customHeight="1" x14ac:dyDescent="0.2"/>
    <row r="62972" ht="12.75" customHeight="1" x14ac:dyDescent="0.2"/>
    <row r="62973" ht="12.75" customHeight="1" x14ac:dyDescent="0.2"/>
    <row r="62974" ht="12.75" customHeight="1" x14ac:dyDescent="0.2"/>
    <row r="62975" ht="12.75" customHeight="1" x14ac:dyDescent="0.2"/>
    <row r="62976" ht="12.75" customHeight="1" x14ac:dyDescent="0.2"/>
    <row r="62977" ht="12.75" customHeight="1" x14ac:dyDescent="0.2"/>
    <row r="62978" ht="12.75" customHeight="1" x14ac:dyDescent="0.2"/>
    <row r="62979" ht="12.75" customHeight="1" x14ac:dyDescent="0.2"/>
    <row r="62980" ht="12.75" customHeight="1" x14ac:dyDescent="0.2"/>
    <row r="62981" ht="12.75" customHeight="1" x14ac:dyDescent="0.2"/>
    <row r="62982" ht="12.75" customHeight="1" x14ac:dyDescent="0.2"/>
    <row r="62983" ht="12.75" customHeight="1" x14ac:dyDescent="0.2"/>
    <row r="62984" ht="12.75" customHeight="1" x14ac:dyDescent="0.2"/>
    <row r="62985" ht="12.75" customHeight="1" x14ac:dyDescent="0.2"/>
    <row r="62986" ht="12.75" customHeight="1" x14ac:dyDescent="0.2"/>
    <row r="62987" ht="12.75" customHeight="1" x14ac:dyDescent="0.2"/>
    <row r="62988" ht="12.75" customHeight="1" x14ac:dyDescent="0.2"/>
    <row r="62989" ht="12.75" customHeight="1" x14ac:dyDescent="0.2"/>
    <row r="62990" ht="12.75" customHeight="1" x14ac:dyDescent="0.2"/>
    <row r="62991" ht="12.75" customHeight="1" x14ac:dyDescent="0.2"/>
    <row r="62992" ht="12.75" customHeight="1" x14ac:dyDescent="0.2"/>
    <row r="62993" ht="12.75" customHeight="1" x14ac:dyDescent="0.2"/>
    <row r="62994" ht="12.75" customHeight="1" x14ac:dyDescent="0.2"/>
    <row r="62995" ht="12.75" customHeight="1" x14ac:dyDescent="0.2"/>
    <row r="62996" ht="12.75" customHeight="1" x14ac:dyDescent="0.2"/>
    <row r="62997" ht="12.75" customHeight="1" x14ac:dyDescent="0.2"/>
    <row r="62998" ht="12.75" customHeight="1" x14ac:dyDescent="0.2"/>
    <row r="62999" ht="12.75" customHeight="1" x14ac:dyDescent="0.2"/>
    <row r="63000" ht="12.75" customHeight="1" x14ac:dyDescent="0.2"/>
    <row r="63001" ht="12.75" customHeight="1" x14ac:dyDescent="0.2"/>
    <row r="63002" ht="12.75" customHeight="1" x14ac:dyDescent="0.2"/>
    <row r="63003" ht="12.75" customHeight="1" x14ac:dyDescent="0.2"/>
    <row r="63004" ht="12.75" customHeight="1" x14ac:dyDescent="0.2"/>
    <row r="63005" ht="12.75" customHeight="1" x14ac:dyDescent="0.2"/>
    <row r="63006" ht="12.75" customHeight="1" x14ac:dyDescent="0.2"/>
    <row r="63007" ht="12.75" customHeight="1" x14ac:dyDescent="0.2"/>
    <row r="63008" ht="12.75" customHeight="1" x14ac:dyDescent="0.2"/>
    <row r="63009" ht="12.75" customHeight="1" x14ac:dyDescent="0.2"/>
    <row r="63010" ht="12.75" customHeight="1" x14ac:dyDescent="0.2"/>
    <row r="63011" ht="12.75" customHeight="1" x14ac:dyDescent="0.2"/>
    <row r="63012" ht="12.75" customHeight="1" x14ac:dyDescent="0.2"/>
    <row r="63013" ht="12.75" customHeight="1" x14ac:dyDescent="0.2"/>
    <row r="63014" ht="12.75" customHeight="1" x14ac:dyDescent="0.2"/>
    <row r="63015" ht="12.75" customHeight="1" x14ac:dyDescent="0.2"/>
    <row r="63016" ht="12.75" customHeight="1" x14ac:dyDescent="0.2"/>
    <row r="63017" ht="12.75" customHeight="1" x14ac:dyDescent="0.2"/>
    <row r="63018" ht="12.75" customHeight="1" x14ac:dyDescent="0.2"/>
    <row r="63019" ht="12.75" customHeight="1" x14ac:dyDescent="0.2"/>
    <row r="63020" ht="12.75" customHeight="1" x14ac:dyDescent="0.2"/>
    <row r="63021" ht="12.75" customHeight="1" x14ac:dyDescent="0.2"/>
    <row r="63022" ht="12.75" customHeight="1" x14ac:dyDescent="0.2"/>
    <row r="63023" ht="12.75" customHeight="1" x14ac:dyDescent="0.2"/>
    <row r="63024" ht="12.75" customHeight="1" x14ac:dyDescent="0.2"/>
    <row r="63025" ht="12.75" customHeight="1" x14ac:dyDescent="0.2"/>
    <row r="63026" ht="12.75" customHeight="1" x14ac:dyDescent="0.2"/>
    <row r="63027" ht="12.75" customHeight="1" x14ac:dyDescent="0.2"/>
    <row r="63028" ht="12.75" customHeight="1" x14ac:dyDescent="0.2"/>
    <row r="63029" ht="12.75" customHeight="1" x14ac:dyDescent="0.2"/>
    <row r="63030" ht="12.75" customHeight="1" x14ac:dyDescent="0.2"/>
    <row r="63031" ht="12.75" customHeight="1" x14ac:dyDescent="0.2"/>
    <row r="63032" ht="12.75" customHeight="1" x14ac:dyDescent="0.2"/>
    <row r="63033" ht="12.75" customHeight="1" x14ac:dyDescent="0.2"/>
    <row r="63034" ht="12.75" customHeight="1" x14ac:dyDescent="0.2"/>
    <row r="63035" ht="12.75" customHeight="1" x14ac:dyDescent="0.2"/>
    <row r="63036" ht="12.75" customHeight="1" x14ac:dyDescent="0.2"/>
    <row r="63037" ht="12.75" customHeight="1" x14ac:dyDescent="0.2"/>
    <row r="63038" ht="12.75" customHeight="1" x14ac:dyDescent="0.2"/>
    <row r="63039" ht="12.75" customHeight="1" x14ac:dyDescent="0.2"/>
    <row r="63040" ht="12.75" customHeight="1" x14ac:dyDescent="0.2"/>
    <row r="63041" ht="12.75" customHeight="1" x14ac:dyDescent="0.2"/>
    <row r="63042" ht="12.75" customHeight="1" x14ac:dyDescent="0.2"/>
    <row r="63043" ht="12.75" customHeight="1" x14ac:dyDescent="0.2"/>
    <row r="63044" ht="12.75" customHeight="1" x14ac:dyDescent="0.2"/>
    <row r="63045" ht="12.75" customHeight="1" x14ac:dyDescent="0.2"/>
    <row r="63046" ht="12.75" customHeight="1" x14ac:dyDescent="0.2"/>
    <row r="63047" ht="12.75" customHeight="1" x14ac:dyDescent="0.2"/>
    <row r="63048" ht="12.75" customHeight="1" x14ac:dyDescent="0.2"/>
    <row r="63049" ht="12.75" customHeight="1" x14ac:dyDescent="0.2"/>
    <row r="63050" ht="12.75" customHeight="1" x14ac:dyDescent="0.2"/>
    <row r="63051" ht="12.75" customHeight="1" x14ac:dyDescent="0.2"/>
    <row r="63052" ht="12.75" customHeight="1" x14ac:dyDescent="0.2"/>
    <row r="63053" ht="12.75" customHeight="1" x14ac:dyDescent="0.2"/>
    <row r="63054" ht="12.75" customHeight="1" x14ac:dyDescent="0.2"/>
    <row r="63055" ht="12.75" customHeight="1" x14ac:dyDescent="0.2"/>
    <row r="63056" ht="12.75" customHeight="1" x14ac:dyDescent="0.2"/>
    <row r="63057" ht="12.75" customHeight="1" x14ac:dyDescent="0.2"/>
    <row r="63058" ht="12.75" customHeight="1" x14ac:dyDescent="0.2"/>
    <row r="63059" ht="12.75" customHeight="1" x14ac:dyDescent="0.2"/>
    <row r="63060" ht="12.75" customHeight="1" x14ac:dyDescent="0.2"/>
    <row r="63061" ht="12.75" customHeight="1" x14ac:dyDescent="0.2"/>
    <row r="63062" ht="12.75" customHeight="1" x14ac:dyDescent="0.2"/>
    <row r="63063" ht="12.75" customHeight="1" x14ac:dyDescent="0.2"/>
    <row r="63064" ht="12.75" customHeight="1" x14ac:dyDescent="0.2"/>
    <row r="63065" ht="12.75" customHeight="1" x14ac:dyDescent="0.2"/>
    <row r="63066" ht="12.75" customHeight="1" x14ac:dyDescent="0.2"/>
    <row r="63067" ht="12.75" customHeight="1" x14ac:dyDescent="0.2"/>
    <row r="63068" ht="12.75" customHeight="1" x14ac:dyDescent="0.2"/>
    <row r="63069" ht="12.75" customHeight="1" x14ac:dyDescent="0.2"/>
    <row r="63070" ht="12.75" customHeight="1" x14ac:dyDescent="0.2"/>
    <row r="63071" ht="12.75" customHeight="1" x14ac:dyDescent="0.2"/>
    <row r="63072" ht="12.75" customHeight="1" x14ac:dyDescent="0.2"/>
    <row r="63073" ht="12.75" customHeight="1" x14ac:dyDescent="0.2"/>
    <row r="63074" ht="12.75" customHeight="1" x14ac:dyDescent="0.2"/>
    <row r="63075" ht="12.75" customHeight="1" x14ac:dyDescent="0.2"/>
    <row r="63076" ht="12.75" customHeight="1" x14ac:dyDescent="0.2"/>
    <row r="63077" ht="12.75" customHeight="1" x14ac:dyDescent="0.2"/>
    <row r="63078" ht="12.75" customHeight="1" x14ac:dyDescent="0.2"/>
    <row r="63079" ht="12.75" customHeight="1" x14ac:dyDescent="0.2"/>
    <row r="63080" ht="12.75" customHeight="1" x14ac:dyDescent="0.2"/>
    <row r="63081" ht="12.75" customHeight="1" x14ac:dyDescent="0.2"/>
    <row r="63082" ht="12.75" customHeight="1" x14ac:dyDescent="0.2"/>
    <row r="63083" ht="12.75" customHeight="1" x14ac:dyDescent="0.2"/>
    <row r="63084" ht="12.75" customHeight="1" x14ac:dyDescent="0.2"/>
    <row r="63085" ht="12.75" customHeight="1" x14ac:dyDescent="0.2"/>
    <row r="63086" ht="12.75" customHeight="1" x14ac:dyDescent="0.2"/>
    <row r="63087" ht="12.75" customHeight="1" x14ac:dyDescent="0.2"/>
    <row r="63088" ht="12.75" customHeight="1" x14ac:dyDescent="0.2"/>
    <row r="63089" ht="12.75" customHeight="1" x14ac:dyDescent="0.2"/>
    <row r="63090" ht="12.75" customHeight="1" x14ac:dyDescent="0.2"/>
    <row r="63091" ht="12.75" customHeight="1" x14ac:dyDescent="0.2"/>
    <row r="63092" ht="12.75" customHeight="1" x14ac:dyDescent="0.2"/>
    <row r="63093" ht="12.75" customHeight="1" x14ac:dyDescent="0.2"/>
    <row r="63094" ht="12.75" customHeight="1" x14ac:dyDescent="0.2"/>
    <row r="63095" ht="12.75" customHeight="1" x14ac:dyDescent="0.2"/>
    <row r="63096" ht="12.75" customHeight="1" x14ac:dyDescent="0.2"/>
    <row r="63097" ht="12.75" customHeight="1" x14ac:dyDescent="0.2"/>
    <row r="63098" ht="12.75" customHeight="1" x14ac:dyDescent="0.2"/>
    <row r="63099" ht="12.75" customHeight="1" x14ac:dyDescent="0.2"/>
    <row r="63100" ht="12.75" customHeight="1" x14ac:dyDescent="0.2"/>
    <row r="63101" ht="12.75" customHeight="1" x14ac:dyDescent="0.2"/>
    <row r="63102" ht="12.75" customHeight="1" x14ac:dyDescent="0.2"/>
    <row r="63103" ht="12.75" customHeight="1" x14ac:dyDescent="0.2"/>
    <row r="63104" ht="12.75" customHeight="1" x14ac:dyDescent="0.2"/>
    <row r="63105" ht="12.75" customHeight="1" x14ac:dyDescent="0.2"/>
    <row r="63106" ht="12.75" customHeight="1" x14ac:dyDescent="0.2"/>
    <row r="63107" ht="12.75" customHeight="1" x14ac:dyDescent="0.2"/>
    <row r="63108" ht="12.75" customHeight="1" x14ac:dyDescent="0.2"/>
    <row r="63109" ht="12.75" customHeight="1" x14ac:dyDescent="0.2"/>
    <row r="63110" ht="12.75" customHeight="1" x14ac:dyDescent="0.2"/>
    <row r="63111" ht="12.75" customHeight="1" x14ac:dyDescent="0.2"/>
    <row r="63112" ht="12.75" customHeight="1" x14ac:dyDescent="0.2"/>
    <row r="63113" ht="12.75" customHeight="1" x14ac:dyDescent="0.2"/>
    <row r="63114" ht="12.75" customHeight="1" x14ac:dyDescent="0.2"/>
    <row r="63115" ht="12.75" customHeight="1" x14ac:dyDescent="0.2"/>
    <row r="63116" ht="12.75" customHeight="1" x14ac:dyDescent="0.2"/>
    <row r="63117" ht="12.75" customHeight="1" x14ac:dyDescent="0.2"/>
    <row r="63118" ht="12.75" customHeight="1" x14ac:dyDescent="0.2"/>
    <row r="63119" ht="12.75" customHeight="1" x14ac:dyDescent="0.2"/>
    <row r="63120" ht="12.75" customHeight="1" x14ac:dyDescent="0.2"/>
    <row r="63121" ht="12.75" customHeight="1" x14ac:dyDescent="0.2"/>
    <row r="63122" ht="12.75" customHeight="1" x14ac:dyDescent="0.2"/>
    <row r="63123" ht="12.75" customHeight="1" x14ac:dyDescent="0.2"/>
    <row r="63124" ht="12.75" customHeight="1" x14ac:dyDescent="0.2"/>
    <row r="63125" ht="12.75" customHeight="1" x14ac:dyDescent="0.2"/>
    <row r="63126" ht="12.75" customHeight="1" x14ac:dyDescent="0.2"/>
    <row r="63127" ht="12.75" customHeight="1" x14ac:dyDescent="0.2"/>
    <row r="63128" ht="12.75" customHeight="1" x14ac:dyDescent="0.2"/>
    <row r="63129" ht="12.75" customHeight="1" x14ac:dyDescent="0.2"/>
    <row r="63130" ht="12.75" customHeight="1" x14ac:dyDescent="0.2"/>
    <row r="63131" ht="12.75" customHeight="1" x14ac:dyDescent="0.2"/>
    <row r="63132" ht="12.75" customHeight="1" x14ac:dyDescent="0.2"/>
    <row r="63133" ht="12.75" customHeight="1" x14ac:dyDescent="0.2"/>
    <row r="63134" ht="12.75" customHeight="1" x14ac:dyDescent="0.2"/>
    <row r="63135" ht="12.75" customHeight="1" x14ac:dyDescent="0.2"/>
    <row r="63136" ht="12.75" customHeight="1" x14ac:dyDescent="0.2"/>
    <row r="63137" ht="12.75" customHeight="1" x14ac:dyDescent="0.2"/>
    <row r="63138" ht="12.75" customHeight="1" x14ac:dyDescent="0.2"/>
    <row r="63139" ht="12.75" customHeight="1" x14ac:dyDescent="0.2"/>
    <row r="63140" ht="12.75" customHeight="1" x14ac:dyDescent="0.2"/>
    <row r="63141" ht="12.75" customHeight="1" x14ac:dyDescent="0.2"/>
    <row r="63142" ht="12.75" customHeight="1" x14ac:dyDescent="0.2"/>
    <row r="63143" ht="12.75" customHeight="1" x14ac:dyDescent="0.2"/>
    <row r="63144" ht="12.75" customHeight="1" x14ac:dyDescent="0.2"/>
    <row r="63145" ht="12.75" customHeight="1" x14ac:dyDescent="0.2"/>
    <row r="63146" ht="12.75" customHeight="1" x14ac:dyDescent="0.2"/>
    <row r="63147" ht="12.75" customHeight="1" x14ac:dyDescent="0.2"/>
    <row r="63148" ht="12.75" customHeight="1" x14ac:dyDescent="0.2"/>
    <row r="63149" ht="12.75" customHeight="1" x14ac:dyDescent="0.2"/>
    <row r="63150" ht="12.75" customHeight="1" x14ac:dyDescent="0.2"/>
    <row r="63151" ht="12.75" customHeight="1" x14ac:dyDescent="0.2"/>
    <row r="63152" ht="12.75" customHeight="1" x14ac:dyDescent="0.2"/>
    <row r="63153" ht="12.75" customHeight="1" x14ac:dyDescent="0.2"/>
    <row r="63154" ht="12.75" customHeight="1" x14ac:dyDescent="0.2"/>
    <row r="63155" ht="12.75" customHeight="1" x14ac:dyDescent="0.2"/>
    <row r="63156" ht="12.75" customHeight="1" x14ac:dyDescent="0.2"/>
    <row r="63157" ht="12.75" customHeight="1" x14ac:dyDescent="0.2"/>
    <row r="63158" ht="12.75" customHeight="1" x14ac:dyDescent="0.2"/>
    <row r="63159" ht="12.75" customHeight="1" x14ac:dyDescent="0.2"/>
    <row r="63160" ht="12.75" customHeight="1" x14ac:dyDescent="0.2"/>
    <row r="63161" ht="12.75" customHeight="1" x14ac:dyDescent="0.2"/>
    <row r="63162" ht="12.75" customHeight="1" x14ac:dyDescent="0.2"/>
    <row r="63163" ht="12.75" customHeight="1" x14ac:dyDescent="0.2"/>
    <row r="63164" ht="12.75" customHeight="1" x14ac:dyDescent="0.2"/>
    <row r="63165" ht="12.75" customHeight="1" x14ac:dyDescent="0.2"/>
    <row r="63166" ht="12.75" customHeight="1" x14ac:dyDescent="0.2"/>
    <row r="63167" ht="12.75" customHeight="1" x14ac:dyDescent="0.2"/>
    <row r="63168" ht="12.75" customHeight="1" x14ac:dyDescent="0.2"/>
    <row r="63169" ht="12.75" customHeight="1" x14ac:dyDescent="0.2"/>
    <row r="63170" ht="12.75" customHeight="1" x14ac:dyDescent="0.2"/>
    <row r="63171" ht="12.75" customHeight="1" x14ac:dyDescent="0.2"/>
    <row r="63172" ht="12.75" customHeight="1" x14ac:dyDescent="0.2"/>
    <row r="63173" ht="12.75" customHeight="1" x14ac:dyDescent="0.2"/>
    <row r="63174" ht="12.75" customHeight="1" x14ac:dyDescent="0.2"/>
    <row r="63175" ht="12.75" customHeight="1" x14ac:dyDescent="0.2"/>
    <row r="63176" ht="12.75" customHeight="1" x14ac:dyDescent="0.2"/>
    <row r="63177" ht="12.75" customHeight="1" x14ac:dyDescent="0.2"/>
    <row r="63178" ht="12.75" customHeight="1" x14ac:dyDescent="0.2"/>
    <row r="63179" ht="12.75" customHeight="1" x14ac:dyDescent="0.2"/>
    <row r="63180" ht="12.75" customHeight="1" x14ac:dyDescent="0.2"/>
    <row r="63181" ht="12.75" customHeight="1" x14ac:dyDescent="0.2"/>
    <row r="63182" ht="12.75" customHeight="1" x14ac:dyDescent="0.2"/>
    <row r="63183" ht="12.75" customHeight="1" x14ac:dyDescent="0.2"/>
    <row r="63184" ht="12.75" customHeight="1" x14ac:dyDescent="0.2"/>
    <row r="63185" ht="12.75" customHeight="1" x14ac:dyDescent="0.2"/>
    <row r="63186" ht="12.75" customHeight="1" x14ac:dyDescent="0.2"/>
    <row r="63187" ht="12.75" customHeight="1" x14ac:dyDescent="0.2"/>
    <row r="63188" ht="12.75" customHeight="1" x14ac:dyDescent="0.2"/>
    <row r="63189" ht="12.75" customHeight="1" x14ac:dyDescent="0.2"/>
    <row r="63190" ht="12.75" customHeight="1" x14ac:dyDescent="0.2"/>
    <row r="63191" ht="12.75" customHeight="1" x14ac:dyDescent="0.2"/>
    <row r="63192" ht="12.75" customHeight="1" x14ac:dyDescent="0.2"/>
    <row r="63193" ht="12.75" customHeight="1" x14ac:dyDescent="0.2"/>
    <row r="63194" ht="12.75" customHeight="1" x14ac:dyDescent="0.2"/>
    <row r="63195" ht="12.75" customHeight="1" x14ac:dyDescent="0.2"/>
    <row r="63196" ht="12.75" customHeight="1" x14ac:dyDescent="0.2"/>
    <row r="63197" ht="12.75" customHeight="1" x14ac:dyDescent="0.2"/>
    <row r="63198" ht="12.75" customHeight="1" x14ac:dyDescent="0.2"/>
    <row r="63199" ht="12.75" customHeight="1" x14ac:dyDescent="0.2"/>
    <row r="63200" ht="12.75" customHeight="1" x14ac:dyDescent="0.2"/>
    <row r="63201" ht="12.75" customHeight="1" x14ac:dyDescent="0.2"/>
    <row r="63202" ht="12.75" customHeight="1" x14ac:dyDescent="0.2"/>
    <row r="63203" ht="12.75" customHeight="1" x14ac:dyDescent="0.2"/>
    <row r="63204" ht="12.75" customHeight="1" x14ac:dyDescent="0.2"/>
    <row r="63205" ht="12.75" customHeight="1" x14ac:dyDescent="0.2"/>
    <row r="63206" ht="12.75" customHeight="1" x14ac:dyDescent="0.2"/>
    <row r="63207" ht="12.75" customHeight="1" x14ac:dyDescent="0.2"/>
    <row r="63208" ht="12.75" customHeight="1" x14ac:dyDescent="0.2"/>
    <row r="63209" ht="12.75" customHeight="1" x14ac:dyDescent="0.2"/>
    <row r="63210" ht="12.75" customHeight="1" x14ac:dyDescent="0.2"/>
    <row r="63211" ht="12.75" customHeight="1" x14ac:dyDescent="0.2"/>
    <row r="63212" ht="12.75" customHeight="1" x14ac:dyDescent="0.2"/>
    <row r="63213" ht="12.75" customHeight="1" x14ac:dyDescent="0.2"/>
    <row r="63214" ht="12.75" customHeight="1" x14ac:dyDescent="0.2"/>
    <row r="63215" ht="12.75" customHeight="1" x14ac:dyDescent="0.2"/>
    <row r="63216" ht="12.75" customHeight="1" x14ac:dyDescent="0.2"/>
    <row r="63217" ht="12.75" customHeight="1" x14ac:dyDescent="0.2"/>
    <row r="63218" ht="12.75" customHeight="1" x14ac:dyDescent="0.2"/>
    <row r="63219" ht="12.75" customHeight="1" x14ac:dyDescent="0.2"/>
    <row r="63220" ht="12.75" customHeight="1" x14ac:dyDescent="0.2"/>
    <row r="63221" ht="12.75" customHeight="1" x14ac:dyDescent="0.2"/>
    <row r="63222" ht="12.75" customHeight="1" x14ac:dyDescent="0.2"/>
    <row r="63223" ht="12.75" customHeight="1" x14ac:dyDescent="0.2"/>
    <row r="63224" ht="12.75" customHeight="1" x14ac:dyDescent="0.2"/>
    <row r="63225" ht="12.75" customHeight="1" x14ac:dyDescent="0.2"/>
    <row r="63226" ht="12.75" customHeight="1" x14ac:dyDescent="0.2"/>
    <row r="63227" ht="12.75" customHeight="1" x14ac:dyDescent="0.2"/>
    <row r="63228" ht="12.75" customHeight="1" x14ac:dyDescent="0.2"/>
    <row r="63229" ht="12.75" customHeight="1" x14ac:dyDescent="0.2"/>
    <row r="63230" ht="12.75" customHeight="1" x14ac:dyDescent="0.2"/>
    <row r="63231" ht="12.75" customHeight="1" x14ac:dyDescent="0.2"/>
    <row r="63232" ht="12.75" customHeight="1" x14ac:dyDescent="0.2"/>
    <row r="63233" ht="12.75" customHeight="1" x14ac:dyDescent="0.2"/>
    <row r="63234" ht="12.75" customHeight="1" x14ac:dyDescent="0.2"/>
    <row r="63235" ht="12.75" customHeight="1" x14ac:dyDescent="0.2"/>
    <row r="63236" ht="12.75" customHeight="1" x14ac:dyDescent="0.2"/>
    <row r="63237" ht="12.75" customHeight="1" x14ac:dyDescent="0.2"/>
    <row r="63238" ht="12.75" customHeight="1" x14ac:dyDescent="0.2"/>
    <row r="63239" ht="12.75" customHeight="1" x14ac:dyDescent="0.2"/>
    <row r="63240" ht="12.75" customHeight="1" x14ac:dyDescent="0.2"/>
    <row r="63241" ht="12.75" customHeight="1" x14ac:dyDescent="0.2"/>
    <row r="63242" ht="12.75" customHeight="1" x14ac:dyDescent="0.2"/>
    <row r="63243" ht="12.75" customHeight="1" x14ac:dyDescent="0.2"/>
    <row r="63244" ht="12.75" customHeight="1" x14ac:dyDescent="0.2"/>
    <row r="63245" ht="12.75" customHeight="1" x14ac:dyDescent="0.2"/>
    <row r="63246" ht="12.75" customHeight="1" x14ac:dyDescent="0.2"/>
    <row r="63247" ht="12.75" customHeight="1" x14ac:dyDescent="0.2"/>
    <row r="63248" ht="12.75" customHeight="1" x14ac:dyDescent="0.2"/>
    <row r="63249" ht="12.75" customHeight="1" x14ac:dyDescent="0.2"/>
    <row r="63250" ht="12.75" customHeight="1" x14ac:dyDescent="0.2"/>
    <row r="63251" ht="12.75" customHeight="1" x14ac:dyDescent="0.2"/>
    <row r="63252" ht="12.75" customHeight="1" x14ac:dyDescent="0.2"/>
    <row r="63253" ht="12.75" customHeight="1" x14ac:dyDescent="0.2"/>
    <row r="63254" ht="12.75" customHeight="1" x14ac:dyDescent="0.2"/>
    <row r="63255" ht="12.75" customHeight="1" x14ac:dyDescent="0.2"/>
    <row r="63256" ht="12.75" customHeight="1" x14ac:dyDescent="0.2"/>
    <row r="63257" ht="12.75" customHeight="1" x14ac:dyDescent="0.2"/>
    <row r="63258" ht="12.75" customHeight="1" x14ac:dyDescent="0.2"/>
    <row r="63259" ht="12.75" customHeight="1" x14ac:dyDescent="0.2"/>
    <row r="63260" ht="12.75" customHeight="1" x14ac:dyDescent="0.2"/>
    <row r="63261" ht="12.75" customHeight="1" x14ac:dyDescent="0.2"/>
    <row r="63262" ht="12.75" customHeight="1" x14ac:dyDescent="0.2"/>
    <row r="63263" ht="12.75" customHeight="1" x14ac:dyDescent="0.2"/>
    <row r="63264" ht="12.75" customHeight="1" x14ac:dyDescent="0.2"/>
    <row r="63265" ht="12.75" customHeight="1" x14ac:dyDescent="0.2"/>
    <row r="63266" ht="12.75" customHeight="1" x14ac:dyDescent="0.2"/>
    <row r="63267" ht="12.75" customHeight="1" x14ac:dyDescent="0.2"/>
    <row r="63268" ht="12.75" customHeight="1" x14ac:dyDescent="0.2"/>
    <row r="63269" ht="12.75" customHeight="1" x14ac:dyDescent="0.2"/>
    <row r="63270" ht="12.75" customHeight="1" x14ac:dyDescent="0.2"/>
    <row r="63271" ht="12.75" customHeight="1" x14ac:dyDescent="0.2"/>
    <row r="63272" ht="12.75" customHeight="1" x14ac:dyDescent="0.2"/>
    <row r="63273" ht="12.75" customHeight="1" x14ac:dyDescent="0.2"/>
    <row r="63274" ht="12.75" customHeight="1" x14ac:dyDescent="0.2"/>
    <row r="63275" ht="12.75" customHeight="1" x14ac:dyDescent="0.2"/>
    <row r="63276" ht="12.75" customHeight="1" x14ac:dyDescent="0.2"/>
    <row r="63277" ht="12.75" customHeight="1" x14ac:dyDescent="0.2"/>
    <row r="63278" ht="12.75" customHeight="1" x14ac:dyDescent="0.2"/>
    <row r="63279" ht="12.75" customHeight="1" x14ac:dyDescent="0.2"/>
    <row r="63280" ht="12.75" customHeight="1" x14ac:dyDescent="0.2"/>
    <row r="63281" ht="12.75" customHeight="1" x14ac:dyDescent="0.2"/>
    <row r="63282" ht="12.75" customHeight="1" x14ac:dyDescent="0.2"/>
    <row r="63283" ht="12.75" customHeight="1" x14ac:dyDescent="0.2"/>
    <row r="63284" ht="12.75" customHeight="1" x14ac:dyDescent="0.2"/>
    <row r="63285" ht="12.75" customHeight="1" x14ac:dyDescent="0.2"/>
    <row r="63286" ht="12.75" customHeight="1" x14ac:dyDescent="0.2"/>
    <row r="63287" ht="12.75" customHeight="1" x14ac:dyDescent="0.2"/>
    <row r="63288" ht="12.75" customHeight="1" x14ac:dyDescent="0.2"/>
    <row r="63289" ht="12.75" customHeight="1" x14ac:dyDescent="0.2"/>
    <row r="63290" ht="12.75" customHeight="1" x14ac:dyDescent="0.2"/>
    <row r="63291" ht="12.75" customHeight="1" x14ac:dyDescent="0.2"/>
    <row r="63292" ht="12.75" customHeight="1" x14ac:dyDescent="0.2"/>
    <row r="63293" ht="12.75" customHeight="1" x14ac:dyDescent="0.2"/>
    <row r="63294" ht="12.75" customHeight="1" x14ac:dyDescent="0.2"/>
    <row r="63295" ht="12.75" customHeight="1" x14ac:dyDescent="0.2"/>
    <row r="63296" ht="12.75" customHeight="1" x14ac:dyDescent="0.2"/>
    <row r="63297" ht="12.75" customHeight="1" x14ac:dyDescent="0.2"/>
    <row r="63298" ht="12.75" customHeight="1" x14ac:dyDescent="0.2"/>
    <row r="63299" ht="12.75" customHeight="1" x14ac:dyDescent="0.2"/>
    <row r="63300" ht="12.75" customHeight="1" x14ac:dyDescent="0.2"/>
    <row r="63301" ht="12.75" customHeight="1" x14ac:dyDescent="0.2"/>
    <row r="63302" ht="12.75" customHeight="1" x14ac:dyDescent="0.2"/>
    <row r="63303" ht="12.75" customHeight="1" x14ac:dyDescent="0.2"/>
    <row r="63304" ht="12.75" customHeight="1" x14ac:dyDescent="0.2"/>
    <row r="63305" ht="12.75" customHeight="1" x14ac:dyDescent="0.2"/>
    <row r="63306" ht="12.75" customHeight="1" x14ac:dyDescent="0.2"/>
    <row r="63307" ht="12.75" customHeight="1" x14ac:dyDescent="0.2"/>
    <row r="63308" ht="12.75" customHeight="1" x14ac:dyDescent="0.2"/>
    <row r="63309" ht="12.75" customHeight="1" x14ac:dyDescent="0.2"/>
    <row r="63310" ht="12.75" customHeight="1" x14ac:dyDescent="0.2"/>
    <row r="63311" ht="12.75" customHeight="1" x14ac:dyDescent="0.2"/>
    <row r="63312" ht="12.75" customHeight="1" x14ac:dyDescent="0.2"/>
    <row r="63313" ht="12.75" customHeight="1" x14ac:dyDescent="0.2"/>
    <row r="63314" ht="12.75" customHeight="1" x14ac:dyDescent="0.2"/>
    <row r="63315" ht="12.75" customHeight="1" x14ac:dyDescent="0.2"/>
    <row r="63316" ht="12.75" customHeight="1" x14ac:dyDescent="0.2"/>
    <row r="63317" ht="12.75" customHeight="1" x14ac:dyDescent="0.2"/>
    <row r="63318" ht="12.75" customHeight="1" x14ac:dyDescent="0.2"/>
    <row r="63319" ht="12.75" customHeight="1" x14ac:dyDescent="0.2"/>
    <row r="63320" ht="12.75" customHeight="1" x14ac:dyDescent="0.2"/>
    <row r="63321" ht="12.75" customHeight="1" x14ac:dyDescent="0.2"/>
    <row r="63322" ht="12.75" customHeight="1" x14ac:dyDescent="0.2"/>
    <row r="63323" ht="12.75" customHeight="1" x14ac:dyDescent="0.2"/>
    <row r="63324" ht="12.75" customHeight="1" x14ac:dyDescent="0.2"/>
    <row r="63325" ht="12.75" customHeight="1" x14ac:dyDescent="0.2"/>
    <row r="63326" ht="12.75" customHeight="1" x14ac:dyDescent="0.2"/>
    <row r="63327" ht="12.75" customHeight="1" x14ac:dyDescent="0.2"/>
    <row r="63328" ht="12.75" customHeight="1" x14ac:dyDescent="0.2"/>
    <row r="63329" ht="12.75" customHeight="1" x14ac:dyDescent="0.2"/>
    <row r="63330" ht="12.75" customHeight="1" x14ac:dyDescent="0.2"/>
    <row r="63331" ht="12.75" customHeight="1" x14ac:dyDescent="0.2"/>
    <row r="63332" ht="12.75" customHeight="1" x14ac:dyDescent="0.2"/>
    <row r="63333" ht="12.75" customHeight="1" x14ac:dyDescent="0.2"/>
    <row r="63334" ht="12.75" customHeight="1" x14ac:dyDescent="0.2"/>
    <row r="63335" ht="12.75" customHeight="1" x14ac:dyDescent="0.2"/>
    <row r="63336" ht="12.75" customHeight="1" x14ac:dyDescent="0.2"/>
    <row r="63337" ht="12.75" customHeight="1" x14ac:dyDescent="0.2"/>
    <row r="63338" ht="12.75" customHeight="1" x14ac:dyDescent="0.2"/>
    <row r="63339" ht="12.75" customHeight="1" x14ac:dyDescent="0.2"/>
    <row r="63340" ht="12.75" customHeight="1" x14ac:dyDescent="0.2"/>
    <row r="63341" ht="12.75" customHeight="1" x14ac:dyDescent="0.2"/>
    <row r="63342" ht="12.75" customHeight="1" x14ac:dyDescent="0.2"/>
    <row r="63343" ht="12.75" customHeight="1" x14ac:dyDescent="0.2"/>
    <row r="63344" ht="12.75" customHeight="1" x14ac:dyDescent="0.2"/>
    <row r="63345" ht="12.75" customHeight="1" x14ac:dyDescent="0.2"/>
    <row r="63346" ht="12.75" customHeight="1" x14ac:dyDescent="0.2"/>
    <row r="63347" ht="12.75" customHeight="1" x14ac:dyDescent="0.2"/>
    <row r="63348" ht="12.75" customHeight="1" x14ac:dyDescent="0.2"/>
    <row r="63349" ht="12.75" customHeight="1" x14ac:dyDescent="0.2"/>
    <row r="63350" ht="12.75" customHeight="1" x14ac:dyDescent="0.2"/>
    <row r="63351" ht="12.75" customHeight="1" x14ac:dyDescent="0.2"/>
    <row r="63352" ht="12.75" customHeight="1" x14ac:dyDescent="0.2"/>
    <row r="63353" ht="12.75" customHeight="1" x14ac:dyDescent="0.2"/>
    <row r="63354" ht="12.75" customHeight="1" x14ac:dyDescent="0.2"/>
    <row r="63355" ht="12.75" customHeight="1" x14ac:dyDescent="0.2"/>
    <row r="63356" ht="12.75" customHeight="1" x14ac:dyDescent="0.2"/>
    <row r="63357" ht="12.75" customHeight="1" x14ac:dyDescent="0.2"/>
    <row r="63358" ht="12.75" customHeight="1" x14ac:dyDescent="0.2"/>
    <row r="63359" ht="12.75" customHeight="1" x14ac:dyDescent="0.2"/>
    <row r="63360" ht="12.75" customHeight="1" x14ac:dyDescent="0.2"/>
    <row r="63361" ht="12.75" customHeight="1" x14ac:dyDescent="0.2"/>
    <row r="63362" ht="12.75" customHeight="1" x14ac:dyDescent="0.2"/>
    <row r="63363" ht="12.75" customHeight="1" x14ac:dyDescent="0.2"/>
    <row r="63364" ht="12.75" customHeight="1" x14ac:dyDescent="0.2"/>
    <row r="63365" ht="12.75" customHeight="1" x14ac:dyDescent="0.2"/>
    <row r="63366" ht="12.75" customHeight="1" x14ac:dyDescent="0.2"/>
    <row r="63367" ht="12.75" customHeight="1" x14ac:dyDescent="0.2"/>
    <row r="63368" ht="12.75" customHeight="1" x14ac:dyDescent="0.2"/>
    <row r="63369" ht="12.75" customHeight="1" x14ac:dyDescent="0.2"/>
    <row r="63370" ht="12.75" customHeight="1" x14ac:dyDescent="0.2"/>
    <row r="63371" ht="12.75" customHeight="1" x14ac:dyDescent="0.2"/>
    <row r="63372" ht="12.75" customHeight="1" x14ac:dyDescent="0.2"/>
    <row r="63373" ht="12.75" customHeight="1" x14ac:dyDescent="0.2"/>
    <row r="63374" ht="12.75" customHeight="1" x14ac:dyDescent="0.2"/>
    <row r="63375" ht="12.75" customHeight="1" x14ac:dyDescent="0.2"/>
    <row r="63376" ht="12.75" customHeight="1" x14ac:dyDescent="0.2"/>
    <row r="63377" ht="12.75" customHeight="1" x14ac:dyDescent="0.2"/>
    <row r="63378" ht="12.75" customHeight="1" x14ac:dyDescent="0.2"/>
    <row r="63379" ht="12.75" customHeight="1" x14ac:dyDescent="0.2"/>
    <row r="63380" ht="12.75" customHeight="1" x14ac:dyDescent="0.2"/>
    <row r="63381" ht="12.75" customHeight="1" x14ac:dyDescent="0.2"/>
    <row r="63382" ht="12.75" customHeight="1" x14ac:dyDescent="0.2"/>
    <row r="63383" ht="12.75" customHeight="1" x14ac:dyDescent="0.2"/>
    <row r="63384" ht="12.75" customHeight="1" x14ac:dyDescent="0.2"/>
    <row r="63385" ht="12.75" customHeight="1" x14ac:dyDescent="0.2"/>
    <row r="63386" ht="12.75" customHeight="1" x14ac:dyDescent="0.2"/>
    <row r="63387" ht="12.75" customHeight="1" x14ac:dyDescent="0.2"/>
    <row r="63388" ht="12.75" customHeight="1" x14ac:dyDescent="0.2"/>
    <row r="63389" ht="12.75" customHeight="1" x14ac:dyDescent="0.2"/>
    <row r="63390" ht="12.75" customHeight="1" x14ac:dyDescent="0.2"/>
    <row r="63391" ht="12.75" customHeight="1" x14ac:dyDescent="0.2"/>
    <row r="63392" ht="12.75" customHeight="1" x14ac:dyDescent="0.2"/>
    <row r="63393" ht="12.75" customHeight="1" x14ac:dyDescent="0.2"/>
    <row r="63394" ht="12.75" customHeight="1" x14ac:dyDescent="0.2"/>
    <row r="63395" ht="12.75" customHeight="1" x14ac:dyDescent="0.2"/>
    <row r="63396" ht="12.75" customHeight="1" x14ac:dyDescent="0.2"/>
    <row r="63397" ht="12.75" customHeight="1" x14ac:dyDescent="0.2"/>
    <row r="63398" ht="12.75" customHeight="1" x14ac:dyDescent="0.2"/>
    <row r="63399" ht="12.75" customHeight="1" x14ac:dyDescent="0.2"/>
    <row r="63400" ht="12.75" customHeight="1" x14ac:dyDescent="0.2"/>
    <row r="63401" ht="12.75" customHeight="1" x14ac:dyDescent="0.2"/>
    <row r="63402" ht="12.75" customHeight="1" x14ac:dyDescent="0.2"/>
    <row r="63403" ht="12.75" customHeight="1" x14ac:dyDescent="0.2"/>
    <row r="63404" ht="12.75" customHeight="1" x14ac:dyDescent="0.2"/>
    <row r="63405" ht="12.75" customHeight="1" x14ac:dyDescent="0.2"/>
    <row r="63406" ht="12.75" customHeight="1" x14ac:dyDescent="0.2"/>
    <row r="63407" ht="12.75" customHeight="1" x14ac:dyDescent="0.2"/>
    <row r="63408" ht="12.75" customHeight="1" x14ac:dyDescent="0.2"/>
    <row r="63409" ht="12.75" customHeight="1" x14ac:dyDescent="0.2"/>
    <row r="63410" ht="12.75" customHeight="1" x14ac:dyDescent="0.2"/>
    <row r="63411" ht="12.75" customHeight="1" x14ac:dyDescent="0.2"/>
    <row r="63412" ht="12.75" customHeight="1" x14ac:dyDescent="0.2"/>
    <row r="63413" ht="12.75" customHeight="1" x14ac:dyDescent="0.2"/>
    <row r="63414" ht="12.75" customHeight="1" x14ac:dyDescent="0.2"/>
    <row r="63415" ht="12.75" customHeight="1" x14ac:dyDescent="0.2"/>
    <row r="63416" ht="12.75" customHeight="1" x14ac:dyDescent="0.2"/>
    <row r="63417" ht="12.75" customHeight="1" x14ac:dyDescent="0.2"/>
    <row r="63418" ht="12.75" customHeight="1" x14ac:dyDescent="0.2"/>
    <row r="63419" ht="12.75" customHeight="1" x14ac:dyDescent="0.2"/>
    <row r="63420" ht="12.75" customHeight="1" x14ac:dyDescent="0.2"/>
    <row r="63421" ht="12.75" customHeight="1" x14ac:dyDescent="0.2"/>
    <row r="63422" ht="12.75" customHeight="1" x14ac:dyDescent="0.2"/>
    <row r="63423" ht="12.75" customHeight="1" x14ac:dyDescent="0.2"/>
    <row r="63424" ht="12.75" customHeight="1" x14ac:dyDescent="0.2"/>
    <row r="63425" ht="12.75" customHeight="1" x14ac:dyDescent="0.2"/>
    <row r="63426" ht="12.75" customHeight="1" x14ac:dyDescent="0.2"/>
    <row r="63427" ht="12.75" customHeight="1" x14ac:dyDescent="0.2"/>
    <row r="63428" ht="12.75" customHeight="1" x14ac:dyDescent="0.2"/>
    <row r="63429" ht="12.75" customHeight="1" x14ac:dyDescent="0.2"/>
    <row r="63430" ht="12.75" customHeight="1" x14ac:dyDescent="0.2"/>
    <row r="63431" ht="12.75" customHeight="1" x14ac:dyDescent="0.2"/>
    <row r="63432" ht="12.75" customHeight="1" x14ac:dyDescent="0.2"/>
    <row r="63433" ht="12.75" customHeight="1" x14ac:dyDescent="0.2"/>
    <row r="63434" ht="12.75" customHeight="1" x14ac:dyDescent="0.2"/>
    <row r="63435" ht="12.75" customHeight="1" x14ac:dyDescent="0.2"/>
    <row r="63436" ht="12.75" customHeight="1" x14ac:dyDescent="0.2"/>
    <row r="63437" ht="12.75" customHeight="1" x14ac:dyDescent="0.2"/>
    <row r="63438" ht="12.75" customHeight="1" x14ac:dyDescent="0.2"/>
    <row r="63439" ht="12.75" customHeight="1" x14ac:dyDescent="0.2"/>
    <row r="63440" ht="12.75" customHeight="1" x14ac:dyDescent="0.2"/>
    <row r="63441" ht="12.75" customHeight="1" x14ac:dyDescent="0.2"/>
    <row r="63442" ht="12.75" customHeight="1" x14ac:dyDescent="0.2"/>
    <row r="63443" ht="12.75" customHeight="1" x14ac:dyDescent="0.2"/>
    <row r="63444" ht="12.75" customHeight="1" x14ac:dyDescent="0.2"/>
    <row r="63445" ht="12.75" customHeight="1" x14ac:dyDescent="0.2"/>
    <row r="63446" ht="12.75" customHeight="1" x14ac:dyDescent="0.2"/>
    <row r="63447" ht="12.75" customHeight="1" x14ac:dyDescent="0.2"/>
    <row r="63448" ht="12.75" customHeight="1" x14ac:dyDescent="0.2"/>
    <row r="63449" ht="12.75" customHeight="1" x14ac:dyDescent="0.2"/>
    <row r="63450" ht="12.75" customHeight="1" x14ac:dyDescent="0.2"/>
    <row r="63451" ht="12.75" customHeight="1" x14ac:dyDescent="0.2"/>
    <row r="63452" ht="12.75" customHeight="1" x14ac:dyDescent="0.2"/>
    <row r="63453" ht="12.75" customHeight="1" x14ac:dyDescent="0.2"/>
    <row r="63454" ht="12.75" customHeight="1" x14ac:dyDescent="0.2"/>
    <row r="63455" ht="12.75" customHeight="1" x14ac:dyDescent="0.2"/>
    <row r="63456" ht="12.75" customHeight="1" x14ac:dyDescent="0.2"/>
    <row r="63457" ht="12.75" customHeight="1" x14ac:dyDescent="0.2"/>
    <row r="63458" ht="12.75" customHeight="1" x14ac:dyDescent="0.2"/>
    <row r="63459" ht="12.75" customHeight="1" x14ac:dyDescent="0.2"/>
    <row r="63460" ht="12.75" customHeight="1" x14ac:dyDescent="0.2"/>
    <row r="63461" ht="12.75" customHeight="1" x14ac:dyDescent="0.2"/>
    <row r="63462" ht="12.75" customHeight="1" x14ac:dyDescent="0.2"/>
    <row r="63463" ht="12.75" customHeight="1" x14ac:dyDescent="0.2"/>
    <row r="63464" ht="12.75" customHeight="1" x14ac:dyDescent="0.2"/>
    <row r="63465" ht="12.75" customHeight="1" x14ac:dyDescent="0.2"/>
    <row r="63466" ht="12.75" customHeight="1" x14ac:dyDescent="0.2"/>
    <row r="63467" ht="12.75" customHeight="1" x14ac:dyDescent="0.2"/>
    <row r="63468" ht="12.75" customHeight="1" x14ac:dyDescent="0.2"/>
    <row r="63469" ht="12.75" customHeight="1" x14ac:dyDescent="0.2"/>
    <row r="63470" ht="12.75" customHeight="1" x14ac:dyDescent="0.2"/>
    <row r="63471" ht="12.75" customHeight="1" x14ac:dyDescent="0.2"/>
    <row r="63472" ht="12.75" customHeight="1" x14ac:dyDescent="0.2"/>
    <row r="63473" ht="12.75" customHeight="1" x14ac:dyDescent="0.2"/>
    <row r="63474" ht="12.75" customHeight="1" x14ac:dyDescent="0.2"/>
    <row r="63475" ht="12.75" customHeight="1" x14ac:dyDescent="0.2"/>
    <row r="63476" ht="12.75" customHeight="1" x14ac:dyDescent="0.2"/>
    <row r="63477" ht="12.75" customHeight="1" x14ac:dyDescent="0.2"/>
    <row r="63478" ht="12.75" customHeight="1" x14ac:dyDescent="0.2"/>
    <row r="63479" ht="12.75" customHeight="1" x14ac:dyDescent="0.2"/>
    <row r="63480" ht="12.75" customHeight="1" x14ac:dyDescent="0.2"/>
    <row r="63481" ht="12.75" customHeight="1" x14ac:dyDescent="0.2"/>
    <row r="63482" ht="12.75" customHeight="1" x14ac:dyDescent="0.2"/>
    <row r="63483" ht="12.75" customHeight="1" x14ac:dyDescent="0.2"/>
    <row r="63484" ht="12.75" customHeight="1" x14ac:dyDescent="0.2"/>
    <row r="63485" ht="12.75" customHeight="1" x14ac:dyDescent="0.2"/>
    <row r="63486" ht="12.75" customHeight="1" x14ac:dyDescent="0.2"/>
    <row r="63487" ht="12.75" customHeight="1" x14ac:dyDescent="0.2"/>
    <row r="63488" ht="12.75" customHeight="1" x14ac:dyDescent="0.2"/>
    <row r="63489" ht="12.75" customHeight="1" x14ac:dyDescent="0.2"/>
    <row r="63490" ht="12.75" customHeight="1" x14ac:dyDescent="0.2"/>
    <row r="63491" ht="12.75" customHeight="1" x14ac:dyDescent="0.2"/>
    <row r="63492" ht="12.75" customHeight="1" x14ac:dyDescent="0.2"/>
    <row r="63493" ht="12.75" customHeight="1" x14ac:dyDescent="0.2"/>
    <row r="63494" ht="12.75" customHeight="1" x14ac:dyDescent="0.2"/>
    <row r="63495" ht="12.75" customHeight="1" x14ac:dyDescent="0.2"/>
    <row r="63496" ht="12.75" customHeight="1" x14ac:dyDescent="0.2"/>
    <row r="63497" ht="12.75" customHeight="1" x14ac:dyDescent="0.2"/>
    <row r="63498" ht="12.75" customHeight="1" x14ac:dyDescent="0.2"/>
    <row r="63499" ht="12.75" customHeight="1" x14ac:dyDescent="0.2"/>
    <row r="63500" ht="12.75" customHeight="1" x14ac:dyDescent="0.2"/>
    <row r="63501" ht="12.75" customHeight="1" x14ac:dyDescent="0.2"/>
    <row r="63502" ht="12.75" customHeight="1" x14ac:dyDescent="0.2"/>
    <row r="63503" ht="12.75" customHeight="1" x14ac:dyDescent="0.2"/>
    <row r="63504" ht="12.75" customHeight="1" x14ac:dyDescent="0.2"/>
    <row r="63505" ht="12.75" customHeight="1" x14ac:dyDescent="0.2"/>
    <row r="63506" ht="12.75" customHeight="1" x14ac:dyDescent="0.2"/>
    <row r="63507" ht="12.75" customHeight="1" x14ac:dyDescent="0.2"/>
    <row r="63508" ht="12.75" customHeight="1" x14ac:dyDescent="0.2"/>
    <row r="63509" ht="12.75" customHeight="1" x14ac:dyDescent="0.2"/>
    <row r="63510" ht="12.75" customHeight="1" x14ac:dyDescent="0.2"/>
    <row r="63511" ht="12.75" customHeight="1" x14ac:dyDescent="0.2"/>
    <row r="63512" ht="12.75" customHeight="1" x14ac:dyDescent="0.2"/>
    <row r="63513" ht="12.75" customHeight="1" x14ac:dyDescent="0.2"/>
    <row r="63514" ht="12.75" customHeight="1" x14ac:dyDescent="0.2"/>
    <row r="63515" ht="12.75" customHeight="1" x14ac:dyDescent="0.2"/>
    <row r="63516" ht="12.75" customHeight="1" x14ac:dyDescent="0.2"/>
    <row r="63517" ht="12.75" customHeight="1" x14ac:dyDescent="0.2"/>
    <row r="63518" ht="12.75" customHeight="1" x14ac:dyDescent="0.2"/>
    <row r="63519" ht="12.75" customHeight="1" x14ac:dyDescent="0.2"/>
    <row r="63520" ht="12.75" customHeight="1" x14ac:dyDescent="0.2"/>
    <row r="63521" ht="12.75" customHeight="1" x14ac:dyDescent="0.2"/>
    <row r="63522" ht="12.75" customHeight="1" x14ac:dyDescent="0.2"/>
    <row r="63523" ht="12.75" customHeight="1" x14ac:dyDescent="0.2"/>
    <row r="63524" ht="12.75" customHeight="1" x14ac:dyDescent="0.2"/>
    <row r="63525" ht="12.75" customHeight="1" x14ac:dyDescent="0.2"/>
    <row r="63526" ht="12.75" customHeight="1" x14ac:dyDescent="0.2"/>
    <row r="63527" ht="12.75" customHeight="1" x14ac:dyDescent="0.2"/>
    <row r="63528" ht="12.75" customHeight="1" x14ac:dyDescent="0.2"/>
    <row r="63529" ht="12.75" customHeight="1" x14ac:dyDescent="0.2"/>
    <row r="63530" ht="12.75" customHeight="1" x14ac:dyDescent="0.2"/>
    <row r="63531" ht="12.75" customHeight="1" x14ac:dyDescent="0.2"/>
    <row r="63532" ht="12.75" customHeight="1" x14ac:dyDescent="0.2"/>
    <row r="63533" ht="12.75" customHeight="1" x14ac:dyDescent="0.2"/>
    <row r="63534" ht="12.75" customHeight="1" x14ac:dyDescent="0.2"/>
    <row r="63535" ht="12.75" customHeight="1" x14ac:dyDescent="0.2"/>
    <row r="63536" ht="12.75" customHeight="1" x14ac:dyDescent="0.2"/>
    <row r="63537" ht="12.75" customHeight="1" x14ac:dyDescent="0.2"/>
    <row r="63538" ht="12.75" customHeight="1" x14ac:dyDescent="0.2"/>
    <row r="63539" ht="12.75" customHeight="1" x14ac:dyDescent="0.2"/>
    <row r="63540" ht="12.75" customHeight="1" x14ac:dyDescent="0.2"/>
    <row r="63541" ht="12.75" customHeight="1" x14ac:dyDescent="0.2"/>
    <row r="63542" ht="12.75" customHeight="1" x14ac:dyDescent="0.2"/>
    <row r="63543" ht="12.75" customHeight="1" x14ac:dyDescent="0.2"/>
    <row r="63544" ht="12.75" customHeight="1" x14ac:dyDescent="0.2"/>
    <row r="63545" ht="12.75" customHeight="1" x14ac:dyDescent="0.2"/>
    <row r="63546" ht="12.75" customHeight="1" x14ac:dyDescent="0.2"/>
    <row r="63547" ht="12.75" customHeight="1" x14ac:dyDescent="0.2"/>
    <row r="63548" ht="12.75" customHeight="1" x14ac:dyDescent="0.2"/>
    <row r="63549" ht="12.75" customHeight="1" x14ac:dyDescent="0.2"/>
    <row r="63550" ht="12.75" customHeight="1" x14ac:dyDescent="0.2"/>
    <row r="63551" ht="12.75" customHeight="1" x14ac:dyDescent="0.2"/>
    <row r="63552" ht="12.75" customHeight="1" x14ac:dyDescent="0.2"/>
    <row r="63553" ht="12.75" customHeight="1" x14ac:dyDescent="0.2"/>
    <row r="63554" ht="12.75" customHeight="1" x14ac:dyDescent="0.2"/>
    <row r="63555" ht="12.75" customHeight="1" x14ac:dyDescent="0.2"/>
    <row r="63556" ht="12.75" customHeight="1" x14ac:dyDescent="0.2"/>
    <row r="63557" ht="12.75" customHeight="1" x14ac:dyDescent="0.2"/>
    <row r="63558" ht="12.75" customHeight="1" x14ac:dyDescent="0.2"/>
    <row r="63559" ht="12.75" customHeight="1" x14ac:dyDescent="0.2"/>
    <row r="63560" ht="12.75" customHeight="1" x14ac:dyDescent="0.2"/>
    <row r="63561" ht="12.75" customHeight="1" x14ac:dyDescent="0.2"/>
    <row r="63562" ht="12.75" customHeight="1" x14ac:dyDescent="0.2"/>
    <row r="63563" ht="12.75" customHeight="1" x14ac:dyDescent="0.2"/>
    <row r="63564" ht="12.75" customHeight="1" x14ac:dyDescent="0.2"/>
    <row r="63565" ht="12.75" customHeight="1" x14ac:dyDescent="0.2"/>
    <row r="63566" ht="12.75" customHeight="1" x14ac:dyDescent="0.2"/>
    <row r="63567" ht="12.75" customHeight="1" x14ac:dyDescent="0.2"/>
    <row r="63568" ht="12.75" customHeight="1" x14ac:dyDescent="0.2"/>
    <row r="63569" ht="12.75" customHeight="1" x14ac:dyDescent="0.2"/>
    <row r="63570" ht="12.75" customHeight="1" x14ac:dyDescent="0.2"/>
    <row r="63571" ht="12.75" customHeight="1" x14ac:dyDescent="0.2"/>
    <row r="63572" ht="12.75" customHeight="1" x14ac:dyDescent="0.2"/>
    <row r="63573" ht="12.75" customHeight="1" x14ac:dyDescent="0.2"/>
    <row r="63574" ht="12.75" customHeight="1" x14ac:dyDescent="0.2"/>
    <row r="63575" ht="12.75" customHeight="1" x14ac:dyDescent="0.2"/>
    <row r="63576" ht="12.75" customHeight="1" x14ac:dyDescent="0.2"/>
    <row r="63577" ht="12.75" customHeight="1" x14ac:dyDescent="0.2"/>
    <row r="63578" ht="12.75" customHeight="1" x14ac:dyDescent="0.2"/>
    <row r="63579" ht="12.75" customHeight="1" x14ac:dyDescent="0.2"/>
    <row r="63580" ht="12.75" customHeight="1" x14ac:dyDescent="0.2"/>
    <row r="63581" ht="12.75" customHeight="1" x14ac:dyDescent="0.2"/>
    <row r="63582" ht="12.75" customHeight="1" x14ac:dyDescent="0.2"/>
    <row r="63583" ht="12.75" customHeight="1" x14ac:dyDescent="0.2"/>
    <row r="63584" ht="12.75" customHeight="1" x14ac:dyDescent="0.2"/>
    <row r="63585" ht="12.75" customHeight="1" x14ac:dyDescent="0.2"/>
    <row r="63586" ht="12.75" customHeight="1" x14ac:dyDescent="0.2"/>
    <row r="63587" ht="12.75" customHeight="1" x14ac:dyDescent="0.2"/>
    <row r="63588" ht="12.75" customHeight="1" x14ac:dyDescent="0.2"/>
    <row r="63589" ht="12.75" customHeight="1" x14ac:dyDescent="0.2"/>
    <row r="63590" ht="12.75" customHeight="1" x14ac:dyDescent="0.2"/>
    <row r="63591" ht="12.75" customHeight="1" x14ac:dyDescent="0.2"/>
    <row r="63592" ht="12.75" customHeight="1" x14ac:dyDescent="0.2"/>
    <row r="63593" ht="12.75" customHeight="1" x14ac:dyDescent="0.2"/>
    <row r="63594" ht="12.75" customHeight="1" x14ac:dyDescent="0.2"/>
    <row r="63595" ht="12.75" customHeight="1" x14ac:dyDescent="0.2"/>
    <row r="63596" ht="12.75" customHeight="1" x14ac:dyDescent="0.2"/>
    <row r="63597" ht="12.75" customHeight="1" x14ac:dyDescent="0.2"/>
    <row r="63598" ht="12.75" customHeight="1" x14ac:dyDescent="0.2"/>
    <row r="63599" ht="12.75" customHeight="1" x14ac:dyDescent="0.2"/>
    <row r="63600" ht="12.75" customHeight="1" x14ac:dyDescent="0.2"/>
    <row r="63601" ht="12.75" customHeight="1" x14ac:dyDescent="0.2"/>
    <row r="63602" ht="12.75" customHeight="1" x14ac:dyDescent="0.2"/>
    <row r="63603" ht="12.75" customHeight="1" x14ac:dyDescent="0.2"/>
    <row r="63604" ht="12.75" customHeight="1" x14ac:dyDescent="0.2"/>
    <row r="63605" ht="12.75" customHeight="1" x14ac:dyDescent="0.2"/>
    <row r="63606" ht="12.75" customHeight="1" x14ac:dyDescent="0.2"/>
    <row r="63607" ht="12.75" customHeight="1" x14ac:dyDescent="0.2"/>
    <row r="63608" ht="12.75" customHeight="1" x14ac:dyDescent="0.2"/>
    <row r="63609" ht="12.75" customHeight="1" x14ac:dyDescent="0.2"/>
    <row r="63610" ht="12.75" customHeight="1" x14ac:dyDescent="0.2"/>
    <row r="63611" ht="12.75" customHeight="1" x14ac:dyDescent="0.2"/>
    <row r="63612" ht="12.75" customHeight="1" x14ac:dyDescent="0.2"/>
    <row r="63613" ht="12.75" customHeight="1" x14ac:dyDescent="0.2"/>
    <row r="63614" ht="12.75" customHeight="1" x14ac:dyDescent="0.2"/>
    <row r="63615" ht="12.75" customHeight="1" x14ac:dyDescent="0.2"/>
    <row r="63616" ht="12.75" customHeight="1" x14ac:dyDescent="0.2"/>
    <row r="63617" ht="12.75" customHeight="1" x14ac:dyDescent="0.2"/>
    <row r="63618" ht="12.75" customHeight="1" x14ac:dyDescent="0.2"/>
    <row r="63619" ht="12.75" customHeight="1" x14ac:dyDescent="0.2"/>
    <row r="63620" ht="12.75" customHeight="1" x14ac:dyDescent="0.2"/>
    <row r="63621" ht="12.75" customHeight="1" x14ac:dyDescent="0.2"/>
    <row r="63622" ht="12.75" customHeight="1" x14ac:dyDescent="0.2"/>
    <row r="63623" ht="12.75" customHeight="1" x14ac:dyDescent="0.2"/>
    <row r="63624" ht="12.75" customHeight="1" x14ac:dyDescent="0.2"/>
    <row r="63625" ht="12.75" customHeight="1" x14ac:dyDescent="0.2"/>
    <row r="63626" ht="12.75" customHeight="1" x14ac:dyDescent="0.2"/>
    <row r="63627" ht="12.75" customHeight="1" x14ac:dyDescent="0.2"/>
    <row r="63628" ht="12.75" customHeight="1" x14ac:dyDescent="0.2"/>
    <row r="63629" ht="12.75" customHeight="1" x14ac:dyDescent="0.2"/>
    <row r="63630" ht="12.75" customHeight="1" x14ac:dyDescent="0.2"/>
    <row r="63631" ht="12.75" customHeight="1" x14ac:dyDescent="0.2"/>
    <row r="63632" ht="12.75" customHeight="1" x14ac:dyDescent="0.2"/>
    <row r="63633" ht="12.75" customHeight="1" x14ac:dyDescent="0.2"/>
    <row r="63634" ht="12.75" customHeight="1" x14ac:dyDescent="0.2"/>
    <row r="63635" ht="12.75" customHeight="1" x14ac:dyDescent="0.2"/>
    <row r="63636" ht="12.75" customHeight="1" x14ac:dyDescent="0.2"/>
    <row r="63637" ht="12.75" customHeight="1" x14ac:dyDescent="0.2"/>
    <row r="63638" ht="12.75" customHeight="1" x14ac:dyDescent="0.2"/>
    <row r="63639" ht="12.75" customHeight="1" x14ac:dyDescent="0.2"/>
    <row r="63640" ht="12.75" customHeight="1" x14ac:dyDescent="0.2"/>
    <row r="63641" ht="12.75" customHeight="1" x14ac:dyDescent="0.2"/>
    <row r="63642" ht="12.75" customHeight="1" x14ac:dyDescent="0.2"/>
    <row r="63643" ht="12.75" customHeight="1" x14ac:dyDescent="0.2"/>
    <row r="63644" ht="12.75" customHeight="1" x14ac:dyDescent="0.2"/>
    <row r="63645" ht="12.75" customHeight="1" x14ac:dyDescent="0.2"/>
    <row r="63646" ht="12.75" customHeight="1" x14ac:dyDescent="0.2"/>
    <row r="63647" ht="12.75" customHeight="1" x14ac:dyDescent="0.2"/>
    <row r="63648" ht="12.75" customHeight="1" x14ac:dyDescent="0.2"/>
    <row r="63649" ht="12.75" customHeight="1" x14ac:dyDescent="0.2"/>
    <row r="63650" ht="12.75" customHeight="1" x14ac:dyDescent="0.2"/>
    <row r="63651" ht="12.75" customHeight="1" x14ac:dyDescent="0.2"/>
    <row r="63652" ht="12.75" customHeight="1" x14ac:dyDescent="0.2"/>
    <row r="63653" ht="12.75" customHeight="1" x14ac:dyDescent="0.2"/>
    <row r="63654" ht="12.75" customHeight="1" x14ac:dyDescent="0.2"/>
    <row r="63655" ht="12.75" customHeight="1" x14ac:dyDescent="0.2"/>
    <row r="63656" ht="12.75" customHeight="1" x14ac:dyDescent="0.2"/>
    <row r="63657" ht="12.75" customHeight="1" x14ac:dyDescent="0.2"/>
    <row r="63658" ht="12.75" customHeight="1" x14ac:dyDescent="0.2"/>
    <row r="63659" ht="12.75" customHeight="1" x14ac:dyDescent="0.2"/>
    <row r="63660" ht="12.75" customHeight="1" x14ac:dyDescent="0.2"/>
    <row r="63661" ht="12.75" customHeight="1" x14ac:dyDescent="0.2"/>
    <row r="63662" ht="12.75" customHeight="1" x14ac:dyDescent="0.2"/>
    <row r="63663" ht="12.75" customHeight="1" x14ac:dyDescent="0.2"/>
    <row r="63664" ht="12.75" customHeight="1" x14ac:dyDescent="0.2"/>
    <row r="63665" ht="12.75" customHeight="1" x14ac:dyDescent="0.2"/>
    <row r="63666" ht="12.75" customHeight="1" x14ac:dyDescent="0.2"/>
    <row r="63667" ht="12.75" customHeight="1" x14ac:dyDescent="0.2"/>
    <row r="63668" ht="12.75" customHeight="1" x14ac:dyDescent="0.2"/>
    <row r="63669" ht="12.75" customHeight="1" x14ac:dyDescent="0.2"/>
    <row r="63670" ht="12.75" customHeight="1" x14ac:dyDescent="0.2"/>
    <row r="63671" ht="12.75" customHeight="1" x14ac:dyDescent="0.2"/>
    <row r="63672" ht="12.75" customHeight="1" x14ac:dyDescent="0.2"/>
    <row r="63673" ht="12.75" customHeight="1" x14ac:dyDescent="0.2"/>
    <row r="63674" ht="12.75" customHeight="1" x14ac:dyDescent="0.2"/>
    <row r="63675" ht="12.75" customHeight="1" x14ac:dyDescent="0.2"/>
    <row r="63676" ht="12.75" customHeight="1" x14ac:dyDescent="0.2"/>
    <row r="63677" ht="12.75" customHeight="1" x14ac:dyDescent="0.2"/>
    <row r="63678" ht="12.75" customHeight="1" x14ac:dyDescent="0.2"/>
    <row r="63679" ht="12.75" customHeight="1" x14ac:dyDescent="0.2"/>
    <row r="63680" ht="12.75" customHeight="1" x14ac:dyDescent="0.2"/>
    <row r="63681" ht="12.75" customHeight="1" x14ac:dyDescent="0.2"/>
    <row r="63682" ht="12.75" customHeight="1" x14ac:dyDescent="0.2"/>
    <row r="63683" ht="12.75" customHeight="1" x14ac:dyDescent="0.2"/>
    <row r="63684" ht="12.75" customHeight="1" x14ac:dyDescent="0.2"/>
    <row r="63685" ht="12.75" customHeight="1" x14ac:dyDescent="0.2"/>
    <row r="63686" ht="12.75" customHeight="1" x14ac:dyDescent="0.2"/>
    <row r="63687" ht="12.75" customHeight="1" x14ac:dyDescent="0.2"/>
    <row r="63688" ht="12.75" customHeight="1" x14ac:dyDescent="0.2"/>
    <row r="63689" ht="12.75" customHeight="1" x14ac:dyDescent="0.2"/>
    <row r="63690" ht="12.75" customHeight="1" x14ac:dyDescent="0.2"/>
    <row r="63691" ht="12.75" customHeight="1" x14ac:dyDescent="0.2"/>
    <row r="63692" ht="12.75" customHeight="1" x14ac:dyDescent="0.2"/>
    <row r="63693" ht="12.75" customHeight="1" x14ac:dyDescent="0.2"/>
    <row r="63694" ht="12.75" customHeight="1" x14ac:dyDescent="0.2"/>
    <row r="63695" ht="12.75" customHeight="1" x14ac:dyDescent="0.2"/>
    <row r="63696" ht="12.75" customHeight="1" x14ac:dyDescent="0.2"/>
    <row r="63697" ht="12.75" customHeight="1" x14ac:dyDescent="0.2"/>
    <row r="63698" ht="12.75" customHeight="1" x14ac:dyDescent="0.2"/>
    <row r="63699" ht="12.75" customHeight="1" x14ac:dyDescent="0.2"/>
    <row r="63700" ht="12.75" customHeight="1" x14ac:dyDescent="0.2"/>
    <row r="63701" ht="12.75" customHeight="1" x14ac:dyDescent="0.2"/>
    <row r="63702" ht="12.75" customHeight="1" x14ac:dyDescent="0.2"/>
    <row r="63703" ht="12.75" customHeight="1" x14ac:dyDescent="0.2"/>
    <row r="63704" ht="12.75" customHeight="1" x14ac:dyDescent="0.2"/>
    <row r="63705" ht="12.75" customHeight="1" x14ac:dyDescent="0.2"/>
    <row r="63706" ht="12.75" customHeight="1" x14ac:dyDescent="0.2"/>
    <row r="63707" ht="12.75" customHeight="1" x14ac:dyDescent="0.2"/>
    <row r="63708" ht="12.75" customHeight="1" x14ac:dyDescent="0.2"/>
    <row r="63709" ht="12.75" customHeight="1" x14ac:dyDescent="0.2"/>
    <row r="63710" ht="12.75" customHeight="1" x14ac:dyDescent="0.2"/>
    <row r="63711" ht="12.75" customHeight="1" x14ac:dyDescent="0.2"/>
    <row r="63712" ht="12.75" customHeight="1" x14ac:dyDescent="0.2"/>
    <row r="63713" ht="12.75" customHeight="1" x14ac:dyDescent="0.2"/>
    <row r="63714" ht="12.75" customHeight="1" x14ac:dyDescent="0.2"/>
    <row r="63715" ht="12.75" customHeight="1" x14ac:dyDescent="0.2"/>
    <row r="63716" ht="12.75" customHeight="1" x14ac:dyDescent="0.2"/>
    <row r="63717" ht="12.75" customHeight="1" x14ac:dyDescent="0.2"/>
    <row r="63718" ht="12.75" customHeight="1" x14ac:dyDescent="0.2"/>
    <row r="63719" ht="12.75" customHeight="1" x14ac:dyDescent="0.2"/>
    <row r="63720" ht="12.75" customHeight="1" x14ac:dyDescent="0.2"/>
    <row r="63721" ht="12.75" customHeight="1" x14ac:dyDescent="0.2"/>
    <row r="63722" ht="12.75" customHeight="1" x14ac:dyDescent="0.2"/>
    <row r="63723" ht="12.75" customHeight="1" x14ac:dyDescent="0.2"/>
    <row r="63724" ht="12.75" customHeight="1" x14ac:dyDescent="0.2"/>
    <row r="63725" ht="12.75" customHeight="1" x14ac:dyDescent="0.2"/>
    <row r="63726" ht="12.75" customHeight="1" x14ac:dyDescent="0.2"/>
    <row r="63727" ht="12.75" customHeight="1" x14ac:dyDescent="0.2"/>
    <row r="63728" ht="12.75" customHeight="1" x14ac:dyDescent="0.2"/>
    <row r="63729" ht="12.75" customHeight="1" x14ac:dyDescent="0.2"/>
    <row r="63730" ht="12.75" customHeight="1" x14ac:dyDescent="0.2"/>
    <row r="63731" ht="12.75" customHeight="1" x14ac:dyDescent="0.2"/>
    <row r="63732" ht="12.75" customHeight="1" x14ac:dyDescent="0.2"/>
    <row r="63733" ht="12.75" customHeight="1" x14ac:dyDescent="0.2"/>
    <row r="63734" ht="12.75" customHeight="1" x14ac:dyDescent="0.2"/>
    <row r="63735" ht="12.75" customHeight="1" x14ac:dyDescent="0.2"/>
    <row r="63736" ht="12.75" customHeight="1" x14ac:dyDescent="0.2"/>
    <row r="63737" ht="12.75" customHeight="1" x14ac:dyDescent="0.2"/>
    <row r="63738" ht="12.75" customHeight="1" x14ac:dyDescent="0.2"/>
    <row r="63739" ht="12.75" customHeight="1" x14ac:dyDescent="0.2"/>
    <row r="63740" ht="12.75" customHeight="1" x14ac:dyDescent="0.2"/>
    <row r="63741" ht="12.75" customHeight="1" x14ac:dyDescent="0.2"/>
    <row r="63742" ht="12.75" customHeight="1" x14ac:dyDescent="0.2"/>
    <row r="63743" ht="12.75" customHeight="1" x14ac:dyDescent="0.2"/>
    <row r="63744" ht="12.75" customHeight="1" x14ac:dyDescent="0.2"/>
    <row r="63745" ht="12.75" customHeight="1" x14ac:dyDescent="0.2"/>
    <row r="63746" ht="12.75" customHeight="1" x14ac:dyDescent="0.2"/>
    <row r="63747" ht="12.75" customHeight="1" x14ac:dyDescent="0.2"/>
    <row r="63748" ht="12.75" customHeight="1" x14ac:dyDescent="0.2"/>
    <row r="63749" ht="12.75" customHeight="1" x14ac:dyDescent="0.2"/>
    <row r="63750" ht="12.75" customHeight="1" x14ac:dyDescent="0.2"/>
    <row r="63751" ht="12.75" customHeight="1" x14ac:dyDescent="0.2"/>
    <row r="63752" ht="12.75" customHeight="1" x14ac:dyDescent="0.2"/>
    <row r="63753" ht="12.75" customHeight="1" x14ac:dyDescent="0.2"/>
    <row r="63754" ht="12.75" customHeight="1" x14ac:dyDescent="0.2"/>
    <row r="63755" ht="12.75" customHeight="1" x14ac:dyDescent="0.2"/>
    <row r="63756" ht="12.75" customHeight="1" x14ac:dyDescent="0.2"/>
    <row r="63757" ht="12.75" customHeight="1" x14ac:dyDescent="0.2"/>
    <row r="63758" ht="12.75" customHeight="1" x14ac:dyDescent="0.2"/>
    <row r="63759" ht="12.75" customHeight="1" x14ac:dyDescent="0.2"/>
    <row r="63760" ht="12.75" customHeight="1" x14ac:dyDescent="0.2"/>
    <row r="63761" ht="12.75" customHeight="1" x14ac:dyDescent="0.2"/>
    <row r="63762" ht="12.75" customHeight="1" x14ac:dyDescent="0.2"/>
    <row r="63763" ht="12.75" customHeight="1" x14ac:dyDescent="0.2"/>
    <row r="63764" ht="12.75" customHeight="1" x14ac:dyDescent="0.2"/>
    <row r="63765" ht="12.75" customHeight="1" x14ac:dyDescent="0.2"/>
    <row r="63766" ht="12.75" customHeight="1" x14ac:dyDescent="0.2"/>
    <row r="63767" ht="12.75" customHeight="1" x14ac:dyDescent="0.2"/>
    <row r="63768" ht="12.75" customHeight="1" x14ac:dyDescent="0.2"/>
    <row r="63769" ht="12.75" customHeight="1" x14ac:dyDescent="0.2"/>
    <row r="63770" ht="12.75" customHeight="1" x14ac:dyDescent="0.2"/>
    <row r="63771" ht="12.75" customHeight="1" x14ac:dyDescent="0.2"/>
    <row r="63772" ht="12.75" customHeight="1" x14ac:dyDescent="0.2"/>
    <row r="63773" ht="12.75" customHeight="1" x14ac:dyDescent="0.2"/>
    <row r="63774" ht="12.75" customHeight="1" x14ac:dyDescent="0.2"/>
    <row r="63775" ht="12.75" customHeight="1" x14ac:dyDescent="0.2"/>
    <row r="63776" ht="12.75" customHeight="1" x14ac:dyDescent="0.2"/>
    <row r="63777" ht="12.75" customHeight="1" x14ac:dyDescent="0.2"/>
    <row r="63778" ht="12.75" customHeight="1" x14ac:dyDescent="0.2"/>
    <row r="63779" ht="12.75" customHeight="1" x14ac:dyDescent="0.2"/>
    <row r="63780" ht="12.75" customHeight="1" x14ac:dyDescent="0.2"/>
    <row r="63781" ht="12.75" customHeight="1" x14ac:dyDescent="0.2"/>
    <row r="63782" ht="12.75" customHeight="1" x14ac:dyDescent="0.2"/>
    <row r="63783" ht="12.75" customHeight="1" x14ac:dyDescent="0.2"/>
    <row r="63784" ht="12.75" customHeight="1" x14ac:dyDescent="0.2"/>
    <row r="63785" ht="12.75" customHeight="1" x14ac:dyDescent="0.2"/>
    <row r="63786" ht="12.75" customHeight="1" x14ac:dyDescent="0.2"/>
    <row r="63787" ht="12.75" customHeight="1" x14ac:dyDescent="0.2"/>
    <row r="63788" ht="12.75" customHeight="1" x14ac:dyDescent="0.2"/>
    <row r="63789" ht="12.75" customHeight="1" x14ac:dyDescent="0.2"/>
    <row r="63790" ht="12.75" customHeight="1" x14ac:dyDescent="0.2"/>
    <row r="63791" ht="12.75" customHeight="1" x14ac:dyDescent="0.2"/>
    <row r="63792" ht="12.75" customHeight="1" x14ac:dyDescent="0.2"/>
    <row r="63793" ht="12.75" customHeight="1" x14ac:dyDescent="0.2"/>
    <row r="63794" ht="12.75" customHeight="1" x14ac:dyDescent="0.2"/>
    <row r="63795" ht="12.75" customHeight="1" x14ac:dyDescent="0.2"/>
    <row r="63796" ht="12.75" customHeight="1" x14ac:dyDescent="0.2"/>
    <row r="63797" ht="12.75" customHeight="1" x14ac:dyDescent="0.2"/>
    <row r="63798" ht="12.75" customHeight="1" x14ac:dyDescent="0.2"/>
    <row r="63799" ht="12.75" customHeight="1" x14ac:dyDescent="0.2"/>
    <row r="63800" ht="12.75" customHeight="1" x14ac:dyDescent="0.2"/>
    <row r="63801" ht="12.75" customHeight="1" x14ac:dyDescent="0.2"/>
    <row r="63802" ht="12.75" customHeight="1" x14ac:dyDescent="0.2"/>
    <row r="63803" ht="12.75" customHeight="1" x14ac:dyDescent="0.2"/>
    <row r="63804" ht="12.75" customHeight="1" x14ac:dyDescent="0.2"/>
    <row r="63805" ht="12.75" customHeight="1" x14ac:dyDescent="0.2"/>
    <row r="63806" ht="12.75" customHeight="1" x14ac:dyDescent="0.2"/>
    <row r="63807" ht="12.75" customHeight="1" x14ac:dyDescent="0.2"/>
    <row r="63808" ht="12.75" customHeight="1" x14ac:dyDescent="0.2"/>
    <row r="63809" ht="12.75" customHeight="1" x14ac:dyDescent="0.2"/>
    <row r="63810" ht="12.75" customHeight="1" x14ac:dyDescent="0.2"/>
    <row r="63811" ht="12.75" customHeight="1" x14ac:dyDescent="0.2"/>
    <row r="63812" ht="12.75" customHeight="1" x14ac:dyDescent="0.2"/>
    <row r="63813" ht="12.75" customHeight="1" x14ac:dyDescent="0.2"/>
    <row r="63814" ht="12.75" customHeight="1" x14ac:dyDescent="0.2"/>
    <row r="63815" ht="12.75" customHeight="1" x14ac:dyDescent="0.2"/>
    <row r="63816" ht="12.75" customHeight="1" x14ac:dyDescent="0.2"/>
    <row r="63817" ht="12.75" customHeight="1" x14ac:dyDescent="0.2"/>
    <row r="63818" ht="12.75" customHeight="1" x14ac:dyDescent="0.2"/>
    <row r="63819" ht="12.75" customHeight="1" x14ac:dyDescent="0.2"/>
    <row r="63820" ht="12.75" customHeight="1" x14ac:dyDescent="0.2"/>
    <row r="63821" ht="12.75" customHeight="1" x14ac:dyDescent="0.2"/>
    <row r="63822" ht="12.75" customHeight="1" x14ac:dyDescent="0.2"/>
    <row r="63823" ht="12.75" customHeight="1" x14ac:dyDescent="0.2"/>
    <row r="63824" ht="12.75" customHeight="1" x14ac:dyDescent="0.2"/>
    <row r="63825" ht="12.75" customHeight="1" x14ac:dyDescent="0.2"/>
    <row r="63826" ht="12.75" customHeight="1" x14ac:dyDescent="0.2"/>
    <row r="63827" ht="12.75" customHeight="1" x14ac:dyDescent="0.2"/>
    <row r="63828" ht="12.75" customHeight="1" x14ac:dyDescent="0.2"/>
    <row r="63829" ht="12.75" customHeight="1" x14ac:dyDescent="0.2"/>
    <row r="63830" ht="12.75" customHeight="1" x14ac:dyDescent="0.2"/>
    <row r="63831" ht="12.75" customHeight="1" x14ac:dyDescent="0.2"/>
    <row r="63832" ht="12.75" customHeight="1" x14ac:dyDescent="0.2"/>
    <row r="63833" ht="12.75" customHeight="1" x14ac:dyDescent="0.2"/>
    <row r="63834" ht="12.75" customHeight="1" x14ac:dyDescent="0.2"/>
    <row r="63835" ht="12.75" customHeight="1" x14ac:dyDescent="0.2"/>
    <row r="63836" ht="12.75" customHeight="1" x14ac:dyDescent="0.2"/>
    <row r="63837" ht="12.75" customHeight="1" x14ac:dyDescent="0.2"/>
    <row r="63838" ht="12.75" customHeight="1" x14ac:dyDescent="0.2"/>
    <row r="63839" ht="12.75" customHeight="1" x14ac:dyDescent="0.2"/>
    <row r="63840" ht="12.75" customHeight="1" x14ac:dyDescent="0.2"/>
    <row r="63841" ht="12.75" customHeight="1" x14ac:dyDescent="0.2"/>
    <row r="63842" ht="12.75" customHeight="1" x14ac:dyDescent="0.2"/>
    <row r="63843" ht="12.75" customHeight="1" x14ac:dyDescent="0.2"/>
    <row r="63844" ht="12.75" customHeight="1" x14ac:dyDescent="0.2"/>
    <row r="63845" ht="12.75" customHeight="1" x14ac:dyDescent="0.2"/>
    <row r="63846" ht="12.75" customHeight="1" x14ac:dyDescent="0.2"/>
    <row r="63847" ht="12.75" customHeight="1" x14ac:dyDescent="0.2"/>
    <row r="63848" ht="12.75" customHeight="1" x14ac:dyDescent="0.2"/>
    <row r="63849" ht="12.75" customHeight="1" x14ac:dyDescent="0.2"/>
    <row r="63850" ht="12.75" customHeight="1" x14ac:dyDescent="0.2"/>
    <row r="63851" ht="12.75" customHeight="1" x14ac:dyDescent="0.2"/>
    <row r="63852" ht="12.75" customHeight="1" x14ac:dyDescent="0.2"/>
    <row r="63853" ht="12.75" customHeight="1" x14ac:dyDescent="0.2"/>
    <row r="63854" ht="12.75" customHeight="1" x14ac:dyDescent="0.2"/>
    <row r="63855" ht="12.75" customHeight="1" x14ac:dyDescent="0.2"/>
    <row r="63856" ht="12.75" customHeight="1" x14ac:dyDescent="0.2"/>
    <row r="63857" ht="12.75" customHeight="1" x14ac:dyDescent="0.2"/>
    <row r="63858" ht="12.75" customHeight="1" x14ac:dyDescent="0.2"/>
    <row r="63859" ht="12.75" customHeight="1" x14ac:dyDescent="0.2"/>
    <row r="63860" ht="12.75" customHeight="1" x14ac:dyDescent="0.2"/>
    <row r="63861" ht="12.75" customHeight="1" x14ac:dyDescent="0.2"/>
    <row r="63862" ht="12.75" customHeight="1" x14ac:dyDescent="0.2"/>
    <row r="63863" ht="12.75" customHeight="1" x14ac:dyDescent="0.2"/>
    <row r="63864" ht="12.75" customHeight="1" x14ac:dyDescent="0.2"/>
    <row r="63865" ht="12.75" customHeight="1" x14ac:dyDescent="0.2"/>
    <row r="63866" ht="12.75" customHeight="1" x14ac:dyDescent="0.2"/>
    <row r="63867" ht="12.75" customHeight="1" x14ac:dyDescent="0.2"/>
    <row r="63868" ht="12.75" customHeight="1" x14ac:dyDescent="0.2"/>
    <row r="63869" ht="12.75" customHeight="1" x14ac:dyDescent="0.2"/>
    <row r="63870" ht="12.75" customHeight="1" x14ac:dyDescent="0.2"/>
    <row r="63871" ht="12.75" customHeight="1" x14ac:dyDescent="0.2"/>
    <row r="63872" ht="12.75" customHeight="1" x14ac:dyDescent="0.2"/>
    <row r="63873" ht="12.75" customHeight="1" x14ac:dyDescent="0.2"/>
    <row r="63874" ht="12.75" customHeight="1" x14ac:dyDescent="0.2"/>
    <row r="63875" ht="12.75" customHeight="1" x14ac:dyDescent="0.2"/>
    <row r="63876" ht="12.75" customHeight="1" x14ac:dyDescent="0.2"/>
    <row r="63877" ht="12.75" customHeight="1" x14ac:dyDescent="0.2"/>
    <row r="63878" ht="12.75" customHeight="1" x14ac:dyDescent="0.2"/>
    <row r="63879" ht="12.75" customHeight="1" x14ac:dyDescent="0.2"/>
    <row r="63880" ht="12.75" customHeight="1" x14ac:dyDescent="0.2"/>
    <row r="63881" ht="12.75" customHeight="1" x14ac:dyDescent="0.2"/>
    <row r="63882" ht="12.75" customHeight="1" x14ac:dyDescent="0.2"/>
    <row r="63883" ht="12.75" customHeight="1" x14ac:dyDescent="0.2"/>
    <row r="63884" ht="12.75" customHeight="1" x14ac:dyDescent="0.2"/>
    <row r="63885" ht="12.75" customHeight="1" x14ac:dyDescent="0.2"/>
    <row r="63886" ht="12.75" customHeight="1" x14ac:dyDescent="0.2"/>
    <row r="63887" ht="12.75" customHeight="1" x14ac:dyDescent="0.2"/>
    <row r="63888" ht="12.75" customHeight="1" x14ac:dyDescent="0.2"/>
    <row r="63889" ht="12.75" customHeight="1" x14ac:dyDescent="0.2"/>
    <row r="63890" ht="12.75" customHeight="1" x14ac:dyDescent="0.2"/>
    <row r="63891" ht="12.75" customHeight="1" x14ac:dyDescent="0.2"/>
    <row r="63892" ht="12.75" customHeight="1" x14ac:dyDescent="0.2"/>
    <row r="63893" ht="12.75" customHeight="1" x14ac:dyDescent="0.2"/>
    <row r="63894" ht="12.75" customHeight="1" x14ac:dyDescent="0.2"/>
    <row r="63895" ht="12.75" customHeight="1" x14ac:dyDescent="0.2"/>
    <row r="63896" ht="12.75" customHeight="1" x14ac:dyDescent="0.2"/>
    <row r="63897" ht="12.75" customHeight="1" x14ac:dyDescent="0.2"/>
    <row r="63898" ht="12.75" customHeight="1" x14ac:dyDescent="0.2"/>
    <row r="63899" ht="12.75" customHeight="1" x14ac:dyDescent="0.2"/>
    <row r="63900" ht="12.75" customHeight="1" x14ac:dyDescent="0.2"/>
    <row r="63901" ht="12.75" customHeight="1" x14ac:dyDescent="0.2"/>
    <row r="63902" ht="12.75" customHeight="1" x14ac:dyDescent="0.2"/>
    <row r="63903" ht="12.75" customHeight="1" x14ac:dyDescent="0.2"/>
    <row r="63904" ht="12.75" customHeight="1" x14ac:dyDescent="0.2"/>
    <row r="63905" ht="12.75" customHeight="1" x14ac:dyDescent="0.2"/>
    <row r="63906" ht="12.75" customHeight="1" x14ac:dyDescent="0.2"/>
    <row r="63907" ht="12.75" customHeight="1" x14ac:dyDescent="0.2"/>
    <row r="63908" ht="12.75" customHeight="1" x14ac:dyDescent="0.2"/>
    <row r="63909" ht="12.75" customHeight="1" x14ac:dyDescent="0.2"/>
    <row r="63910" ht="12.75" customHeight="1" x14ac:dyDescent="0.2"/>
    <row r="63911" ht="12.75" customHeight="1" x14ac:dyDescent="0.2"/>
    <row r="63912" ht="12.75" customHeight="1" x14ac:dyDescent="0.2"/>
    <row r="63913" ht="12.75" customHeight="1" x14ac:dyDescent="0.2"/>
    <row r="63914" ht="12.75" customHeight="1" x14ac:dyDescent="0.2"/>
    <row r="63915" ht="12.75" customHeight="1" x14ac:dyDescent="0.2"/>
    <row r="63916" ht="12.75" customHeight="1" x14ac:dyDescent="0.2"/>
    <row r="63917" ht="12.75" customHeight="1" x14ac:dyDescent="0.2"/>
    <row r="63918" ht="12.75" customHeight="1" x14ac:dyDescent="0.2"/>
    <row r="63919" ht="12.75" customHeight="1" x14ac:dyDescent="0.2"/>
    <row r="63920" ht="12.75" customHeight="1" x14ac:dyDescent="0.2"/>
    <row r="63921" ht="12.75" customHeight="1" x14ac:dyDescent="0.2"/>
    <row r="63922" ht="12.75" customHeight="1" x14ac:dyDescent="0.2"/>
    <row r="63923" ht="12.75" customHeight="1" x14ac:dyDescent="0.2"/>
    <row r="63924" ht="12.75" customHeight="1" x14ac:dyDescent="0.2"/>
    <row r="63925" ht="12.75" customHeight="1" x14ac:dyDescent="0.2"/>
    <row r="63926" ht="12.75" customHeight="1" x14ac:dyDescent="0.2"/>
    <row r="63927" ht="12.75" customHeight="1" x14ac:dyDescent="0.2"/>
    <row r="63928" ht="12.75" customHeight="1" x14ac:dyDescent="0.2"/>
    <row r="63929" ht="12.75" customHeight="1" x14ac:dyDescent="0.2"/>
    <row r="63930" ht="12.75" customHeight="1" x14ac:dyDescent="0.2"/>
    <row r="63931" ht="12.75" customHeight="1" x14ac:dyDescent="0.2"/>
    <row r="63932" ht="12.75" customHeight="1" x14ac:dyDescent="0.2"/>
    <row r="63933" ht="12.75" customHeight="1" x14ac:dyDescent="0.2"/>
    <row r="63934" ht="12.75" customHeight="1" x14ac:dyDescent="0.2"/>
    <row r="63935" ht="12.75" customHeight="1" x14ac:dyDescent="0.2"/>
    <row r="63936" ht="12.75" customHeight="1" x14ac:dyDescent="0.2"/>
    <row r="63937" ht="12.75" customHeight="1" x14ac:dyDescent="0.2"/>
    <row r="63938" ht="12.75" customHeight="1" x14ac:dyDescent="0.2"/>
    <row r="63939" ht="12.75" customHeight="1" x14ac:dyDescent="0.2"/>
    <row r="63940" ht="12.75" customHeight="1" x14ac:dyDescent="0.2"/>
    <row r="63941" ht="12.75" customHeight="1" x14ac:dyDescent="0.2"/>
    <row r="63942" ht="12.75" customHeight="1" x14ac:dyDescent="0.2"/>
    <row r="63943" ht="12.75" customHeight="1" x14ac:dyDescent="0.2"/>
    <row r="63944" ht="12.75" customHeight="1" x14ac:dyDescent="0.2"/>
    <row r="63945" ht="12.75" customHeight="1" x14ac:dyDescent="0.2"/>
    <row r="63946" ht="12.75" customHeight="1" x14ac:dyDescent="0.2"/>
    <row r="63947" ht="12.75" customHeight="1" x14ac:dyDescent="0.2"/>
    <row r="63948" ht="12.75" customHeight="1" x14ac:dyDescent="0.2"/>
    <row r="63949" ht="12.75" customHeight="1" x14ac:dyDescent="0.2"/>
    <row r="63950" ht="12.75" customHeight="1" x14ac:dyDescent="0.2"/>
    <row r="63951" ht="12.75" customHeight="1" x14ac:dyDescent="0.2"/>
    <row r="63952" ht="12.75" customHeight="1" x14ac:dyDescent="0.2"/>
    <row r="63953" ht="12.75" customHeight="1" x14ac:dyDescent="0.2"/>
    <row r="63954" ht="12.75" customHeight="1" x14ac:dyDescent="0.2"/>
    <row r="63955" ht="12.75" customHeight="1" x14ac:dyDescent="0.2"/>
    <row r="63956" ht="12.75" customHeight="1" x14ac:dyDescent="0.2"/>
    <row r="63957" ht="12.75" customHeight="1" x14ac:dyDescent="0.2"/>
    <row r="63958" ht="12.75" customHeight="1" x14ac:dyDescent="0.2"/>
    <row r="63959" ht="12.75" customHeight="1" x14ac:dyDescent="0.2"/>
    <row r="63960" ht="12.75" customHeight="1" x14ac:dyDescent="0.2"/>
    <row r="63961" ht="12.75" customHeight="1" x14ac:dyDescent="0.2"/>
    <row r="63962" ht="12.75" customHeight="1" x14ac:dyDescent="0.2"/>
    <row r="63963" ht="12.75" customHeight="1" x14ac:dyDescent="0.2"/>
    <row r="63964" ht="12.75" customHeight="1" x14ac:dyDescent="0.2"/>
    <row r="63965" ht="12.75" customHeight="1" x14ac:dyDescent="0.2"/>
    <row r="63966" ht="12.75" customHeight="1" x14ac:dyDescent="0.2"/>
    <row r="63967" ht="12.75" customHeight="1" x14ac:dyDescent="0.2"/>
    <row r="63968" ht="12.75" customHeight="1" x14ac:dyDescent="0.2"/>
    <row r="63969" ht="12.75" customHeight="1" x14ac:dyDescent="0.2"/>
    <row r="63970" ht="12.75" customHeight="1" x14ac:dyDescent="0.2"/>
    <row r="63971" ht="12.75" customHeight="1" x14ac:dyDescent="0.2"/>
    <row r="63972" ht="12.75" customHeight="1" x14ac:dyDescent="0.2"/>
    <row r="63973" ht="12.75" customHeight="1" x14ac:dyDescent="0.2"/>
    <row r="63974" ht="12.75" customHeight="1" x14ac:dyDescent="0.2"/>
    <row r="63975" ht="12.75" customHeight="1" x14ac:dyDescent="0.2"/>
    <row r="63976" ht="12.75" customHeight="1" x14ac:dyDescent="0.2"/>
    <row r="63977" ht="12.75" customHeight="1" x14ac:dyDescent="0.2"/>
    <row r="63978" ht="12.75" customHeight="1" x14ac:dyDescent="0.2"/>
    <row r="63979" ht="12.75" customHeight="1" x14ac:dyDescent="0.2"/>
    <row r="63980" ht="12.75" customHeight="1" x14ac:dyDescent="0.2"/>
    <row r="63981" ht="12.75" customHeight="1" x14ac:dyDescent="0.2"/>
    <row r="63982" ht="12.75" customHeight="1" x14ac:dyDescent="0.2"/>
    <row r="63983" ht="12.75" customHeight="1" x14ac:dyDescent="0.2"/>
    <row r="63984" ht="12.75" customHeight="1" x14ac:dyDescent="0.2"/>
    <row r="63985" ht="12.75" customHeight="1" x14ac:dyDescent="0.2"/>
    <row r="63986" ht="12.75" customHeight="1" x14ac:dyDescent="0.2"/>
    <row r="63987" ht="12.75" customHeight="1" x14ac:dyDescent="0.2"/>
    <row r="63988" ht="12.75" customHeight="1" x14ac:dyDescent="0.2"/>
    <row r="63989" ht="12.75" customHeight="1" x14ac:dyDescent="0.2"/>
    <row r="63990" ht="12.75" customHeight="1" x14ac:dyDescent="0.2"/>
    <row r="63991" ht="12.75" customHeight="1" x14ac:dyDescent="0.2"/>
    <row r="63992" ht="12.75" customHeight="1" x14ac:dyDescent="0.2"/>
    <row r="63993" ht="12.75" customHeight="1" x14ac:dyDescent="0.2"/>
    <row r="63994" ht="12.75" customHeight="1" x14ac:dyDescent="0.2"/>
    <row r="63995" ht="12.75" customHeight="1" x14ac:dyDescent="0.2"/>
    <row r="63996" ht="12.75" customHeight="1" x14ac:dyDescent="0.2"/>
    <row r="63997" ht="12.75" customHeight="1" x14ac:dyDescent="0.2"/>
    <row r="63998" ht="12.75" customHeight="1" x14ac:dyDescent="0.2"/>
    <row r="63999" ht="12.75" customHeight="1" x14ac:dyDescent="0.2"/>
    <row r="64000" ht="12.75" customHeight="1" x14ac:dyDescent="0.2"/>
    <row r="64001" ht="12.75" customHeight="1" x14ac:dyDescent="0.2"/>
    <row r="64002" ht="12.75" customHeight="1" x14ac:dyDescent="0.2"/>
    <row r="64003" ht="12.75" customHeight="1" x14ac:dyDescent="0.2"/>
    <row r="64004" ht="12.75" customHeight="1" x14ac:dyDescent="0.2"/>
    <row r="64005" ht="12.75" customHeight="1" x14ac:dyDescent="0.2"/>
    <row r="64006" ht="12.75" customHeight="1" x14ac:dyDescent="0.2"/>
    <row r="64007" ht="12.75" customHeight="1" x14ac:dyDescent="0.2"/>
    <row r="64008" ht="12.75" customHeight="1" x14ac:dyDescent="0.2"/>
    <row r="64009" ht="12.75" customHeight="1" x14ac:dyDescent="0.2"/>
    <row r="64010" ht="12.75" customHeight="1" x14ac:dyDescent="0.2"/>
    <row r="64011" ht="12.75" customHeight="1" x14ac:dyDescent="0.2"/>
    <row r="64012" ht="12.75" customHeight="1" x14ac:dyDescent="0.2"/>
    <row r="64013" ht="12.75" customHeight="1" x14ac:dyDescent="0.2"/>
    <row r="64014" ht="12.75" customHeight="1" x14ac:dyDescent="0.2"/>
    <row r="64015" ht="12.75" customHeight="1" x14ac:dyDescent="0.2"/>
    <row r="64016" ht="12.75" customHeight="1" x14ac:dyDescent="0.2"/>
    <row r="64017" ht="12.75" customHeight="1" x14ac:dyDescent="0.2"/>
    <row r="64018" ht="12.75" customHeight="1" x14ac:dyDescent="0.2"/>
    <row r="64019" ht="12.75" customHeight="1" x14ac:dyDescent="0.2"/>
    <row r="64020" ht="12.75" customHeight="1" x14ac:dyDescent="0.2"/>
    <row r="64021" ht="12.75" customHeight="1" x14ac:dyDescent="0.2"/>
    <row r="64022" ht="12.75" customHeight="1" x14ac:dyDescent="0.2"/>
    <row r="64023" ht="12.75" customHeight="1" x14ac:dyDescent="0.2"/>
    <row r="64024" ht="12.75" customHeight="1" x14ac:dyDescent="0.2"/>
    <row r="64025" ht="12.75" customHeight="1" x14ac:dyDescent="0.2"/>
    <row r="64026" ht="12.75" customHeight="1" x14ac:dyDescent="0.2"/>
    <row r="64027" ht="12.75" customHeight="1" x14ac:dyDescent="0.2"/>
    <row r="64028" ht="12.75" customHeight="1" x14ac:dyDescent="0.2"/>
    <row r="64029" ht="12.75" customHeight="1" x14ac:dyDescent="0.2"/>
    <row r="64030" ht="12.75" customHeight="1" x14ac:dyDescent="0.2"/>
    <row r="64031" ht="12.75" customHeight="1" x14ac:dyDescent="0.2"/>
    <row r="64032" ht="12.75" customHeight="1" x14ac:dyDescent="0.2"/>
    <row r="64033" ht="12.75" customHeight="1" x14ac:dyDescent="0.2"/>
    <row r="64034" ht="12.75" customHeight="1" x14ac:dyDescent="0.2"/>
    <row r="64035" ht="12.75" customHeight="1" x14ac:dyDescent="0.2"/>
    <row r="64036" ht="12.75" customHeight="1" x14ac:dyDescent="0.2"/>
    <row r="64037" ht="12.75" customHeight="1" x14ac:dyDescent="0.2"/>
    <row r="64038" ht="12.75" customHeight="1" x14ac:dyDescent="0.2"/>
    <row r="64039" ht="12.75" customHeight="1" x14ac:dyDescent="0.2"/>
    <row r="64040" ht="12.75" customHeight="1" x14ac:dyDescent="0.2"/>
    <row r="64041" ht="12.75" customHeight="1" x14ac:dyDescent="0.2"/>
    <row r="64042" ht="12.75" customHeight="1" x14ac:dyDescent="0.2"/>
    <row r="64043" ht="12.75" customHeight="1" x14ac:dyDescent="0.2"/>
    <row r="64044" ht="12.75" customHeight="1" x14ac:dyDescent="0.2"/>
    <row r="64045" ht="12.75" customHeight="1" x14ac:dyDescent="0.2"/>
    <row r="64046" ht="12.75" customHeight="1" x14ac:dyDescent="0.2"/>
    <row r="64047" ht="12.75" customHeight="1" x14ac:dyDescent="0.2"/>
    <row r="64048" ht="12.75" customHeight="1" x14ac:dyDescent="0.2"/>
    <row r="64049" ht="12.75" customHeight="1" x14ac:dyDescent="0.2"/>
    <row r="64050" ht="12.75" customHeight="1" x14ac:dyDescent="0.2"/>
    <row r="64051" ht="12.75" customHeight="1" x14ac:dyDescent="0.2"/>
    <row r="64052" ht="12.75" customHeight="1" x14ac:dyDescent="0.2"/>
    <row r="64053" ht="12.75" customHeight="1" x14ac:dyDescent="0.2"/>
    <row r="64054" ht="12.75" customHeight="1" x14ac:dyDescent="0.2"/>
    <row r="64055" ht="12.75" customHeight="1" x14ac:dyDescent="0.2"/>
    <row r="64056" ht="12.75" customHeight="1" x14ac:dyDescent="0.2"/>
    <row r="64057" ht="12.75" customHeight="1" x14ac:dyDescent="0.2"/>
    <row r="64058" ht="12.75" customHeight="1" x14ac:dyDescent="0.2"/>
    <row r="64059" ht="12.75" customHeight="1" x14ac:dyDescent="0.2"/>
    <row r="64060" ht="12.75" customHeight="1" x14ac:dyDescent="0.2"/>
    <row r="64061" ht="12.75" customHeight="1" x14ac:dyDescent="0.2"/>
    <row r="64062" ht="12.75" customHeight="1" x14ac:dyDescent="0.2"/>
    <row r="64063" ht="12.75" customHeight="1" x14ac:dyDescent="0.2"/>
    <row r="64064" ht="12.75" customHeight="1" x14ac:dyDescent="0.2"/>
    <row r="64065" ht="12.75" customHeight="1" x14ac:dyDescent="0.2"/>
    <row r="64066" ht="12.75" customHeight="1" x14ac:dyDescent="0.2"/>
    <row r="64067" ht="12.75" customHeight="1" x14ac:dyDescent="0.2"/>
    <row r="64068" ht="12.75" customHeight="1" x14ac:dyDescent="0.2"/>
    <row r="64069" ht="12.75" customHeight="1" x14ac:dyDescent="0.2"/>
    <row r="64070" ht="12.75" customHeight="1" x14ac:dyDescent="0.2"/>
    <row r="64071" ht="12.75" customHeight="1" x14ac:dyDescent="0.2"/>
    <row r="64072" ht="12.75" customHeight="1" x14ac:dyDescent="0.2"/>
    <row r="64073" ht="12.75" customHeight="1" x14ac:dyDescent="0.2"/>
    <row r="64074" ht="12.75" customHeight="1" x14ac:dyDescent="0.2"/>
    <row r="64075" ht="12.75" customHeight="1" x14ac:dyDescent="0.2"/>
    <row r="64076" ht="12.75" customHeight="1" x14ac:dyDescent="0.2"/>
    <row r="64077" ht="12.75" customHeight="1" x14ac:dyDescent="0.2"/>
    <row r="64078" ht="12.75" customHeight="1" x14ac:dyDescent="0.2"/>
    <row r="64079" ht="12.75" customHeight="1" x14ac:dyDescent="0.2"/>
    <row r="64080" ht="12.75" customHeight="1" x14ac:dyDescent="0.2"/>
    <row r="64081" ht="12.75" customHeight="1" x14ac:dyDescent="0.2"/>
    <row r="64082" ht="12.75" customHeight="1" x14ac:dyDescent="0.2"/>
    <row r="64083" ht="12.75" customHeight="1" x14ac:dyDescent="0.2"/>
    <row r="64084" ht="12.75" customHeight="1" x14ac:dyDescent="0.2"/>
    <row r="64085" ht="12.75" customHeight="1" x14ac:dyDescent="0.2"/>
    <row r="64086" ht="12.75" customHeight="1" x14ac:dyDescent="0.2"/>
    <row r="64087" ht="12.75" customHeight="1" x14ac:dyDescent="0.2"/>
    <row r="64088" ht="12.75" customHeight="1" x14ac:dyDescent="0.2"/>
    <row r="64089" ht="12.75" customHeight="1" x14ac:dyDescent="0.2"/>
    <row r="64090" ht="12.75" customHeight="1" x14ac:dyDescent="0.2"/>
    <row r="64091" ht="12.75" customHeight="1" x14ac:dyDescent="0.2"/>
    <row r="64092" ht="12.75" customHeight="1" x14ac:dyDescent="0.2"/>
    <row r="64093" ht="12.75" customHeight="1" x14ac:dyDescent="0.2"/>
    <row r="64094" ht="12.75" customHeight="1" x14ac:dyDescent="0.2"/>
    <row r="64095" ht="12.75" customHeight="1" x14ac:dyDescent="0.2"/>
    <row r="64096" ht="12.75" customHeight="1" x14ac:dyDescent="0.2"/>
    <row r="64097" ht="12.75" customHeight="1" x14ac:dyDescent="0.2"/>
    <row r="64098" ht="12.75" customHeight="1" x14ac:dyDescent="0.2"/>
    <row r="64099" ht="12.75" customHeight="1" x14ac:dyDescent="0.2"/>
    <row r="64100" ht="12.75" customHeight="1" x14ac:dyDescent="0.2"/>
    <row r="64101" ht="12.75" customHeight="1" x14ac:dyDescent="0.2"/>
    <row r="64102" ht="12.75" customHeight="1" x14ac:dyDescent="0.2"/>
    <row r="64103" ht="12.75" customHeight="1" x14ac:dyDescent="0.2"/>
    <row r="64104" ht="12.75" customHeight="1" x14ac:dyDescent="0.2"/>
    <row r="64105" ht="12.75" customHeight="1" x14ac:dyDescent="0.2"/>
    <row r="64106" ht="12.75" customHeight="1" x14ac:dyDescent="0.2"/>
    <row r="64107" ht="12.75" customHeight="1" x14ac:dyDescent="0.2"/>
    <row r="64108" ht="12.75" customHeight="1" x14ac:dyDescent="0.2"/>
    <row r="64109" ht="12.75" customHeight="1" x14ac:dyDescent="0.2"/>
    <row r="64110" ht="12.75" customHeight="1" x14ac:dyDescent="0.2"/>
    <row r="64111" ht="12.75" customHeight="1" x14ac:dyDescent="0.2"/>
    <row r="64112" ht="12.75" customHeight="1" x14ac:dyDescent="0.2"/>
    <row r="64113" ht="12.75" customHeight="1" x14ac:dyDescent="0.2"/>
    <row r="64114" ht="12.75" customHeight="1" x14ac:dyDescent="0.2"/>
    <row r="64115" ht="12.75" customHeight="1" x14ac:dyDescent="0.2"/>
    <row r="64116" ht="12.75" customHeight="1" x14ac:dyDescent="0.2"/>
    <row r="64117" ht="12.75" customHeight="1" x14ac:dyDescent="0.2"/>
    <row r="64118" ht="12.75" customHeight="1" x14ac:dyDescent="0.2"/>
    <row r="64119" ht="12.75" customHeight="1" x14ac:dyDescent="0.2"/>
    <row r="64120" ht="12.75" customHeight="1" x14ac:dyDescent="0.2"/>
    <row r="64121" ht="12.75" customHeight="1" x14ac:dyDescent="0.2"/>
    <row r="64122" ht="12.75" customHeight="1" x14ac:dyDescent="0.2"/>
    <row r="64123" ht="12.75" customHeight="1" x14ac:dyDescent="0.2"/>
    <row r="64124" ht="12.75" customHeight="1" x14ac:dyDescent="0.2"/>
    <row r="64125" ht="12.75" customHeight="1" x14ac:dyDescent="0.2"/>
    <row r="64126" ht="12.75" customHeight="1" x14ac:dyDescent="0.2"/>
    <row r="64127" ht="12.75" customHeight="1" x14ac:dyDescent="0.2"/>
    <row r="64128" ht="12.75" customHeight="1" x14ac:dyDescent="0.2"/>
    <row r="64129" ht="12.75" customHeight="1" x14ac:dyDescent="0.2"/>
    <row r="64130" ht="12.75" customHeight="1" x14ac:dyDescent="0.2"/>
    <row r="64131" ht="12.75" customHeight="1" x14ac:dyDescent="0.2"/>
    <row r="64132" ht="12.75" customHeight="1" x14ac:dyDescent="0.2"/>
    <row r="64133" ht="12.75" customHeight="1" x14ac:dyDescent="0.2"/>
    <row r="64134" ht="12.75" customHeight="1" x14ac:dyDescent="0.2"/>
    <row r="64135" ht="12.75" customHeight="1" x14ac:dyDescent="0.2"/>
    <row r="64136" ht="12.75" customHeight="1" x14ac:dyDescent="0.2"/>
    <row r="64137" ht="12.75" customHeight="1" x14ac:dyDescent="0.2"/>
    <row r="64138" ht="12.75" customHeight="1" x14ac:dyDescent="0.2"/>
    <row r="64139" ht="12.75" customHeight="1" x14ac:dyDescent="0.2"/>
    <row r="64140" ht="12.75" customHeight="1" x14ac:dyDescent="0.2"/>
    <row r="64141" ht="12.75" customHeight="1" x14ac:dyDescent="0.2"/>
    <row r="64142" ht="12.75" customHeight="1" x14ac:dyDescent="0.2"/>
    <row r="64143" ht="12.75" customHeight="1" x14ac:dyDescent="0.2"/>
    <row r="64144" ht="12.75" customHeight="1" x14ac:dyDescent="0.2"/>
    <row r="64145" ht="12.75" customHeight="1" x14ac:dyDescent="0.2"/>
    <row r="64146" ht="12.75" customHeight="1" x14ac:dyDescent="0.2"/>
    <row r="64147" ht="12.75" customHeight="1" x14ac:dyDescent="0.2"/>
    <row r="64148" ht="12.75" customHeight="1" x14ac:dyDescent="0.2"/>
    <row r="64149" ht="12.75" customHeight="1" x14ac:dyDescent="0.2"/>
    <row r="64150" ht="12.75" customHeight="1" x14ac:dyDescent="0.2"/>
    <row r="64151" ht="12.75" customHeight="1" x14ac:dyDescent="0.2"/>
    <row r="64152" ht="12.75" customHeight="1" x14ac:dyDescent="0.2"/>
    <row r="64153" ht="12.75" customHeight="1" x14ac:dyDescent="0.2"/>
    <row r="64154" ht="12.75" customHeight="1" x14ac:dyDescent="0.2"/>
    <row r="64155" ht="12.75" customHeight="1" x14ac:dyDescent="0.2"/>
    <row r="64156" ht="12.75" customHeight="1" x14ac:dyDescent="0.2"/>
    <row r="64157" ht="12.75" customHeight="1" x14ac:dyDescent="0.2"/>
    <row r="64158" ht="12.75" customHeight="1" x14ac:dyDescent="0.2"/>
    <row r="64159" ht="12.75" customHeight="1" x14ac:dyDescent="0.2"/>
    <row r="64160" ht="12.75" customHeight="1" x14ac:dyDescent="0.2"/>
    <row r="64161" ht="12.75" customHeight="1" x14ac:dyDescent="0.2"/>
    <row r="64162" ht="12.75" customHeight="1" x14ac:dyDescent="0.2"/>
    <row r="64163" ht="12.75" customHeight="1" x14ac:dyDescent="0.2"/>
    <row r="64164" ht="12.75" customHeight="1" x14ac:dyDescent="0.2"/>
    <row r="64165" ht="12.75" customHeight="1" x14ac:dyDescent="0.2"/>
    <row r="64166" ht="12.75" customHeight="1" x14ac:dyDescent="0.2"/>
    <row r="64167" ht="12.75" customHeight="1" x14ac:dyDescent="0.2"/>
    <row r="64168" ht="12.75" customHeight="1" x14ac:dyDescent="0.2"/>
    <row r="64169" ht="12.75" customHeight="1" x14ac:dyDescent="0.2"/>
    <row r="64170" ht="12.75" customHeight="1" x14ac:dyDescent="0.2"/>
    <row r="64171" ht="12.75" customHeight="1" x14ac:dyDescent="0.2"/>
    <row r="64172" ht="12.75" customHeight="1" x14ac:dyDescent="0.2"/>
    <row r="64173" ht="12.75" customHeight="1" x14ac:dyDescent="0.2"/>
    <row r="64174" ht="12.75" customHeight="1" x14ac:dyDescent="0.2"/>
    <row r="64175" ht="12.75" customHeight="1" x14ac:dyDescent="0.2"/>
    <row r="64176" ht="12.75" customHeight="1" x14ac:dyDescent="0.2"/>
    <row r="64177" ht="12.75" customHeight="1" x14ac:dyDescent="0.2"/>
    <row r="64178" ht="12.75" customHeight="1" x14ac:dyDescent="0.2"/>
    <row r="64179" ht="12.75" customHeight="1" x14ac:dyDescent="0.2"/>
    <row r="64180" ht="12.75" customHeight="1" x14ac:dyDescent="0.2"/>
    <row r="64181" ht="12.75" customHeight="1" x14ac:dyDescent="0.2"/>
    <row r="64182" ht="12.75" customHeight="1" x14ac:dyDescent="0.2"/>
    <row r="64183" ht="12.75" customHeight="1" x14ac:dyDescent="0.2"/>
    <row r="64184" ht="12.75" customHeight="1" x14ac:dyDescent="0.2"/>
    <row r="64185" ht="12.75" customHeight="1" x14ac:dyDescent="0.2"/>
    <row r="64186" ht="12.75" customHeight="1" x14ac:dyDescent="0.2"/>
    <row r="64187" ht="12.75" customHeight="1" x14ac:dyDescent="0.2"/>
    <row r="64188" ht="12.75" customHeight="1" x14ac:dyDescent="0.2"/>
    <row r="64189" ht="12.75" customHeight="1" x14ac:dyDescent="0.2"/>
    <row r="64190" ht="12.75" customHeight="1" x14ac:dyDescent="0.2"/>
    <row r="64191" ht="12.75" customHeight="1" x14ac:dyDescent="0.2"/>
    <row r="64192" ht="12.75" customHeight="1" x14ac:dyDescent="0.2"/>
    <row r="64193" ht="12.75" customHeight="1" x14ac:dyDescent="0.2"/>
    <row r="64194" ht="12.75" customHeight="1" x14ac:dyDescent="0.2"/>
    <row r="64195" ht="12.75" customHeight="1" x14ac:dyDescent="0.2"/>
    <row r="64196" ht="12.75" customHeight="1" x14ac:dyDescent="0.2"/>
    <row r="64197" ht="12.75" customHeight="1" x14ac:dyDescent="0.2"/>
    <row r="64198" ht="12.75" customHeight="1" x14ac:dyDescent="0.2"/>
    <row r="64199" ht="12.75" customHeight="1" x14ac:dyDescent="0.2"/>
    <row r="64200" ht="12.75" customHeight="1" x14ac:dyDescent="0.2"/>
    <row r="64201" ht="12.75" customHeight="1" x14ac:dyDescent="0.2"/>
    <row r="64202" ht="12.75" customHeight="1" x14ac:dyDescent="0.2"/>
    <row r="64203" ht="12.75" customHeight="1" x14ac:dyDescent="0.2"/>
    <row r="64204" ht="12.75" customHeight="1" x14ac:dyDescent="0.2"/>
    <row r="64205" ht="12.75" customHeight="1" x14ac:dyDescent="0.2"/>
    <row r="64206" ht="12.75" customHeight="1" x14ac:dyDescent="0.2"/>
    <row r="64207" ht="12.75" customHeight="1" x14ac:dyDescent="0.2"/>
    <row r="64208" ht="12.75" customHeight="1" x14ac:dyDescent="0.2"/>
    <row r="64209" ht="12.75" customHeight="1" x14ac:dyDescent="0.2"/>
    <row r="64210" ht="12.75" customHeight="1" x14ac:dyDescent="0.2"/>
    <row r="64211" ht="12.75" customHeight="1" x14ac:dyDescent="0.2"/>
    <row r="64212" ht="12.75" customHeight="1" x14ac:dyDescent="0.2"/>
    <row r="64213" ht="12.75" customHeight="1" x14ac:dyDescent="0.2"/>
    <row r="64214" ht="12.75" customHeight="1" x14ac:dyDescent="0.2"/>
    <row r="64215" ht="12.75" customHeight="1" x14ac:dyDescent="0.2"/>
    <row r="64216" ht="12.75" customHeight="1" x14ac:dyDescent="0.2"/>
    <row r="64217" ht="12.75" customHeight="1" x14ac:dyDescent="0.2"/>
    <row r="64218" ht="12.75" customHeight="1" x14ac:dyDescent="0.2"/>
    <row r="64219" ht="12.75" customHeight="1" x14ac:dyDescent="0.2"/>
    <row r="64220" ht="12.75" customHeight="1" x14ac:dyDescent="0.2"/>
    <row r="64221" ht="12.75" customHeight="1" x14ac:dyDescent="0.2"/>
    <row r="64222" ht="12.75" customHeight="1" x14ac:dyDescent="0.2"/>
    <row r="64223" ht="12.75" customHeight="1" x14ac:dyDescent="0.2"/>
    <row r="64224" ht="12.75" customHeight="1" x14ac:dyDescent="0.2"/>
    <row r="64225" ht="12.75" customHeight="1" x14ac:dyDescent="0.2"/>
    <row r="64226" ht="12.75" customHeight="1" x14ac:dyDescent="0.2"/>
    <row r="64227" ht="12.75" customHeight="1" x14ac:dyDescent="0.2"/>
    <row r="64228" ht="12.75" customHeight="1" x14ac:dyDescent="0.2"/>
    <row r="64229" ht="12.75" customHeight="1" x14ac:dyDescent="0.2"/>
    <row r="64230" ht="12.75" customHeight="1" x14ac:dyDescent="0.2"/>
    <row r="64231" ht="12.75" customHeight="1" x14ac:dyDescent="0.2"/>
    <row r="64232" ht="12.75" customHeight="1" x14ac:dyDescent="0.2"/>
    <row r="64233" ht="12.75" customHeight="1" x14ac:dyDescent="0.2"/>
    <row r="64234" ht="12.75" customHeight="1" x14ac:dyDescent="0.2"/>
    <row r="64235" ht="12.75" customHeight="1" x14ac:dyDescent="0.2"/>
    <row r="64236" ht="12.75" customHeight="1" x14ac:dyDescent="0.2"/>
    <row r="64237" ht="12.75" customHeight="1" x14ac:dyDescent="0.2"/>
    <row r="64238" ht="12.75" customHeight="1" x14ac:dyDescent="0.2"/>
    <row r="64239" ht="12.75" customHeight="1" x14ac:dyDescent="0.2"/>
    <row r="64240" ht="12.75" customHeight="1" x14ac:dyDescent="0.2"/>
    <row r="64241" ht="12.75" customHeight="1" x14ac:dyDescent="0.2"/>
    <row r="64242" ht="12.75" customHeight="1" x14ac:dyDescent="0.2"/>
    <row r="64243" ht="12.75" customHeight="1" x14ac:dyDescent="0.2"/>
    <row r="64244" ht="12.75" customHeight="1" x14ac:dyDescent="0.2"/>
    <row r="64245" ht="12.75" customHeight="1" x14ac:dyDescent="0.2"/>
    <row r="64246" ht="12.75" customHeight="1" x14ac:dyDescent="0.2"/>
    <row r="64247" ht="12.75" customHeight="1" x14ac:dyDescent="0.2"/>
    <row r="64248" ht="12.75" customHeight="1" x14ac:dyDescent="0.2"/>
    <row r="64249" ht="12.75" customHeight="1" x14ac:dyDescent="0.2"/>
    <row r="64250" ht="12.75" customHeight="1" x14ac:dyDescent="0.2"/>
    <row r="64251" ht="12.75" customHeight="1" x14ac:dyDescent="0.2"/>
    <row r="64252" ht="12.75" customHeight="1" x14ac:dyDescent="0.2"/>
    <row r="64253" ht="12.75" customHeight="1" x14ac:dyDescent="0.2"/>
    <row r="64254" ht="12.75" customHeight="1" x14ac:dyDescent="0.2"/>
    <row r="64255" ht="12.75" customHeight="1" x14ac:dyDescent="0.2"/>
    <row r="64256" ht="12.75" customHeight="1" x14ac:dyDescent="0.2"/>
    <row r="64257" ht="12.75" customHeight="1" x14ac:dyDescent="0.2"/>
    <row r="64258" ht="12.75" customHeight="1" x14ac:dyDescent="0.2"/>
    <row r="64259" ht="12.75" customHeight="1" x14ac:dyDescent="0.2"/>
    <row r="64260" ht="12.75" customHeight="1" x14ac:dyDescent="0.2"/>
    <row r="64261" ht="12.75" customHeight="1" x14ac:dyDescent="0.2"/>
    <row r="64262" ht="12.75" customHeight="1" x14ac:dyDescent="0.2"/>
    <row r="64263" ht="12.75" customHeight="1" x14ac:dyDescent="0.2"/>
    <row r="64264" ht="12.75" customHeight="1" x14ac:dyDescent="0.2"/>
    <row r="64265" ht="12.75" customHeight="1" x14ac:dyDescent="0.2"/>
    <row r="64266" ht="12.75" customHeight="1" x14ac:dyDescent="0.2"/>
    <row r="64267" ht="12.75" customHeight="1" x14ac:dyDescent="0.2"/>
    <row r="64268" ht="12.75" customHeight="1" x14ac:dyDescent="0.2"/>
    <row r="64269" ht="12.75" customHeight="1" x14ac:dyDescent="0.2"/>
    <row r="64270" ht="12.75" customHeight="1" x14ac:dyDescent="0.2"/>
    <row r="64271" ht="12.75" customHeight="1" x14ac:dyDescent="0.2"/>
    <row r="64272" ht="12.75" customHeight="1" x14ac:dyDescent="0.2"/>
    <row r="64273" ht="12.75" customHeight="1" x14ac:dyDescent="0.2"/>
    <row r="64274" ht="12.75" customHeight="1" x14ac:dyDescent="0.2"/>
    <row r="64275" ht="12.75" customHeight="1" x14ac:dyDescent="0.2"/>
    <row r="64276" ht="12.75" customHeight="1" x14ac:dyDescent="0.2"/>
    <row r="64277" ht="12.75" customHeight="1" x14ac:dyDescent="0.2"/>
    <row r="64278" ht="12.75" customHeight="1" x14ac:dyDescent="0.2"/>
    <row r="64279" ht="12.75" customHeight="1" x14ac:dyDescent="0.2"/>
    <row r="64280" ht="12.75" customHeight="1" x14ac:dyDescent="0.2"/>
    <row r="64281" ht="12.75" customHeight="1" x14ac:dyDescent="0.2"/>
    <row r="64282" ht="12.75" customHeight="1" x14ac:dyDescent="0.2"/>
    <row r="64283" ht="12.75" customHeight="1" x14ac:dyDescent="0.2"/>
    <row r="64284" ht="12.75" customHeight="1" x14ac:dyDescent="0.2"/>
    <row r="64285" ht="12.75" customHeight="1" x14ac:dyDescent="0.2"/>
    <row r="64286" ht="12.75" customHeight="1" x14ac:dyDescent="0.2"/>
    <row r="64287" ht="12.75" customHeight="1" x14ac:dyDescent="0.2"/>
    <row r="64288" ht="12.75" customHeight="1" x14ac:dyDescent="0.2"/>
    <row r="64289" ht="12.75" customHeight="1" x14ac:dyDescent="0.2"/>
    <row r="64290" ht="12.75" customHeight="1" x14ac:dyDescent="0.2"/>
    <row r="64291" ht="12.75" customHeight="1" x14ac:dyDescent="0.2"/>
    <row r="64292" ht="12.75" customHeight="1" x14ac:dyDescent="0.2"/>
    <row r="64293" ht="12.75" customHeight="1" x14ac:dyDescent="0.2"/>
    <row r="64294" ht="12.75" customHeight="1" x14ac:dyDescent="0.2"/>
    <row r="64295" ht="12.75" customHeight="1" x14ac:dyDescent="0.2"/>
    <row r="64296" ht="12.75" customHeight="1" x14ac:dyDescent="0.2"/>
    <row r="64297" ht="12.75" customHeight="1" x14ac:dyDescent="0.2"/>
    <row r="64298" ht="12.75" customHeight="1" x14ac:dyDescent="0.2"/>
    <row r="64299" ht="12.75" customHeight="1" x14ac:dyDescent="0.2"/>
    <row r="64300" ht="12.75" customHeight="1" x14ac:dyDescent="0.2"/>
    <row r="64301" ht="12.75" customHeight="1" x14ac:dyDescent="0.2"/>
    <row r="64302" ht="12.75" customHeight="1" x14ac:dyDescent="0.2"/>
    <row r="64303" ht="12.75" customHeight="1" x14ac:dyDescent="0.2"/>
    <row r="64304" ht="12.75" customHeight="1" x14ac:dyDescent="0.2"/>
    <row r="64305" ht="12.75" customHeight="1" x14ac:dyDescent="0.2"/>
    <row r="64306" ht="12.75" customHeight="1" x14ac:dyDescent="0.2"/>
    <row r="64307" ht="12.75" customHeight="1" x14ac:dyDescent="0.2"/>
    <row r="64308" ht="12.75" customHeight="1" x14ac:dyDescent="0.2"/>
    <row r="64309" ht="12.75" customHeight="1" x14ac:dyDescent="0.2"/>
    <row r="64310" ht="12.75" customHeight="1" x14ac:dyDescent="0.2"/>
    <row r="64311" ht="12.75" customHeight="1" x14ac:dyDescent="0.2"/>
    <row r="64312" ht="12.75" customHeight="1" x14ac:dyDescent="0.2"/>
    <row r="64313" ht="12.75" customHeight="1" x14ac:dyDescent="0.2"/>
    <row r="64314" ht="12.75" customHeight="1" x14ac:dyDescent="0.2"/>
    <row r="64315" ht="12.75" customHeight="1" x14ac:dyDescent="0.2"/>
    <row r="64316" ht="12.75" customHeight="1" x14ac:dyDescent="0.2"/>
    <row r="64317" ht="12.75" customHeight="1" x14ac:dyDescent="0.2"/>
    <row r="64318" ht="12.75" customHeight="1" x14ac:dyDescent="0.2"/>
    <row r="64319" ht="12.75" customHeight="1" x14ac:dyDescent="0.2"/>
    <row r="64320" ht="12.75" customHeight="1" x14ac:dyDescent="0.2"/>
    <row r="64321" ht="12.75" customHeight="1" x14ac:dyDescent="0.2"/>
    <row r="64322" ht="12.75" customHeight="1" x14ac:dyDescent="0.2"/>
    <row r="64323" ht="12.75" customHeight="1" x14ac:dyDescent="0.2"/>
    <row r="64324" ht="12.75" customHeight="1" x14ac:dyDescent="0.2"/>
    <row r="64325" ht="12.75" customHeight="1" x14ac:dyDescent="0.2"/>
    <row r="64326" ht="12.75" customHeight="1" x14ac:dyDescent="0.2"/>
    <row r="64327" ht="12.75" customHeight="1" x14ac:dyDescent="0.2"/>
    <row r="64328" ht="12.75" customHeight="1" x14ac:dyDescent="0.2"/>
    <row r="64329" ht="12.75" customHeight="1" x14ac:dyDescent="0.2"/>
    <row r="64330" ht="12.75" customHeight="1" x14ac:dyDescent="0.2"/>
    <row r="64331" ht="12.75" customHeight="1" x14ac:dyDescent="0.2"/>
    <row r="64332" ht="12.75" customHeight="1" x14ac:dyDescent="0.2"/>
    <row r="64333" ht="12.75" customHeight="1" x14ac:dyDescent="0.2"/>
    <row r="64334" ht="12.75" customHeight="1" x14ac:dyDescent="0.2"/>
    <row r="64335" ht="12.75" customHeight="1" x14ac:dyDescent="0.2"/>
    <row r="64336" ht="12.75" customHeight="1" x14ac:dyDescent="0.2"/>
    <row r="64337" ht="12.75" customHeight="1" x14ac:dyDescent="0.2"/>
    <row r="64338" ht="12.75" customHeight="1" x14ac:dyDescent="0.2"/>
    <row r="64339" ht="12.75" customHeight="1" x14ac:dyDescent="0.2"/>
    <row r="64340" ht="12.75" customHeight="1" x14ac:dyDescent="0.2"/>
    <row r="64341" ht="12.75" customHeight="1" x14ac:dyDescent="0.2"/>
    <row r="64342" ht="12.75" customHeight="1" x14ac:dyDescent="0.2"/>
    <row r="64343" ht="12.75" customHeight="1" x14ac:dyDescent="0.2"/>
    <row r="64344" ht="12.75" customHeight="1" x14ac:dyDescent="0.2"/>
    <row r="64345" ht="12.75" customHeight="1" x14ac:dyDescent="0.2"/>
    <row r="64346" ht="12.75" customHeight="1" x14ac:dyDescent="0.2"/>
    <row r="64347" ht="12.75" customHeight="1" x14ac:dyDescent="0.2"/>
    <row r="64348" ht="12.75" customHeight="1" x14ac:dyDescent="0.2"/>
    <row r="64349" ht="12.75" customHeight="1" x14ac:dyDescent="0.2"/>
    <row r="64350" ht="12.75" customHeight="1" x14ac:dyDescent="0.2"/>
    <row r="64351" ht="12.75" customHeight="1" x14ac:dyDescent="0.2"/>
    <row r="64352" ht="12.75" customHeight="1" x14ac:dyDescent="0.2"/>
    <row r="64353" ht="12.75" customHeight="1" x14ac:dyDescent="0.2"/>
    <row r="64354" ht="12.75" customHeight="1" x14ac:dyDescent="0.2"/>
    <row r="64355" ht="12.75" customHeight="1" x14ac:dyDescent="0.2"/>
    <row r="64356" ht="12.75" customHeight="1" x14ac:dyDescent="0.2"/>
    <row r="64357" ht="12.75" customHeight="1" x14ac:dyDescent="0.2"/>
    <row r="64358" ht="12.75" customHeight="1" x14ac:dyDescent="0.2"/>
    <row r="64359" ht="12.75" customHeight="1" x14ac:dyDescent="0.2"/>
    <row r="64360" ht="12.75" customHeight="1" x14ac:dyDescent="0.2"/>
    <row r="64361" ht="12.75" customHeight="1" x14ac:dyDescent="0.2"/>
    <row r="64362" ht="12.75" customHeight="1" x14ac:dyDescent="0.2"/>
    <row r="64363" ht="12.75" customHeight="1" x14ac:dyDescent="0.2"/>
    <row r="64364" ht="12.75" customHeight="1" x14ac:dyDescent="0.2"/>
    <row r="64365" ht="12.75" customHeight="1" x14ac:dyDescent="0.2"/>
    <row r="64366" ht="12.75" customHeight="1" x14ac:dyDescent="0.2"/>
    <row r="64367" ht="12.75" customHeight="1" x14ac:dyDescent="0.2"/>
    <row r="64368" ht="12.75" customHeight="1" x14ac:dyDescent="0.2"/>
    <row r="64369" ht="12.75" customHeight="1" x14ac:dyDescent="0.2"/>
    <row r="64370" ht="12.75" customHeight="1" x14ac:dyDescent="0.2"/>
    <row r="64371" ht="12.75" customHeight="1" x14ac:dyDescent="0.2"/>
    <row r="64372" ht="12.75" customHeight="1" x14ac:dyDescent="0.2"/>
    <row r="64373" ht="12.75" customHeight="1" x14ac:dyDescent="0.2"/>
    <row r="64374" ht="12.75" customHeight="1" x14ac:dyDescent="0.2"/>
    <row r="64375" ht="12.75" customHeight="1" x14ac:dyDescent="0.2"/>
    <row r="64376" ht="12.75" customHeight="1" x14ac:dyDescent="0.2"/>
    <row r="64377" ht="12.75" customHeight="1" x14ac:dyDescent="0.2"/>
    <row r="64378" ht="12.75" customHeight="1" x14ac:dyDescent="0.2"/>
    <row r="64379" ht="12.75" customHeight="1" x14ac:dyDescent="0.2"/>
    <row r="64380" ht="12.75" customHeight="1" x14ac:dyDescent="0.2"/>
    <row r="64381" ht="12.75" customHeight="1" x14ac:dyDescent="0.2"/>
    <row r="64382" ht="12.75" customHeight="1" x14ac:dyDescent="0.2"/>
    <row r="64383" ht="12.75" customHeight="1" x14ac:dyDescent="0.2"/>
    <row r="64384" ht="12.75" customHeight="1" x14ac:dyDescent="0.2"/>
    <row r="64385" ht="12.75" customHeight="1" x14ac:dyDescent="0.2"/>
    <row r="64386" ht="12.75" customHeight="1" x14ac:dyDescent="0.2"/>
    <row r="64387" ht="12.75" customHeight="1" x14ac:dyDescent="0.2"/>
    <row r="64388" ht="12.75" customHeight="1" x14ac:dyDescent="0.2"/>
    <row r="64389" ht="12.75" customHeight="1" x14ac:dyDescent="0.2"/>
    <row r="64390" ht="12.75" customHeight="1" x14ac:dyDescent="0.2"/>
    <row r="64391" ht="12.75" customHeight="1" x14ac:dyDescent="0.2"/>
    <row r="64392" ht="12.75" customHeight="1" x14ac:dyDescent="0.2"/>
    <row r="64393" ht="12.75" customHeight="1" x14ac:dyDescent="0.2"/>
    <row r="64394" ht="12.75" customHeight="1" x14ac:dyDescent="0.2"/>
    <row r="64395" ht="12.75" customHeight="1" x14ac:dyDescent="0.2"/>
    <row r="64396" ht="12.75" customHeight="1" x14ac:dyDescent="0.2"/>
    <row r="64397" ht="12.75" customHeight="1" x14ac:dyDescent="0.2"/>
    <row r="64398" ht="12.75" customHeight="1" x14ac:dyDescent="0.2"/>
    <row r="64399" ht="12.75" customHeight="1" x14ac:dyDescent="0.2"/>
    <row r="64400" ht="12.75" customHeight="1" x14ac:dyDescent="0.2"/>
    <row r="64401" ht="12.75" customHeight="1" x14ac:dyDescent="0.2"/>
    <row r="64402" ht="12.75" customHeight="1" x14ac:dyDescent="0.2"/>
    <row r="64403" ht="12.75" customHeight="1" x14ac:dyDescent="0.2"/>
    <row r="64404" ht="12.75" customHeight="1" x14ac:dyDescent="0.2"/>
    <row r="64405" ht="12.75" customHeight="1" x14ac:dyDescent="0.2"/>
    <row r="64406" ht="12.75" customHeight="1" x14ac:dyDescent="0.2"/>
    <row r="64407" ht="12.75" customHeight="1" x14ac:dyDescent="0.2"/>
    <row r="64408" ht="12.75" customHeight="1" x14ac:dyDescent="0.2"/>
    <row r="64409" ht="12.75" customHeight="1" x14ac:dyDescent="0.2"/>
    <row r="64410" ht="12.75" customHeight="1" x14ac:dyDescent="0.2"/>
    <row r="64411" ht="12.75" customHeight="1" x14ac:dyDescent="0.2"/>
    <row r="64412" ht="12.75" customHeight="1" x14ac:dyDescent="0.2"/>
    <row r="64413" ht="12.75" customHeight="1" x14ac:dyDescent="0.2"/>
    <row r="64414" ht="12.75" customHeight="1" x14ac:dyDescent="0.2"/>
    <row r="64415" ht="12.75" customHeight="1" x14ac:dyDescent="0.2"/>
    <row r="64416" ht="12.75" customHeight="1" x14ac:dyDescent="0.2"/>
    <row r="64417" ht="12.75" customHeight="1" x14ac:dyDescent="0.2"/>
    <row r="64418" ht="12.75" customHeight="1" x14ac:dyDescent="0.2"/>
    <row r="64419" ht="12.75" customHeight="1" x14ac:dyDescent="0.2"/>
    <row r="64420" ht="12.75" customHeight="1" x14ac:dyDescent="0.2"/>
    <row r="64421" ht="12.75" customHeight="1" x14ac:dyDescent="0.2"/>
    <row r="64422" ht="12.75" customHeight="1" x14ac:dyDescent="0.2"/>
    <row r="64423" ht="12.75" customHeight="1" x14ac:dyDescent="0.2"/>
    <row r="64424" ht="12.75" customHeight="1" x14ac:dyDescent="0.2"/>
    <row r="64425" ht="12.75" customHeight="1" x14ac:dyDescent="0.2"/>
    <row r="64426" ht="12.75" customHeight="1" x14ac:dyDescent="0.2"/>
    <row r="64427" ht="12.75" customHeight="1" x14ac:dyDescent="0.2"/>
    <row r="64428" ht="12.75" customHeight="1" x14ac:dyDescent="0.2"/>
    <row r="64429" ht="12.75" customHeight="1" x14ac:dyDescent="0.2"/>
    <row r="64430" ht="12.75" customHeight="1" x14ac:dyDescent="0.2"/>
    <row r="64431" ht="12.75" customHeight="1" x14ac:dyDescent="0.2"/>
    <row r="64432" ht="12.75" customHeight="1" x14ac:dyDescent="0.2"/>
    <row r="64433" ht="12.75" customHeight="1" x14ac:dyDescent="0.2"/>
    <row r="64434" ht="12.75" customHeight="1" x14ac:dyDescent="0.2"/>
    <row r="64435" ht="12.75" customHeight="1" x14ac:dyDescent="0.2"/>
    <row r="64436" ht="12.75" customHeight="1" x14ac:dyDescent="0.2"/>
    <row r="64437" ht="12.75" customHeight="1" x14ac:dyDescent="0.2"/>
    <row r="64438" ht="12.75" customHeight="1" x14ac:dyDescent="0.2"/>
    <row r="64439" ht="12.75" customHeight="1" x14ac:dyDescent="0.2"/>
    <row r="64440" ht="12.75" customHeight="1" x14ac:dyDescent="0.2"/>
    <row r="64441" ht="12.75" customHeight="1" x14ac:dyDescent="0.2"/>
    <row r="64442" ht="12.75" customHeight="1" x14ac:dyDescent="0.2"/>
    <row r="64443" ht="12.75" customHeight="1" x14ac:dyDescent="0.2"/>
    <row r="64444" ht="12.75" customHeight="1" x14ac:dyDescent="0.2"/>
    <row r="64445" ht="12.75" customHeight="1" x14ac:dyDescent="0.2"/>
    <row r="64446" ht="12.75" customHeight="1" x14ac:dyDescent="0.2"/>
    <row r="64447" ht="12.75" customHeight="1" x14ac:dyDescent="0.2"/>
    <row r="64448" ht="12.75" customHeight="1" x14ac:dyDescent="0.2"/>
    <row r="64449" ht="12.75" customHeight="1" x14ac:dyDescent="0.2"/>
    <row r="64450" ht="12.75" customHeight="1" x14ac:dyDescent="0.2"/>
    <row r="64451" ht="12.75" customHeight="1" x14ac:dyDescent="0.2"/>
    <row r="64452" ht="12.75" customHeight="1" x14ac:dyDescent="0.2"/>
    <row r="64453" ht="12.75" customHeight="1" x14ac:dyDescent="0.2"/>
    <row r="64454" ht="12.75" customHeight="1" x14ac:dyDescent="0.2"/>
    <row r="64455" ht="12.75" customHeight="1" x14ac:dyDescent="0.2"/>
    <row r="64456" ht="12.75" customHeight="1" x14ac:dyDescent="0.2"/>
    <row r="64457" ht="12.75" customHeight="1" x14ac:dyDescent="0.2"/>
    <row r="64458" ht="12.75" customHeight="1" x14ac:dyDescent="0.2"/>
    <row r="64459" ht="12.75" customHeight="1" x14ac:dyDescent="0.2"/>
    <row r="64460" ht="12.75" customHeight="1" x14ac:dyDescent="0.2"/>
    <row r="64461" ht="12.75" customHeight="1" x14ac:dyDescent="0.2"/>
    <row r="64462" ht="12.75" customHeight="1" x14ac:dyDescent="0.2"/>
    <row r="64463" ht="12.75" customHeight="1" x14ac:dyDescent="0.2"/>
    <row r="64464" ht="12.75" customHeight="1" x14ac:dyDescent="0.2"/>
    <row r="64465" ht="12.75" customHeight="1" x14ac:dyDescent="0.2"/>
    <row r="64466" ht="12.75" customHeight="1" x14ac:dyDescent="0.2"/>
    <row r="64467" ht="12.75" customHeight="1" x14ac:dyDescent="0.2"/>
    <row r="64468" ht="12.75" customHeight="1" x14ac:dyDescent="0.2"/>
    <row r="64469" ht="12.75" customHeight="1" x14ac:dyDescent="0.2"/>
    <row r="64470" ht="12.75" customHeight="1" x14ac:dyDescent="0.2"/>
    <row r="64471" ht="12.75" customHeight="1" x14ac:dyDescent="0.2"/>
    <row r="64472" ht="12.75" customHeight="1" x14ac:dyDescent="0.2"/>
    <row r="64473" ht="12.75" customHeight="1" x14ac:dyDescent="0.2"/>
    <row r="64474" ht="12.75" customHeight="1" x14ac:dyDescent="0.2"/>
    <row r="64475" ht="12.75" customHeight="1" x14ac:dyDescent="0.2"/>
    <row r="64476" ht="12.75" customHeight="1" x14ac:dyDescent="0.2"/>
    <row r="64477" ht="12.75" customHeight="1" x14ac:dyDescent="0.2"/>
    <row r="64478" ht="12.75" customHeight="1" x14ac:dyDescent="0.2"/>
    <row r="64479" ht="12.75" customHeight="1" x14ac:dyDescent="0.2"/>
    <row r="64480" ht="12.75" customHeight="1" x14ac:dyDescent="0.2"/>
    <row r="64481" ht="12.75" customHeight="1" x14ac:dyDescent="0.2"/>
    <row r="64482" ht="12.75" customHeight="1" x14ac:dyDescent="0.2"/>
    <row r="64483" ht="12.75" customHeight="1" x14ac:dyDescent="0.2"/>
    <row r="64484" ht="12.75" customHeight="1" x14ac:dyDescent="0.2"/>
    <row r="64485" ht="12.75" customHeight="1" x14ac:dyDescent="0.2"/>
    <row r="64486" ht="12.75" customHeight="1" x14ac:dyDescent="0.2"/>
    <row r="64487" ht="12.75" customHeight="1" x14ac:dyDescent="0.2"/>
    <row r="64488" ht="12.75" customHeight="1" x14ac:dyDescent="0.2"/>
    <row r="64489" ht="12.75" customHeight="1" x14ac:dyDescent="0.2"/>
    <row r="64490" ht="12.75" customHeight="1" x14ac:dyDescent="0.2"/>
    <row r="64491" ht="12.75" customHeight="1" x14ac:dyDescent="0.2"/>
    <row r="64492" ht="12.75" customHeight="1" x14ac:dyDescent="0.2"/>
    <row r="64493" ht="12.75" customHeight="1" x14ac:dyDescent="0.2"/>
    <row r="64494" ht="12.75" customHeight="1" x14ac:dyDescent="0.2"/>
    <row r="64495" ht="12.75" customHeight="1" x14ac:dyDescent="0.2"/>
    <row r="64496" ht="12.75" customHeight="1" x14ac:dyDescent="0.2"/>
    <row r="64497" ht="12.75" customHeight="1" x14ac:dyDescent="0.2"/>
    <row r="64498" ht="12.75" customHeight="1" x14ac:dyDescent="0.2"/>
    <row r="64499" ht="12.75" customHeight="1" x14ac:dyDescent="0.2"/>
    <row r="64500" ht="12.75" customHeight="1" x14ac:dyDescent="0.2"/>
    <row r="64501" ht="12.75" customHeight="1" x14ac:dyDescent="0.2"/>
    <row r="64502" ht="12.75" customHeight="1" x14ac:dyDescent="0.2"/>
    <row r="64503" ht="12.75" customHeight="1" x14ac:dyDescent="0.2"/>
    <row r="64504" ht="12.75" customHeight="1" x14ac:dyDescent="0.2"/>
    <row r="64505" ht="12.75" customHeight="1" x14ac:dyDescent="0.2"/>
    <row r="64506" ht="12.75" customHeight="1" x14ac:dyDescent="0.2"/>
    <row r="64507" ht="12.75" customHeight="1" x14ac:dyDescent="0.2"/>
    <row r="64508" ht="12.75" customHeight="1" x14ac:dyDescent="0.2"/>
    <row r="64509" ht="12.75" customHeight="1" x14ac:dyDescent="0.2"/>
    <row r="64510" ht="12.75" customHeight="1" x14ac:dyDescent="0.2"/>
    <row r="64511" ht="12.75" customHeight="1" x14ac:dyDescent="0.2"/>
    <row r="64512" ht="12.75" customHeight="1" x14ac:dyDescent="0.2"/>
    <row r="64513" ht="12.75" customHeight="1" x14ac:dyDescent="0.2"/>
    <row r="64514" ht="12.75" customHeight="1" x14ac:dyDescent="0.2"/>
    <row r="64515" ht="12.75" customHeight="1" x14ac:dyDescent="0.2"/>
    <row r="64516" ht="12.75" customHeight="1" x14ac:dyDescent="0.2"/>
    <row r="64517" ht="12.75" customHeight="1" x14ac:dyDescent="0.2"/>
    <row r="64518" ht="12.75" customHeight="1" x14ac:dyDescent="0.2"/>
    <row r="64519" ht="12.75" customHeight="1" x14ac:dyDescent="0.2"/>
    <row r="64520" ht="12.75" customHeight="1" x14ac:dyDescent="0.2"/>
    <row r="64521" ht="12.75" customHeight="1" x14ac:dyDescent="0.2"/>
    <row r="64522" ht="12.75" customHeight="1" x14ac:dyDescent="0.2"/>
    <row r="64523" ht="12.75" customHeight="1" x14ac:dyDescent="0.2"/>
    <row r="64524" ht="12.75" customHeight="1" x14ac:dyDescent="0.2"/>
    <row r="64525" ht="12.75" customHeight="1" x14ac:dyDescent="0.2"/>
    <row r="64526" ht="12.75" customHeight="1" x14ac:dyDescent="0.2"/>
    <row r="64527" ht="12.75" customHeight="1" x14ac:dyDescent="0.2"/>
    <row r="64528" ht="12.75" customHeight="1" x14ac:dyDescent="0.2"/>
    <row r="64529" ht="12.75" customHeight="1" x14ac:dyDescent="0.2"/>
    <row r="64530" ht="12.75" customHeight="1" x14ac:dyDescent="0.2"/>
    <row r="64531" ht="12.75" customHeight="1" x14ac:dyDescent="0.2"/>
    <row r="64532" ht="12.75" customHeight="1" x14ac:dyDescent="0.2"/>
    <row r="64533" ht="12.75" customHeight="1" x14ac:dyDescent="0.2"/>
    <row r="64534" ht="12.75" customHeight="1" x14ac:dyDescent="0.2"/>
    <row r="64535" ht="12.75" customHeight="1" x14ac:dyDescent="0.2"/>
    <row r="64536" ht="12.75" customHeight="1" x14ac:dyDescent="0.2"/>
    <row r="64537" ht="12.75" customHeight="1" x14ac:dyDescent="0.2"/>
    <row r="64538" ht="12.75" customHeight="1" x14ac:dyDescent="0.2"/>
    <row r="64539" ht="12.75" customHeight="1" x14ac:dyDescent="0.2"/>
    <row r="64540" ht="12.75" customHeight="1" x14ac:dyDescent="0.2"/>
    <row r="64541" ht="12.75" customHeight="1" x14ac:dyDescent="0.2"/>
    <row r="64542" ht="12.75" customHeight="1" x14ac:dyDescent="0.2"/>
    <row r="64543" ht="12.75" customHeight="1" x14ac:dyDescent="0.2"/>
    <row r="64544" ht="12.75" customHeight="1" x14ac:dyDescent="0.2"/>
    <row r="64545" ht="12.75" customHeight="1" x14ac:dyDescent="0.2"/>
    <row r="64546" ht="12.75" customHeight="1" x14ac:dyDescent="0.2"/>
    <row r="64547" ht="12.75" customHeight="1" x14ac:dyDescent="0.2"/>
    <row r="64548" ht="12.75" customHeight="1" x14ac:dyDescent="0.2"/>
    <row r="64549" ht="12.75" customHeight="1" x14ac:dyDescent="0.2"/>
    <row r="64550" ht="12.75" customHeight="1" x14ac:dyDescent="0.2"/>
    <row r="64551" ht="12.75" customHeight="1" x14ac:dyDescent="0.2"/>
    <row r="64552" ht="12.75" customHeight="1" x14ac:dyDescent="0.2"/>
    <row r="64553" ht="12.75" customHeight="1" x14ac:dyDescent="0.2"/>
    <row r="64554" ht="12.75" customHeight="1" x14ac:dyDescent="0.2"/>
    <row r="64555" ht="12.75" customHeight="1" x14ac:dyDescent="0.2"/>
    <row r="64556" ht="12.75" customHeight="1" x14ac:dyDescent="0.2"/>
    <row r="64557" ht="12.75" customHeight="1" x14ac:dyDescent="0.2"/>
    <row r="64558" ht="12.75" customHeight="1" x14ac:dyDescent="0.2"/>
    <row r="64559" ht="12.75" customHeight="1" x14ac:dyDescent="0.2"/>
    <row r="64560" ht="12.75" customHeight="1" x14ac:dyDescent="0.2"/>
    <row r="64561" ht="12.75" customHeight="1" x14ac:dyDescent="0.2"/>
    <row r="64562" ht="12.75" customHeight="1" x14ac:dyDescent="0.2"/>
    <row r="64563" ht="12.75" customHeight="1" x14ac:dyDescent="0.2"/>
    <row r="64564" ht="12.75" customHeight="1" x14ac:dyDescent="0.2"/>
    <row r="64565" ht="12.75" customHeight="1" x14ac:dyDescent="0.2"/>
    <row r="64566" ht="12.75" customHeight="1" x14ac:dyDescent="0.2"/>
    <row r="64567" ht="12.75" customHeight="1" x14ac:dyDescent="0.2"/>
    <row r="64568" ht="12.75" customHeight="1" x14ac:dyDescent="0.2"/>
    <row r="64569" ht="12.75" customHeight="1" x14ac:dyDescent="0.2"/>
    <row r="64570" ht="12.75" customHeight="1" x14ac:dyDescent="0.2"/>
    <row r="64571" ht="12.75" customHeight="1" x14ac:dyDescent="0.2"/>
    <row r="64572" ht="12.75" customHeight="1" x14ac:dyDescent="0.2"/>
    <row r="64573" ht="12.75" customHeight="1" x14ac:dyDescent="0.2"/>
    <row r="64574" ht="12.75" customHeight="1" x14ac:dyDescent="0.2"/>
    <row r="64575" ht="12.75" customHeight="1" x14ac:dyDescent="0.2"/>
    <row r="64576" ht="12.75" customHeight="1" x14ac:dyDescent="0.2"/>
    <row r="64577" ht="12.75" customHeight="1" x14ac:dyDescent="0.2"/>
    <row r="64578" ht="12.75" customHeight="1" x14ac:dyDescent="0.2"/>
    <row r="64579" ht="12.75" customHeight="1" x14ac:dyDescent="0.2"/>
    <row r="64580" ht="12.75" customHeight="1" x14ac:dyDescent="0.2"/>
    <row r="64581" ht="12.75" customHeight="1" x14ac:dyDescent="0.2"/>
    <row r="64582" ht="12.75" customHeight="1" x14ac:dyDescent="0.2"/>
    <row r="64583" ht="12.75" customHeight="1" x14ac:dyDescent="0.2"/>
    <row r="64584" ht="12.75" customHeight="1" x14ac:dyDescent="0.2"/>
    <row r="64585" ht="12.75" customHeight="1" x14ac:dyDescent="0.2"/>
    <row r="64586" ht="12.75" customHeight="1" x14ac:dyDescent="0.2"/>
    <row r="64587" ht="12.75" customHeight="1" x14ac:dyDescent="0.2"/>
    <row r="64588" ht="12.75" customHeight="1" x14ac:dyDescent="0.2"/>
    <row r="64589" ht="12.75" customHeight="1" x14ac:dyDescent="0.2"/>
    <row r="64590" ht="12.75" customHeight="1" x14ac:dyDescent="0.2"/>
    <row r="64591" ht="12.75" customHeight="1" x14ac:dyDescent="0.2"/>
    <row r="64592" ht="12.75" customHeight="1" x14ac:dyDescent="0.2"/>
    <row r="64593" ht="12.75" customHeight="1" x14ac:dyDescent="0.2"/>
    <row r="64594" ht="12.75" customHeight="1" x14ac:dyDescent="0.2"/>
    <row r="64595" ht="12.75" customHeight="1" x14ac:dyDescent="0.2"/>
    <row r="64596" ht="12.75" customHeight="1" x14ac:dyDescent="0.2"/>
    <row r="64597" ht="12.75" customHeight="1" x14ac:dyDescent="0.2"/>
    <row r="64598" ht="12.75" customHeight="1" x14ac:dyDescent="0.2"/>
    <row r="64599" ht="12.75" customHeight="1" x14ac:dyDescent="0.2"/>
    <row r="64600" ht="12.75" customHeight="1" x14ac:dyDescent="0.2"/>
    <row r="64601" ht="12.75" customHeight="1" x14ac:dyDescent="0.2"/>
    <row r="64602" ht="12.75" customHeight="1" x14ac:dyDescent="0.2"/>
    <row r="64603" ht="12.75" customHeight="1" x14ac:dyDescent="0.2"/>
    <row r="64604" ht="12.75" customHeight="1" x14ac:dyDescent="0.2"/>
    <row r="64605" ht="12.75" customHeight="1" x14ac:dyDescent="0.2"/>
    <row r="64606" ht="12.75" customHeight="1" x14ac:dyDescent="0.2"/>
    <row r="64607" ht="12.75" customHeight="1" x14ac:dyDescent="0.2"/>
    <row r="64608" ht="12.75" customHeight="1" x14ac:dyDescent="0.2"/>
    <row r="64609" ht="12.75" customHeight="1" x14ac:dyDescent="0.2"/>
    <row r="64610" ht="12.75" customHeight="1" x14ac:dyDescent="0.2"/>
    <row r="64611" ht="12.75" customHeight="1" x14ac:dyDescent="0.2"/>
    <row r="64612" ht="12.75" customHeight="1" x14ac:dyDescent="0.2"/>
    <row r="64613" ht="12.75" customHeight="1" x14ac:dyDescent="0.2"/>
    <row r="64614" ht="12.75" customHeight="1" x14ac:dyDescent="0.2"/>
    <row r="64615" ht="12.75" customHeight="1" x14ac:dyDescent="0.2"/>
    <row r="64616" ht="12.75" customHeight="1" x14ac:dyDescent="0.2"/>
    <row r="64617" ht="12.75" customHeight="1" x14ac:dyDescent="0.2"/>
    <row r="64618" ht="12.75" customHeight="1" x14ac:dyDescent="0.2"/>
    <row r="64619" ht="12.75" customHeight="1" x14ac:dyDescent="0.2"/>
    <row r="64620" ht="12.75" customHeight="1" x14ac:dyDescent="0.2"/>
    <row r="64621" ht="12.75" customHeight="1" x14ac:dyDescent="0.2"/>
    <row r="64622" ht="12.75" customHeight="1" x14ac:dyDescent="0.2"/>
    <row r="64623" ht="12.75" customHeight="1" x14ac:dyDescent="0.2"/>
    <row r="64624" ht="12.75" customHeight="1" x14ac:dyDescent="0.2"/>
    <row r="64625" ht="12.75" customHeight="1" x14ac:dyDescent="0.2"/>
    <row r="64626" ht="12.75" customHeight="1" x14ac:dyDescent="0.2"/>
    <row r="64627" ht="12.75" customHeight="1" x14ac:dyDescent="0.2"/>
    <row r="64628" ht="12.75" customHeight="1" x14ac:dyDescent="0.2"/>
    <row r="64629" ht="12.75" customHeight="1" x14ac:dyDescent="0.2"/>
    <row r="64630" ht="12.75" customHeight="1" x14ac:dyDescent="0.2"/>
    <row r="64631" ht="12.75" customHeight="1" x14ac:dyDescent="0.2"/>
    <row r="64632" ht="12.75" customHeight="1" x14ac:dyDescent="0.2"/>
    <row r="64633" ht="12.75" customHeight="1" x14ac:dyDescent="0.2"/>
    <row r="64634" ht="12.75" customHeight="1" x14ac:dyDescent="0.2"/>
    <row r="64635" ht="12.75" customHeight="1" x14ac:dyDescent="0.2"/>
    <row r="64636" ht="12.75" customHeight="1" x14ac:dyDescent="0.2"/>
    <row r="64637" ht="12.75" customHeight="1" x14ac:dyDescent="0.2"/>
    <row r="64638" ht="12.75" customHeight="1" x14ac:dyDescent="0.2"/>
    <row r="64639" ht="12.75" customHeight="1" x14ac:dyDescent="0.2"/>
    <row r="64640" ht="12.75" customHeight="1" x14ac:dyDescent="0.2"/>
    <row r="64641" ht="12.75" customHeight="1" x14ac:dyDescent="0.2"/>
    <row r="64642" ht="12.75" customHeight="1" x14ac:dyDescent="0.2"/>
    <row r="64643" ht="12.75" customHeight="1" x14ac:dyDescent="0.2"/>
    <row r="64644" ht="12.75" customHeight="1" x14ac:dyDescent="0.2"/>
    <row r="64645" ht="12.75" customHeight="1" x14ac:dyDescent="0.2"/>
    <row r="64646" ht="12.75" customHeight="1" x14ac:dyDescent="0.2"/>
    <row r="64647" ht="12.75" customHeight="1" x14ac:dyDescent="0.2"/>
    <row r="64648" ht="12.75" customHeight="1" x14ac:dyDescent="0.2"/>
    <row r="64649" ht="12.75" customHeight="1" x14ac:dyDescent="0.2"/>
    <row r="64650" ht="12.75" customHeight="1" x14ac:dyDescent="0.2"/>
    <row r="64651" ht="12.75" customHeight="1" x14ac:dyDescent="0.2"/>
    <row r="64652" ht="12.75" customHeight="1" x14ac:dyDescent="0.2"/>
    <row r="64653" ht="12.75" customHeight="1" x14ac:dyDescent="0.2"/>
    <row r="64654" ht="12.75" customHeight="1" x14ac:dyDescent="0.2"/>
    <row r="64655" ht="12.75" customHeight="1" x14ac:dyDescent="0.2"/>
    <row r="64656" ht="12.75" customHeight="1" x14ac:dyDescent="0.2"/>
    <row r="64657" ht="12.75" customHeight="1" x14ac:dyDescent="0.2"/>
    <row r="64658" ht="12.75" customHeight="1" x14ac:dyDescent="0.2"/>
    <row r="64659" ht="12.75" customHeight="1" x14ac:dyDescent="0.2"/>
    <row r="64660" ht="12.75" customHeight="1" x14ac:dyDescent="0.2"/>
    <row r="64661" ht="12.75" customHeight="1" x14ac:dyDescent="0.2"/>
    <row r="64662" ht="12.75" customHeight="1" x14ac:dyDescent="0.2"/>
    <row r="64663" ht="12.75" customHeight="1" x14ac:dyDescent="0.2"/>
    <row r="64664" ht="12.75" customHeight="1" x14ac:dyDescent="0.2"/>
    <row r="64665" ht="12.75" customHeight="1" x14ac:dyDescent="0.2"/>
    <row r="64666" ht="12.75" customHeight="1" x14ac:dyDescent="0.2"/>
    <row r="64667" ht="12.75" customHeight="1" x14ac:dyDescent="0.2"/>
    <row r="64668" ht="12.75" customHeight="1" x14ac:dyDescent="0.2"/>
    <row r="64669" ht="12.75" customHeight="1" x14ac:dyDescent="0.2"/>
    <row r="64670" ht="12.75" customHeight="1" x14ac:dyDescent="0.2"/>
    <row r="64671" ht="12.75" customHeight="1" x14ac:dyDescent="0.2"/>
    <row r="64672" ht="12.75" customHeight="1" x14ac:dyDescent="0.2"/>
    <row r="64673" ht="12.75" customHeight="1" x14ac:dyDescent="0.2"/>
    <row r="64674" ht="12.75" customHeight="1" x14ac:dyDescent="0.2"/>
    <row r="64675" ht="12.75" customHeight="1" x14ac:dyDescent="0.2"/>
    <row r="64676" ht="12.75" customHeight="1" x14ac:dyDescent="0.2"/>
    <row r="64677" ht="12.75" customHeight="1" x14ac:dyDescent="0.2"/>
    <row r="64678" ht="12.75" customHeight="1" x14ac:dyDescent="0.2"/>
    <row r="64679" ht="12.75" customHeight="1" x14ac:dyDescent="0.2"/>
    <row r="64680" ht="12.75" customHeight="1" x14ac:dyDescent="0.2"/>
    <row r="64681" ht="12.75" customHeight="1" x14ac:dyDescent="0.2"/>
    <row r="64682" ht="12.75" customHeight="1" x14ac:dyDescent="0.2"/>
    <row r="64683" ht="12.75" customHeight="1" x14ac:dyDescent="0.2"/>
    <row r="64684" ht="12.75" customHeight="1" x14ac:dyDescent="0.2"/>
    <row r="64685" ht="12.75" customHeight="1" x14ac:dyDescent="0.2"/>
    <row r="64686" ht="12.75" customHeight="1" x14ac:dyDescent="0.2"/>
    <row r="64687" ht="12.75" customHeight="1" x14ac:dyDescent="0.2"/>
    <row r="64688" ht="12.75" customHeight="1" x14ac:dyDescent="0.2"/>
    <row r="64689" ht="12.75" customHeight="1" x14ac:dyDescent="0.2"/>
    <row r="64690" ht="12.75" customHeight="1" x14ac:dyDescent="0.2"/>
    <row r="64691" ht="12.75" customHeight="1" x14ac:dyDescent="0.2"/>
    <row r="64692" ht="12.75" customHeight="1" x14ac:dyDescent="0.2"/>
    <row r="64693" ht="12.75" customHeight="1" x14ac:dyDescent="0.2"/>
    <row r="64694" ht="12.75" customHeight="1" x14ac:dyDescent="0.2"/>
    <row r="64695" ht="12.75" customHeight="1" x14ac:dyDescent="0.2"/>
    <row r="64696" ht="12.75" customHeight="1" x14ac:dyDescent="0.2"/>
    <row r="64697" ht="12.75" customHeight="1" x14ac:dyDescent="0.2"/>
    <row r="64698" ht="12.75" customHeight="1" x14ac:dyDescent="0.2"/>
    <row r="64699" ht="12.75" customHeight="1" x14ac:dyDescent="0.2"/>
    <row r="64700" ht="12.75" customHeight="1" x14ac:dyDescent="0.2"/>
    <row r="64701" ht="12.75" customHeight="1" x14ac:dyDescent="0.2"/>
    <row r="64702" ht="12.75" customHeight="1" x14ac:dyDescent="0.2"/>
    <row r="64703" ht="12.75" customHeight="1" x14ac:dyDescent="0.2"/>
    <row r="64704" ht="12.75" customHeight="1" x14ac:dyDescent="0.2"/>
    <row r="64705" ht="12.75" customHeight="1" x14ac:dyDescent="0.2"/>
    <row r="64706" ht="12.75" customHeight="1" x14ac:dyDescent="0.2"/>
    <row r="64707" ht="12.75" customHeight="1" x14ac:dyDescent="0.2"/>
    <row r="64708" ht="12.75" customHeight="1" x14ac:dyDescent="0.2"/>
    <row r="64709" ht="12.75" customHeight="1" x14ac:dyDescent="0.2"/>
    <row r="64710" ht="12.75" customHeight="1" x14ac:dyDescent="0.2"/>
    <row r="64711" ht="12.75" customHeight="1" x14ac:dyDescent="0.2"/>
    <row r="64712" ht="12.75" customHeight="1" x14ac:dyDescent="0.2"/>
    <row r="64713" ht="12.75" customHeight="1" x14ac:dyDescent="0.2"/>
    <row r="64714" ht="12.75" customHeight="1" x14ac:dyDescent="0.2"/>
    <row r="64715" ht="12.75" customHeight="1" x14ac:dyDescent="0.2"/>
    <row r="64716" ht="12.75" customHeight="1" x14ac:dyDescent="0.2"/>
    <row r="64717" ht="12.75" customHeight="1" x14ac:dyDescent="0.2"/>
    <row r="64718" ht="12.75" customHeight="1" x14ac:dyDescent="0.2"/>
    <row r="64719" ht="12.75" customHeight="1" x14ac:dyDescent="0.2"/>
    <row r="64720" ht="12.75" customHeight="1" x14ac:dyDescent="0.2"/>
    <row r="64721" ht="12.75" customHeight="1" x14ac:dyDescent="0.2"/>
    <row r="64722" ht="12.75" customHeight="1" x14ac:dyDescent="0.2"/>
    <row r="64723" ht="12.75" customHeight="1" x14ac:dyDescent="0.2"/>
    <row r="64724" ht="12.75" customHeight="1" x14ac:dyDescent="0.2"/>
    <row r="64725" ht="12.75" customHeight="1" x14ac:dyDescent="0.2"/>
    <row r="64726" ht="12.75" customHeight="1" x14ac:dyDescent="0.2"/>
    <row r="64727" ht="12.75" customHeight="1" x14ac:dyDescent="0.2"/>
    <row r="64728" ht="12.75" customHeight="1" x14ac:dyDescent="0.2"/>
    <row r="64729" ht="12.75" customHeight="1" x14ac:dyDescent="0.2"/>
    <row r="64730" ht="12.75" customHeight="1" x14ac:dyDescent="0.2"/>
    <row r="64731" ht="12.75" customHeight="1" x14ac:dyDescent="0.2"/>
    <row r="64732" ht="12.75" customHeight="1" x14ac:dyDescent="0.2"/>
    <row r="64733" ht="12.75" customHeight="1" x14ac:dyDescent="0.2"/>
    <row r="64734" ht="12.75" customHeight="1" x14ac:dyDescent="0.2"/>
    <row r="64735" ht="12.75" customHeight="1" x14ac:dyDescent="0.2"/>
    <row r="64736" ht="12.75" customHeight="1" x14ac:dyDescent="0.2"/>
    <row r="64737" ht="12.75" customHeight="1" x14ac:dyDescent="0.2"/>
    <row r="64738" ht="12.75" customHeight="1" x14ac:dyDescent="0.2"/>
    <row r="64739" ht="12.75" customHeight="1" x14ac:dyDescent="0.2"/>
    <row r="64740" ht="12.75" customHeight="1" x14ac:dyDescent="0.2"/>
    <row r="64741" ht="12.75" customHeight="1" x14ac:dyDescent="0.2"/>
    <row r="64742" ht="12.75" customHeight="1" x14ac:dyDescent="0.2"/>
    <row r="64743" ht="12.75" customHeight="1" x14ac:dyDescent="0.2"/>
    <row r="64744" ht="12.75" customHeight="1" x14ac:dyDescent="0.2"/>
    <row r="64745" ht="12.75" customHeight="1" x14ac:dyDescent="0.2"/>
    <row r="64746" ht="12.75" customHeight="1" x14ac:dyDescent="0.2"/>
    <row r="64747" ht="12.75" customHeight="1" x14ac:dyDescent="0.2"/>
    <row r="64748" ht="12.75" customHeight="1" x14ac:dyDescent="0.2"/>
    <row r="64749" ht="12.75" customHeight="1" x14ac:dyDescent="0.2"/>
    <row r="64750" ht="12.75" customHeight="1" x14ac:dyDescent="0.2"/>
    <row r="64751" ht="12.75" customHeight="1" x14ac:dyDescent="0.2"/>
    <row r="64752" ht="12.75" customHeight="1" x14ac:dyDescent="0.2"/>
    <row r="64753" ht="12.75" customHeight="1" x14ac:dyDescent="0.2"/>
    <row r="64754" ht="12.75" customHeight="1" x14ac:dyDescent="0.2"/>
    <row r="64755" ht="12.75" customHeight="1" x14ac:dyDescent="0.2"/>
    <row r="64756" ht="12.75" customHeight="1" x14ac:dyDescent="0.2"/>
    <row r="64757" ht="12.75" customHeight="1" x14ac:dyDescent="0.2"/>
    <row r="64758" ht="12.75" customHeight="1" x14ac:dyDescent="0.2"/>
    <row r="64759" ht="12.75" customHeight="1" x14ac:dyDescent="0.2"/>
    <row r="64760" ht="12.75" customHeight="1" x14ac:dyDescent="0.2"/>
    <row r="64761" ht="12.75" customHeight="1" x14ac:dyDescent="0.2"/>
    <row r="64762" ht="12.75" customHeight="1" x14ac:dyDescent="0.2"/>
    <row r="64763" ht="12.75" customHeight="1" x14ac:dyDescent="0.2"/>
    <row r="64764" ht="12.75" customHeight="1" x14ac:dyDescent="0.2"/>
    <row r="64765" ht="12.75" customHeight="1" x14ac:dyDescent="0.2"/>
    <row r="64766" ht="12.75" customHeight="1" x14ac:dyDescent="0.2"/>
    <row r="64767" ht="12.75" customHeight="1" x14ac:dyDescent="0.2"/>
    <row r="64768" ht="12.75" customHeight="1" x14ac:dyDescent="0.2"/>
    <row r="64769" ht="12.75" customHeight="1" x14ac:dyDescent="0.2"/>
    <row r="64770" ht="12.75" customHeight="1" x14ac:dyDescent="0.2"/>
    <row r="64771" ht="12.75" customHeight="1" x14ac:dyDescent="0.2"/>
    <row r="64772" ht="12.75" customHeight="1" x14ac:dyDescent="0.2"/>
    <row r="64773" ht="12.75" customHeight="1" x14ac:dyDescent="0.2"/>
    <row r="64774" ht="12.75" customHeight="1" x14ac:dyDescent="0.2"/>
    <row r="64775" ht="12.75" customHeight="1" x14ac:dyDescent="0.2"/>
    <row r="64776" ht="12.75" customHeight="1" x14ac:dyDescent="0.2"/>
    <row r="64777" ht="12.75" customHeight="1" x14ac:dyDescent="0.2"/>
    <row r="64778" ht="12.75" customHeight="1" x14ac:dyDescent="0.2"/>
    <row r="64779" ht="12.75" customHeight="1" x14ac:dyDescent="0.2"/>
    <row r="64780" ht="12.75" customHeight="1" x14ac:dyDescent="0.2"/>
    <row r="64781" ht="12.75" customHeight="1" x14ac:dyDescent="0.2"/>
    <row r="64782" ht="12.75" customHeight="1" x14ac:dyDescent="0.2"/>
    <row r="64783" ht="12.75" customHeight="1" x14ac:dyDescent="0.2"/>
    <row r="64784" ht="12.75" customHeight="1" x14ac:dyDescent="0.2"/>
    <row r="64785" ht="12.75" customHeight="1" x14ac:dyDescent="0.2"/>
    <row r="64786" ht="12.75" customHeight="1" x14ac:dyDescent="0.2"/>
    <row r="64787" ht="12.75" customHeight="1" x14ac:dyDescent="0.2"/>
    <row r="64788" ht="12.75" customHeight="1" x14ac:dyDescent="0.2"/>
    <row r="64789" ht="12.75" customHeight="1" x14ac:dyDescent="0.2"/>
    <row r="64790" ht="12.75" customHeight="1" x14ac:dyDescent="0.2"/>
    <row r="64791" ht="12.75" customHeight="1" x14ac:dyDescent="0.2"/>
    <row r="64792" ht="12.75" customHeight="1" x14ac:dyDescent="0.2"/>
    <row r="64793" ht="12.75" customHeight="1" x14ac:dyDescent="0.2"/>
    <row r="64794" ht="12.75" customHeight="1" x14ac:dyDescent="0.2"/>
    <row r="64795" ht="12.75" customHeight="1" x14ac:dyDescent="0.2"/>
    <row r="64796" ht="12.75" customHeight="1" x14ac:dyDescent="0.2"/>
    <row r="64797" ht="12.75" customHeight="1" x14ac:dyDescent="0.2"/>
    <row r="64798" ht="12.75" customHeight="1" x14ac:dyDescent="0.2"/>
    <row r="64799" ht="12.75" customHeight="1" x14ac:dyDescent="0.2"/>
    <row r="64800" ht="12.75" customHeight="1" x14ac:dyDescent="0.2"/>
    <row r="64801" ht="12.75" customHeight="1" x14ac:dyDescent="0.2"/>
    <row r="64802" ht="12.75" customHeight="1" x14ac:dyDescent="0.2"/>
    <row r="64803" ht="12.75" customHeight="1" x14ac:dyDescent="0.2"/>
    <row r="64804" ht="12.75" customHeight="1" x14ac:dyDescent="0.2"/>
    <row r="64805" ht="12.75" customHeight="1" x14ac:dyDescent="0.2"/>
    <row r="64806" ht="12.75" customHeight="1" x14ac:dyDescent="0.2"/>
    <row r="64807" ht="12.75" customHeight="1" x14ac:dyDescent="0.2"/>
    <row r="64808" ht="12.75" customHeight="1" x14ac:dyDescent="0.2"/>
    <row r="64809" ht="12.75" customHeight="1" x14ac:dyDescent="0.2"/>
    <row r="64810" ht="12.75" customHeight="1" x14ac:dyDescent="0.2"/>
    <row r="64811" ht="12.75" customHeight="1" x14ac:dyDescent="0.2"/>
    <row r="64812" ht="12.75" customHeight="1" x14ac:dyDescent="0.2"/>
    <row r="64813" ht="12.75" customHeight="1" x14ac:dyDescent="0.2"/>
    <row r="64814" ht="12.75" customHeight="1" x14ac:dyDescent="0.2"/>
    <row r="64815" ht="12.75" customHeight="1" x14ac:dyDescent="0.2"/>
    <row r="64816" ht="12.75" customHeight="1" x14ac:dyDescent="0.2"/>
    <row r="64817" ht="12.75" customHeight="1" x14ac:dyDescent="0.2"/>
    <row r="64818" ht="12.75" customHeight="1" x14ac:dyDescent="0.2"/>
    <row r="64819" ht="12.75" customHeight="1" x14ac:dyDescent="0.2"/>
    <row r="64820" ht="12.75" customHeight="1" x14ac:dyDescent="0.2"/>
    <row r="64821" ht="12.75" customHeight="1" x14ac:dyDescent="0.2"/>
    <row r="64822" ht="12.75" customHeight="1" x14ac:dyDescent="0.2"/>
    <row r="64823" ht="12.75" customHeight="1" x14ac:dyDescent="0.2"/>
    <row r="64824" ht="12.75" customHeight="1" x14ac:dyDescent="0.2"/>
    <row r="64825" ht="12.75" customHeight="1" x14ac:dyDescent="0.2"/>
    <row r="64826" ht="12.75" customHeight="1" x14ac:dyDescent="0.2"/>
    <row r="64827" ht="12.75" customHeight="1" x14ac:dyDescent="0.2"/>
    <row r="64828" ht="12.75" customHeight="1" x14ac:dyDescent="0.2"/>
    <row r="64829" ht="12.75" customHeight="1" x14ac:dyDescent="0.2"/>
    <row r="64830" ht="12.75" customHeight="1" x14ac:dyDescent="0.2"/>
    <row r="64831" ht="12.75" customHeight="1" x14ac:dyDescent="0.2"/>
    <row r="64832" ht="12.75" customHeight="1" x14ac:dyDescent="0.2"/>
    <row r="64833" ht="12.75" customHeight="1" x14ac:dyDescent="0.2"/>
    <row r="64834" ht="12.75" customHeight="1" x14ac:dyDescent="0.2"/>
    <row r="64835" ht="12.75" customHeight="1" x14ac:dyDescent="0.2"/>
    <row r="64836" ht="12.75" customHeight="1" x14ac:dyDescent="0.2"/>
    <row r="64837" ht="12.75" customHeight="1" x14ac:dyDescent="0.2"/>
    <row r="64838" ht="12.75" customHeight="1" x14ac:dyDescent="0.2"/>
    <row r="64839" ht="12.75" customHeight="1" x14ac:dyDescent="0.2"/>
    <row r="64840" ht="12.75" customHeight="1" x14ac:dyDescent="0.2"/>
    <row r="64841" ht="12.75" customHeight="1" x14ac:dyDescent="0.2"/>
    <row r="64842" ht="12.75" customHeight="1" x14ac:dyDescent="0.2"/>
    <row r="64843" ht="12.75" customHeight="1" x14ac:dyDescent="0.2"/>
    <row r="64844" ht="12.75" customHeight="1" x14ac:dyDescent="0.2"/>
    <row r="64845" ht="12.75" customHeight="1" x14ac:dyDescent="0.2"/>
    <row r="64846" ht="12.75" customHeight="1" x14ac:dyDescent="0.2"/>
    <row r="64847" ht="12.75" customHeight="1" x14ac:dyDescent="0.2"/>
    <row r="64848" ht="12.75" customHeight="1" x14ac:dyDescent="0.2"/>
    <row r="64849" ht="12.75" customHeight="1" x14ac:dyDescent="0.2"/>
    <row r="64850" ht="12.75" customHeight="1" x14ac:dyDescent="0.2"/>
    <row r="64851" ht="12.75" customHeight="1" x14ac:dyDescent="0.2"/>
    <row r="64852" ht="12.75" customHeight="1" x14ac:dyDescent="0.2"/>
    <row r="64853" ht="12.75" customHeight="1" x14ac:dyDescent="0.2"/>
    <row r="64854" ht="12.75" customHeight="1" x14ac:dyDescent="0.2"/>
    <row r="64855" ht="12.75" customHeight="1" x14ac:dyDescent="0.2"/>
    <row r="64856" ht="12.75" customHeight="1" x14ac:dyDescent="0.2"/>
    <row r="64857" ht="12.75" customHeight="1" x14ac:dyDescent="0.2"/>
    <row r="64858" ht="12.75" customHeight="1" x14ac:dyDescent="0.2"/>
    <row r="64859" ht="12.75" customHeight="1" x14ac:dyDescent="0.2"/>
    <row r="64860" ht="12.75" customHeight="1" x14ac:dyDescent="0.2"/>
    <row r="64861" ht="12.75" customHeight="1" x14ac:dyDescent="0.2"/>
    <row r="64862" ht="12.75" customHeight="1" x14ac:dyDescent="0.2"/>
    <row r="64863" ht="12.75" customHeight="1" x14ac:dyDescent="0.2"/>
    <row r="64864" ht="12.75" customHeight="1" x14ac:dyDescent="0.2"/>
    <row r="64865" ht="12.75" customHeight="1" x14ac:dyDescent="0.2"/>
    <row r="64866" ht="12.75" customHeight="1" x14ac:dyDescent="0.2"/>
    <row r="64867" ht="12.75" customHeight="1" x14ac:dyDescent="0.2"/>
    <row r="64868" ht="12.75" customHeight="1" x14ac:dyDescent="0.2"/>
    <row r="64869" ht="12.75" customHeight="1" x14ac:dyDescent="0.2"/>
    <row r="64870" ht="12.75" customHeight="1" x14ac:dyDescent="0.2"/>
    <row r="64871" ht="12.75" customHeight="1" x14ac:dyDescent="0.2"/>
    <row r="64872" ht="12.75" customHeight="1" x14ac:dyDescent="0.2"/>
    <row r="64873" ht="12.75" customHeight="1" x14ac:dyDescent="0.2"/>
    <row r="64874" ht="12.75" customHeight="1" x14ac:dyDescent="0.2"/>
    <row r="64875" ht="12.75" customHeight="1" x14ac:dyDescent="0.2"/>
    <row r="64876" ht="12.75" customHeight="1" x14ac:dyDescent="0.2"/>
    <row r="64877" ht="12.75" customHeight="1" x14ac:dyDescent="0.2"/>
    <row r="64878" ht="12.75" customHeight="1" x14ac:dyDescent="0.2"/>
    <row r="64879" ht="12.75" customHeight="1" x14ac:dyDescent="0.2"/>
    <row r="64880" ht="12.75" customHeight="1" x14ac:dyDescent="0.2"/>
    <row r="64881" ht="12.75" customHeight="1" x14ac:dyDescent="0.2"/>
    <row r="64882" ht="12.75" customHeight="1" x14ac:dyDescent="0.2"/>
    <row r="64883" ht="12.75" customHeight="1" x14ac:dyDescent="0.2"/>
    <row r="64884" ht="12.75" customHeight="1" x14ac:dyDescent="0.2"/>
    <row r="64885" ht="12.75" customHeight="1" x14ac:dyDescent="0.2"/>
    <row r="64886" ht="12.75" customHeight="1" x14ac:dyDescent="0.2"/>
    <row r="64887" ht="12.75" customHeight="1" x14ac:dyDescent="0.2"/>
    <row r="64888" ht="12.75" customHeight="1" x14ac:dyDescent="0.2"/>
    <row r="64889" ht="12.75" customHeight="1" x14ac:dyDescent="0.2"/>
    <row r="64890" ht="12.75" customHeight="1" x14ac:dyDescent="0.2"/>
    <row r="64891" ht="12.75" customHeight="1" x14ac:dyDescent="0.2"/>
    <row r="64892" ht="12.75" customHeight="1" x14ac:dyDescent="0.2"/>
    <row r="64893" ht="12.75" customHeight="1" x14ac:dyDescent="0.2"/>
    <row r="64894" ht="12.75" customHeight="1" x14ac:dyDescent="0.2"/>
    <row r="64895" ht="12.75" customHeight="1" x14ac:dyDescent="0.2"/>
    <row r="64896" ht="12.75" customHeight="1" x14ac:dyDescent="0.2"/>
    <row r="64897" ht="12.75" customHeight="1" x14ac:dyDescent="0.2"/>
    <row r="64898" ht="12.75" customHeight="1" x14ac:dyDescent="0.2"/>
    <row r="64899" ht="12.75" customHeight="1" x14ac:dyDescent="0.2"/>
    <row r="64900" ht="12.75" customHeight="1" x14ac:dyDescent="0.2"/>
    <row r="64901" ht="12.75" customHeight="1" x14ac:dyDescent="0.2"/>
    <row r="64902" ht="12.75" customHeight="1" x14ac:dyDescent="0.2"/>
    <row r="64903" ht="12.75" customHeight="1" x14ac:dyDescent="0.2"/>
    <row r="64904" ht="12.75" customHeight="1" x14ac:dyDescent="0.2"/>
    <row r="64905" ht="12.75" customHeight="1" x14ac:dyDescent="0.2"/>
    <row r="64906" ht="12.75" customHeight="1" x14ac:dyDescent="0.2"/>
    <row r="64907" ht="12.75" customHeight="1" x14ac:dyDescent="0.2"/>
    <row r="64908" ht="12.75" customHeight="1" x14ac:dyDescent="0.2"/>
    <row r="64909" ht="12.75" customHeight="1" x14ac:dyDescent="0.2"/>
    <row r="64910" ht="12.75" customHeight="1" x14ac:dyDescent="0.2"/>
    <row r="64911" ht="12.75" customHeight="1" x14ac:dyDescent="0.2"/>
    <row r="64912" ht="12.75" customHeight="1" x14ac:dyDescent="0.2"/>
    <row r="64913" ht="12.75" customHeight="1" x14ac:dyDescent="0.2"/>
    <row r="64914" ht="12.75" customHeight="1" x14ac:dyDescent="0.2"/>
    <row r="64915" ht="12.75" customHeight="1" x14ac:dyDescent="0.2"/>
    <row r="64916" ht="12.75" customHeight="1" x14ac:dyDescent="0.2"/>
    <row r="64917" ht="12.75" customHeight="1" x14ac:dyDescent="0.2"/>
    <row r="64918" ht="12.75" customHeight="1" x14ac:dyDescent="0.2"/>
    <row r="64919" ht="12.75" customHeight="1" x14ac:dyDescent="0.2"/>
    <row r="64920" ht="12.75" customHeight="1" x14ac:dyDescent="0.2"/>
    <row r="64921" ht="12.75" customHeight="1" x14ac:dyDescent="0.2"/>
    <row r="64922" ht="12.75" customHeight="1" x14ac:dyDescent="0.2"/>
    <row r="64923" ht="12.75" customHeight="1" x14ac:dyDescent="0.2"/>
    <row r="64924" ht="12.75" customHeight="1" x14ac:dyDescent="0.2"/>
    <row r="64925" ht="12.75" customHeight="1" x14ac:dyDescent="0.2"/>
    <row r="64926" ht="12.75" customHeight="1" x14ac:dyDescent="0.2"/>
    <row r="64927" ht="12.75" customHeight="1" x14ac:dyDescent="0.2"/>
    <row r="64928" ht="12.75" customHeight="1" x14ac:dyDescent="0.2"/>
    <row r="64929" ht="12.75" customHeight="1" x14ac:dyDescent="0.2"/>
    <row r="64930" ht="12.75" customHeight="1" x14ac:dyDescent="0.2"/>
    <row r="64931" ht="12.75" customHeight="1" x14ac:dyDescent="0.2"/>
    <row r="64932" ht="12.75" customHeight="1" x14ac:dyDescent="0.2"/>
    <row r="64933" ht="12.75" customHeight="1" x14ac:dyDescent="0.2"/>
    <row r="64934" ht="12.75" customHeight="1" x14ac:dyDescent="0.2"/>
    <row r="64935" ht="12.75" customHeight="1" x14ac:dyDescent="0.2"/>
    <row r="64936" ht="12.75" customHeight="1" x14ac:dyDescent="0.2"/>
    <row r="64937" ht="12.75" customHeight="1" x14ac:dyDescent="0.2"/>
    <row r="64938" ht="12.75" customHeight="1" x14ac:dyDescent="0.2"/>
    <row r="64939" ht="12.75" customHeight="1" x14ac:dyDescent="0.2"/>
    <row r="64940" ht="12.75" customHeight="1" x14ac:dyDescent="0.2"/>
    <row r="64941" ht="12.75" customHeight="1" x14ac:dyDescent="0.2"/>
    <row r="64942" ht="12.75" customHeight="1" x14ac:dyDescent="0.2"/>
    <row r="64943" ht="12.75" customHeight="1" x14ac:dyDescent="0.2"/>
    <row r="64944" ht="12.75" customHeight="1" x14ac:dyDescent="0.2"/>
    <row r="64945" ht="12.75" customHeight="1" x14ac:dyDescent="0.2"/>
    <row r="64946" ht="12.75" customHeight="1" x14ac:dyDescent="0.2"/>
    <row r="64947" ht="12.75" customHeight="1" x14ac:dyDescent="0.2"/>
    <row r="64948" ht="12.75" customHeight="1" x14ac:dyDescent="0.2"/>
    <row r="64949" ht="12.75" customHeight="1" x14ac:dyDescent="0.2"/>
    <row r="64950" ht="12.75" customHeight="1" x14ac:dyDescent="0.2"/>
    <row r="64951" ht="12.75" customHeight="1" x14ac:dyDescent="0.2"/>
    <row r="64952" ht="12.75" customHeight="1" x14ac:dyDescent="0.2"/>
    <row r="64953" ht="12.75" customHeight="1" x14ac:dyDescent="0.2"/>
    <row r="64954" ht="12.75" customHeight="1" x14ac:dyDescent="0.2"/>
    <row r="64955" ht="12.75" customHeight="1" x14ac:dyDescent="0.2"/>
    <row r="64956" ht="12.75" customHeight="1" x14ac:dyDescent="0.2"/>
    <row r="64957" ht="12.75" customHeight="1" x14ac:dyDescent="0.2"/>
    <row r="64958" ht="12.75" customHeight="1" x14ac:dyDescent="0.2"/>
    <row r="64959" ht="12.75" customHeight="1" x14ac:dyDescent="0.2"/>
    <row r="64960" ht="12.75" customHeight="1" x14ac:dyDescent="0.2"/>
    <row r="64961" ht="12.75" customHeight="1" x14ac:dyDescent="0.2"/>
    <row r="64962" ht="12.75" customHeight="1" x14ac:dyDescent="0.2"/>
    <row r="64963" ht="12.75" customHeight="1" x14ac:dyDescent="0.2"/>
    <row r="64964" ht="12.75" customHeight="1" x14ac:dyDescent="0.2"/>
    <row r="64965" ht="12.75" customHeight="1" x14ac:dyDescent="0.2"/>
    <row r="64966" ht="12.75" customHeight="1" x14ac:dyDescent="0.2"/>
    <row r="64967" ht="12.75" customHeight="1" x14ac:dyDescent="0.2"/>
    <row r="64968" ht="12.75" customHeight="1" x14ac:dyDescent="0.2"/>
    <row r="64969" ht="12.75" customHeight="1" x14ac:dyDescent="0.2"/>
    <row r="64970" ht="12.75" customHeight="1" x14ac:dyDescent="0.2"/>
    <row r="64971" ht="12.75" customHeight="1" x14ac:dyDescent="0.2"/>
    <row r="64972" ht="12.75" customHeight="1" x14ac:dyDescent="0.2"/>
    <row r="64973" ht="12.75" customHeight="1" x14ac:dyDescent="0.2"/>
    <row r="64974" ht="12.75" customHeight="1" x14ac:dyDescent="0.2"/>
    <row r="64975" ht="12.75" customHeight="1" x14ac:dyDescent="0.2"/>
    <row r="64976" ht="12.75" customHeight="1" x14ac:dyDescent="0.2"/>
    <row r="64977" ht="12.75" customHeight="1" x14ac:dyDescent="0.2"/>
    <row r="64978" ht="12.75" customHeight="1" x14ac:dyDescent="0.2"/>
    <row r="64979" ht="12.75" customHeight="1" x14ac:dyDescent="0.2"/>
    <row r="64980" ht="12.75" customHeight="1" x14ac:dyDescent="0.2"/>
    <row r="64981" ht="12.75" customHeight="1" x14ac:dyDescent="0.2"/>
    <row r="64982" ht="12.75" customHeight="1" x14ac:dyDescent="0.2"/>
    <row r="64983" ht="12.75" customHeight="1" x14ac:dyDescent="0.2"/>
    <row r="64984" ht="12.75" customHeight="1" x14ac:dyDescent="0.2"/>
    <row r="64985" ht="12.75" customHeight="1" x14ac:dyDescent="0.2"/>
    <row r="64986" ht="12.75" customHeight="1" x14ac:dyDescent="0.2"/>
    <row r="64987" ht="12.75" customHeight="1" x14ac:dyDescent="0.2"/>
    <row r="64988" ht="12.75" customHeight="1" x14ac:dyDescent="0.2"/>
    <row r="64989" ht="12.75" customHeight="1" x14ac:dyDescent="0.2"/>
    <row r="64990" ht="12.75" customHeight="1" x14ac:dyDescent="0.2"/>
    <row r="64991" ht="12.75" customHeight="1" x14ac:dyDescent="0.2"/>
    <row r="64992" ht="12.75" customHeight="1" x14ac:dyDescent="0.2"/>
    <row r="64993" ht="12.75" customHeight="1" x14ac:dyDescent="0.2"/>
    <row r="64994" ht="12.75" customHeight="1" x14ac:dyDescent="0.2"/>
    <row r="64995" ht="12.75" customHeight="1" x14ac:dyDescent="0.2"/>
    <row r="64996" ht="12.75" customHeight="1" x14ac:dyDescent="0.2"/>
    <row r="64997" ht="12.75" customHeight="1" x14ac:dyDescent="0.2"/>
    <row r="64998" ht="12.75" customHeight="1" x14ac:dyDescent="0.2"/>
    <row r="64999" ht="12.75" customHeight="1" x14ac:dyDescent="0.2"/>
    <row r="65000" ht="12.75" customHeight="1" x14ac:dyDescent="0.2"/>
    <row r="65001" ht="12.75" customHeight="1" x14ac:dyDescent="0.2"/>
    <row r="65002" ht="12.75" customHeight="1" x14ac:dyDescent="0.2"/>
    <row r="65003" ht="12.75" customHeight="1" x14ac:dyDescent="0.2"/>
    <row r="65004" ht="12.75" customHeight="1" x14ac:dyDescent="0.2"/>
    <row r="65005" ht="12.75" customHeight="1" x14ac:dyDescent="0.2"/>
    <row r="65006" ht="12.75" customHeight="1" x14ac:dyDescent="0.2"/>
    <row r="65007" ht="12.75" customHeight="1" x14ac:dyDescent="0.2"/>
    <row r="65008" ht="12.75" customHeight="1" x14ac:dyDescent="0.2"/>
    <row r="65009" ht="12.75" customHeight="1" x14ac:dyDescent="0.2"/>
    <row r="65010" ht="12.75" customHeight="1" x14ac:dyDescent="0.2"/>
    <row r="65011" ht="12.75" customHeight="1" x14ac:dyDescent="0.2"/>
    <row r="65012" ht="12.75" customHeight="1" x14ac:dyDescent="0.2"/>
    <row r="65013" ht="12.75" customHeight="1" x14ac:dyDescent="0.2"/>
    <row r="65014" ht="12.75" customHeight="1" x14ac:dyDescent="0.2"/>
    <row r="65015" ht="12.75" customHeight="1" x14ac:dyDescent="0.2"/>
    <row r="65016" ht="12.75" customHeight="1" x14ac:dyDescent="0.2"/>
    <row r="65017" ht="12.75" customHeight="1" x14ac:dyDescent="0.2"/>
    <row r="65018" ht="12.75" customHeight="1" x14ac:dyDescent="0.2"/>
    <row r="65019" ht="12.75" customHeight="1" x14ac:dyDescent="0.2"/>
    <row r="65020" ht="12.75" customHeight="1" x14ac:dyDescent="0.2"/>
    <row r="65021" ht="12.75" customHeight="1" x14ac:dyDescent="0.2"/>
    <row r="65022" ht="12.75" customHeight="1" x14ac:dyDescent="0.2"/>
    <row r="65023" ht="12.75" customHeight="1" x14ac:dyDescent="0.2"/>
    <row r="65024" ht="12.75" customHeight="1" x14ac:dyDescent="0.2"/>
    <row r="65025" ht="12.75" customHeight="1" x14ac:dyDescent="0.2"/>
    <row r="65026" ht="12.75" customHeight="1" x14ac:dyDescent="0.2"/>
    <row r="65027" ht="12.75" customHeight="1" x14ac:dyDescent="0.2"/>
    <row r="65028" ht="12.75" customHeight="1" x14ac:dyDescent="0.2"/>
    <row r="65029" ht="12.75" customHeight="1" x14ac:dyDescent="0.2"/>
    <row r="65030" ht="12.75" customHeight="1" x14ac:dyDescent="0.2"/>
    <row r="65031" ht="12.75" customHeight="1" x14ac:dyDescent="0.2"/>
    <row r="65032" ht="12.75" customHeight="1" x14ac:dyDescent="0.2"/>
    <row r="65033" ht="12.75" customHeight="1" x14ac:dyDescent="0.2"/>
    <row r="65034" ht="12.75" customHeight="1" x14ac:dyDescent="0.2"/>
    <row r="65035" ht="12.75" customHeight="1" x14ac:dyDescent="0.2"/>
    <row r="65036" ht="12.75" customHeight="1" x14ac:dyDescent="0.2"/>
    <row r="65037" ht="12.75" customHeight="1" x14ac:dyDescent="0.2"/>
    <row r="65038" ht="12.75" customHeight="1" x14ac:dyDescent="0.2"/>
    <row r="65039" ht="12.75" customHeight="1" x14ac:dyDescent="0.2"/>
    <row r="65040" ht="12.75" customHeight="1" x14ac:dyDescent="0.2"/>
    <row r="65041" ht="12.75" customHeight="1" x14ac:dyDescent="0.2"/>
    <row r="65042" ht="12.75" customHeight="1" x14ac:dyDescent="0.2"/>
    <row r="65043" ht="12.75" customHeight="1" x14ac:dyDescent="0.2"/>
    <row r="65044" ht="12.75" customHeight="1" x14ac:dyDescent="0.2"/>
    <row r="65045" ht="12.75" customHeight="1" x14ac:dyDescent="0.2"/>
    <row r="65046" ht="12.75" customHeight="1" x14ac:dyDescent="0.2"/>
    <row r="65047" ht="12.75" customHeight="1" x14ac:dyDescent="0.2"/>
    <row r="65048" ht="12.75" customHeight="1" x14ac:dyDescent="0.2"/>
    <row r="65049" ht="12.75" customHeight="1" x14ac:dyDescent="0.2"/>
    <row r="65050" ht="12.75" customHeight="1" x14ac:dyDescent="0.2"/>
    <row r="65051" ht="12.75" customHeight="1" x14ac:dyDescent="0.2"/>
    <row r="65052" ht="12.75" customHeight="1" x14ac:dyDescent="0.2"/>
    <row r="65053" ht="12.75" customHeight="1" x14ac:dyDescent="0.2"/>
    <row r="65054" ht="12.75" customHeight="1" x14ac:dyDescent="0.2"/>
    <row r="65055" ht="12.75" customHeight="1" x14ac:dyDescent="0.2"/>
    <row r="65056" ht="12.75" customHeight="1" x14ac:dyDescent="0.2"/>
    <row r="65057" ht="12.75" customHeight="1" x14ac:dyDescent="0.2"/>
    <row r="65058" ht="12.75" customHeight="1" x14ac:dyDescent="0.2"/>
    <row r="65059" ht="12.75" customHeight="1" x14ac:dyDescent="0.2"/>
    <row r="65060" ht="12.75" customHeight="1" x14ac:dyDescent="0.2"/>
    <row r="65061" ht="12.75" customHeight="1" x14ac:dyDescent="0.2"/>
    <row r="65062" ht="12.75" customHeight="1" x14ac:dyDescent="0.2"/>
    <row r="65063" ht="12.75" customHeight="1" x14ac:dyDescent="0.2"/>
    <row r="65064" ht="12.75" customHeight="1" x14ac:dyDescent="0.2"/>
    <row r="65065" ht="12.75" customHeight="1" x14ac:dyDescent="0.2"/>
    <row r="65066" ht="12.75" customHeight="1" x14ac:dyDescent="0.2"/>
    <row r="65067" ht="12.75" customHeight="1" x14ac:dyDescent="0.2"/>
    <row r="65068" ht="12.75" customHeight="1" x14ac:dyDescent="0.2"/>
    <row r="65069" ht="12.75" customHeight="1" x14ac:dyDescent="0.2"/>
    <row r="65070" ht="12.75" customHeight="1" x14ac:dyDescent="0.2"/>
    <row r="65071" ht="12.75" customHeight="1" x14ac:dyDescent="0.2"/>
    <row r="65072" ht="12.75" customHeight="1" x14ac:dyDescent="0.2"/>
    <row r="65073" ht="12.75" customHeight="1" x14ac:dyDescent="0.2"/>
    <row r="65074" ht="12.75" customHeight="1" x14ac:dyDescent="0.2"/>
    <row r="65075" ht="12.75" customHeight="1" x14ac:dyDescent="0.2"/>
    <row r="65076" ht="12.75" customHeight="1" x14ac:dyDescent="0.2"/>
    <row r="65077" ht="12.75" customHeight="1" x14ac:dyDescent="0.2"/>
    <row r="65078" ht="12.75" customHeight="1" x14ac:dyDescent="0.2"/>
    <row r="65079" ht="12.75" customHeight="1" x14ac:dyDescent="0.2"/>
    <row r="65080" ht="12.75" customHeight="1" x14ac:dyDescent="0.2"/>
    <row r="65081" ht="12.75" customHeight="1" x14ac:dyDescent="0.2"/>
    <row r="65082" ht="12.75" customHeight="1" x14ac:dyDescent="0.2"/>
    <row r="65083" ht="12.75" customHeight="1" x14ac:dyDescent="0.2"/>
    <row r="65084" ht="12.75" customHeight="1" x14ac:dyDescent="0.2"/>
    <row r="65085" ht="12.75" customHeight="1" x14ac:dyDescent="0.2"/>
    <row r="65086" ht="12.75" customHeight="1" x14ac:dyDescent="0.2"/>
    <row r="65087" ht="12.75" customHeight="1" x14ac:dyDescent="0.2"/>
    <row r="65088" ht="12.75" customHeight="1" x14ac:dyDescent="0.2"/>
    <row r="65089" ht="12.75" customHeight="1" x14ac:dyDescent="0.2"/>
    <row r="65090" ht="12.75" customHeight="1" x14ac:dyDescent="0.2"/>
    <row r="65091" ht="12.75" customHeight="1" x14ac:dyDescent="0.2"/>
    <row r="65092" ht="12.75" customHeight="1" x14ac:dyDescent="0.2"/>
    <row r="65093" ht="12.75" customHeight="1" x14ac:dyDescent="0.2"/>
    <row r="65094" ht="12.75" customHeight="1" x14ac:dyDescent="0.2"/>
    <row r="65095" ht="12.75" customHeight="1" x14ac:dyDescent="0.2"/>
    <row r="65096" ht="12.75" customHeight="1" x14ac:dyDescent="0.2"/>
    <row r="65097" ht="12.75" customHeight="1" x14ac:dyDescent="0.2"/>
    <row r="65098" ht="12.75" customHeight="1" x14ac:dyDescent="0.2"/>
    <row r="65099" ht="12.75" customHeight="1" x14ac:dyDescent="0.2"/>
    <row r="65100" ht="12.75" customHeight="1" x14ac:dyDescent="0.2"/>
    <row r="65101" ht="12.75" customHeight="1" x14ac:dyDescent="0.2"/>
    <row r="65102" ht="12.75" customHeight="1" x14ac:dyDescent="0.2"/>
    <row r="65103" ht="12.75" customHeight="1" x14ac:dyDescent="0.2"/>
    <row r="65104" ht="12.75" customHeight="1" x14ac:dyDescent="0.2"/>
    <row r="65105" ht="12.75" customHeight="1" x14ac:dyDescent="0.2"/>
    <row r="65106" ht="12.75" customHeight="1" x14ac:dyDescent="0.2"/>
    <row r="65107" ht="12.75" customHeight="1" x14ac:dyDescent="0.2"/>
    <row r="65108" ht="12.75" customHeight="1" x14ac:dyDescent="0.2"/>
    <row r="65109" ht="12.75" customHeight="1" x14ac:dyDescent="0.2"/>
    <row r="65110" ht="12.75" customHeight="1" x14ac:dyDescent="0.2"/>
    <row r="65111" ht="12.75" customHeight="1" x14ac:dyDescent="0.2"/>
    <row r="65112" ht="12.75" customHeight="1" x14ac:dyDescent="0.2"/>
    <row r="65113" ht="12.75" customHeight="1" x14ac:dyDescent="0.2"/>
    <row r="65114" ht="12.75" customHeight="1" x14ac:dyDescent="0.2"/>
    <row r="65115" ht="12.75" customHeight="1" x14ac:dyDescent="0.2"/>
    <row r="65116" ht="12.75" customHeight="1" x14ac:dyDescent="0.2"/>
    <row r="65117" ht="12.75" customHeight="1" x14ac:dyDescent="0.2"/>
    <row r="65118" ht="12.75" customHeight="1" x14ac:dyDescent="0.2"/>
    <row r="65119" ht="12.75" customHeight="1" x14ac:dyDescent="0.2"/>
    <row r="65120" ht="12.75" customHeight="1" x14ac:dyDescent="0.2"/>
    <row r="65121" ht="12.75" customHeight="1" x14ac:dyDescent="0.2"/>
    <row r="65122" ht="12.75" customHeight="1" x14ac:dyDescent="0.2"/>
    <row r="65123" ht="12.75" customHeight="1" x14ac:dyDescent="0.2"/>
    <row r="65124" ht="12.75" customHeight="1" x14ac:dyDescent="0.2"/>
    <row r="65125" ht="12.75" customHeight="1" x14ac:dyDescent="0.2"/>
    <row r="65126" ht="12.75" customHeight="1" x14ac:dyDescent="0.2"/>
    <row r="65127" ht="12.75" customHeight="1" x14ac:dyDescent="0.2"/>
    <row r="65128" ht="12.75" customHeight="1" x14ac:dyDescent="0.2"/>
    <row r="65129" ht="12.75" customHeight="1" x14ac:dyDescent="0.2"/>
    <row r="65130" ht="12.75" customHeight="1" x14ac:dyDescent="0.2"/>
    <row r="65131" ht="12.75" customHeight="1" x14ac:dyDescent="0.2"/>
    <row r="65132" ht="12.75" customHeight="1" x14ac:dyDescent="0.2"/>
    <row r="65133" ht="12.75" customHeight="1" x14ac:dyDescent="0.2"/>
    <row r="65134" ht="12.75" customHeight="1" x14ac:dyDescent="0.2"/>
    <row r="65135" ht="12.75" customHeight="1" x14ac:dyDescent="0.2"/>
    <row r="65136" ht="12.75" customHeight="1" x14ac:dyDescent="0.2"/>
    <row r="65137" ht="12.75" customHeight="1" x14ac:dyDescent="0.2"/>
    <row r="65138" ht="12.75" customHeight="1" x14ac:dyDescent="0.2"/>
    <row r="65139" ht="12.75" customHeight="1" x14ac:dyDescent="0.2"/>
    <row r="65140" ht="12.75" customHeight="1" x14ac:dyDescent="0.2"/>
    <row r="65141" ht="12.75" customHeight="1" x14ac:dyDescent="0.2"/>
    <row r="65142" ht="12.75" customHeight="1" x14ac:dyDescent="0.2"/>
    <row r="65143" ht="12.75" customHeight="1" x14ac:dyDescent="0.2"/>
    <row r="65144" ht="12.75" customHeight="1" x14ac:dyDescent="0.2"/>
    <row r="65145" ht="12.75" customHeight="1" x14ac:dyDescent="0.2"/>
    <row r="65146" ht="12.75" customHeight="1" x14ac:dyDescent="0.2"/>
    <row r="65147" ht="12.75" customHeight="1" x14ac:dyDescent="0.2"/>
    <row r="65148" ht="12.75" customHeight="1" x14ac:dyDescent="0.2"/>
    <row r="65149" ht="12.75" customHeight="1" x14ac:dyDescent="0.2"/>
    <row r="65150" ht="12.75" customHeight="1" x14ac:dyDescent="0.2"/>
    <row r="65151" ht="12.75" customHeight="1" x14ac:dyDescent="0.2"/>
    <row r="65152" ht="12.75" customHeight="1" x14ac:dyDescent="0.2"/>
    <row r="65153" ht="12.75" customHeight="1" x14ac:dyDescent="0.2"/>
    <row r="65154" ht="12.75" customHeight="1" x14ac:dyDescent="0.2"/>
    <row r="65155" ht="12.75" customHeight="1" x14ac:dyDescent="0.2"/>
    <row r="65156" ht="12.75" customHeight="1" x14ac:dyDescent="0.2"/>
    <row r="65157" ht="12.75" customHeight="1" x14ac:dyDescent="0.2"/>
    <row r="65158" ht="12.75" customHeight="1" x14ac:dyDescent="0.2"/>
    <row r="65159" ht="12.75" customHeight="1" x14ac:dyDescent="0.2"/>
    <row r="65160" ht="12.75" customHeight="1" x14ac:dyDescent="0.2"/>
    <row r="65161" ht="12.75" customHeight="1" x14ac:dyDescent="0.2"/>
    <row r="65162" ht="12.75" customHeight="1" x14ac:dyDescent="0.2"/>
    <row r="65163" ht="12.75" customHeight="1" x14ac:dyDescent="0.2"/>
    <row r="65164" ht="12.75" customHeight="1" x14ac:dyDescent="0.2"/>
    <row r="65165" ht="12.75" customHeight="1" x14ac:dyDescent="0.2"/>
    <row r="65166" ht="12.75" customHeight="1" x14ac:dyDescent="0.2"/>
    <row r="65167" ht="12.75" customHeight="1" x14ac:dyDescent="0.2"/>
    <row r="65168" ht="12.75" customHeight="1" x14ac:dyDescent="0.2"/>
    <row r="65169" ht="12.75" customHeight="1" x14ac:dyDescent="0.2"/>
    <row r="65170" ht="12.75" customHeight="1" x14ac:dyDescent="0.2"/>
    <row r="65171" ht="12.75" customHeight="1" x14ac:dyDescent="0.2"/>
    <row r="65172" ht="12.75" customHeight="1" x14ac:dyDescent="0.2"/>
    <row r="65173" ht="12.75" customHeight="1" x14ac:dyDescent="0.2"/>
    <row r="65174" ht="12.75" customHeight="1" x14ac:dyDescent="0.2"/>
    <row r="65175" ht="12.75" customHeight="1" x14ac:dyDescent="0.2"/>
    <row r="65176" ht="12.75" customHeight="1" x14ac:dyDescent="0.2"/>
    <row r="65177" ht="12.75" customHeight="1" x14ac:dyDescent="0.2"/>
    <row r="65178" ht="12.75" customHeight="1" x14ac:dyDescent="0.2"/>
    <row r="65179" ht="12.75" customHeight="1" x14ac:dyDescent="0.2"/>
    <row r="65180" ht="12.75" customHeight="1" x14ac:dyDescent="0.2"/>
    <row r="65181" ht="12.75" customHeight="1" x14ac:dyDescent="0.2"/>
    <row r="65182" ht="12.75" customHeight="1" x14ac:dyDescent="0.2"/>
    <row r="65183" ht="12.75" customHeight="1" x14ac:dyDescent="0.2"/>
    <row r="65184" ht="12.75" customHeight="1" x14ac:dyDescent="0.2"/>
    <row r="65185" ht="12.75" customHeight="1" x14ac:dyDescent="0.2"/>
    <row r="65186" ht="12.75" customHeight="1" x14ac:dyDescent="0.2"/>
    <row r="65187" ht="12.75" customHeight="1" x14ac:dyDescent="0.2"/>
    <row r="65188" ht="12.75" customHeight="1" x14ac:dyDescent="0.2"/>
    <row r="65189" ht="12.75" customHeight="1" x14ac:dyDescent="0.2"/>
    <row r="65190" ht="12.75" customHeight="1" x14ac:dyDescent="0.2"/>
    <row r="65191" ht="12.75" customHeight="1" x14ac:dyDescent="0.2"/>
    <row r="65192" ht="12.75" customHeight="1" x14ac:dyDescent="0.2"/>
    <row r="65193" ht="12.75" customHeight="1" x14ac:dyDescent="0.2"/>
    <row r="65194" ht="12.75" customHeight="1" x14ac:dyDescent="0.2"/>
    <row r="65195" ht="12.75" customHeight="1" x14ac:dyDescent="0.2"/>
    <row r="65196" ht="12.75" customHeight="1" x14ac:dyDescent="0.2"/>
    <row r="65197" ht="12.75" customHeight="1" x14ac:dyDescent="0.2"/>
    <row r="65198" ht="12.75" customHeight="1" x14ac:dyDescent="0.2"/>
    <row r="65199" ht="12.75" customHeight="1" x14ac:dyDescent="0.2"/>
    <row r="65200" ht="12.75" customHeight="1" x14ac:dyDescent="0.2"/>
    <row r="65201" ht="12.75" customHeight="1" x14ac:dyDescent="0.2"/>
    <row r="65202" ht="12.75" customHeight="1" x14ac:dyDescent="0.2"/>
    <row r="65203" ht="12.75" customHeight="1" x14ac:dyDescent="0.2"/>
    <row r="65204" ht="12.75" customHeight="1" x14ac:dyDescent="0.2"/>
    <row r="65205" ht="12.75" customHeight="1" x14ac:dyDescent="0.2"/>
    <row r="65206" ht="12.75" customHeight="1" x14ac:dyDescent="0.2"/>
    <row r="65207" ht="12.75" customHeight="1" x14ac:dyDescent="0.2"/>
    <row r="65208" ht="12.75" customHeight="1" x14ac:dyDescent="0.2"/>
    <row r="65209" ht="12.75" customHeight="1" x14ac:dyDescent="0.2"/>
    <row r="65210" ht="12.75" customHeight="1" x14ac:dyDescent="0.2"/>
    <row r="65211" ht="12.75" customHeight="1" x14ac:dyDescent="0.2"/>
    <row r="65212" ht="12.75" customHeight="1" x14ac:dyDescent="0.2"/>
    <row r="65213" ht="12.75" customHeight="1" x14ac:dyDescent="0.2"/>
    <row r="65214" ht="12.75" customHeight="1" x14ac:dyDescent="0.2"/>
    <row r="65215" ht="12.75" customHeight="1" x14ac:dyDescent="0.2"/>
    <row r="65216" ht="12.75" customHeight="1" x14ac:dyDescent="0.2"/>
    <row r="65217" ht="12.75" customHeight="1" x14ac:dyDescent="0.2"/>
    <row r="65218" ht="12.75" customHeight="1" x14ac:dyDescent="0.2"/>
    <row r="65219" ht="12.75" customHeight="1" x14ac:dyDescent="0.2"/>
    <row r="65220" ht="12.75" customHeight="1" x14ac:dyDescent="0.2"/>
    <row r="65221" ht="12.75" customHeight="1" x14ac:dyDescent="0.2"/>
    <row r="65222" ht="12.75" customHeight="1" x14ac:dyDescent="0.2"/>
    <row r="65223" ht="12.75" customHeight="1" x14ac:dyDescent="0.2"/>
    <row r="65224" ht="12.75" customHeight="1" x14ac:dyDescent="0.2"/>
    <row r="65225" ht="12.75" customHeight="1" x14ac:dyDescent="0.2"/>
    <row r="65226" ht="12.75" customHeight="1" x14ac:dyDescent="0.2"/>
    <row r="65227" ht="12.75" customHeight="1" x14ac:dyDescent="0.2"/>
    <row r="65228" ht="12.75" customHeight="1" x14ac:dyDescent="0.2"/>
    <row r="65229" ht="12.75" customHeight="1" x14ac:dyDescent="0.2"/>
    <row r="65230" ht="12.75" customHeight="1" x14ac:dyDescent="0.2"/>
    <row r="65231" ht="12.75" customHeight="1" x14ac:dyDescent="0.2"/>
    <row r="65232" ht="12.75" customHeight="1" x14ac:dyDescent="0.2"/>
    <row r="65233" ht="12.75" customHeight="1" x14ac:dyDescent="0.2"/>
    <row r="65234" ht="12.75" customHeight="1" x14ac:dyDescent="0.2"/>
    <row r="65235" ht="12.75" customHeight="1" x14ac:dyDescent="0.2"/>
    <row r="65236" ht="12.75" customHeight="1" x14ac:dyDescent="0.2"/>
    <row r="65237" ht="12.75" customHeight="1" x14ac:dyDescent="0.2"/>
    <row r="65238" ht="12.75" customHeight="1" x14ac:dyDescent="0.2"/>
    <row r="65239" ht="12.75" customHeight="1" x14ac:dyDescent="0.2"/>
    <row r="65240" ht="12.75" customHeight="1" x14ac:dyDescent="0.2"/>
    <row r="65241" ht="12.75" customHeight="1" x14ac:dyDescent="0.2"/>
    <row r="65242" ht="12.75" customHeight="1" x14ac:dyDescent="0.2"/>
    <row r="65243" ht="12.75" customHeight="1" x14ac:dyDescent="0.2"/>
    <row r="65244" ht="12.75" customHeight="1" x14ac:dyDescent="0.2"/>
    <row r="65245" ht="12.75" customHeight="1" x14ac:dyDescent="0.2"/>
    <row r="65246" ht="12.75" customHeight="1" x14ac:dyDescent="0.2"/>
    <row r="65247" ht="12.75" customHeight="1" x14ac:dyDescent="0.2"/>
    <row r="65248" ht="12.75" customHeight="1" x14ac:dyDescent="0.2"/>
    <row r="65249" ht="12.75" customHeight="1" x14ac:dyDescent="0.2"/>
    <row r="65250" ht="12.75" customHeight="1" x14ac:dyDescent="0.2"/>
    <row r="65251" ht="12.75" customHeight="1" x14ac:dyDescent="0.2"/>
    <row r="65252" ht="12.75" customHeight="1" x14ac:dyDescent="0.2"/>
    <row r="65253" ht="12.75" customHeight="1" x14ac:dyDescent="0.2"/>
    <row r="65254" ht="12.75" customHeight="1" x14ac:dyDescent="0.2"/>
    <row r="65255" ht="12.75" customHeight="1" x14ac:dyDescent="0.2"/>
    <row r="65256" ht="12.75" customHeight="1" x14ac:dyDescent="0.2"/>
    <row r="65257" ht="12.75" customHeight="1" x14ac:dyDescent="0.2"/>
    <row r="65258" ht="12.75" customHeight="1" x14ac:dyDescent="0.2"/>
    <row r="65259" ht="12.75" customHeight="1" x14ac:dyDescent="0.2"/>
    <row r="65260" ht="12.75" customHeight="1" x14ac:dyDescent="0.2"/>
    <row r="65261" ht="12.75" customHeight="1" x14ac:dyDescent="0.2"/>
    <row r="65262" ht="12.75" customHeight="1" x14ac:dyDescent="0.2"/>
    <row r="65263" ht="12.75" customHeight="1" x14ac:dyDescent="0.2"/>
    <row r="65264" ht="12.75" customHeight="1" x14ac:dyDescent="0.2"/>
    <row r="65265" ht="12.75" customHeight="1" x14ac:dyDescent="0.2"/>
    <row r="65266" ht="12.75" customHeight="1" x14ac:dyDescent="0.2"/>
    <row r="65267" ht="12.75" customHeight="1" x14ac:dyDescent="0.2"/>
    <row r="65268" ht="12.75" customHeight="1" x14ac:dyDescent="0.2"/>
    <row r="65269" ht="12.75" customHeight="1" x14ac:dyDescent="0.2"/>
    <row r="65270" ht="12.75" customHeight="1" x14ac:dyDescent="0.2"/>
    <row r="65271" ht="12.75" customHeight="1" x14ac:dyDescent="0.2"/>
    <row r="65272" ht="12.75" customHeight="1" x14ac:dyDescent="0.2"/>
    <row r="65273" ht="12.75" customHeight="1" x14ac:dyDescent="0.2"/>
    <row r="65274" ht="12.75" customHeight="1" x14ac:dyDescent="0.2"/>
    <row r="65275" ht="12.75" customHeight="1" x14ac:dyDescent="0.2"/>
    <row r="65276" ht="12.75" customHeight="1" x14ac:dyDescent="0.2"/>
    <row r="65277" ht="12.75" customHeight="1" x14ac:dyDescent="0.2"/>
    <row r="65278" ht="12.75" customHeight="1" x14ac:dyDescent="0.2"/>
    <row r="65279" ht="12.75" customHeight="1" x14ac:dyDescent="0.2"/>
    <row r="65280" ht="12.75" customHeight="1" x14ac:dyDescent="0.2"/>
    <row r="65281" ht="12.75" customHeight="1" x14ac:dyDescent="0.2"/>
    <row r="65282" ht="12.75" customHeight="1" x14ac:dyDescent="0.2"/>
    <row r="65283" ht="12.75" customHeight="1" x14ac:dyDescent="0.2"/>
    <row r="65284" ht="12.75" customHeight="1" x14ac:dyDescent="0.2"/>
    <row r="65285" ht="12.75" customHeight="1" x14ac:dyDescent="0.2"/>
    <row r="65286" ht="12.75" customHeight="1" x14ac:dyDescent="0.2"/>
    <row r="65287" ht="12.75" customHeight="1" x14ac:dyDescent="0.2"/>
    <row r="65288" ht="12.75" customHeight="1" x14ac:dyDescent="0.2"/>
    <row r="65289" ht="12.75" customHeight="1" x14ac:dyDescent="0.2"/>
    <row r="65290" ht="12.75" customHeight="1" x14ac:dyDescent="0.2"/>
    <row r="65291" ht="12.75" customHeight="1" x14ac:dyDescent="0.2"/>
    <row r="65292" ht="12.75" customHeight="1" x14ac:dyDescent="0.2"/>
    <row r="65293" ht="12.75" customHeight="1" x14ac:dyDescent="0.2"/>
    <row r="65294" ht="12.75" customHeight="1" x14ac:dyDescent="0.2"/>
    <row r="65295" ht="12.75" customHeight="1" x14ac:dyDescent="0.2"/>
    <row r="65296" ht="12.75" customHeight="1" x14ac:dyDescent="0.2"/>
    <row r="65297" ht="12.75" customHeight="1" x14ac:dyDescent="0.2"/>
    <row r="65298" ht="12.75" customHeight="1" x14ac:dyDescent="0.2"/>
    <row r="65299" ht="12.75" customHeight="1" x14ac:dyDescent="0.2"/>
    <row r="65300" ht="12.75" customHeight="1" x14ac:dyDescent="0.2"/>
    <row r="65301" ht="12.75" customHeight="1" x14ac:dyDescent="0.2"/>
    <row r="65302" ht="12.75" customHeight="1" x14ac:dyDescent="0.2"/>
    <row r="65303" ht="12.75" customHeight="1" x14ac:dyDescent="0.2"/>
    <row r="65304" ht="12.75" customHeight="1" x14ac:dyDescent="0.2"/>
    <row r="65305" ht="12.75" customHeight="1" x14ac:dyDescent="0.2"/>
    <row r="65306" ht="12.75" customHeight="1" x14ac:dyDescent="0.2"/>
    <row r="65307" ht="12.75" customHeight="1" x14ac:dyDescent="0.2"/>
    <row r="65308" ht="12.75" customHeight="1" x14ac:dyDescent="0.2"/>
    <row r="65309" ht="12.75" customHeight="1" x14ac:dyDescent="0.2"/>
    <row r="65310" ht="12.75" customHeight="1" x14ac:dyDescent="0.2"/>
    <row r="65311" ht="12.75" customHeight="1" x14ac:dyDescent="0.2"/>
    <row r="65312" ht="12.75" customHeight="1" x14ac:dyDescent="0.2"/>
    <row r="65313" ht="12.75" customHeight="1" x14ac:dyDescent="0.2"/>
    <row r="65314" ht="12.75" customHeight="1" x14ac:dyDescent="0.2"/>
    <row r="65315" ht="12.75" customHeight="1" x14ac:dyDescent="0.2"/>
    <row r="65316" ht="12.75" customHeight="1" x14ac:dyDescent="0.2"/>
    <row r="65317" ht="12.75" customHeight="1" x14ac:dyDescent="0.2"/>
    <row r="65318" ht="12.75" customHeight="1" x14ac:dyDescent="0.2"/>
    <row r="65319" ht="12.75" customHeight="1" x14ac:dyDescent="0.2"/>
    <row r="65320" ht="12.75" customHeight="1" x14ac:dyDescent="0.2"/>
    <row r="65321" ht="12.75" customHeight="1" x14ac:dyDescent="0.2"/>
    <row r="65322" ht="12.75" customHeight="1" x14ac:dyDescent="0.2"/>
    <row r="65323" ht="12.75" customHeight="1" x14ac:dyDescent="0.2"/>
    <row r="65324" ht="12.75" customHeight="1" x14ac:dyDescent="0.2"/>
    <row r="65325" ht="12.75" customHeight="1" x14ac:dyDescent="0.2"/>
    <row r="65326" ht="12.75" customHeight="1" x14ac:dyDescent="0.2"/>
    <row r="65327" ht="12.75" customHeight="1" x14ac:dyDescent="0.2"/>
    <row r="65328" ht="12.75" customHeight="1" x14ac:dyDescent="0.2"/>
    <row r="65329" ht="12.75" customHeight="1" x14ac:dyDescent="0.2"/>
    <row r="65330" ht="12.75" customHeight="1" x14ac:dyDescent="0.2"/>
    <row r="65331" ht="12.75" customHeight="1" x14ac:dyDescent="0.2"/>
    <row r="65332" ht="12.75" customHeight="1" x14ac:dyDescent="0.2"/>
    <row r="65333" ht="12.75" customHeight="1" x14ac:dyDescent="0.2"/>
    <row r="65334" ht="12.75" customHeight="1" x14ac:dyDescent="0.2"/>
    <row r="65335" ht="12.75" customHeight="1" x14ac:dyDescent="0.2"/>
    <row r="65336" ht="12.75" customHeight="1" x14ac:dyDescent="0.2"/>
    <row r="65337" ht="12.75" customHeight="1" x14ac:dyDescent="0.2"/>
    <row r="65338" ht="12.75" customHeight="1" x14ac:dyDescent="0.2"/>
    <row r="65339" ht="12.75" customHeight="1" x14ac:dyDescent="0.2"/>
    <row r="65340" ht="12.75" customHeight="1" x14ac:dyDescent="0.2"/>
    <row r="65341" ht="12.75" customHeight="1" x14ac:dyDescent="0.2"/>
    <row r="65342" ht="12.75" customHeight="1" x14ac:dyDescent="0.2"/>
    <row r="65343" ht="12.75" customHeight="1" x14ac:dyDescent="0.2"/>
    <row r="65344" ht="12.75" customHeight="1" x14ac:dyDescent="0.2"/>
    <row r="65345" ht="12.75" customHeight="1" x14ac:dyDescent="0.2"/>
    <row r="65346" ht="12.75" customHeight="1" x14ac:dyDescent="0.2"/>
    <row r="65347" ht="12.75" customHeight="1" x14ac:dyDescent="0.2"/>
    <row r="65348" ht="12.75" customHeight="1" x14ac:dyDescent="0.2"/>
    <row r="65349" ht="12.75" customHeight="1" x14ac:dyDescent="0.2"/>
    <row r="65350" ht="12.75" customHeight="1" x14ac:dyDescent="0.2"/>
    <row r="65351" ht="12.75" customHeight="1" x14ac:dyDescent="0.2"/>
    <row r="65352" ht="12.75" customHeight="1" x14ac:dyDescent="0.2"/>
    <row r="65353" ht="12.75" customHeight="1" x14ac:dyDescent="0.2"/>
    <row r="65354" ht="12.75" customHeight="1" x14ac:dyDescent="0.2"/>
    <row r="65355" ht="12.75" customHeight="1" x14ac:dyDescent="0.2"/>
    <row r="65356" ht="12.75" customHeight="1" x14ac:dyDescent="0.2"/>
    <row r="65357" ht="12.75" customHeight="1" x14ac:dyDescent="0.2"/>
    <row r="65358" ht="12.75" customHeight="1" x14ac:dyDescent="0.2"/>
    <row r="65359" ht="12.75" customHeight="1" x14ac:dyDescent="0.2"/>
    <row r="65360" ht="12.75" customHeight="1" x14ac:dyDescent="0.2"/>
    <row r="65361" ht="12.75" customHeight="1" x14ac:dyDescent="0.2"/>
    <row r="65362" ht="12.75" customHeight="1" x14ac:dyDescent="0.2"/>
    <row r="65363" ht="12.75" customHeight="1" x14ac:dyDescent="0.2"/>
    <row r="65364" ht="12.75" customHeight="1" x14ac:dyDescent="0.2"/>
    <row r="65365" ht="12.75" customHeight="1" x14ac:dyDescent="0.2"/>
    <row r="65366" ht="12.75" customHeight="1" x14ac:dyDescent="0.2"/>
    <row r="65367" ht="12.75" customHeight="1" x14ac:dyDescent="0.2"/>
    <row r="65368" ht="12.75" customHeight="1" x14ac:dyDescent="0.2"/>
    <row r="65369" ht="12.75" customHeight="1" x14ac:dyDescent="0.2"/>
    <row r="65370" ht="12.75" customHeight="1" x14ac:dyDescent="0.2"/>
    <row r="65371" ht="12.75" customHeight="1" x14ac:dyDescent="0.2"/>
    <row r="65372" ht="12.75" customHeight="1" x14ac:dyDescent="0.2"/>
    <row r="65373" ht="12.75" customHeight="1" x14ac:dyDescent="0.2"/>
    <row r="65374" ht="12.75" customHeight="1" x14ac:dyDescent="0.2"/>
    <row r="65375" ht="12.75" customHeight="1" x14ac:dyDescent="0.2"/>
    <row r="65376" ht="12.75" customHeight="1" x14ac:dyDescent="0.2"/>
    <row r="65377" ht="12.75" customHeight="1" x14ac:dyDescent="0.2"/>
    <row r="65378" ht="12.75" customHeight="1" x14ac:dyDescent="0.2"/>
    <row r="65379" ht="12.75" customHeight="1" x14ac:dyDescent="0.2"/>
    <row r="65380" ht="12.75" customHeight="1" x14ac:dyDescent="0.2"/>
    <row r="65381" ht="12.75" customHeight="1" x14ac:dyDescent="0.2"/>
    <row r="65382" ht="12.75" customHeight="1" x14ac:dyDescent="0.2"/>
    <row r="65383" ht="12.75" customHeight="1" x14ac:dyDescent="0.2"/>
    <row r="65384" ht="12.75" customHeight="1" x14ac:dyDescent="0.2"/>
    <row r="65385" ht="12.75" customHeight="1" x14ac:dyDescent="0.2"/>
    <row r="65386" ht="12.75" customHeight="1" x14ac:dyDescent="0.2"/>
    <row r="65387" ht="12.75" customHeight="1" x14ac:dyDescent="0.2"/>
    <row r="65388" ht="12.75" customHeight="1" x14ac:dyDescent="0.2"/>
    <row r="65389" ht="12.75" customHeight="1" x14ac:dyDescent="0.2"/>
    <row r="65390" ht="12.75" customHeight="1" x14ac:dyDescent="0.2"/>
    <row r="65391" ht="12.75" customHeight="1" x14ac:dyDescent="0.2"/>
    <row r="65392" ht="12.75" customHeight="1" x14ac:dyDescent="0.2"/>
    <row r="65393" ht="12.75" customHeight="1" x14ac:dyDescent="0.2"/>
    <row r="65394" ht="12.75" customHeight="1" x14ac:dyDescent="0.2"/>
    <row r="65395" ht="12.75" customHeight="1" x14ac:dyDescent="0.2"/>
    <row r="65396" ht="12.75" customHeight="1" x14ac:dyDescent="0.2"/>
    <row r="65397" ht="12.75" customHeight="1" x14ac:dyDescent="0.2"/>
    <row r="65398" ht="12.75" customHeight="1" x14ac:dyDescent="0.2"/>
    <row r="65399" ht="12.75" customHeight="1" x14ac:dyDescent="0.2"/>
    <row r="65400" ht="12.75" customHeight="1" x14ac:dyDescent="0.2"/>
    <row r="65401" ht="12.75" customHeight="1" x14ac:dyDescent="0.2"/>
    <row r="65402" ht="12.75" customHeight="1" x14ac:dyDescent="0.2"/>
    <row r="65403" ht="12.75" customHeight="1" x14ac:dyDescent="0.2"/>
    <row r="65404" ht="12.75" customHeight="1" x14ac:dyDescent="0.2"/>
    <row r="65405" ht="12.75" customHeight="1" x14ac:dyDescent="0.2"/>
    <row r="65406" ht="12.75" customHeight="1" x14ac:dyDescent="0.2"/>
    <row r="65407" ht="12.75" customHeight="1" x14ac:dyDescent="0.2"/>
    <row r="65408" ht="12.75" customHeight="1" x14ac:dyDescent="0.2"/>
    <row r="65409" ht="12.75" customHeight="1" x14ac:dyDescent="0.2"/>
    <row r="65410" ht="12.75" customHeight="1" x14ac:dyDescent="0.2"/>
    <row r="65411" ht="12.75" customHeight="1" x14ac:dyDescent="0.2"/>
    <row r="65412" ht="12.75" customHeight="1" x14ac:dyDescent="0.2"/>
    <row r="65413" ht="12.75" customHeight="1" x14ac:dyDescent="0.2"/>
    <row r="65414" ht="12.75" customHeight="1" x14ac:dyDescent="0.2"/>
    <row r="65415" ht="12.75" customHeight="1" x14ac:dyDescent="0.2"/>
    <row r="65416" ht="12.75" customHeight="1" x14ac:dyDescent="0.2"/>
    <row r="65417" ht="12.75" customHeight="1" x14ac:dyDescent="0.2"/>
    <row r="65418" ht="12.75" customHeight="1" x14ac:dyDescent="0.2"/>
    <row r="65419" ht="12.75" customHeight="1" x14ac:dyDescent="0.2"/>
    <row r="65420" ht="12.75" customHeight="1" x14ac:dyDescent="0.2"/>
    <row r="65421" ht="12.75" customHeight="1" x14ac:dyDescent="0.2"/>
    <row r="65422" ht="12.75" customHeight="1" x14ac:dyDescent="0.2"/>
    <row r="65423" ht="12.75" customHeight="1" x14ac:dyDescent="0.2"/>
    <row r="65424" ht="12.75" customHeight="1" x14ac:dyDescent="0.2"/>
    <row r="65425" ht="12.75" customHeight="1" x14ac:dyDescent="0.2"/>
    <row r="65426" ht="12.75" customHeight="1" x14ac:dyDescent="0.2"/>
    <row r="65427" ht="12.75" customHeight="1" x14ac:dyDescent="0.2"/>
    <row r="65428" ht="12.75" customHeight="1" x14ac:dyDescent="0.2"/>
    <row r="65429" ht="12.75" customHeight="1" x14ac:dyDescent="0.2"/>
    <row r="65430" ht="12.75" customHeight="1" x14ac:dyDescent="0.2"/>
    <row r="65431" ht="12.75" customHeight="1" x14ac:dyDescent="0.2"/>
    <row r="65432" ht="12.75" customHeight="1" x14ac:dyDescent="0.2"/>
    <row r="65433" ht="12.75" customHeight="1" x14ac:dyDescent="0.2"/>
    <row r="65434" ht="12.75" customHeight="1" x14ac:dyDescent="0.2"/>
    <row r="65435" ht="12.75" customHeight="1" x14ac:dyDescent="0.2"/>
    <row r="65436" ht="12.75" customHeight="1" x14ac:dyDescent="0.2"/>
    <row r="65437" ht="12.75" customHeight="1" x14ac:dyDescent="0.2"/>
    <row r="65438" ht="12.75" customHeight="1" x14ac:dyDescent="0.2"/>
    <row r="65439" ht="12.75" customHeight="1" x14ac:dyDescent="0.2"/>
    <row r="65440" ht="12.75" customHeight="1" x14ac:dyDescent="0.2"/>
    <row r="65441" ht="12.75" customHeight="1" x14ac:dyDescent="0.2"/>
    <row r="65442" ht="12.75" customHeight="1" x14ac:dyDescent="0.2"/>
    <row r="65443" ht="12.75" customHeight="1" x14ac:dyDescent="0.2"/>
    <row r="65444" ht="12.75" customHeight="1" x14ac:dyDescent="0.2"/>
    <row r="65445" ht="12.75" customHeight="1" x14ac:dyDescent="0.2"/>
    <row r="65446" ht="12.75" customHeight="1" x14ac:dyDescent="0.2"/>
    <row r="65447" ht="12.75" customHeight="1" x14ac:dyDescent="0.2"/>
    <row r="65448" ht="12.75" customHeight="1" x14ac:dyDescent="0.2"/>
    <row r="65449" ht="12.75" customHeight="1" x14ac:dyDescent="0.2"/>
    <row r="65450" ht="12.75" customHeight="1" x14ac:dyDescent="0.2"/>
    <row r="65451" ht="12.75" customHeight="1" x14ac:dyDescent="0.2"/>
    <row r="65452" ht="12.75" customHeight="1" x14ac:dyDescent="0.2"/>
    <row r="65453" ht="12.75" customHeight="1" x14ac:dyDescent="0.2"/>
    <row r="65454" ht="12.75" customHeight="1" x14ac:dyDescent="0.2"/>
    <row r="65455" ht="12.75" customHeight="1" x14ac:dyDescent="0.2"/>
    <row r="65456" ht="12.75" customHeight="1" x14ac:dyDescent="0.2"/>
    <row r="65457" ht="12.75" customHeight="1" x14ac:dyDescent="0.2"/>
    <row r="65458" ht="12.75" customHeight="1" x14ac:dyDescent="0.2"/>
    <row r="65459" ht="12.75" customHeight="1" x14ac:dyDescent="0.2"/>
    <row r="65460" ht="12.75" customHeight="1" x14ac:dyDescent="0.2"/>
    <row r="65461" ht="12.75" customHeight="1" x14ac:dyDescent="0.2"/>
    <row r="65462" ht="12.75" customHeight="1" x14ac:dyDescent="0.2"/>
    <row r="65463" ht="12.75" customHeight="1" x14ac:dyDescent="0.2"/>
    <row r="65464" ht="12.75" customHeight="1" x14ac:dyDescent="0.2"/>
    <row r="65465" ht="12.75" customHeight="1" x14ac:dyDescent="0.2"/>
    <row r="65466" ht="12.75" customHeight="1" x14ac:dyDescent="0.2"/>
    <row r="65467" ht="12.75" customHeight="1" x14ac:dyDescent="0.2"/>
    <row r="65468" ht="12.75" customHeight="1" x14ac:dyDescent="0.2"/>
    <row r="65469" ht="12.75" customHeight="1" x14ac:dyDescent="0.2"/>
    <row r="65470" ht="12.75" customHeight="1" x14ac:dyDescent="0.2"/>
    <row r="65471" ht="12.75" customHeight="1" x14ac:dyDescent="0.2"/>
    <row r="65472" ht="12.75" customHeight="1" x14ac:dyDescent="0.2"/>
    <row r="65473" ht="12.75" customHeight="1" x14ac:dyDescent="0.2"/>
    <row r="65474" ht="12.75" customHeight="1" x14ac:dyDescent="0.2"/>
    <row r="65475" ht="12.75" customHeight="1" x14ac:dyDescent="0.2"/>
    <row r="65476" ht="12.75" customHeight="1" x14ac:dyDescent="0.2"/>
    <row r="65477" ht="12.75" customHeight="1" x14ac:dyDescent="0.2"/>
    <row r="65478" ht="12.75" customHeight="1" x14ac:dyDescent="0.2"/>
    <row r="65479" ht="12.75" customHeight="1" x14ac:dyDescent="0.2"/>
    <row r="65480" ht="12.75" customHeight="1" x14ac:dyDescent="0.2"/>
    <row r="65481" ht="12.75" customHeight="1" x14ac:dyDescent="0.2"/>
    <row r="65482" ht="12.75" customHeight="1" x14ac:dyDescent="0.2"/>
    <row r="65483" ht="12.75" customHeight="1" x14ac:dyDescent="0.2"/>
    <row r="65484" ht="12.75" customHeight="1" x14ac:dyDescent="0.2"/>
    <row r="65485" ht="12.75" customHeight="1" x14ac:dyDescent="0.2"/>
    <row r="65486" ht="12.75" customHeight="1" x14ac:dyDescent="0.2"/>
    <row r="65487" ht="12.75" customHeight="1" x14ac:dyDescent="0.2"/>
    <row r="65488" ht="12.75" customHeight="1" x14ac:dyDescent="0.2"/>
    <row r="65489" ht="12.75" customHeight="1" x14ac:dyDescent="0.2"/>
    <row r="65490" ht="12.75" customHeight="1" x14ac:dyDescent="0.2"/>
    <row r="65491" ht="12.75" customHeight="1" x14ac:dyDescent="0.2"/>
    <row r="65492" ht="12.75" customHeight="1" x14ac:dyDescent="0.2"/>
    <row r="65493" ht="12.75" customHeight="1" x14ac:dyDescent="0.2"/>
    <row r="65494" ht="12.75" customHeight="1" x14ac:dyDescent="0.2"/>
    <row r="65495" ht="12.75" customHeight="1" x14ac:dyDescent="0.2"/>
    <row r="65496" ht="12.75" customHeight="1" x14ac:dyDescent="0.2"/>
    <row r="65497" ht="12.75" customHeight="1" x14ac:dyDescent="0.2"/>
    <row r="65498" ht="12.75" customHeight="1" x14ac:dyDescent="0.2"/>
    <row r="65499" ht="12.75" customHeight="1" x14ac:dyDescent="0.2"/>
    <row r="65500" ht="12.75" customHeight="1" x14ac:dyDescent="0.2"/>
    <row r="65501" ht="12.75" customHeight="1" x14ac:dyDescent="0.2"/>
    <row r="65502" ht="12.75" customHeight="1" x14ac:dyDescent="0.2"/>
    <row r="65503" ht="12.75" customHeight="1" x14ac:dyDescent="0.2"/>
    <row r="65504" ht="12.75" customHeight="1" x14ac:dyDescent="0.2"/>
    <row r="65505" ht="12.75" customHeight="1" x14ac:dyDescent="0.2"/>
    <row r="65506" ht="12.75" customHeight="1" x14ac:dyDescent="0.2"/>
    <row r="65507" ht="12.75" customHeight="1" x14ac:dyDescent="0.2"/>
    <row r="65508" ht="12.75" customHeight="1" x14ac:dyDescent="0.2"/>
    <row r="65509" ht="12.75" customHeight="1" x14ac:dyDescent="0.2"/>
    <row r="65510" ht="12.75" customHeight="1" x14ac:dyDescent="0.2"/>
    <row r="65511" ht="12.75" customHeight="1" x14ac:dyDescent="0.2"/>
    <row r="65512" ht="12.75" customHeight="1" x14ac:dyDescent="0.2"/>
    <row r="65513" ht="12.75" customHeight="1" x14ac:dyDescent="0.2"/>
    <row r="65514" ht="12.75" customHeight="1" x14ac:dyDescent="0.2"/>
    <row r="65515" ht="12.75" customHeight="1" x14ac:dyDescent="0.2"/>
    <row r="65516" ht="12.75" customHeight="1" x14ac:dyDescent="0.2"/>
    <row r="65517" ht="12.75" customHeight="1" x14ac:dyDescent="0.2"/>
    <row r="65518" ht="12.75" customHeight="1" x14ac:dyDescent="0.2"/>
    <row r="65519" ht="12.75" customHeight="1" x14ac:dyDescent="0.2"/>
    <row r="65520" ht="12.75" customHeight="1" x14ac:dyDescent="0.2"/>
    <row r="65521" ht="12.75" customHeight="1" x14ac:dyDescent="0.2"/>
    <row r="65522" ht="12.75" customHeight="1" x14ac:dyDescent="0.2"/>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sheetData>
  <mergeCells count="1303">
    <mergeCell ref="A28:A29"/>
    <mergeCell ref="B28:B29"/>
    <mergeCell ref="C28:C29"/>
    <mergeCell ref="D28:D29"/>
    <mergeCell ref="E28:E29"/>
    <mergeCell ref="F28:F29"/>
    <mergeCell ref="G28:G29"/>
    <mergeCell ref="H28:H29"/>
    <mergeCell ref="I28:I29"/>
    <mergeCell ref="N28:N29"/>
    <mergeCell ref="A10:E10"/>
    <mergeCell ref="A9:E9"/>
    <mergeCell ref="J28:J29"/>
    <mergeCell ref="K28:K29"/>
    <mergeCell ref="L28:L29"/>
    <mergeCell ref="M28:M29"/>
    <mergeCell ref="N26:N27"/>
    <mergeCell ref="M26:M27"/>
    <mergeCell ref="F26:F27"/>
    <mergeCell ref="G24:G25"/>
    <mergeCell ref="H24:H25"/>
    <mergeCell ref="I24:I25"/>
    <mergeCell ref="J24:J25"/>
    <mergeCell ref="J22:J23"/>
    <mergeCell ref="K24:K25"/>
    <mergeCell ref="L24:L25"/>
    <mergeCell ref="M24:M25"/>
    <mergeCell ref="N24:N25"/>
    <mergeCell ref="N22:N23"/>
    <mergeCell ref="B24:B25"/>
    <mergeCell ref="C24:C25"/>
    <mergeCell ref="D24:D25"/>
    <mergeCell ref="F83:F84"/>
    <mergeCell ref="G83:G84"/>
    <mergeCell ref="H83:H84"/>
    <mergeCell ref="I83:I84"/>
    <mergeCell ref="J117:J118"/>
    <mergeCell ref="K117:K118"/>
    <mergeCell ref="H117:H118"/>
    <mergeCell ref="I117:I118"/>
    <mergeCell ref="J115:J116"/>
    <mergeCell ref="K115:K116"/>
    <mergeCell ref="J83:J84"/>
    <mergeCell ref="K83:K84"/>
    <mergeCell ref="L83:L84"/>
    <mergeCell ref="M83:M84"/>
    <mergeCell ref="N117:N118"/>
    <mergeCell ref="A83:A84"/>
    <mergeCell ref="B83:B84"/>
    <mergeCell ref="C83:C84"/>
    <mergeCell ref="D83:D84"/>
    <mergeCell ref="E83:E84"/>
    <mergeCell ref="N83:N84"/>
    <mergeCell ref="B115:B116"/>
    <mergeCell ref="C115:C116"/>
    <mergeCell ref="D115:D116"/>
    <mergeCell ref="E115:E116"/>
    <mergeCell ref="L115:L116"/>
    <mergeCell ref="M115:M116"/>
    <mergeCell ref="F115:F116"/>
    <mergeCell ref="G115:G116"/>
    <mergeCell ref="H115:H116"/>
    <mergeCell ref="I115:I116"/>
    <mergeCell ref="H109:H110"/>
    <mergeCell ref="L150:L151"/>
    <mergeCell ref="M150:M151"/>
    <mergeCell ref="N182:N183"/>
    <mergeCell ref="A150:A151"/>
    <mergeCell ref="B150:B151"/>
    <mergeCell ref="C150:C151"/>
    <mergeCell ref="D150:D151"/>
    <mergeCell ref="E150:E151"/>
    <mergeCell ref="L117:L118"/>
    <mergeCell ref="M117:M118"/>
    <mergeCell ref="N150:N151"/>
    <mergeCell ref="A117:A118"/>
    <mergeCell ref="B117:B118"/>
    <mergeCell ref="C117:C118"/>
    <mergeCell ref="D117:D118"/>
    <mergeCell ref="E117:E118"/>
    <mergeCell ref="F117:F118"/>
    <mergeCell ref="G117:G118"/>
    <mergeCell ref="N148:N149"/>
    <mergeCell ref="N146:N147"/>
    <mergeCell ref="B148:B149"/>
    <mergeCell ref="C148:C149"/>
    <mergeCell ref="D148:D149"/>
    <mergeCell ref="E148:E149"/>
    <mergeCell ref="F148:F149"/>
    <mergeCell ref="N144:N145"/>
    <mergeCell ref="N142:N143"/>
    <mergeCell ref="B144:B145"/>
    <mergeCell ref="C144:C145"/>
    <mergeCell ref="D144:D145"/>
    <mergeCell ref="E144:E145"/>
    <mergeCell ref="F144:F145"/>
    <mergeCell ref="J81:J82"/>
    <mergeCell ref="K81:K82"/>
    <mergeCell ref="L81:L82"/>
    <mergeCell ref="K79:K80"/>
    <mergeCell ref="J211:J212"/>
    <mergeCell ref="K211:K212"/>
    <mergeCell ref="L211:L212"/>
    <mergeCell ref="M211:M212"/>
    <mergeCell ref="A211:A212"/>
    <mergeCell ref="B211:B212"/>
    <mergeCell ref="C211:C212"/>
    <mergeCell ref="D211:D212"/>
    <mergeCell ref="E211:E212"/>
    <mergeCell ref="F211:F212"/>
    <mergeCell ref="L182:L183"/>
    <mergeCell ref="M182:M183"/>
    <mergeCell ref="N211:N212"/>
    <mergeCell ref="A182:A183"/>
    <mergeCell ref="B182:B183"/>
    <mergeCell ref="C182:C183"/>
    <mergeCell ref="D182:D183"/>
    <mergeCell ref="E182:E183"/>
    <mergeCell ref="F182:F183"/>
    <mergeCell ref="G182:G183"/>
    <mergeCell ref="F150:F151"/>
    <mergeCell ref="G150:G151"/>
    <mergeCell ref="H150:H151"/>
    <mergeCell ref="I150:I151"/>
    <mergeCell ref="J182:J183"/>
    <mergeCell ref="K182:K183"/>
    <mergeCell ref="H182:H183"/>
    <mergeCell ref="I182:I183"/>
    <mergeCell ref="E24:E25"/>
    <mergeCell ref="F24:F25"/>
    <mergeCell ref="L79:L80"/>
    <mergeCell ref="I79:I80"/>
    <mergeCell ref="G26:G27"/>
    <mergeCell ref="H26:H27"/>
    <mergeCell ref="I26:I27"/>
    <mergeCell ref="B26:B27"/>
    <mergeCell ref="C26:C27"/>
    <mergeCell ref="D26:D27"/>
    <mergeCell ref="E26:E27"/>
    <mergeCell ref="J79:J80"/>
    <mergeCell ref="J26:J27"/>
    <mergeCell ref="K26:K27"/>
    <mergeCell ref="L26:L27"/>
    <mergeCell ref="D18:D19"/>
    <mergeCell ref="E18:E19"/>
    <mergeCell ref="J77:J78"/>
    <mergeCell ref="K77:K78"/>
    <mergeCell ref="L77:L78"/>
    <mergeCell ref="G73:G74"/>
    <mergeCell ref="H73:H74"/>
    <mergeCell ref="I73:I74"/>
    <mergeCell ref="J73:J74"/>
    <mergeCell ref="J71:J72"/>
    <mergeCell ref="K73:K74"/>
    <mergeCell ref="L73:L74"/>
    <mergeCell ref="E41:E42"/>
    <mergeCell ref="F41:F42"/>
    <mergeCell ref="G41:G42"/>
    <mergeCell ref="H41:H42"/>
    <mergeCell ref="K41:K42"/>
    <mergeCell ref="N20:N21"/>
    <mergeCell ref="N18:N19"/>
    <mergeCell ref="B20:B21"/>
    <mergeCell ref="C20:C21"/>
    <mergeCell ref="D20:D21"/>
    <mergeCell ref="E20:E21"/>
    <mergeCell ref="F20:F21"/>
    <mergeCell ref="G20:G21"/>
    <mergeCell ref="H20:H21"/>
    <mergeCell ref="M18:M19"/>
    <mergeCell ref="B22:B23"/>
    <mergeCell ref="C22:C23"/>
    <mergeCell ref="D22:D23"/>
    <mergeCell ref="E22:E23"/>
    <mergeCell ref="K20:K21"/>
    <mergeCell ref="L20:L21"/>
    <mergeCell ref="I20:I21"/>
    <mergeCell ref="J20:J21"/>
    <mergeCell ref="L22:L23"/>
    <mergeCell ref="K22:K23"/>
    <mergeCell ref="M22:M23"/>
    <mergeCell ref="F22:F23"/>
    <mergeCell ref="G22:G23"/>
    <mergeCell ref="H22:H23"/>
    <mergeCell ref="I22:I23"/>
    <mergeCell ref="M81:M82"/>
    <mergeCell ref="F81:F82"/>
    <mergeCell ref="G81:G82"/>
    <mergeCell ref="H81:H82"/>
    <mergeCell ref="I81:I82"/>
    <mergeCell ref="B81:B82"/>
    <mergeCell ref="C81:C82"/>
    <mergeCell ref="D81:D82"/>
    <mergeCell ref="E81:E82"/>
    <mergeCell ref="M16:M17"/>
    <mergeCell ref="N16:N17"/>
    <mergeCell ref="N81:N82"/>
    <mergeCell ref="B16:B17"/>
    <mergeCell ref="C16:C17"/>
    <mergeCell ref="D16:D17"/>
    <mergeCell ref="E16:E17"/>
    <mergeCell ref="F16:F17"/>
    <mergeCell ref="G16:G17"/>
    <mergeCell ref="H16:H17"/>
    <mergeCell ref="K16:K17"/>
    <mergeCell ref="L16:L17"/>
    <mergeCell ref="I16:I17"/>
    <mergeCell ref="J16:J17"/>
    <mergeCell ref="J18:J19"/>
    <mergeCell ref="K18:K19"/>
    <mergeCell ref="F18:F19"/>
    <mergeCell ref="G18:G19"/>
    <mergeCell ref="H18:H19"/>
    <mergeCell ref="I18:I19"/>
    <mergeCell ref="M20:M21"/>
    <mergeCell ref="B18:B19"/>
    <mergeCell ref="C18:C19"/>
    <mergeCell ref="B77:B78"/>
    <mergeCell ref="C77:C78"/>
    <mergeCell ref="D77:D78"/>
    <mergeCell ref="E77:E78"/>
    <mergeCell ref="M77:M78"/>
    <mergeCell ref="F77:F78"/>
    <mergeCell ref="G77:G78"/>
    <mergeCell ref="H77:H78"/>
    <mergeCell ref="I77:I78"/>
    <mergeCell ref="M79:M80"/>
    <mergeCell ref="N79:N80"/>
    <mergeCell ref="N77:N78"/>
    <mergeCell ref="B79:B80"/>
    <mergeCell ref="C79:C80"/>
    <mergeCell ref="D79:D80"/>
    <mergeCell ref="E79:E80"/>
    <mergeCell ref="F79:F80"/>
    <mergeCell ref="G79:G80"/>
    <mergeCell ref="H79:H80"/>
    <mergeCell ref="M73:M74"/>
    <mergeCell ref="N73:N74"/>
    <mergeCell ref="N71:N72"/>
    <mergeCell ref="B73:B74"/>
    <mergeCell ref="C73:C74"/>
    <mergeCell ref="D73:D74"/>
    <mergeCell ref="E73:E74"/>
    <mergeCell ref="F73:F74"/>
    <mergeCell ref="F75:F76"/>
    <mergeCell ref="G75:G76"/>
    <mergeCell ref="H75:H76"/>
    <mergeCell ref="I75:I76"/>
    <mergeCell ref="B75:B76"/>
    <mergeCell ref="C75:C76"/>
    <mergeCell ref="D75:D76"/>
    <mergeCell ref="E75:E76"/>
    <mergeCell ref="K75:K76"/>
    <mergeCell ref="L75:L76"/>
    <mergeCell ref="N75:N76"/>
    <mergeCell ref="M75:M76"/>
    <mergeCell ref="J75:J76"/>
    <mergeCell ref="N69:N70"/>
    <mergeCell ref="N67:N68"/>
    <mergeCell ref="B69:B70"/>
    <mergeCell ref="C69:C70"/>
    <mergeCell ref="D69:D70"/>
    <mergeCell ref="E69:E70"/>
    <mergeCell ref="F69:F70"/>
    <mergeCell ref="G69:G70"/>
    <mergeCell ref="H69:H70"/>
    <mergeCell ref="B71:B72"/>
    <mergeCell ref="C71:C72"/>
    <mergeCell ref="D71:D72"/>
    <mergeCell ref="E71:E72"/>
    <mergeCell ref="K69:K70"/>
    <mergeCell ref="L69:L70"/>
    <mergeCell ref="I69:I70"/>
    <mergeCell ref="J69:J70"/>
    <mergeCell ref="L71:L72"/>
    <mergeCell ref="K71:K72"/>
    <mergeCell ref="M71:M72"/>
    <mergeCell ref="F71:F72"/>
    <mergeCell ref="G71:G72"/>
    <mergeCell ref="H71:H72"/>
    <mergeCell ref="I71:I72"/>
    <mergeCell ref="N65:N66"/>
    <mergeCell ref="N63:N64"/>
    <mergeCell ref="B65:B66"/>
    <mergeCell ref="C65:C66"/>
    <mergeCell ref="D65:D66"/>
    <mergeCell ref="E65:E66"/>
    <mergeCell ref="F65:F66"/>
    <mergeCell ref="G65:G66"/>
    <mergeCell ref="H65:H66"/>
    <mergeCell ref="B67:B68"/>
    <mergeCell ref="C67:C68"/>
    <mergeCell ref="D67:D68"/>
    <mergeCell ref="E67:E68"/>
    <mergeCell ref="K65:K66"/>
    <mergeCell ref="L65:L66"/>
    <mergeCell ref="I65:I66"/>
    <mergeCell ref="J65:J66"/>
    <mergeCell ref="J67:J68"/>
    <mergeCell ref="K67:K68"/>
    <mergeCell ref="L67:L68"/>
    <mergeCell ref="M67:M68"/>
    <mergeCell ref="F67:F68"/>
    <mergeCell ref="G67:G68"/>
    <mergeCell ref="H67:H68"/>
    <mergeCell ref="I67:I68"/>
    <mergeCell ref="N61:N62"/>
    <mergeCell ref="N59:N60"/>
    <mergeCell ref="B61:B62"/>
    <mergeCell ref="C61:C62"/>
    <mergeCell ref="D61:D62"/>
    <mergeCell ref="E61:E62"/>
    <mergeCell ref="F61:F62"/>
    <mergeCell ref="G61:G62"/>
    <mergeCell ref="H61:H62"/>
    <mergeCell ref="B63:B64"/>
    <mergeCell ref="C63:C64"/>
    <mergeCell ref="D63:D64"/>
    <mergeCell ref="E63:E64"/>
    <mergeCell ref="K61:K62"/>
    <mergeCell ref="L61:L62"/>
    <mergeCell ref="I61:I62"/>
    <mergeCell ref="J61:J62"/>
    <mergeCell ref="J63:J64"/>
    <mergeCell ref="K63:K64"/>
    <mergeCell ref="L63:L64"/>
    <mergeCell ref="M63:M64"/>
    <mergeCell ref="F63:F64"/>
    <mergeCell ref="G63:G64"/>
    <mergeCell ref="H63:H64"/>
    <mergeCell ref="I63:I64"/>
    <mergeCell ref="B59:B60"/>
    <mergeCell ref="C59:C60"/>
    <mergeCell ref="D59:D60"/>
    <mergeCell ref="E59:E60"/>
    <mergeCell ref="N57:N58"/>
    <mergeCell ref="N55:N56"/>
    <mergeCell ref="B57:B58"/>
    <mergeCell ref="C57:C58"/>
    <mergeCell ref="D57:D58"/>
    <mergeCell ref="E57:E58"/>
    <mergeCell ref="F57:F58"/>
    <mergeCell ref="G57:G58"/>
    <mergeCell ref="H57:H58"/>
    <mergeCell ref="K57:K58"/>
    <mergeCell ref="L57:L58"/>
    <mergeCell ref="I57:I58"/>
    <mergeCell ref="J57:J58"/>
    <mergeCell ref="J59:J60"/>
    <mergeCell ref="K59:K60"/>
    <mergeCell ref="L59:L60"/>
    <mergeCell ref="M59:M60"/>
    <mergeCell ref="F59:F60"/>
    <mergeCell ref="G59:G60"/>
    <mergeCell ref="H59:H60"/>
    <mergeCell ref="I59:I60"/>
    <mergeCell ref="B55:B56"/>
    <mergeCell ref="C55:C56"/>
    <mergeCell ref="D55:D56"/>
    <mergeCell ref="E55:E56"/>
    <mergeCell ref="F55:F56"/>
    <mergeCell ref="G55:G56"/>
    <mergeCell ref="H55:H56"/>
    <mergeCell ref="I55:I56"/>
    <mergeCell ref="B47:B48"/>
    <mergeCell ref="C47:C48"/>
    <mergeCell ref="D47:D48"/>
    <mergeCell ref="E47:E48"/>
    <mergeCell ref="M47:M48"/>
    <mergeCell ref="F47:F48"/>
    <mergeCell ref="G47:G48"/>
    <mergeCell ref="H47:H48"/>
    <mergeCell ref="I47:I48"/>
    <mergeCell ref="N53:N54"/>
    <mergeCell ref="N51:N52"/>
    <mergeCell ref="B53:B54"/>
    <mergeCell ref="C53:C54"/>
    <mergeCell ref="D53:D54"/>
    <mergeCell ref="E53:E54"/>
    <mergeCell ref="F53:F54"/>
    <mergeCell ref="G53:G54"/>
    <mergeCell ref="H53:H54"/>
    <mergeCell ref="K53:K54"/>
    <mergeCell ref="L53:L54"/>
    <mergeCell ref="I53:I54"/>
    <mergeCell ref="J53:J54"/>
    <mergeCell ref="B51:B52"/>
    <mergeCell ref="C51:C52"/>
    <mergeCell ref="D51:D52"/>
    <mergeCell ref="E51:E52"/>
    <mergeCell ref="F51:F52"/>
    <mergeCell ref="G51:G52"/>
    <mergeCell ref="H51:H52"/>
    <mergeCell ref="I51:I52"/>
    <mergeCell ref="B43:B44"/>
    <mergeCell ref="C43:C44"/>
    <mergeCell ref="D43:D44"/>
    <mergeCell ref="E43:E44"/>
    <mergeCell ref="F43:F44"/>
    <mergeCell ref="G43:G44"/>
    <mergeCell ref="N49:N50"/>
    <mergeCell ref="N47:N48"/>
    <mergeCell ref="B49:B50"/>
    <mergeCell ref="C49:C50"/>
    <mergeCell ref="D49:D50"/>
    <mergeCell ref="E49:E50"/>
    <mergeCell ref="F49:F50"/>
    <mergeCell ref="G49:G50"/>
    <mergeCell ref="H49:H50"/>
    <mergeCell ref="M37:M38"/>
    <mergeCell ref="M39:M40"/>
    <mergeCell ref="F39:F40"/>
    <mergeCell ref="G39:G40"/>
    <mergeCell ref="H39:H40"/>
    <mergeCell ref="N37:N38"/>
    <mergeCell ref="H43:H44"/>
    <mergeCell ref="I43:I44"/>
    <mergeCell ref="M45:M46"/>
    <mergeCell ref="L41:L42"/>
    <mergeCell ref="K49:K50"/>
    <mergeCell ref="L49:L50"/>
    <mergeCell ref="I49:I50"/>
    <mergeCell ref="J49:J50"/>
    <mergeCell ref="K39:K40"/>
    <mergeCell ref="L39:L40"/>
    <mergeCell ref="I39:I40"/>
    <mergeCell ref="N115:N11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N45:N46"/>
    <mergeCell ref="N43:N44"/>
    <mergeCell ref="B45:B46"/>
    <mergeCell ref="C45:C46"/>
    <mergeCell ref="D45:D46"/>
    <mergeCell ref="E45:E46"/>
    <mergeCell ref="F45:F46"/>
    <mergeCell ref="G45:G46"/>
    <mergeCell ref="H45:H46"/>
    <mergeCell ref="N41:N42"/>
    <mergeCell ref="N39:N40"/>
    <mergeCell ref="B41:B42"/>
    <mergeCell ref="C41:C42"/>
    <mergeCell ref="D41:D42"/>
    <mergeCell ref="M113:M114"/>
    <mergeCell ref="N113:N114"/>
    <mergeCell ref="N111:N112"/>
    <mergeCell ref="B113:B114"/>
    <mergeCell ref="C113:C114"/>
    <mergeCell ref="D113:D114"/>
    <mergeCell ref="E113:E114"/>
    <mergeCell ref="F113:F114"/>
    <mergeCell ref="G113:G114"/>
    <mergeCell ref="H113:H114"/>
    <mergeCell ref="K113:K114"/>
    <mergeCell ref="L113:L114"/>
    <mergeCell ref="I113:I114"/>
    <mergeCell ref="J113:J114"/>
    <mergeCell ref="M109:M110"/>
    <mergeCell ref="N109:N110"/>
    <mergeCell ref="N107:N108"/>
    <mergeCell ref="B109:B110"/>
    <mergeCell ref="C109:C110"/>
    <mergeCell ref="D109:D110"/>
    <mergeCell ref="E109:E110"/>
    <mergeCell ref="F109:F110"/>
    <mergeCell ref="G109:G110"/>
    <mergeCell ref="J111:J112"/>
    <mergeCell ref="K111:K112"/>
    <mergeCell ref="L111:L112"/>
    <mergeCell ref="M111:M112"/>
    <mergeCell ref="F111:F112"/>
    <mergeCell ref="G111:G112"/>
    <mergeCell ref="H111:H112"/>
    <mergeCell ref="I111:I112"/>
    <mergeCell ref="M41:M42"/>
    <mergeCell ref="I41:I42"/>
    <mergeCell ref="J41:J42"/>
    <mergeCell ref="J43:J44"/>
    <mergeCell ref="K43:K44"/>
    <mergeCell ref="L43:L44"/>
    <mergeCell ref="M43:M44"/>
    <mergeCell ref="M49:M50"/>
    <mergeCell ref="M53:M54"/>
    <mergeCell ref="M57:M58"/>
    <mergeCell ref="M61:M62"/>
    <mergeCell ref="M65:M66"/>
    <mergeCell ref="M69:M70"/>
    <mergeCell ref="K45:K46"/>
    <mergeCell ref="L45:L46"/>
    <mergeCell ref="I45:I46"/>
    <mergeCell ref="J45:J46"/>
    <mergeCell ref="J47:J48"/>
    <mergeCell ref="K47:K48"/>
    <mergeCell ref="L47:L48"/>
    <mergeCell ref="J51:J52"/>
    <mergeCell ref="K51:K52"/>
    <mergeCell ref="L51:L52"/>
    <mergeCell ref="M51:M52"/>
    <mergeCell ref="J55:J56"/>
    <mergeCell ref="K55:K56"/>
    <mergeCell ref="L55:L56"/>
    <mergeCell ref="M55:M56"/>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M105:M106"/>
    <mergeCell ref="N101:N102"/>
    <mergeCell ref="N99:N100"/>
    <mergeCell ref="B101:B102"/>
    <mergeCell ref="C101:C102"/>
    <mergeCell ref="D101:D102"/>
    <mergeCell ref="E101:E102"/>
    <mergeCell ref="F101:F102"/>
    <mergeCell ref="G101:G102"/>
    <mergeCell ref="H101:H102"/>
    <mergeCell ref="M99:M100"/>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L99:L100"/>
    <mergeCell ref="N97:N98"/>
    <mergeCell ref="N95:N96"/>
    <mergeCell ref="H95:H96"/>
    <mergeCell ref="I95:I96"/>
    <mergeCell ref="J95:J96"/>
    <mergeCell ref="K95:K96"/>
    <mergeCell ref="H97:H98"/>
    <mergeCell ref="B99:B100"/>
    <mergeCell ref="C99:C100"/>
    <mergeCell ref="D99:D100"/>
    <mergeCell ref="E99:E100"/>
    <mergeCell ref="K97:K98"/>
    <mergeCell ref="B97:B98"/>
    <mergeCell ref="C97:C98"/>
    <mergeCell ref="D97:D98"/>
    <mergeCell ref="F99:F100"/>
    <mergeCell ref="G99:G100"/>
    <mergeCell ref="H99:H100"/>
    <mergeCell ref="I99:I100"/>
    <mergeCell ref="L97:L98"/>
    <mergeCell ref="I97:I98"/>
    <mergeCell ref="J97:J98"/>
    <mergeCell ref="J99:J100"/>
    <mergeCell ref="K99:K100"/>
    <mergeCell ref="N91:N92"/>
    <mergeCell ref="B93:B94"/>
    <mergeCell ref="C93:C94"/>
    <mergeCell ref="D93:D94"/>
    <mergeCell ref="E93:E94"/>
    <mergeCell ref="F93:F94"/>
    <mergeCell ref="G93:G94"/>
    <mergeCell ref="H93:H94"/>
    <mergeCell ref="I93:I94"/>
    <mergeCell ref="J93:J94"/>
    <mergeCell ref="K93:K94"/>
    <mergeCell ref="L93:L94"/>
    <mergeCell ref="L95:L96"/>
    <mergeCell ref="B95:B96"/>
    <mergeCell ref="C95:C96"/>
    <mergeCell ref="D95:D96"/>
    <mergeCell ref="E95:E96"/>
    <mergeCell ref="F95:F96"/>
    <mergeCell ref="G95:G96"/>
    <mergeCell ref="M95:M96"/>
    <mergeCell ref="M93:M94"/>
    <mergeCell ref="N93:N94"/>
    <mergeCell ref="B146:B147"/>
    <mergeCell ref="C146:C147"/>
    <mergeCell ref="D146:D147"/>
    <mergeCell ref="E146:E147"/>
    <mergeCell ref="K144:K145"/>
    <mergeCell ref="L144:L145"/>
    <mergeCell ref="I144:I145"/>
    <mergeCell ref="J144:J145"/>
    <mergeCell ref="L146:L147"/>
    <mergeCell ref="K146:K147"/>
    <mergeCell ref="M146:M147"/>
    <mergeCell ref="F146:F147"/>
    <mergeCell ref="G146:G147"/>
    <mergeCell ref="H146:H147"/>
    <mergeCell ref="I146:I147"/>
    <mergeCell ref="J146:J147"/>
    <mergeCell ref="H91:H92"/>
    <mergeCell ref="I91:I92"/>
    <mergeCell ref="J91:J92"/>
    <mergeCell ref="K91:K92"/>
    <mergeCell ref="B91:B92"/>
    <mergeCell ref="C91:C92"/>
    <mergeCell ref="D91:D92"/>
    <mergeCell ref="E91:E92"/>
    <mergeCell ref="L91:L92"/>
    <mergeCell ref="M91:M92"/>
    <mergeCell ref="E97:E98"/>
    <mergeCell ref="F97:F98"/>
    <mergeCell ref="G97:G98"/>
    <mergeCell ref="M97:M98"/>
    <mergeCell ref="M101:M102"/>
    <mergeCell ref="B111:B112"/>
    <mergeCell ref="N140:N141"/>
    <mergeCell ref="N138:N139"/>
    <mergeCell ref="B140:B141"/>
    <mergeCell ref="C140:C141"/>
    <mergeCell ref="D140:D141"/>
    <mergeCell ref="E140:E141"/>
    <mergeCell ref="F140:F141"/>
    <mergeCell ref="G140:G141"/>
    <mergeCell ref="H140:H141"/>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I142:I143"/>
    <mergeCell ref="G126:G127"/>
    <mergeCell ref="N136:N137"/>
    <mergeCell ref="N134:N135"/>
    <mergeCell ref="B136:B137"/>
    <mergeCell ref="C136:C137"/>
    <mergeCell ref="D136:D137"/>
    <mergeCell ref="E136:E137"/>
    <mergeCell ref="F136:F137"/>
    <mergeCell ref="G136:G137"/>
    <mergeCell ref="H136:H137"/>
    <mergeCell ref="B138:B139"/>
    <mergeCell ref="C138:C139"/>
    <mergeCell ref="D138:D139"/>
    <mergeCell ref="E138:E139"/>
    <mergeCell ref="K136:K137"/>
    <mergeCell ref="L136:L137"/>
    <mergeCell ref="I136:I137"/>
    <mergeCell ref="J136:J137"/>
    <mergeCell ref="J138:J139"/>
    <mergeCell ref="K138:K139"/>
    <mergeCell ref="L138:L139"/>
    <mergeCell ref="M138:M139"/>
    <mergeCell ref="F138:F139"/>
    <mergeCell ref="G138:G139"/>
    <mergeCell ref="H138:H139"/>
    <mergeCell ref="I138:I139"/>
    <mergeCell ref="N132:N133"/>
    <mergeCell ref="N130:N131"/>
    <mergeCell ref="B132:B133"/>
    <mergeCell ref="C132:C133"/>
    <mergeCell ref="D132:D133"/>
    <mergeCell ref="E132:E133"/>
    <mergeCell ref="F132:F133"/>
    <mergeCell ref="G132:G133"/>
    <mergeCell ref="H132:H133"/>
    <mergeCell ref="B134:B135"/>
    <mergeCell ref="C134:C135"/>
    <mergeCell ref="D134:D135"/>
    <mergeCell ref="E134:E135"/>
    <mergeCell ref="K132:K133"/>
    <mergeCell ref="L132:L133"/>
    <mergeCell ref="I132:I133"/>
    <mergeCell ref="J132:J133"/>
    <mergeCell ref="J134:J135"/>
    <mergeCell ref="K134:K135"/>
    <mergeCell ref="L134:L135"/>
    <mergeCell ref="M134:M135"/>
    <mergeCell ref="F134:F135"/>
    <mergeCell ref="G134:G135"/>
    <mergeCell ref="H134:H135"/>
    <mergeCell ref="I134:I135"/>
    <mergeCell ref="M132:M133"/>
    <mergeCell ref="N128:N129"/>
    <mergeCell ref="N126:N127"/>
    <mergeCell ref="B128:B129"/>
    <mergeCell ref="C128:C129"/>
    <mergeCell ref="D128:D129"/>
    <mergeCell ref="E128:E129"/>
    <mergeCell ref="F128:F129"/>
    <mergeCell ref="G128:G129"/>
    <mergeCell ref="H128:H129"/>
    <mergeCell ref="B130:B131"/>
    <mergeCell ref="C130:C131"/>
    <mergeCell ref="D130:D131"/>
    <mergeCell ref="E130:E131"/>
    <mergeCell ref="K128:K129"/>
    <mergeCell ref="L128:L129"/>
    <mergeCell ref="I128:I129"/>
    <mergeCell ref="J128:J129"/>
    <mergeCell ref="J130:J131"/>
    <mergeCell ref="K130:K131"/>
    <mergeCell ref="L130:L131"/>
    <mergeCell ref="M130:M131"/>
    <mergeCell ref="F130:F131"/>
    <mergeCell ref="G130:G131"/>
    <mergeCell ref="H130:H131"/>
    <mergeCell ref="I130:I131"/>
    <mergeCell ref="B126:B127"/>
    <mergeCell ref="C126:C127"/>
    <mergeCell ref="D126:D127"/>
    <mergeCell ref="E126:E127"/>
    <mergeCell ref="L126:L127"/>
    <mergeCell ref="M126:M127"/>
    <mergeCell ref="F126:F127"/>
    <mergeCell ref="M136:M137"/>
    <mergeCell ref="M140:M141"/>
    <mergeCell ref="M144:M145"/>
    <mergeCell ref="G148:G149"/>
    <mergeCell ref="H148:H149"/>
    <mergeCell ref="I148:I149"/>
    <mergeCell ref="J148:J149"/>
    <mergeCell ref="K148:K149"/>
    <mergeCell ref="L148:L149"/>
    <mergeCell ref="M148:M149"/>
    <mergeCell ref="G144:G145"/>
    <mergeCell ref="H144:H145"/>
    <mergeCell ref="B178:B179"/>
    <mergeCell ref="C178:C179"/>
    <mergeCell ref="D178:D179"/>
    <mergeCell ref="E178:E179"/>
    <mergeCell ref="F178:F179"/>
    <mergeCell ref="G178:G179"/>
    <mergeCell ref="H174:H175"/>
    <mergeCell ref="I174:I175"/>
    <mergeCell ref="J174:J175"/>
    <mergeCell ref="J172:J173"/>
    <mergeCell ref="K174:K175"/>
    <mergeCell ref="L174:L175"/>
    <mergeCell ref="M174:M175"/>
    <mergeCell ref="K162:K163"/>
    <mergeCell ref="L162:L163"/>
    <mergeCell ref="I162:I163"/>
    <mergeCell ref="J150:J151"/>
    <mergeCell ref="K150:K151"/>
    <mergeCell ref="L178:L179"/>
    <mergeCell ref="H168:H169"/>
    <mergeCell ref="M180:M181"/>
    <mergeCell ref="N180:N181"/>
    <mergeCell ref="N178:N179"/>
    <mergeCell ref="B180:B181"/>
    <mergeCell ref="C180:C181"/>
    <mergeCell ref="D180:D181"/>
    <mergeCell ref="E180:E181"/>
    <mergeCell ref="F180:F181"/>
    <mergeCell ref="G180:G181"/>
    <mergeCell ref="H180:H181"/>
    <mergeCell ref="K180:K181"/>
    <mergeCell ref="L180:L181"/>
    <mergeCell ref="I180:I181"/>
    <mergeCell ref="J180:J181"/>
    <mergeCell ref="J178:J179"/>
    <mergeCell ref="K178:K179"/>
    <mergeCell ref="H178:H179"/>
    <mergeCell ref="I178:I179"/>
    <mergeCell ref="M178:M179"/>
    <mergeCell ref="N174:N175"/>
    <mergeCell ref="N172:N173"/>
    <mergeCell ref="B174:B175"/>
    <mergeCell ref="C174:C175"/>
    <mergeCell ref="D174:D175"/>
    <mergeCell ref="E174:E175"/>
    <mergeCell ref="F174:F175"/>
    <mergeCell ref="I176:I177"/>
    <mergeCell ref="J176:J177"/>
    <mergeCell ref="K176:K177"/>
    <mergeCell ref="L176:L177"/>
    <mergeCell ref="E176:E177"/>
    <mergeCell ref="F176:F177"/>
    <mergeCell ref="G176:G177"/>
    <mergeCell ref="H176:H177"/>
    <mergeCell ref="N176:N177"/>
    <mergeCell ref="M170:M171"/>
    <mergeCell ref="N170:N171"/>
    <mergeCell ref="M176:M177"/>
    <mergeCell ref="G174:G175"/>
    <mergeCell ref="I168:I169"/>
    <mergeCell ref="B164:B165"/>
    <mergeCell ref="C164:C165"/>
    <mergeCell ref="D164:D165"/>
    <mergeCell ref="E164:E165"/>
    <mergeCell ref="N168:N169"/>
    <mergeCell ref="B170:B171"/>
    <mergeCell ref="C170:C171"/>
    <mergeCell ref="D170:D171"/>
    <mergeCell ref="E170:E171"/>
    <mergeCell ref="F170:F171"/>
    <mergeCell ref="G170:G171"/>
    <mergeCell ref="H170:H171"/>
    <mergeCell ref="B172:B173"/>
    <mergeCell ref="C172:C173"/>
    <mergeCell ref="D172:D173"/>
    <mergeCell ref="E172:E173"/>
    <mergeCell ref="K170:K171"/>
    <mergeCell ref="L170:L171"/>
    <mergeCell ref="I170:I171"/>
    <mergeCell ref="J170:J171"/>
    <mergeCell ref="L172:L173"/>
    <mergeCell ref="K172:K173"/>
    <mergeCell ref="M172:M173"/>
    <mergeCell ref="F172:F173"/>
    <mergeCell ref="G172:G173"/>
    <mergeCell ref="H172:H173"/>
    <mergeCell ref="I172:I173"/>
    <mergeCell ref="N209:N210"/>
    <mergeCell ref="N207:N208"/>
    <mergeCell ref="B209:B210"/>
    <mergeCell ref="C209:C210"/>
    <mergeCell ref="D209:D210"/>
    <mergeCell ref="E209:E210"/>
    <mergeCell ref="F209:F210"/>
    <mergeCell ref="G209:G210"/>
    <mergeCell ref="H209:H210"/>
    <mergeCell ref="M207:M208"/>
    <mergeCell ref="N162:N163"/>
    <mergeCell ref="I203:I204"/>
    <mergeCell ref="B203:B204"/>
    <mergeCell ref="C203:C204"/>
    <mergeCell ref="D203:D204"/>
    <mergeCell ref="E203:E204"/>
    <mergeCell ref="N197:N198"/>
    <mergeCell ref="N195:N196"/>
    <mergeCell ref="B197:B198"/>
    <mergeCell ref="C197:C198"/>
    <mergeCell ref="D197:D198"/>
    <mergeCell ref="E197:E198"/>
    <mergeCell ref="N166:N167"/>
    <mergeCell ref="N164:N165"/>
    <mergeCell ref="B166:B167"/>
    <mergeCell ref="C166:C167"/>
    <mergeCell ref="D166:D167"/>
    <mergeCell ref="E166:E167"/>
    <mergeCell ref="F166:F167"/>
    <mergeCell ref="G166:G167"/>
    <mergeCell ref="H166:H167"/>
    <mergeCell ref="B168:B169"/>
    <mergeCell ref="K209:K210"/>
    <mergeCell ref="L209:L210"/>
    <mergeCell ref="I209:I210"/>
    <mergeCell ref="J209:J210"/>
    <mergeCell ref="J207:J208"/>
    <mergeCell ref="K207:K208"/>
    <mergeCell ref="J160:J161"/>
    <mergeCell ref="K160:K161"/>
    <mergeCell ref="L160:L161"/>
    <mergeCell ref="M160:M161"/>
    <mergeCell ref="F160:F161"/>
    <mergeCell ref="G160:G161"/>
    <mergeCell ref="H160:H161"/>
    <mergeCell ref="I160:I161"/>
    <mergeCell ref="M162:M163"/>
    <mergeCell ref="F201:F202"/>
    <mergeCell ref="G201:G202"/>
    <mergeCell ref="H201:H202"/>
    <mergeCell ref="K201:K202"/>
    <mergeCell ref="L201:L202"/>
    <mergeCell ref="I201:I202"/>
    <mergeCell ref="J201:J202"/>
    <mergeCell ref="J203:J204"/>
    <mergeCell ref="K203:K204"/>
    <mergeCell ref="M203:M204"/>
    <mergeCell ref="F203:F204"/>
    <mergeCell ref="G203:G204"/>
    <mergeCell ref="H203:H204"/>
    <mergeCell ref="J162:J163"/>
    <mergeCell ref="J164:J165"/>
    <mergeCell ref="K164:K165"/>
    <mergeCell ref="L164:L165"/>
    <mergeCell ref="L207:L208"/>
    <mergeCell ref="M205:M206"/>
    <mergeCell ref="F207:F208"/>
    <mergeCell ref="G207:G208"/>
    <mergeCell ref="H207:H208"/>
    <mergeCell ref="I207:I208"/>
    <mergeCell ref="B207:B208"/>
    <mergeCell ref="C207:C208"/>
    <mergeCell ref="D207:D208"/>
    <mergeCell ref="E207:E208"/>
    <mergeCell ref="N201:N202"/>
    <mergeCell ref="N199:N200"/>
    <mergeCell ref="B201:B202"/>
    <mergeCell ref="C201:C202"/>
    <mergeCell ref="D201:D202"/>
    <mergeCell ref="E201:E202"/>
    <mergeCell ref="B160:B161"/>
    <mergeCell ref="C160:C161"/>
    <mergeCell ref="D160:D161"/>
    <mergeCell ref="E160:E161"/>
    <mergeCell ref="M164:M165"/>
    <mergeCell ref="F164:F165"/>
    <mergeCell ref="G164:G165"/>
    <mergeCell ref="H164:H165"/>
    <mergeCell ref="I164:I165"/>
    <mergeCell ref="M166:M167"/>
    <mergeCell ref="C168:C169"/>
    <mergeCell ref="D168:D169"/>
    <mergeCell ref="E168:E169"/>
    <mergeCell ref="K166:K167"/>
    <mergeCell ref="L166:L167"/>
    <mergeCell ref="I166:I167"/>
    <mergeCell ref="B195:B196"/>
    <mergeCell ref="C195:C196"/>
    <mergeCell ref="D195:D196"/>
    <mergeCell ref="E195:E196"/>
    <mergeCell ref="K193:K194"/>
    <mergeCell ref="L193:L194"/>
    <mergeCell ref="I193:I194"/>
    <mergeCell ref="J193:J194"/>
    <mergeCell ref="J195:J196"/>
    <mergeCell ref="N160:N161"/>
    <mergeCell ref="B162:B163"/>
    <mergeCell ref="N205:N206"/>
    <mergeCell ref="N203:N204"/>
    <mergeCell ref="B205:B206"/>
    <mergeCell ref="C205:C206"/>
    <mergeCell ref="D205:D206"/>
    <mergeCell ref="E205:E206"/>
    <mergeCell ref="F205:F206"/>
    <mergeCell ref="G205:G206"/>
    <mergeCell ref="H205:H206"/>
    <mergeCell ref="L203:L204"/>
    <mergeCell ref="K205:K206"/>
    <mergeCell ref="L205:L206"/>
    <mergeCell ref="I205:I206"/>
    <mergeCell ref="J205:J206"/>
    <mergeCell ref="J166:J167"/>
    <mergeCell ref="J168:J169"/>
    <mergeCell ref="K168:K169"/>
    <mergeCell ref="L168:L169"/>
    <mergeCell ref="M168:M169"/>
    <mergeCell ref="F168:F169"/>
    <mergeCell ref="G168:G169"/>
    <mergeCell ref="I224:I225"/>
    <mergeCell ref="J224:J225"/>
    <mergeCell ref="B191:B192"/>
    <mergeCell ref="C191:C192"/>
    <mergeCell ref="D191:D192"/>
    <mergeCell ref="E191:E192"/>
    <mergeCell ref="K224:K225"/>
    <mergeCell ref="L224:L225"/>
    <mergeCell ref="C224:C225"/>
    <mergeCell ref="D224:D225"/>
    <mergeCell ref="E224:E225"/>
    <mergeCell ref="F224:F225"/>
    <mergeCell ref="J191:J192"/>
    <mergeCell ref="K191:K192"/>
    <mergeCell ref="L191:L192"/>
    <mergeCell ref="M191:M192"/>
    <mergeCell ref="F191:F192"/>
    <mergeCell ref="G191:G192"/>
    <mergeCell ref="H191:H192"/>
    <mergeCell ref="I191:I192"/>
    <mergeCell ref="M193:M194"/>
    <mergeCell ref="M197:M198"/>
    <mergeCell ref="M201:M202"/>
    <mergeCell ref="M209:M210"/>
    <mergeCell ref="G211:G212"/>
    <mergeCell ref="F197:F198"/>
    <mergeCell ref="G197:G198"/>
    <mergeCell ref="H197:H198"/>
    <mergeCell ref="B199:B200"/>
    <mergeCell ref="C199:C200"/>
    <mergeCell ref="D199:D200"/>
    <mergeCell ref="E199:E200"/>
    <mergeCell ref="I220:I221"/>
    <mergeCell ref="A43:A44"/>
    <mergeCell ref="A109:A110"/>
    <mergeCell ref="A45:A46"/>
    <mergeCell ref="A47:A48"/>
    <mergeCell ref="A49:A50"/>
    <mergeCell ref="A51:A52"/>
    <mergeCell ref="A111:A112"/>
    <mergeCell ref="A105:A106"/>
    <mergeCell ref="A107:A108"/>
    <mergeCell ref="A53:A54"/>
    <mergeCell ref="A55:A56"/>
    <mergeCell ref="A57:A58"/>
    <mergeCell ref="A59:A60"/>
    <mergeCell ref="K195:K196"/>
    <mergeCell ref="L195:L196"/>
    <mergeCell ref="M195:M196"/>
    <mergeCell ref="F195:F196"/>
    <mergeCell ref="G195:G196"/>
    <mergeCell ref="H195:H196"/>
    <mergeCell ref="I195:I196"/>
    <mergeCell ref="K197:K198"/>
    <mergeCell ref="L197:L198"/>
    <mergeCell ref="I197:I198"/>
    <mergeCell ref="J197:J198"/>
    <mergeCell ref="J199:J200"/>
    <mergeCell ref="K199:K200"/>
    <mergeCell ref="L199:L200"/>
    <mergeCell ref="B193:B194"/>
    <mergeCell ref="C193:C194"/>
    <mergeCell ref="D193:D194"/>
    <mergeCell ref="E193:E194"/>
    <mergeCell ref="H222:H223"/>
    <mergeCell ref="I222:I223"/>
    <mergeCell ref="J222:J223"/>
    <mergeCell ref="J220:J221"/>
    <mergeCell ref="K220:K221"/>
    <mergeCell ref="K222:K223"/>
    <mergeCell ref="L222:L223"/>
    <mergeCell ref="M222:M223"/>
    <mergeCell ref="B222:B223"/>
    <mergeCell ref="C222:C223"/>
    <mergeCell ref="D222:D223"/>
    <mergeCell ref="E222:E223"/>
    <mergeCell ref="F222:F223"/>
    <mergeCell ref="G222:G223"/>
    <mergeCell ref="C162:C163"/>
    <mergeCell ref="D162:D163"/>
    <mergeCell ref="E162:E163"/>
    <mergeCell ref="F162:F163"/>
    <mergeCell ref="G162:G163"/>
    <mergeCell ref="H162:H163"/>
    <mergeCell ref="H211:H212"/>
    <mergeCell ref="I211:I212"/>
    <mergeCell ref="M199:M200"/>
    <mergeCell ref="F199:F200"/>
    <mergeCell ref="G199:G200"/>
    <mergeCell ref="H199:H200"/>
    <mergeCell ref="I199:I200"/>
    <mergeCell ref="L220:L221"/>
    <mergeCell ref="M220:M221"/>
    <mergeCell ref="F220:F221"/>
    <mergeCell ref="G220:G221"/>
    <mergeCell ref="H220:H221"/>
    <mergeCell ref="N35:N36"/>
    <mergeCell ref="N14:N15"/>
    <mergeCell ref="A216:N216"/>
    <mergeCell ref="A191:A192"/>
    <mergeCell ref="A193:A194"/>
    <mergeCell ref="A195:A196"/>
    <mergeCell ref="A197:A198"/>
    <mergeCell ref="A199:A200"/>
    <mergeCell ref="A201:A202"/>
    <mergeCell ref="A203:A204"/>
    <mergeCell ref="A205:A206"/>
    <mergeCell ref="A207:A208"/>
    <mergeCell ref="A209:A210"/>
    <mergeCell ref="A160:A161"/>
    <mergeCell ref="A162:A163"/>
    <mergeCell ref="A164:A165"/>
    <mergeCell ref="A166:A167"/>
    <mergeCell ref="A168:A169"/>
    <mergeCell ref="A174:A175"/>
    <mergeCell ref="A113:A114"/>
    <mergeCell ref="A115:A116"/>
    <mergeCell ref="A16:A17"/>
    <mergeCell ref="A18:A19"/>
    <mergeCell ref="A20:A21"/>
    <mergeCell ref="A22:A23"/>
    <mergeCell ref="A24:A25"/>
    <mergeCell ref="A26:A27"/>
    <mergeCell ref="N193:N194"/>
    <mergeCell ref="N191:N192"/>
    <mergeCell ref="F193:F194"/>
    <mergeCell ref="G193:G194"/>
    <mergeCell ref="H193:H194"/>
    <mergeCell ref="A91:A92"/>
    <mergeCell ref="A93:A94"/>
    <mergeCell ref="A95:A96"/>
    <mergeCell ref="A97:A98"/>
    <mergeCell ref="A99:A100"/>
    <mergeCell ref="A101:A102"/>
    <mergeCell ref="A103:A104"/>
    <mergeCell ref="A37:A38"/>
    <mergeCell ref="A39:A40"/>
    <mergeCell ref="A41:A42"/>
    <mergeCell ref="M158:M159"/>
    <mergeCell ref="N158:N159"/>
    <mergeCell ref="H124:H125"/>
    <mergeCell ref="I124:I125"/>
    <mergeCell ref="J126:J127"/>
    <mergeCell ref="K126:K127"/>
    <mergeCell ref="A146:A147"/>
    <mergeCell ref="A158:A159"/>
    <mergeCell ref="A61:A62"/>
    <mergeCell ref="A75:A76"/>
    <mergeCell ref="A77:A78"/>
    <mergeCell ref="A63:A64"/>
    <mergeCell ref="A65:A66"/>
    <mergeCell ref="A67:A68"/>
    <mergeCell ref="A69:A70"/>
    <mergeCell ref="A79:A80"/>
    <mergeCell ref="A81:A82"/>
    <mergeCell ref="A71:A72"/>
    <mergeCell ref="A73:A74"/>
    <mergeCell ref="H126:H127"/>
    <mergeCell ref="I126:I127"/>
    <mergeCell ref="M128:M129"/>
    <mergeCell ref="C35:C36"/>
    <mergeCell ref="D35:D36"/>
    <mergeCell ref="E35:E36"/>
    <mergeCell ref="F35:F36"/>
    <mergeCell ref="J124:J125"/>
    <mergeCell ref="D89:D90"/>
    <mergeCell ref="E89:E90"/>
    <mergeCell ref="F89:F90"/>
    <mergeCell ref="G89:G90"/>
    <mergeCell ref="H89:H90"/>
    <mergeCell ref="H14:H15"/>
    <mergeCell ref="I14:I15"/>
    <mergeCell ref="G35:G36"/>
    <mergeCell ref="H35:H36"/>
    <mergeCell ref="K35:K36"/>
    <mergeCell ref="L35:L36"/>
    <mergeCell ref="J14:J15"/>
    <mergeCell ref="K14:K15"/>
    <mergeCell ref="L14:L15"/>
    <mergeCell ref="L18:L19"/>
    <mergeCell ref="C14:C15"/>
    <mergeCell ref="D14:D15"/>
    <mergeCell ref="E14:E15"/>
    <mergeCell ref="F14:F15"/>
    <mergeCell ref="G14:G15"/>
    <mergeCell ref="C111:C112"/>
    <mergeCell ref="D111:D112"/>
    <mergeCell ref="E111:E112"/>
    <mergeCell ref="K109:K110"/>
    <mergeCell ref="L109:L110"/>
    <mergeCell ref="I109:I110"/>
    <mergeCell ref="J109:J110"/>
    <mergeCell ref="M14:M15"/>
    <mergeCell ref="A2:N2"/>
    <mergeCell ref="A8:E8"/>
    <mergeCell ref="A7:E7"/>
    <mergeCell ref="A6:E6"/>
    <mergeCell ref="A5:E5"/>
    <mergeCell ref="A4:E4"/>
    <mergeCell ref="M226:M227"/>
    <mergeCell ref="N226:N227"/>
    <mergeCell ref="A220:A221"/>
    <mergeCell ref="A222:A223"/>
    <mergeCell ref="A224:A225"/>
    <mergeCell ref="B224:B225"/>
    <mergeCell ref="B220:B221"/>
    <mergeCell ref="C220:C221"/>
    <mergeCell ref="D220:D221"/>
    <mergeCell ref="E220:E221"/>
    <mergeCell ref="C189:C190"/>
    <mergeCell ref="D189:D190"/>
    <mergeCell ref="A176:A177"/>
    <mergeCell ref="A178:A179"/>
    <mergeCell ref="A180:A181"/>
    <mergeCell ref="B176:B177"/>
    <mergeCell ref="C176:C177"/>
    <mergeCell ref="D176:D177"/>
    <mergeCell ref="K189:K190"/>
    <mergeCell ref="L189:L190"/>
    <mergeCell ref="J158:J159"/>
    <mergeCell ref="K158:K159"/>
    <mergeCell ref="L158:L159"/>
    <mergeCell ref="A142:A143"/>
    <mergeCell ref="A144:A145"/>
    <mergeCell ref="A218:A219"/>
    <mergeCell ref="B218:B219"/>
    <mergeCell ref="C218:C219"/>
    <mergeCell ref="D218:D219"/>
    <mergeCell ref="E218:E219"/>
    <mergeCell ref="F218:F219"/>
    <mergeCell ref="G226:G227"/>
    <mergeCell ref="H226:H227"/>
    <mergeCell ref="K218:K219"/>
    <mergeCell ref="L218:L219"/>
    <mergeCell ref="M218:M219"/>
    <mergeCell ref="N218:N219"/>
    <mergeCell ref="G218:G219"/>
    <mergeCell ref="H218:H219"/>
    <mergeCell ref="I218:I219"/>
    <mergeCell ref="J218:J219"/>
    <mergeCell ref="A226:A227"/>
    <mergeCell ref="B226:B227"/>
    <mergeCell ref="C226:C227"/>
    <mergeCell ref="D226:D227"/>
    <mergeCell ref="E226:E227"/>
    <mergeCell ref="F226:F227"/>
    <mergeCell ref="I226:I227"/>
    <mergeCell ref="J226:J227"/>
    <mergeCell ref="K226:K227"/>
    <mergeCell ref="L226:L227"/>
    <mergeCell ref="N222:N223"/>
    <mergeCell ref="N220:N221"/>
    <mergeCell ref="M224:M225"/>
    <mergeCell ref="N224:N225"/>
    <mergeCell ref="G224:G225"/>
    <mergeCell ref="H224:H225"/>
    <mergeCell ref="A12:N12"/>
    <mergeCell ref="I35:I36"/>
    <mergeCell ref="J35:J36"/>
    <mergeCell ref="A89:A90"/>
    <mergeCell ref="A87:N87"/>
    <mergeCell ref="K89:K90"/>
    <mergeCell ref="L89:L90"/>
    <mergeCell ref="M89:M90"/>
    <mergeCell ref="N89:N90"/>
    <mergeCell ref="B35:B36"/>
    <mergeCell ref="A14:A15"/>
    <mergeCell ref="A35:A36"/>
    <mergeCell ref="A33:N33"/>
    <mergeCell ref="A122:N122"/>
    <mergeCell ref="A124:A125"/>
    <mergeCell ref="K124:K125"/>
    <mergeCell ref="L124:L125"/>
    <mergeCell ref="M124:M125"/>
    <mergeCell ref="N124:N125"/>
    <mergeCell ref="B89:B90"/>
    <mergeCell ref="B124:B125"/>
    <mergeCell ref="C124:C125"/>
    <mergeCell ref="D124:D125"/>
    <mergeCell ref="E124:E125"/>
    <mergeCell ref="F124:F125"/>
    <mergeCell ref="G124:G125"/>
    <mergeCell ref="I89:I90"/>
    <mergeCell ref="J89:J90"/>
    <mergeCell ref="F91:F92"/>
    <mergeCell ref="G91:G92"/>
    <mergeCell ref="B14:B15"/>
    <mergeCell ref="M35:M36"/>
    <mergeCell ref="A189:A190"/>
    <mergeCell ref="A187:N187"/>
    <mergeCell ref="E189:E190"/>
    <mergeCell ref="F189:F190"/>
    <mergeCell ref="G189:G190"/>
    <mergeCell ref="H189:H190"/>
    <mergeCell ref="I189:I190"/>
    <mergeCell ref="J189:J190"/>
    <mergeCell ref="B189:B190"/>
    <mergeCell ref="C89:C90"/>
    <mergeCell ref="A156:N156"/>
    <mergeCell ref="A126:A127"/>
    <mergeCell ref="A128:A129"/>
    <mergeCell ref="A130:A131"/>
    <mergeCell ref="A132:A133"/>
    <mergeCell ref="A134:A135"/>
    <mergeCell ref="A136:A137"/>
    <mergeCell ref="A138:A139"/>
    <mergeCell ref="A140:A141"/>
    <mergeCell ref="A170:A171"/>
    <mergeCell ref="A172:A173"/>
    <mergeCell ref="M189:M190"/>
    <mergeCell ref="N189:N190"/>
    <mergeCell ref="B158:B159"/>
    <mergeCell ref="C158:C159"/>
    <mergeCell ref="D158:D159"/>
    <mergeCell ref="E158:E159"/>
    <mergeCell ref="F158:F159"/>
    <mergeCell ref="G158:G159"/>
    <mergeCell ref="H158:H159"/>
    <mergeCell ref="I158:I159"/>
    <mergeCell ref="A148:A149"/>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5'!A31" display="1 - FERROEXPRESO PAMPEANO S.A."/>
    <hyperlink ref="A5:E5" location="'2005'!A65" display="2 - NUEVO CENTRAL ARGENTINO S.A."/>
    <hyperlink ref="A6:E6" location="'2005'!A120" display="3 - FERROSUR ROCA S.A."/>
    <hyperlink ref="A7:E7" location="'2005'!A154" display="4 - AMERICA LATINA LOGISTICA CENTRAL S.A. (EX-BUENOS AIRES AL PACIFICO - SAN MARTIN S.A.)"/>
    <hyperlink ref="A8:E8" location="'2005'!A185" display="5 - AMERICA LATINA LOGISTICA  MESOPOTAMICA S.A. (EX-FERROCARRIL MESOPOTAMICO - GRAL. URQUIZA S.A.)"/>
    <hyperlink ref="A9:E9" location="'2005'!A214" display="6 - BELGRANO CARGAS S.A."/>
    <hyperlink ref="A10:E10" location="'2005'!A22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28"/>
  <sheetViews>
    <sheetView showGridLines="0" showRowColHeaders="0" showRuler="0" view="pageLayout" topLeftCell="G216"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200" t="s">
        <v>200</v>
      </c>
      <c r="B2" s="200"/>
      <c r="C2" s="200"/>
      <c r="D2" s="200"/>
      <c r="E2" s="200"/>
      <c r="F2" s="200"/>
      <c r="G2" s="200"/>
      <c r="H2" s="200"/>
      <c r="I2" s="200"/>
      <c r="J2" s="200"/>
      <c r="K2" s="200"/>
      <c r="L2" s="200"/>
      <c r="M2" s="200"/>
      <c r="N2" s="200"/>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201" t="s">
        <v>0</v>
      </c>
      <c r="B4" s="202"/>
      <c r="C4" s="202"/>
      <c r="D4" s="202"/>
      <c r="E4" s="203"/>
      <c r="F4" s="50"/>
      <c r="G4" s="34"/>
      <c r="H4" s="15"/>
      <c r="I4" s="15"/>
      <c r="J4" s="15"/>
      <c r="K4" s="15"/>
      <c r="L4" s="15"/>
      <c r="M4" s="15"/>
      <c r="N4" s="16"/>
    </row>
    <row r="5" spans="1:15" s="10" customFormat="1" ht="24.95" customHeight="1" thickTop="1" thickBot="1" x14ac:dyDescent="0.25">
      <c r="A5" s="201" t="s">
        <v>31</v>
      </c>
      <c r="B5" s="202"/>
      <c r="C5" s="202"/>
      <c r="D5" s="202"/>
      <c r="E5" s="203"/>
      <c r="F5" s="50"/>
      <c r="G5" s="34"/>
      <c r="H5" s="15"/>
      <c r="I5" s="15"/>
      <c r="J5" s="15"/>
      <c r="K5" s="15"/>
      <c r="L5" s="15"/>
      <c r="M5" s="15"/>
      <c r="N5" s="16"/>
      <c r="O5" s="52"/>
    </row>
    <row r="6" spans="1:15" s="10" customFormat="1" ht="24.95" customHeight="1" thickTop="1" thickBot="1" x14ac:dyDescent="0.25">
      <c r="A6" s="201" t="s">
        <v>50</v>
      </c>
      <c r="B6" s="202"/>
      <c r="C6" s="202"/>
      <c r="D6" s="202"/>
      <c r="E6" s="203"/>
      <c r="F6" s="50"/>
      <c r="G6" s="34"/>
      <c r="H6" s="15"/>
      <c r="I6" s="15"/>
      <c r="J6" s="15"/>
      <c r="K6" s="15"/>
      <c r="L6" s="15"/>
      <c r="M6" s="15"/>
      <c r="N6" s="16"/>
    </row>
    <row r="7" spans="1:15" s="10" customFormat="1" ht="24.95" customHeight="1" thickTop="1" thickBot="1" x14ac:dyDescent="0.25">
      <c r="A7" s="201" t="s">
        <v>61</v>
      </c>
      <c r="B7" s="202"/>
      <c r="C7" s="202"/>
      <c r="D7" s="202"/>
      <c r="E7" s="203"/>
      <c r="F7" s="50"/>
      <c r="G7" s="34"/>
      <c r="H7" s="15"/>
      <c r="I7" s="15"/>
      <c r="J7" s="15"/>
      <c r="K7" s="15"/>
      <c r="L7" s="15"/>
      <c r="M7" s="15"/>
      <c r="N7" s="16"/>
    </row>
    <row r="8" spans="1:15" s="10" customFormat="1" ht="24.95" customHeight="1" thickTop="1" thickBot="1" x14ac:dyDescent="0.25">
      <c r="A8" s="201" t="s">
        <v>74</v>
      </c>
      <c r="B8" s="202"/>
      <c r="C8" s="202"/>
      <c r="D8" s="202"/>
      <c r="E8" s="203"/>
      <c r="F8" s="50"/>
      <c r="G8" s="34"/>
      <c r="H8" s="15"/>
      <c r="I8" s="15"/>
      <c r="J8" s="15"/>
      <c r="K8" s="15"/>
      <c r="L8" s="15"/>
      <c r="M8" s="15"/>
      <c r="N8" s="16"/>
      <c r="O8" s="21"/>
    </row>
    <row r="9" spans="1:15" s="10" customFormat="1" ht="24.95" customHeight="1" thickTop="1" thickBot="1" x14ac:dyDescent="0.25">
      <c r="A9" s="201" t="s">
        <v>81</v>
      </c>
      <c r="B9" s="202"/>
      <c r="C9" s="202"/>
      <c r="D9" s="202"/>
      <c r="E9" s="203"/>
      <c r="F9" s="50"/>
      <c r="G9" s="34"/>
      <c r="H9" s="15"/>
      <c r="I9" s="15"/>
      <c r="J9" s="15"/>
      <c r="K9" s="15"/>
      <c r="L9" s="15"/>
      <c r="M9" s="15"/>
      <c r="N9" s="16"/>
    </row>
    <row r="10" spans="1:15" s="10" customFormat="1" ht="24.95" customHeight="1" thickTop="1" thickBot="1" x14ac:dyDescent="0.25">
      <c r="A10" s="201" t="s">
        <v>90</v>
      </c>
      <c r="B10" s="202"/>
      <c r="C10" s="202"/>
      <c r="D10" s="202"/>
      <c r="E10" s="203"/>
      <c r="F10" s="50"/>
      <c r="G10" s="34"/>
      <c r="H10" s="15"/>
      <c r="I10" s="15"/>
      <c r="J10" s="15"/>
      <c r="K10" s="15"/>
      <c r="L10" s="15"/>
      <c r="M10" s="15"/>
      <c r="N10" s="16"/>
      <c r="O10" s="23"/>
    </row>
    <row r="11" spans="1:15" ht="12.75" customHeight="1" thickTop="1" x14ac:dyDescent="0.2">
      <c r="A11" s="38"/>
      <c r="B11" s="38"/>
      <c r="C11" s="38"/>
      <c r="D11" s="38"/>
      <c r="E11" s="17"/>
      <c r="F11" s="17"/>
      <c r="G11" s="17"/>
      <c r="H11" s="17"/>
      <c r="I11" s="17"/>
      <c r="J11" s="17"/>
      <c r="K11" s="17"/>
      <c r="L11" s="17"/>
      <c r="M11" s="17"/>
      <c r="N11" s="18"/>
      <c r="O11" s="5"/>
    </row>
    <row r="12" spans="1:15" ht="12.75" customHeight="1" x14ac:dyDescent="0.2">
      <c r="A12" s="11"/>
      <c r="B12" s="11"/>
      <c r="C12" s="11"/>
      <c r="D12" s="11"/>
      <c r="E12" s="11"/>
      <c r="F12" s="11"/>
      <c r="G12" s="11"/>
      <c r="H12" s="11"/>
      <c r="I12" s="11"/>
      <c r="J12" s="11"/>
      <c r="K12" s="11"/>
      <c r="L12" s="11"/>
      <c r="M12" s="11"/>
      <c r="N12" s="12"/>
      <c r="O12" s="5"/>
    </row>
    <row r="13" spans="1:15" s="10" customFormat="1" ht="24.95" customHeight="1" x14ac:dyDescent="0.2">
      <c r="A13" s="204" t="s">
        <v>187</v>
      </c>
      <c r="B13" s="204"/>
      <c r="C13" s="204"/>
      <c r="D13" s="204"/>
      <c r="E13" s="204"/>
      <c r="F13" s="204"/>
      <c r="G13" s="204"/>
      <c r="H13" s="204"/>
      <c r="I13" s="204"/>
      <c r="J13" s="204"/>
      <c r="K13" s="204"/>
      <c r="L13" s="204"/>
      <c r="M13" s="204"/>
      <c r="N13" s="204"/>
      <c r="O13" s="23"/>
    </row>
    <row r="14" spans="1:15" ht="12.75" customHeight="1" thickBot="1" x14ac:dyDescent="0.25">
      <c r="A14" s="20"/>
      <c r="F14" s="4"/>
      <c r="O14" s="5"/>
    </row>
    <row r="15" spans="1:15"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c r="O15" s="5"/>
    </row>
    <row r="16" spans="1:15" ht="12.75" customHeight="1" thickBot="1" x14ac:dyDescent="0.25">
      <c r="A16" s="199"/>
      <c r="B16" s="199"/>
      <c r="C16" s="199"/>
      <c r="D16" s="199"/>
      <c r="E16" s="199"/>
      <c r="F16" s="199"/>
      <c r="G16" s="199"/>
      <c r="H16" s="199"/>
      <c r="I16" s="199"/>
      <c r="J16" s="199"/>
      <c r="K16" s="199"/>
      <c r="L16" s="199"/>
      <c r="M16" s="199"/>
      <c r="N16" s="197"/>
    </row>
    <row r="17" spans="1:15" ht="12.75" customHeight="1" x14ac:dyDescent="0.2">
      <c r="A17" s="198" t="s">
        <v>43</v>
      </c>
      <c r="B17" s="209">
        <v>76934</v>
      </c>
      <c r="C17" s="209">
        <v>56049</v>
      </c>
      <c r="D17" s="209">
        <v>63404</v>
      </c>
      <c r="E17" s="209">
        <v>71210</v>
      </c>
      <c r="F17" s="209">
        <v>90467</v>
      </c>
      <c r="G17" s="209">
        <v>85964</v>
      </c>
      <c r="H17" s="209">
        <v>114469</v>
      </c>
      <c r="I17" s="209">
        <v>123931</v>
      </c>
      <c r="J17" s="209">
        <v>102745</v>
      </c>
      <c r="K17" s="209">
        <v>86474</v>
      </c>
      <c r="L17" s="209">
        <v>75908</v>
      </c>
      <c r="M17" s="209">
        <v>154036</v>
      </c>
      <c r="N17" s="211">
        <f t="shared" ref="N17:N27" si="0">SUM(B17:M17)</f>
        <v>1101591</v>
      </c>
    </row>
    <row r="18" spans="1:15" ht="12.75" customHeight="1" thickBot="1" x14ac:dyDescent="0.25">
      <c r="A18" s="199"/>
      <c r="B18" s="210"/>
      <c r="C18" s="210"/>
      <c r="D18" s="210"/>
      <c r="E18" s="210"/>
      <c r="F18" s="210"/>
      <c r="G18" s="210"/>
      <c r="H18" s="210"/>
      <c r="I18" s="210"/>
      <c r="J18" s="210"/>
      <c r="K18" s="210"/>
      <c r="L18" s="210"/>
      <c r="M18" s="210"/>
      <c r="N18" s="212"/>
    </row>
    <row r="19" spans="1:15" ht="12.75" customHeight="1" x14ac:dyDescent="0.2">
      <c r="A19" s="198" t="s">
        <v>110</v>
      </c>
      <c r="B19" s="209">
        <v>64550</v>
      </c>
      <c r="C19" s="209">
        <v>25659</v>
      </c>
      <c r="D19" s="209">
        <v>102616</v>
      </c>
      <c r="E19" s="209">
        <v>213430</v>
      </c>
      <c r="F19" s="209">
        <v>142213</v>
      </c>
      <c r="G19" s="209">
        <v>105420</v>
      </c>
      <c r="H19" s="209">
        <v>121842</v>
      </c>
      <c r="I19" s="209">
        <v>118768</v>
      </c>
      <c r="J19" s="209">
        <v>155388</v>
      </c>
      <c r="K19" s="209">
        <v>126939</v>
      </c>
      <c r="L19" s="209">
        <v>120027</v>
      </c>
      <c r="M19" s="209">
        <v>77532</v>
      </c>
      <c r="N19" s="211">
        <f t="shared" si="0"/>
        <v>1374384</v>
      </c>
    </row>
    <row r="20" spans="1:15" ht="12.75" customHeight="1" thickBot="1" x14ac:dyDescent="0.25">
      <c r="A20" s="199"/>
      <c r="B20" s="210"/>
      <c r="C20" s="210"/>
      <c r="D20" s="210"/>
      <c r="E20" s="210"/>
      <c r="F20" s="210"/>
      <c r="G20" s="210"/>
      <c r="H20" s="210"/>
      <c r="I20" s="210"/>
      <c r="J20" s="210"/>
      <c r="K20" s="210"/>
      <c r="L20" s="210"/>
      <c r="M20" s="210"/>
      <c r="N20" s="212"/>
    </row>
    <row r="21" spans="1:15" ht="12.75" customHeight="1" x14ac:dyDescent="0.2">
      <c r="A21" s="198" t="s">
        <v>111</v>
      </c>
      <c r="B21" s="209">
        <v>5767</v>
      </c>
      <c r="C21" s="209">
        <v>14825</v>
      </c>
      <c r="D21" s="209">
        <v>27904</v>
      </c>
      <c r="E21" s="209">
        <v>19319</v>
      </c>
      <c r="F21" s="209">
        <v>25541</v>
      </c>
      <c r="G21" s="209">
        <v>24089</v>
      </c>
      <c r="H21" s="209">
        <v>22474</v>
      </c>
      <c r="I21" s="209">
        <v>31265</v>
      </c>
      <c r="J21" s="209">
        <v>25994</v>
      </c>
      <c r="K21" s="209">
        <v>13719</v>
      </c>
      <c r="L21" s="209">
        <v>10324</v>
      </c>
      <c r="M21" s="209">
        <v>5997</v>
      </c>
      <c r="N21" s="211">
        <f t="shared" si="0"/>
        <v>227218</v>
      </c>
    </row>
    <row r="22" spans="1:15" ht="12.75" customHeight="1" thickBot="1" x14ac:dyDescent="0.25">
      <c r="A22" s="199"/>
      <c r="B22" s="210"/>
      <c r="C22" s="210"/>
      <c r="D22" s="210"/>
      <c r="E22" s="210"/>
      <c r="F22" s="210"/>
      <c r="G22" s="210"/>
      <c r="H22" s="210"/>
      <c r="I22" s="210"/>
      <c r="J22" s="210"/>
      <c r="K22" s="210"/>
      <c r="L22" s="210"/>
      <c r="M22" s="210"/>
      <c r="N22" s="212"/>
    </row>
    <row r="23" spans="1:15" ht="12.75" customHeight="1" x14ac:dyDescent="0.2">
      <c r="A23" s="198" t="s">
        <v>112</v>
      </c>
      <c r="B23" s="209">
        <v>11175</v>
      </c>
      <c r="C23" s="209">
        <v>28852</v>
      </c>
      <c r="D23" s="209">
        <v>42609</v>
      </c>
      <c r="E23" s="209">
        <v>49049</v>
      </c>
      <c r="F23" s="209">
        <v>70182</v>
      </c>
      <c r="G23" s="209">
        <v>51372</v>
      </c>
      <c r="H23" s="209">
        <v>42154</v>
      </c>
      <c r="I23" s="209">
        <v>55072</v>
      </c>
      <c r="J23" s="209">
        <v>50396</v>
      </c>
      <c r="K23" s="209">
        <v>21684</v>
      </c>
      <c r="L23" s="209">
        <v>30126</v>
      </c>
      <c r="M23" s="209">
        <v>43980</v>
      </c>
      <c r="N23" s="211">
        <f t="shared" si="0"/>
        <v>496651</v>
      </c>
    </row>
    <row r="24" spans="1:15" ht="12.75" customHeight="1" thickBot="1" x14ac:dyDescent="0.25">
      <c r="A24" s="199"/>
      <c r="B24" s="210"/>
      <c r="C24" s="210"/>
      <c r="D24" s="210"/>
      <c r="E24" s="210"/>
      <c r="F24" s="210"/>
      <c r="G24" s="210"/>
      <c r="H24" s="210"/>
      <c r="I24" s="210"/>
      <c r="J24" s="210"/>
      <c r="K24" s="210"/>
      <c r="L24" s="210"/>
      <c r="M24" s="210"/>
      <c r="N24" s="212"/>
    </row>
    <row r="25" spans="1:15" ht="12.75" customHeight="1" x14ac:dyDescent="0.2">
      <c r="A25" s="198" t="s">
        <v>40</v>
      </c>
      <c r="B25" s="209">
        <v>7306</v>
      </c>
      <c r="C25" s="209">
        <v>14794</v>
      </c>
      <c r="D25" s="209">
        <v>26611</v>
      </c>
      <c r="E25" s="209">
        <v>20466</v>
      </c>
      <c r="F25" s="209">
        <v>25720</v>
      </c>
      <c r="G25" s="209">
        <v>14149</v>
      </c>
      <c r="H25" s="209">
        <v>17027</v>
      </c>
      <c r="I25" s="209">
        <v>14433</v>
      </c>
      <c r="J25" s="209">
        <v>10791</v>
      </c>
      <c r="K25" s="209">
        <v>22165</v>
      </c>
      <c r="L25" s="209">
        <v>18138</v>
      </c>
      <c r="M25" s="209">
        <v>7379</v>
      </c>
      <c r="N25" s="211">
        <f t="shared" si="0"/>
        <v>198979</v>
      </c>
    </row>
    <row r="26" spans="1:15" ht="12.75" customHeight="1" thickBot="1" x14ac:dyDescent="0.25">
      <c r="A26" s="199"/>
      <c r="B26" s="210"/>
      <c r="C26" s="210"/>
      <c r="D26" s="210"/>
      <c r="E26" s="210"/>
      <c r="F26" s="210"/>
      <c r="G26" s="210"/>
      <c r="H26" s="210"/>
      <c r="I26" s="210"/>
      <c r="J26" s="210"/>
      <c r="K26" s="210"/>
      <c r="L26" s="210"/>
      <c r="M26" s="210"/>
      <c r="N26" s="212"/>
    </row>
    <row r="27" spans="1:15" ht="12.75" customHeight="1" x14ac:dyDescent="0.2">
      <c r="A27" s="198" t="s">
        <v>60</v>
      </c>
      <c r="B27" s="209">
        <v>1213</v>
      </c>
      <c r="C27" s="209">
        <v>2943</v>
      </c>
      <c r="D27" s="209">
        <v>4324</v>
      </c>
      <c r="E27" s="209">
        <v>3332</v>
      </c>
      <c r="F27" s="209">
        <v>5302</v>
      </c>
      <c r="G27" s="209">
        <v>5569</v>
      </c>
      <c r="H27" s="209">
        <v>7256</v>
      </c>
      <c r="I27" s="209">
        <v>3265</v>
      </c>
      <c r="J27" s="209">
        <v>3992</v>
      </c>
      <c r="K27" s="209">
        <v>3568</v>
      </c>
      <c r="L27" s="209">
        <v>2796</v>
      </c>
      <c r="M27" s="209">
        <v>3076</v>
      </c>
      <c r="N27" s="211">
        <f t="shared" si="0"/>
        <v>46636</v>
      </c>
      <c r="O27" s="5"/>
    </row>
    <row r="28" spans="1:15" ht="12.75" customHeight="1" thickBot="1" x14ac:dyDescent="0.25">
      <c r="A28" s="199"/>
      <c r="B28" s="210"/>
      <c r="C28" s="210"/>
      <c r="D28" s="210"/>
      <c r="E28" s="210"/>
      <c r="F28" s="210"/>
      <c r="G28" s="210"/>
      <c r="H28" s="210"/>
      <c r="I28" s="210"/>
      <c r="J28" s="210"/>
      <c r="K28" s="210"/>
      <c r="L28" s="210"/>
      <c r="M28" s="210"/>
      <c r="N28" s="212"/>
      <c r="O28" s="5"/>
    </row>
    <row r="29" spans="1:15" ht="12.75" customHeight="1" x14ac:dyDescent="0.2">
      <c r="A29" s="205" t="s">
        <v>13</v>
      </c>
      <c r="B29" s="194">
        <f t="shared" ref="B29:M29" si="1">SUM(B17:B27)</f>
        <v>166945</v>
      </c>
      <c r="C29" s="194">
        <f t="shared" si="1"/>
        <v>143122</v>
      </c>
      <c r="D29" s="194">
        <f t="shared" si="1"/>
        <v>267468</v>
      </c>
      <c r="E29" s="194">
        <f t="shared" si="1"/>
        <v>376806</v>
      </c>
      <c r="F29" s="194">
        <f t="shared" si="1"/>
        <v>359425</v>
      </c>
      <c r="G29" s="194">
        <f t="shared" si="1"/>
        <v>286563</v>
      </c>
      <c r="H29" s="194">
        <f t="shared" si="1"/>
        <v>325222</v>
      </c>
      <c r="I29" s="194">
        <f t="shared" si="1"/>
        <v>346734</v>
      </c>
      <c r="J29" s="194">
        <f t="shared" si="1"/>
        <v>349306</v>
      </c>
      <c r="K29" s="194">
        <f t="shared" si="1"/>
        <v>274549</v>
      </c>
      <c r="L29" s="194">
        <f t="shared" si="1"/>
        <v>257319</v>
      </c>
      <c r="M29" s="194">
        <f t="shared" si="1"/>
        <v>292000</v>
      </c>
      <c r="N29" s="194">
        <f>SUM(B29:M29)</f>
        <v>3445459</v>
      </c>
      <c r="O29" s="5"/>
    </row>
    <row r="30" spans="1:15" ht="12.75" customHeight="1" thickBot="1" x14ac:dyDescent="0.25">
      <c r="A30" s="206"/>
      <c r="B30" s="195"/>
      <c r="C30" s="195"/>
      <c r="D30" s="195"/>
      <c r="E30" s="195"/>
      <c r="F30" s="195"/>
      <c r="G30" s="195"/>
      <c r="H30" s="195"/>
      <c r="I30" s="195"/>
      <c r="J30" s="195"/>
      <c r="K30" s="195"/>
      <c r="L30" s="195"/>
      <c r="M30" s="195"/>
      <c r="N30" s="195"/>
      <c r="O30" s="5"/>
    </row>
    <row r="31" spans="1:15" ht="12.75" customHeight="1" x14ac:dyDescent="0.2">
      <c r="B31" s="5"/>
      <c r="C31" s="5"/>
      <c r="D31" s="5"/>
      <c r="E31" s="5"/>
      <c r="F31" s="5"/>
      <c r="G31" s="5"/>
      <c r="H31" s="5"/>
      <c r="I31" s="5"/>
      <c r="J31" s="5"/>
      <c r="K31" s="5"/>
      <c r="L31" s="5"/>
      <c r="M31" s="5"/>
      <c r="N31" s="47"/>
      <c r="O31" s="5"/>
    </row>
    <row r="32" spans="1:15" ht="12.75" customHeight="1" x14ac:dyDescent="0.2">
      <c r="B32" s="5"/>
      <c r="C32" s="5"/>
      <c r="D32" s="5"/>
      <c r="E32" s="5"/>
      <c r="F32" s="5"/>
      <c r="G32" s="5"/>
      <c r="H32" s="5"/>
      <c r="I32" s="5"/>
      <c r="J32" s="5"/>
      <c r="K32" s="5"/>
      <c r="L32" s="5"/>
      <c r="M32" s="5"/>
      <c r="N32" s="47"/>
      <c r="O32" s="5"/>
    </row>
    <row r="33" spans="1:15" ht="12.75" customHeight="1" x14ac:dyDescent="0.2">
      <c r="B33" s="5"/>
      <c r="C33" s="5"/>
      <c r="D33" s="5"/>
      <c r="E33" s="5"/>
      <c r="F33" s="5"/>
      <c r="G33" s="5"/>
      <c r="H33" s="5"/>
      <c r="I33" s="5"/>
      <c r="J33" s="5"/>
      <c r="K33" s="5"/>
      <c r="L33" s="5"/>
      <c r="M33" s="5"/>
      <c r="N33" s="47"/>
      <c r="O33" s="5"/>
    </row>
    <row r="34" spans="1:15" s="10" customFormat="1" ht="24.95" customHeight="1" x14ac:dyDescent="0.2">
      <c r="A34" s="204" t="s">
        <v>189</v>
      </c>
      <c r="B34" s="204"/>
      <c r="C34" s="204"/>
      <c r="D34" s="204"/>
      <c r="E34" s="204"/>
      <c r="F34" s="204"/>
      <c r="G34" s="204"/>
      <c r="H34" s="204"/>
      <c r="I34" s="204"/>
      <c r="J34" s="204"/>
      <c r="K34" s="204"/>
      <c r="L34" s="204"/>
      <c r="M34" s="204"/>
      <c r="N34" s="204"/>
      <c r="O34" s="23"/>
    </row>
    <row r="35" spans="1:15" ht="12.75" customHeight="1" thickBot="1" x14ac:dyDescent="0.25">
      <c r="A35" s="20"/>
      <c r="F35" s="4"/>
      <c r="O35" s="5"/>
    </row>
    <row r="36" spans="1:15" ht="12.75" customHeight="1" x14ac:dyDescent="0.2">
      <c r="A36" s="198"/>
      <c r="B36" s="198" t="s">
        <v>1</v>
      </c>
      <c r="C36" s="198" t="s">
        <v>2</v>
      </c>
      <c r="D36" s="198" t="s">
        <v>3</v>
      </c>
      <c r="E36" s="198" t="s">
        <v>4</v>
      </c>
      <c r="F36" s="198" t="s">
        <v>5</v>
      </c>
      <c r="G36" s="198" t="s">
        <v>6</v>
      </c>
      <c r="H36" s="198" t="s">
        <v>7</v>
      </c>
      <c r="I36" s="198" t="s">
        <v>8</v>
      </c>
      <c r="J36" s="198" t="s">
        <v>9</v>
      </c>
      <c r="K36" s="198" t="s">
        <v>10</v>
      </c>
      <c r="L36" s="198" t="s">
        <v>11</v>
      </c>
      <c r="M36" s="198" t="s">
        <v>12</v>
      </c>
      <c r="N36" s="196" t="s">
        <v>13</v>
      </c>
      <c r="O36" s="5"/>
    </row>
    <row r="37" spans="1:15" ht="12.75" customHeight="1" thickBot="1" x14ac:dyDescent="0.25">
      <c r="A37" s="199"/>
      <c r="B37" s="199"/>
      <c r="C37" s="199"/>
      <c r="D37" s="199"/>
      <c r="E37" s="199"/>
      <c r="F37" s="199"/>
      <c r="G37" s="199"/>
      <c r="H37" s="199"/>
      <c r="I37" s="199"/>
      <c r="J37" s="199"/>
      <c r="K37" s="199"/>
      <c r="L37" s="199"/>
      <c r="M37" s="199"/>
      <c r="N37" s="197"/>
      <c r="O37" s="5"/>
    </row>
    <row r="38" spans="1:15" ht="12.75" customHeight="1" x14ac:dyDescent="0.2">
      <c r="A38" s="198" t="s">
        <v>32</v>
      </c>
      <c r="B38" s="209">
        <v>36929</v>
      </c>
      <c r="C38" s="209">
        <v>26930</v>
      </c>
      <c r="D38" s="209">
        <v>57099</v>
      </c>
      <c r="E38" s="209">
        <v>53623</v>
      </c>
      <c r="F38" s="209">
        <v>44379</v>
      </c>
      <c r="G38" s="209">
        <v>54708</v>
      </c>
      <c r="H38" s="209">
        <v>50486</v>
      </c>
      <c r="I38" s="209">
        <v>39685</v>
      </c>
      <c r="J38" s="209">
        <v>32602</v>
      </c>
      <c r="K38" s="209">
        <v>20088</v>
      </c>
      <c r="L38" s="209">
        <v>25974</v>
      </c>
      <c r="M38" s="209">
        <v>29584</v>
      </c>
      <c r="N38" s="211">
        <f>SUM(B38:M38)</f>
        <v>472087</v>
      </c>
      <c r="O38" s="5"/>
    </row>
    <row r="39" spans="1:15" ht="12.75" customHeight="1" thickBot="1" x14ac:dyDescent="0.25">
      <c r="A39" s="199"/>
      <c r="B39" s="210"/>
      <c r="C39" s="210"/>
      <c r="D39" s="210"/>
      <c r="E39" s="210"/>
      <c r="F39" s="210"/>
      <c r="G39" s="210"/>
      <c r="H39" s="210"/>
      <c r="I39" s="210"/>
      <c r="J39" s="210"/>
      <c r="K39" s="210"/>
      <c r="L39" s="210"/>
      <c r="M39" s="210"/>
      <c r="N39" s="212"/>
      <c r="O39" s="5"/>
    </row>
    <row r="40" spans="1:15" ht="12.75" customHeight="1" x14ac:dyDescent="0.2">
      <c r="A40" s="198" t="s">
        <v>100</v>
      </c>
      <c r="B40" s="209"/>
      <c r="C40" s="209"/>
      <c r="D40" s="209"/>
      <c r="E40" s="209"/>
      <c r="F40" s="209"/>
      <c r="G40" s="209"/>
      <c r="H40" s="209"/>
      <c r="I40" s="209"/>
      <c r="J40" s="209"/>
      <c r="K40" s="209"/>
      <c r="L40" s="209"/>
      <c r="M40" s="209"/>
      <c r="N40" s="211">
        <f>SUM(B40:M40)</f>
        <v>0</v>
      </c>
      <c r="O40" s="5"/>
    </row>
    <row r="41" spans="1:15" ht="12.75" customHeight="1" thickBot="1" x14ac:dyDescent="0.25">
      <c r="A41" s="199"/>
      <c r="B41" s="210"/>
      <c r="C41" s="210"/>
      <c r="D41" s="210"/>
      <c r="E41" s="210"/>
      <c r="F41" s="210"/>
      <c r="G41" s="210"/>
      <c r="H41" s="210"/>
      <c r="I41" s="210"/>
      <c r="J41" s="210"/>
      <c r="K41" s="210"/>
      <c r="L41" s="210"/>
      <c r="M41" s="210"/>
      <c r="N41" s="212"/>
      <c r="O41" s="5"/>
    </row>
    <row r="42" spans="1:15" ht="12.75" customHeight="1" x14ac:dyDescent="0.2">
      <c r="A42" s="198" t="s">
        <v>33</v>
      </c>
      <c r="B42" s="209">
        <v>14117</v>
      </c>
      <c r="C42" s="209">
        <v>8961</v>
      </c>
      <c r="D42" s="209">
        <v>8328</v>
      </c>
      <c r="E42" s="209">
        <v>9588</v>
      </c>
      <c r="F42" s="209">
        <v>8370</v>
      </c>
      <c r="G42" s="209">
        <v>25058</v>
      </c>
      <c r="H42" s="209">
        <v>31302</v>
      </c>
      <c r="I42" s="209">
        <v>26972</v>
      </c>
      <c r="J42" s="209">
        <v>20087</v>
      </c>
      <c r="K42" s="209">
        <v>26519</v>
      </c>
      <c r="L42" s="209">
        <v>15958</v>
      </c>
      <c r="M42" s="209">
        <v>12488</v>
      </c>
      <c r="N42" s="211">
        <f>SUM(B42:M42)</f>
        <v>207748</v>
      </c>
      <c r="O42" s="5"/>
    </row>
    <row r="43" spans="1:15" ht="12.75" customHeight="1" thickBot="1" x14ac:dyDescent="0.25">
      <c r="A43" s="199"/>
      <c r="B43" s="210"/>
      <c r="C43" s="210"/>
      <c r="D43" s="210"/>
      <c r="E43" s="210"/>
      <c r="F43" s="210"/>
      <c r="G43" s="210"/>
      <c r="H43" s="210"/>
      <c r="I43" s="210"/>
      <c r="J43" s="210"/>
      <c r="K43" s="210"/>
      <c r="L43" s="210"/>
      <c r="M43" s="210"/>
      <c r="N43" s="212"/>
      <c r="O43" s="5"/>
    </row>
    <row r="44" spans="1:15" ht="12.75" customHeight="1" x14ac:dyDescent="0.2">
      <c r="A44" s="198" t="s">
        <v>34</v>
      </c>
      <c r="B44" s="209">
        <v>31091</v>
      </c>
      <c r="C44" s="209">
        <v>26254</v>
      </c>
      <c r="D44" s="209">
        <v>32805</v>
      </c>
      <c r="E44" s="209">
        <v>32727</v>
      </c>
      <c r="F44" s="209">
        <v>30451</v>
      </c>
      <c r="G44" s="209">
        <v>33006</v>
      </c>
      <c r="H44" s="209">
        <v>29713</v>
      </c>
      <c r="I44" s="209">
        <v>33194</v>
      </c>
      <c r="J44" s="209">
        <v>31756</v>
      </c>
      <c r="K44" s="209">
        <v>31633</v>
      </c>
      <c r="L44" s="209">
        <v>30355</v>
      </c>
      <c r="M44" s="209">
        <v>29169</v>
      </c>
      <c r="N44" s="211">
        <f>SUM(B44:M44)</f>
        <v>372154</v>
      </c>
      <c r="O44" s="5"/>
    </row>
    <row r="45" spans="1:15" ht="12.75" customHeight="1" thickBot="1" x14ac:dyDescent="0.25">
      <c r="A45" s="199"/>
      <c r="B45" s="210"/>
      <c r="C45" s="210"/>
      <c r="D45" s="210"/>
      <c r="E45" s="210"/>
      <c r="F45" s="210"/>
      <c r="G45" s="210"/>
      <c r="H45" s="210"/>
      <c r="I45" s="210"/>
      <c r="J45" s="210"/>
      <c r="K45" s="210"/>
      <c r="L45" s="210"/>
      <c r="M45" s="210"/>
      <c r="N45" s="212"/>
      <c r="O45" s="5"/>
    </row>
    <row r="46" spans="1:15" ht="12.75" customHeight="1" x14ac:dyDescent="0.2">
      <c r="A46" s="198" t="s">
        <v>35</v>
      </c>
      <c r="B46" s="209">
        <v>6998</v>
      </c>
      <c r="C46" s="209">
        <v>8164</v>
      </c>
      <c r="D46" s="209">
        <v>7846</v>
      </c>
      <c r="E46" s="209">
        <v>5711</v>
      </c>
      <c r="F46" s="209">
        <v>9714</v>
      </c>
      <c r="G46" s="209">
        <v>6026</v>
      </c>
      <c r="H46" s="209">
        <v>6978</v>
      </c>
      <c r="I46" s="209">
        <v>9001</v>
      </c>
      <c r="J46" s="209">
        <v>10369</v>
      </c>
      <c r="K46" s="209">
        <v>13068</v>
      </c>
      <c r="L46" s="209">
        <v>9758</v>
      </c>
      <c r="M46" s="209">
        <v>6093</v>
      </c>
      <c r="N46" s="211">
        <f>SUM(B46:M46)</f>
        <v>99726</v>
      </c>
      <c r="O46" s="5"/>
    </row>
    <row r="47" spans="1:15" ht="12.75" customHeight="1" thickBot="1" x14ac:dyDescent="0.25">
      <c r="A47" s="199"/>
      <c r="B47" s="210"/>
      <c r="C47" s="210"/>
      <c r="D47" s="210"/>
      <c r="E47" s="210"/>
      <c r="F47" s="210"/>
      <c r="G47" s="210"/>
      <c r="H47" s="210"/>
      <c r="I47" s="210"/>
      <c r="J47" s="210"/>
      <c r="K47" s="210"/>
      <c r="L47" s="210"/>
      <c r="M47" s="210"/>
      <c r="N47" s="212"/>
      <c r="O47" s="5"/>
    </row>
    <row r="48" spans="1:15" ht="12.75" customHeight="1" x14ac:dyDescent="0.2">
      <c r="A48" s="198" t="s">
        <v>101</v>
      </c>
      <c r="B48" s="209"/>
      <c r="C48" s="209"/>
      <c r="D48" s="209"/>
      <c r="E48" s="209"/>
      <c r="F48" s="209"/>
      <c r="G48" s="209"/>
      <c r="H48" s="209"/>
      <c r="I48" s="209"/>
      <c r="J48" s="209"/>
      <c r="K48" s="209"/>
      <c r="L48" s="209"/>
      <c r="M48" s="209"/>
      <c r="N48" s="211">
        <f>SUM(B48:M48)</f>
        <v>0</v>
      </c>
      <c r="O48" s="5"/>
    </row>
    <row r="49" spans="1:15" ht="12.75" customHeight="1" thickBot="1" x14ac:dyDescent="0.25">
      <c r="A49" s="199"/>
      <c r="B49" s="210"/>
      <c r="C49" s="210"/>
      <c r="D49" s="210"/>
      <c r="E49" s="210"/>
      <c r="F49" s="210"/>
      <c r="G49" s="210"/>
      <c r="H49" s="210"/>
      <c r="I49" s="210"/>
      <c r="J49" s="210"/>
      <c r="K49" s="210"/>
      <c r="L49" s="210"/>
      <c r="M49" s="210"/>
      <c r="N49" s="212"/>
      <c r="O49" s="5"/>
    </row>
    <row r="50" spans="1:15" ht="12.75" customHeight="1" x14ac:dyDescent="0.2">
      <c r="A50" s="198" t="s">
        <v>102</v>
      </c>
      <c r="B50" s="209"/>
      <c r="C50" s="209"/>
      <c r="D50" s="209"/>
      <c r="E50" s="209"/>
      <c r="F50" s="209"/>
      <c r="G50" s="209"/>
      <c r="H50" s="209"/>
      <c r="I50" s="209"/>
      <c r="J50" s="209"/>
      <c r="K50" s="209"/>
      <c r="L50" s="209"/>
      <c r="M50" s="209"/>
      <c r="N50" s="211">
        <f>SUM(B50:M50)</f>
        <v>0</v>
      </c>
      <c r="O50" s="5"/>
    </row>
    <row r="51" spans="1:15" ht="12.75" customHeight="1" thickBot="1" x14ac:dyDescent="0.25">
      <c r="A51" s="199"/>
      <c r="B51" s="210"/>
      <c r="C51" s="210"/>
      <c r="D51" s="210"/>
      <c r="E51" s="210"/>
      <c r="F51" s="210"/>
      <c r="G51" s="210"/>
      <c r="H51" s="210"/>
      <c r="I51" s="210"/>
      <c r="J51" s="210"/>
      <c r="K51" s="210"/>
      <c r="L51" s="210"/>
      <c r="M51" s="210"/>
      <c r="N51" s="212"/>
      <c r="O51" s="5"/>
    </row>
    <row r="52" spans="1:15" ht="12.75" customHeight="1" x14ac:dyDescent="0.2">
      <c r="A52" s="198" t="s">
        <v>36</v>
      </c>
      <c r="B52" s="209">
        <v>3767</v>
      </c>
      <c r="C52" s="209">
        <v>2403</v>
      </c>
      <c r="D52" s="209">
        <v>3996</v>
      </c>
      <c r="E52" s="209">
        <v>2828</v>
      </c>
      <c r="F52" s="209">
        <v>3040</v>
      </c>
      <c r="G52" s="209">
        <v>2295</v>
      </c>
      <c r="H52" s="209">
        <v>3443</v>
      </c>
      <c r="I52" s="209">
        <v>3278</v>
      </c>
      <c r="J52" s="209">
        <v>4017</v>
      </c>
      <c r="K52" s="209">
        <v>4261</v>
      </c>
      <c r="L52" s="209">
        <v>3687</v>
      </c>
      <c r="M52" s="209">
        <v>3988</v>
      </c>
      <c r="N52" s="211">
        <f>SUM(B52:M52)</f>
        <v>41003</v>
      </c>
      <c r="O52" s="5"/>
    </row>
    <row r="53" spans="1:15" ht="12.75" customHeight="1" thickBot="1" x14ac:dyDescent="0.25">
      <c r="A53" s="199"/>
      <c r="B53" s="210"/>
      <c r="C53" s="210"/>
      <c r="D53" s="210"/>
      <c r="E53" s="210"/>
      <c r="F53" s="210"/>
      <c r="G53" s="210"/>
      <c r="H53" s="210"/>
      <c r="I53" s="210"/>
      <c r="J53" s="210"/>
      <c r="K53" s="210"/>
      <c r="L53" s="210"/>
      <c r="M53" s="210"/>
      <c r="N53" s="212"/>
      <c r="O53" s="5"/>
    </row>
    <row r="54" spans="1:15" ht="12.75" customHeight="1" x14ac:dyDescent="0.2">
      <c r="A54" s="198" t="s">
        <v>37</v>
      </c>
      <c r="B54" s="209">
        <v>40008</v>
      </c>
      <c r="C54" s="209">
        <v>38329</v>
      </c>
      <c r="D54" s="209">
        <v>43730</v>
      </c>
      <c r="E54" s="209">
        <v>37198</v>
      </c>
      <c r="F54" s="209">
        <v>46930</v>
      </c>
      <c r="G54" s="209">
        <v>47273</v>
      </c>
      <c r="H54" s="209">
        <v>45506</v>
      </c>
      <c r="I54" s="209">
        <v>43775</v>
      </c>
      <c r="J54" s="209">
        <v>49633</v>
      </c>
      <c r="K54" s="209">
        <v>44945</v>
      </c>
      <c r="L54" s="209">
        <v>33904</v>
      </c>
      <c r="M54" s="209">
        <v>34070</v>
      </c>
      <c r="N54" s="211">
        <f>SUM(B54:M54)</f>
        <v>505301</v>
      </c>
      <c r="O54" s="5"/>
    </row>
    <row r="55" spans="1:15" ht="12.75" customHeight="1" thickBot="1" x14ac:dyDescent="0.25">
      <c r="A55" s="199"/>
      <c r="B55" s="210"/>
      <c r="C55" s="210"/>
      <c r="D55" s="210"/>
      <c r="E55" s="210"/>
      <c r="F55" s="210"/>
      <c r="G55" s="210"/>
      <c r="H55" s="210"/>
      <c r="I55" s="210"/>
      <c r="J55" s="210"/>
      <c r="K55" s="210"/>
      <c r="L55" s="210"/>
      <c r="M55" s="210"/>
      <c r="N55" s="212"/>
      <c r="O55" s="5"/>
    </row>
    <row r="56" spans="1:15" ht="12.75" customHeight="1" x14ac:dyDescent="0.2">
      <c r="A56" s="198" t="s">
        <v>38</v>
      </c>
      <c r="B56" s="209">
        <v>5919</v>
      </c>
      <c r="C56" s="209">
        <v>5944</v>
      </c>
      <c r="D56" s="209">
        <v>6283</v>
      </c>
      <c r="E56" s="209">
        <v>5988</v>
      </c>
      <c r="F56" s="209">
        <v>6842</v>
      </c>
      <c r="G56" s="209">
        <v>6596</v>
      </c>
      <c r="H56" s="209">
        <v>6332</v>
      </c>
      <c r="I56" s="209">
        <v>6210</v>
      </c>
      <c r="J56" s="209">
        <v>6769</v>
      </c>
      <c r="K56" s="209">
        <v>2021</v>
      </c>
      <c r="L56" s="209">
        <v>5437</v>
      </c>
      <c r="M56" s="209">
        <v>5193</v>
      </c>
      <c r="N56" s="211">
        <f>SUM(B56:M56)</f>
        <v>69534</v>
      </c>
      <c r="O56" s="5"/>
    </row>
    <row r="57" spans="1:15" ht="12.75" customHeight="1" thickBot="1" x14ac:dyDescent="0.25">
      <c r="A57" s="199"/>
      <c r="B57" s="210"/>
      <c r="C57" s="210"/>
      <c r="D57" s="210"/>
      <c r="E57" s="210"/>
      <c r="F57" s="210"/>
      <c r="G57" s="210"/>
      <c r="H57" s="210"/>
      <c r="I57" s="210"/>
      <c r="J57" s="210"/>
      <c r="K57" s="210"/>
      <c r="L57" s="210"/>
      <c r="M57" s="210"/>
      <c r="N57" s="212"/>
      <c r="O57" s="5"/>
    </row>
    <row r="58" spans="1:15" ht="12.75" customHeight="1" x14ac:dyDescent="0.2">
      <c r="A58" s="198" t="s">
        <v>39</v>
      </c>
      <c r="B58" s="209">
        <f>18861+7186</f>
        <v>26047</v>
      </c>
      <c r="C58" s="209">
        <f>23188+5600</f>
        <v>28788</v>
      </c>
      <c r="D58" s="209">
        <f>30837+5513</f>
        <v>36350</v>
      </c>
      <c r="E58" s="209">
        <f>26671+3399</f>
        <v>30070</v>
      </c>
      <c r="F58" s="209">
        <f>34249+3191</f>
        <v>37440</v>
      </c>
      <c r="G58" s="209">
        <f>25254+2223</f>
        <v>27477</v>
      </c>
      <c r="H58" s="209">
        <f>36197+3447</f>
        <v>39644</v>
      </c>
      <c r="I58" s="209">
        <f>54517+2303</f>
        <v>56820</v>
      </c>
      <c r="J58" s="209">
        <f>43176+3392</f>
        <v>46568</v>
      </c>
      <c r="K58" s="209">
        <f>36203+1841</f>
        <v>38044</v>
      </c>
      <c r="L58" s="209">
        <f>28129+8247</f>
        <v>36376</v>
      </c>
      <c r="M58" s="209">
        <f>18161+6052</f>
        <v>24213</v>
      </c>
      <c r="N58" s="211">
        <f>SUM(B58:M58)</f>
        <v>427837</v>
      </c>
      <c r="O58" s="5"/>
    </row>
    <row r="59" spans="1:15" ht="12.75" customHeight="1" thickBot="1" x14ac:dyDescent="0.25">
      <c r="A59" s="199"/>
      <c r="B59" s="210"/>
      <c r="C59" s="210"/>
      <c r="D59" s="210"/>
      <c r="E59" s="210"/>
      <c r="F59" s="210"/>
      <c r="G59" s="210"/>
      <c r="H59" s="210"/>
      <c r="I59" s="210"/>
      <c r="J59" s="210"/>
      <c r="K59" s="210"/>
      <c r="L59" s="210"/>
      <c r="M59" s="210"/>
      <c r="N59" s="212"/>
      <c r="O59" s="5"/>
    </row>
    <row r="60" spans="1:15" ht="12.75" customHeight="1" x14ac:dyDescent="0.2">
      <c r="A60" s="198" t="s">
        <v>40</v>
      </c>
      <c r="B60" s="209"/>
      <c r="C60" s="209"/>
      <c r="D60" s="209">
        <v>1515</v>
      </c>
      <c r="E60" s="209"/>
      <c r="F60" s="209"/>
      <c r="G60" s="209"/>
      <c r="H60" s="209"/>
      <c r="I60" s="209">
        <v>1501</v>
      </c>
      <c r="J60" s="209"/>
      <c r="K60" s="209">
        <v>2473</v>
      </c>
      <c r="L60" s="209">
        <v>957</v>
      </c>
      <c r="M60" s="209">
        <v>1998</v>
      </c>
      <c r="N60" s="211">
        <f>SUM(B60:M60)</f>
        <v>8444</v>
      </c>
      <c r="O60" s="5"/>
    </row>
    <row r="61" spans="1:15" ht="12.75" customHeight="1" thickBot="1" x14ac:dyDescent="0.25">
      <c r="A61" s="199"/>
      <c r="B61" s="210"/>
      <c r="C61" s="210"/>
      <c r="D61" s="210"/>
      <c r="E61" s="210"/>
      <c r="F61" s="210"/>
      <c r="G61" s="210"/>
      <c r="H61" s="210"/>
      <c r="I61" s="210"/>
      <c r="J61" s="210"/>
      <c r="K61" s="210"/>
      <c r="L61" s="210"/>
      <c r="M61" s="210"/>
      <c r="N61" s="212"/>
      <c r="O61" s="5"/>
    </row>
    <row r="62" spans="1:15" ht="12.75" customHeight="1" x14ac:dyDescent="0.2">
      <c r="A62" s="198" t="s">
        <v>41</v>
      </c>
      <c r="B62" s="209"/>
      <c r="C62" s="209"/>
      <c r="D62" s="209"/>
      <c r="E62" s="209">
        <v>3223</v>
      </c>
      <c r="F62" s="209">
        <v>11754</v>
      </c>
      <c r="G62" s="209">
        <v>11628</v>
      </c>
      <c r="H62" s="209">
        <v>14040</v>
      </c>
      <c r="I62" s="209">
        <v>7178</v>
      </c>
      <c r="J62" s="209"/>
      <c r="K62" s="209"/>
      <c r="L62" s="209"/>
      <c r="M62" s="209"/>
      <c r="N62" s="211">
        <f>SUM(B62:M62)</f>
        <v>47823</v>
      </c>
      <c r="O62" s="5"/>
    </row>
    <row r="63" spans="1:15" ht="12.75" customHeight="1" thickBot="1" x14ac:dyDescent="0.25">
      <c r="A63" s="199"/>
      <c r="B63" s="210"/>
      <c r="C63" s="210"/>
      <c r="D63" s="210"/>
      <c r="E63" s="210"/>
      <c r="F63" s="210"/>
      <c r="G63" s="210"/>
      <c r="H63" s="210"/>
      <c r="I63" s="210"/>
      <c r="J63" s="210"/>
      <c r="K63" s="210"/>
      <c r="L63" s="210"/>
      <c r="M63" s="210"/>
      <c r="N63" s="212"/>
      <c r="O63" s="5"/>
    </row>
    <row r="64" spans="1:15" ht="12.75" customHeight="1" x14ac:dyDescent="0.2">
      <c r="A64" s="198" t="s">
        <v>42</v>
      </c>
      <c r="B64" s="209">
        <v>5800</v>
      </c>
      <c r="C64" s="209">
        <v>5806</v>
      </c>
      <c r="D64" s="209">
        <v>4717</v>
      </c>
      <c r="E64" s="209">
        <v>7164</v>
      </c>
      <c r="F64" s="209">
        <v>7646</v>
      </c>
      <c r="G64" s="209">
        <v>6344</v>
      </c>
      <c r="H64" s="209">
        <v>3816</v>
      </c>
      <c r="I64" s="209">
        <v>2433</v>
      </c>
      <c r="J64" s="209">
        <v>1244</v>
      </c>
      <c r="K64" s="209">
        <v>412</v>
      </c>
      <c r="L64" s="209"/>
      <c r="M64" s="209"/>
      <c r="N64" s="211">
        <f>SUM(B64:M64)</f>
        <v>45382</v>
      </c>
      <c r="O64" s="5"/>
    </row>
    <row r="65" spans="1:15" ht="12.75" customHeight="1" thickBot="1" x14ac:dyDescent="0.25">
      <c r="A65" s="199"/>
      <c r="B65" s="210"/>
      <c r="C65" s="210"/>
      <c r="D65" s="210"/>
      <c r="E65" s="210"/>
      <c r="F65" s="210"/>
      <c r="G65" s="210"/>
      <c r="H65" s="210"/>
      <c r="I65" s="210"/>
      <c r="J65" s="210"/>
      <c r="K65" s="210"/>
      <c r="L65" s="210"/>
      <c r="M65" s="210"/>
      <c r="N65" s="212"/>
      <c r="O65" s="5"/>
    </row>
    <row r="66" spans="1:15" ht="12.75" customHeight="1" x14ac:dyDescent="0.2">
      <c r="A66" s="198" t="s">
        <v>43</v>
      </c>
      <c r="B66" s="209">
        <v>215484</v>
      </c>
      <c r="C66" s="209">
        <v>167573</v>
      </c>
      <c r="D66" s="209">
        <v>109830</v>
      </c>
      <c r="E66" s="209">
        <v>191754</v>
      </c>
      <c r="F66" s="209">
        <v>283553</v>
      </c>
      <c r="G66" s="209">
        <v>229607</v>
      </c>
      <c r="H66" s="209">
        <v>226263</v>
      </c>
      <c r="I66" s="209">
        <v>299568</v>
      </c>
      <c r="J66" s="209">
        <v>279959</v>
      </c>
      <c r="K66" s="209">
        <v>216074</v>
      </c>
      <c r="L66" s="209">
        <v>219955</v>
      </c>
      <c r="M66" s="209">
        <v>211722</v>
      </c>
      <c r="N66" s="211">
        <f>SUM(B66:M66)</f>
        <v>2651342</v>
      </c>
      <c r="O66" s="5"/>
    </row>
    <row r="67" spans="1:15" ht="12.75" customHeight="1" thickBot="1" x14ac:dyDescent="0.25">
      <c r="A67" s="199"/>
      <c r="B67" s="210"/>
      <c r="C67" s="210"/>
      <c r="D67" s="210"/>
      <c r="E67" s="210"/>
      <c r="F67" s="210"/>
      <c r="G67" s="210"/>
      <c r="H67" s="210"/>
      <c r="I67" s="210"/>
      <c r="J67" s="210"/>
      <c r="K67" s="210"/>
      <c r="L67" s="210"/>
      <c r="M67" s="210"/>
      <c r="N67" s="212"/>
      <c r="O67" s="5"/>
    </row>
    <row r="68" spans="1:15" ht="12.75" customHeight="1" x14ac:dyDescent="0.2">
      <c r="A68" s="198" t="s">
        <v>44</v>
      </c>
      <c r="B68" s="209">
        <v>69428</v>
      </c>
      <c r="C68" s="209">
        <v>61033</v>
      </c>
      <c r="D68" s="209">
        <v>70546</v>
      </c>
      <c r="E68" s="209">
        <v>69717</v>
      </c>
      <c r="F68" s="209">
        <v>71072</v>
      </c>
      <c r="G68" s="209">
        <v>58592</v>
      </c>
      <c r="H68" s="209">
        <v>61569</v>
      </c>
      <c r="I68" s="209">
        <v>62802</v>
      </c>
      <c r="J68" s="209">
        <v>64577</v>
      </c>
      <c r="K68" s="209">
        <v>51518</v>
      </c>
      <c r="L68" s="209">
        <v>49507</v>
      </c>
      <c r="M68" s="209">
        <v>36566</v>
      </c>
      <c r="N68" s="211">
        <f>SUM(B68:M68)</f>
        <v>726927</v>
      </c>
      <c r="O68" s="5"/>
    </row>
    <row r="69" spans="1:15" ht="12.75" customHeight="1" thickBot="1" x14ac:dyDescent="0.25">
      <c r="A69" s="199"/>
      <c r="B69" s="210"/>
      <c r="C69" s="210"/>
      <c r="D69" s="210"/>
      <c r="E69" s="210"/>
      <c r="F69" s="210"/>
      <c r="G69" s="210"/>
      <c r="H69" s="210"/>
      <c r="I69" s="210"/>
      <c r="J69" s="210"/>
      <c r="K69" s="210"/>
      <c r="L69" s="210"/>
      <c r="M69" s="210"/>
      <c r="N69" s="212"/>
      <c r="O69" s="5"/>
    </row>
    <row r="70" spans="1:15" ht="12.75" customHeight="1" x14ac:dyDescent="0.2">
      <c r="A70" s="198" t="s">
        <v>103</v>
      </c>
      <c r="B70" s="209"/>
      <c r="C70" s="209"/>
      <c r="D70" s="209"/>
      <c r="E70" s="209"/>
      <c r="F70" s="209"/>
      <c r="G70" s="209"/>
      <c r="H70" s="209"/>
      <c r="I70" s="209"/>
      <c r="J70" s="209"/>
      <c r="K70" s="209"/>
      <c r="L70" s="209"/>
      <c r="M70" s="209"/>
      <c r="N70" s="211">
        <f>SUM(B70:M70)</f>
        <v>0</v>
      </c>
      <c r="O70" s="5"/>
    </row>
    <row r="71" spans="1:15" ht="12.75" customHeight="1" thickBot="1" x14ac:dyDescent="0.25">
      <c r="A71" s="199"/>
      <c r="B71" s="210"/>
      <c r="C71" s="210"/>
      <c r="D71" s="210"/>
      <c r="E71" s="210"/>
      <c r="F71" s="210"/>
      <c r="G71" s="210"/>
      <c r="H71" s="210"/>
      <c r="I71" s="210"/>
      <c r="J71" s="210"/>
      <c r="K71" s="210"/>
      <c r="L71" s="210"/>
      <c r="M71" s="210"/>
      <c r="N71" s="212"/>
      <c r="O71" s="5"/>
    </row>
    <row r="72" spans="1:15" ht="12.75" customHeight="1" x14ac:dyDescent="0.2">
      <c r="A72" s="198" t="s">
        <v>104</v>
      </c>
      <c r="B72" s="209"/>
      <c r="C72" s="209"/>
      <c r="D72" s="209"/>
      <c r="E72" s="209"/>
      <c r="F72" s="209"/>
      <c r="G72" s="209"/>
      <c r="H72" s="209"/>
      <c r="I72" s="209"/>
      <c r="J72" s="209"/>
      <c r="K72" s="209"/>
      <c r="L72" s="209"/>
      <c r="M72" s="209"/>
      <c r="N72" s="211">
        <f>SUM(B72:M72)</f>
        <v>0</v>
      </c>
      <c r="O72" s="5"/>
    </row>
    <row r="73" spans="1:15" ht="12.75" customHeight="1" thickBot="1" x14ac:dyDescent="0.25">
      <c r="A73" s="199"/>
      <c r="B73" s="210"/>
      <c r="C73" s="210"/>
      <c r="D73" s="210"/>
      <c r="E73" s="210"/>
      <c r="F73" s="210"/>
      <c r="G73" s="210"/>
      <c r="H73" s="210"/>
      <c r="I73" s="210"/>
      <c r="J73" s="210"/>
      <c r="K73" s="210"/>
      <c r="L73" s="210"/>
      <c r="M73" s="210"/>
      <c r="N73" s="212"/>
      <c r="O73" s="5"/>
    </row>
    <row r="74" spans="1:15" ht="12.75" customHeight="1" x14ac:dyDescent="0.2">
      <c r="A74" s="198" t="s">
        <v>45</v>
      </c>
      <c r="B74" s="209">
        <v>190187</v>
      </c>
      <c r="C74" s="209">
        <v>172385</v>
      </c>
      <c r="D74" s="209">
        <v>258586</v>
      </c>
      <c r="E74" s="209">
        <v>268487</v>
      </c>
      <c r="F74" s="209">
        <v>295596</v>
      </c>
      <c r="G74" s="209">
        <v>271016</v>
      </c>
      <c r="H74" s="209">
        <v>253857</v>
      </c>
      <c r="I74" s="209">
        <v>191538</v>
      </c>
      <c r="J74" s="209">
        <v>219893</v>
      </c>
      <c r="K74" s="209">
        <v>118486</v>
      </c>
      <c r="L74" s="209">
        <v>172779</v>
      </c>
      <c r="M74" s="209">
        <v>223771</v>
      </c>
      <c r="N74" s="211">
        <f>SUM(B74:M74)</f>
        <v>2636581</v>
      </c>
      <c r="O74" s="5"/>
    </row>
    <row r="75" spans="1:15" ht="12.75" customHeight="1" thickBot="1" x14ac:dyDescent="0.25">
      <c r="A75" s="199"/>
      <c r="B75" s="210"/>
      <c r="C75" s="210"/>
      <c r="D75" s="210"/>
      <c r="E75" s="210"/>
      <c r="F75" s="210"/>
      <c r="G75" s="210"/>
      <c r="H75" s="210"/>
      <c r="I75" s="210"/>
      <c r="J75" s="210"/>
      <c r="K75" s="210"/>
      <c r="L75" s="210"/>
      <c r="M75" s="210"/>
      <c r="N75" s="212"/>
      <c r="O75" s="5"/>
    </row>
    <row r="76" spans="1:15" ht="12.75" customHeight="1" x14ac:dyDescent="0.2">
      <c r="A76" s="198" t="s">
        <v>46</v>
      </c>
      <c r="B76" s="209">
        <v>16833</v>
      </c>
      <c r="C76" s="209">
        <v>19334</v>
      </c>
      <c r="D76" s="209">
        <v>18089</v>
      </c>
      <c r="E76" s="209">
        <v>17397</v>
      </c>
      <c r="F76" s="209">
        <v>20472</v>
      </c>
      <c r="G76" s="209">
        <v>17476</v>
      </c>
      <c r="H76" s="209">
        <v>21283</v>
      </c>
      <c r="I76" s="209">
        <v>20602</v>
      </c>
      <c r="J76" s="209">
        <v>16345</v>
      </c>
      <c r="K76" s="209">
        <v>24753</v>
      </c>
      <c r="L76" s="209">
        <v>14177</v>
      </c>
      <c r="M76" s="209">
        <v>12893</v>
      </c>
      <c r="N76" s="211">
        <f>SUM(B76:M76)</f>
        <v>219654</v>
      </c>
      <c r="O76" s="5"/>
    </row>
    <row r="77" spans="1:15" ht="12.75" customHeight="1" thickBot="1" x14ac:dyDescent="0.25">
      <c r="A77" s="199"/>
      <c r="B77" s="210"/>
      <c r="C77" s="210"/>
      <c r="D77" s="210"/>
      <c r="E77" s="210"/>
      <c r="F77" s="210"/>
      <c r="G77" s="210"/>
      <c r="H77" s="210"/>
      <c r="I77" s="210"/>
      <c r="J77" s="210"/>
      <c r="K77" s="210"/>
      <c r="L77" s="210"/>
      <c r="M77" s="210"/>
      <c r="N77" s="212"/>
      <c r="O77" s="5"/>
    </row>
    <row r="78" spans="1:15" ht="12.75" customHeight="1" x14ac:dyDescent="0.2">
      <c r="A78" s="198" t="s">
        <v>47</v>
      </c>
      <c r="B78" s="209"/>
      <c r="C78" s="209"/>
      <c r="D78" s="209"/>
      <c r="E78" s="209"/>
      <c r="F78" s="209"/>
      <c r="G78" s="209"/>
      <c r="H78" s="209"/>
      <c r="I78" s="209"/>
      <c r="J78" s="209"/>
      <c r="K78" s="209"/>
      <c r="L78" s="209"/>
      <c r="M78" s="209"/>
      <c r="N78" s="211">
        <f>SUM(B78:M78)</f>
        <v>0</v>
      </c>
      <c r="O78" s="5"/>
    </row>
    <row r="79" spans="1:15" ht="12.75" customHeight="1" thickBot="1" x14ac:dyDescent="0.25">
      <c r="A79" s="199"/>
      <c r="B79" s="210"/>
      <c r="C79" s="210"/>
      <c r="D79" s="210"/>
      <c r="E79" s="210"/>
      <c r="F79" s="210"/>
      <c r="G79" s="210"/>
      <c r="H79" s="210"/>
      <c r="I79" s="210"/>
      <c r="J79" s="210"/>
      <c r="K79" s="210"/>
      <c r="L79" s="210"/>
      <c r="M79" s="210"/>
      <c r="N79" s="212"/>
      <c r="O79" s="5"/>
    </row>
    <row r="80" spans="1:15" ht="12.75" customHeight="1" x14ac:dyDescent="0.2">
      <c r="A80" s="198" t="s">
        <v>48</v>
      </c>
      <c r="B80" s="209">
        <v>11573</v>
      </c>
      <c r="C80" s="209">
        <v>6164</v>
      </c>
      <c r="D80" s="209">
        <v>13864</v>
      </c>
      <c r="E80" s="209">
        <v>9948</v>
      </c>
      <c r="F80" s="209">
        <v>10638</v>
      </c>
      <c r="G80" s="209">
        <v>12501</v>
      </c>
      <c r="H80" s="209">
        <v>11773</v>
      </c>
      <c r="I80" s="209">
        <v>6586</v>
      </c>
      <c r="J80" s="209">
        <v>11415</v>
      </c>
      <c r="K80" s="209">
        <v>8704</v>
      </c>
      <c r="L80" s="209">
        <v>8435</v>
      </c>
      <c r="M80" s="209">
        <v>8153</v>
      </c>
      <c r="N80" s="211">
        <f>SUM(B80:M80)</f>
        <v>119754</v>
      </c>
      <c r="O80" s="5"/>
    </row>
    <row r="81" spans="1:15" ht="12.75" customHeight="1" thickBot="1" x14ac:dyDescent="0.25">
      <c r="A81" s="199"/>
      <c r="B81" s="210"/>
      <c r="C81" s="210"/>
      <c r="D81" s="210"/>
      <c r="E81" s="210"/>
      <c r="F81" s="210"/>
      <c r="G81" s="210"/>
      <c r="H81" s="210"/>
      <c r="I81" s="210"/>
      <c r="J81" s="210"/>
      <c r="K81" s="210"/>
      <c r="L81" s="210"/>
      <c r="M81" s="210"/>
      <c r="N81" s="212"/>
      <c r="O81" s="5"/>
    </row>
    <row r="82" spans="1:15" ht="12.75" customHeight="1" x14ac:dyDescent="0.2">
      <c r="A82" s="198" t="s">
        <v>49</v>
      </c>
      <c r="B82" s="209">
        <v>984</v>
      </c>
      <c r="C82" s="209">
        <v>413</v>
      </c>
      <c r="D82" s="209">
        <v>345</v>
      </c>
      <c r="E82" s="209">
        <v>329</v>
      </c>
      <c r="F82" s="209">
        <v>363</v>
      </c>
      <c r="G82" s="209">
        <v>337</v>
      </c>
      <c r="H82" s="209">
        <v>427</v>
      </c>
      <c r="I82" s="209">
        <v>997</v>
      </c>
      <c r="J82" s="209">
        <v>6105</v>
      </c>
      <c r="K82" s="209">
        <v>3466</v>
      </c>
      <c r="L82" s="209">
        <v>6460</v>
      </c>
      <c r="M82" s="209">
        <v>591</v>
      </c>
      <c r="N82" s="211">
        <f>SUM(B82:M82)</f>
        <v>20817</v>
      </c>
      <c r="O82" s="5"/>
    </row>
    <row r="83" spans="1:15" ht="12.75" customHeight="1" thickBot="1" x14ac:dyDescent="0.25">
      <c r="A83" s="199"/>
      <c r="B83" s="210"/>
      <c r="C83" s="210"/>
      <c r="D83" s="210"/>
      <c r="E83" s="210"/>
      <c r="F83" s="210"/>
      <c r="G83" s="210"/>
      <c r="H83" s="210"/>
      <c r="I83" s="210"/>
      <c r="J83" s="210"/>
      <c r="K83" s="210"/>
      <c r="L83" s="210"/>
      <c r="M83" s="210"/>
      <c r="N83" s="212"/>
      <c r="O83" s="5"/>
    </row>
    <row r="84" spans="1:15" ht="12.75" customHeight="1" x14ac:dyDescent="0.2">
      <c r="A84" s="205" t="s">
        <v>13</v>
      </c>
      <c r="B84" s="194">
        <f t="shared" ref="B84:H84" si="2">SUM(B38:B82)</f>
        <v>675165</v>
      </c>
      <c r="C84" s="194">
        <f t="shared" si="2"/>
        <v>578481</v>
      </c>
      <c r="D84" s="194">
        <f t="shared" si="2"/>
        <v>673929</v>
      </c>
      <c r="E84" s="194">
        <f t="shared" si="2"/>
        <v>745752</v>
      </c>
      <c r="F84" s="194">
        <f t="shared" si="2"/>
        <v>888260</v>
      </c>
      <c r="G84" s="194">
        <f t="shared" si="2"/>
        <v>809940</v>
      </c>
      <c r="H84" s="194">
        <f t="shared" si="2"/>
        <v>806432</v>
      </c>
      <c r="I84" s="194">
        <f>SUM(I38:I82)</f>
        <v>812140</v>
      </c>
      <c r="J84" s="194">
        <f>SUM(J38:J82)</f>
        <v>801339</v>
      </c>
      <c r="K84" s="194">
        <f>SUM(K38:K82)</f>
        <v>606465</v>
      </c>
      <c r="L84" s="194">
        <f>SUM(L38:L82)</f>
        <v>633719</v>
      </c>
      <c r="M84" s="194">
        <f>SUM(M38:M82)</f>
        <v>640492</v>
      </c>
      <c r="N84" s="194">
        <f>SUM(B84:M84)</f>
        <v>8672114</v>
      </c>
      <c r="O84" s="5"/>
    </row>
    <row r="85" spans="1:15" ht="12.75" customHeight="1" thickBot="1" x14ac:dyDescent="0.25">
      <c r="A85" s="206"/>
      <c r="B85" s="195"/>
      <c r="C85" s="195"/>
      <c r="D85" s="195"/>
      <c r="E85" s="195"/>
      <c r="F85" s="195"/>
      <c r="G85" s="195"/>
      <c r="H85" s="195"/>
      <c r="I85" s="195"/>
      <c r="J85" s="195"/>
      <c r="K85" s="195"/>
      <c r="L85" s="195"/>
      <c r="M85" s="195"/>
      <c r="N85" s="195"/>
      <c r="O85" s="5"/>
    </row>
    <row r="86" spans="1:15" ht="12.75" customHeight="1" x14ac:dyDescent="0.2">
      <c r="A86" s="11"/>
      <c r="B86" s="7"/>
      <c r="C86" s="7"/>
      <c r="D86" s="7"/>
      <c r="E86" s="7"/>
      <c r="F86" s="7"/>
      <c r="G86" s="7"/>
      <c r="H86" s="7"/>
      <c r="I86" s="7"/>
      <c r="J86" s="7"/>
      <c r="K86" s="7"/>
      <c r="L86" s="7"/>
      <c r="M86" s="7"/>
      <c r="N86" s="22"/>
      <c r="O86" s="5"/>
    </row>
    <row r="87" spans="1:15" ht="12.75" customHeight="1" x14ac:dyDescent="0.2">
      <c r="A87" s="11"/>
      <c r="B87" s="7"/>
      <c r="C87" s="7"/>
      <c r="D87" s="7"/>
      <c r="E87" s="7"/>
      <c r="F87" s="7"/>
      <c r="G87" s="7"/>
      <c r="H87" s="7"/>
      <c r="I87" s="7"/>
      <c r="J87" s="7"/>
      <c r="K87" s="7"/>
      <c r="L87" s="7"/>
      <c r="M87" s="7"/>
      <c r="N87" s="22"/>
      <c r="O87" s="5"/>
    </row>
    <row r="88" spans="1:15" ht="12.75" customHeight="1" x14ac:dyDescent="0.2">
      <c r="B88" s="5"/>
      <c r="C88" s="5"/>
      <c r="D88" s="5"/>
      <c r="E88" s="5"/>
      <c r="F88" s="5"/>
      <c r="G88" s="5"/>
      <c r="H88" s="5"/>
      <c r="I88" s="5"/>
      <c r="J88" s="5"/>
      <c r="K88" s="5"/>
      <c r="L88" s="5"/>
      <c r="M88" s="5"/>
      <c r="N88" s="47"/>
      <c r="O88" s="5"/>
    </row>
    <row r="89" spans="1:15" s="10" customFormat="1" ht="24.95" customHeight="1" x14ac:dyDescent="0.2">
      <c r="A89" s="204" t="s">
        <v>190</v>
      </c>
      <c r="B89" s="204"/>
      <c r="C89" s="204"/>
      <c r="D89" s="204"/>
      <c r="E89" s="204"/>
      <c r="F89" s="204"/>
      <c r="G89" s="204"/>
      <c r="H89" s="204"/>
      <c r="I89" s="204"/>
      <c r="J89" s="204"/>
      <c r="K89" s="204"/>
      <c r="L89" s="204"/>
      <c r="M89" s="204"/>
      <c r="N89" s="204"/>
      <c r="O89" s="23"/>
    </row>
    <row r="90" spans="1:15" ht="12.75" customHeight="1" thickBot="1" x14ac:dyDescent="0.25">
      <c r="O90" s="5"/>
    </row>
    <row r="91" spans="1:15" ht="12.75" customHeight="1" x14ac:dyDescent="0.2">
      <c r="A91" s="198"/>
      <c r="B91" s="198" t="s">
        <v>1</v>
      </c>
      <c r="C91" s="198" t="s">
        <v>2</v>
      </c>
      <c r="D91" s="198" t="s">
        <v>3</v>
      </c>
      <c r="E91" s="198" t="s">
        <v>4</v>
      </c>
      <c r="F91" s="198" t="s">
        <v>5</v>
      </c>
      <c r="G91" s="198" t="s">
        <v>6</v>
      </c>
      <c r="H91" s="198" t="s">
        <v>7</v>
      </c>
      <c r="I91" s="198" t="s">
        <v>8</v>
      </c>
      <c r="J91" s="198" t="s">
        <v>9</v>
      </c>
      <c r="K91" s="198" t="s">
        <v>10</v>
      </c>
      <c r="L91" s="198" t="s">
        <v>11</v>
      </c>
      <c r="M91" s="198" t="s">
        <v>12</v>
      </c>
      <c r="N91" s="196" t="s">
        <v>13</v>
      </c>
      <c r="O91" s="5"/>
    </row>
    <row r="92" spans="1:15" ht="12.75" customHeight="1" thickBot="1" x14ac:dyDescent="0.25">
      <c r="A92" s="199"/>
      <c r="B92" s="199"/>
      <c r="C92" s="199"/>
      <c r="D92" s="199"/>
      <c r="E92" s="199"/>
      <c r="F92" s="199"/>
      <c r="G92" s="199"/>
      <c r="H92" s="199"/>
      <c r="I92" s="199"/>
      <c r="J92" s="199"/>
      <c r="K92" s="199"/>
      <c r="L92" s="199"/>
      <c r="M92" s="199"/>
      <c r="N92" s="197"/>
      <c r="O92" s="5"/>
    </row>
    <row r="93" spans="1:15" ht="12.75" customHeight="1" x14ac:dyDescent="0.2">
      <c r="A93" s="198" t="s">
        <v>51</v>
      </c>
      <c r="B93" s="209">
        <v>110140</v>
      </c>
      <c r="C93" s="209">
        <v>112530</v>
      </c>
      <c r="D93" s="209">
        <v>108190</v>
      </c>
      <c r="E93" s="209">
        <v>121720</v>
      </c>
      <c r="F93" s="209">
        <v>141390</v>
      </c>
      <c r="G93" s="209">
        <v>79520</v>
      </c>
      <c r="H93" s="209">
        <v>126470</v>
      </c>
      <c r="I93" s="209">
        <v>127470</v>
      </c>
      <c r="J93" s="209">
        <v>129900</v>
      </c>
      <c r="K93" s="209">
        <v>129750</v>
      </c>
      <c r="L93" s="209">
        <v>133540</v>
      </c>
      <c r="M93" s="209">
        <v>130200</v>
      </c>
      <c r="N93" s="211">
        <f>SUM(B93:M93)</f>
        <v>1450820</v>
      </c>
      <c r="O93" s="5"/>
    </row>
    <row r="94" spans="1:15" ht="12.75" customHeight="1" thickBot="1" x14ac:dyDescent="0.25">
      <c r="A94" s="199"/>
      <c r="B94" s="210"/>
      <c r="C94" s="210"/>
      <c r="D94" s="210"/>
      <c r="E94" s="210"/>
      <c r="F94" s="210"/>
      <c r="G94" s="210"/>
      <c r="H94" s="210"/>
      <c r="I94" s="210"/>
      <c r="J94" s="210"/>
      <c r="K94" s="210"/>
      <c r="L94" s="210"/>
      <c r="M94" s="210"/>
      <c r="N94" s="212"/>
      <c r="O94" s="5"/>
    </row>
    <row r="95" spans="1:15" ht="12.75" customHeight="1" x14ac:dyDescent="0.2">
      <c r="A95" s="198" t="s">
        <v>52</v>
      </c>
      <c r="B95" s="209">
        <v>510</v>
      </c>
      <c r="C95" s="209">
        <v>510</v>
      </c>
      <c r="D95" s="209">
        <v>660</v>
      </c>
      <c r="E95" s="209">
        <v>1020</v>
      </c>
      <c r="F95" s="209">
        <v>970</v>
      </c>
      <c r="G95" s="209">
        <v>630</v>
      </c>
      <c r="H95" s="209">
        <v>660</v>
      </c>
      <c r="I95" s="209"/>
      <c r="J95" s="209"/>
      <c r="K95" s="209">
        <v>230</v>
      </c>
      <c r="L95" s="209">
        <v>410</v>
      </c>
      <c r="M95" s="209">
        <v>780</v>
      </c>
      <c r="N95" s="211">
        <f t="shared" ref="N95:N115" si="3">SUM(B95:M95)</f>
        <v>6380</v>
      </c>
      <c r="O95" s="5"/>
    </row>
    <row r="96" spans="1:15" ht="12.75" customHeight="1" thickBot="1" x14ac:dyDescent="0.25">
      <c r="A96" s="199"/>
      <c r="B96" s="210"/>
      <c r="C96" s="210"/>
      <c r="D96" s="210"/>
      <c r="E96" s="210"/>
      <c r="F96" s="210"/>
      <c r="G96" s="210"/>
      <c r="H96" s="210"/>
      <c r="I96" s="210"/>
      <c r="J96" s="210"/>
      <c r="K96" s="210"/>
      <c r="L96" s="210"/>
      <c r="M96" s="210"/>
      <c r="N96" s="212"/>
      <c r="O96" s="5"/>
    </row>
    <row r="97" spans="1:15" ht="12.75" customHeight="1" x14ac:dyDescent="0.2">
      <c r="A97" s="198" t="s">
        <v>53</v>
      </c>
      <c r="B97" s="209">
        <v>6240</v>
      </c>
      <c r="C97" s="209">
        <v>8660</v>
      </c>
      <c r="D97" s="209">
        <v>14230</v>
      </c>
      <c r="E97" s="209">
        <v>12390</v>
      </c>
      <c r="F97" s="209">
        <v>10800</v>
      </c>
      <c r="G97" s="209">
        <v>10580</v>
      </c>
      <c r="H97" s="209">
        <v>6120</v>
      </c>
      <c r="I97" s="209">
        <v>6380</v>
      </c>
      <c r="J97" s="209">
        <v>6810</v>
      </c>
      <c r="K97" s="209">
        <v>8160</v>
      </c>
      <c r="L97" s="209">
        <v>4870</v>
      </c>
      <c r="M97" s="209">
        <v>3740</v>
      </c>
      <c r="N97" s="211">
        <f t="shared" si="3"/>
        <v>98980</v>
      </c>
      <c r="O97" s="5"/>
    </row>
    <row r="98" spans="1:15" ht="12.75" customHeight="1" thickBot="1" x14ac:dyDescent="0.25">
      <c r="A98" s="199"/>
      <c r="B98" s="210"/>
      <c r="C98" s="210"/>
      <c r="D98" s="210"/>
      <c r="E98" s="210"/>
      <c r="F98" s="210"/>
      <c r="G98" s="210"/>
      <c r="H98" s="210"/>
      <c r="I98" s="210"/>
      <c r="J98" s="210"/>
      <c r="K98" s="210"/>
      <c r="L98" s="210"/>
      <c r="M98" s="210"/>
      <c r="N98" s="212"/>
      <c r="O98" s="5"/>
    </row>
    <row r="99" spans="1:15" ht="12.75" customHeight="1" x14ac:dyDescent="0.2">
      <c r="A99" s="198" t="s">
        <v>54</v>
      </c>
      <c r="B99" s="209">
        <v>14910</v>
      </c>
      <c r="C99" s="209">
        <v>11020</v>
      </c>
      <c r="D99" s="209"/>
      <c r="E99" s="209">
        <v>13210</v>
      </c>
      <c r="F99" s="209">
        <v>12150</v>
      </c>
      <c r="G99" s="209">
        <v>9960</v>
      </c>
      <c r="H99" s="209">
        <v>14200</v>
      </c>
      <c r="I99" s="209">
        <v>13750</v>
      </c>
      <c r="J99" s="209">
        <v>12180</v>
      </c>
      <c r="K99" s="209">
        <v>12810</v>
      </c>
      <c r="L99" s="209">
        <v>9470</v>
      </c>
      <c r="M99" s="209">
        <v>12370</v>
      </c>
      <c r="N99" s="211">
        <f t="shared" si="3"/>
        <v>136030</v>
      </c>
      <c r="O99" s="5"/>
    </row>
    <row r="100" spans="1:15" ht="12.75" customHeight="1" thickBot="1" x14ac:dyDescent="0.25">
      <c r="A100" s="199"/>
      <c r="B100" s="210"/>
      <c r="C100" s="210"/>
      <c r="D100" s="210"/>
      <c r="E100" s="210"/>
      <c r="F100" s="210"/>
      <c r="G100" s="210"/>
      <c r="H100" s="210"/>
      <c r="I100" s="210"/>
      <c r="J100" s="210"/>
      <c r="K100" s="210"/>
      <c r="L100" s="210"/>
      <c r="M100" s="210"/>
      <c r="N100" s="212"/>
      <c r="O100" s="5"/>
    </row>
    <row r="101" spans="1:15" ht="12.75" customHeight="1" x14ac:dyDescent="0.2">
      <c r="A101" s="198" t="s">
        <v>39</v>
      </c>
      <c r="B101" s="209">
        <v>3260</v>
      </c>
      <c r="C101" s="209">
        <v>4400</v>
      </c>
      <c r="D101" s="209">
        <v>5360</v>
      </c>
      <c r="E101" s="209">
        <v>4250</v>
      </c>
      <c r="F101" s="209">
        <v>4420</v>
      </c>
      <c r="G101" s="209">
        <v>4690</v>
      </c>
      <c r="H101" s="209">
        <v>6220</v>
      </c>
      <c r="I101" s="209">
        <v>8200</v>
      </c>
      <c r="J101" s="209">
        <v>4330</v>
      </c>
      <c r="K101" s="209">
        <v>5940</v>
      </c>
      <c r="L101" s="209">
        <v>6160</v>
      </c>
      <c r="M101" s="209">
        <v>5560</v>
      </c>
      <c r="N101" s="211">
        <f t="shared" si="3"/>
        <v>62790</v>
      </c>
      <c r="O101" s="5"/>
    </row>
    <row r="102" spans="1:15" ht="12.75" customHeight="1" thickBot="1" x14ac:dyDescent="0.25">
      <c r="A102" s="199"/>
      <c r="B102" s="210"/>
      <c r="C102" s="210"/>
      <c r="D102" s="210"/>
      <c r="E102" s="210"/>
      <c r="F102" s="210"/>
      <c r="G102" s="210"/>
      <c r="H102" s="210"/>
      <c r="I102" s="210"/>
      <c r="J102" s="210"/>
      <c r="K102" s="210"/>
      <c r="L102" s="210"/>
      <c r="M102" s="210"/>
      <c r="N102" s="212"/>
      <c r="O102" s="5"/>
    </row>
    <row r="103" spans="1:15" ht="12.75" customHeight="1" x14ac:dyDescent="0.2">
      <c r="A103" s="198" t="s">
        <v>43</v>
      </c>
      <c r="B103" s="209">
        <v>14630</v>
      </c>
      <c r="C103" s="209">
        <v>9000</v>
      </c>
      <c r="D103" s="209">
        <v>10660</v>
      </c>
      <c r="E103" s="209">
        <v>15390</v>
      </c>
      <c r="F103" s="209">
        <v>21050</v>
      </c>
      <c r="G103" s="209">
        <v>21500</v>
      </c>
      <c r="H103" s="209">
        <v>20570</v>
      </c>
      <c r="I103" s="209">
        <v>21890</v>
      </c>
      <c r="J103" s="209">
        <v>21270</v>
      </c>
      <c r="K103" s="209">
        <v>17660</v>
      </c>
      <c r="L103" s="209">
        <v>15540</v>
      </c>
      <c r="M103" s="209">
        <v>10130</v>
      </c>
      <c r="N103" s="211">
        <f t="shared" si="3"/>
        <v>199290</v>
      </c>
      <c r="O103" s="5"/>
    </row>
    <row r="104" spans="1:15" ht="12.75" customHeight="1" thickBot="1" x14ac:dyDescent="0.25">
      <c r="A104" s="199"/>
      <c r="B104" s="210"/>
      <c r="C104" s="210"/>
      <c r="D104" s="210"/>
      <c r="E104" s="210"/>
      <c r="F104" s="210"/>
      <c r="G104" s="210"/>
      <c r="H104" s="210"/>
      <c r="I104" s="210"/>
      <c r="J104" s="210"/>
      <c r="K104" s="210"/>
      <c r="L104" s="210"/>
      <c r="M104" s="210"/>
      <c r="N104" s="212"/>
      <c r="O104" s="5"/>
    </row>
    <row r="105" spans="1:15" ht="12.75" customHeight="1" x14ac:dyDescent="0.2">
      <c r="A105" s="198" t="s">
        <v>56</v>
      </c>
      <c r="B105" s="209">
        <v>203630</v>
      </c>
      <c r="C105" s="209">
        <v>189960</v>
      </c>
      <c r="D105" s="209">
        <v>220870</v>
      </c>
      <c r="E105" s="209">
        <v>201700</v>
      </c>
      <c r="F105" s="209">
        <v>233630</v>
      </c>
      <c r="G105" s="209">
        <v>218420</v>
      </c>
      <c r="H105" s="209">
        <v>237520</v>
      </c>
      <c r="I105" s="209">
        <v>241860</v>
      </c>
      <c r="J105" s="209">
        <v>230940</v>
      </c>
      <c r="K105" s="209">
        <v>237840</v>
      </c>
      <c r="L105" s="209">
        <v>248460</v>
      </c>
      <c r="M105" s="209">
        <v>222130</v>
      </c>
      <c r="N105" s="211">
        <f t="shared" si="3"/>
        <v>2686960</v>
      </c>
      <c r="O105" s="5"/>
    </row>
    <row r="106" spans="1:15" ht="12.75" customHeight="1" thickBot="1" x14ac:dyDescent="0.25">
      <c r="A106" s="199"/>
      <c r="B106" s="210"/>
      <c r="C106" s="210"/>
      <c r="D106" s="210"/>
      <c r="E106" s="210"/>
      <c r="F106" s="210"/>
      <c r="G106" s="210"/>
      <c r="H106" s="210"/>
      <c r="I106" s="210"/>
      <c r="J106" s="210"/>
      <c r="K106" s="210"/>
      <c r="L106" s="210"/>
      <c r="M106" s="210"/>
      <c r="N106" s="212"/>
      <c r="O106" s="5"/>
    </row>
    <row r="107" spans="1:15" ht="12.75" customHeight="1" x14ac:dyDescent="0.2">
      <c r="A107" s="198" t="s">
        <v>105</v>
      </c>
      <c r="B107" s="209">
        <v>46410</v>
      </c>
      <c r="C107" s="209">
        <v>40780</v>
      </c>
      <c r="D107" s="209">
        <v>41210</v>
      </c>
      <c r="E107" s="209">
        <v>40320</v>
      </c>
      <c r="F107" s="209">
        <v>45510</v>
      </c>
      <c r="G107" s="209">
        <v>47020</v>
      </c>
      <c r="H107" s="209">
        <v>49150</v>
      </c>
      <c r="I107" s="209">
        <v>46010</v>
      </c>
      <c r="J107" s="209">
        <v>45560</v>
      </c>
      <c r="K107" s="209">
        <v>45340</v>
      </c>
      <c r="L107" s="209">
        <v>44160</v>
      </c>
      <c r="M107" s="209">
        <v>48110</v>
      </c>
      <c r="N107" s="211">
        <f t="shared" si="3"/>
        <v>539580</v>
      </c>
      <c r="O107" s="5"/>
    </row>
    <row r="108" spans="1:15" ht="12.75" customHeight="1" thickBot="1" x14ac:dyDescent="0.25">
      <c r="A108" s="199"/>
      <c r="B108" s="210"/>
      <c r="C108" s="210"/>
      <c r="D108" s="210"/>
      <c r="E108" s="210"/>
      <c r="F108" s="210"/>
      <c r="G108" s="210"/>
      <c r="H108" s="210"/>
      <c r="I108" s="210"/>
      <c r="J108" s="210"/>
      <c r="K108" s="210"/>
      <c r="L108" s="210"/>
      <c r="M108" s="210"/>
      <c r="N108" s="212"/>
      <c r="O108" s="5"/>
    </row>
    <row r="109" spans="1:15" ht="12.75" customHeight="1" x14ac:dyDescent="0.2">
      <c r="A109" s="198" t="s">
        <v>58</v>
      </c>
      <c r="B109" s="209">
        <v>14210</v>
      </c>
      <c r="C109" s="209">
        <v>13890</v>
      </c>
      <c r="D109" s="209">
        <v>15450</v>
      </c>
      <c r="E109" s="209">
        <v>17070</v>
      </c>
      <c r="F109" s="209">
        <v>19310</v>
      </c>
      <c r="G109" s="209">
        <v>11610</v>
      </c>
      <c r="H109" s="209">
        <v>16360</v>
      </c>
      <c r="I109" s="209">
        <v>17900</v>
      </c>
      <c r="J109" s="209">
        <v>17250</v>
      </c>
      <c r="K109" s="209">
        <v>17550</v>
      </c>
      <c r="L109" s="209">
        <v>15850</v>
      </c>
      <c r="M109" s="209">
        <v>10680</v>
      </c>
      <c r="N109" s="211">
        <f t="shared" si="3"/>
        <v>187130</v>
      </c>
      <c r="O109" s="5"/>
    </row>
    <row r="110" spans="1:15" ht="12.75" customHeight="1" thickBot="1" x14ac:dyDescent="0.25">
      <c r="A110" s="199"/>
      <c r="B110" s="210"/>
      <c r="C110" s="210"/>
      <c r="D110" s="210"/>
      <c r="E110" s="210"/>
      <c r="F110" s="210"/>
      <c r="G110" s="210"/>
      <c r="H110" s="210"/>
      <c r="I110" s="210"/>
      <c r="J110" s="210"/>
      <c r="K110" s="210"/>
      <c r="L110" s="210"/>
      <c r="M110" s="210"/>
      <c r="N110" s="212"/>
      <c r="O110" s="5"/>
    </row>
    <row r="111" spans="1:15" ht="12.75" customHeight="1" x14ac:dyDescent="0.2">
      <c r="A111" s="198" t="s">
        <v>106</v>
      </c>
      <c r="B111" s="209"/>
      <c r="C111" s="209"/>
      <c r="D111" s="209"/>
      <c r="E111" s="209"/>
      <c r="F111" s="209"/>
      <c r="G111" s="209"/>
      <c r="H111" s="209"/>
      <c r="I111" s="209"/>
      <c r="J111" s="209"/>
      <c r="K111" s="209"/>
      <c r="L111" s="209"/>
      <c r="M111" s="209"/>
      <c r="N111" s="211">
        <f t="shared" si="3"/>
        <v>0</v>
      </c>
      <c r="O111" s="5"/>
    </row>
    <row r="112" spans="1:15" ht="12.75" customHeight="1" thickBot="1" x14ac:dyDescent="0.25">
      <c r="A112" s="199"/>
      <c r="B112" s="210"/>
      <c r="C112" s="210"/>
      <c r="D112" s="210"/>
      <c r="E112" s="210"/>
      <c r="F112" s="210"/>
      <c r="G112" s="210"/>
      <c r="H112" s="210"/>
      <c r="I112" s="210"/>
      <c r="J112" s="210"/>
      <c r="K112" s="210"/>
      <c r="L112" s="210"/>
      <c r="M112" s="210"/>
      <c r="N112" s="212"/>
      <c r="O112" s="5"/>
    </row>
    <row r="113" spans="1:15" ht="12.75" customHeight="1" x14ac:dyDescent="0.2">
      <c r="A113" s="198" t="s">
        <v>86</v>
      </c>
      <c r="B113" s="209"/>
      <c r="C113" s="209"/>
      <c r="D113" s="209"/>
      <c r="E113" s="209"/>
      <c r="F113" s="209"/>
      <c r="G113" s="209"/>
      <c r="H113" s="209"/>
      <c r="I113" s="209"/>
      <c r="J113" s="209"/>
      <c r="K113" s="209"/>
      <c r="L113" s="209"/>
      <c r="M113" s="209"/>
      <c r="N113" s="211">
        <f t="shared" si="3"/>
        <v>0</v>
      </c>
      <c r="O113" s="5"/>
    </row>
    <row r="114" spans="1:15" ht="12.75" customHeight="1" thickBot="1" x14ac:dyDescent="0.25">
      <c r="A114" s="199"/>
      <c r="B114" s="210"/>
      <c r="C114" s="210"/>
      <c r="D114" s="210"/>
      <c r="E114" s="210"/>
      <c r="F114" s="210"/>
      <c r="G114" s="210"/>
      <c r="H114" s="210"/>
      <c r="I114" s="210"/>
      <c r="J114" s="210"/>
      <c r="K114" s="210"/>
      <c r="L114" s="210"/>
      <c r="M114" s="210"/>
      <c r="N114" s="212"/>
      <c r="O114" s="5"/>
    </row>
    <row r="115" spans="1:15" ht="12.75" customHeight="1" x14ac:dyDescent="0.2">
      <c r="A115" s="198" t="s">
        <v>59</v>
      </c>
      <c r="B115" s="209">
        <v>6990</v>
      </c>
      <c r="C115" s="209">
        <v>7440</v>
      </c>
      <c r="D115" s="209"/>
      <c r="E115" s="209">
        <v>4890</v>
      </c>
      <c r="F115" s="209">
        <v>4980</v>
      </c>
      <c r="G115" s="209">
        <v>4590</v>
      </c>
      <c r="H115" s="209">
        <v>5310</v>
      </c>
      <c r="I115" s="209">
        <v>4590</v>
      </c>
      <c r="J115" s="209">
        <v>5460</v>
      </c>
      <c r="K115" s="209">
        <v>4290</v>
      </c>
      <c r="L115" s="209">
        <v>6840</v>
      </c>
      <c r="M115" s="209">
        <v>8070</v>
      </c>
      <c r="N115" s="211">
        <f t="shared" si="3"/>
        <v>63450</v>
      </c>
      <c r="O115" s="5"/>
    </row>
    <row r="116" spans="1:15" ht="12.75" customHeight="1" thickBot="1" x14ac:dyDescent="0.25">
      <c r="A116" s="199"/>
      <c r="B116" s="210"/>
      <c r="C116" s="210"/>
      <c r="D116" s="210"/>
      <c r="E116" s="210"/>
      <c r="F116" s="210"/>
      <c r="G116" s="210"/>
      <c r="H116" s="210"/>
      <c r="I116" s="210"/>
      <c r="J116" s="210"/>
      <c r="K116" s="210"/>
      <c r="L116" s="210"/>
      <c r="M116" s="210"/>
      <c r="N116" s="212"/>
      <c r="O116" s="5"/>
    </row>
    <row r="117" spans="1:15" ht="12.75" customHeight="1" x14ac:dyDescent="0.2">
      <c r="A117" s="198" t="s">
        <v>60</v>
      </c>
      <c r="B117" s="209">
        <v>5330</v>
      </c>
      <c r="C117" s="209">
        <v>5870</v>
      </c>
      <c r="D117" s="209">
        <v>26100</v>
      </c>
      <c r="E117" s="209">
        <v>7130</v>
      </c>
      <c r="F117" s="209">
        <v>6790</v>
      </c>
      <c r="G117" s="209">
        <v>8300</v>
      </c>
      <c r="H117" s="209">
        <v>6600</v>
      </c>
      <c r="I117" s="209">
        <v>7380</v>
      </c>
      <c r="J117" s="209">
        <v>7170</v>
      </c>
      <c r="K117" s="209">
        <v>7470</v>
      </c>
      <c r="L117" s="209">
        <v>8640</v>
      </c>
      <c r="M117" s="209">
        <v>7270</v>
      </c>
      <c r="N117" s="211">
        <f>SUM(B117:M117)</f>
        <v>104050</v>
      </c>
      <c r="O117" s="5"/>
    </row>
    <row r="118" spans="1:15" ht="12.75" customHeight="1" thickBot="1" x14ac:dyDescent="0.25">
      <c r="A118" s="199"/>
      <c r="B118" s="210"/>
      <c r="C118" s="210"/>
      <c r="D118" s="210"/>
      <c r="E118" s="210"/>
      <c r="F118" s="210"/>
      <c r="G118" s="210"/>
      <c r="H118" s="210"/>
      <c r="I118" s="210"/>
      <c r="J118" s="210"/>
      <c r="K118" s="210"/>
      <c r="L118" s="210"/>
      <c r="M118" s="210"/>
      <c r="N118" s="212"/>
      <c r="O118" s="5"/>
    </row>
    <row r="119" spans="1:15" ht="12.75" customHeight="1" x14ac:dyDescent="0.2">
      <c r="A119" s="205" t="s">
        <v>13</v>
      </c>
      <c r="B119" s="194">
        <f t="shared" ref="B119:M119" si="4">SUM(B93:B117)</f>
        <v>426260</v>
      </c>
      <c r="C119" s="194">
        <f t="shared" si="4"/>
        <v>404060</v>
      </c>
      <c r="D119" s="194">
        <f t="shared" si="4"/>
        <v>442730</v>
      </c>
      <c r="E119" s="194">
        <f t="shared" si="4"/>
        <v>439090</v>
      </c>
      <c r="F119" s="194">
        <f t="shared" si="4"/>
        <v>501000</v>
      </c>
      <c r="G119" s="194">
        <f t="shared" si="4"/>
        <v>416820</v>
      </c>
      <c r="H119" s="194">
        <f t="shared" si="4"/>
        <v>489180</v>
      </c>
      <c r="I119" s="194">
        <f t="shared" si="4"/>
        <v>495430</v>
      </c>
      <c r="J119" s="194">
        <f t="shared" si="4"/>
        <v>480870</v>
      </c>
      <c r="K119" s="194">
        <f t="shared" si="4"/>
        <v>487040</v>
      </c>
      <c r="L119" s="194">
        <f t="shared" si="4"/>
        <v>493940</v>
      </c>
      <c r="M119" s="194">
        <f t="shared" si="4"/>
        <v>459040</v>
      </c>
      <c r="N119" s="194">
        <f>SUM(N93:N118)</f>
        <v>5535460</v>
      </c>
      <c r="O119" s="5"/>
    </row>
    <row r="120" spans="1:15" ht="12.75" customHeight="1" thickBot="1" x14ac:dyDescent="0.25">
      <c r="A120" s="206"/>
      <c r="B120" s="195"/>
      <c r="C120" s="195"/>
      <c r="D120" s="195"/>
      <c r="E120" s="195"/>
      <c r="F120" s="195"/>
      <c r="G120" s="195"/>
      <c r="H120" s="195"/>
      <c r="I120" s="195"/>
      <c r="J120" s="195"/>
      <c r="K120" s="195"/>
      <c r="L120" s="195"/>
      <c r="M120" s="195"/>
      <c r="N120" s="195"/>
      <c r="O120" s="5"/>
    </row>
    <row r="121" spans="1:15" ht="12.75" customHeight="1" x14ac:dyDescent="0.2">
      <c r="O121" s="5"/>
    </row>
    <row r="122" spans="1:15" ht="12.75" customHeight="1" x14ac:dyDescent="0.2">
      <c r="O122" s="5"/>
    </row>
    <row r="123" spans="1:15" ht="12.75" customHeight="1" x14ac:dyDescent="0.2">
      <c r="O123" s="5"/>
    </row>
    <row r="124" spans="1:15" s="10" customFormat="1" ht="24.95" customHeight="1" x14ac:dyDescent="0.2">
      <c r="A124" s="204" t="s">
        <v>191</v>
      </c>
      <c r="B124" s="204"/>
      <c r="C124" s="204"/>
      <c r="D124" s="204"/>
      <c r="E124" s="204"/>
      <c r="F124" s="204"/>
      <c r="G124" s="204"/>
      <c r="H124" s="204"/>
      <c r="I124" s="204"/>
      <c r="J124" s="204"/>
      <c r="K124" s="204"/>
      <c r="L124" s="204"/>
      <c r="M124" s="204"/>
      <c r="N124" s="204"/>
      <c r="O124" s="23"/>
    </row>
    <row r="125" spans="1:15" ht="12.75" customHeight="1" thickBot="1" x14ac:dyDescent="0.25">
      <c r="A125" s="20"/>
      <c r="F125" s="4"/>
      <c r="O125" s="5"/>
    </row>
    <row r="126" spans="1:15" ht="12.75" customHeight="1" x14ac:dyDescent="0.2">
      <c r="A126" s="198"/>
      <c r="B126" s="198" t="s">
        <v>1</v>
      </c>
      <c r="C126" s="198" t="s">
        <v>2</v>
      </c>
      <c r="D126" s="198" t="s">
        <v>3</v>
      </c>
      <c r="E126" s="198" t="s">
        <v>4</v>
      </c>
      <c r="F126" s="198" t="s">
        <v>5</v>
      </c>
      <c r="G126" s="198" t="s">
        <v>6</v>
      </c>
      <c r="H126" s="198" t="s">
        <v>7</v>
      </c>
      <c r="I126" s="198" t="s">
        <v>8</v>
      </c>
      <c r="J126" s="198" t="s">
        <v>9</v>
      </c>
      <c r="K126" s="198" t="s">
        <v>10</v>
      </c>
      <c r="L126" s="198" t="s">
        <v>11</v>
      </c>
      <c r="M126" s="198" t="s">
        <v>12</v>
      </c>
      <c r="N126" s="196" t="s">
        <v>13</v>
      </c>
      <c r="O126" s="5"/>
    </row>
    <row r="127" spans="1:15" ht="12.75" customHeight="1" thickBot="1" x14ac:dyDescent="0.25">
      <c r="A127" s="199"/>
      <c r="B127" s="199"/>
      <c r="C127" s="199"/>
      <c r="D127" s="199"/>
      <c r="E127" s="199"/>
      <c r="F127" s="199"/>
      <c r="G127" s="199"/>
      <c r="H127" s="199"/>
      <c r="I127" s="199"/>
      <c r="J127" s="199"/>
      <c r="K127" s="199"/>
      <c r="L127" s="199"/>
      <c r="M127" s="199"/>
      <c r="N127" s="197"/>
      <c r="O127" s="5"/>
    </row>
    <row r="128" spans="1:15" ht="12.75" customHeight="1" x14ac:dyDescent="0.2">
      <c r="A128" s="198" t="s">
        <v>62</v>
      </c>
      <c r="B128" s="209">
        <v>15076</v>
      </c>
      <c r="C128" s="209">
        <v>24278</v>
      </c>
      <c r="D128" s="209">
        <v>38814</v>
      </c>
      <c r="E128" s="209">
        <v>28882</v>
      </c>
      <c r="F128" s="209">
        <v>21317</v>
      </c>
      <c r="G128" s="209">
        <v>41626</v>
      </c>
      <c r="H128" s="209">
        <v>30244</v>
      </c>
      <c r="I128" s="209">
        <v>43386</v>
      </c>
      <c r="J128" s="209">
        <v>40914</v>
      </c>
      <c r="K128" s="209">
        <v>34371</v>
      </c>
      <c r="L128" s="209">
        <v>29260</v>
      </c>
      <c r="M128" s="209">
        <v>34438</v>
      </c>
      <c r="N128" s="211">
        <f t="shared" ref="N128:N150" si="5">SUM(B128:M128)</f>
        <v>382606</v>
      </c>
      <c r="O128" s="5"/>
    </row>
    <row r="129" spans="1:15" ht="12.75" customHeight="1" thickBot="1" x14ac:dyDescent="0.25">
      <c r="A129" s="199"/>
      <c r="B129" s="210"/>
      <c r="C129" s="210"/>
      <c r="D129" s="210"/>
      <c r="E129" s="210"/>
      <c r="F129" s="210"/>
      <c r="G129" s="210"/>
      <c r="H129" s="210"/>
      <c r="I129" s="210"/>
      <c r="J129" s="210"/>
      <c r="K129" s="210"/>
      <c r="L129" s="210"/>
      <c r="M129" s="210"/>
      <c r="N129" s="212"/>
      <c r="O129" s="5"/>
    </row>
    <row r="130" spans="1:15" ht="12.75" customHeight="1" x14ac:dyDescent="0.2">
      <c r="A130" s="198" t="s">
        <v>63</v>
      </c>
      <c r="B130" s="209">
        <v>28345</v>
      </c>
      <c r="C130" s="209">
        <v>24630</v>
      </c>
      <c r="D130" s="209">
        <v>25223</v>
      </c>
      <c r="E130" s="209">
        <v>24171</v>
      </c>
      <c r="F130" s="209">
        <v>24291</v>
      </c>
      <c r="G130" s="209">
        <v>19799</v>
      </c>
      <c r="H130" s="209">
        <v>23705</v>
      </c>
      <c r="I130" s="209">
        <v>24439</v>
      </c>
      <c r="J130" s="209">
        <v>20819</v>
      </c>
      <c r="K130" s="209">
        <v>37094</v>
      </c>
      <c r="L130" s="209">
        <v>28316</v>
      </c>
      <c r="M130" s="209">
        <v>35132</v>
      </c>
      <c r="N130" s="211">
        <f t="shared" si="5"/>
        <v>315964</v>
      </c>
      <c r="O130" s="5"/>
    </row>
    <row r="131" spans="1:15" ht="12.75" customHeight="1" thickBot="1" x14ac:dyDescent="0.25">
      <c r="A131" s="199"/>
      <c r="B131" s="210"/>
      <c r="C131" s="210"/>
      <c r="D131" s="210"/>
      <c r="E131" s="210"/>
      <c r="F131" s="210"/>
      <c r="G131" s="210"/>
      <c r="H131" s="210"/>
      <c r="I131" s="210"/>
      <c r="J131" s="210"/>
      <c r="K131" s="210"/>
      <c r="L131" s="210"/>
      <c r="M131" s="210"/>
      <c r="N131" s="212"/>
      <c r="O131" s="5"/>
    </row>
    <row r="132" spans="1:15" ht="12.75" customHeight="1" x14ac:dyDescent="0.2">
      <c r="A132" s="198" t="s">
        <v>64</v>
      </c>
      <c r="B132" s="209">
        <v>106050</v>
      </c>
      <c r="C132" s="209">
        <v>105677</v>
      </c>
      <c r="D132" s="209">
        <v>101289</v>
      </c>
      <c r="E132" s="209">
        <v>128546</v>
      </c>
      <c r="F132" s="209">
        <v>158150</v>
      </c>
      <c r="G132" s="209">
        <v>144054</v>
      </c>
      <c r="H132" s="209">
        <v>171648</v>
      </c>
      <c r="I132" s="209">
        <v>144731</v>
      </c>
      <c r="J132" s="209">
        <v>132282</v>
      </c>
      <c r="K132" s="209">
        <v>114945</v>
      </c>
      <c r="L132" s="209">
        <v>123127</v>
      </c>
      <c r="M132" s="209">
        <v>145180</v>
      </c>
      <c r="N132" s="211">
        <f t="shared" si="5"/>
        <v>1575679</v>
      </c>
      <c r="O132" s="5"/>
    </row>
    <row r="133" spans="1:15" ht="12.75" customHeight="1" thickBot="1" x14ac:dyDescent="0.25">
      <c r="A133" s="199"/>
      <c r="B133" s="210"/>
      <c r="C133" s="210"/>
      <c r="D133" s="210"/>
      <c r="E133" s="210"/>
      <c r="F133" s="210"/>
      <c r="G133" s="210"/>
      <c r="H133" s="210"/>
      <c r="I133" s="210"/>
      <c r="J133" s="210"/>
      <c r="K133" s="210"/>
      <c r="L133" s="210"/>
      <c r="M133" s="210"/>
      <c r="N133" s="212"/>
      <c r="O133" s="5"/>
    </row>
    <row r="134" spans="1:15" ht="12.75" customHeight="1" x14ac:dyDescent="0.2">
      <c r="A134" s="198" t="s">
        <v>65</v>
      </c>
      <c r="B134" s="209"/>
      <c r="C134" s="209"/>
      <c r="D134" s="209"/>
      <c r="E134" s="209"/>
      <c r="F134" s="209"/>
      <c r="G134" s="209"/>
      <c r="H134" s="209"/>
      <c r="I134" s="209"/>
      <c r="J134" s="209"/>
      <c r="K134" s="209"/>
      <c r="L134" s="209"/>
      <c r="M134" s="209"/>
      <c r="N134" s="211">
        <f t="shared" si="5"/>
        <v>0</v>
      </c>
      <c r="O134" s="5"/>
    </row>
    <row r="135" spans="1:15" ht="12.75" customHeight="1" thickBot="1" x14ac:dyDescent="0.25">
      <c r="A135" s="199"/>
      <c r="B135" s="210"/>
      <c r="C135" s="210"/>
      <c r="D135" s="210"/>
      <c r="E135" s="210"/>
      <c r="F135" s="210"/>
      <c r="G135" s="210"/>
      <c r="H135" s="210"/>
      <c r="I135" s="210"/>
      <c r="J135" s="210"/>
      <c r="K135" s="210"/>
      <c r="L135" s="210"/>
      <c r="M135" s="210"/>
      <c r="N135" s="212"/>
      <c r="O135" s="5"/>
    </row>
    <row r="136" spans="1:15" ht="12.75" customHeight="1" x14ac:dyDescent="0.2">
      <c r="A136" s="198" t="s">
        <v>66</v>
      </c>
      <c r="B136" s="209">
        <v>32755</v>
      </c>
      <c r="C136" s="209">
        <v>31097</v>
      </c>
      <c r="D136" s="209">
        <v>27306</v>
      </c>
      <c r="E136" s="209">
        <v>25419</v>
      </c>
      <c r="F136" s="209">
        <v>40439</v>
      </c>
      <c r="G136" s="209">
        <v>56517</v>
      </c>
      <c r="H136" s="209">
        <v>63977</v>
      </c>
      <c r="I136" s="209">
        <v>43517</v>
      </c>
      <c r="J136" s="209">
        <v>42288</v>
      </c>
      <c r="K136" s="209">
        <v>67100</v>
      </c>
      <c r="L136" s="209">
        <v>80477</v>
      </c>
      <c r="M136" s="209">
        <v>54986</v>
      </c>
      <c r="N136" s="211">
        <f t="shared" si="5"/>
        <v>565878</v>
      </c>
      <c r="O136" s="5"/>
    </row>
    <row r="137" spans="1:15" ht="12.75" customHeight="1" thickBot="1" x14ac:dyDescent="0.25">
      <c r="A137" s="199"/>
      <c r="B137" s="210"/>
      <c r="C137" s="210"/>
      <c r="D137" s="210"/>
      <c r="E137" s="210"/>
      <c r="F137" s="210"/>
      <c r="G137" s="210"/>
      <c r="H137" s="210"/>
      <c r="I137" s="210"/>
      <c r="J137" s="210"/>
      <c r="K137" s="210"/>
      <c r="L137" s="210"/>
      <c r="M137" s="210"/>
      <c r="N137" s="212"/>
      <c r="O137" s="5"/>
    </row>
    <row r="138" spans="1:15" ht="12.75" customHeight="1" x14ac:dyDescent="0.2">
      <c r="A138" s="198" t="s">
        <v>53</v>
      </c>
      <c r="B138" s="209">
        <v>6127</v>
      </c>
      <c r="C138" s="209">
        <v>5493</v>
      </c>
      <c r="D138" s="209">
        <v>8642</v>
      </c>
      <c r="E138" s="209">
        <v>7766</v>
      </c>
      <c r="F138" s="209">
        <v>6687</v>
      </c>
      <c r="G138" s="209">
        <v>7771</v>
      </c>
      <c r="H138" s="209">
        <v>9008</v>
      </c>
      <c r="I138" s="209">
        <v>8999</v>
      </c>
      <c r="J138" s="209">
        <v>8459</v>
      </c>
      <c r="K138" s="209">
        <v>12263</v>
      </c>
      <c r="L138" s="209">
        <v>18868</v>
      </c>
      <c r="M138" s="209">
        <v>17543</v>
      </c>
      <c r="N138" s="211">
        <f t="shared" si="5"/>
        <v>117626</v>
      </c>
      <c r="O138" s="5"/>
    </row>
    <row r="139" spans="1:15" ht="12.75" customHeight="1" thickBot="1" x14ac:dyDescent="0.25">
      <c r="A139" s="199"/>
      <c r="B139" s="210"/>
      <c r="C139" s="210"/>
      <c r="D139" s="210"/>
      <c r="E139" s="210"/>
      <c r="F139" s="210"/>
      <c r="G139" s="210"/>
      <c r="H139" s="210"/>
      <c r="I139" s="210"/>
      <c r="J139" s="210"/>
      <c r="K139" s="210"/>
      <c r="L139" s="210"/>
      <c r="M139" s="210"/>
      <c r="N139" s="212"/>
      <c r="O139" s="5"/>
    </row>
    <row r="140" spans="1:15" ht="12.75" customHeight="1" x14ac:dyDescent="0.2">
      <c r="A140" s="198" t="s">
        <v>67</v>
      </c>
      <c r="B140" s="209">
        <v>20334</v>
      </c>
      <c r="C140" s="209">
        <v>13553</v>
      </c>
      <c r="D140" s="209">
        <v>17824</v>
      </c>
      <c r="E140" s="209">
        <v>17945</v>
      </c>
      <c r="F140" s="209">
        <v>12778</v>
      </c>
      <c r="G140" s="209">
        <v>16940</v>
      </c>
      <c r="H140" s="209">
        <v>17118</v>
      </c>
      <c r="I140" s="209">
        <v>21608</v>
      </c>
      <c r="J140" s="209">
        <v>22301</v>
      </c>
      <c r="K140" s="209">
        <v>17176</v>
      </c>
      <c r="L140" s="209">
        <v>19344</v>
      </c>
      <c r="M140" s="209">
        <v>20447</v>
      </c>
      <c r="N140" s="211">
        <f t="shared" si="5"/>
        <v>217368</v>
      </c>
      <c r="O140" s="5"/>
    </row>
    <row r="141" spans="1:15" ht="12.75" customHeight="1" thickBot="1" x14ac:dyDescent="0.25">
      <c r="A141" s="199"/>
      <c r="B141" s="210"/>
      <c r="C141" s="210"/>
      <c r="D141" s="210"/>
      <c r="E141" s="210"/>
      <c r="F141" s="210"/>
      <c r="G141" s="210"/>
      <c r="H141" s="210"/>
      <c r="I141" s="210"/>
      <c r="J141" s="210"/>
      <c r="K141" s="210"/>
      <c r="L141" s="210"/>
      <c r="M141" s="210"/>
      <c r="N141" s="212"/>
      <c r="O141" s="5"/>
    </row>
    <row r="142" spans="1:15" ht="12.75" customHeight="1" x14ac:dyDescent="0.2">
      <c r="A142" s="198" t="s">
        <v>68</v>
      </c>
      <c r="B142" s="209">
        <v>66880</v>
      </c>
      <c r="C142" s="209">
        <v>63265</v>
      </c>
      <c r="D142" s="209">
        <v>71110</v>
      </c>
      <c r="E142" s="209">
        <v>66498</v>
      </c>
      <c r="F142" s="209">
        <v>68589</v>
      </c>
      <c r="G142" s="209">
        <v>57290</v>
      </c>
      <c r="H142" s="209">
        <v>55526</v>
      </c>
      <c r="I142" s="209">
        <v>70579</v>
      </c>
      <c r="J142" s="209">
        <v>82391</v>
      </c>
      <c r="K142" s="209">
        <v>62209</v>
      </c>
      <c r="L142" s="209">
        <v>64797</v>
      </c>
      <c r="M142" s="209">
        <v>66654</v>
      </c>
      <c r="N142" s="211">
        <f t="shared" si="5"/>
        <v>795788</v>
      </c>
      <c r="O142" s="5"/>
    </row>
    <row r="143" spans="1:15" ht="12.75" customHeight="1" thickBot="1" x14ac:dyDescent="0.25">
      <c r="A143" s="199"/>
      <c r="B143" s="210"/>
      <c r="C143" s="210"/>
      <c r="D143" s="210"/>
      <c r="E143" s="210"/>
      <c r="F143" s="210"/>
      <c r="G143" s="210"/>
      <c r="H143" s="210"/>
      <c r="I143" s="210"/>
      <c r="J143" s="210"/>
      <c r="K143" s="210"/>
      <c r="L143" s="210"/>
      <c r="M143" s="210"/>
      <c r="N143" s="212"/>
      <c r="O143" s="5"/>
    </row>
    <row r="144" spans="1:15" ht="12.75" customHeight="1" x14ac:dyDescent="0.2">
      <c r="A144" s="198" t="s">
        <v>69</v>
      </c>
      <c r="B144" s="209">
        <v>6259</v>
      </c>
      <c r="C144" s="209">
        <v>7515</v>
      </c>
      <c r="D144" s="209">
        <v>6866</v>
      </c>
      <c r="E144" s="209">
        <v>6992</v>
      </c>
      <c r="F144" s="209">
        <v>7070</v>
      </c>
      <c r="G144" s="209">
        <v>7327</v>
      </c>
      <c r="H144" s="209">
        <v>7022</v>
      </c>
      <c r="I144" s="209">
        <v>1963</v>
      </c>
      <c r="J144" s="209">
        <v>4718</v>
      </c>
      <c r="K144" s="209">
        <v>4742</v>
      </c>
      <c r="L144" s="209">
        <v>3464</v>
      </c>
      <c r="M144" s="209">
        <v>3471</v>
      </c>
      <c r="N144" s="211">
        <f t="shared" si="5"/>
        <v>67409</v>
      </c>
      <c r="O144" s="5"/>
    </row>
    <row r="145" spans="1:15" ht="12.75" customHeight="1" thickBot="1" x14ac:dyDescent="0.25">
      <c r="A145" s="199"/>
      <c r="B145" s="210"/>
      <c r="C145" s="210"/>
      <c r="D145" s="210"/>
      <c r="E145" s="210"/>
      <c r="F145" s="210"/>
      <c r="G145" s="210"/>
      <c r="H145" s="210"/>
      <c r="I145" s="210"/>
      <c r="J145" s="210"/>
      <c r="K145" s="210"/>
      <c r="L145" s="210"/>
      <c r="M145" s="210"/>
      <c r="N145" s="212"/>
      <c r="O145" s="5"/>
    </row>
    <row r="146" spans="1:15" ht="12.75" customHeight="1" x14ac:dyDescent="0.2">
      <c r="A146" s="198" t="s">
        <v>60</v>
      </c>
      <c r="B146" s="209">
        <v>2498</v>
      </c>
      <c r="C146" s="209">
        <v>1382</v>
      </c>
      <c r="D146" s="209">
        <v>2106</v>
      </c>
      <c r="E146" s="209">
        <v>1553</v>
      </c>
      <c r="F146" s="209">
        <v>1582</v>
      </c>
      <c r="G146" s="209">
        <v>2847</v>
      </c>
      <c r="H146" s="209">
        <v>2585</v>
      </c>
      <c r="I146" s="209">
        <v>2216</v>
      </c>
      <c r="J146" s="209">
        <v>4458</v>
      </c>
      <c r="K146" s="209">
        <v>6132</v>
      </c>
      <c r="L146" s="209">
        <v>2904</v>
      </c>
      <c r="M146" s="209">
        <v>4482</v>
      </c>
      <c r="N146" s="211">
        <f t="shared" si="5"/>
        <v>34745</v>
      </c>
      <c r="O146" s="5"/>
    </row>
    <row r="147" spans="1:15" ht="12.75" customHeight="1" thickBot="1" x14ac:dyDescent="0.25">
      <c r="A147" s="199"/>
      <c r="B147" s="210"/>
      <c r="C147" s="210"/>
      <c r="D147" s="210"/>
      <c r="E147" s="210"/>
      <c r="F147" s="210"/>
      <c r="G147" s="210"/>
      <c r="H147" s="210"/>
      <c r="I147" s="210"/>
      <c r="J147" s="210"/>
      <c r="K147" s="210"/>
      <c r="L147" s="210"/>
      <c r="M147" s="210"/>
      <c r="N147" s="212"/>
      <c r="O147" s="5"/>
    </row>
    <row r="148" spans="1:15" ht="12.75" customHeight="1" x14ac:dyDescent="0.2">
      <c r="A148" s="198" t="s">
        <v>71</v>
      </c>
      <c r="B148" s="209">
        <v>6163</v>
      </c>
      <c r="C148" s="209">
        <v>2835</v>
      </c>
      <c r="D148" s="209">
        <v>3332</v>
      </c>
      <c r="E148" s="209">
        <v>5442</v>
      </c>
      <c r="F148" s="209">
        <v>6027</v>
      </c>
      <c r="G148" s="209">
        <v>5894</v>
      </c>
      <c r="H148" s="209">
        <v>6135</v>
      </c>
      <c r="I148" s="209">
        <v>5291</v>
      </c>
      <c r="J148" s="209">
        <v>6094</v>
      </c>
      <c r="K148" s="209">
        <v>4891</v>
      </c>
      <c r="L148" s="209">
        <v>2563</v>
      </c>
      <c r="M148" s="209">
        <v>3356</v>
      </c>
      <c r="N148" s="211">
        <f t="shared" si="5"/>
        <v>58023</v>
      </c>
      <c r="O148" s="5"/>
    </row>
    <row r="149" spans="1:15" ht="12.75" customHeight="1" thickBot="1" x14ac:dyDescent="0.25">
      <c r="A149" s="199"/>
      <c r="B149" s="210"/>
      <c r="C149" s="210"/>
      <c r="D149" s="210"/>
      <c r="E149" s="210"/>
      <c r="F149" s="210"/>
      <c r="G149" s="210"/>
      <c r="H149" s="210"/>
      <c r="I149" s="210"/>
      <c r="J149" s="210"/>
      <c r="K149" s="210"/>
      <c r="L149" s="210"/>
      <c r="M149" s="210"/>
      <c r="N149" s="212"/>
      <c r="O149" s="5"/>
    </row>
    <row r="150" spans="1:15" ht="12.75" customHeight="1" x14ac:dyDescent="0.2">
      <c r="A150" s="198" t="s">
        <v>72</v>
      </c>
      <c r="B150" s="209">
        <v>6720</v>
      </c>
      <c r="C150" s="209">
        <v>8102</v>
      </c>
      <c r="D150" s="209">
        <v>8404</v>
      </c>
      <c r="E150" s="209">
        <v>6080</v>
      </c>
      <c r="F150" s="209">
        <v>4462</v>
      </c>
      <c r="G150" s="209">
        <v>5268</v>
      </c>
      <c r="H150" s="209">
        <v>4282</v>
      </c>
      <c r="I150" s="209">
        <v>4536</v>
      </c>
      <c r="J150" s="209">
        <v>3377</v>
      </c>
      <c r="K150" s="209">
        <v>4871</v>
      </c>
      <c r="L150" s="209">
        <v>3547</v>
      </c>
      <c r="M150" s="209">
        <v>2127</v>
      </c>
      <c r="N150" s="211">
        <f t="shared" si="5"/>
        <v>61776</v>
      </c>
      <c r="O150" s="5"/>
    </row>
    <row r="151" spans="1:15" ht="12.75" customHeight="1" thickBot="1" x14ac:dyDescent="0.25">
      <c r="A151" s="199"/>
      <c r="B151" s="210"/>
      <c r="C151" s="210"/>
      <c r="D151" s="210"/>
      <c r="E151" s="210"/>
      <c r="F151" s="210"/>
      <c r="G151" s="210"/>
      <c r="H151" s="210"/>
      <c r="I151" s="210"/>
      <c r="J151" s="210"/>
      <c r="K151" s="210"/>
      <c r="L151" s="210"/>
      <c r="M151" s="210"/>
      <c r="N151" s="212"/>
      <c r="O151" s="5"/>
    </row>
    <row r="152" spans="1:15" ht="12.75" customHeight="1" x14ac:dyDescent="0.2">
      <c r="A152" s="205" t="s">
        <v>13</v>
      </c>
      <c r="B152" s="194">
        <f t="shared" ref="B152:G152" si="6">SUM(B128:B150)</f>
        <v>297207</v>
      </c>
      <c r="C152" s="194">
        <f t="shared" si="6"/>
        <v>287827</v>
      </c>
      <c r="D152" s="194">
        <f t="shared" si="6"/>
        <v>310916</v>
      </c>
      <c r="E152" s="194">
        <f t="shared" si="6"/>
        <v>319294</v>
      </c>
      <c r="F152" s="194">
        <f t="shared" si="6"/>
        <v>351392</v>
      </c>
      <c r="G152" s="194">
        <f t="shared" si="6"/>
        <v>365333</v>
      </c>
      <c r="H152" s="194">
        <f t="shared" ref="H152:M152" si="7">SUM(H128:H150)</f>
        <v>391250</v>
      </c>
      <c r="I152" s="194">
        <f t="shared" si="7"/>
        <v>371265</v>
      </c>
      <c r="J152" s="194">
        <f t="shared" si="7"/>
        <v>368101</v>
      </c>
      <c r="K152" s="194">
        <f t="shared" si="7"/>
        <v>365794</v>
      </c>
      <c r="L152" s="194">
        <f t="shared" si="7"/>
        <v>376667</v>
      </c>
      <c r="M152" s="194">
        <f t="shared" si="7"/>
        <v>387816</v>
      </c>
      <c r="N152" s="194">
        <f>SUM(B152:M152)</f>
        <v>4192862</v>
      </c>
      <c r="O152" s="5"/>
    </row>
    <row r="153" spans="1:15" ht="12.75" customHeight="1" thickBot="1" x14ac:dyDescent="0.25">
      <c r="A153" s="206"/>
      <c r="B153" s="195"/>
      <c r="C153" s="195"/>
      <c r="D153" s="195"/>
      <c r="E153" s="195"/>
      <c r="F153" s="195"/>
      <c r="G153" s="195"/>
      <c r="H153" s="195"/>
      <c r="I153" s="195"/>
      <c r="J153" s="195"/>
      <c r="K153" s="195"/>
      <c r="L153" s="195"/>
      <c r="M153" s="195"/>
      <c r="N153" s="195"/>
      <c r="O153" s="5"/>
    </row>
    <row r="154" spans="1:15" ht="12.75" customHeight="1" x14ac:dyDescent="0.2">
      <c r="B154" s="5"/>
      <c r="C154" s="5"/>
      <c r="D154" s="5"/>
      <c r="E154" s="5"/>
      <c r="F154" s="5"/>
      <c r="G154" s="5"/>
      <c r="H154" s="5"/>
      <c r="I154" s="5"/>
      <c r="J154" s="5"/>
      <c r="K154" s="5"/>
      <c r="L154" s="5"/>
      <c r="M154" s="5"/>
      <c r="N154" s="47"/>
      <c r="O154" s="5"/>
    </row>
    <row r="155" spans="1:15" ht="12.75" customHeight="1" x14ac:dyDescent="0.2">
      <c r="B155" s="5"/>
      <c r="C155" s="5"/>
      <c r="D155" s="5"/>
      <c r="E155" s="5"/>
      <c r="F155" s="5"/>
      <c r="G155" s="5"/>
      <c r="H155" s="5"/>
      <c r="I155" s="5"/>
      <c r="J155" s="5"/>
      <c r="K155" s="5"/>
      <c r="L155" s="5"/>
      <c r="M155" s="5"/>
      <c r="N155" s="47"/>
      <c r="O155" s="5"/>
    </row>
    <row r="156" spans="1:15" ht="12.75" customHeight="1" x14ac:dyDescent="0.2">
      <c r="B156" s="5"/>
      <c r="C156" s="5"/>
      <c r="D156" s="5"/>
      <c r="E156" s="5"/>
      <c r="F156" s="5"/>
      <c r="G156" s="5"/>
      <c r="H156" s="5"/>
      <c r="I156" s="5"/>
      <c r="J156" s="5"/>
      <c r="K156" s="5"/>
      <c r="L156" s="5"/>
      <c r="M156" s="5"/>
      <c r="N156" s="47"/>
      <c r="O156" s="5"/>
    </row>
    <row r="157" spans="1:15" s="10" customFormat="1" ht="24.95" customHeight="1" x14ac:dyDescent="0.2">
      <c r="A157" s="204" t="s">
        <v>192</v>
      </c>
      <c r="B157" s="204"/>
      <c r="C157" s="204"/>
      <c r="D157" s="204"/>
      <c r="E157" s="204"/>
      <c r="F157" s="204"/>
      <c r="G157" s="204"/>
      <c r="H157" s="204"/>
      <c r="I157" s="204"/>
      <c r="J157" s="204"/>
      <c r="K157" s="204"/>
      <c r="L157" s="204"/>
      <c r="M157" s="204"/>
      <c r="N157" s="204"/>
      <c r="O157" s="23"/>
    </row>
    <row r="158" spans="1:15" ht="12.75" customHeight="1" thickBot="1" x14ac:dyDescent="0.25">
      <c r="A158" s="20"/>
      <c r="F158" s="4"/>
      <c r="O158" s="5"/>
    </row>
    <row r="159" spans="1:15" ht="12.75" customHeight="1" x14ac:dyDescent="0.2">
      <c r="A159" s="198"/>
      <c r="B159" s="198" t="s">
        <v>1</v>
      </c>
      <c r="C159" s="198" t="s">
        <v>2</v>
      </c>
      <c r="D159" s="198" t="s">
        <v>3</v>
      </c>
      <c r="E159" s="198" t="s">
        <v>4</v>
      </c>
      <c r="F159" s="198" t="s">
        <v>5</v>
      </c>
      <c r="G159" s="198" t="s">
        <v>6</v>
      </c>
      <c r="H159" s="198" t="s">
        <v>7</v>
      </c>
      <c r="I159" s="198" t="s">
        <v>8</v>
      </c>
      <c r="J159" s="198" t="s">
        <v>9</v>
      </c>
      <c r="K159" s="198" t="s">
        <v>10</v>
      </c>
      <c r="L159" s="198" t="s">
        <v>11</v>
      </c>
      <c r="M159" s="198" t="s">
        <v>12</v>
      </c>
      <c r="N159" s="196" t="s">
        <v>13</v>
      </c>
      <c r="O159" s="5"/>
    </row>
    <row r="160" spans="1:15" ht="12.75" customHeight="1" thickBot="1" x14ac:dyDescent="0.25">
      <c r="A160" s="199"/>
      <c r="B160" s="199"/>
      <c r="C160" s="199"/>
      <c r="D160" s="199"/>
      <c r="E160" s="199"/>
      <c r="F160" s="199"/>
      <c r="G160" s="199"/>
      <c r="H160" s="199"/>
      <c r="I160" s="199"/>
      <c r="J160" s="199"/>
      <c r="K160" s="199"/>
      <c r="L160" s="199"/>
      <c r="M160" s="199"/>
      <c r="N160" s="197"/>
      <c r="O160" s="5"/>
    </row>
    <row r="161" spans="1:15" ht="12.75" customHeight="1" x14ac:dyDescent="0.2">
      <c r="A161" s="198" t="s">
        <v>75</v>
      </c>
      <c r="B161" s="209">
        <v>9211</v>
      </c>
      <c r="C161" s="209">
        <v>14484</v>
      </c>
      <c r="D161" s="209">
        <v>15108</v>
      </c>
      <c r="E161" s="209">
        <v>20371</v>
      </c>
      <c r="F161" s="209">
        <v>19754</v>
      </c>
      <c r="G161" s="209">
        <v>21729</v>
      </c>
      <c r="H161" s="209">
        <v>29383</v>
      </c>
      <c r="I161" s="209">
        <v>35326</v>
      </c>
      <c r="J161" s="209">
        <v>44570</v>
      </c>
      <c r="K161" s="209">
        <v>36246</v>
      </c>
      <c r="L161" s="209">
        <v>27064</v>
      </c>
      <c r="M161" s="209">
        <v>38163</v>
      </c>
      <c r="N161" s="211">
        <f t="shared" ref="N161:N181" si="8">SUM(B161:M161)</f>
        <v>311409</v>
      </c>
      <c r="O161" s="5"/>
    </row>
    <row r="162" spans="1:15" ht="12.75" customHeight="1" thickBot="1" x14ac:dyDescent="0.25">
      <c r="A162" s="199"/>
      <c r="B162" s="210"/>
      <c r="C162" s="210"/>
      <c r="D162" s="210"/>
      <c r="E162" s="210"/>
      <c r="F162" s="210"/>
      <c r="G162" s="210"/>
      <c r="H162" s="210"/>
      <c r="I162" s="210"/>
      <c r="J162" s="210"/>
      <c r="K162" s="210"/>
      <c r="L162" s="210"/>
      <c r="M162" s="210"/>
      <c r="N162" s="212"/>
      <c r="O162" s="5"/>
    </row>
    <row r="163" spans="1:15" ht="12.75" customHeight="1" x14ac:dyDescent="0.2">
      <c r="A163" s="198" t="s">
        <v>76</v>
      </c>
      <c r="B163" s="209"/>
      <c r="C163" s="209"/>
      <c r="D163" s="209"/>
      <c r="E163" s="209"/>
      <c r="F163" s="209"/>
      <c r="G163" s="209"/>
      <c r="H163" s="209"/>
      <c r="I163" s="209"/>
      <c r="J163" s="209"/>
      <c r="K163" s="209"/>
      <c r="L163" s="209"/>
      <c r="M163" s="209"/>
      <c r="N163" s="211">
        <f t="shared" si="8"/>
        <v>0</v>
      </c>
      <c r="O163" s="5"/>
    </row>
    <row r="164" spans="1:15" ht="12.75" customHeight="1" thickBot="1" x14ac:dyDescent="0.25">
      <c r="A164" s="199"/>
      <c r="B164" s="210"/>
      <c r="C164" s="210"/>
      <c r="D164" s="210"/>
      <c r="E164" s="210"/>
      <c r="F164" s="210"/>
      <c r="G164" s="210"/>
      <c r="H164" s="210"/>
      <c r="I164" s="210"/>
      <c r="J164" s="210"/>
      <c r="K164" s="210"/>
      <c r="L164" s="210"/>
      <c r="M164" s="210"/>
      <c r="N164" s="212"/>
      <c r="O164" s="5"/>
    </row>
    <row r="165" spans="1:15" ht="12.75" customHeight="1" x14ac:dyDescent="0.2">
      <c r="A165" s="198" t="s">
        <v>77</v>
      </c>
      <c r="B165" s="209">
        <v>20579</v>
      </c>
      <c r="C165" s="209">
        <v>14185</v>
      </c>
      <c r="D165" s="209">
        <v>2190</v>
      </c>
      <c r="E165" s="209">
        <v>4538</v>
      </c>
      <c r="F165" s="209">
        <v>4807</v>
      </c>
      <c r="G165" s="209">
        <v>20205</v>
      </c>
      <c r="H165" s="209">
        <v>9186</v>
      </c>
      <c r="I165" s="209">
        <v>3014</v>
      </c>
      <c r="J165" s="209">
        <v>14884</v>
      </c>
      <c r="K165" s="209">
        <v>6790</v>
      </c>
      <c r="L165" s="209">
        <v>12836</v>
      </c>
      <c r="M165" s="209">
        <v>8021</v>
      </c>
      <c r="N165" s="211">
        <f t="shared" si="8"/>
        <v>121235</v>
      </c>
      <c r="O165" s="5"/>
    </row>
    <row r="166" spans="1:15" ht="12.75" customHeight="1" thickBot="1" x14ac:dyDescent="0.25">
      <c r="A166" s="199"/>
      <c r="B166" s="210"/>
      <c r="C166" s="210"/>
      <c r="D166" s="210"/>
      <c r="E166" s="210"/>
      <c r="F166" s="210"/>
      <c r="G166" s="210"/>
      <c r="H166" s="210"/>
      <c r="I166" s="210"/>
      <c r="J166" s="210"/>
      <c r="K166" s="210"/>
      <c r="L166" s="210"/>
      <c r="M166" s="210"/>
      <c r="N166" s="212"/>
      <c r="O166" s="5"/>
    </row>
    <row r="167" spans="1:15" ht="12.75" customHeight="1" x14ac:dyDescent="0.2">
      <c r="A167" s="198" t="s">
        <v>78</v>
      </c>
      <c r="B167" s="209">
        <v>7246</v>
      </c>
      <c r="C167" s="209">
        <v>6355</v>
      </c>
      <c r="D167" s="209">
        <v>7150</v>
      </c>
      <c r="E167" s="209">
        <v>6406</v>
      </c>
      <c r="F167" s="209">
        <v>7455</v>
      </c>
      <c r="G167" s="209">
        <v>6543</v>
      </c>
      <c r="H167" s="209">
        <v>5345</v>
      </c>
      <c r="I167" s="209">
        <v>6526</v>
      </c>
      <c r="J167" s="209">
        <v>7155</v>
      </c>
      <c r="K167" s="209">
        <v>5706</v>
      </c>
      <c r="L167" s="209">
        <v>6792</v>
      </c>
      <c r="M167" s="209">
        <v>7919</v>
      </c>
      <c r="N167" s="211">
        <f t="shared" si="8"/>
        <v>80598</v>
      </c>
      <c r="O167" s="5"/>
    </row>
    <row r="168" spans="1:15" ht="12.75" customHeight="1" thickBot="1" x14ac:dyDescent="0.25">
      <c r="A168" s="199"/>
      <c r="B168" s="210"/>
      <c r="C168" s="210"/>
      <c r="D168" s="210"/>
      <c r="E168" s="210"/>
      <c r="F168" s="210"/>
      <c r="G168" s="210"/>
      <c r="H168" s="210"/>
      <c r="I168" s="210"/>
      <c r="J168" s="210"/>
      <c r="K168" s="210"/>
      <c r="L168" s="210"/>
      <c r="M168" s="210"/>
      <c r="N168" s="212"/>
      <c r="O168" s="5"/>
    </row>
    <row r="169" spans="1:15" ht="12.75" customHeight="1" x14ac:dyDescent="0.2">
      <c r="A169" s="198" t="s">
        <v>96</v>
      </c>
      <c r="B169" s="209">
        <v>16775</v>
      </c>
      <c r="C169" s="209">
        <v>13838</v>
      </c>
      <c r="D169" s="209">
        <v>20654</v>
      </c>
      <c r="E169" s="209">
        <v>9583</v>
      </c>
      <c r="F169" s="209">
        <v>8478</v>
      </c>
      <c r="G169" s="209">
        <v>5000</v>
      </c>
      <c r="H169" s="209">
        <v>4133</v>
      </c>
      <c r="I169" s="209">
        <v>8662</v>
      </c>
      <c r="J169" s="209">
        <v>10617</v>
      </c>
      <c r="K169" s="209">
        <v>7825</v>
      </c>
      <c r="L169" s="209">
        <v>6312</v>
      </c>
      <c r="M169" s="209">
        <v>6120</v>
      </c>
      <c r="N169" s="211">
        <f t="shared" si="8"/>
        <v>117997</v>
      </c>
      <c r="O169" s="5"/>
    </row>
    <row r="170" spans="1:15" ht="12.75" customHeight="1" thickBot="1" x14ac:dyDescent="0.25">
      <c r="A170" s="199"/>
      <c r="B170" s="210"/>
      <c r="C170" s="210"/>
      <c r="D170" s="210"/>
      <c r="E170" s="210"/>
      <c r="F170" s="210"/>
      <c r="G170" s="210"/>
      <c r="H170" s="210"/>
      <c r="I170" s="210"/>
      <c r="J170" s="210"/>
      <c r="K170" s="210"/>
      <c r="L170" s="210"/>
      <c r="M170" s="210"/>
      <c r="N170" s="212"/>
      <c r="O170" s="5"/>
    </row>
    <row r="171" spans="1:15" ht="12.75" customHeight="1" x14ac:dyDescent="0.2">
      <c r="A171" s="198" t="s">
        <v>107</v>
      </c>
      <c r="B171" s="209"/>
      <c r="C171" s="209"/>
      <c r="D171" s="209"/>
      <c r="E171" s="209" t="s">
        <v>92</v>
      </c>
      <c r="F171" s="209"/>
      <c r="G171" s="209"/>
      <c r="H171" s="209"/>
      <c r="I171" s="209"/>
      <c r="J171" s="209"/>
      <c r="K171" s="209"/>
      <c r="L171" s="209"/>
      <c r="M171" s="209"/>
      <c r="N171" s="211">
        <f t="shared" si="8"/>
        <v>0</v>
      </c>
      <c r="O171" s="5"/>
    </row>
    <row r="172" spans="1:15" ht="12.75" customHeight="1" thickBot="1" x14ac:dyDescent="0.25">
      <c r="A172" s="199"/>
      <c r="B172" s="210"/>
      <c r="C172" s="210"/>
      <c r="D172" s="210"/>
      <c r="E172" s="210"/>
      <c r="F172" s="210"/>
      <c r="G172" s="210"/>
      <c r="H172" s="210"/>
      <c r="I172" s="210"/>
      <c r="J172" s="210"/>
      <c r="K172" s="210"/>
      <c r="L172" s="210"/>
      <c r="M172" s="210"/>
      <c r="N172" s="212"/>
      <c r="O172" s="5"/>
    </row>
    <row r="173" spans="1:15" ht="12.75" customHeight="1" x14ac:dyDescent="0.2">
      <c r="A173" s="198" t="s">
        <v>79</v>
      </c>
      <c r="B173" s="209"/>
      <c r="C173" s="209">
        <v>3704</v>
      </c>
      <c r="D173" s="209">
        <v>16913</v>
      </c>
      <c r="E173" s="209">
        <v>5184</v>
      </c>
      <c r="F173" s="209">
        <v>17147</v>
      </c>
      <c r="G173" s="209">
        <v>21810</v>
      </c>
      <c r="H173" s="209">
        <v>23329</v>
      </c>
      <c r="I173" s="209">
        <v>24620</v>
      </c>
      <c r="J173" s="209">
        <v>5501</v>
      </c>
      <c r="K173" s="209">
        <v>5000</v>
      </c>
      <c r="L173" s="209">
        <v>2600</v>
      </c>
      <c r="M173" s="209"/>
      <c r="N173" s="211">
        <f t="shared" si="8"/>
        <v>125808</v>
      </c>
      <c r="O173" s="5"/>
    </row>
    <row r="174" spans="1:15" ht="12.75" customHeight="1" thickBot="1" x14ac:dyDescent="0.25">
      <c r="A174" s="199"/>
      <c r="B174" s="210"/>
      <c r="C174" s="210"/>
      <c r="D174" s="210"/>
      <c r="E174" s="210"/>
      <c r="F174" s="210"/>
      <c r="G174" s="210"/>
      <c r="H174" s="210"/>
      <c r="I174" s="210"/>
      <c r="J174" s="210"/>
      <c r="K174" s="210"/>
      <c r="L174" s="210"/>
      <c r="M174" s="210"/>
      <c r="N174" s="212"/>
      <c r="O174" s="5"/>
    </row>
    <row r="175" spans="1:15" ht="12.75" customHeight="1" x14ac:dyDescent="0.2">
      <c r="A175" s="198" t="s">
        <v>53</v>
      </c>
      <c r="B175" s="209">
        <v>19218</v>
      </c>
      <c r="C175" s="209">
        <v>18528</v>
      </c>
      <c r="D175" s="209">
        <v>23196</v>
      </c>
      <c r="E175" s="209">
        <v>19467</v>
      </c>
      <c r="F175" s="209">
        <v>25193</v>
      </c>
      <c r="G175" s="209">
        <v>21983</v>
      </c>
      <c r="H175" s="209">
        <v>24692</v>
      </c>
      <c r="I175" s="209">
        <v>25286</v>
      </c>
      <c r="J175" s="209">
        <v>21389</v>
      </c>
      <c r="K175" s="209">
        <v>21793</v>
      </c>
      <c r="L175" s="209">
        <v>22497</v>
      </c>
      <c r="M175" s="209">
        <v>20916</v>
      </c>
      <c r="N175" s="211">
        <f t="shared" si="8"/>
        <v>264158</v>
      </c>
      <c r="O175" s="5"/>
    </row>
    <row r="176" spans="1:15" ht="12.75" customHeight="1" thickBot="1" x14ac:dyDescent="0.25">
      <c r="A176" s="199"/>
      <c r="B176" s="210"/>
      <c r="C176" s="210"/>
      <c r="D176" s="210"/>
      <c r="E176" s="210"/>
      <c r="F176" s="210"/>
      <c r="G176" s="210"/>
      <c r="H176" s="210"/>
      <c r="I176" s="210"/>
      <c r="J176" s="210"/>
      <c r="K176" s="210"/>
      <c r="L176" s="210"/>
      <c r="M176" s="210"/>
      <c r="N176" s="212"/>
      <c r="O176" s="5"/>
    </row>
    <row r="177" spans="1:15" ht="12.75" customHeight="1" x14ac:dyDescent="0.2">
      <c r="A177" s="198" t="s">
        <v>60</v>
      </c>
      <c r="B177" s="209">
        <v>1168</v>
      </c>
      <c r="C177" s="209">
        <v>1731</v>
      </c>
      <c r="D177" s="209">
        <v>1369</v>
      </c>
      <c r="E177" s="209">
        <v>2585</v>
      </c>
      <c r="F177" s="209">
        <v>3918</v>
      </c>
      <c r="G177" s="209">
        <v>4928</v>
      </c>
      <c r="H177" s="209">
        <v>5212</v>
      </c>
      <c r="I177" s="209">
        <f>300+3790</f>
        <v>4090</v>
      </c>
      <c r="J177" s="209">
        <f>318+6952</f>
        <v>7270</v>
      </c>
      <c r="K177" s="209">
        <f>1190+6588</f>
        <v>7778</v>
      </c>
      <c r="L177" s="209">
        <f>800+5832</f>
        <v>6632</v>
      </c>
      <c r="M177" s="209">
        <f>1350+3995</f>
        <v>5345</v>
      </c>
      <c r="N177" s="211">
        <f t="shared" si="8"/>
        <v>52026</v>
      </c>
      <c r="O177" s="5"/>
    </row>
    <row r="178" spans="1:15" ht="12.75" customHeight="1" thickBot="1" x14ac:dyDescent="0.25">
      <c r="A178" s="199"/>
      <c r="B178" s="210"/>
      <c r="C178" s="210"/>
      <c r="D178" s="210"/>
      <c r="E178" s="210"/>
      <c r="F178" s="210"/>
      <c r="G178" s="210"/>
      <c r="H178" s="210"/>
      <c r="I178" s="210"/>
      <c r="J178" s="210"/>
      <c r="K178" s="210"/>
      <c r="L178" s="210"/>
      <c r="M178" s="210"/>
      <c r="N178" s="212"/>
      <c r="O178" s="5"/>
    </row>
    <row r="179" spans="1:15" ht="12.75" customHeight="1" x14ac:dyDescent="0.2">
      <c r="A179" s="198" t="s">
        <v>69</v>
      </c>
      <c r="B179" s="209">
        <v>12533</v>
      </c>
      <c r="C179" s="209">
        <v>7076</v>
      </c>
      <c r="D179" s="209">
        <v>9362</v>
      </c>
      <c r="E179" s="209">
        <v>13472</v>
      </c>
      <c r="F179" s="209">
        <v>11947</v>
      </c>
      <c r="G179" s="209">
        <v>11043</v>
      </c>
      <c r="H179" s="209">
        <v>9108</v>
      </c>
      <c r="I179" s="209">
        <v>7447</v>
      </c>
      <c r="J179" s="209">
        <v>6670</v>
      </c>
      <c r="K179" s="209">
        <v>7695</v>
      </c>
      <c r="L179" s="209">
        <v>7535</v>
      </c>
      <c r="M179" s="209">
        <v>10349</v>
      </c>
      <c r="N179" s="211">
        <f t="shared" si="8"/>
        <v>114237</v>
      </c>
      <c r="O179" s="5"/>
    </row>
    <row r="180" spans="1:15" ht="12.75" customHeight="1" thickBot="1" x14ac:dyDescent="0.25">
      <c r="A180" s="199"/>
      <c r="B180" s="210"/>
      <c r="C180" s="210"/>
      <c r="D180" s="210"/>
      <c r="E180" s="210"/>
      <c r="F180" s="210"/>
      <c r="G180" s="210"/>
      <c r="H180" s="210"/>
      <c r="I180" s="210"/>
      <c r="J180" s="210"/>
      <c r="K180" s="210"/>
      <c r="L180" s="210"/>
      <c r="M180" s="210"/>
      <c r="N180" s="212"/>
      <c r="O180" s="5"/>
    </row>
    <row r="181" spans="1:15" ht="12.75" customHeight="1" x14ac:dyDescent="0.2">
      <c r="A181" s="198" t="s">
        <v>80</v>
      </c>
      <c r="B181" s="209">
        <v>25831</v>
      </c>
      <c r="C181" s="209">
        <v>23871</v>
      </c>
      <c r="D181" s="209">
        <v>28546</v>
      </c>
      <c r="E181" s="209">
        <v>25135</v>
      </c>
      <c r="F181" s="209">
        <v>28590</v>
      </c>
      <c r="G181" s="209">
        <v>26841</v>
      </c>
      <c r="H181" s="209">
        <v>30028</v>
      </c>
      <c r="I181" s="209">
        <v>29997</v>
      </c>
      <c r="J181" s="209">
        <v>29885</v>
      </c>
      <c r="K181" s="209">
        <v>26366</v>
      </c>
      <c r="L181" s="209">
        <v>28884</v>
      </c>
      <c r="M181" s="209">
        <v>27689</v>
      </c>
      <c r="N181" s="211">
        <f t="shared" si="8"/>
        <v>331663</v>
      </c>
    </row>
    <row r="182" spans="1:15" ht="12.75" customHeight="1" thickBot="1" x14ac:dyDescent="0.25">
      <c r="A182" s="199"/>
      <c r="B182" s="210"/>
      <c r="C182" s="210"/>
      <c r="D182" s="210"/>
      <c r="E182" s="210"/>
      <c r="F182" s="210"/>
      <c r="G182" s="210"/>
      <c r="H182" s="210"/>
      <c r="I182" s="210"/>
      <c r="J182" s="210"/>
      <c r="K182" s="210"/>
      <c r="L182" s="210"/>
      <c r="M182" s="210"/>
      <c r="N182" s="212"/>
    </row>
    <row r="183" spans="1:15" ht="12.75" customHeight="1" x14ac:dyDescent="0.2">
      <c r="A183" s="205" t="s">
        <v>13</v>
      </c>
      <c r="B183" s="194">
        <f>SUM(B161:B181)</f>
        <v>112561</v>
      </c>
      <c r="C183" s="194">
        <f t="shared" ref="C183:M183" si="9">SUM(C161:C181)</f>
        <v>103772</v>
      </c>
      <c r="D183" s="194">
        <f t="shared" si="9"/>
        <v>124488</v>
      </c>
      <c r="E183" s="194">
        <f t="shared" si="9"/>
        <v>106741</v>
      </c>
      <c r="F183" s="194">
        <f t="shared" si="9"/>
        <v>127289</v>
      </c>
      <c r="G183" s="194">
        <f t="shared" si="9"/>
        <v>140082</v>
      </c>
      <c r="H183" s="194">
        <f t="shared" si="9"/>
        <v>140416</v>
      </c>
      <c r="I183" s="194">
        <f t="shared" si="9"/>
        <v>144968</v>
      </c>
      <c r="J183" s="194">
        <f t="shared" si="9"/>
        <v>147941</v>
      </c>
      <c r="K183" s="194">
        <f t="shared" si="9"/>
        <v>125199</v>
      </c>
      <c r="L183" s="194">
        <f t="shared" si="9"/>
        <v>121152</v>
      </c>
      <c r="M183" s="194">
        <f t="shared" si="9"/>
        <v>124522</v>
      </c>
      <c r="N183" s="194">
        <f>SUM(N161:N181)</f>
        <v>1519131</v>
      </c>
    </row>
    <row r="184" spans="1:15" ht="12.75" customHeight="1" thickBot="1" x14ac:dyDescent="0.25">
      <c r="A184" s="206"/>
      <c r="B184" s="195"/>
      <c r="C184" s="195"/>
      <c r="D184" s="195"/>
      <c r="E184" s="195"/>
      <c r="F184" s="195"/>
      <c r="G184" s="195"/>
      <c r="H184" s="195"/>
      <c r="I184" s="195"/>
      <c r="J184" s="195"/>
      <c r="K184" s="195"/>
      <c r="L184" s="195"/>
      <c r="M184" s="195"/>
      <c r="N184" s="195"/>
    </row>
    <row r="185" spans="1:15" ht="12.75" customHeight="1" x14ac:dyDescent="0.2">
      <c r="B185" s="5"/>
      <c r="C185" s="5"/>
      <c r="D185" s="5"/>
      <c r="E185" s="5"/>
      <c r="F185" s="5"/>
      <c r="G185" s="5"/>
      <c r="H185" s="5"/>
      <c r="I185" s="5"/>
      <c r="J185" s="5"/>
      <c r="K185" s="5"/>
      <c r="L185" s="5"/>
      <c r="M185" s="5"/>
      <c r="N185" s="47"/>
    </row>
    <row r="186" spans="1:15" ht="12.75" customHeight="1" x14ac:dyDescent="0.2">
      <c r="B186" s="5"/>
      <c r="C186" s="5"/>
      <c r="D186" s="5"/>
      <c r="E186" s="5"/>
      <c r="F186" s="5"/>
      <c r="G186" s="5"/>
      <c r="H186" s="5"/>
      <c r="I186" s="5"/>
      <c r="J186" s="5"/>
      <c r="K186" s="5"/>
      <c r="L186" s="5"/>
      <c r="M186" s="5"/>
      <c r="N186" s="47"/>
    </row>
    <row r="187" spans="1:15" ht="12.75" customHeight="1" x14ac:dyDescent="0.2">
      <c r="B187" s="5"/>
      <c r="C187" s="5"/>
      <c r="D187" s="5"/>
      <c r="E187" s="5"/>
      <c r="F187" s="5"/>
      <c r="G187" s="5"/>
      <c r="H187" s="5"/>
      <c r="I187" s="5"/>
      <c r="J187" s="5"/>
      <c r="K187" s="5"/>
      <c r="L187" s="5"/>
      <c r="M187" s="5"/>
      <c r="N187" s="47"/>
    </row>
    <row r="188" spans="1:15" s="10" customFormat="1" ht="24.95" customHeight="1" x14ac:dyDescent="0.2">
      <c r="A188" s="204" t="s">
        <v>193</v>
      </c>
      <c r="B188" s="204"/>
      <c r="C188" s="204"/>
      <c r="D188" s="204"/>
      <c r="E188" s="204"/>
      <c r="F188" s="204"/>
      <c r="G188" s="204"/>
      <c r="H188" s="204"/>
      <c r="I188" s="204"/>
      <c r="J188" s="204"/>
      <c r="K188" s="204"/>
      <c r="L188" s="204"/>
      <c r="M188" s="204"/>
      <c r="N188" s="204"/>
    </row>
    <row r="189" spans="1:15" ht="12.75" customHeight="1" thickBot="1" x14ac:dyDescent="0.25"/>
    <row r="190" spans="1:15" ht="12.75" customHeight="1" x14ac:dyDescent="0.2">
      <c r="A190" s="198"/>
      <c r="B190" s="198" t="s">
        <v>1</v>
      </c>
      <c r="C190" s="198" t="s">
        <v>2</v>
      </c>
      <c r="D190" s="198" t="s">
        <v>3</v>
      </c>
      <c r="E190" s="198" t="s">
        <v>4</v>
      </c>
      <c r="F190" s="198" t="s">
        <v>5</v>
      </c>
      <c r="G190" s="198" t="s">
        <v>6</v>
      </c>
      <c r="H190" s="198" t="s">
        <v>7</v>
      </c>
      <c r="I190" s="198" t="s">
        <v>8</v>
      </c>
      <c r="J190" s="198" t="s">
        <v>9</v>
      </c>
      <c r="K190" s="198" t="s">
        <v>10</v>
      </c>
      <c r="L190" s="198" t="s">
        <v>11</v>
      </c>
      <c r="M190" s="198" t="s">
        <v>12</v>
      </c>
      <c r="N190" s="196" t="s">
        <v>13</v>
      </c>
    </row>
    <row r="191" spans="1:15" ht="12.75" customHeight="1" thickBot="1" x14ac:dyDescent="0.25">
      <c r="A191" s="199"/>
      <c r="B191" s="199"/>
      <c r="C191" s="199"/>
      <c r="D191" s="199"/>
      <c r="E191" s="199"/>
      <c r="F191" s="199"/>
      <c r="G191" s="199"/>
      <c r="H191" s="199"/>
      <c r="I191" s="199"/>
      <c r="J191" s="199"/>
      <c r="K191" s="199"/>
      <c r="L191" s="199"/>
      <c r="M191" s="199"/>
      <c r="N191" s="197"/>
    </row>
    <row r="192" spans="1:15" ht="12.75" customHeight="1" x14ac:dyDescent="0.2">
      <c r="A192" s="198" t="s">
        <v>33</v>
      </c>
      <c r="B192" s="209">
        <v>14438</v>
      </c>
      <c r="C192" s="209">
        <v>11779</v>
      </c>
      <c r="D192" s="209">
        <v>8486</v>
      </c>
      <c r="E192" s="209">
        <v>3177</v>
      </c>
      <c r="F192" s="209">
        <v>1072</v>
      </c>
      <c r="G192" s="209"/>
      <c r="H192" s="209">
        <v>9687</v>
      </c>
      <c r="I192" s="209">
        <v>10013</v>
      </c>
      <c r="J192" s="209">
        <v>12315</v>
      </c>
      <c r="K192" s="209">
        <v>12675</v>
      </c>
      <c r="L192" s="209">
        <v>8571</v>
      </c>
      <c r="M192" s="209">
        <v>10499</v>
      </c>
      <c r="N192" s="211">
        <f t="shared" ref="N192:N204" si="10">SUM(B192:M192)</f>
        <v>102712</v>
      </c>
    </row>
    <row r="193" spans="1:14" ht="12.75" customHeight="1" thickBot="1" x14ac:dyDescent="0.25">
      <c r="A193" s="199"/>
      <c r="B193" s="210"/>
      <c r="C193" s="210"/>
      <c r="D193" s="210"/>
      <c r="E193" s="210"/>
      <c r="F193" s="210"/>
      <c r="G193" s="210"/>
      <c r="H193" s="210"/>
      <c r="I193" s="210"/>
      <c r="J193" s="210"/>
      <c r="K193" s="210"/>
      <c r="L193" s="210"/>
      <c r="M193" s="210"/>
      <c r="N193" s="212"/>
    </row>
    <row r="194" spans="1:14" ht="12.75" customHeight="1" x14ac:dyDescent="0.2">
      <c r="A194" s="198" t="s">
        <v>82</v>
      </c>
      <c r="B194" s="209">
        <v>23682</v>
      </c>
      <c r="C194" s="209">
        <v>12865</v>
      </c>
      <c r="D194" s="209">
        <v>4459</v>
      </c>
      <c r="E194" s="209">
        <v>18416</v>
      </c>
      <c r="F194" s="209">
        <v>39149</v>
      </c>
      <c r="G194" s="209">
        <v>43849</v>
      </c>
      <c r="H194" s="209">
        <v>30565</v>
      </c>
      <c r="I194" s="209">
        <v>45491</v>
      </c>
      <c r="J194" s="209">
        <v>46240</v>
      </c>
      <c r="K194" s="209">
        <v>42909</v>
      </c>
      <c r="L194" s="209">
        <v>44039</v>
      </c>
      <c r="M194" s="209">
        <v>44508</v>
      </c>
      <c r="N194" s="211">
        <f>SUM(B194:M194)</f>
        <v>396172</v>
      </c>
    </row>
    <row r="195" spans="1:14" ht="12.75" customHeight="1" thickBot="1" x14ac:dyDescent="0.25">
      <c r="A195" s="199"/>
      <c r="B195" s="210"/>
      <c r="C195" s="210"/>
      <c r="D195" s="210"/>
      <c r="E195" s="210"/>
      <c r="F195" s="210"/>
      <c r="G195" s="210"/>
      <c r="H195" s="210"/>
      <c r="I195" s="210"/>
      <c r="J195" s="210"/>
      <c r="K195" s="210"/>
      <c r="L195" s="210"/>
      <c r="M195" s="210"/>
      <c r="N195" s="212"/>
    </row>
    <row r="196" spans="1:14" ht="12.75" customHeight="1" x14ac:dyDescent="0.2">
      <c r="A196" s="198" t="s">
        <v>83</v>
      </c>
      <c r="B196" s="209"/>
      <c r="C196" s="209">
        <v>540</v>
      </c>
      <c r="D196" s="209"/>
      <c r="E196" s="209"/>
      <c r="F196" s="209"/>
      <c r="G196" s="209"/>
      <c r="H196" s="209"/>
      <c r="I196" s="209"/>
      <c r="J196" s="209"/>
      <c r="K196" s="209"/>
      <c r="L196" s="209"/>
      <c r="M196" s="209"/>
      <c r="N196" s="211">
        <f t="shared" si="10"/>
        <v>540</v>
      </c>
    </row>
    <row r="197" spans="1:14" ht="12.75" customHeight="1" thickBot="1" x14ac:dyDescent="0.25">
      <c r="A197" s="199"/>
      <c r="B197" s="210"/>
      <c r="C197" s="210"/>
      <c r="D197" s="210"/>
      <c r="E197" s="210"/>
      <c r="F197" s="210"/>
      <c r="G197" s="210"/>
      <c r="H197" s="210"/>
      <c r="I197" s="210"/>
      <c r="J197" s="210"/>
      <c r="K197" s="210"/>
      <c r="L197" s="210"/>
      <c r="M197" s="210"/>
      <c r="N197" s="212"/>
    </row>
    <row r="198" spans="1:14" ht="12.75" customHeight="1" x14ac:dyDescent="0.2">
      <c r="A198" s="198" t="s">
        <v>44</v>
      </c>
      <c r="B198" s="209">
        <v>1525</v>
      </c>
      <c r="C198" s="209">
        <v>880</v>
      </c>
      <c r="D198" s="209">
        <v>1721</v>
      </c>
      <c r="E198" s="209">
        <v>770</v>
      </c>
      <c r="F198" s="209"/>
      <c r="G198" s="209"/>
      <c r="H198" s="209"/>
      <c r="I198" s="209"/>
      <c r="J198" s="209"/>
      <c r="K198" s="209"/>
      <c r="L198" s="209"/>
      <c r="M198" s="209"/>
      <c r="N198" s="211">
        <f t="shared" si="10"/>
        <v>4896</v>
      </c>
    </row>
    <row r="199" spans="1:14" ht="12.75" customHeight="1" thickBot="1" x14ac:dyDescent="0.25">
      <c r="A199" s="199"/>
      <c r="B199" s="210"/>
      <c r="C199" s="210"/>
      <c r="D199" s="210"/>
      <c r="E199" s="210"/>
      <c r="F199" s="210"/>
      <c r="G199" s="210"/>
      <c r="H199" s="210"/>
      <c r="I199" s="210"/>
      <c r="J199" s="210"/>
      <c r="K199" s="210"/>
      <c r="L199" s="210"/>
      <c r="M199" s="210"/>
      <c r="N199" s="212"/>
    </row>
    <row r="200" spans="1:14" ht="12.75" customHeight="1" x14ac:dyDescent="0.2">
      <c r="A200" s="198" t="s">
        <v>84</v>
      </c>
      <c r="B200" s="209">
        <v>1681</v>
      </c>
      <c r="C200" s="209">
        <v>986</v>
      </c>
      <c r="D200" s="209">
        <v>649</v>
      </c>
      <c r="E200" s="209">
        <v>300</v>
      </c>
      <c r="F200" s="209"/>
      <c r="G200" s="209"/>
      <c r="H200" s="209"/>
      <c r="I200" s="209"/>
      <c r="J200" s="209"/>
      <c r="K200" s="209">
        <v>367</v>
      </c>
      <c r="L200" s="209"/>
      <c r="M200" s="209"/>
      <c r="N200" s="211">
        <f t="shared" si="10"/>
        <v>3983</v>
      </c>
    </row>
    <row r="201" spans="1:14" ht="12.75" customHeight="1" thickBot="1" x14ac:dyDescent="0.25">
      <c r="A201" s="199"/>
      <c r="B201" s="210"/>
      <c r="C201" s="210"/>
      <c r="D201" s="210"/>
      <c r="E201" s="210"/>
      <c r="F201" s="210"/>
      <c r="G201" s="210"/>
      <c r="H201" s="210"/>
      <c r="I201" s="210"/>
      <c r="J201" s="210"/>
      <c r="K201" s="210"/>
      <c r="L201" s="210"/>
      <c r="M201" s="210"/>
      <c r="N201" s="212"/>
    </row>
    <row r="202" spans="1:14" ht="12.75" customHeight="1" x14ac:dyDescent="0.2">
      <c r="A202" s="198" t="s">
        <v>85</v>
      </c>
      <c r="B202" s="209"/>
      <c r="C202" s="209"/>
      <c r="D202" s="209"/>
      <c r="E202" s="209"/>
      <c r="F202" s="209"/>
      <c r="G202" s="209"/>
      <c r="H202" s="209"/>
      <c r="I202" s="209"/>
      <c r="J202" s="209"/>
      <c r="K202" s="209"/>
      <c r="L202" s="209"/>
      <c r="M202" s="209"/>
      <c r="N202" s="211">
        <f t="shared" si="10"/>
        <v>0</v>
      </c>
    </row>
    <row r="203" spans="1:14" ht="12.75" customHeight="1" thickBot="1" x14ac:dyDescent="0.25">
      <c r="A203" s="199"/>
      <c r="B203" s="210"/>
      <c r="C203" s="210"/>
      <c r="D203" s="210"/>
      <c r="E203" s="210"/>
      <c r="F203" s="210"/>
      <c r="G203" s="210"/>
      <c r="H203" s="210"/>
      <c r="I203" s="210"/>
      <c r="J203" s="210"/>
      <c r="K203" s="210"/>
      <c r="L203" s="210"/>
      <c r="M203" s="210"/>
      <c r="N203" s="212"/>
    </row>
    <row r="204" spans="1:14" ht="12.75" customHeight="1" x14ac:dyDescent="0.2">
      <c r="A204" s="198" t="s">
        <v>86</v>
      </c>
      <c r="B204" s="209"/>
      <c r="C204" s="209"/>
      <c r="D204" s="209"/>
      <c r="E204" s="209"/>
      <c r="F204" s="209"/>
      <c r="G204" s="209"/>
      <c r="H204" s="209"/>
      <c r="I204" s="209"/>
      <c r="J204" s="209"/>
      <c r="K204" s="209"/>
      <c r="L204" s="209"/>
      <c r="M204" s="209"/>
      <c r="N204" s="211">
        <f t="shared" si="10"/>
        <v>0</v>
      </c>
    </row>
    <row r="205" spans="1:14" ht="12.75" customHeight="1" thickBot="1" x14ac:dyDescent="0.25">
      <c r="A205" s="199"/>
      <c r="B205" s="210"/>
      <c r="C205" s="210"/>
      <c r="D205" s="210"/>
      <c r="E205" s="210"/>
      <c r="F205" s="210"/>
      <c r="G205" s="210"/>
      <c r="H205" s="210"/>
      <c r="I205" s="210"/>
      <c r="J205" s="210"/>
      <c r="K205" s="210"/>
      <c r="L205" s="210"/>
      <c r="M205" s="210"/>
      <c r="N205" s="212"/>
    </row>
    <row r="206" spans="1:14" ht="12.75" customHeight="1" x14ac:dyDescent="0.2">
      <c r="A206" s="198" t="s">
        <v>87</v>
      </c>
      <c r="B206" s="209"/>
      <c r="C206" s="209"/>
      <c r="D206" s="209"/>
      <c r="E206" s="209"/>
      <c r="F206" s="209">
        <v>582</v>
      </c>
      <c r="G206" s="209"/>
      <c r="H206" s="209"/>
      <c r="I206" s="209"/>
      <c r="J206" s="209"/>
      <c r="K206" s="209"/>
      <c r="L206" s="209"/>
      <c r="M206" s="209"/>
      <c r="N206" s="211">
        <f>SUM(B206:M206)</f>
        <v>582</v>
      </c>
    </row>
    <row r="207" spans="1:14" ht="12.75" customHeight="1" thickBot="1" x14ac:dyDescent="0.25">
      <c r="A207" s="199"/>
      <c r="B207" s="210"/>
      <c r="C207" s="210"/>
      <c r="D207" s="210"/>
      <c r="E207" s="210"/>
      <c r="F207" s="210"/>
      <c r="G207" s="210"/>
      <c r="H207" s="210"/>
      <c r="I207" s="210"/>
      <c r="J207" s="210"/>
      <c r="K207" s="210"/>
      <c r="L207" s="210"/>
      <c r="M207" s="210"/>
      <c r="N207" s="212"/>
    </row>
    <row r="208" spans="1:14" ht="12.75" customHeight="1" x14ac:dyDescent="0.2">
      <c r="A208" s="198" t="s">
        <v>88</v>
      </c>
      <c r="B208" s="209">
        <v>459</v>
      </c>
      <c r="C208" s="209">
        <v>460</v>
      </c>
      <c r="D208" s="209">
        <v>460</v>
      </c>
      <c r="E208" s="209"/>
      <c r="F208" s="209"/>
      <c r="G208" s="209">
        <v>12811</v>
      </c>
      <c r="H208" s="209">
        <v>3190</v>
      </c>
      <c r="I208" s="209">
        <v>4745</v>
      </c>
      <c r="J208" s="209">
        <v>5460</v>
      </c>
      <c r="K208" s="209">
        <v>3925</v>
      </c>
      <c r="L208" s="209">
        <v>2103</v>
      </c>
      <c r="M208" s="209">
        <v>617</v>
      </c>
      <c r="N208" s="211">
        <f>SUM(B208:M208)</f>
        <v>34230</v>
      </c>
    </row>
    <row r="209" spans="1:14" ht="12.75" customHeight="1" thickBot="1" x14ac:dyDescent="0.25">
      <c r="A209" s="199"/>
      <c r="B209" s="210"/>
      <c r="C209" s="210"/>
      <c r="D209" s="210"/>
      <c r="E209" s="210"/>
      <c r="F209" s="210"/>
      <c r="G209" s="210"/>
      <c r="H209" s="210"/>
      <c r="I209" s="210"/>
      <c r="J209" s="210"/>
      <c r="K209" s="210"/>
      <c r="L209" s="210"/>
      <c r="M209" s="210"/>
      <c r="N209" s="212"/>
    </row>
    <row r="210" spans="1:14" ht="12.75" customHeight="1" x14ac:dyDescent="0.2">
      <c r="A210" s="198" t="s">
        <v>89</v>
      </c>
      <c r="B210" s="209">
        <v>760</v>
      </c>
      <c r="C210" s="209">
        <v>460</v>
      </c>
      <c r="D210" s="209">
        <v>2168</v>
      </c>
      <c r="E210" s="209">
        <v>527</v>
      </c>
      <c r="F210" s="209">
        <v>30</v>
      </c>
      <c r="G210" s="209"/>
      <c r="H210" s="209">
        <v>2102</v>
      </c>
      <c r="I210" s="209"/>
      <c r="J210" s="209">
        <v>1411</v>
      </c>
      <c r="K210" s="209">
        <v>30</v>
      </c>
      <c r="L210" s="209">
        <v>1290</v>
      </c>
      <c r="M210" s="209">
        <v>60</v>
      </c>
      <c r="N210" s="211">
        <f>SUM(B210:M210)</f>
        <v>8838</v>
      </c>
    </row>
    <row r="211" spans="1:14" ht="12.75" customHeight="1" thickBot="1" x14ac:dyDescent="0.25">
      <c r="A211" s="199"/>
      <c r="B211" s="210"/>
      <c r="C211" s="210"/>
      <c r="D211" s="210"/>
      <c r="E211" s="210"/>
      <c r="F211" s="210"/>
      <c r="G211" s="210"/>
      <c r="H211" s="210"/>
      <c r="I211" s="210"/>
      <c r="J211" s="210"/>
      <c r="K211" s="210"/>
      <c r="L211" s="210"/>
      <c r="M211" s="210"/>
      <c r="N211" s="212"/>
    </row>
    <row r="212" spans="1:14" ht="12.75" customHeight="1" x14ac:dyDescent="0.2">
      <c r="A212" s="205" t="s">
        <v>13</v>
      </c>
      <c r="B212" s="194">
        <f t="shared" ref="B212:M212" si="11">SUM(B192:B210)</f>
        <v>42545</v>
      </c>
      <c r="C212" s="194">
        <f t="shared" si="11"/>
        <v>27970</v>
      </c>
      <c r="D212" s="194">
        <f t="shared" si="11"/>
        <v>17943</v>
      </c>
      <c r="E212" s="194">
        <f t="shared" si="11"/>
        <v>23190</v>
      </c>
      <c r="F212" s="194">
        <f t="shared" si="11"/>
        <v>40833</v>
      </c>
      <c r="G212" s="194">
        <f t="shared" si="11"/>
        <v>56660</v>
      </c>
      <c r="H212" s="194">
        <f t="shared" si="11"/>
        <v>45544</v>
      </c>
      <c r="I212" s="194">
        <f t="shared" si="11"/>
        <v>60249</v>
      </c>
      <c r="J212" s="194">
        <f t="shared" si="11"/>
        <v>65426</v>
      </c>
      <c r="K212" s="194">
        <f t="shared" si="11"/>
        <v>59906</v>
      </c>
      <c r="L212" s="194">
        <f t="shared" si="11"/>
        <v>56003</v>
      </c>
      <c r="M212" s="194">
        <f t="shared" si="11"/>
        <v>55684</v>
      </c>
      <c r="N212" s="194">
        <f>SUM(B212:M212)</f>
        <v>551953</v>
      </c>
    </row>
    <row r="213" spans="1:14" ht="12.75" customHeight="1" thickBot="1" x14ac:dyDescent="0.25">
      <c r="A213" s="206"/>
      <c r="B213" s="195"/>
      <c r="C213" s="195"/>
      <c r="D213" s="195"/>
      <c r="E213" s="195"/>
      <c r="F213" s="195"/>
      <c r="G213" s="195"/>
      <c r="H213" s="195"/>
      <c r="I213" s="195"/>
      <c r="J213" s="195"/>
      <c r="K213" s="195"/>
      <c r="L213" s="195"/>
      <c r="M213" s="195"/>
      <c r="N213" s="195"/>
    </row>
    <row r="217" spans="1:14" s="10" customFormat="1" ht="24.95" customHeight="1" x14ac:dyDescent="0.2">
      <c r="A217" s="204" t="s">
        <v>194</v>
      </c>
      <c r="B217" s="204"/>
      <c r="C217" s="204"/>
      <c r="D217" s="204"/>
      <c r="E217" s="204"/>
      <c r="F217" s="204"/>
      <c r="G217" s="204"/>
      <c r="H217" s="204"/>
      <c r="I217" s="204"/>
      <c r="J217" s="204"/>
      <c r="K217" s="204"/>
      <c r="L217" s="204"/>
      <c r="M217" s="204"/>
      <c r="N217" s="204"/>
    </row>
    <row r="218" spans="1:14" ht="12.75" customHeight="1" thickBot="1" x14ac:dyDescent="0.25"/>
    <row r="219" spans="1:14" ht="12.75" customHeight="1" x14ac:dyDescent="0.2">
      <c r="A219" s="198"/>
      <c r="B219" s="198" t="s">
        <v>1</v>
      </c>
      <c r="C219" s="198" t="s">
        <v>2</v>
      </c>
      <c r="D219" s="198" t="s">
        <v>3</v>
      </c>
      <c r="E219" s="198" t="s">
        <v>4</v>
      </c>
      <c r="F219" s="198" t="s">
        <v>5</v>
      </c>
      <c r="G219" s="198" t="s">
        <v>6</v>
      </c>
      <c r="H219" s="198" t="s">
        <v>7</v>
      </c>
      <c r="I219" s="198" t="s">
        <v>8</v>
      </c>
      <c r="J219" s="198" t="s">
        <v>9</v>
      </c>
      <c r="K219" s="198" t="s">
        <v>10</v>
      </c>
      <c r="L219" s="198" t="s">
        <v>11</v>
      </c>
      <c r="M219" s="198" t="s">
        <v>12</v>
      </c>
      <c r="N219" s="196" t="s">
        <v>13</v>
      </c>
    </row>
    <row r="220" spans="1:14" ht="12.75" customHeight="1" thickBot="1" x14ac:dyDescent="0.25">
      <c r="A220" s="199"/>
      <c r="B220" s="199"/>
      <c r="C220" s="199"/>
      <c r="D220" s="199"/>
      <c r="E220" s="199"/>
      <c r="F220" s="199"/>
      <c r="G220" s="199"/>
      <c r="H220" s="199"/>
      <c r="I220" s="199"/>
      <c r="J220" s="199"/>
      <c r="K220" s="199"/>
      <c r="L220" s="199"/>
      <c r="M220" s="199"/>
      <c r="N220" s="197"/>
    </row>
    <row r="221" spans="1:14" ht="12.75" customHeight="1" x14ac:dyDescent="0.2">
      <c r="A221" s="198" t="s">
        <v>91</v>
      </c>
      <c r="B221" s="209"/>
      <c r="C221" s="209"/>
      <c r="D221" s="209"/>
      <c r="E221" s="209"/>
      <c r="F221" s="209"/>
      <c r="G221" s="209"/>
      <c r="H221" s="209"/>
      <c r="I221" s="209"/>
      <c r="J221" s="209"/>
      <c r="K221" s="209"/>
      <c r="L221" s="209"/>
      <c r="M221" s="209"/>
      <c r="N221" s="211">
        <f>SUM(B221:M221)</f>
        <v>0</v>
      </c>
    </row>
    <row r="222" spans="1:14" ht="12.75" customHeight="1" thickBot="1" x14ac:dyDescent="0.25">
      <c r="A222" s="199"/>
      <c r="B222" s="210"/>
      <c r="C222" s="210"/>
      <c r="D222" s="210"/>
      <c r="E222" s="210"/>
      <c r="F222" s="210"/>
      <c r="G222" s="210"/>
      <c r="H222" s="210"/>
      <c r="I222" s="210"/>
      <c r="J222" s="210"/>
      <c r="K222" s="210"/>
      <c r="L222" s="210"/>
      <c r="M222" s="210"/>
      <c r="N222" s="212"/>
    </row>
    <row r="223" spans="1:14" ht="12.75" customHeight="1" x14ac:dyDescent="0.2">
      <c r="A223" s="198" t="s">
        <v>99</v>
      </c>
      <c r="B223" s="209"/>
      <c r="C223" s="209"/>
      <c r="D223" s="209"/>
      <c r="E223" s="209"/>
      <c r="F223" s="209"/>
      <c r="G223" s="209"/>
      <c r="H223" s="209"/>
      <c r="I223" s="209"/>
      <c r="J223" s="209"/>
      <c r="K223" s="209"/>
      <c r="L223" s="209"/>
      <c r="M223" s="209"/>
      <c r="N223" s="211">
        <f>SUM(B223:M223)</f>
        <v>0</v>
      </c>
    </row>
    <row r="224" spans="1:14" ht="12.75" customHeight="1" thickBot="1" x14ac:dyDescent="0.25">
      <c r="A224" s="199"/>
      <c r="B224" s="210"/>
      <c r="C224" s="210"/>
      <c r="D224" s="210"/>
      <c r="E224" s="210"/>
      <c r="F224" s="210"/>
      <c r="G224" s="210"/>
      <c r="H224" s="210"/>
      <c r="I224" s="210"/>
      <c r="J224" s="210"/>
      <c r="K224" s="210"/>
      <c r="L224" s="210"/>
      <c r="M224" s="210"/>
      <c r="N224" s="212"/>
    </row>
    <row r="225" spans="1:14" ht="12.75" customHeight="1" x14ac:dyDescent="0.2">
      <c r="A225" s="198" t="s">
        <v>86</v>
      </c>
      <c r="B225" s="209"/>
      <c r="C225" s="209"/>
      <c r="D225" s="209"/>
      <c r="E225" s="209"/>
      <c r="F225" s="209"/>
      <c r="G225" s="209"/>
      <c r="H225" s="209"/>
      <c r="I225" s="209"/>
      <c r="J225" s="209"/>
      <c r="K225" s="209"/>
      <c r="L225" s="209"/>
      <c r="M225" s="209"/>
      <c r="N225" s="211">
        <f>SUM(B225:M225)</f>
        <v>0</v>
      </c>
    </row>
    <row r="226" spans="1:14" ht="12.75" customHeight="1" thickBot="1" x14ac:dyDescent="0.25">
      <c r="A226" s="199"/>
      <c r="B226" s="210"/>
      <c r="C226" s="210"/>
      <c r="D226" s="210"/>
      <c r="E226" s="210"/>
      <c r="F226" s="210"/>
      <c r="G226" s="210"/>
      <c r="H226" s="210"/>
      <c r="I226" s="210"/>
      <c r="J226" s="210"/>
      <c r="K226" s="210"/>
      <c r="L226" s="210"/>
      <c r="M226" s="210"/>
      <c r="N226" s="212"/>
    </row>
    <row r="227" spans="1:14" ht="12.75" customHeight="1" x14ac:dyDescent="0.2">
      <c r="A227" s="205" t="s">
        <v>13</v>
      </c>
      <c r="B227" s="205">
        <f>SUM(B221:B225)</f>
        <v>0</v>
      </c>
      <c r="C227" s="205">
        <f t="shared" ref="C227:M227" si="12">SUM(C221:C225)</f>
        <v>0</v>
      </c>
      <c r="D227" s="205">
        <f t="shared" si="12"/>
        <v>0</v>
      </c>
      <c r="E227" s="205">
        <f t="shared" si="12"/>
        <v>0</v>
      </c>
      <c r="F227" s="205">
        <f t="shared" si="12"/>
        <v>0</v>
      </c>
      <c r="G227" s="205">
        <f t="shared" si="12"/>
        <v>0</v>
      </c>
      <c r="H227" s="205">
        <f t="shared" si="12"/>
        <v>0</v>
      </c>
      <c r="I227" s="205">
        <f t="shared" si="12"/>
        <v>0</v>
      </c>
      <c r="J227" s="205">
        <f t="shared" si="12"/>
        <v>0</v>
      </c>
      <c r="K227" s="205">
        <f t="shared" si="12"/>
        <v>0</v>
      </c>
      <c r="L227" s="205">
        <f t="shared" si="12"/>
        <v>0</v>
      </c>
      <c r="M227" s="205">
        <f t="shared" si="12"/>
        <v>0</v>
      </c>
      <c r="N227" s="215" t="s">
        <v>186</v>
      </c>
    </row>
    <row r="228" spans="1:14" ht="12.75" customHeight="1" thickBot="1" x14ac:dyDescent="0.25">
      <c r="A228" s="206"/>
      <c r="B228" s="206"/>
      <c r="C228" s="206"/>
      <c r="D228" s="206"/>
      <c r="E228" s="206"/>
      <c r="F228" s="206"/>
      <c r="G228" s="206"/>
      <c r="H228" s="206"/>
      <c r="I228" s="206"/>
      <c r="J228" s="206"/>
      <c r="K228" s="206"/>
      <c r="L228" s="206"/>
      <c r="M228" s="206"/>
      <c r="N228" s="216"/>
    </row>
  </sheetData>
  <mergeCells count="1303">
    <mergeCell ref="A10:E10"/>
    <mergeCell ref="E27:E28"/>
    <mergeCell ref="G21:G22"/>
    <mergeCell ref="H21:H22"/>
    <mergeCell ref="I21:I22"/>
    <mergeCell ref="I25:I26"/>
    <mergeCell ref="A9:E9"/>
    <mergeCell ref="J27:J28"/>
    <mergeCell ref="K27:K28"/>
    <mergeCell ref="F27:F28"/>
    <mergeCell ref="G27:G28"/>
    <mergeCell ref="G23:G24"/>
    <mergeCell ref="B27:B28"/>
    <mergeCell ref="C27:C28"/>
    <mergeCell ref="D27:D28"/>
    <mergeCell ref="H23:H24"/>
    <mergeCell ref="D25:D26"/>
    <mergeCell ref="E25:E26"/>
    <mergeCell ref="F23:F24"/>
    <mergeCell ref="F25:F26"/>
    <mergeCell ref="G17:G18"/>
    <mergeCell ref="H17:H18"/>
    <mergeCell ref="I17:I18"/>
    <mergeCell ref="J17:J18"/>
    <mergeCell ref="A27:A28"/>
    <mergeCell ref="L21:L22"/>
    <mergeCell ref="K21:K22"/>
    <mergeCell ref="K23:K24"/>
    <mergeCell ref="L23:L24"/>
    <mergeCell ref="I23:I24"/>
    <mergeCell ref="J23:J24"/>
    <mergeCell ref="B23:B24"/>
    <mergeCell ref="C23:C24"/>
    <mergeCell ref="D23:D24"/>
    <mergeCell ref="E23:E24"/>
    <mergeCell ref="N27:N28"/>
    <mergeCell ref="K25:K26"/>
    <mergeCell ref="B25:B26"/>
    <mergeCell ref="C25:C26"/>
    <mergeCell ref="H27:H28"/>
    <mergeCell ref="N25:N26"/>
    <mergeCell ref="I27:I28"/>
    <mergeCell ref="M25:M26"/>
    <mergeCell ref="G25:G26"/>
    <mergeCell ref="H25:H26"/>
    <mergeCell ref="L27:L28"/>
    <mergeCell ref="M27:M28"/>
    <mergeCell ref="J25:J26"/>
    <mergeCell ref="L25:L26"/>
    <mergeCell ref="N17:N18"/>
    <mergeCell ref="N82:N83"/>
    <mergeCell ref="B17:B18"/>
    <mergeCell ref="C17:C18"/>
    <mergeCell ref="D17:D18"/>
    <mergeCell ref="E17:E18"/>
    <mergeCell ref="F17:F18"/>
    <mergeCell ref="F19:F20"/>
    <mergeCell ref="G19:G20"/>
    <mergeCell ref="H19:H20"/>
    <mergeCell ref="B19:B20"/>
    <mergeCell ref="C19:C20"/>
    <mergeCell ref="D19:D20"/>
    <mergeCell ref="E19:E20"/>
    <mergeCell ref="J21:J22"/>
    <mergeCell ref="J19:J20"/>
    <mergeCell ref="B21:B22"/>
    <mergeCell ref="C21:C22"/>
    <mergeCell ref="D21:D22"/>
    <mergeCell ref="E21:E22"/>
    <mergeCell ref="M21:M22"/>
    <mergeCell ref="M23:M24"/>
    <mergeCell ref="N19:N20"/>
    <mergeCell ref="M19:M20"/>
    <mergeCell ref="N23:N24"/>
    <mergeCell ref="N21:N22"/>
    <mergeCell ref="F21:F22"/>
    <mergeCell ref="N80:N81"/>
    <mergeCell ref="N78:N79"/>
    <mergeCell ref="B80:B81"/>
    <mergeCell ref="C80:C81"/>
    <mergeCell ref="L19:L20"/>
    <mergeCell ref="D80:D81"/>
    <mergeCell ref="E80:E81"/>
    <mergeCell ref="F80:F81"/>
    <mergeCell ref="G80:G81"/>
    <mergeCell ref="H80:H81"/>
    <mergeCell ref="J78:J79"/>
    <mergeCell ref="B82:B83"/>
    <mergeCell ref="C82:C83"/>
    <mergeCell ref="D82:D83"/>
    <mergeCell ref="E82:E83"/>
    <mergeCell ref="K80:K81"/>
    <mergeCell ref="L80:L81"/>
    <mergeCell ref="I80:I81"/>
    <mergeCell ref="J80:J81"/>
    <mergeCell ref="L82:L83"/>
    <mergeCell ref="K82:K83"/>
    <mergeCell ref="M82:M83"/>
    <mergeCell ref="F82:F83"/>
    <mergeCell ref="G82:G83"/>
    <mergeCell ref="H82:H83"/>
    <mergeCell ref="I82:I83"/>
    <mergeCell ref="J82:J83"/>
    <mergeCell ref="N76:N77"/>
    <mergeCell ref="N74:N75"/>
    <mergeCell ref="B76:B77"/>
    <mergeCell ref="C76:C77"/>
    <mergeCell ref="D76:D77"/>
    <mergeCell ref="E76:E77"/>
    <mergeCell ref="F76:F77"/>
    <mergeCell ref="G76:G77"/>
    <mergeCell ref="H76:H77"/>
    <mergeCell ref="J74:J75"/>
    <mergeCell ref="B78:B79"/>
    <mergeCell ref="C78:C79"/>
    <mergeCell ref="D78:D79"/>
    <mergeCell ref="E78:E79"/>
    <mergeCell ref="K76:K77"/>
    <mergeCell ref="L76:L77"/>
    <mergeCell ref="I76:I77"/>
    <mergeCell ref="J76:J77"/>
    <mergeCell ref="L78:L79"/>
    <mergeCell ref="M78:M79"/>
    <mergeCell ref="F78:F79"/>
    <mergeCell ref="G78:G79"/>
    <mergeCell ref="H78:H79"/>
    <mergeCell ref="I78:I79"/>
    <mergeCell ref="K78:K79"/>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L74:L75"/>
    <mergeCell ref="M74:M75"/>
    <mergeCell ref="F74:F75"/>
    <mergeCell ref="G74:G75"/>
    <mergeCell ref="H74:H75"/>
    <mergeCell ref="I74:I75"/>
    <mergeCell ref="K74:K75"/>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N60:N61"/>
    <mergeCell ref="N58:N5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N48:N49"/>
    <mergeCell ref="N46:N47"/>
    <mergeCell ref="B48:B49"/>
    <mergeCell ref="C48:C49"/>
    <mergeCell ref="D48:D49"/>
    <mergeCell ref="E48:E49"/>
    <mergeCell ref="F48:F49"/>
    <mergeCell ref="G48:G49"/>
    <mergeCell ref="H48:H49"/>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N44:N45"/>
    <mergeCell ref="N42:N43"/>
    <mergeCell ref="B44:B45"/>
    <mergeCell ref="C44:C45"/>
    <mergeCell ref="D44:D45"/>
    <mergeCell ref="E44:E45"/>
    <mergeCell ref="F44:F45"/>
    <mergeCell ref="G44:G45"/>
    <mergeCell ref="H44:H45"/>
    <mergeCell ref="B46:B47"/>
    <mergeCell ref="C46:C47"/>
    <mergeCell ref="D46:D47"/>
    <mergeCell ref="E46:E47"/>
    <mergeCell ref="K44:K45"/>
    <mergeCell ref="L44:L45"/>
    <mergeCell ref="I44:I45"/>
    <mergeCell ref="J44:J45"/>
    <mergeCell ref="J46:J47"/>
    <mergeCell ref="K46:K47"/>
    <mergeCell ref="L46:L47"/>
    <mergeCell ref="M46:M47"/>
    <mergeCell ref="F46:F47"/>
    <mergeCell ref="G46:G47"/>
    <mergeCell ref="H46:H47"/>
    <mergeCell ref="I46:I47"/>
    <mergeCell ref="N40:N41"/>
    <mergeCell ref="N38:N39"/>
    <mergeCell ref="B40:B41"/>
    <mergeCell ref="C40:C41"/>
    <mergeCell ref="D40:D41"/>
    <mergeCell ref="E40:E41"/>
    <mergeCell ref="F40:F41"/>
    <mergeCell ref="G40:G41"/>
    <mergeCell ref="H40:H41"/>
    <mergeCell ref="B42:B43"/>
    <mergeCell ref="C42:C43"/>
    <mergeCell ref="D42:D43"/>
    <mergeCell ref="E42:E43"/>
    <mergeCell ref="K40:K41"/>
    <mergeCell ref="L40:L41"/>
    <mergeCell ref="I40:I41"/>
    <mergeCell ref="J40:J41"/>
    <mergeCell ref="J42:J43"/>
    <mergeCell ref="K42:K43"/>
    <mergeCell ref="L42:L43"/>
    <mergeCell ref="M42:M43"/>
    <mergeCell ref="F42:F43"/>
    <mergeCell ref="G42:G43"/>
    <mergeCell ref="H42:H43"/>
    <mergeCell ref="I42:I43"/>
    <mergeCell ref="M117:M118"/>
    <mergeCell ref="B115:B116"/>
    <mergeCell ref="C115:C116"/>
    <mergeCell ref="D115:D116"/>
    <mergeCell ref="E115:E116"/>
    <mergeCell ref="N117:N118"/>
    <mergeCell ref="N115:N116"/>
    <mergeCell ref="B117:B118"/>
    <mergeCell ref="C117:C118"/>
    <mergeCell ref="D117:D118"/>
    <mergeCell ref="E117:E118"/>
    <mergeCell ref="F117:F118"/>
    <mergeCell ref="G117:G118"/>
    <mergeCell ref="H117:H118"/>
    <mergeCell ref="M115:M116"/>
    <mergeCell ref="C38:C39"/>
    <mergeCell ref="D38:D39"/>
    <mergeCell ref="E38:E39"/>
    <mergeCell ref="K117:K118"/>
    <mergeCell ref="L117:L118"/>
    <mergeCell ref="I117:I118"/>
    <mergeCell ref="J117:J118"/>
    <mergeCell ref="J115:J116"/>
    <mergeCell ref="K115:K116"/>
    <mergeCell ref="J38:J39"/>
    <mergeCell ref="K38:K39"/>
    <mergeCell ref="L38:L39"/>
    <mergeCell ref="M38:M39"/>
    <mergeCell ref="F38:F39"/>
    <mergeCell ref="G38:G39"/>
    <mergeCell ref="H38:H39"/>
    <mergeCell ref="I38:I39"/>
    <mergeCell ref="N113:N114"/>
    <mergeCell ref="N111:N112"/>
    <mergeCell ref="B113:B114"/>
    <mergeCell ref="C113:C114"/>
    <mergeCell ref="D113:D114"/>
    <mergeCell ref="E113:E114"/>
    <mergeCell ref="F113:F114"/>
    <mergeCell ref="G113:G114"/>
    <mergeCell ref="H113:H114"/>
    <mergeCell ref="L111:L112"/>
    <mergeCell ref="K113:K114"/>
    <mergeCell ref="L113:L114"/>
    <mergeCell ref="I113:I114"/>
    <mergeCell ref="J113:J114"/>
    <mergeCell ref="L115:L116"/>
    <mergeCell ref="M113:M114"/>
    <mergeCell ref="F115:F116"/>
    <mergeCell ref="G115:G116"/>
    <mergeCell ref="H115:H116"/>
    <mergeCell ref="I115:I116"/>
    <mergeCell ref="M109:M110"/>
    <mergeCell ref="N109:N110"/>
    <mergeCell ref="N107:N108"/>
    <mergeCell ref="B109:B110"/>
    <mergeCell ref="C109:C110"/>
    <mergeCell ref="D109:D110"/>
    <mergeCell ref="E109:E110"/>
    <mergeCell ref="F109:F110"/>
    <mergeCell ref="G109:G110"/>
    <mergeCell ref="H109:H110"/>
    <mergeCell ref="K109:K110"/>
    <mergeCell ref="L109:L110"/>
    <mergeCell ref="I109:I110"/>
    <mergeCell ref="J109:J110"/>
    <mergeCell ref="J111:J112"/>
    <mergeCell ref="K111:K112"/>
    <mergeCell ref="M111:M112"/>
    <mergeCell ref="F111:F112"/>
    <mergeCell ref="G111:G112"/>
    <mergeCell ref="H111:H112"/>
    <mergeCell ref="I111:I112"/>
    <mergeCell ref="B111:B112"/>
    <mergeCell ref="C111:C112"/>
    <mergeCell ref="D111:D112"/>
    <mergeCell ref="E111:E112"/>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M105:M106"/>
    <mergeCell ref="J99:J100"/>
    <mergeCell ref="K99:K100"/>
    <mergeCell ref="L99:L100"/>
    <mergeCell ref="M99:M100"/>
    <mergeCell ref="F99:F100"/>
    <mergeCell ref="G99:G100"/>
    <mergeCell ref="H99:H100"/>
    <mergeCell ref="I99:I100"/>
    <mergeCell ref="M101:M102"/>
    <mergeCell ref="N101:N102"/>
    <mergeCell ref="N99:N100"/>
    <mergeCell ref="B101:B102"/>
    <mergeCell ref="C101:C102"/>
    <mergeCell ref="D101:D102"/>
    <mergeCell ref="E101:E102"/>
    <mergeCell ref="F101:F102"/>
    <mergeCell ref="G101:G102"/>
    <mergeCell ref="H101:H102"/>
    <mergeCell ref="M93:M94"/>
    <mergeCell ref="N93:N94"/>
    <mergeCell ref="N150:N151"/>
    <mergeCell ref="B93:B94"/>
    <mergeCell ref="C93:C94"/>
    <mergeCell ref="D93:D94"/>
    <mergeCell ref="E93:E94"/>
    <mergeCell ref="F93:F94"/>
    <mergeCell ref="J93:J94"/>
    <mergeCell ref="G95:G96"/>
    <mergeCell ref="H95:H96"/>
    <mergeCell ref="M97:M98"/>
    <mergeCell ref="N97:N98"/>
    <mergeCell ref="N95:N96"/>
    <mergeCell ref="H97:H98"/>
    <mergeCell ref="K95:K96"/>
    <mergeCell ref="L95:L96"/>
    <mergeCell ref="M95:M96"/>
    <mergeCell ref="B97:B98"/>
    <mergeCell ref="C97:C98"/>
    <mergeCell ref="D97:D98"/>
    <mergeCell ref="E97:E98"/>
    <mergeCell ref="F97:F98"/>
    <mergeCell ref="G97:G98"/>
    <mergeCell ref="B99:B100"/>
    <mergeCell ref="C99:C100"/>
    <mergeCell ref="D99:D100"/>
    <mergeCell ref="E99:E100"/>
    <mergeCell ref="K97:K98"/>
    <mergeCell ref="L97:L98"/>
    <mergeCell ref="I97:I98"/>
    <mergeCell ref="J97:J98"/>
    <mergeCell ref="N148:N149"/>
    <mergeCell ref="N146:N147"/>
    <mergeCell ref="B148:B149"/>
    <mergeCell ref="C148:C149"/>
    <mergeCell ref="D148:D149"/>
    <mergeCell ref="E148:E149"/>
    <mergeCell ref="F148:F149"/>
    <mergeCell ref="G148:G149"/>
    <mergeCell ref="H148:H149"/>
    <mergeCell ref="L146:L147"/>
    <mergeCell ref="M144:M145"/>
    <mergeCell ref="N144:N145"/>
    <mergeCell ref="N142:N143"/>
    <mergeCell ref="B144:B145"/>
    <mergeCell ref="C144:C145"/>
    <mergeCell ref="D144:D145"/>
    <mergeCell ref="E144:E145"/>
    <mergeCell ref="F144:F145"/>
    <mergeCell ref="G144:G145"/>
    <mergeCell ref="H144:H145"/>
    <mergeCell ref="K144:K145"/>
    <mergeCell ref="L144:L145"/>
    <mergeCell ref="I144:I145"/>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M148:M149"/>
    <mergeCell ref="J146:J147"/>
    <mergeCell ref="K146:K147"/>
    <mergeCell ref="M146:M147"/>
    <mergeCell ref="F146:F147"/>
    <mergeCell ref="G146:G147"/>
    <mergeCell ref="H146:H147"/>
    <mergeCell ref="I146:I147"/>
    <mergeCell ref="B146:B147"/>
    <mergeCell ref="C146:C147"/>
    <mergeCell ref="D146:D147"/>
    <mergeCell ref="E146:E147"/>
    <mergeCell ref="M140:M141"/>
    <mergeCell ref="L136:L137"/>
    <mergeCell ref="I136:I137"/>
    <mergeCell ref="J136:J137"/>
    <mergeCell ref="J138:J139"/>
    <mergeCell ref="K138:K139"/>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I142:I143"/>
    <mergeCell ref="J144:J145"/>
    <mergeCell ref="B138:B139"/>
    <mergeCell ref="C138:C139"/>
    <mergeCell ref="D138:D139"/>
    <mergeCell ref="E138:E139"/>
    <mergeCell ref="K136:K137"/>
    <mergeCell ref="M136:M137"/>
    <mergeCell ref="L138:L139"/>
    <mergeCell ref="E136:E137"/>
    <mergeCell ref="F136:F137"/>
    <mergeCell ref="G136:G137"/>
    <mergeCell ref="M134:M135"/>
    <mergeCell ref="F138:F139"/>
    <mergeCell ref="G138:G139"/>
    <mergeCell ref="H138:H139"/>
    <mergeCell ref="I138:I139"/>
    <mergeCell ref="N140:N141"/>
    <mergeCell ref="N138:N139"/>
    <mergeCell ref="B140:B141"/>
    <mergeCell ref="C140:C141"/>
    <mergeCell ref="D140:D141"/>
    <mergeCell ref="E140:E141"/>
    <mergeCell ref="F140:F141"/>
    <mergeCell ref="G140:G141"/>
    <mergeCell ref="H140:H141"/>
    <mergeCell ref="M138:M139"/>
    <mergeCell ref="J134:J135"/>
    <mergeCell ref="K134:K135"/>
    <mergeCell ref="F134:F135"/>
    <mergeCell ref="G134:G135"/>
    <mergeCell ref="H134:H135"/>
    <mergeCell ref="I134:I135"/>
    <mergeCell ref="B134:B135"/>
    <mergeCell ref="C134:C135"/>
    <mergeCell ref="D134:D135"/>
    <mergeCell ref="E134:E135"/>
    <mergeCell ref="L134:L135"/>
    <mergeCell ref="N136:N137"/>
    <mergeCell ref="N134:N135"/>
    <mergeCell ref="B136:B137"/>
    <mergeCell ref="C136:C137"/>
    <mergeCell ref="D136:D137"/>
    <mergeCell ref="H136:H137"/>
    <mergeCell ref="K128:K129"/>
    <mergeCell ref="L128:L129"/>
    <mergeCell ref="I128:I129"/>
    <mergeCell ref="J128:J129"/>
    <mergeCell ref="J130:J131"/>
    <mergeCell ref="K130:K131"/>
    <mergeCell ref="L130:L131"/>
    <mergeCell ref="F130:F131"/>
    <mergeCell ref="G130:G131"/>
    <mergeCell ref="H130:H131"/>
    <mergeCell ref="I130:I131"/>
    <mergeCell ref="B128:B129"/>
    <mergeCell ref="C128:C129"/>
    <mergeCell ref="D128:D129"/>
    <mergeCell ref="M132:M133"/>
    <mergeCell ref="N132:N133"/>
    <mergeCell ref="N130:N131"/>
    <mergeCell ref="H132:H133"/>
    <mergeCell ref="K132:K133"/>
    <mergeCell ref="L132:L133"/>
    <mergeCell ref="I132:I133"/>
    <mergeCell ref="B132:B133"/>
    <mergeCell ref="C132:C133"/>
    <mergeCell ref="D132:D133"/>
    <mergeCell ref="E132:E133"/>
    <mergeCell ref="F132:F133"/>
    <mergeCell ref="G132:G133"/>
    <mergeCell ref="J132:J133"/>
    <mergeCell ref="M179:M180"/>
    <mergeCell ref="N179:N180"/>
    <mergeCell ref="N177:N178"/>
    <mergeCell ref="B179:B180"/>
    <mergeCell ref="C179:C180"/>
    <mergeCell ref="D179:D180"/>
    <mergeCell ref="E179:E180"/>
    <mergeCell ref="F179:F180"/>
    <mergeCell ref="G179:G180"/>
    <mergeCell ref="H179:H180"/>
    <mergeCell ref="B181:B182"/>
    <mergeCell ref="C181:C182"/>
    <mergeCell ref="D181:D182"/>
    <mergeCell ref="E181:E182"/>
    <mergeCell ref="K179:K180"/>
    <mergeCell ref="L179:L180"/>
    <mergeCell ref="I179:I180"/>
    <mergeCell ref="J179:J180"/>
    <mergeCell ref="J181:J182"/>
    <mergeCell ref="K181:K182"/>
    <mergeCell ref="L181:L182"/>
    <mergeCell ref="M181:M182"/>
    <mergeCell ref="F181:F182"/>
    <mergeCell ref="G181:G182"/>
    <mergeCell ref="H181:H182"/>
    <mergeCell ref="I181:I182"/>
    <mergeCell ref="N181:N182"/>
    <mergeCell ref="B177:B178"/>
    <mergeCell ref="C177:C178"/>
    <mergeCell ref="D177:D178"/>
    <mergeCell ref="E177:E178"/>
    <mergeCell ref="J177:J178"/>
    <mergeCell ref="K177:K178"/>
    <mergeCell ref="L177:L178"/>
    <mergeCell ref="M177:M178"/>
    <mergeCell ref="F177:F178"/>
    <mergeCell ref="G177:G178"/>
    <mergeCell ref="H177:H178"/>
    <mergeCell ref="I177:I178"/>
    <mergeCell ref="B173:B174"/>
    <mergeCell ref="C173:C174"/>
    <mergeCell ref="D173:D174"/>
    <mergeCell ref="E173:E174"/>
    <mergeCell ref="J173:J174"/>
    <mergeCell ref="K173:K174"/>
    <mergeCell ref="L173:L174"/>
    <mergeCell ref="M173:M174"/>
    <mergeCell ref="F173:F174"/>
    <mergeCell ref="G173:G174"/>
    <mergeCell ref="H173:H174"/>
    <mergeCell ref="I173:I174"/>
    <mergeCell ref="K169:K170"/>
    <mergeCell ref="L169:L170"/>
    <mergeCell ref="M169:M170"/>
    <mergeCell ref="M175:M176"/>
    <mergeCell ref="N175:N176"/>
    <mergeCell ref="N173:N174"/>
    <mergeCell ref="B175:B176"/>
    <mergeCell ref="C175:C176"/>
    <mergeCell ref="D175:D176"/>
    <mergeCell ref="E175:E176"/>
    <mergeCell ref="F175:F176"/>
    <mergeCell ref="G175:G176"/>
    <mergeCell ref="H175:H176"/>
    <mergeCell ref="K175:K176"/>
    <mergeCell ref="L175:L176"/>
    <mergeCell ref="I175:I176"/>
    <mergeCell ref="J175:J176"/>
    <mergeCell ref="M167:M168"/>
    <mergeCell ref="N167:N168"/>
    <mergeCell ref="N165:N166"/>
    <mergeCell ref="B167:B168"/>
    <mergeCell ref="C167:C168"/>
    <mergeCell ref="D167:D168"/>
    <mergeCell ref="E167:E168"/>
    <mergeCell ref="F167:F168"/>
    <mergeCell ref="G167:G168"/>
    <mergeCell ref="H167:H168"/>
    <mergeCell ref="K167:K168"/>
    <mergeCell ref="L167:L168"/>
    <mergeCell ref="I167:I168"/>
    <mergeCell ref="J167:J168"/>
    <mergeCell ref="J169:J170"/>
    <mergeCell ref="N171:N172"/>
    <mergeCell ref="N169:N170"/>
    <mergeCell ref="B171:B172"/>
    <mergeCell ref="C171:C172"/>
    <mergeCell ref="D171:D172"/>
    <mergeCell ref="E171:E172"/>
    <mergeCell ref="F171:F172"/>
    <mergeCell ref="G171:G172"/>
    <mergeCell ref="H171:H172"/>
    <mergeCell ref="K171:K172"/>
    <mergeCell ref="L171:L172"/>
    <mergeCell ref="I171:I172"/>
    <mergeCell ref="J171:J172"/>
    <mergeCell ref="B169:B170"/>
    <mergeCell ref="C169:C170"/>
    <mergeCell ref="D169:D170"/>
    <mergeCell ref="E169:E170"/>
    <mergeCell ref="K161:K162"/>
    <mergeCell ref="L161:L162"/>
    <mergeCell ref="M161:M162"/>
    <mergeCell ref="F161:F162"/>
    <mergeCell ref="G161:G162"/>
    <mergeCell ref="H161:H162"/>
    <mergeCell ref="B163:B164"/>
    <mergeCell ref="C163:C164"/>
    <mergeCell ref="D163:D164"/>
    <mergeCell ref="E163:E164"/>
    <mergeCell ref="F163:F164"/>
    <mergeCell ref="G163:G164"/>
    <mergeCell ref="K163:K164"/>
    <mergeCell ref="L163:L164"/>
    <mergeCell ref="I163:I164"/>
    <mergeCell ref="J163:J164"/>
    <mergeCell ref="L208:L209"/>
    <mergeCell ref="M206:M207"/>
    <mergeCell ref="F208:F209"/>
    <mergeCell ref="G208:G209"/>
    <mergeCell ref="H208:H209"/>
    <mergeCell ref="F169:F170"/>
    <mergeCell ref="G169:G170"/>
    <mergeCell ref="H169:H170"/>
    <mergeCell ref="I169:I170"/>
    <mergeCell ref="M171:M172"/>
    <mergeCell ref="J165:J166"/>
    <mergeCell ref="K165:K166"/>
    <mergeCell ref="L165:L166"/>
    <mergeCell ref="M165:M166"/>
    <mergeCell ref="F165:F166"/>
    <mergeCell ref="G165:G166"/>
    <mergeCell ref="I208:I209"/>
    <mergeCell ref="M210:M211"/>
    <mergeCell ref="B208:B209"/>
    <mergeCell ref="C208:C209"/>
    <mergeCell ref="D208:D209"/>
    <mergeCell ref="E208:E209"/>
    <mergeCell ref="L206:L207"/>
    <mergeCell ref="I206:I207"/>
    <mergeCell ref="J206:J207"/>
    <mergeCell ref="J198:J199"/>
    <mergeCell ref="J200:J201"/>
    <mergeCell ref="K200:K201"/>
    <mergeCell ref="L200:L201"/>
    <mergeCell ref="M200:M201"/>
    <mergeCell ref="F200:F201"/>
    <mergeCell ref="G200:G201"/>
    <mergeCell ref="H200:H201"/>
    <mergeCell ref="I200:I201"/>
    <mergeCell ref="K210:K211"/>
    <mergeCell ref="L210:L211"/>
    <mergeCell ref="I210:I211"/>
    <mergeCell ref="J210:J211"/>
    <mergeCell ref="J208:J209"/>
    <mergeCell ref="K208:K209"/>
    <mergeCell ref="N210:N211"/>
    <mergeCell ref="N208:N209"/>
    <mergeCell ref="B210:B211"/>
    <mergeCell ref="C210:C211"/>
    <mergeCell ref="D210:D211"/>
    <mergeCell ref="E210:E211"/>
    <mergeCell ref="F210:F211"/>
    <mergeCell ref="G210:G211"/>
    <mergeCell ref="H210:H211"/>
    <mergeCell ref="M208:M209"/>
    <mergeCell ref="J204:J205"/>
    <mergeCell ref="K204:K205"/>
    <mergeCell ref="M204:M205"/>
    <mergeCell ref="F204:F205"/>
    <mergeCell ref="G204:G205"/>
    <mergeCell ref="H204:H205"/>
    <mergeCell ref="I204:I205"/>
    <mergeCell ref="B204:B205"/>
    <mergeCell ref="C204:C205"/>
    <mergeCell ref="D204:D205"/>
    <mergeCell ref="E204:E205"/>
    <mergeCell ref="N206:N207"/>
    <mergeCell ref="N204:N205"/>
    <mergeCell ref="B206:B207"/>
    <mergeCell ref="C206:C207"/>
    <mergeCell ref="D206:D207"/>
    <mergeCell ref="E206:E207"/>
    <mergeCell ref="F206:F207"/>
    <mergeCell ref="G206:G207"/>
    <mergeCell ref="H206:H207"/>
    <mergeCell ref="L204:L205"/>
    <mergeCell ref="K206:K207"/>
    <mergeCell ref="C196:C197"/>
    <mergeCell ref="D196:D197"/>
    <mergeCell ref="E196:E197"/>
    <mergeCell ref="M202:M203"/>
    <mergeCell ref="N202:N203"/>
    <mergeCell ref="N200:N201"/>
    <mergeCell ref="B202:B203"/>
    <mergeCell ref="C202:C203"/>
    <mergeCell ref="D202:D203"/>
    <mergeCell ref="E202:E203"/>
    <mergeCell ref="F202:F203"/>
    <mergeCell ref="G202:G203"/>
    <mergeCell ref="H202:H203"/>
    <mergeCell ref="K202:K203"/>
    <mergeCell ref="L202:L203"/>
    <mergeCell ref="I202:I203"/>
    <mergeCell ref="J202:J203"/>
    <mergeCell ref="F196:F197"/>
    <mergeCell ref="G196:G197"/>
    <mergeCell ref="H196:H197"/>
    <mergeCell ref="I196:I197"/>
    <mergeCell ref="M198:M199"/>
    <mergeCell ref="N225:N226"/>
    <mergeCell ref="N223:N224"/>
    <mergeCell ref="H225:H226"/>
    <mergeCell ref="B225:B226"/>
    <mergeCell ref="C225:C226"/>
    <mergeCell ref="D225:D226"/>
    <mergeCell ref="E225:E226"/>
    <mergeCell ref="F225:F226"/>
    <mergeCell ref="G225:G226"/>
    <mergeCell ref="N194:N195"/>
    <mergeCell ref="N221:N222"/>
    <mergeCell ref="N198:N199"/>
    <mergeCell ref="N196:N197"/>
    <mergeCell ref="B198:B199"/>
    <mergeCell ref="C198:C199"/>
    <mergeCell ref="D198:D199"/>
    <mergeCell ref="E198:E199"/>
    <mergeCell ref="F198:F199"/>
    <mergeCell ref="G198:G199"/>
    <mergeCell ref="H198:H199"/>
    <mergeCell ref="B200:B201"/>
    <mergeCell ref="C200:C201"/>
    <mergeCell ref="D200:D201"/>
    <mergeCell ref="E200:E201"/>
    <mergeCell ref="K198:K199"/>
    <mergeCell ref="L198:L199"/>
    <mergeCell ref="I198:I199"/>
    <mergeCell ref="E223:E224"/>
    <mergeCell ref="F223:F224"/>
    <mergeCell ref="G223:G224"/>
    <mergeCell ref="M225:M226"/>
    <mergeCell ref="B196:B197"/>
    <mergeCell ref="B192:B193"/>
    <mergeCell ref="C192:C193"/>
    <mergeCell ref="D192:D193"/>
    <mergeCell ref="E192:E193"/>
    <mergeCell ref="K225:K226"/>
    <mergeCell ref="L225:L226"/>
    <mergeCell ref="I225:I226"/>
    <mergeCell ref="J225:J226"/>
    <mergeCell ref="J223:J224"/>
    <mergeCell ref="K223:K224"/>
    <mergeCell ref="L192:L193"/>
    <mergeCell ref="M192:M193"/>
    <mergeCell ref="F192:F193"/>
    <mergeCell ref="G192:G193"/>
    <mergeCell ref="H192:H193"/>
    <mergeCell ref="I192:I193"/>
    <mergeCell ref="M194:M195"/>
    <mergeCell ref="E221:E222"/>
    <mergeCell ref="F221:F222"/>
    <mergeCell ref="G221:G222"/>
    <mergeCell ref="H221:H222"/>
    <mergeCell ref="K221:K222"/>
    <mergeCell ref="L221:L222"/>
    <mergeCell ref="M221:M222"/>
    <mergeCell ref="K194:K195"/>
    <mergeCell ref="L194:L195"/>
    <mergeCell ref="I194:I195"/>
    <mergeCell ref="J194:J195"/>
    <mergeCell ref="J196:J197"/>
    <mergeCell ref="K196:K197"/>
    <mergeCell ref="L196:L197"/>
    <mergeCell ref="M196:M197"/>
    <mergeCell ref="I93:I94"/>
    <mergeCell ref="K93:K94"/>
    <mergeCell ref="L93:L94"/>
    <mergeCell ref="N192:N193"/>
    <mergeCell ref="B194:B195"/>
    <mergeCell ref="C194:C195"/>
    <mergeCell ref="D194:D195"/>
    <mergeCell ref="E194:E195"/>
    <mergeCell ref="M15:M16"/>
    <mergeCell ref="L17:L18"/>
    <mergeCell ref="M17:M18"/>
    <mergeCell ref="I19:I20"/>
    <mergeCell ref="K19:K20"/>
    <mergeCell ref="N15:N16"/>
    <mergeCell ref="N36:N37"/>
    <mergeCell ref="B15:B16"/>
    <mergeCell ref="C15:C16"/>
    <mergeCell ref="D15:D16"/>
    <mergeCell ref="E15:E16"/>
    <mergeCell ref="F15:F16"/>
    <mergeCell ref="G15:G16"/>
    <mergeCell ref="H15:H16"/>
    <mergeCell ref="K17:K18"/>
    <mergeCell ref="K15:K16"/>
    <mergeCell ref="L15:L16"/>
    <mergeCell ref="I15:I16"/>
    <mergeCell ref="J15:J16"/>
    <mergeCell ref="J36:J37"/>
    <mergeCell ref="K36:K37"/>
    <mergeCell ref="F194:F195"/>
    <mergeCell ref="G194:G195"/>
    <mergeCell ref="H194:H195"/>
    <mergeCell ref="I219:I220"/>
    <mergeCell ref="J219:J220"/>
    <mergeCell ref="K219:K220"/>
    <mergeCell ref="M91:M92"/>
    <mergeCell ref="N91:N92"/>
    <mergeCell ref="N126:N127"/>
    <mergeCell ref="B91:B92"/>
    <mergeCell ref="C91:C92"/>
    <mergeCell ref="D91:D92"/>
    <mergeCell ref="E91:E92"/>
    <mergeCell ref="F91:F92"/>
    <mergeCell ref="G91:G92"/>
    <mergeCell ref="H91:H92"/>
    <mergeCell ref="B36:B37"/>
    <mergeCell ref="C36:C37"/>
    <mergeCell ref="D36:D37"/>
    <mergeCell ref="E36:E37"/>
    <mergeCell ref="K91:K92"/>
    <mergeCell ref="L91:L92"/>
    <mergeCell ref="I91:I92"/>
    <mergeCell ref="J91:J92"/>
    <mergeCell ref="L36:L37"/>
    <mergeCell ref="B38:B39"/>
    <mergeCell ref="M36:M37"/>
    <mergeCell ref="F36:F37"/>
    <mergeCell ref="G36:G37"/>
    <mergeCell ref="H36:H37"/>
    <mergeCell ref="I36:I37"/>
    <mergeCell ref="B95:B96"/>
    <mergeCell ref="C95:C96"/>
    <mergeCell ref="G93:G94"/>
    <mergeCell ref="H93:H94"/>
    <mergeCell ref="M163:M164"/>
    <mergeCell ref="N163:N164"/>
    <mergeCell ref="N161:N162"/>
    <mergeCell ref="A192:A193"/>
    <mergeCell ref="A194:A195"/>
    <mergeCell ref="A190:A191"/>
    <mergeCell ref="A188:N188"/>
    <mergeCell ref="J190:J191"/>
    <mergeCell ref="K190:K191"/>
    <mergeCell ref="L190:L191"/>
    <mergeCell ref="M190:M191"/>
    <mergeCell ref="A208:A209"/>
    <mergeCell ref="A210:A211"/>
    <mergeCell ref="A221:A222"/>
    <mergeCell ref="A223:A224"/>
    <mergeCell ref="A217:N217"/>
    <mergeCell ref="A219:A220"/>
    <mergeCell ref="E219:E220"/>
    <mergeCell ref="F219:F220"/>
    <mergeCell ref="G219:G220"/>
    <mergeCell ref="H219:H220"/>
    <mergeCell ref="B219:B220"/>
    <mergeCell ref="C219:C220"/>
    <mergeCell ref="D219:D220"/>
    <mergeCell ref="B221:B222"/>
    <mergeCell ref="C221:C222"/>
    <mergeCell ref="D221:D222"/>
    <mergeCell ref="B223:B224"/>
    <mergeCell ref="C223:C224"/>
    <mergeCell ref="D223:D224"/>
    <mergeCell ref="H190:H191"/>
    <mergeCell ref="I190:I191"/>
    <mergeCell ref="A171:A172"/>
    <mergeCell ref="A173:A174"/>
    <mergeCell ref="A175:A176"/>
    <mergeCell ref="A177:A178"/>
    <mergeCell ref="A163:A164"/>
    <mergeCell ref="A165:A166"/>
    <mergeCell ref="A167:A168"/>
    <mergeCell ref="A169:A170"/>
    <mergeCell ref="A179:A180"/>
    <mergeCell ref="A181:A182"/>
    <mergeCell ref="I159:I160"/>
    <mergeCell ref="J159:J160"/>
    <mergeCell ref="B159:B160"/>
    <mergeCell ref="C159:C160"/>
    <mergeCell ref="D159:D160"/>
    <mergeCell ref="E159:E160"/>
    <mergeCell ref="F159:F160"/>
    <mergeCell ref="G159:G160"/>
    <mergeCell ref="H159:H160"/>
    <mergeCell ref="I161:I162"/>
    <mergeCell ref="H163:H164"/>
    <mergeCell ref="B165:B166"/>
    <mergeCell ref="C165:C166"/>
    <mergeCell ref="D165:D166"/>
    <mergeCell ref="E165:E166"/>
    <mergeCell ref="B161:B162"/>
    <mergeCell ref="C161:C162"/>
    <mergeCell ref="D161:D162"/>
    <mergeCell ref="E161:E162"/>
    <mergeCell ref="J161:J162"/>
    <mergeCell ref="H165:H166"/>
    <mergeCell ref="I165:I166"/>
    <mergeCell ref="A126:A127"/>
    <mergeCell ref="A138:A139"/>
    <mergeCell ref="A140:A141"/>
    <mergeCell ref="A142:A143"/>
    <mergeCell ref="A144:A145"/>
    <mergeCell ref="A130:A131"/>
    <mergeCell ref="A132:A133"/>
    <mergeCell ref="A134:A135"/>
    <mergeCell ref="A136:A137"/>
    <mergeCell ref="A146:A147"/>
    <mergeCell ref="A148:A149"/>
    <mergeCell ref="A150:A151"/>
    <mergeCell ref="A161:A162"/>
    <mergeCell ref="A152:A153"/>
    <mergeCell ref="A157:N157"/>
    <mergeCell ref="L152:L153"/>
    <mergeCell ref="M152:M153"/>
    <mergeCell ref="N152:N153"/>
    <mergeCell ref="A159:A160"/>
    <mergeCell ref="M159:M160"/>
    <mergeCell ref="N159:N160"/>
    <mergeCell ref="M128:M129"/>
    <mergeCell ref="N128:N129"/>
    <mergeCell ref="M130:M131"/>
    <mergeCell ref="E128:E129"/>
    <mergeCell ref="F128:F129"/>
    <mergeCell ref="G128:G129"/>
    <mergeCell ref="H128:H129"/>
    <mergeCell ref="B130:B131"/>
    <mergeCell ref="C130:C131"/>
    <mergeCell ref="D130:D131"/>
    <mergeCell ref="E130:E131"/>
    <mergeCell ref="A29:A30"/>
    <mergeCell ref="A17:A18"/>
    <mergeCell ref="A19:A20"/>
    <mergeCell ref="A21:A22"/>
    <mergeCell ref="A23:A24"/>
    <mergeCell ref="A25:A26"/>
    <mergeCell ref="A56:A57"/>
    <mergeCell ref="A58:A59"/>
    <mergeCell ref="A60:A61"/>
    <mergeCell ref="A62:A63"/>
    <mergeCell ref="A48:A49"/>
    <mergeCell ref="A50:A51"/>
    <mergeCell ref="A52:A53"/>
    <mergeCell ref="A54:A55"/>
    <mergeCell ref="A72:A73"/>
    <mergeCell ref="A74:A75"/>
    <mergeCell ref="A76:A77"/>
    <mergeCell ref="A64:A65"/>
    <mergeCell ref="A66:A67"/>
    <mergeCell ref="A68:A69"/>
    <mergeCell ref="A70:A71"/>
    <mergeCell ref="A38:A39"/>
    <mergeCell ref="A183:A184"/>
    <mergeCell ref="A212:A213"/>
    <mergeCell ref="A227:A228"/>
    <mergeCell ref="A196:A197"/>
    <mergeCell ref="A198:A199"/>
    <mergeCell ref="A200:A201"/>
    <mergeCell ref="A202:A203"/>
    <mergeCell ref="A204:A205"/>
    <mergeCell ref="A40:A41"/>
    <mergeCell ref="A42:A43"/>
    <mergeCell ref="A44:A45"/>
    <mergeCell ref="A46:A47"/>
    <mergeCell ref="A78:A79"/>
    <mergeCell ref="A80:A81"/>
    <mergeCell ref="A82:A83"/>
    <mergeCell ref="A93:A94"/>
    <mergeCell ref="A95:A96"/>
    <mergeCell ref="A84:A85"/>
    <mergeCell ref="A91:A92"/>
    <mergeCell ref="A105:A106"/>
    <mergeCell ref="A107:A108"/>
    <mergeCell ref="A109:A110"/>
    <mergeCell ref="A111:A112"/>
    <mergeCell ref="A97:A98"/>
    <mergeCell ref="A99:A100"/>
    <mergeCell ref="A101:A102"/>
    <mergeCell ref="A103:A104"/>
    <mergeCell ref="A113:A114"/>
    <mergeCell ref="A115:A116"/>
    <mergeCell ref="A117:A118"/>
    <mergeCell ref="A128:A129"/>
    <mergeCell ref="A119:A120"/>
    <mergeCell ref="I126:I127"/>
    <mergeCell ref="N190:N191"/>
    <mergeCell ref="B126:B127"/>
    <mergeCell ref="C126:C127"/>
    <mergeCell ref="F227:F228"/>
    <mergeCell ref="G227:G228"/>
    <mergeCell ref="H227:H228"/>
    <mergeCell ref="I227:I228"/>
    <mergeCell ref="J227:J228"/>
    <mergeCell ref="J212:J213"/>
    <mergeCell ref="H223:H224"/>
    <mergeCell ref="I223:I224"/>
    <mergeCell ref="I221:I222"/>
    <mergeCell ref="J221:J222"/>
    <mergeCell ref="A206:A207"/>
    <mergeCell ref="K227:K228"/>
    <mergeCell ref="L227:L228"/>
    <mergeCell ref="M227:M228"/>
    <mergeCell ref="N227:N228"/>
    <mergeCell ref="N212:N213"/>
    <mergeCell ref="B227:B228"/>
    <mergeCell ref="C227:C228"/>
    <mergeCell ref="D227:D228"/>
    <mergeCell ref="E227:E228"/>
    <mergeCell ref="A225:A226"/>
    <mergeCell ref="L219:L220"/>
    <mergeCell ref="K212:K213"/>
    <mergeCell ref="L212:L213"/>
    <mergeCell ref="M219:M220"/>
    <mergeCell ref="N219:N220"/>
    <mergeCell ref="L223:L224"/>
    <mergeCell ref="M223:M224"/>
    <mergeCell ref="B84:B85"/>
    <mergeCell ref="C84:C85"/>
    <mergeCell ref="D84:D85"/>
    <mergeCell ref="E84:E85"/>
    <mergeCell ref="N29:N30"/>
    <mergeCell ref="B183:B184"/>
    <mergeCell ref="C183:C184"/>
    <mergeCell ref="D183:D184"/>
    <mergeCell ref="E183:E184"/>
    <mergeCell ref="F183:F184"/>
    <mergeCell ref="G183:G184"/>
    <mergeCell ref="H183:H184"/>
    <mergeCell ref="I183:I184"/>
    <mergeCell ref="K159:K160"/>
    <mergeCell ref="M212:M213"/>
    <mergeCell ref="F212:F213"/>
    <mergeCell ref="G212:G213"/>
    <mergeCell ref="H212:H213"/>
    <mergeCell ref="I212:I213"/>
    <mergeCell ref="B212:B213"/>
    <mergeCell ref="C212:C213"/>
    <mergeCell ref="D212:D213"/>
    <mergeCell ref="E212:E213"/>
    <mergeCell ref="J192:J193"/>
    <mergeCell ref="K192:K193"/>
    <mergeCell ref="B190:B191"/>
    <mergeCell ref="C190:C191"/>
    <mergeCell ref="D190:D191"/>
    <mergeCell ref="E190:E191"/>
    <mergeCell ref="F190:F191"/>
    <mergeCell ref="G190:G191"/>
    <mergeCell ref="H126:H127"/>
    <mergeCell ref="H84:H85"/>
    <mergeCell ref="I84:I85"/>
    <mergeCell ref="G84:G85"/>
    <mergeCell ref="J29:J30"/>
    <mergeCell ref="K29:K30"/>
    <mergeCell ref="L29:L30"/>
    <mergeCell ref="M29:M30"/>
    <mergeCell ref="F29:F30"/>
    <mergeCell ref="G29:G30"/>
    <mergeCell ref="H29:H30"/>
    <mergeCell ref="I29:I30"/>
    <mergeCell ref="M40:M41"/>
    <mergeCell ref="M44:M45"/>
    <mergeCell ref="M48:M49"/>
    <mergeCell ref="M52:M53"/>
    <mergeCell ref="M56:M57"/>
    <mergeCell ref="M60:M61"/>
    <mergeCell ref="M64:M65"/>
    <mergeCell ref="M68:M69"/>
    <mergeCell ref="M72:M73"/>
    <mergeCell ref="M76:M77"/>
    <mergeCell ref="M80:M81"/>
    <mergeCell ref="A2:N2"/>
    <mergeCell ref="J152:J153"/>
    <mergeCell ref="A8:E8"/>
    <mergeCell ref="A7:E7"/>
    <mergeCell ref="A6:E6"/>
    <mergeCell ref="A5:E5"/>
    <mergeCell ref="A4:E4"/>
    <mergeCell ref="A15:A16"/>
    <mergeCell ref="A36:A37"/>
    <mergeCell ref="F84:F85"/>
    <mergeCell ref="A13:N13"/>
    <mergeCell ref="A34:N34"/>
    <mergeCell ref="A89:N89"/>
    <mergeCell ref="A124:N124"/>
    <mergeCell ref="B119:B120"/>
    <mergeCell ref="C119:C120"/>
    <mergeCell ref="D119:D120"/>
    <mergeCell ref="E119:E120"/>
    <mergeCell ref="F119:F120"/>
    <mergeCell ref="J84:J85"/>
    <mergeCell ref="M84:M85"/>
    <mergeCell ref="N84:N85"/>
    <mergeCell ref="B152:B153"/>
    <mergeCell ref="C152:C153"/>
    <mergeCell ref="D152:D153"/>
    <mergeCell ref="E152:E153"/>
    <mergeCell ref="B29:B30"/>
    <mergeCell ref="C29:C30"/>
    <mergeCell ref="D29:D30"/>
    <mergeCell ref="E29:E30"/>
    <mergeCell ref="K84:K85"/>
    <mergeCell ref="L84:L85"/>
    <mergeCell ref="N183:N184"/>
    <mergeCell ref="K119:K120"/>
    <mergeCell ref="L119:L120"/>
    <mergeCell ref="J119:J120"/>
    <mergeCell ref="J183:J184"/>
    <mergeCell ref="K183:K184"/>
    <mergeCell ref="L183:L184"/>
    <mergeCell ref="M183:M184"/>
    <mergeCell ref="K152:K153"/>
    <mergeCell ref="L159:L160"/>
    <mergeCell ref="M119:M120"/>
    <mergeCell ref="N119:N120"/>
    <mergeCell ref="H119:H120"/>
    <mergeCell ref="I119:I120"/>
    <mergeCell ref="G119:G120"/>
    <mergeCell ref="D95:D96"/>
    <mergeCell ref="E95:E96"/>
    <mergeCell ref="J95:J96"/>
    <mergeCell ref="I95:I96"/>
    <mergeCell ref="F95:F96"/>
    <mergeCell ref="F152:F153"/>
    <mergeCell ref="G152:G153"/>
    <mergeCell ref="H152:H153"/>
    <mergeCell ref="I152:I153"/>
    <mergeCell ref="D126:D127"/>
    <mergeCell ref="E126:E127"/>
    <mergeCell ref="F126:F127"/>
    <mergeCell ref="G126:G127"/>
    <mergeCell ref="J126:J127"/>
    <mergeCell ref="K126:K127"/>
    <mergeCell ref="L126:L127"/>
    <mergeCell ref="M126:M127"/>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6'!A31" display="1 - FERROEXPRESO PAMPEANO S.A."/>
    <hyperlink ref="A5:E5" location="'2006'!A65" display="2 - NUEVO CENTRAL ARGENTINO S.A."/>
    <hyperlink ref="A6:E6" location="'2006'!A120" display="3 - FERROSUR ROCA S.A."/>
    <hyperlink ref="A7:E7" location="'2006'!A154" display="4 - AMERICA LATINA LOGISTICA CENTRAL S.A. (EX-BUENOS AIRES AL PACIFICO - SAN MARTIN S.A.)"/>
    <hyperlink ref="A8:E8" location="'2006'!A185" display="5 - AMERICA LATINA LOGISTICA  MESOPOTAMICA S.A. (EX-FERROCARRIL MESOPOTAMICO - GRAL. URQUIZA S.A.)"/>
    <hyperlink ref="A9:E9" location="'2006'!A214" display="6 - BELGRANO CARGAS S.A."/>
    <hyperlink ref="A10:E10" location="'2006'!A22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46"/>
  <sheetViews>
    <sheetView showGridLines="0" showRowColHeaders="0" view="pageLayout" topLeftCell="E241" zoomScaleNormal="100" workbookViewId="0">
      <selection activeCell="D226" sqref="D226:D227"/>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0" t="s">
        <v>199</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1" t="s">
        <v>0</v>
      </c>
      <c r="B4" s="202"/>
      <c r="C4" s="202"/>
      <c r="D4" s="202"/>
      <c r="E4" s="202"/>
      <c r="F4" s="55"/>
      <c r="G4" s="25"/>
      <c r="H4" s="15"/>
      <c r="I4" s="15"/>
      <c r="J4" s="15"/>
      <c r="K4" s="15"/>
      <c r="L4" s="15"/>
      <c r="M4" s="15"/>
      <c r="N4" s="16"/>
    </row>
    <row r="5" spans="1:14" s="10" customFormat="1" ht="24.95" customHeight="1" thickTop="1" thickBot="1" x14ac:dyDescent="0.25">
      <c r="A5" s="201" t="s">
        <v>31</v>
      </c>
      <c r="B5" s="202"/>
      <c r="C5" s="202"/>
      <c r="D5" s="202"/>
      <c r="E5" s="202"/>
      <c r="F5" s="55"/>
      <c r="G5" s="25"/>
      <c r="H5" s="15"/>
      <c r="I5" s="15"/>
      <c r="J5" s="15"/>
      <c r="K5" s="15"/>
      <c r="L5" s="15"/>
      <c r="M5" s="15"/>
      <c r="N5" s="16"/>
    </row>
    <row r="6" spans="1:14" s="10" customFormat="1" ht="24.95" customHeight="1" thickTop="1" thickBot="1" x14ac:dyDescent="0.25">
      <c r="A6" s="201" t="s">
        <v>50</v>
      </c>
      <c r="B6" s="202"/>
      <c r="C6" s="202"/>
      <c r="D6" s="202"/>
      <c r="E6" s="202"/>
      <c r="F6" s="55"/>
      <c r="G6" s="25"/>
      <c r="H6" s="15"/>
      <c r="I6" s="15"/>
      <c r="J6" s="15"/>
      <c r="K6" s="15"/>
      <c r="L6" s="15"/>
      <c r="M6" s="15"/>
      <c r="N6" s="16"/>
    </row>
    <row r="7" spans="1:14" s="10" customFormat="1" ht="24.95" customHeight="1" thickTop="1" thickBot="1" x14ac:dyDescent="0.25">
      <c r="A7" s="201" t="s">
        <v>61</v>
      </c>
      <c r="B7" s="202"/>
      <c r="C7" s="202"/>
      <c r="D7" s="202"/>
      <c r="E7" s="202"/>
      <c r="F7" s="55"/>
      <c r="G7" s="25"/>
      <c r="H7" s="15"/>
      <c r="I7" s="15"/>
      <c r="J7" s="15"/>
      <c r="K7" s="15"/>
      <c r="L7" s="15"/>
      <c r="M7" s="15"/>
      <c r="N7" s="16"/>
    </row>
    <row r="8" spans="1:14" s="10" customFormat="1" ht="24.95" customHeight="1" thickTop="1" thickBot="1" x14ac:dyDescent="0.25">
      <c r="A8" s="201" t="s">
        <v>74</v>
      </c>
      <c r="B8" s="202"/>
      <c r="C8" s="202"/>
      <c r="D8" s="202"/>
      <c r="E8" s="202"/>
      <c r="F8" s="55"/>
      <c r="G8" s="25"/>
      <c r="H8" s="15"/>
      <c r="I8" s="15"/>
      <c r="J8" s="15"/>
      <c r="K8" s="15"/>
      <c r="L8" s="15"/>
      <c r="M8" s="15"/>
      <c r="N8" s="16"/>
    </row>
    <row r="9" spans="1:14" s="10" customFormat="1" ht="24.95" customHeight="1" thickTop="1" thickBot="1" x14ac:dyDescent="0.25">
      <c r="A9" s="201" t="s">
        <v>81</v>
      </c>
      <c r="B9" s="202"/>
      <c r="C9" s="202"/>
      <c r="D9" s="202"/>
      <c r="E9" s="202"/>
      <c r="F9" s="55"/>
      <c r="G9" s="25"/>
      <c r="H9" s="15"/>
      <c r="I9" s="15"/>
      <c r="J9" s="15"/>
      <c r="K9" s="15"/>
      <c r="L9" s="15"/>
      <c r="M9" s="15"/>
      <c r="N9" s="16"/>
    </row>
    <row r="10" spans="1:14" s="10" customFormat="1" ht="24.95" customHeight="1" thickTop="1" thickBot="1" x14ac:dyDescent="0.25">
      <c r="A10" s="201" t="s">
        <v>90</v>
      </c>
      <c r="B10" s="202"/>
      <c r="C10" s="202"/>
      <c r="D10" s="202"/>
      <c r="E10" s="202"/>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198" t="s">
        <v>14</v>
      </c>
      <c r="B17" s="209">
        <v>3950</v>
      </c>
      <c r="C17" s="209">
        <v>6060</v>
      </c>
      <c r="D17" s="209">
        <v>11330</v>
      </c>
      <c r="E17" s="209">
        <v>2570</v>
      </c>
      <c r="F17" s="209">
        <v>5810</v>
      </c>
      <c r="G17" s="209">
        <v>1440</v>
      </c>
      <c r="H17" s="209">
        <v>1380</v>
      </c>
      <c r="I17" s="209">
        <v>320</v>
      </c>
      <c r="J17" s="209">
        <v>2440</v>
      </c>
      <c r="K17" s="209">
        <v>2590</v>
      </c>
      <c r="L17" s="209">
        <v>30</v>
      </c>
      <c r="M17" s="209">
        <v>1760</v>
      </c>
      <c r="N17" s="211">
        <f t="shared" ref="N17:N45" si="0">SUM(B17:M17)</f>
        <v>39680</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198" t="s">
        <v>15</v>
      </c>
      <c r="B19" s="209">
        <v>32600</v>
      </c>
      <c r="C19" s="209">
        <v>1570</v>
      </c>
      <c r="D19" s="209">
        <v>101870</v>
      </c>
      <c r="E19" s="209">
        <v>174310</v>
      </c>
      <c r="F19" s="209">
        <v>164560</v>
      </c>
      <c r="G19" s="209">
        <v>86260</v>
      </c>
      <c r="H19" s="209">
        <v>83840</v>
      </c>
      <c r="I19" s="209">
        <v>76670</v>
      </c>
      <c r="J19" s="209">
        <v>31590</v>
      </c>
      <c r="K19" s="209">
        <v>43650</v>
      </c>
      <c r="L19" s="209">
        <v>29900</v>
      </c>
      <c r="M19" s="209">
        <v>25070</v>
      </c>
      <c r="N19" s="211">
        <f t="shared" si="0"/>
        <v>851890</v>
      </c>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198" t="s">
        <v>16</v>
      </c>
      <c r="B21" s="209">
        <v>81200</v>
      </c>
      <c r="C21" s="209">
        <v>80580</v>
      </c>
      <c r="D21" s="209">
        <v>48500</v>
      </c>
      <c r="E21" s="209">
        <v>16480</v>
      </c>
      <c r="F21" s="209">
        <v>11990</v>
      </c>
      <c r="G21" s="209">
        <v>64040</v>
      </c>
      <c r="H21" s="209">
        <v>52140</v>
      </c>
      <c r="I21" s="209">
        <v>26500</v>
      </c>
      <c r="J21" s="209">
        <v>5910</v>
      </c>
      <c r="K21" s="209">
        <v>10090</v>
      </c>
      <c r="L21" s="209">
        <v>26580</v>
      </c>
      <c r="M21" s="209">
        <v>121310</v>
      </c>
      <c r="N21" s="211">
        <f t="shared" si="0"/>
        <v>545320</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198" t="s">
        <v>18</v>
      </c>
      <c r="B23" s="209">
        <v>0</v>
      </c>
      <c r="C23" s="209">
        <v>3540</v>
      </c>
      <c r="D23" s="209">
        <v>44260</v>
      </c>
      <c r="E23" s="209">
        <v>25840</v>
      </c>
      <c r="F23" s="209">
        <v>16860</v>
      </c>
      <c r="G23" s="209">
        <v>30850</v>
      </c>
      <c r="H23" s="209">
        <v>15530</v>
      </c>
      <c r="I23" s="209">
        <v>11930</v>
      </c>
      <c r="J23" s="209">
        <v>4390</v>
      </c>
      <c r="K23" s="209">
        <v>4230</v>
      </c>
      <c r="L23" s="209">
        <v>3930</v>
      </c>
      <c r="M23" s="209">
        <v>1760</v>
      </c>
      <c r="N23" s="211">
        <f t="shared" si="0"/>
        <v>163120</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198" t="s">
        <v>19</v>
      </c>
      <c r="B25" s="209">
        <v>92160</v>
      </c>
      <c r="C25" s="209">
        <v>63160</v>
      </c>
      <c r="D25" s="209">
        <v>45330</v>
      </c>
      <c r="E25" s="209">
        <v>156540</v>
      </c>
      <c r="F25" s="209">
        <v>133560</v>
      </c>
      <c r="G25" s="209">
        <v>76850</v>
      </c>
      <c r="H25" s="209">
        <v>154970</v>
      </c>
      <c r="I25" s="209">
        <v>174330</v>
      </c>
      <c r="J25" s="209">
        <v>256520</v>
      </c>
      <c r="K25" s="209">
        <v>229600</v>
      </c>
      <c r="L25" s="209">
        <v>236520</v>
      </c>
      <c r="M25" s="209">
        <v>101020</v>
      </c>
      <c r="N25" s="211">
        <f t="shared" si="0"/>
        <v>1720560</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198" t="s">
        <v>20</v>
      </c>
      <c r="B27" s="209">
        <v>620</v>
      </c>
      <c r="C27" s="209">
        <v>710</v>
      </c>
      <c r="D27" s="209">
        <v>19990</v>
      </c>
      <c r="E27" s="209">
        <v>14460</v>
      </c>
      <c r="F27" s="209">
        <v>7500</v>
      </c>
      <c r="G27" s="209">
        <v>17590</v>
      </c>
      <c r="H27" s="209">
        <v>9380</v>
      </c>
      <c r="I27" s="209">
        <v>7280</v>
      </c>
      <c r="J27" s="209">
        <v>3260</v>
      </c>
      <c r="K27" s="209">
        <v>2090</v>
      </c>
      <c r="L27" s="209">
        <v>5990</v>
      </c>
      <c r="M27" s="209">
        <v>1250</v>
      </c>
      <c r="N27" s="211">
        <f t="shared" si="0"/>
        <v>90120</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198" t="s">
        <v>21</v>
      </c>
      <c r="B29" s="209">
        <v>990</v>
      </c>
      <c r="C29" s="209">
        <v>3140</v>
      </c>
      <c r="D29" s="209">
        <v>2290</v>
      </c>
      <c r="E29" s="209">
        <v>3320</v>
      </c>
      <c r="F29" s="209">
        <v>6660</v>
      </c>
      <c r="G29" s="209">
        <v>4860</v>
      </c>
      <c r="H29" s="209">
        <v>9740</v>
      </c>
      <c r="I29" s="209">
        <v>8010</v>
      </c>
      <c r="J29" s="209">
        <v>8010</v>
      </c>
      <c r="K29" s="209">
        <v>4930</v>
      </c>
      <c r="L29" s="209">
        <v>4560</v>
      </c>
      <c r="M29" s="209">
        <v>10110</v>
      </c>
      <c r="N29" s="211">
        <f t="shared" si="0"/>
        <v>66620</v>
      </c>
    </row>
    <row r="30" spans="1:14" ht="12.75" customHeight="1" thickBot="1" x14ac:dyDescent="0.25">
      <c r="A30" s="199"/>
      <c r="B30" s="210"/>
      <c r="C30" s="210"/>
      <c r="D30" s="210"/>
      <c r="E30" s="210"/>
      <c r="F30" s="210"/>
      <c r="G30" s="210"/>
      <c r="H30" s="210"/>
      <c r="I30" s="210"/>
      <c r="J30" s="210"/>
      <c r="K30" s="210"/>
      <c r="L30" s="210"/>
      <c r="M30" s="210"/>
      <c r="N30" s="212"/>
    </row>
    <row r="31" spans="1:14" ht="12.75" customHeight="1" x14ac:dyDescent="0.2">
      <c r="A31" s="198" t="s">
        <v>22</v>
      </c>
      <c r="B31" s="209">
        <v>0</v>
      </c>
      <c r="C31" s="209">
        <v>0</v>
      </c>
      <c r="D31" s="209">
        <v>0</v>
      </c>
      <c r="E31" s="209">
        <v>0</v>
      </c>
      <c r="F31" s="209">
        <v>570</v>
      </c>
      <c r="G31" s="209">
        <v>0</v>
      </c>
      <c r="H31" s="209">
        <v>240</v>
      </c>
      <c r="I31" s="209">
        <v>470</v>
      </c>
      <c r="J31" s="209">
        <v>0</v>
      </c>
      <c r="K31" s="209">
        <v>0</v>
      </c>
      <c r="L31" s="209">
        <v>0</v>
      </c>
      <c r="M31" s="209">
        <v>0</v>
      </c>
      <c r="N31" s="211">
        <f t="shared" si="0"/>
        <v>1280</v>
      </c>
    </row>
    <row r="32" spans="1:14" ht="12.75" customHeight="1" thickBot="1" x14ac:dyDescent="0.25">
      <c r="A32" s="199"/>
      <c r="B32" s="210"/>
      <c r="C32" s="210"/>
      <c r="D32" s="210"/>
      <c r="E32" s="210"/>
      <c r="F32" s="210"/>
      <c r="G32" s="210"/>
      <c r="H32" s="210"/>
      <c r="I32" s="210"/>
      <c r="J32" s="210"/>
      <c r="K32" s="210"/>
      <c r="L32" s="210"/>
      <c r="M32" s="210"/>
      <c r="N32" s="212"/>
    </row>
    <row r="33" spans="1:14" ht="12.75" customHeight="1" x14ac:dyDescent="0.2">
      <c r="A33" s="198" t="s">
        <v>23</v>
      </c>
      <c r="B33" s="209">
        <v>8380</v>
      </c>
      <c r="C33" s="209">
        <v>7030</v>
      </c>
      <c r="D33" s="209">
        <v>0</v>
      </c>
      <c r="E33" s="209">
        <v>16870</v>
      </c>
      <c r="F33" s="209">
        <v>43770</v>
      </c>
      <c r="G33" s="209">
        <v>40430</v>
      </c>
      <c r="H33" s="209">
        <v>27160</v>
      </c>
      <c r="I33" s="209">
        <v>21440</v>
      </c>
      <c r="J33" s="209">
        <v>46700</v>
      </c>
      <c r="K33" s="209">
        <v>28110</v>
      </c>
      <c r="L33" s="209">
        <v>22050</v>
      </c>
      <c r="M33" s="209">
        <v>40550</v>
      </c>
      <c r="N33" s="211">
        <f t="shared" si="0"/>
        <v>302490</v>
      </c>
    </row>
    <row r="34" spans="1:14" ht="12.75" customHeight="1" thickBot="1" x14ac:dyDescent="0.25">
      <c r="A34" s="199"/>
      <c r="B34" s="210"/>
      <c r="C34" s="210"/>
      <c r="D34" s="210"/>
      <c r="E34" s="210"/>
      <c r="F34" s="210"/>
      <c r="G34" s="210"/>
      <c r="H34" s="210"/>
      <c r="I34" s="210"/>
      <c r="J34" s="210"/>
      <c r="K34" s="210"/>
      <c r="L34" s="210"/>
      <c r="M34" s="210"/>
      <c r="N34" s="212"/>
    </row>
    <row r="35" spans="1:14" ht="12.75" customHeight="1" x14ac:dyDescent="0.2">
      <c r="A35" s="198" t="s">
        <v>24</v>
      </c>
      <c r="B35" s="209">
        <v>0</v>
      </c>
      <c r="C35" s="209">
        <v>0</v>
      </c>
      <c r="D35" s="209">
        <v>9320</v>
      </c>
      <c r="E35" s="209">
        <v>10490</v>
      </c>
      <c r="F35" s="209">
        <v>4470</v>
      </c>
      <c r="G35" s="209">
        <v>170</v>
      </c>
      <c r="H35" s="209">
        <v>0</v>
      </c>
      <c r="I35" s="209">
        <v>9510</v>
      </c>
      <c r="J35" s="209">
        <v>0</v>
      </c>
      <c r="K35" s="209">
        <v>0</v>
      </c>
      <c r="L35" s="209">
        <v>3060</v>
      </c>
      <c r="M35" s="209">
        <v>1810</v>
      </c>
      <c r="N35" s="211">
        <f t="shared" si="0"/>
        <v>38830</v>
      </c>
    </row>
    <row r="36" spans="1:14" ht="12.75" customHeight="1" thickBot="1" x14ac:dyDescent="0.25">
      <c r="A36" s="199"/>
      <c r="B36" s="210"/>
      <c r="C36" s="210"/>
      <c r="D36" s="210"/>
      <c r="E36" s="210"/>
      <c r="F36" s="210"/>
      <c r="G36" s="210"/>
      <c r="H36" s="210"/>
      <c r="I36" s="210"/>
      <c r="J36" s="210"/>
      <c r="K36" s="210"/>
      <c r="L36" s="210"/>
      <c r="M36" s="210"/>
      <c r="N36" s="212"/>
    </row>
    <row r="37" spans="1:14" ht="12.75" customHeight="1" x14ac:dyDescent="0.2">
      <c r="A37" s="198" t="s">
        <v>25</v>
      </c>
      <c r="B37" s="209">
        <v>15820</v>
      </c>
      <c r="C37" s="209">
        <v>14010</v>
      </c>
      <c r="D37" s="209">
        <v>7720</v>
      </c>
      <c r="E37" s="209">
        <v>12490</v>
      </c>
      <c r="F37" s="209">
        <v>13900</v>
      </c>
      <c r="G37" s="209">
        <v>13960</v>
      </c>
      <c r="H37" s="209">
        <v>16320</v>
      </c>
      <c r="I37" s="209">
        <v>20810</v>
      </c>
      <c r="J37" s="209">
        <v>13430</v>
      </c>
      <c r="K37" s="209">
        <v>28310</v>
      </c>
      <c r="L37" s="209">
        <v>22920</v>
      </c>
      <c r="M37" s="209">
        <v>17910</v>
      </c>
      <c r="N37" s="211">
        <f t="shared" si="0"/>
        <v>197600</v>
      </c>
    </row>
    <row r="38" spans="1:14" ht="12.75" customHeight="1" thickBot="1" x14ac:dyDescent="0.25">
      <c r="A38" s="199"/>
      <c r="B38" s="210"/>
      <c r="C38" s="210"/>
      <c r="D38" s="210"/>
      <c r="E38" s="210"/>
      <c r="F38" s="210"/>
      <c r="G38" s="210"/>
      <c r="H38" s="210"/>
      <c r="I38" s="210"/>
      <c r="J38" s="210"/>
      <c r="K38" s="210"/>
      <c r="L38" s="210"/>
      <c r="M38" s="210"/>
      <c r="N38" s="212"/>
    </row>
    <row r="39" spans="1:14" ht="12.75" customHeight="1" x14ac:dyDescent="0.2">
      <c r="A39" s="198" t="s">
        <v>108</v>
      </c>
      <c r="B39" s="209">
        <v>3150</v>
      </c>
      <c r="C39" s="209">
        <v>0</v>
      </c>
      <c r="D39" s="209">
        <v>0</v>
      </c>
      <c r="E39" s="209">
        <v>0</v>
      </c>
      <c r="F39" s="209">
        <v>1310</v>
      </c>
      <c r="G39" s="209">
        <v>0</v>
      </c>
      <c r="H39" s="209">
        <v>0</v>
      </c>
      <c r="I39" s="209">
        <v>0</v>
      </c>
      <c r="J39" s="209">
        <v>0</v>
      </c>
      <c r="K39" s="209">
        <v>10890</v>
      </c>
      <c r="L39" s="209">
        <v>0</v>
      </c>
      <c r="M39" s="209">
        <v>0</v>
      </c>
      <c r="N39" s="211">
        <f t="shared" si="0"/>
        <v>15350</v>
      </c>
    </row>
    <row r="40" spans="1:14" ht="12.75" customHeight="1" thickBot="1" x14ac:dyDescent="0.25">
      <c r="A40" s="199"/>
      <c r="B40" s="210"/>
      <c r="C40" s="210"/>
      <c r="D40" s="210"/>
      <c r="E40" s="210"/>
      <c r="F40" s="210"/>
      <c r="G40" s="210"/>
      <c r="H40" s="210"/>
      <c r="I40" s="210"/>
      <c r="J40" s="210"/>
      <c r="K40" s="210"/>
      <c r="L40" s="210"/>
      <c r="M40" s="210"/>
      <c r="N40" s="212"/>
    </row>
    <row r="41" spans="1:14" ht="12.75" customHeight="1" x14ac:dyDescent="0.2">
      <c r="A41" s="207" t="s">
        <v>109</v>
      </c>
      <c r="B41" s="209">
        <v>8850</v>
      </c>
      <c r="C41" s="209">
        <v>7360</v>
      </c>
      <c r="D41" s="209">
        <v>13330</v>
      </c>
      <c r="E41" s="209">
        <v>5200</v>
      </c>
      <c r="F41" s="209">
        <v>10920</v>
      </c>
      <c r="G41" s="209">
        <v>14150</v>
      </c>
      <c r="H41" s="209">
        <v>400</v>
      </c>
      <c r="I41" s="209">
        <v>150</v>
      </c>
      <c r="J41" s="209">
        <v>2940</v>
      </c>
      <c r="K41" s="209">
        <v>5980</v>
      </c>
      <c r="L41" s="209">
        <v>3790</v>
      </c>
      <c r="M41" s="209">
        <v>1030</v>
      </c>
      <c r="N41" s="211">
        <f t="shared" si="0"/>
        <v>74100</v>
      </c>
    </row>
    <row r="42" spans="1:14" ht="12.75" customHeight="1" thickBot="1" x14ac:dyDescent="0.25">
      <c r="A42" s="208"/>
      <c r="B42" s="210"/>
      <c r="C42" s="210"/>
      <c r="D42" s="210"/>
      <c r="E42" s="210"/>
      <c r="F42" s="210"/>
      <c r="G42" s="210"/>
      <c r="H42" s="210"/>
      <c r="I42" s="210"/>
      <c r="J42" s="210"/>
      <c r="K42" s="210"/>
      <c r="L42" s="210"/>
      <c r="M42" s="210"/>
      <c r="N42" s="212"/>
    </row>
    <row r="43" spans="1:14" ht="12.75" customHeight="1" x14ac:dyDescent="0.2">
      <c r="A43" s="198" t="s">
        <v>29</v>
      </c>
      <c r="B43" s="209">
        <v>2600</v>
      </c>
      <c r="C43" s="209">
        <v>890</v>
      </c>
      <c r="D43" s="209">
        <v>1060</v>
      </c>
      <c r="E43" s="209">
        <v>450</v>
      </c>
      <c r="F43" s="209">
        <v>740</v>
      </c>
      <c r="G43" s="209">
        <v>1500</v>
      </c>
      <c r="H43" s="209">
        <v>0</v>
      </c>
      <c r="I43" s="209">
        <v>390</v>
      </c>
      <c r="J43" s="209">
        <v>0</v>
      </c>
      <c r="K43" s="209">
        <v>0</v>
      </c>
      <c r="L43" s="209">
        <v>0</v>
      </c>
      <c r="M43" s="209">
        <v>0</v>
      </c>
      <c r="N43" s="211">
        <f t="shared" si="0"/>
        <v>7630</v>
      </c>
    </row>
    <row r="44" spans="1:14" ht="12.75" customHeight="1" thickBot="1" x14ac:dyDescent="0.25">
      <c r="A44" s="199"/>
      <c r="B44" s="210"/>
      <c r="C44" s="210"/>
      <c r="D44" s="210"/>
      <c r="E44" s="210"/>
      <c r="F44" s="210"/>
      <c r="G44" s="210"/>
      <c r="H44" s="210"/>
      <c r="I44" s="210"/>
      <c r="J44" s="210"/>
      <c r="K44" s="210"/>
      <c r="L44" s="210"/>
      <c r="M44" s="210"/>
      <c r="N44" s="212"/>
    </row>
    <row r="45" spans="1:14" ht="12.75" customHeight="1" x14ac:dyDescent="0.2">
      <c r="A45" s="198" t="s">
        <v>30</v>
      </c>
      <c r="B45" s="209">
        <v>1440</v>
      </c>
      <c r="C45" s="209">
        <v>960</v>
      </c>
      <c r="D45" s="209">
        <v>1210</v>
      </c>
      <c r="E45" s="209">
        <v>610</v>
      </c>
      <c r="F45" s="209">
        <v>540</v>
      </c>
      <c r="G45" s="209">
        <v>320</v>
      </c>
      <c r="H45" s="209">
        <v>0</v>
      </c>
      <c r="I45" s="209">
        <v>0</v>
      </c>
      <c r="J45" s="209">
        <v>0</v>
      </c>
      <c r="K45" s="209">
        <v>520</v>
      </c>
      <c r="L45" s="209">
        <v>0</v>
      </c>
      <c r="M45" s="209">
        <v>130</v>
      </c>
      <c r="N45" s="211">
        <f t="shared" si="0"/>
        <v>5730</v>
      </c>
    </row>
    <row r="46" spans="1:14" ht="12.75" customHeight="1" thickBot="1" x14ac:dyDescent="0.25">
      <c r="A46" s="199"/>
      <c r="B46" s="210"/>
      <c r="C46" s="210"/>
      <c r="D46" s="210"/>
      <c r="E46" s="210"/>
      <c r="F46" s="210"/>
      <c r="G46" s="210"/>
      <c r="H46" s="210"/>
      <c r="I46" s="210"/>
      <c r="J46" s="210"/>
      <c r="K46" s="210"/>
      <c r="L46" s="210"/>
      <c r="M46" s="210"/>
      <c r="N46" s="212"/>
    </row>
    <row r="47" spans="1:14" ht="12.75" customHeight="1" x14ac:dyDescent="0.2">
      <c r="A47" s="205" t="s">
        <v>13</v>
      </c>
      <c r="B47" s="194">
        <f>SUM(B17:B45)</f>
        <v>251760</v>
      </c>
      <c r="C47" s="194">
        <f t="shared" ref="C47:M47" si="1">SUM(C17:C45)</f>
        <v>189010</v>
      </c>
      <c r="D47" s="194">
        <f t="shared" si="1"/>
        <v>306210</v>
      </c>
      <c r="E47" s="194">
        <f t="shared" si="1"/>
        <v>439630</v>
      </c>
      <c r="F47" s="194">
        <f t="shared" si="1"/>
        <v>423160</v>
      </c>
      <c r="G47" s="194">
        <f t="shared" si="1"/>
        <v>352420</v>
      </c>
      <c r="H47" s="194">
        <f t="shared" si="1"/>
        <v>371100</v>
      </c>
      <c r="I47" s="194">
        <f t="shared" si="1"/>
        <v>357810</v>
      </c>
      <c r="J47" s="194">
        <f t="shared" si="1"/>
        <v>375190</v>
      </c>
      <c r="K47" s="194">
        <f t="shared" si="1"/>
        <v>370990</v>
      </c>
      <c r="L47" s="194">
        <f t="shared" si="1"/>
        <v>359330</v>
      </c>
      <c r="M47" s="194">
        <f t="shared" si="1"/>
        <v>323710</v>
      </c>
      <c r="N47" s="194">
        <f>SUM(N17:N45)</f>
        <v>4120320</v>
      </c>
    </row>
    <row r="48" spans="1:14" ht="12.75" customHeight="1" thickBot="1" x14ac:dyDescent="0.25">
      <c r="A48" s="206"/>
      <c r="B48" s="195"/>
      <c r="C48" s="195"/>
      <c r="D48" s="195"/>
      <c r="E48" s="195"/>
      <c r="F48" s="195"/>
      <c r="G48" s="195"/>
      <c r="H48" s="195"/>
      <c r="I48" s="195"/>
      <c r="J48" s="195"/>
      <c r="K48" s="195"/>
      <c r="L48" s="195"/>
      <c r="M48" s="195"/>
      <c r="N48" s="195"/>
    </row>
    <row r="49" spans="1:14" ht="12.75" customHeight="1" x14ac:dyDescent="0.2">
      <c r="A49" s="11"/>
      <c r="B49" s="7"/>
      <c r="C49" s="7"/>
      <c r="D49" s="7"/>
      <c r="E49" s="7"/>
      <c r="F49" s="7"/>
      <c r="G49" s="7"/>
      <c r="H49" s="7"/>
      <c r="I49" s="7"/>
      <c r="J49" s="7"/>
      <c r="K49" s="7"/>
      <c r="L49" s="7"/>
      <c r="M49" s="7"/>
      <c r="N49" s="22"/>
    </row>
    <row r="50" spans="1:14" ht="12.75" customHeight="1" x14ac:dyDescent="0.2">
      <c r="A50" s="11"/>
      <c r="B50" s="7"/>
      <c r="C50" s="7"/>
      <c r="D50" s="7"/>
      <c r="E50" s="7"/>
      <c r="F50" s="7"/>
      <c r="G50" s="7"/>
      <c r="H50" s="7"/>
      <c r="I50" s="7"/>
      <c r="J50" s="7"/>
      <c r="K50" s="7"/>
      <c r="L50" s="7"/>
      <c r="M50" s="7"/>
      <c r="N50" s="22"/>
    </row>
    <row r="52" spans="1:14" s="10" customFormat="1" ht="24.95" customHeight="1" x14ac:dyDescent="0.2">
      <c r="A52" s="204" t="s">
        <v>189</v>
      </c>
      <c r="B52" s="204"/>
      <c r="C52" s="204"/>
      <c r="D52" s="204"/>
      <c r="E52" s="204"/>
      <c r="F52" s="204"/>
      <c r="G52" s="204"/>
      <c r="H52" s="204"/>
      <c r="I52" s="204"/>
      <c r="J52" s="204"/>
      <c r="K52" s="204"/>
      <c r="L52" s="204"/>
      <c r="M52" s="204"/>
      <c r="N52" s="204"/>
    </row>
    <row r="53" spans="1:14" ht="12.75" customHeight="1" thickBot="1" x14ac:dyDescent="0.25">
      <c r="A53" s="20"/>
      <c r="F53" s="4"/>
    </row>
    <row r="54" spans="1:14" ht="12.75" customHeight="1" x14ac:dyDescent="0.2">
      <c r="A54" s="198"/>
      <c r="B54" s="198" t="s">
        <v>1</v>
      </c>
      <c r="C54" s="198" t="s">
        <v>2</v>
      </c>
      <c r="D54" s="198" t="s">
        <v>3</v>
      </c>
      <c r="E54" s="198" t="s">
        <v>4</v>
      </c>
      <c r="F54" s="198" t="s">
        <v>5</v>
      </c>
      <c r="G54" s="198" t="s">
        <v>6</v>
      </c>
      <c r="H54" s="198" t="s">
        <v>7</v>
      </c>
      <c r="I54" s="198" t="s">
        <v>8</v>
      </c>
      <c r="J54" s="198" t="s">
        <v>9</v>
      </c>
      <c r="K54" s="198" t="s">
        <v>10</v>
      </c>
      <c r="L54" s="198" t="s">
        <v>11</v>
      </c>
      <c r="M54" s="198" t="s">
        <v>12</v>
      </c>
      <c r="N54" s="196" t="s">
        <v>13</v>
      </c>
    </row>
    <row r="55" spans="1:14" ht="12.75" customHeight="1" thickBot="1" x14ac:dyDescent="0.25">
      <c r="A55" s="199"/>
      <c r="B55" s="199"/>
      <c r="C55" s="199"/>
      <c r="D55" s="199"/>
      <c r="E55" s="199"/>
      <c r="F55" s="199"/>
      <c r="G55" s="199"/>
      <c r="H55" s="199"/>
      <c r="I55" s="199"/>
      <c r="J55" s="199"/>
      <c r="K55" s="199"/>
      <c r="L55" s="199"/>
      <c r="M55" s="199"/>
      <c r="N55" s="197"/>
    </row>
    <row r="56" spans="1:14" ht="12.75" customHeight="1" x14ac:dyDescent="0.2">
      <c r="A56" s="198" t="s">
        <v>32</v>
      </c>
      <c r="B56" s="209">
        <v>20926</v>
      </c>
      <c r="C56" s="209">
        <v>12774</v>
      </c>
      <c r="D56" s="209">
        <v>40351</v>
      </c>
      <c r="E56" s="209">
        <v>37106</v>
      </c>
      <c r="F56" s="209">
        <v>37781</v>
      </c>
      <c r="G56" s="209">
        <v>41479</v>
      </c>
      <c r="H56" s="209">
        <v>29803</v>
      </c>
      <c r="I56" s="209">
        <v>31342</v>
      </c>
      <c r="J56" s="209">
        <v>37040</v>
      </c>
      <c r="K56" s="209">
        <v>51296</v>
      </c>
      <c r="L56" s="209">
        <v>43767</v>
      </c>
      <c r="M56" s="209">
        <v>43661</v>
      </c>
      <c r="N56" s="211">
        <f>SUM(B56:M56)</f>
        <v>427326</v>
      </c>
    </row>
    <row r="57" spans="1:14" ht="12.75" customHeight="1" thickBot="1" x14ac:dyDescent="0.25">
      <c r="A57" s="199"/>
      <c r="B57" s="210"/>
      <c r="C57" s="210"/>
      <c r="D57" s="210"/>
      <c r="E57" s="210"/>
      <c r="F57" s="210"/>
      <c r="G57" s="210"/>
      <c r="H57" s="210"/>
      <c r="I57" s="210"/>
      <c r="J57" s="210"/>
      <c r="K57" s="210"/>
      <c r="L57" s="210"/>
      <c r="M57" s="210"/>
      <c r="N57" s="212"/>
    </row>
    <row r="58" spans="1:14" ht="12.75" customHeight="1" x14ac:dyDescent="0.2">
      <c r="A58" s="198" t="s">
        <v>100</v>
      </c>
      <c r="B58" s="209"/>
      <c r="C58" s="209"/>
      <c r="D58" s="209"/>
      <c r="E58" s="209"/>
      <c r="F58" s="209"/>
      <c r="G58" s="209"/>
      <c r="H58" s="209"/>
      <c r="I58" s="209"/>
      <c r="J58" s="209">
        <v>0</v>
      </c>
      <c r="K58" s="209">
        <v>0</v>
      </c>
      <c r="L58" s="209">
        <v>0</v>
      </c>
      <c r="M58" s="209">
        <v>0</v>
      </c>
      <c r="N58" s="211">
        <f>SUM(B58:M58)</f>
        <v>0</v>
      </c>
    </row>
    <row r="59" spans="1:14" ht="12.75" customHeight="1" thickBot="1" x14ac:dyDescent="0.25">
      <c r="A59" s="199"/>
      <c r="B59" s="210"/>
      <c r="C59" s="210"/>
      <c r="D59" s="210"/>
      <c r="E59" s="210"/>
      <c r="F59" s="210"/>
      <c r="G59" s="210"/>
      <c r="H59" s="210"/>
      <c r="I59" s="210"/>
      <c r="J59" s="210"/>
      <c r="K59" s="210"/>
      <c r="L59" s="210"/>
      <c r="M59" s="210"/>
      <c r="N59" s="212"/>
    </row>
    <row r="60" spans="1:14" ht="12.75" customHeight="1" x14ac:dyDescent="0.2">
      <c r="A60" s="198" t="s">
        <v>33</v>
      </c>
      <c r="B60" s="209">
        <v>9975</v>
      </c>
      <c r="C60" s="209">
        <v>10304</v>
      </c>
      <c r="D60" s="209">
        <v>7740</v>
      </c>
      <c r="E60" s="209">
        <v>3117</v>
      </c>
      <c r="F60" s="209">
        <v>4432</v>
      </c>
      <c r="G60" s="209">
        <v>17350</v>
      </c>
      <c r="H60" s="209">
        <v>29043</v>
      </c>
      <c r="I60" s="209">
        <v>27277</v>
      </c>
      <c r="J60" s="209">
        <v>14829</v>
      </c>
      <c r="K60" s="209">
        <v>11381</v>
      </c>
      <c r="L60" s="209">
        <v>13553</v>
      </c>
      <c r="M60" s="209">
        <v>8878</v>
      </c>
      <c r="N60" s="211">
        <f>SUM(B60:M60)</f>
        <v>157879</v>
      </c>
    </row>
    <row r="61" spans="1:14" ht="12.75" customHeight="1" thickBot="1" x14ac:dyDescent="0.25">
      <c r="A61" s="199"/>
      <c r="B61" s="210"/>
      <c r="C61" s="210"/>
      <c r="D61" s="210"/>
      <c r="E61" s="210"/>
      <c r="F61" s="210"/>
      <c r="G61" s="210"/>
      <c r="H61" s="210"/>
      <c r="I61" s="210"/>
      <c r="J61" s="210"/>
      <c r="K61" s="210"/>
      <c r="L61" s="210"/>
      <c r="M61" s="210"/>
      <c r="N61" s="212"/>
    </row>
    <row r="62" spans="1:14" ht="12.75" customHeight="1" x14ac:dyDescent="0.2">
      <c r="A62" s="198" t="s">
        <v>34</v>
      </c>
      <c r="B62" s="209">
        <v>17976</v>
      </c>
      <c r="C62" s="209">
        <v>15588</v>
      </c>
      <c r="D62" s="209">
        <v>24983</v>
      </c>
      <c r="E62" s="209">
        <v>27432</v>
      </c>
      <c r="F62" s="209">
        <v>30272</v>
      </c>
      <c r="G62" s="209">
        <v>25211</v>
      </c>
      <c r="H62" s="209">
        <v>27674</v>
      </c>
      <c r="I62" s="209">
        <v>22230</v>
      </c>
      <c r="J62" s="209">
        <v>22114</v>
      </c>
      <c r="K62" s="209">
        <v>24787</v>
      </c>
      <c r="L62" s="209">
        <v>24136</v>
      </c>
      <c r="M62" s="209">
        <v>27860</v>
      </c>
      <c r="N62" s="211">
        <f>SUM(B62:M62)</f>
        <v>290263</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198" t="s">
        <v>35</v>
      </c>
      <c r="B64" s="209">
        <v>10084</v>
      </c>
      <c r="C64" s="209">
        <v>8578</v>
      </c>
      <c r="D64" s="209">
        <v>7775</v>
      </c>
      <c r="E64" s="209">
        <v>2571</v>
      </c>
      <c r="F64" s="209">
        <v>6470</v>
      </c>
      <c r="G64" s="209">
        <v>6302</v>
      </c>
      <c r="H64" s="209">
        <v>6655</v>
      </c>
      <c r="I64" s="209">
        <v>6301</v>
      </c>
      <c r="J64" s="209">
        <v>3574</v>
      </c>
      <c r="K64" s="209">
        <v>3270</v>
      </c>
      <c r="L64" s="209">
        <v>2772</v>
      </c>
      <c r="M64" s="209">
        <v>4608</v>
      </c>
      <c r="N64" s="211">
        <f>SUM(B64:M64)</f>
        <v>68960</v>
      </c>
    </row>
    <row r="65" spans="1:14" ht="12.75" customHeight="1" thickBot="1" x14ac:dyDescent="0.25">
      <c r="A65" s="199"/>
      <c r="B65" s="210"/>
      <c r="C65" s="210"/>
      <c r="D65" s="210"/>
      <c r="E65" s="210"/>
      <c r="F65" s="210"/>
      <c r="G65" s="210"/>
      <c r="H65" s="210"/>
      <c r="I65" s="210"/>
      <c r="J65" s="210"/>
      <c r="K65" s="210"/>
      <c r="L65" s="210"/>
      <c r="M65" s="210"/>
      <c r="N65" s="212"/>
    </row>
    <row r="66" spans="1:14" ht="12.75" customHeight="1" x14ac:dyDescent="0.2">
      <c r="A66" s="198" t="s">
        <v>101</v>
      </c>
      <c r="B66" s="209"/>
      <c r="C66" s="209"/>
      <c r="D66" s="209"/>
      <c r="E66" s="209"/>
      <c r="F66" s="209"/>
      <c r="G66" s="209"/>
      <c r="H66" s="209"/>
      <c r="I66" s="209"/>
      <c r="J66" s="209">
        <v>0</v>
      </c>
      <c r="K66" s="209">
        <v>0</v>
      </c>
      <c r="L66" s="209">
        <v>0</v>
      </c>
      <c r="M66" s="209">
        <v>0</v>
      </c>
      <c r="N66" s="211">
        <f>SUM(B66:M66)</f>
        <v>0</v>
      </c>
    </row>
    <row r="67" spans="1:14" ht="12.75" customHeight="1" thickBot="1" x14ac:dyDescent="0.25">
      <c r="A67" s="199"/>
      <c r="B67" s="210"/>
      <c r="C67" s="210"/>
      <c r="D67" s="210"/>
      <c r="E67" s="210"/>
      <c r="F67" s="210"/>
      <c r="G67" s="210"/>
      <c r="H67" s="210"/>
      <c r="I67" s="210"/>
      <c r="J67" s="210"/>
      <c r="K67" s="210"/>
      <c r="L67" s="210"/>
      <c r="M67" s="210"/>
      <c r="N67" s="212"/>
    </row>
    <row r="68" spans="1:14" ht="12.75" customHeight="1" x14ac:dyDescent="0.2">
      <c r="A68" s="198" t="s">
        <v>102</v>
      </c>
      <c r="B68" s="209"/>
      <c r="C68" s="209"/>
      <c r="D68" s="209"/>
      <c r="E68" s="209"/>
      <c r="F68" s="209"/>
      <c r="G68" s="209"/>
      <c r="H68" s="209"/>
      <c r="I68" s="209"/>
      <c r="J68" s="209">
        <v>0</v>
      </c>
      <c r="K68" s="209">
        <v>0</v>
      </c>
      <c r="L68" s="209">
        <v>0</v>
      </c>
      <c r="M68" s="209">
        <v>0</v>
      </c>
      <c r="N68" s="211">
        <f>SUM(B68:M68)</f>
        <v>0</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36</v>
      </c>
      <c r="B70" s="209">
        <v>3136</v>
      </c>
      <c r="C70" s="209">
        <v>3561</v>
      </c>
      <c r="D70" s="209">
        <v>3832</v>
      </c>
      <c r="E70" s="209">
        <v>3051</v>
      </c>
      <c r="F70" s="209">
        <v>3041</v>
      </c>
      <c r="G70" s="209">
        <v>2747</v>
      </c>
      <c r="H70" s="209">
        <v>3186</v>
      </c>
      <c r="I70" s="209">
        <v>3587</v>
      </c>
      <c r="J70" s="209">
        <v>3908</v>
      </c>
      <c r="K70" s="209">
        <v>4780</v>
      </c>
      <c r="L70" s="209">
        <v>4419</v>
      </c>
      <c r="M70" s="209">
        <v>3916</v>
      </c>
      <c r="N70" s="211">
        <f>SUM(B70:M70)</f>
        <v>43164</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37</v>
      </c>
      <c r="B72" s="209">
        <v>33907</v>
      </c>
      <c r="C72" s="209">
        <v>27851</v>
      </c>
      <c r="D72" s="209">
        <v>27456</v>
      </c>
      <c r="E72" s="209">
        <v>22209</v>
      </c>
      <c r="F72" s="209">
        <v>32803</v>
      </c>
      <c r="G72" s="209">
        <v>41541</v>
      </c>
      <c r="H72" s="209">
        <v>33215</v>
      </c>
      <c r="I72" s="209">
        <v>48614</v>
      </c>
      <c r="J72" s="209">
        <v>46539</v>
      </c>
      <c r="K72" s="209">
        <v>48230</v>
      </c>
      <c r="L72" s="209">
        <v>51560</v>
      </c>
      <c r="M72" s="209">
        <v>42190</v>
      </c>
      <c r="N72" s="211">
        <f>SUM(B72:M72)</f>
        <v>456115</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38</v>
      </c>
      <c r="B74" s="209">
        <v>5341</v>
      </c>
      <c r="C74" s="209">
        <v>3872</v>
      </c>
      <c r="D74" s="209">
        <v>4106</v>
      </c>
      <c r="E74" s="209">
        <v>3134</v>
      </c>
      <c r="F74" s="209">
        <v>5433</v>
      </c>
      <c r="G74" s="209">
        <v>6503</v>
      </c>
      <c r="H74" s="209">
        <v>18274</v>
      </c>
      <c r="I74" s="209">
        <v>6473</v>
      </c>
      <c r="J74" s="209">
        <v>6906</v>
      </c>
      <c r="K74" s="209">
        <v>7087</v>
      </c>
      <c r="L74" s="209">
        <v>7066</v>
      </c>
      <c r="M74" s="209">
        <v>6048</v>
      </c>
      <c r="N74" s="211">
        <f>SUM(B74:M74)</f>
        <v>80243</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39</v>
      </c>
      <c r="B76" s="209">
        <v>10784</v>
      </c>
      <c r="C76" s="209">
        <v>18772</v>
      </c>
      <c r="D76" s="209">
        <v>32992</v>
      </c>
      <c r="E76" s="209">
        <v>15596</v>
      </c>
      <c r="F76" s="209">
        <v>47515</v>
      </c>
      <c r="G76" s="209">
        <v>31757</v>
      </c>
      <c r="H76" s="209">
        <v>27166</v>
      </c>
      <c r="I76" s="209">
        <v>31922</v>
      </c>
      <c r="J76" s="209">
        <v>24272</v>
      </c>
      <c r="K76" s="209">
        <v>28747</v>
      </c>
      <c r="L76" s="209">
        <v>36377</v>
      </c>
      <c r="M76" s="209">
        <v>30031</v>
      </c>
      <c r="N76" s="211">
        <f>SUM(B76:M76)</f>
        <v>335931</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40</v>
      </c>
      <c r="B78" s="209">
        <v>1001</v>
      </c>
      <c r="C78" s="209">
        <v>0</v>
      </c>
      <c r="D78" s="209">
        <v>1000</v>
      </c>
      <c r="E78" s="209">
        <v>0</v>
      </c>
      <c r="F78" s="209">
        <v>0</v>
      </c>
      <c r="G78" s="209">
        <v>1508</v>
      </c>
      <c r="H78" s="209">
        <v>0</v>
      </c>
      <c r="I78" s="209">
        <v>0</v>
      </c>
      <c r="J78" s="209">
        <v>999</v>
      </c>
      <c r="K78" s="209">
        <v>1506</v>
      </c>
      <c r="L78" s="209">
        <v>987</v>
      </c>
      <c r="M78" s="209">
        <v>1506</v>
      </c>
      <c r="N78" s="211">
        <f>SUM(B78:M78)</f>
        <v>8507</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41</v>
      </c>
      <c r="B80" s="209">
        <v>0</v>
      </c>
      <c r="C80" s="209">
        <v>0</v>
      </c>
      <c r="D80" s="209">
        <v>0</v>
      </c>
      <c r="E80" s="209">
        <v>615</v>
      </c>
      <c r="F80" s="209">
        <v>8998</v>
      </c>
      <c r="G80" s="209">
        <v>12388</v>
      </c>
      <c r="H80" s="209">
        <v>14528</v>
      </c>
      <c r="I80" s="209">
        <v>12235</v>
      </c>
      <c r="J80" s="209">
        <v>2200</v>
      </c>
      <c r="K80" s="209">
        <v>0</v>
      </c>
      <c r="L80" s="209">
        <v>0</v>
      </c>
      <c r="M80" s="209">
        <v>0</v>
      </c>
      <c r="N80" s="211">
        <f>SUM(B80:M80)</f>
        <v>50964</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42</v>
      </c>
      <c r="B82" s="209">
        <v>0</v>
      </c>
      <c r="C82" s="209">
        <v>1152</v>
      </c>
      <c r="D82" s="209">
        <v>0</v>
      </c>
      <c r="E82" s="209">
        <v>1210</v>
      </c>
      <c r="F82" s="209">
        <v>2205</v>
      </c>
      <c r="G82" s="209">
        <v>2482</v>
      </c>
      <c r="H82" s="209">
        <v>4797</v>
      </c>
      <c r="I82" s="209">
        <v>2396</v>
      </c>
      <c r="J82" s="209">
        <v>4145</v>
      </c>
      <c r="K82" s="209">
        <v>2371</v>
      </c>
      <c r="L82" s="209">
        <v>707</v>
      </c>
      <c r="M82" s="209">
        <v>0</v>
      </c>
      <c r="N82" s="211">
        <f>SUM(B82:M82)</f>
        <v>21465</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198" t="s">
        <v>43</v>
      </c>
      <c r="B84" s="209">
        <v>230147</v>
      </c>
      <c r="C84" s="209">
        <v>195335</v>
      </c>
      <c r="D84" s="209">
        <v>127301</v>
      </c>
      <c r="E84" s="209">
        <v>171104</v>
      </c>
      <c r="F84" s="209">
        <v>300211</v>
      </c>
      <c r="G84" s="209">
        <v>298509</v>
      </c>
      <c r="H84" s="209">
        <v>309719</v>
      </c>
      <c r="I84" s="209">
        <v>314295</v>
      </c>
      <c r="J84" s="209">
        <v>275899</v>
      </c>
      <c r="K84" s="209">
        <v>299581</v>
      </c>
      <c r="L84" s="209">
        <v>319095</v>
      </c>
      <c r="M84" s="209">
        <v>260611</v>
      </c>
      <c r="N84" s="211">
        <f>SUM(B84:M84)</f>
        <v>3101807</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198" t="s">
        <v>44</v>
      </c>
      <c r="B86" s="209">
        <v>65786</v>
      </c>
      <c r="C86" s="209">
        <v>51901</v>
      </c>
      <c r="D86" s="209">
        <v>59503</v>
      </c>
      <c r="E86" s="209">
        <v>25806</v>
      </c>
      <c r="F86" s="209">
        <v>69221</v>
      </c>
      <c r="G86" s="209">
        <v>74000</v>
      </c>
      <c r="H86" s="209">
        <v>71854</v>
      </c>
      <c r="I86" s="209">
        <v>69278</v>
      </c>
      <c r="J86" s="209">
        <v>73162</v>
      </c>
      <c r="K86" s="209">
        <v>70861</v>
      </c>
      <c r="L86" s="209">
        <v>60790</v>
      </c>
      <c r="M86" s="209">
        <v>68470</v>
      </c>
      <c r="N86" s="211">
        <f>SUM(B86:M86)</f>
        <v>760632</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198" t="s">
        <v>103</v>
      </c>
      <c r="B88" s="209"/>
      <c r="C88" s="209"/>
      <c r="D88" s="209"/>
      <c r="E88" s="209"/>
      <c r="F88" s="209"/>
      <c r="G88" s="209"/>
      <c r="H88" s="209"/>
      <c r="I88" s="209"/>
      <c r="J88" s="209">
        <v>0</v>
      </c>
      <c r="K88" s="209">
        <v>0</v>
      </c>
      <c r="L88" s="209">
        <v>0</v>
      </c>
      <c r="M88" s="209">
        <v>0</v>
      </c>
      <c r="N88" s="211">
        <f>SUM(B88:M88)</f>
        <v>0</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198" t="s">
        <v>104</v>
      </c>
      <c r="B90" s="209"/>
      <c r="C90" s="209"/>
      <c r="D90" s="209"/>
      <c r="E90" s="209"/>
      <c r="F90" s="209"/>
      <c r="G90" s="209"/>
      <c r="H90" s="209"/>
      <c r="I90" s="209"/>
      <c r="J90" s="209">
        <v>0</v>
      </c>
      <c r="K90" s="209">
        <v>0</v>
      </c>
      <c r="L90" s="209">
        <v>0</v>
      </c>
      <c r="M90" s="209">
        <v>0</v>
      </c>
      <c r="N90" s="211">
        <f>SUM(B90:M90)</f>
        <v>0</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198" t="s">
        <v>45</v>
      </c>
      <c r="B92" s="209">
        <v>146438</v>
      </c>
      <c r="C92" s="209">
        <v>65352</v>
      </c>
      <c r="D92" s="209">
        <v>185394</v>
      </c>
      <c r="E92" s="209">
        <v>227004</v>
      </c>
      <c r="F92" s="209">
        <v>258778</v>
      </c>
      <c r="G92" s="209">
        <v>232287</v>
      </c>
      <c r="H92" s="209">
        <v>126282</v>
      </c>
      <c r="I92" s="209">
        <v>161079</v>
      </c>
      <c r="J92" s="209">
        <v>253965</v>
      </c>
      <c r="K92" s="209">
        <v>241589</v>
      </c>
      <c r="L92" s="209">
        <v>224084</v>
      </c>
      <c r="M92" s="209">
        <v>235598</v>
      </c>
      <c r="N92" s="211">
        <f>SUM(B92:M92)</f>
        <v>2357850</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198" t="s">
        <v>46</v>
      </c>
      <c r="B94" s="209">
        <v>20385</v>
      </c>
      <c r="C94" s="209">
        <v>13670</v>
      </c>
      <c r="D94" s="209">
        <v>12563</v>
      </c>
      <c r="E94" s="209">
        <v>4209</v>
      </c>
      <c r="F94" s="209">
        <v>18646</v>
      </c>
      <c r="G94" s="209">
        <v>27373</v>
      </c>
      <c r="H94" s="209">
        <v>35036</v>
      </c>
      <c r="I94" s="209">
        <v>29780</v>
      </c>
      <c r="J94" s="209">
        <v>33142</v>
      </c>
      <c r="K94" s="209">
        <v>32640</v>
      </c>
      <c r="L94" s="209">
        <v>32382</v>
      </c>
      <c r="M94" s="209">
        <v>18415</v>
      </c>
      <c r="N94" s="211">
        <f>SUM(B94:M94)</f>
        <v>278241</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198" t="s">
        <v>47</v>
      </c>
      <c r="B96" s="209"/>
      <c r="C96" s="209"/>
      <c r="D96" s="209"/>
      <c r="E96" s="209"/>
      <c r="F96" s="209"/>
      <c r="G96" s="209"/>
      <c r="H96" s="209"/>
      <c r="I96" s="209"/>
      <c r="J96" s="209">
        <v>0</v>
      </c>
      <c r="K96" s="209">
        <v>0</v>
      </c>
      <c r="L96" s="209">
        <v>0</v>
      </c>
      <c r="M96" s="209">
        <v>0</v>
      </c>
      <c r="N96" s="211">
        <f>SUM(B96:M96)</f>
        <v>0</v>
      </c>
    </row>
    <row r="97" spans="1:14" ht="12.75" customHeight="1" thickBot="1" x14ac:dyDescent="0.25">
      <c r="A97" s="199"/>
      <c r="B97" s="210"/>
      <c r="C97" s="210"/>
      <c r="D97" s="210"/>
      <c r="E97" s="210"/>
      <c r="F97" s="210"/>
      <c r="G97" s="210"/>
      <c r="H97" s="210"/>
      <c r="I97" s="210"/>
      <c r="J97" s="210"/>
      <c r="K97" s="210"/>
      <c r="L97" s="210"/>
      <c r="M97" s="210"/>
      <c r="N97" s="212"/>
    </row>
    <row r="98" spans="1:14" ht="12.75" customHeight="1" x14ac:dyDescent="0.2">
      <c r="A98" s="198" t="s">
        <v>48</v>
      </c>
      <c r="B98" s="209">
        <v>11974</v>
      </c>
      <c r="C98" s="209">
        <v>13068</v>
      </c>
      <c r="D98" s="209">
        <v>7104</v>
      </c>
      <c r="E98" s="209">
        <v>9907</v>
      </c>
      <c r="F98" s="209">
        <v>14614</v>
      </c>
      <c r="G98" s="209">
        <v>14797</v>
      </c>
      <c r="H98" s="209">
        <v>17549</v>
      </c>
      <c r="I98" s="209">
        <v>11618</v>
      </c>
      <c r="J98" s="209">
        <v>13284</v>
      </c>
      <c r="K98" s="209">
        <v>11830</v>
      </c>
      <c r="L98" s="209">
        <v>11173</v>
      </c>
      <c r="M98" s="209">
        <v>11544</v>
      </c>
      <c r="N98" s="211">
        <f>SUM(B98:M98)</f>
        <v>148462</v>
      </c>
    </row>
    <row r="99" spans="1:14" ht="12.75" customHeight="1" thickBot="1" x14ac:dyDescent="0.25">
      <c r="A99" s="199"/>
      <c r="B99" s="210"/>
      <c r="C99" s="210"/>
      <c r="D99" s="210"/>
      <c r="E99" s="210"/>
      <c r="F99" s="210"/>
      <c r="G99" s="210"/>
      <c r="H99" s="210"/>
      <c r="I99" s="210"/>
      <c r="J99" s="210"/>
      <c r="K99" s="210"/>
      <c r="L99" s="210"/>
      <c r="M99" s="210"/>
      <c r="N99" s="212"/>
    </row>
    <row r="100" spans="1:14" ht="12.75" customHeight="1" x14ac:dyDescent="0.2">
      <c r="A100" s="198" t="s">
        <v>49</v>
      </c>
      <c r="B100" s="209">
        <v>357</v>
      </c>
      <c r="C100" s="209">
        <v>971</v>
      </c>
      <c r="D100" s="209">
        <v>678</v>
      </c>
      <c r="E100" s="209">
        <v>26</v>
      </c>
      <c r="F100" s="209">
        <v>812</v>
      </c>
      <c r="G100" s="209">
        <v>984</v>
      </c>
      <c r="H100" s="209">
        <v>279</v>
      </c>
      <c r="I100" s="209">
        <v>310</v>
      </c>
      <c r="J100" s="209">
        <v>152</v>
      </c>
      <c r="K100" s="209">
        <v>1088</v>
      </c>
      <c r="L100" s="209">
        <v>1017</v>
      </c>
      <c r="M100" s="209">
        <v>146</v>
      </c>
      <c r="N100" s="211">
        <f>SUM(B100:M100)</f>
        <v>6820</v>
      </c>
    </row>
    <row r="101" spans="1:14" ht="12.75" customHeight="1" thickBot="1" x14ac:dyDescent="0.25">
      <c r="A101" s="199"/>
      <c r="B101" s="210"/>
      <c r="C101" s="210"/>
      <c r="D101" s="210"/>
      <c r="E101" s="210"/>
      <c r="F101" s="210"/>
      <c r="G101" s="210"/>
      <c r="H101" s="210"/>
      <c r="I101" s="210"/>
      <c r="J101" s="210"/>
      <c r="K101" s="210"/>
      <c r="L101" s="210"/>
      <c r="M101" s="210"/>
      <c r="N101" s="212"/>
    </row>
    <row r="102" spans="1:14" ht="12.75" customHeight="1" x14ac:dyDescent="0.2">
      <c r="A102" s="205" t="s">
        <v>13</v>
      </c>
      <c r="B102" s="194">
        <f t="shared" ref="B102:H102" si="2">SUM(B56:B100)</f>
        <v>588217</v>
      </c>
      <c r="C102" s="194">
        <f t="shared" si="2"/>
        <v>442749</v>
      </c>
      <c r="D102" s="194">
        <f t="shared" si="2"/>
        <v>542778</v>
      </c>
      <c r="E102" s="194">
        <f t="shared" si="2"/>
        <v>554097</v>
      </c>
      <c r="F102" s="194">
        <f t="shared" si="2"/>
        <v>841232</v>
      </c>
      <c r="G102" s="194">
        <f t="shared" si="2"/>
        <v>837218</v>
      </c>
      <c r="H102" s="194">
        <f t="shared" si="2"/>
        <v>755060</v>
      </c>
      <c r="I102" s="194">
        <f>SUM(I56:I100)</f>
        <v>778737</v>
      </c>
      <c r="J102" s="194">
        <f>SUM(J56:J100)</f>
        <v>816130</v>
      </c>
      <c r="K102" s="194">
        <f>SUM(K56:K100)</f>
        <v>841044</v>
      </c>
      <c r="L102" s="194">
        <f>SUM(L56:L100)</f>
        <v>833885</v>
      </c>
      <c r="M102" s="194">
        <f>SUM(M56:M100)</f>
        <v>763482</v>
      </c>
      <c r="N102" s="194">
        <f>SUM(B102:M102)</f>
        <v>8594629</v>
      </c>
    </row>
    <row r="103" spans="1:14" ht="12.75" customHeight="1" thickBot="1" x14ac:dyDescent="0.25">
      <c r="A103" s="206"/>
      <c r="B103" s="195"/>
      <c r="C103" s="195"/>
      <c r="D103" s="195"/>
      <c r="E103" s="195"/>
      <c r="F103" s="195"/>
      <c r="G103" s="195"/>
      <c r="H103" s="195"/>
      <c r="I103" s="195"/>
      <c r="J103" s="195"/>
      <c r="K103" s="195"/>
      <c r="L103" s="195"/>
      <c r="M103" s="195"/>
      <c r="N103" s="195"/>
    </row>
    <row r="104" spans="1:14" ht="12.75" customHeight="1" x14ac:dyDescent="0.2">
      <c r="A104" s="11"/>
      <c r="B104" s="7"/>
      <c r="C104" s="7"/>
      <c r="D104" s="7"/>
      <c r="E104" s="7"/>
      <c r="F104" s="7"/>
      <c r="G104" s="7"/>
      <c r="H104" s="7"/>
      <c r="I104" s="7"/>
      <c r="J104" s="7"/>
      <c r="K104" s="7"/>
      <c r="L104" s="7"/>
      <c r="M104" s="7"/>
      <c r="N104" s="22"/>
    </row>
    <row r="105" spans="1:14" ht="12.75" customHeight="1" x14ac:dyDescent="0.2">
      <c r="A105" s="11"/>
      <c r="B105" s="7"/>
      <c r="C105" s="7"/>
      <c r="D105" s="7"/>
      <c r="E105" s="7"/>
      <c r="F105" s="7"/>
      <c r="G105" s="7"/>
      <c r="H105" s="7"/>
      <c r="I105" s="7"/>
      <c r="J105" s="7"/>
      <c r="K105" s="7"/>
      <c r="L105" s="7"/>
      <c r="M105" s="7"/>
      <c r="N105" s="22"/>
    </row>
    <row r="107" spans="1:14" s="10" customFormat="1" ht="24.95" customHeight="1" x14ac:dyDescent="0.2">
      <c r="A107" s="204" t="s">
        <v>190</v>
      </c>
      <c r="B107" s="204"/>
      <c r="C107" s="204"/>
      <c r="D107" s="204"/>
      <c r="E107" s="204"/>
      <c r="F107" s="204"/>
      <c r="G107" s="204"/>
      <c r="H107" s="204"/>
      <c r="I107" s="204"/>
      <c r="J107" s="204"/>
      <c r="K107" s="204"/>
      <c r="L107" s="204"/>
      <c r="M107" s="204"/>
      <c r="N107" s="204"/>
    </row>
    <row r="108" spans="1:14" ht="12.75" customHeight="1" thickBot="1" x14ac:dyDescent="0.25"/>
    <row r="109" spans="1:14" ht="12.75" customHeight="1" x14ac:dyDescent="0.2">
      <c r="A109" s="198"/>
      <c r="B109" s="198" t="s">
        <v>1</v>
      </c>
      <c r="C109" s="198" t="s">
        <v>2</v>
      </c>
      <c r="D109" s="198" t="s">
        <v>3</v>
      </c>
      <c r="E109" s="198" t="s">
        <v>4</v>
      </c>
      <c r="F109" s="198" t="s">
        <v>5</v>
      </c>
      <c r="G109" s="198" t="s">
        <v>6</v>
      </c>
      <c r="H109" s="198" t="s">
        <v>7</v>
      </c>
      <c r="I109" s="198" t="s">
        <v>8</v>
      </c>
      <c r="J109" s="198" t="s">
        <v>9</v>
      </c>
      <c r="K109" s="198" t="s">
        <v>10</v>
      </c>
      <c r="L109" s="198" t="s">
        <v>11</v>
      </c>
      <c r="M109" s="198" t="s">
        <v>12</v>
      </c>
      <c r="N109" s="196" t="s">
        <v>13</v>
      </c>
    </row>
    <row r="110" spans="1:14" ht="12.75" customHeight="1" thickBot="1" x14ac:dyDescent="0.25">
      <c r="A110" s="199"/>
      <c r="B110" s="199"/>
      <c r="C110" s="199"/>
      <c r="D110" s="199"/>
      <c r="E110" s="199"/>
      <c r="F110" s="199"/>
      <c r="G110" s="199"/>
      <c r="H110" s="199"/>
      <c r="I110" s="199"/>
      <c r="J110" s="199"/>
      <c r="K110" s="199"/>
      <c r="L110" s="199"/>
      <c r="M110" s="199"/>
      <c r="N110" s="197"/>
    </row>
    <row r="111" spans="1:14" ht="12.75" customHeight="1" x14ac:dyDescent="0.2">
      <c r="A111" s="198" t="s">
        <v>51</v>
      </c>
      <c r="B111" s="209">
        <v>116210</v>
      </c>
      <c r="C111" s="209">
        <v>113740</v>
      </c>
      <c r="D111" s="209">
        <v>120900</v>
      </c>
      <c r="E111" s="209">
        <v>87500</v>
      </c>
      <c r="F111" s="209">
        <v>122400</v>
      </c>
      <c r="G111" s="209">
        <v>127400</v>
      </c>
      <c r="H111" s="209">
        <v>129170</v>
      </c>
      <c r="I111" s="209">
        <v>131410</v>
      </c>
      <c r="J111" s="209">
        <v>119440</v>
      </c>
      <c r="K111" s="209">
        <v>122100</v>
      </c>
      <c r="L111" s="209">
        <v>136560</v>
      </c>
      <c r="M111" s="209">
        <v>132760</v>
      </c>
      <c r="N111" s="211">
        <f>SUM(B111:M111)</f>
        <v>1459590</v>
      </c>
    </row>
    <row r="112" spans="1:14" ht="12.75" customHeight="1" thickBot="1" x14ac:dyDescent="0.25">
      <c r="A112" s="199"/>
      <c r="B112" s="210"/>
      <c r="C112" s="210"/>
      <c r="D112" s="210"/>
      <c r="E112" s="210"/>
      <c r="F112" s="210"/>
      <c r="G112" s="210"/>
      <c r="H112" s="210"/>
      <c r="I112" s="210"/>
      <c r="J112" s="210"/>
      <c r="K112" s="210"/>
      <c r="L112" s="210"/>
      <c r="M112" s="210"/>
      <c r="N112" s="212"/>
    </row>
    <row r="113" spans="1:14" ht="12.75" customHeight="1" x14ac:dyDescent="0.2">
      <c r="A113" s="207" t="s">
        <v>52</v>
      </c>
      <c r="B113" s="209">
        <v>820</v>
      </c>
      <c r="C113" s="209">
        <v>540</v>
      </c>
      <c r="D113" s="209"/>
      <c r="E113" s="209">
        <v>100</v>
      </c>
      <c r="F113" s="209">
        <v>100</v>
      </c>
      <c r="G113" s="209">
        <v>100</v>
      </c>
      <c r="H113" s="209">
        <v>360</v>
      </c>
      <c r="I113" s="209">
        <v>390</v>
      </c>
      <c r="J113" s="209">
        <v>350</v>
      </c>
      <c r="K113" s="209">
        <v>460</v>
      </c>
      <c r="L113" s="209">
        <v>360</v>
      </c>
      <c r="M113" s="209">
        <v>370</v>
      </c>
      <c r="N113" s="211">
        <f t="shared" ref="N113:N133" si="3">SUM(B113:M113)</f>
        <v>3950</v>
      </c>
    </row>
    <row r="114" spans="1:14" ht="12.75" customHeight="1" thickBot="1" x14ac:dyDescent="0.25">
      <c r="A114" s="208"/>
      <c r="B114" s="210"/>
      <c r="C114" s="210"/>
      <c r="D114" s="210"/>
      <c r="E114" s="210"/>
      <c r="F114" s="210"/>
      <c r="G114" s="210"/>
      <c r="H114" s="210"/>
      <c r="I114" s="210"/>
      <c r="J114" s="210"/>
      <c r="K114" s="210"/>
      <c r="L114" s="210"/>
      <c r="M114" s="210"/>
      <c r="N114" s="212"/>
    </row>
    <row r="115" spans="1:14" ht="12.75" customHeight="1" x14ac:dyDescent="0.2">
      <c r="A115" s="198" t="s">
        <v>53</v>
      </c>
      <c r="B115" s="209">
        <v>7110</v>
      </c>
      <c r="C115" s="209">
        <v>12400</v>
      </c>
      <c r="D115" s="209">
        <v>13200</v>
      </c>
      <c r="E115" s="209">
        <v>10700</v>
      </c>
      <c r="F115" s="209">
        <v>8900</v>
      </c>
      <c r="G115" s="209">
        <v>8900</v>
      </c>
      <c r="H115" s="209">
        <v>6550</v>
      </c>
      <c r="I115" s="209">
        <v>6240</v>
      </c>
      <c r="J115" s="209">
        <v>3540</v>
      </c>
      <c r="K115" s="209">
        <v>4220</v>
      </c>
      <c r="L115" s="209">
        <v>5530</v>
      </c>
      <c r="M115" s="209">
        <v>3000</v>
      </c>
      <c r="N115" s="211">
        <f t="shared" si="3"/>
        <v>90290</v>
      </c>
    </row>
    <row r="116" spans="1:14" ht="12.75" customHeight="1" thickBot="1" x14ac:dyDescent="0.25">
      <c r="A116" s="199"/>
      <c r="B116" s="210"/>
      <c r="C116" s="210"/>
      <c r="D116" s="210"/>
      <c r="E116" s="210"/>
      <c r="F116" s="210"/>
      <c r="G116" s="210"/>
      <c r="H116" s="210"/>
      <c r="I116" s="210"/>
      <c r="J116" s="210"/>
      <c r="K116" s="210"/>
      <c r="L116" s="210"/>
      <c r="M116" s="210"/>
      <c r="N116" s="212"/>
    </row>
    <row r="117" spans="1:14" ht="12.75" customHeight="1" x14ac:dyDescent="0.2">
      <c r="A117" s="198" t="s">
        <v>54</v>
      </c>
      <c r="B117" s="209">
        <v>11920</v>
      </c>
      <c r="C117" s="209">
        <v>11730</v>
      </c>
      <c r="D117" s="209">
        <v>15500</v>
      </c>
      <c r="E117" s="209">
        <v>10300</v>
      </c>
      <c r="F117" s="209">
        <v>9200</v>
      </c>
      <c r="G117" s="209">
        <v>13970</v>
      </c>
      <c r="H117" s="209">
        <v>17670</v>
      </c>
      <c r="I117" s="209">
        <v>18470</v>
      </c>
      <c r="J117" s="209">
        <v>13020</v>
      </c>
      <c r="K117" s="209">
        <v>12930</v>
      </c>
      <c r="L117" s="209">
        <v>13900</v>
      </c>
      <c r="M117" s="209">
        <v>13710</v>
      </c>
      <c r="N117" s="211">
        <f t="shared" si="3"/>
        <v>162320</v>
      </c>
    </row>
    <row r="118" spans="1:14" ht="12.75" customHeight="1" thickBot="1" x14ac:dyDescent="0.25">
      <c r="A118" s="199"/>
      <c r="B118" s="210"/>
      <c r="C118" s="210"/>
      <c r="D118" s="210"/>
      <c r="E118" s="210"/>
      <c r="F118" s="210"/>
      <c r="G118" s="210"/>
      <c r="H118" s="210"/>
      <c r="I118" s="210"/>
      <c r="J118" s="210"/>
      <c r="K118" s="210"/>
      <c r="L118" s="210"/>
      <c r="M118" s="210"/>
      <c r="N118" s="212"/>
    </row>
    <row r="119" spans="1:14" ht="12.75" customHeight="1" x14ac:dyDescent="0.2">
      <c r="A119" s="198" t="s">
        <v>39</v>
      </c>
      <c r="B119" s="209">
        <v>5850</v>
      </c>
      <c r="C119" s="209">
        <v>4940</v>
      </c>
      <c r="D119" s="209">
        <v>4400</v>
      </c>
      <c r="E119" s="209">
        <v>5700</v>
      </c>
      <c r="F119" s="209">
        <v>7200</v>
      </c>
      <c r="G119" s="209">
        <v>6100</v>
      </c>
      <c r="H119" s="209">
        <v>6010</v>
      </c>
      <c r="I119" s="209">
        <v>5600</v>
      </c>
      <c r="J119" s="209">
        <v>3920</v>
      </c>
      <c r="K119" s="209">
        <v>2300</v>
      </c>
      <c r="L119" s="209">
        <v>5620</v>
      </c>
      <c r="M119" s="209">
        <v>2240</v>
      </c>
      <c r="N119" s="211">
        <f t="shared" si="3"/>
        <v>59880</v>
      </c>
    </row>
    <row r="120" spans="1:14" ht="12.75" customHeight="1" thickBot="1" x14ac:dyDescent="0.25">
      <c r="A120" s="199"/>
      <c r="B120" s="210"/>
      <c r="C120" s="210"/>
      <c r="D120" s="210"/>
      <c r="E120" s="210"/>
      <c r="F120" s="210"/>
      <c r="G120" s="210"/>
      <c r="H120" s="210"/>
      <c r="I120" s="210"/>
      <c r="J120" s="210"/>
      <c r="K120" s="210"/>
      <c r="L120" s="210"/>
      <c r="M120" s="210"/>
      <c r="N120" s="212"/>
    </row>
    <row r="121" spans="1:14" ht="12.75" customHeight="1" x14ac:dyDescent="0.2">
      <c r="A121" s="198" t="s">
        <v>43</v>
      </c>
      <c r="B121" s="209">
        <v>28370</v>
      </c>
      <c r="C121" s="209">
        <v>17240</v>
      </c>
      <c r="D121" s="209">
        <v>18600</v>
      </c>
      <c r="E121" s="209">
        <v>13600</v>
      </c>
      <c r="F121" s="209">
        <v>21900</v>
      </c>
      <c r="G121" s="209">
        <v>19600</v>
      </c>
      <c r="H121" s="209">
        <v>20000</v>
      </c>
      <c r="I121" s="209">
        <v>19930</v>
      </c>
      <c r="J121" s="209">
        <v>12550</v>
      </c>
      <c r="K121" s="209">
        <v>13950</v>
      </c>
      <c r="L121" s="209">
        <v>13680</v>
      </c>
      <c r="M121" s="209">
        <v>10450</v>
      </c>
      <c r="N121" s="211">
        <f t="shared" si="3"/>
        <v>209870</v>
      </c>
    </row>
    <row r="122" spans="1:14" ht="12.75" customHeight="1" thickBot="1" x14ac:dyDescent="0.25">
      <c r="A122" s="199"/>
      <c r="B122" s="210"/>
      <c r="C122" s="210"/>
      <c r="D122" s="210"/>
      <c r="E122" s="210"/>
      <c r="F122" s="210"/>
      <c r="G122" s="210"/>
      <c r="H122" s="210"/>
      <c r="I122" s="210"/>
      <c r="J122" s="210"/>
      <c r="K122" s="210"/>
      <c r="L122" s="210"/>
      <c r="M122" s="210"/>
      <c r="N122" s="212"/>
    </row>
    <row r="123" spans="1:14" ht="12.75" customHeight="1" x14ac:dyDescent="0.2">
      <c r="A123" s="198" t="s">
        <v>56</v>
      </c>
      <c r="B123" s="209">
        <v>209890</v>
      </c>
      <c r="C123" s="209">
        <v>212920</v>
      </c>
      <c r="D123" s="209">
        <v>237200</v>
      </c>
      <c r="E123" s="209">
        <v>213800</v>
      </c>
      <c r="F123" s="209">
        <v>228200</v>
      </c>
      <c r="G123" s="209">
        <v>228300</v>
      </c>
      <c r="H123" s="209">
        <v>239960</v>
      </c>
      <c r="I123" s="209">
        <v>246740</v>
      </c>
      <c r="J123" s="209">
        <v>223470</v>
      </c>
      <c r="K123" s="209">
        <v>231110</v>
      </c>
      <c r="L123" s="209">
        <v>232690</v>
      </c>
      <c r="M123" s="209">
        <v>218860</v>
      </c>
      <c r="N123" s="211">
        <f t="shared" si="3"/>
        <v>2723140</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198" t="s">
        <v>105</v>
      </c>
      <c r="B125" s="209">
        <v>41300</v>
      </c>
      <c r="C125" s="209">
        <v>42110</v>
      </c>
      <c r="D125" s="209">
        <v>47300</v>
      </c>
      <c r="E125" s="209">
        <v>44800</v>
      </c>
      <c r="F125" s="209">
        <v>44700</v>
      </c>
      <c r="G125" s="209">
        <v>45200</v>
      </c>
      <c r="H125" s="209">
        <v>26870</v>
      </c>
      <c r="I125" s="209">
        <v>26330</v>
      </c>
      <c r="J125" s="209">
        <v>44300</v>
      </c>
      <c r="K125" s="209">
        <v>49890</v>
      </c>
      <c r="L125" s="209">
        <v>44770</v>
      </c>
      <c r="M125" s="209">
        <v>37350</v>
      </c>
      <c r="N125" s="211">
        <f t="shared" si="3"/>
        <v>494920</v>
      </c>
    </row>
    <row r="126" spans="1:14" ht="12.75" customHeight="1" thickBot="1" x14ac:dyDescent="0.25">
      <c r="A126" s="199"/>
      <c r="B126" s="210"/>
      <c r="C126" s="210"/>
      <c r="D126" s="210"/>
      <c r="E126" s="210"/>
      <c r="F126" s="210"/>
      <c r="G126" s="210"/>
      <c r="H126" s="210"/>
      <c r="I126" s="210"/>
      <c r="J126" s="210"/>
      <c r="K126" s="210"/>
      <c r="L126" s="210"/>
      <c r="M126" s="210"/>
      <c r="N126" s="212"/>
    </row>
    <row r="127" spans="1:14" ht="12.75" customHeight="1" x14ac:dyDescent="0.2">
      <c r="A127" s="198" t="s">
        <v>58</v>
      </c>
      <c r="B127" s="209">
        <v>14020</v>
      </c>
      <c r="C127" s="209">
        <v>6430</v>
      </c>
      <c r="D127" s="209">
        <v>13500</v>
      </c>
      <c r="E127" s="209">
        <v>11300</v>
      </c>
      <c r="F127" s="209">
        <v>11600</v>
      </c>
      <c r="G127" s="209">
        <v>13700</v>
      </c>
      <c r="H127" s="209">
        <v>18340</v>
      </c>
      <c r="I127" s="209">
        <v>16390</v>
      </c>
      <c r="J127" s="209">
        <v>12500</v>
      </c>
      <c r="K127" s="209">
        <v>3330</v>
      </c>
      <c r="L127" s="209">
        <v>26560</v>
      </c>
      <c r="M127" s="209">
        <v>13830</v>
      </c>
      <c r="N127" s="211">
        <f t="shared" si="3"/>
        <v>161500</v>
      </c>
    </row>
    <row r="128" spans="1:14" ht="12.75" customHeight="1" thickBot="1" x14ac:dyDescent="0.25">
      <c r="A128" s="199"/>
      <c r="B128" s="210"/>
      <c r="C128" s="210"/>
      <c r="D128" s="210"/>
      <c r="E128" s="210"/>
      <c r="F128" s="210"/>
      <c r="G128" s="210"/>
      <c r="H128" s="210"/>
      <c r="I128" s="210"/>
      <c r="J128" s="210"/>
      <c r="K128" s="210"/>
      <c r="L128" s="210"/>
      <c r="M128" s="210"/>
      <c r="N128" s="212"/>
    </row>
    <row r="129" spans="1:14" ht="12.75" customHeight="1" x14ac:dyDescent="0.2">
      <c r="A129" s="198" t="s">
        <v>106</v>
      </c>
      <c r="B129" s="209"/>
      <c r="C129" s="209"/>
      <c r="D129" s="209"/>
      <c r="E129" s="209"/>
      <c r="F129" s="209"/>
      <c r="G129" s="209"/>
      <c r="H129" s="209"/>
      <c r="I129" s="209"/>
      <c r="J129" s="209">
        <v>0</v>
      </c>
      <c r="K129" s="209">
        <v>0</v>
      </c>
      <c r="L129" s="209">
        <v>0</v>
      </c>
      <c r="M129" s="209">
        <v>0</v>
      </c>
      <c r="N129" s="211">
        <f t="shared" si="3"/>
        <v>0</v>
      </c>
    </row>
    <row r="130" spans="1:14" ht="12.75" customHeight="1" thickBot="1" x14ac:dyDescent="0.25">
      <c r="A130" s="199"/>
      <c r="B130" s="210"/>
      <c r="C130" s="210"/>
      <c r="D130" s="210"/>
      <c r="E130" s="210"/>
      <c r="F130" s="210"/>
      <c r="G130" s="210"/>
      <c r="H130" s="210"/>
      <c r="I130" s="210"/>
      <c r="J130" s="210"/>
      <c r="K130" s="210"/>
      <c r="L130" s="210"/>
      <c r="M130" s="210"/>
      <c r="N130" s="212"/>
    </row>
    <row r="131" spans="1:14" ht="12.75" customHeight="1" x14ac:dyDescent="0.2">
      <c r="A131" s="198" t="s">
        <v>86</v>
      </c>
      <c r="B131" s="209"/>
      <c r="C131" s="209"/>
      <c r="D131" s="209"/>
      <c r="E131" s="209"/>
      <c r="F131" s="209"/>
      <c r="G131" s="209"/>
      <c r="H131" s="209"/>
      <c r="I131" s="209"/>
      <c r="J131" s="209">
        <v>0</v>
      </c>
      <c r="K131" s="209">
        <v>0</v>
      </c>
      <c r="L131" s="209">
        <v>0</v>
      </c>
      <c r="M131" s="209">
        <v>0</v>
      </c>
      <c r="N131" s="211">
        <f t="shared" si="3"/>
        <v>0</v>
      </c>
    </row>
    <row r="132" spans="1:14" ht="12.75" customHeight="1" thickBot="1" x14ac:dyDescent="0.25">
      <c r="A132" s="199"/>
      <c r="B132" s="210"/>
      <c r="C132" s="210"/>
      <c r="D132" s="210"/>
      <c r="E132" s="210"/>
      <c r="F132" s="210"/>
      <c r="G132" s="210"/>
      <c r="H132" s="210"/>
      <c r="I132" s="210"/>
      <c r="J132" s="210"/>
      <c r="K132" s="210"/>
      <c r="L132" s="210"/>
      <c r="M132" s="210"/>
      <c r="N132" s="212"/>
    </row>
    <row r="133" spans="1:14" ht="12.75" customHeight="1" x14ac:dyDescent="0.2">
      <c r="A133" s="198" t="s">
        <v>59</v>
      </c>
      <c r="B133" s="209">
        <v>6210</v>
      </c>
      <c r="C133" s="209">
        <v>4920</v>
      </c>
      <c r="D133" s="209">
        <v>5400</v>
      </c>
      <c r="E133" s="209">
        <v>5400</v>
      </c>
      <c r="F133" s="209">
        <v>6000</v>
      </c>
      <c r="G133" s="209">
        <v>4710</v>
      </c>
      <c r="H133" s="209">
        <v>4860</v>
      </c>
      <c r="I133" s="209">
        <v>5070</v>
      </c>
      <c r="J133" s="209">
        <v>6000</v>
      </c>
      <c r="K133" s="209">
        <v>6360</v>
      </c>
      <c r="L133" s="209">
        <v>8070</v>
      </c>
      <c r="M133" s="209">
        <v>7560</v>
      </c>
      <c r="N133" s="211">
        <f t="shared" si="3"/>
        <v>70560</v>
      </c>
    </row>
    <row r="134" spans="1:14" ht="12.75" customHeight="1" thickBot="1" x14ac:dyDescent="0.25">
      <c r="A134" s="199"/>
      <c r="B134" s="210"/>
      <c r="C134" s="210"/>
      <c r="D134" s="210"/>
      <c r="E134" s="210"/>
      <c r="F134" s="210"/>
      <c r="G134" s="210"/>
      <c r="H134" s="210"/>
      <c r="I134" s="210"/>
      <c r="J134" s="210"/>
      <c r="K134" s="210"/>
      <c r="L134" s="210"/>
      <c r="M134" s="210"/>
      <c r="N134" s="212"/>
    </row>
    <row r="135" spans="1:14" ht="12.75" customHeight="1" x14ac:dyDescent="0.2">
      <c r="A135" s="198" t="s">
        <v>60</v>
      </c>
      <c r="B135" s="209">
        <v>5720</v>
      </c>
      <c r="C135" s="209">
        <v>7070</v>
      </c>
      <c r="D135" s="209">
        <v>7100</v>
      </c>
      <c r="E135" s="209">
        <v>6500</v>
      </c>
      <c r="F135" s="209">
        <v>5950</v>
      </c>
      <c r="G135" s="209">
        <v>7040</v>
      </c>
      <c r="H135" s="209">
        <v>7340</v>
      </c>
      <c r="I135" s="209">
        <v>6810</v>
      </c>
      <c r="J135" s="209">
        <v>6420</v>
      </c>
      <c r="K135" s="209">
        <v>6330</v>
      </c>
      <c r="L135" s="209">
        <v>8570</v>
      </c>
      <c r="M135" s="209">
        <v>8110</v>
      </c>
      <c r="N135" s="211">
        <f>SUM(B135:M135)</f>
        <v>82960</v>
      </c>
    </row>
    <row r="136" spans="1:14" ht="12.75" customHeight="1" thickBot="1" x14ac:dyDescent="0.25">
      <c r="A136" s="199"/>
      <c r="B136" s="210"/>
      <c r="C136" s="210"/>
      <c r="D136" s="210"/>
      <c r="E136" s="210"/>
      <c r="F136" s="210"/>
      <c r="G136" s="210"/>
      <c r="H136" s="210"/>
      <c r="I136" s="210"/>
      <c r="J136" s="210"/>
      <c r="K136" s="210"/>
      <c r="L136" s="210"/>
      <c r="M136" s="210"/>
      <c r="N136" s="212"/>
    </row>
    <row r="137" spans="1:14" ht="12.75" customHeight="1" x14ac:dyDescent="0.2">
      <c r="A137" s="205" t="s">
        <v>13</v>
      </c>
      <c r="B137" s="194">
        <f t="shared" ref="B137:M137" si="4">SUM(B111:B135)</f>
        <v>447420</v>
      </c>
      <c r="C137" s="194">
        <f t="shared" si="4"/>
        <v>434040</v>
      </c>
      <c r="D137" s="194">
        <f t="shared" si="4"/>
        <v>483100</v>
      </c>
      <c r="E137" s="194">
        <f t="shared" si="4"/>
        <v>409700</v>
      </c>
      <c r="F137" s="194">
        <f t="shared" si="4"/>
        <v>466150</v>
      </c>
      <c r="G137" s="194">
        <f t="shared" si="4"/>
        <v>475020</v>
      </c>
      <c r="H137" s="194">
        <f t="shared" si="4"/>
        <v>477130</v>
      </c>
      <c r="I137" s="194">
        <f t="shared" si="4"/>
        <v>483380</v>
      </c>
      <c r="J137" s="194">
        <f t="shared" si="4"/>
        <v>445510</v>
      </c>
      <c r="K137" s="194">
        <f t="shared" si="4"/>
        <v>452980</v>
      </c>
      <c r="L137" s="194">
        <f t="shared" si="4"/>
        <v>496310</v>
      </c>
      <c r="M137" s="194">
        <f t="shared" si="4"/>
        <v>448240</v>
      </c>
      <c r="N137" s="194">
        <f>SUM(N111:N136)</f>
        <v>5518980</v>
      </c>
    </row>
    <row r="138" spans="1:14" ht="12.75" customHeight="1" thickBot="1" x14ac:dyDescent="0.25">
      <c r="A138" s="206"/>
      <c r="B138" s="195"/>
      <c r="C138" s="195"/>
      <c r="D138" s="195"/>
      <c r="E138" s="195"/>
      <c r="F138" s="195"/>
      <c r="G138" s="195"/>
      <c r="H138" s="195"/>
      <c r="I138" s="195"/>
      <c r="J138" s="195"/>
      <c r="K138" s="195"/>
      <c r="L138" s="195"/>
      <c r="M138" s="195"/>
      <c r="N138" s="195"/>
    </row>
    <row r="139" spans="1:14" ht="12.75" customHeight="1" x14ac:dyDescent="0.2">
      <c r="A139" s="11"/>
      <c r="B139" s="7"/>
      <c r="C139" s="7"/>
      <c r="D139" s="7"/>
      <c r="E139" s="7"/>
      <c r="F139" s="7"/>
      <c r="G139" s="7"/>
      <c r="H139" s="7"/>
      <c r="I139" s="7"/>
      <c r="J139" s="7"/>
      <c r="K139" s="7"/>
      <c r="L139" s="7"/>
      <c r="M139" s="7"/>
      <c r="N139" s="22"/>
    </row>
    <row r="140" spans="1:14" ht="12.75" customHeight="1" x14ac:dyDescent="0.2">
      <c r="A140" s="11"/>
      <c r="B140" s="7"/>
      <c r="C140" s="7"/>
      <c r="D140" s="7"/>
      <c r="E140" s="7"/>
      <c r="F140" s="7"/>
      <c r="G140" s="7"/>
      <c r="H140" s="7"/>
      <c r="I140" s="7"/>
      <c r="J140" s="7"/>
      <c r="K140" s="7"/>
      <c r="L140" s="7"/>
      <c r="M140" s="7"/>
      <c r="N140" s="22"/>
    </row>
    <row r="142" spans="1:14" s="10" customFormat="1" ht="24.95" customHeight="1" x14ac:dyDescent="0.2">
      <c r="A142" s="204" t="s">
        <v>191</v>
      </c>
      <c r="B142" s="204"/>
      <c r="C142" s="204"/>
      <c r="D142" s="204"/>
      <c r="E142" s="204"/>
      <c r="F142" s="204"/>
      <c r="G142" s="204"/>
      <c r="H142" s="204"/>
      <c r="I142" s="204"/>
      <c r="J142" s="204"/>
      <c r="K142" s="204"/>
      <c r="L142" s="204"/>
      <c r="M142" s="204"/>
      <c r="N142" s="204"/>
    </row>
    <row r="143" spans="1:14" ht="12.75" customHeight="1" thickBot="1" x14ac:dyDescent="0.25">
      <c r="A143" s="20"/>
      <c r="F143" s="4"/>
    </row>
    <row r="144" spans="1:14" ht="12.75" customHeight="1" x14ac:dyDescent="0.2">
      <c r="A144" s="198"/>
      <c r="B144" s="198" t="s">
        <v>1</v>
      </c>
      <c r="C144" s="198" t="s">
        <v>2</v>
      </c>
      <c r="D144" s="198" t="s">
        <v>3</v>
      </c>
      <c r="E144" s="198" t="s">
        <v>4</v>
      </c>
      <c r="F144" s="198" t="s">
        <v>5</v>
      </c>
      <c r="G144" s="198" t="s">
        <v>6</v>
      </c>
      <c r="H144" s="198" t="s">
        <v>7</v>
      </c>
      <c r="I144" s="198" t="s">
        <v>8</v>
      </c>
      <c r="J144" s="198" t="s">
        <v>9</v>
      </c>
      <c r="K144" s="198" t="s">
        <v>10</v>
      </c>
      <c r="L144" s="198" t="s">
        <v>11</v>
      </c>
      <c r="M144" s="198" t="s">
        <v>12</v>
      </c>
      <c r="N144" s="196" t="s">
        <v>13</v>
      </c>
    </row>
    <row r="145" spans="1:14" ht="12.75" customHeight="1" thickBot="1" x14ac:dyDescent="0.25">
      <c r="A145" s="199"/>
      <c r="B145" s="199"/>
      <c r="C145" s="199"/>
      <c r="D145" s="199"/>
      <c r="E145" s="199"/>
      <c r="F145" s="199"/>
      <c r="G145" s="199"/>
      <c r="H145" s="199"/>
      <c r="I145" s="199"/>
      <c r="J145" s="199"/>
      <c r="K145" s="199"/>
      <c r="L145" s="199"/>
      <c r="M145" s="199"/>
      <c r="N145" s="197"/>
    </row>
    <row r="146" spans="1:14" ht="12.75" customHeight="1" x14ac:dyDescent="0.2">
      <c r="A146" s="198" t="s">
        <v>62</v>
      </c>
      <c r="B146" s="209">
        <v>19602</v>
      </c>
      <c r="C146" s="209">
        <v>26031</v>
      </c>
      <c r="D146" s="209">
        <v>24583</v>
      </c>
      <c r="E146" s="209">
        <v>32700</v>
      </c>
      <c r="F146" s="209">
        <v>25778</v>
      </c>
      <c r="G146" s="209">
        <v>28095</v>
      </c>
      <c r="H146" s="209">
        <v>37358</v>
      </c>
      <c r="I146" s="209">
        <v>46204</v>
      </c>
      <c r="J146" s="209">
        <v>31397</v>
      </c>
      <c r="K146" s="209">
        <v>33340</v>
      </c>
      <c r="L146" s="209">
        <v>23379</v>
      </c>
      <c r="M146" s="209">
        <v>19610</v>
      </c>
      <c r="N146" s="211">
        <f t="shared" ref="N146:N168" si="5">SUM(B146:M146)</f>
        <v>348077</v>
      </c>
    </row>
    <row r="147" spans="1:14" ht="12.75" customHeight="1" thickBot="1" x14ac:dyDescent="0.25">
      <c r="A147" s="199"/>
      <c r="B147" s="210"/>
      <c r="C147" s="210"/>
      <c r="D147" s="210"/>
      <c r="E147" s="210"/>
      <c r="F147" s="210"/>
      <c r="G147" s="210"/>
      <c r="H147" s="210"/>
      <c r="I147" s="210"/>
      <c r="J147" s="210"/>
      <c r="K147" s="210"/>
      <c r="L147" s="210"/>
      <c r="M147" s="210"/>
      <c r="N147" s="212"/>
    </row>
    <row r="148" spans="1:14" ht="12.75" customHeight="1" x14ac:dyDescent="0.2">
      <c r="A148" s="207" t="s">
        <v>63</v>
      </c>
      <c r="B148" s="209">
        <v>42398</v>
      </c>
      <c r="C148" s="209">
        <v>12940</v>
      </c>
      <c r="D148" s="209">
        <v>18585</v>
      </c>
      <c r="E148" s="209">
        <v>23435</v>
      </c>
      <c r="F148" s="209">
        <v>24635</v>
      </c>
      <c r="G148" s="209">
        <v>26862</v>
      </c>
      <c r="H148" s="209">
        <v>26611</v>
      </c>
      <c r="I148" s="209">
        <v>28612</v>
      </c>
      <c r="J148" s="209">
        <v>26672</v>
      </c>
      <c r="K148" s="209">
        <v>28296</v>
      </c>
      <c r="L148" s="209">
        <v>22939</v>
      </c>
      <c r="M148" s="209">
        <v>25039</v>
      </c>
      <c r="N148" s="211">
        <f t="shared" si="5"/>
        <v>307024</v>
      </c>
    </row>
    <row r="149" spans="1:14" ht="12.75" customHeight="1" thickBot="1" x14ac:dyDescent="0.25">
      <c r="A149" s="208"/>
      <c r="B149" s="210"/>
      <c r="C149" s="210"/>
      <c r="D149" s="210"/>
      <c r="E149" s="210"/>
      <c r="F149" s="210"/>
      <c r="G149" s="210"/>
      <c r="H149" s="210"/>
      <c r="I149" s="210"/>
      <c r="J149" s="210"/>
      <c r="K149" s="210"/>
      <c r="L149" s="210"/>
      <c r="M149" s="210"/>
      <c r="N149" s="212"/>
    </row>
    <row r="150" spans="1:14" ht="12.75" customHeight="1" x14ac:dyDescent="0.2">
      <c r="A150" s="198" t="s">
        <v>64</v>
      </c>
      <c r="B150" s="209">
        <v>122361</v>
      </c>
      <c r="C150" s="209">
        <v>95002</v>
      </c>
      <c r="D150" s="209">
        <v>139892</v>
      </c>
      <c r="E150" s="209">
        <v>149271</v>
      </c>
      <c r="F150" s="209">
        <v>154089</v>
      </c>
      <c r="G150" s="209">
        <v>154028</v>
      </c>
      <c r="H150" s="209">
        <v>140324</v>
      </c>
      <c r="I150" s="209">
        <v>150198</v>
      </c>
      <c r="J150" s="209">
        <v>144709</v>
      </c>
      <c r="K150" s="209">
        <v>149334</v>
      </c>
      <c r="L150" s="209">
        <v>141955</v>
      </c>
      <c r="M150" s="209">
        <v>124297</v>
      </c>
      <c r="N150" s="211">
        <f t="shared" si="5"/>
        <v>1665460</v>
      </c>
    </row>
    <row r="151" spans="1:14" ht="12.75" customHeight="1" thickBot="1" x14ac:dyDescent="0.25">
      <c r="A151" s="199"/>
      <c r="B151" s="210"/>
      <c r="C151" s="210"/>
      <c r="D151" s="210"/>
      <c r="E151" s="210"/>
      <c r="F151" s="210"/>
      <c r="G151" s="210"/>
      <c r="H151" s="210"/>
      <c r="I151" s="210"/>
      <c r="J151" s="210"/>
      <c r="K151" s="210"/>
      <c r="L151" s="210"/>
      <c r="M151" s="210"/>
      <c r="N151" s="212"/>
    </row>
    <row r="152" spans="1:14" ht="12.75" customHeight="1" x14ac:dyDescent="0.2">
      <c r="A152" s="207" t="s">
        <v>65</v>
      </c>
      <c r="B152" s="209"/>
      <c r="C152" s="209"/>
      <c r="D152" s="209"/>
      <c r="E152" s="209"/>
      <c r="F152" s="209"/>
      <c r="G152" s="209"/>
      <c r="H152" s="209"/>
      <c r="I152" s="209"/>
      <c r="J152" s="209">
        <v>0</v>
      </c>
      <c r="K152" s="209">
        <v>0</v>
      </c>
      <c r="L152" s="209">
        <v>0</v>
      </c>
      <c r="M152" s="209">
        <v>0</v>
      </c>
      <c r="N152" s="211">
        <f t="shared" si="5"/>
        <v>0</v>
      </c>
    </row>
    <row r="153" spans="1:14" ht="12.75" customHeight="1" thickBot="1" x14ac:dyDescent="0.25">
      <c r="A153" s="208"/>
      <c r="B153" s="210"/>
      <c r="C153" s="210"/>
      <c r="D153" s="210"/>
      <c r="E153" s="210"/>
      <c r="F153" s="210"/>
      <c r="G153" s="210"/>
      <c r="H153" s="210"/>
      <c r="I153" s="210"/>
      <c r="J153" s="210"/>
      <c r="K153" s="210"/>
      <c r="L153" s="210"/>
      <c r="M153" s="210"/>
      <c r="N153" s="212"/>
    </row>
    <row r="154" spans="1:14" ht="12.75" customHeight="1" x14ac:dyDescent="0.2">
      <c r="A154" s="207" t="s">
        <v>66</v>
      </c>
      <c r="B154" s="209">
        <v>67218</v>
      </c>
      <c r="C154" s="209">
        <v>55661</v>
      </c>
      <c r="D154" s="209">
        <v>83837</v>
      </c>
      <c r="E154" s="209">
        <v>128998</v>
      </c>
      <c r="F154" s="209">
        <v>59031</v>
      </c>
      <c r="G154" s="209">
        <v>58205</v>
      </c>
      <c r="H154" s="209">
        <v>58225</v>
      </c>
      <c r="I154" s="209">
        <v>55843</v>
      </c>
      <c r="J154" s="209">
        <v>48778</v>
      </c>
      <c r="K154" s="209">
        <v>52233</v>
      </c>
      <c r="L154" s="209">
        <v>58382</v>
      </c>
      <c r="M154" s="209">
        <v>54620</v>
      </c>
      <c r="N154" s="211">
        <f t="shared" si="5"/>
        <v>781031</v>
      </c>
    </row>
    <row r="155" spans="1:14" ht="12.75" customHeight="1" thickBot="1" x14ac:dyDescent="0.25">
      <c r="A155" s="208"/>
      <c r="B155" s="210"/>
      <c r="C155" s="210"/>
      <c r="D155" s="210"/>
      <c r="E155" s="210"/>
      <c r="F155" s="210"/>
      <c r="G155" s="210"/>
      <c r="H155" s="210"/>
      <c r="I155" s="210"/>
      <c r="J155" s="210"/>
      <c r="K155" s="210"/>
      <c r="L155" s="210"/>
      <c r="M155" s="210"/>
      <c r="N155" s="212"/>
    </row>
    <row r="156" spans="1:14" ht="12.75" customHeight="1" x14ac:dyDescent="0.2">
      <c r="A156" s="198" t="s">
        <v>53</v>
      </c>
      <c r="B156" s="209">
        <v>11743</v>
      </c>
      <c r="C156" s="209">
        <v>10858</v>
      </c>
      <c r="D156" s="209">
        <v>13420</v>
      </c>
      <c r="E156" s="209">
        <v>7697</v>
      </c>
      <c r="F156" s="209">
        <v>7294</v>
      </c>
      <c r="G156" s="209">
        <v>6782</v>
      </c>
      <c r="H156" s="209">
        <v>5944</v>
      </c>
      <c r="I156" s="209">
        <v>8575</v>
      </c>
      <c r="J156" s="209">
        <v>8661</v>
      </c>
      <c r="K156" s="209">
        <v>7868</v>
      </c>
      <c r="L156" s="209">
        <v>5012</v>
      </c>
      <c r="M156" s="209">
        <v>6752</v>
      </c>
      <c r="N156" s="211">
        <f t="shared" si="5"/>
        <v>100606</v>
      </c>
    </row>
    <row r="157" spans="1:14" ht="12.75" customHeight="1" thickBot="1" x14ac:dyDescent="0.25">
      <c r="A157" s="199"/>
      <c r="B157" s="210"/>
      <c r="C157" s="210"/>
      <c r="D157" s="210"/>
      <c r="E157" s="210"/>
      <c r="F157" s="210"/>
      <c r="G157" s="210"/>
      <c r="H157" s="210"/>
      <c r="I157" s="210"/>
      <c r="J157" s="210"/>
      <c r="K157" s="210"/>
      <c r="L157" s="210"/>
      <c r="M157" s="210"/>
      <c r="N157" s="212"/>
    </row>
    <row r="158" spans="1:14" ht="12.75" customHeight="1" x14ac:dyDescent="0.2">
      <c r="A158" s="207" t="s">
        <v>67</v>
      </c>
      <c r="B158" s="209">
        <v>14890</v>
      </c>
      <c r="C158" s="209">
        <v>11336</v>
      </c>
      <c r="D158" s="209">
        <v>11589</v>
      </c>
      <c r="E158" s="209">
        <v>16119</v>
      </c>
      <c r="F158" s="209">
        <v>13318</v>
      </c>
      <c r="G158" s="209">
        <v>15604</v>
      </c>
      <c r="H158" s="209">
        <v>12067</v>
      </c>
      <c r="I158" s="209">
        <v>14222</v>
      </c>
      <c r="J158" s="209">
        <v>9852</v>
      </c>
      <c r="K158" s="209">
        <v>11888</v>
      </c>
      <c r="L158" s="209">
        <v>15092</v>
      </c>
      <c r="M158" s="209">
        <v>9358</v>
      </c>
      <c r="N158" s="211">
        <f t="shared" si="5"/>
        <v>155335</v>
      </c>
    </row>
    <row r="159" spans="1:14" ht="12.75" customHeight="1" thickBot="1" x14ac:dyDescent="0.25">
      <c r="A159" s="208"/>
      <c r="B159" s="210"/>
      <c r="C159" s="210"/>
      <c r="D159" s="210"/>
      <c r="E159" s="210"/>
      <c r="F159" s="210"/>
      <c r="G159" s="210"/>
      <c r="H159" s="210"/>
      <c r="I159" s="210"/>
      <c r="J159" s="210"/>
      <c r="K159" s="210"/>
      <c r="L159" s="210"/>
      <c r="M159" s="210"/>
      <c r="N159" s="212"/>
    </row>
    <row r="160" spans="1:14" ht="12.75" customHeight="1" x14ac:dyDescent="0.2">
      <c r="A160" s="198" t="s">
        <v>68</v>
      </c>
      <c r="B160" s="209">
        <v>71018</v>
      </c>
      <c r="C160" s="209">
        <v>71850</v>
      </c>
      <c r="D160" s="209">
        <v>70241</v>
      </c>
      <c r="E160" s="209">
        <v>47784</v>
      </c>
      <c r="F160" s="209">
        <v>67681</v>
      </c>
      <c r="G160" s="209">
        <v>72495</v>
      </c>
      <c r="H160" s="209">
        <v>96579</v>
      </c>
      <c r="I160" s="209">
        <v>85628</v>
      </c>
      <c r="J160" s="209">
        <v>86623</v>
      </c>
      <c r="K160" s="209">
        <v>71010</v>
      </c>
      <c r="L160" s="209">
        <v>65805</v>
      </c>
      <c r="M160" s="209">
        <v>61617</v>
      </c>
      <c r="N160" s="211">
        <f t="shared" si="5"/>
        <v>868331</v>
      </c>
    </row>
    <row r="161" spans="1:14" ht="12.75" customHeight="1" thickBot="1" x14ac:dyDescent="0.25">
      <c r="A161" s="199"/>
      <c r="B161" s="210"/>
      <c r="C161" s="210"/>
      <c r="D161" s="210"/>
      <c r="E161" s="210"/>
      <c r="F161" s="210"/>
      <c r="G161" s="210"/>
      <c r="H161" s="210"/>
      <c r="I161" s="210"/>
      <c r="J161" s="210"/>
      <c r="K161" s="210"/>
      <c r="L161" s="210"/>
      <c r="M161" s="210"/>
      <c r="N161" s="212"/>
    </row>
    <row r="162" spans="1:14" ht="12.75" customHeight="1" x14ac:dyDescent="0.2">
      <c r="A162" s="198" t="s">
        <v>69</v>
      </c>
      <c r="B162" s="209">
        <v>808</v>
      </c>
      <c r="C162" s="209">
        <v>7208</v>
      </c>
      <c r="D162" s="209">
        <v>2041</v>
      </c>
      <c r="E162" s="209">
        <v>1326</v>
      </c>
      <c r="F162" s="209">
        <v>1717</v>
      </c>
      <c r="G162" s="209">
        <v>1715</v>
      </c>
      <c r="H162" s="209"/>
      <c r="I162" s="209">
        <v>136</v>
      </c>
      <c r="J162" s="209">
        <v>204</v>
      </c>
      <c r="K162" s="209">
        <v>306</v>
      </c>
      <c r="L162" s="209">
        <v>187</v>
      </c>
      <c r="M162" s="209">
        <v>136</v>
      </c>
      <c r="N162" s="211">
        <f t="shared" si="5"/>
        <v>15784</v>
      </c>
    </row>
    <row r="163" spans="1:14" ht="12.75" customHeight="1" thickBot="1" x14ac:dyDescent="0.25">
      <c r="A163" s="199"/>
      <c r="B163" s="210"/>
      <c r="C163" s="210"/>
      <c r="D163" s="210"/>
      <c r="E163" s="210"/>
      <c r="F163" s="210"/>
      <c r="G163" s="210"/>
      <c r="H163" s="210"/>
      <c r="I163" s="210"/>
      <c r="J163" s="210"/>
      <c r="K163" s="210"/>
      <c r="L163" s="210"/>
      <c r="M163" s="210"/>
      <c r="N163" s="212"/>
    </row>
    <row r="164" spans="1:14" ht="12.75" customHeight="1" x14ac:dyDescent="0.2">
      <c r="A164" s="198" t="s">
        <v>60</v>
      </c>
      <c r="B164" s="209">
        <v>6968</v>
      </c>
      <c r="C164" s="209">
        <v>9056</v>
      </c>
      <c r="D164" s="209">
        <v>5253</v>
      </c>
      <c r="E164" s="209">
        <v>1769</v>
      </c>
      <c r="F164" s="209">
        <v>3335</v>
      </c>
      <c r="G164" s="209">
        <v>848</v>
      </c>
      <c r="H164" s="209">
        <v>476</v>
      </c>
      <c r="I164" s="209">
        <v>1171</v>
      </c>
      <c r="J164" s="209">
        <v>2525</v>
      </c>
      <c r="K164" s="209">
        <v>1610</v>
      </c>
      <c r="L164" s="209">
        <v>1320</v>
      </c>
      <c r="M164" s="209">
        <v>900</v>
      </c>
      <c r="N164" s="211">
        <f t="shared" si="5"/>
        <v>35231</v>
      </c>
    </row>
    <row r="165" spans="1:14" ht="12.75" customHeight="1" thickBot="1" x14ac:dyDescent="0.25">
      <c r="A165" s="199"/>
      <c r="B165" s="210"/>
      <c r="C165" s="210"/>
      <c r="D165" s="210"/>
      <c r="E165" s="210"/>
      <c r="F165" s="210"/>
      <c r="G165" s="210"/>
      <c r="H165" s="210"/>
      <c r="I165" s="210"/>
      <c r="J165" s="210"/>
      <c r="K165" s="210"/>
      <c r="L165" s="210"/>
      <c r="M165" s="210"/>
      <c r="N165" s="212"/>
    </row>
    <row r="166" spans="1:14" ht="12.75" customHeight="1" x14ac:dyDescent="0.2">
      <c r="A166" s="198" t="s">
        <v>71</v>
      </c>
      <c r="B166" s="209">
        <v>3529</v>
      </c>
      <c r="C166" s="209">
        <v>4369</v>
      </c>
      <c r="D166" s="209">
        <v>4852</v>
      </c>
      <c r="E166" s="209">
        <v>6470</v>
      </c>
      <c r="F166" s="209">
        <v>7108</v>
      </c>
      <c r="G166" s="209">
        <v>7017</v>
      </c>
      <c r="H166" s="209">
        <v>5613</v>
      </c>
      <c r="I166" s="209">
        <v>5411</v>
      </c>
      <c r="J166" s="209">
        <v>3666</v>
      </c>
      <c r="K166" s="209">
        <v>1911</v>
      </c>
      <c r="L166" s="209">
        <v>3078</v>
      </c>
      <c r="M166" s="209">
        <v>2524</v>
      </c>
      <c r="N166" s="211">
        <f t="shared" si="5"/>
        <v>55548</v>
      </c>
    </row>
    <row r="167" spans="1:14" ht="12.75" customHeight="1" thickBot="1" x14ac:dyDescent="0.25">
      <c r="A167" s="199"/>
      <c r="B167" s="210"/>
      <c r="C167" s="210"/>
      <c r="D167" s="210"/>
      <c r="E167" s="210"/>
      <c r="F167" s="210"/>
      <c r="G167" s="210"/>
      <c r="H167" s="210"/>
      <c r="I167" s="210"/>
      <c r="J167" s="210"/>
      <c r="K167" s="210"/>
      <c r="L167" s="210"/>
      <c r="M167" s="210"/>
      <c r="N167" s="212"/>
    </row>
    <row r="168" spans="1:14" ht="12.75" customHeight="1" x14ac:dyDescent="0.2">
      <c r="A168" s="198" t="s">
        <v>72</v>
      </c>
      <c r="B168" s="209">
        <v>5470</v>
      </c>
      <c r="C168" s="209">
        <v>5515</v>
      </c>
      <c r="D168" s="209">
        <v>5257</v>
      </c>
      <c r="E168" s="209">
        <v>2620</v>
      </c>
      <c r="F168" s="209">
        <v>3164</v>
      </c>
      <c r="G168" s="209">
        <v>2512</v>
      </c>
      <c r="H168" s="209">
        <v>2562</v>
      </c>
      <c r="I168" s="209">
        <v>2430</v>
      </c>
      <c r="J168" s="209">
        <v>1430</v>
      </c>
      <c r="K168" s="209">
        <v>275</v>
      </c>
      <c r="L168" s="209">
        <v>433</v>
      </c>
      <c r="M168" s="209">
        <v>220</v>
      </c>
      <c r="N168" s="211">
        <f t="shared" si="5"/>
        <v>31888</v>
      </c>
    </row>
    <row r="169" spans="1:14" ht="12.75" customHeight="1" thickBot="1" x14ac:dyDescent="0.25">
      <c r="A169" s="199"/>
      <c r="B169" s="210"/>
      <c r="C169" s="210"/>
      <c r="D169" s="210"/>
      <c r="E169" s="210"/>
      <c r="F169" s="210"/>
      <c r="G169" s="210"/>
      <c r="H169" s="210"/>
      <c r="I169" s="210"/>
      <c r="J169" s="210"/>
      <c r="K169" s="210"/>
      <c r="L169" s="210"/>
      <c r="M169" s="210"/>
      <c r="N169" s="212"/>
    </row>
    <row r="170" spans="1:14" ht="12.75" customHeight="1" x14ac:dyDescent="0.2">
      <c r="A170" s="205" t="s">
        <v>13</v>
      </c>
      <c r="B170" s="194">
        <f t="shared" ref="B170:G170" si="6">SUM(B146:B168)</f>
        <v>366005</v>
      </c>
      <c r="C170" s="194">
        <f t="shared" si="6"/>
        <v>309826</v>
      </c>
      <c r="D170" s="194">
        <f t="shared" si="6"/>
        <v>379550</v>
      </c>
      <c r="E170" s="194">
        <f t="shared" si="6"/>
        <v>418189</v>
      </c>
      <c r="F170" s="194">
        <f t="shared" si="6"/>
        <v>367150</v>
      </c>
      <c r="G170" s="194">
        <f t="shared" si="6"/>
        <v>374163</v>
      </c>
      <c r="H170" s="194">
        <f t="shared" ref="H170:M170" si="7">SUM(H146:H168)</f>
        <v>385759</v>
      </c>
      <c r="I170" s="194">
        <f t="shared" si="7"/>
        <v>398430</v>
      </c>
      <c r="J170" s="194">
        <f t="shared" si="7"/>
        <v>364517</v>
      </c>
      <c r="K170" s="194">
        <f t="shared" si="7"/>
        <v>358071</v>
      </c>
      <c r="L170" s="194">
        <f t="shared" si="7"/>
        <v>337582</v>
      </c>
      <c r="M170" s="194">
        <f t="shared" si="7"/>
        <v>305073</v>
      </c>
      <c r="N170" s="194">
        <f>SUM(B170:M170)</f>
        <v>4364315</v>
      </c>
    </row>
    <row r="171" spans="1:14" ht="12.75" customHeight="1" thickBot="1" x14ac:dyDescent="0.25">
      <c r="A171" s="206"/>
      <c r="B171" s="195"/>
      <c r="C171" s="195"/>
      <c r="D171" s="195"/>
      <c r="E171" s="195"/>
      <c r="F171" s="195"/>
      <c r="G171" s="195"/>
      <c r="H171" s="195"/>
      <c r="I171" s="195"/>
      <c r="J171" s="195"/>
      <c r="K171" s="195"/>
      <c r="L171" s="195"/>
      <c r="M171" s="195"/>
      <c r="N171" s="195"/>
    </row>
    <row r="172" spans="1:14" ht="12.75" customHeight="1" x14ac:dyDescent="0.2">
      <c r="A172" s="11"/>
      <c r="B172" s="7"/>
      <c r="C172" s="7"/>
      <c r="D172" s="7"/>
      <c r="E172" s="7"/>
      <c r="F172" s="7"/>
      <c r="G172" s="7"/>
      <c r="H172" s="7"/>
      <c r="I172" s="7"/>
      <c r="J172" s="7"/>
      <c r="K172" s="7"/>
      <c r="L172" s="7"/>
      <c r="M172" s="7"/>
      <c r="N172" s="22"/>
    </row>
    <row r="173" spans="1:14" ht="12.75" customHeight="1" x14ac:dyDescent="0.2">
      <c r="A173" s="11"/>
      <c r="B173" s="7"/>
      <c r="C173" s="7"/>
      <c r="D173" s="7"/>
      <c r="E173" s="7"/>
      <c r="F173" s="7"/>
      <c r="G173" s="7"/>
      <c r="H173" s="7"/>
      <c r="I173" s="7"/>
      <c r="J173" s="7"/>
      <c r="K173" s="7"/>
      <c r="L173" s="7"/>
      <c r="M173" s="7"/>
      <c r="N173" s="22"/>
    </row>
    <row r="174" spans="1:14" s="4" customFormat="1" ht="12.75" customHeight="1" x14ac:dyDescent="0.2">
      <c r="N174" s="46"/>
    </row>
    <row r="175" spans="1:14" s="10" customFormat="1" ht="24.95" customHeight="1" x14ac:dyDescent="0.2">
      <c r="A175" s="204" t="s">
        <v>192</v>
      </c>
      <c r="B175" s="204"/>
      <c r="C175" s="204"/>
      <c r="D175" s="204"/>
      <c r="E175" s="204"/>
      <c r="F175" s="204"/>
      <c r="G175" s="204"/>
      <c r="H175" s="204"/>
      <c r="I175" s="204"/>
      <c r="J175" s="204"/>
      <c r="K175" s="204"/>
      <c r="L175" s="204"/>
      <c r="M175" s="204"/>
      <c r="N175" s="204"/>
    </row>
    <row r="176" spans="1:14" ht="12.75" customHeight="1" thickBot="1" x14ac:dyDescent="0.25">
      <c r="A176" s="20"/>
      <c r="F176" s="4"/>
    </row>
    <row r="177" spans="1:14" ht="12.75" customHeight="1" x14ac:dyDescent="0.2">
      <c r="A177" s="198"/>
      <c r="B177" s="198" t="s">
        <v>1</v>
      </c>
      <c r="C177" s="198" t="s">
        <v>2</v>
      </c>
      <c r="D177" s="198" t="s">
        <v>3</v>
      </c>
      <c r="E177" s="198" t="s">
        <v>4</v>
      </c>
      <c r="F177" s="198" t="s">
        <v>5</v>
      </c>
      <c r="G177" s="198" t="s">
        <v>6</v>
      </c>
      <c r="H177" s="198" t="s">
        <v>7</v>
      </c>
      <c r="I177" s="198" t="s">
        <v>8</v>
      </c>
      <c r="J177" s="198" t="s">
        <v>9</v>
      </c>
      <c r="K177" s="198" t="s">
        <v>10</v>
      </c>
      <c r="L177" s="198" t="s">
        <v>11</v>
      </c>
      <c r="M177" s="198" t="s">
        <v>12</v>
      </c>
      <c r="N177" s="196" t="s">
        <v>13</v>
      </c>
    </row>
    <row r="178" spans="1:14" ht="12.75" customHeight="1" thickBot="1" x14ac:dyDescent="0.25">
      <c r="A178" s="199"/>
      <c r="B178" s="199"/>
      <c r="C178" s="199"/>
      <c r="D178" s="199"/>
      <c r="E178" s="199"/>
      <c r="F178" s="199"/>
      <c r="G178" s="199"/>
      <c r="H178" s="199"/>
      <c r="I178" s="199"/>
      <c r="J178" s="199"/>
      <c r="K178" s="199"/>
      <c r="L178" s="199"/>
      <c r="M178" s="199"/>
      <c r="N178" s="197"/>
    </row>
    <row r="179" spans="1:14" ht="12.75" customHeight="1" x14ac:dyDescent="0.2">
      <c r="A179" s="207" t="s">
        <v>75</v>
      </c>
      <c r="B179" s="209">
        <v>24080</v>
      </c>
      <c r="C179" s="209">
        <v>19979</v>
      </c>
      <c r="D179" s="209">
        <v>11341</v>
      </c>
      <c r="E179" s="209">
        <v>14623</v>
      </c>
      <c r="F179" s="209">
        <v>14522</v>
      </c>
      <c r="G179" s="209">
        <v>19747</v>
      </c>
      <c r="H179" s="209">
        <v>19020</v>
      </c>
      <c r="I179" s="209">
        <v>22401</v>
      </c>
      <c r="J179" s="209">
        <v>17876</v>
      </c>
      <c r="K179" s="209">
        <v>16342</v>
      </c>
      <c r="L179" s="209">
        <v>14273</v>
      </c>
      <c r="M179" s="209">
        <v>14230</v>
      </c>
      <c r="N179" s="211">
        <f t="shared" ref="N179:N199" si="8">SUM(B179:M179)</f>
        <v>208434</v>
      </c>
    </row>
    <row r="180" spans="1:14" ht="12.75" customHeight="1" thickBot="1" x14ac:dyDescent="0.25">
      <c r="A180" s="208"/>
      <c r="B180" s="210"/>
      <c r="C180" s="210"/>
      <c r="D180" s="210"/>
      <c r="E180" s="210"/>
      <c r="F180" s="210"/>
      <c r="G180" s="210"/>
      <c r="H180" s="210"/>
      <c r="I180" s="210"/>
      <c r="J180" s="210"/>
      <c r="K180" s="210"/>
      <c r="L180" s="210"/>
      <c r="M180" s="210"/>
      <c r="N180" s="212"/>
    </row>
    <row r="181" spans="1:14" ht="12.75" customHeight="1" x14ac:dyDescent="0.2">
      <c r="A181" s="198" t="s">
        <v>76</v>
      </c>
      <c r="B181" s="209">
        <v>800</v>
      </c>
      <c r="C181" s="209">
        <v>25</v>
      </c>
      <c r="D181" s="209">
        <v>75</v>
      </c>
      <c r="E181" s="209">
        <v>152</v>
      </c>
      <c r="F181" s="209"/>
      <c r="G181" s="209"/>
      <c r="H181" s="209">
        <v>1270</v>
      </c>
      <c r="I181" s="209">
        <v>1232</v>
      </c>
      <c r="J181" s="209">
        <v>1482</v>
      </c>
      <c r="K181" s="209">
        <v>1054</v>
      </c>
      <c r="L181" s="209">
        <v>3327</v>
      </c>
      <c r="M181" s="209">
        <v>1680</v>
      </c>
      <c r="N181" s="211">
        <f t="shared" si="8"/>
        <v>11097</v>
      </c>
    </row>
    <row r="182" spans="1:14" ht="12.75" customHeight="1" thickBot="1" x14ac:dyDescent="0.25">
      <c r="A182" s="199"/>
      <c r="B182" s="210"/>
      <c r="C182" s="210"/>
      <c r="D182" s="210"/>
      <c r="E182" s="210"/>
      <c r="F182" s="210"/>
      <c r="G182" s="210"/>
      <c r="H182" s="210"/>
      <c r="I182" s="210"/>
      <c r="J182" s="210"/>
      <c r="K182" s="210"/>
      <c r="L182" s="210"/>
      <c r="M182" s="210"/>
      <c r="N182" s="212"/>
    </row>
    <row r="183" spans="1:14" ht="12.75" customHeight="1" x14ac:dyDescent="0.2">
      <c r="A183" s="198" t="s">
        <v>77</v>
      </c>
      <c r="B183" s="209">
        <v>10537</v>
      </c>
      <c r="C183" s="209">
        <v>13360</v>
      </c>
      <c r="D183" s="209">
        <v>10425</v>
      </c>
      <c r="E183" s="209">
        <v>1125</v>
      </c>
      <c r="F183" s="209">
        <v>1516</v>
      </c>
      <c r="G183" s="209">
        <v>5911</v>
      </c>
      <c r="H183" s="209">
        <v>14030</v>
      </c>
      <c r="I183" s="209">
        <v>27814</v>
      </c>
      <c r="J183" s="209">
        <v>26050</v>
      </c>
      <c r="K183" s="209">
        <v>3900</v>
      </c>
      <c r="L183" s="209">
        <v>4054</v>
      </c>
      <c r="M183" s="209">
        <v>35017</v>
      </c>
      <c r="N183" s="211">
        <f t="shared" si="8"/>
        <v>153739</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198" t="s">
        <v>78</v>
      </c>
      <c r="B185" s="209">
        <v>6680</v>
      </c>
      <c r="C185" s="209">
        <v>7598</v>
      </c>
      <c r="D185" s="209">
        <v>4005</v>
      </c>
      <c r="E185" s="209">
        <v>2902</v>
      </c>
      <c r="F185" s="209">
        <v>4419</v>
      </c>
      <c r="G185" s="209">
        <v>3609</v>
      </c>
      <c r="H185" s="209">
        <v>3913</v>
      </c>
      <c r="I185" s="209">
        <v>3929</v>
      </c>
      <c r="J185" s="209">
        <v>3950</v>
      </c>
      <c r="K185" s="209">
        <v>5152</v>
      </c>
      <c r="L185" s="209">
        <v>3586</v>
      </c>
      <c r="M185" s="209">
        <v>2399</v>
      </c>
      <c r="N185" s="211">
        <f t="shared" si="8"/>
        <v>52142</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198" t="s">
        <v>96</v>
      </c>
      <c r="B187" s="209">
        <v>1652</v>
      </c>
      <c r="C187" s="209"/>
      <c r="D187" s="209"/>
      <c r="E187" s="209"/>
      <c r="F187" s="209"/>
      <c r="G187" s="209"/>
      <c r="H187" s="209"/>
      <c r="I187" s="209"/>
      <c r="J187" s="209">
        <v>0</v>
      </c>
      <c r="K187" s="209">
        <v>0</v>
      </c>
      <c r="L187" s="209">
        <v>0</v>
      </c>
      <c r="M187" s="209">
        <v>0</v>
      </c>
      <c r="N187" s="211">
        <f t="shared" si="8"/>
        <v>1652</v>
      </c>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198" t="s">
        <v>107</v>
      </c>
      <c r="B189" s="209"/>
      <c r="C189" s="209"/>
      <c r="D189" s="209"/>
      <c r="E189" s="209"/>
      <c r="F189" s="209"/>
      <c r="G189" s="209"/>
      <c r="H189" s="209"/>
      <c r="I189" s="209"/>
      <c r="J189" s="209">
        <v>0</v>
      </c>
      <c r="K189" s="209">
        <v>0</v>
      </c>
      <c r="L189" s="209">
        <v>0</v>
      </c>
      <c r="M189" s="209">
        <v>0</v>
      </c>
      <c r="N189" s="211">
        <f t="shared" si="8"/>
        <v>0</v>
      </c>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198" t="s">
        <v>79</v>
      </c>
      <c r="B191" s="209"/>
      <c r="C191" s="209"/>
      <c r="D191" s="209">
        <v>23179</v>
      </c>
      <c r="E191" s="209">
        <v>26009</v>
      </c>
      <c r="F191" s="209">
        <v>30904</v>
      </c>
      <c r="G191" s="209">
        <v>63014</v>
      </c>
      <c r="H191" s="209">
        <v>47143</v>
      </c>
      <c r="I191" s="209">
        <v>41232</v>
      </c>
      <c r="J191" s="209">
        <v>60456</v>
      </c>
      <c r="K191" s="209">
        <v>78780</v>
      </c>
      <c r="L191" s="209">
        <v>83113</v>
      </c>
      <c r="M191" s="209">
        <v>52866</v>
      </c>
      <c r="N191" s="211">
        <f t="shared" si="8"/>
        <v>506696</v>
      </c>
    </row>
    <row r="192" spans="1:14" ht="12.75" customHeight="1" thickBot="1" x14ac:dyDescent="0.25">
      <c r="A192" s="199"/>
      <c r="B192" s="210"/>
      <c r="C192" s="210"/>
      <c r="D192" s="210"/>
      <c r="E192" s="210"/>
      <c r="F192" s="210"/>
      <c r="G192" s="210"/>
      <c r="H192" s="210"/>
      <c r="I192" s="210"/>
      <c r="J192" s="210"/>
      <c r="K192" s="210"/>
      <c r="L192" s="210"/>
      <c r="M192" s="210"/>
      <c r="N192" s="212"/>
    </row>
    <row r="193" spans="1:14" ht="12.75" customHeight="1" x14ac:dyDescent="0.2">
      <c r="A193" s="198" t="s">
        <v>53</v>
      </c>
      <c r="B193" s="209">
        <v>22878</v>
      </c>
      <c r="C193" s="209">
        <v>21959</v>
      </c>
      <c r="D193" s="209">
        <v>18171</v>
      </c>
      <c r="E193" s="209">
        <v>19951</v>
      </c>
      <c r="F193" s="209">
        <v>21595</v>
      </c>
      <c r="G193" s="209">
        <v>22105</v>
      </c>
      <c r="H193" s="209">
        <v>19580</v>
      </c>
      <c r="I193" s="209">
        <v>17509</v>
      </c>
      <c r="J193" s="209">
        <v>18181</v>
      </c>
      <c r="K193" s="209">
        <v>19921</v>
      </c>
      <c r="L193" s="209">
        <v>20776</v>
      </c>
      <c r="M193" s="209">
        <v>17024</v>
      </c>
      <c r="N193" s="211">
        <f t="shared" si="8"/>
        <v>239650</v>
      </c>
    </row>
    <row r="194" spans="1:14" ht="12.75" customHeight="1" thickBot="1" x14ac:dyDescent="0.25">
      <c r="A194" s="199"/>
      <c r="B194" s="210"/>
      <c r="C194" s="210"/>
      <c r="D194" s="210"/>
      <c r="E194" s="210"/>
      <c r="F194" s="210"/>
      <c r="G194" s="210"/>
      <c r="H194" s="210"/>
      <c r="I194" s="210"/>
      <c r="J194" s="210"/>
      <c r="K194" s="210"/>
      <c r="L194" s="210"/>
      <c r="M194" s="210"/>
      <c r="N194" s="212"/>
    </row>
    <row r="195" spans="1:14" ht="12.75" customHeight="1" x14ac:dyDescent="0.2">
      <c r="A195" s="198" t="s">
        <v>60</v>
      </c>
      <c r="B195" s="209">
        <v>5422</v>
      </c>
      <c r="C195" s="209">
        <v>5320</v>
      </c>
      <c r="D195" s="209">
        <v>7705</v>
      </c>
      <c r="E195" s="209">
        <v>7904</v>
      </c>
      <c r="F195" s="209">
        <v>4370</v>
      </c>
      <c r="G195" s="209">
        <v>6591</v>
      </c>
      <c r="H195" s="209">
        <v>10975</v>
      </c>
      <c r="I195" s="209">
        <v>4618</v>
      </c>
      <c r="J195" s="209">
        <v>4875</v>
      </c>
      <c r="K195" s="209">
        <v>4643</v>
      </c>
      <c r="L195" s="209">
        <v>4593</v>
      </c>
      <c r="M195" s="209">
        <v>5267</v>
      </c>
      <c r="N195" s="211">
        <f t="shared" si="8"/>
        <v>72283</v>
      </c>
    </row>
    <row r="196" spans="1:14" ht="12.75" customHeight="1" thickBot="1" x14ac:dyDescent="0.25">
      <c r="A196" s="199"/>
      <c r="B196" s="210"/>
      <c r="C196" s="210"/>
      <c r="D196" s="210"/>
      <c r="E196" s="210"/>
      <c r="F196" s="210"/>
      <c r="G196" s="210"/>
      <c r="H196" s="210"/>
      <c r="I196" s="210"/>
      <c r="J196" s="210"/>
      <c r="K196" s="210"/>
      <c r="L196" s="210"/>
      <c r="M196" s="210"/>
      <c r="N196" s="212"/>
    </row>
    <row r="197" spans="1:14" ht="12.75" customHeight="1" x14ac:dyDescent="0.2">
      <c r="A197" s="198" t="s">
        <v>69</v>
      </c>
      <c r="B197" s="209">
        <v>10390</v>
      </c>
      <c r="C197" s="209">
        <v>10652</v>
      </c>
      <c r="D197" s="209">
        <v>6852</v>
      </c>
      <c r="E197" s="209">
        <v>8277</v>
      </c>
      <c r="F197" s="209">
        <v>7879</v>
      </c>
      <c r="G197" s="209">
        <v>5906</v>
      </c>
      <c r="H197" s="209">
        <v>7042</v>
      </c>
      <c r="I197" s="209">
        <v>6756</v>
      </c>
      <c r="J197" s="209">
        <v>5397</v>
      </c>
      <c r="K197" s="209">
        <v>6902</v>
      </c>
      <c r="L197" s="209">
        <v>7517</v>
      </c>
      <c r="M197" s="209">
        <v>7121</v>
      </c>
      <c r="N197" s="211">
        <f t="shared" si="8"/>
        <v>90691</v>
      </c>
    </row>
    <row r="198" spans="1:14" ht="12.75" customHeight="1" thickBot="1" x14ac:dyDescent="0.25">
      <c r="A198" s="199"/>
      <c r="B198" s="210"/>
      <c r="C198" s="210"/>
      <c r="D198" s="210"/>
      <c r="E198" s="210"/>
      <c r="F198" s="210"/>
      <c r="G198" s="210"/>
      <c r="H198" s="210"/>
      <c r="I198" s="210"/>
      <c r="J198" s="210"/>
      <c r="K198" s="210"/>
      <c r="L198" s="210"/>
      <c r="M198" s="210"/>
      <c r="N198" s="212"/>
    </row>
    <row r="199" spans="1:14" ht="12.75" customHeight="1" x14ac:dyDescent="0.2">
      <c r="A199" s="198" t="s">
        <v>80</v>
      </c>
      <c r="B199" s="209">
        <v>23643</v>
      </c>
      <c r="C199" s="209">
        <v>22512</v>
      </c>
      <c r="D199" s="209">
        <v>16612</v>
      </c>
      <c r="E199" s="209">
        <v>9902</v>
      </c>
      <c r="F199" s="209">
        <v>12726</v>
      </c>
      <c r="G199" s="209">
        <v>16437</v>
      </c>
      <c r="H199" s="209">
        <v>22666</v>
      </c>
      <c r="I199" s="209">
        <v>22815</v>
      </c>
      <c r="J199" s="209">
        <v>22221</v>
      </c>
      <c r="K199" s="209">
        <v>22430</v>
      </c>
      <c r="L199" s="209">
        <v>22783</v>
      </c>
      <c r="M199" s="209">
        <v>20355</v>
      </c>
      <c r="N199" s="211">
        <f t="shared" si="8"/>
        <v>235102</v>
      </c>
    </row>
    <row r="200" spans="1:14" ht="12.75" customHeight="1" thickBot="1" x14ac:dyDescent="0.25">
      <c r="A200" s="199"/>
      <c r="B200" s="210"/>
      <c r="C200" s="210"/>
      <c r="D200" s="210"/>
      <c r="E200" s="210"/>
      <c r="F200" s="210"/>
      <c r="G200" s="210"/>
      <c r="H200" s="210"/>
      <c r="I200" s="210"/>
      <c r="J200" s="210"/>
      <c r="K200" s="210"/>
      <c r="L200" s="210"/>
      <c r="M200" s="210"/>
      <c r="N200" s="212"/>
    </row>
    <row r="201" spans="1:14" ht="12.75" customHeight="1" x14ac:dyDescent="0.2">
      <c r="A201" s="205" t="s">
        <v>13</v>
      </c>
      <c r="B201" s="194">
        <f>SUM(B179:B199)</f>
        <v>106082</v>
      </c>
      <c r="C201" s="194">
        <f t="shared" ref="C201:M201" si="9">SUM(C179:C199)</f>
        <v>101405</v>
      </c>
      <c r="D201" s="194">
        <f t="shared" si="9"/>
        <v>98365</v>
      </c>
      <c r="E201" s="194">
        <f t="shared" si="9"/>
        <v>90845</v>
      </c>
      <c r="F201" s="194">
        <f t="shared" si="9"/>
        <v>97931</v>
      </c>
      <c r="G201" s="194">
        <f t="shared" si="9"/>
        <v>143320</v>
      </c>
      <c r="H201" s="194">
        <f t="shared" si="9"/>
        <v>145639</v>
      </c>
      <c r="I201" s="194">
        <f t="shared" si="9"/>
        <v>148306</v>
      </c>
      <c r="J201" s="194">
        <f t="shared" si="9"/>
        <v>160488</v>
      </c>
      <c r="K201" s="194">
        <f t="shared" si="9"/>
        <v>159124</v>
      </c>
      <c r="L201" s="194">
        <f t="shared" si="9"/>
        <v>164022</v>
      </c>
      <c r="M201" s="194">
        <f t="shared" si="9"/>
        <v>155959</v>
      </c>
      <c r="N201" s="194">
        <f>SUM(N179:N199)</f>
        <v>1571486</v>
      </c>
    </row>
    <row r="202" spans="1:14" ht="12.75" customHeight="1" thickBot="1" x14ac:dyDescent="0.25">
      <c r="A202" s="206"/>
      <c r="B202" s="195"/>
      <c r="C202" s="195"/>
      <c r="D202" s="195"/>
      <c r="E202" s="195"/>
      <c r="F202" s="195"/>
      <c r="G202" s="195"/>
      <c r="H202" s="195"/>
      <c r="I202" s="195"/>
      <c r="J202" s="195"/>
      <c r="K202" s="195"/>
      <c r="L202" s="195"/>
      <c r="M202" s="195"/>
      <c r="N202" s="195"/>
    </row>
    <row r="203" spans="1:14" ht="12.75" customHeight="1" x14ac:dyDescent="0.2">
      <c r="A203" s="11"/>
      <c r="B203" s="7"/>
      <c r="C203" s="7"/>
      <c r="D203" s="7"/>
      <c r="E203" s="7"/>
      <c r="F203" s="7"/>
      <c r="G203" s="7"/>
      <c r="H203" s="7"/>
      <c r="I203" s="7"/>
      <c r="J203" s="7"/>
      <c r="K203" s="7"/>
      <c r="L203" s="7"/>
      <c r="M203" s="7"/>
      <c r="N203" s="22"/>
    </row>
    <row r="204" spans="1:14" ht="12.75" customHeight="1" x14ac:dyDescent="0.2">
      <c r="A204" s="11"/>
      <c r="B204" s="7"/>
      <c r="C204" s="7"/>
      <c r="D204" s="7"/>
      <c r="E204" s="7"/>
      <c r="F204" s="7"/>
      <c r="G204" s="7"/>
      <c r="H204" s="7"/>
      <c r="I204" s="7"/>
      <c r="J204" s="7"/>
      <c r="K204" s="7"/>
      <c r="L204" s="7"/>
      <c r="M204" s="7"/>
      <c r="N204" s="22"/>
    </row>
    <row r="206" spans="1:14" s="10" customFormat="1" ht="24.95" customHeight="1" x14ac:dyDescent="0.2">
      <c r="A206" s="204" t="s">
        <v>193</v>
      </c>
      <c r="B206" s="204"/>
      <c r="C206" s="204"/>
      <c r="D206" s="204"/>
      <c r="E206" s="204"/>
      <c r="F206" s="204"/>
      <c r="G206" s="204"/>
      <c r="H206" s="204"/>
      <c r="I206" s="204"/>
      <c r="J206" s="204"/>
      <c r="K206" s="204"/>
      <c r="L206" s="204"/>
      <c r="M206" s="204"/>
      <c r="N206" s="204"/>
    </row>
    <row r="207" spans="1:14" ht="12.75" customHeight="1" thickBot="1" x14ac:dyDescent="0.25"/>
    <row r="208" spans="1:14" ht="12.75" customHeight="1" x14ac:dyDescent="0.2">
      <c r="A208" s="198"/>
      <c r="B208" s="198" t="s">
        <v>1</v>
      </c>
      <c r="C208" s="198" t="s">
        <v>2</v>
      </c>
      <c r="D208" s="198" t="s">
        <v>3</v>
      </c>
      <c r="E208" s="198" t="s">
        <v>4</v>
      </c>
      <c r="F208" s="198" t="s">
        <v>5</v>
      </c>
      <c r="G208" s="198" t="s">
        <v>6</v>
      </c>
      <c r="H208" s="198" t="s">
        <v>7</v>
      </c>
      <c r="I208" s="198" t="s">
        <v>8</v>
      </c>
      <c r="J208" s="198" t="s">
        <v>9</v>
      </c>
      <c r="K208" s="198" t="s">
        <v>10</v>
      </c>
      <c r="L208" s="198" t="s">
        <v>11</v>
      </c>
      <c r="M208" s="198" t="s">
        <v>12</v>
      </c>
      <c r="N208" s="196" t="s">
        <v>13</v>
      </c>
    </row>
    <row r="209" spans="1:14" ht="12.75" customHeight="1" thickBot="1" x14ac:dyDescent="0.25">
      <c r="A209" s="199"/>
      <c r="B209" s="199"/>
      <c r="C209" s="199"/>
      <c r="D209" s="199"/>
      <c r="E209" s="199"/>
      <c r="F209" s="199"/>
      <c r="G209" s="199"/>
      <c r="H209" s="199"/>
      <c r="I209" s="199"/>
      <c r="J209" s="199"/>
      <c r="K209" s="199"/>
      <c r="L209" s="199"/>
      <c r="M209" s="199"/>
      <c r="N209" s="197"/>
    </row>
    <row r="210" spans="1:14" ht="12.75" customHeight="1" x14ac:dyDescent="0.2">
      <c r="A210" s="198" t="s">
        <v>33</v>
      </c>
      <c r="B210" s="209">
        <v>11435</v>
      </c>
      <c r="C210" s="209">
        <v>9702</v>
      </c>
      <c r="D210" s="209">
        <v>8057</v>
      </c>
      <c r="E210" s="209">
        <v>5236</v>
      </c>
      <c r="F210" s="209">
        <v>5583</v>
      </c>
      <c r="G210" s="209">
        <v>11548</v>
      </c>
      <c r="H210" s="209">
        <v>13109</v>
      </c>
      <c r="I210" s="209">
        <v>11578</v>
      </c>
      <c r="J210" s="209">
        <v>11104</v>
      </c>
      <c r="K210" s="209">
        <v>12640</v>
      </c>
      <c r="L210" s="209">
        <v>11560</v>
      </c>
      <c r="M210" s="209">
        <v>11326</v>
      </c>
      <c r="N210" s="211">
        <f t="shared" ref="N210:N222" si="10">SUM(B210:M210)</f>
        <v>122878</v>
      </c>
    </row>
    <row r="211" spans="1:14" ht="12.75" customHeight="1" thickBot="1" x14ac:dyDescent="0.25">
      <c r="A211" s="199"/>
      <c r="B211" s="210"/>
      <c r="C211" s="210"/>
      <c r="D211" s="210"/>
      <c r="E211" s="210"/>
      <c r="F211" s="210"/>
      <c r="G211" s="210"/>
      <c r="H211" s="210"/>
      <c r="I211" s="210"/>
      <c r="J211" s="210"/>
      <c r="K211" s="210"/>
      <c r="L211" s="210"/>
      <c r="M211" s="210"/>
      <c r="N211" s="212"/>
    </row>
    <row r="212" spans="1:14" ht="12.75" customHeight="1" x14ac:dyDescent="0.2">
      <c r="A212" s="207" t="s">
        <v>82</v>
      </c>
      <c r="B212" s="209">
        <v>46003</v>
      </c>
      <c r="C212" s="209">
        <v>22689</v>
      </c>
      <c r="D212" s="209">
        <v>10624</v>
      </c>
      <c r="E212" s="209">
        <v>37786</v>
      </c>
      <c r="F212" s="209">
        <v>59827</v>
      </c>
      <c r="G212" s="209">
        <v>57070</v>
      </c>
      <c r="H212" s="209">
        <v>52292</v>
      </c>
      <c r="I212" s="209">
        <v>53402</v>
      </c>
      <c r="J212" s="209">
        <v>59896</v>
      </c>
      <c r="K212" s="209">
        <v>63029</v>
      </c>
      <c r="L212" s="209">
        <v>50735</v>
      </c>
      <c r="M212" s="209">
        <v>55280</v>
      </c>
      <c r="N212" s="211">
        <f>SUM(B212:M212)</f>
        <v>568633</v>
      </c>
    </row>
    <row r="213" spans="1:14" ht="12.75" customHeight="1" thickBot="1" x14ac:dyDescent="0.25">
      <c r="A213" s="208"/>
      <c r="B213" s="210"/>
      <c r="C213" s="210"/>
      <c r="D213" s="210"/>
      <c r="E213" s="210"/>
      <c r="F213" s="210"/>
      <c r="G213" s="210"/>
      <c r="H213" s="210"/>
      <c r="I213" s="210"/>
      <c r="J213" s="210"/>
      <c r="K213" s="210"/>
      <c r="L213" s="210"/>
      <c r="M213" s="210"/>
      <c r="N213" s="212"/>
    </row>
    <row r="214" spans="1:14" ht="12.75" customHeight="1" x14ac:dyDescent="0.2">
      <c r="A214" s="207" t="s">
        <v>83</v>
      </c>
      <c r="B214" s="209"/>
      <c r="C214" s="209">
        <v>1040</v>
      </c>
      <c r="D214" s="209">
        <v>2550</v>
      </c>
      <c r="E214" s="209">
        <v>3500</v>
      </c>
      <c r="F214" s="209">
        <v>2880</v>
      </c>
      <c r="G214" s="209">
        <v>2860</v>
      </c>
      <c r="H214" s="209">
        <v>2910</v>
      </c>
      <c r="I214" s="209">
        <v>2410</v>
      </c>
      <c r="J214" s="209">
        <v>0</v>
      </c>
      <c r="K214" s="209">
        <v>0</v>
      </c>
      <c r="L214" s="209">
        <v>920</v>
      </c>
      <c r="M214" s="209">
        <v>980</v>
      </c>
      <c r="N214" s="211">
        <f t="shared" si="10"/>
        <v>20050</v>
      </c>
    </row>
    <row r="215" spans="1:14" ht="12.75" customHeight="1" thickBot="1" x14ac:dyDescent="0.25">
      <c r="A215" s="208"/>
      <c r="B215" s="210"/>
      <c r="C215" s="210"/>
      <c r="D215" s="210"/>
      <c r="E215" s="210"/>
      <c r="F215" s="210"/>
      <c r="G215" s="210"/>
      <c r="H215" s="210"/>
      <c r="I215" s="210"/>
      <c r="J215" s="210"/>
      <c r="K215" s="210"/>
      <c r="L215" s="210"/>
      <c r="M215" s="210"/>
      <c r="N215" s="212"/>
    </row>
    <row r="216" spans="1:14" ht="12.75" customHeight="1" x14ac:dyDescent="0.2">
      <c r="A216" s="198" t="s">
        <v>44</v>
      </c>
      <c r="B216" s="209"/>
      <c r="C216" s="209">
        <v>500</v>
      </c>
      <c r="D216" s="209">
        <v>1994</v>
      </c>
      <c r="E216" s="209">
        <v>1086</v>
      </c>
      <c r="F216" s="209">
        <v>957</v>
      </c>
      <c r="G216" s="209"/>
      <c r="H216" s="209">
        <v>1092</v>
      </c>
      <c r="I216" s="209">
        <v>1140</v>
      </c>
      <c r="J216" s="209">
        <v>0</v>
      </c>
      <c r="K216" s="209">
        <v>0</v>
      </c>
      <c r="L216" s="209">
        <v>0</v>
      </c>
      <c r="M216" s="209">
        <v>0</v>
      </c>
      <c r="N216" s="211">
        <f t="shared" si="10"/>
        <v>6769</v>
      </c>
    </row>
    <row r="217" spans="1:14" ht="12.75" customHeight="1" thickBot="1" x14ac:dyDescent="0.25">
      <c r="A217" s="199"/>
      <c r="B217" s="210"/>
      <c r="C217" s="210"/>
      <c r="D217" s="210"/>
      <c r="E217" s="210"/>
      <c r="F217" s="210"/>
      <c r="G217" s="210"/>
      <c r="H217" s="210"/>
      <c r="I217" s="210"/>
      <c r="J217" s="210"/>
      <c r="K217" s="210"/>
      <c r="L217" s="210"/>
      <c r="M217" s="210"/>
      <c r="N217" s="212"/>
    </row>
    <row r="218" spans="1:14" ht="12.75" customHeight="1" x14ac:dyDescent="0.2">
      <c r="A218" s="207" t="s">
        <v>84</v>
      </c>
      <c r="B218" s="209"/>
      <c r="C218" s="209"/>
      <c r="D218" s="209"/>
      <c r="E218" s="209"/>
      <c r="F218" s="209"/>
      <c r="G218" s="209"/>
      <c r="H218" s="209"/>
      <c r="I218" s="209"/>
      <c r="J218" s="209">
        <v>0</v>
      </c>
      <c r="K218" s="209">
        <v>0</v>
      </c>
      <c r="L218" s="209">
        <v>0</v>
      </c>
      <c r="M218" s="209">
        <v>0</v>
      </c>
      <c r="N218" s="211">
        <f t="shared" si="10"/>
        <v>0</v>
      </c>
    </row>
    <row r="219" spans="1:14" ht="12.75" customHeight="1" thickBot="1" x14ac:dyDescent="0.25">
      <c r="A219" s="208"/>
      <c r="B219" s="210"/>
      <c r="C219" s="210"/>
      <c r="D219" s="210"/>
      <c r="E219" s="210"/>
      <c r="F219" s="210"/>
      <c r="G219" s="210"/>
      <c r="H219" s="210"/>
      <c r="I219" s="210"/>
      <c r="J219" s="210"/>
      <c r="K219" s="210"/>
      <c r="L219" s="210"/>
      <c r="M219" s="210"/>
      <c r="N219" s="212"/>
    </row>
    <row r="220" spans="1:14" ht="12.75" customHeight="1" x14ac:dyDescent="0.2">
      <c r="A220" s="207" t="s">
        <v>85</v>
      </c>
      <c r="B220" s="209"/>
      <c r="C220" s="209"/>
      <c r="D220" s="209"/>
      <c r="E220" s="209"/>
      <c r="F220" s="209"/>
      <c r="G220" s="209">
        <v>280</v>
      </c>
      <c r="H220" s="209">
        <v>210</v>
      </c>
      <c r="I220" s="209"/>
      <c r="J220" s="209">
        <v>0</v>
      </c>
      <c r="K220" s="209">
        <v>0</v>
      </c>
      <c r="L220" s="209">
        <v>0</v>
      </c>
      <c r="M220" s="209">
        <v>0</v>
      </c>
      <c r="N220" s="211">
        <f t="shared" si="10"/>
        <v>490</v>
      </c>
    </row>
    <row r="221" spans="1:14" ht="12.75" customHeight="1" thickBot="1" x14ac:dyDescent="0.25">
      <c r="A221" s="208"/>
      <c r="B221" s="210"/>
      <c r="C221" s="210"/>
      <c r="D221" s="210"/>
      <c r="E221" s="210"/>
      <c r="F221" s="210"/>
      <c r="G221" s="210"/>
      <c r="H221" s="210"/>
      <c r="I221" s="210"/>
      <c r="J221" s="210"/>
      <c r="K221" s="210"/>
      <c r="L221" s="210"/>
      <c r="M221" s="210"/>
      <c r="N221" s="212"/>
    </row>
    <row r="222" spans="1:14" ht="12.75" customHeight="1" x14ac:dyDescent="0.2">
      <c r="A222" s="198" t="s">
        <v>86</v>
      </c>
      <c r="B222" s="209"/>
      <c r="C222" s="209"/>
      <c r="D222" s="209"/>
      <c r="E222" s="209"/>
      <c r="F222" s="209"/>
      <c r="G222" s="209"/>
      <c r="H222" s="209"/>
      <c r="I222" s="209"/>
      <c r="J222" s="209">
        <v>0</v>
      </c>
      <c r="K222" s="209">
        <v>0</v>
      </c>
      <c r="L222" s="209">
        <v>0</v>
      </c>
      <c r="M222" s="209">
        <v>0</v>
      </c>
      <c r="N222" s="211">
        <f t="shared" si="10"/>
        <v>0</v>
      </c>
    </row>
    <row r="223" spans="1:14" ht="12.75" customHeight="1" thickBot="1" x14ac:dyDescent="0.25">
      <c r="A223" s="199"/>
      <c r="B223" s="210"/>
      <c r="C223" s="210"/>
      <c r="D223" s="210"/>
      <c r="E223" s="210"/>
      <c r="F223" s="210"/>
      <c r="G223" s="210"/>
      <c r="H223" s="210"/>
      <c r="I223" s="210"/>
      <c r="J223" s="210"/>
      <c r="K223" s="210"/>
      <c r="L223" s="210"/>
      <c r="M223" s="210"/>
      <c r="N223" s="212"/>
    </row>
    <row r="224" spans="1:14" ht="12.75" customHeight="1" x14ac:dyDescent="0.2">
      <c r="A224" s="207" t="s">
        <v>87</v>
      </c>
      <c r="B224" s="209"/>
      <c r="C224" s="209"/>
      <c r="D224" s="209"/>
      <c r="E224" s="209"/>
      <c r="F224" s="209"/>
      <c r="G224" s="209"/>
      <c r="H224" s="209"/>
      <c r="I224" s="209"/>
      <c r="J224" s="209">
        <v>0</v>
      </c>
      <c r="K224" s="209">
        <v>30</v>
      </c>
      <c r="L224" s="209">
        <v>0</v>
      </c>
      <c r="M224" s="209">
        <v>0</v>
      </c>
      <c r="N224" s="211">
        <f>SUM(B224:M224)</f>
        <v>30</v>
      </c>
    </row>
    <row r="225" spans="1:14" ht="12.75" customHeight="1" thickBot="1" x14ac:dyDescent="0.25">
      <c r="A225" s="208"/>
      <c r="B225" s="210"/>
      <c r="C225" s="210"/>
      <c r="D225" s="210"/>
      <c r="E225" s="210"/>
      <c r="F225" s="210"/>
      <c r="G225" s="210"/>
      <c r="H225" s="210"/>
      <c r="I225" s="210"/>
      <c r="J225" s="210"/>
      <c r="K225" s="210"/>
      <c r="L225" s="210"/>
      <c r="M225" s="210"/>
      <c r="N225" s="212"/>
    </row>
    <row r="226" spans="1:14" ht="12.75" customHeight="1" x14ac:dyDescent="0.2">
      <c r="A226" s="198" t="s">
        <v>88</v>
      </c>
      <c r="B226" s="209">
        <v>415</v>
      </c>
      <c r="C226" s="209">
        <v>2282</v>
      </c>
      <c r="D226" s="209">
        <v>562</v>
      </c>
      <c r="E226" s="209">
        <v>1332</v>
      </c>
      <c r="F226" s="209">
        <v>494</v>
      </c>
      <c r="G226" s="209">
        <v>480</v>
      </c>
      <c r="H226" s="209">
        <v>3254</v>
      </c>
      <c r="I226" s="209">
        <v>5481</v>
      </c>
      <c r="J226" s="209">
        <v>4341</v>
      </c>
      <c r="K226" s="209">
        <v>3222</v>
      </c>
      <c r="L226" s="209">
        <v>4262</v>
      </c>
      <c r="M226" s="209">
        <v>4344</v>
      </c>
      <c r="N226" s="211">
        <f>SUM(B226:M226)</f>
        <v>30469</v>
      </c>
    </row>
    <row r="227" spans="1:14" ht="12.75" customHeight="1" thickBot="1" x14ac:dyDescent="0.25">
      <c r="A227" s="199"/>
      <c r="B227" s="210"/>
      <c r="C227" s="210"/>
      <c r="D227" s="210"/>
      <c r="E227" s="210"/>
      <c r="F227" s="210"/>
      <c r="G227" s="210"/>
      <c r="H227" s="210"/>
      <c r="I227" s="210"/>
      <c r="J227" s="210"/>
      <c r="K227" s="210"/>
      <c r="L227" s="210"/>
      <c r="M227" s="210"/>
      <c r="N227" s="212"/>
    </row>
    <row r="228" spans="1:14" ht="12.75" customHeight="1" x14ac:dyDescent="0.2">
      <c r="A228" s="198" t="s">
        <v>89</v>
      </c>
      <c r="B228" s="209">
        <v>2176</v>
      </c>
      <c r="C228" s="209"/>
      <c r="D228" s="209">
        <v>30</v>
      </c>
      <c r="E228" s="209">
        <v>1085</v>
      </c>
      <c r="F228" s="209">
        <v>608</v>
      </c>
      <c r="G228" s="209">
        <v>808</v>
      </c>
      <c r="H228" s="209">
        <v>30</v>
      </c>
      <c r="I228" s="209">
        <v>140</v>
      </c>
      <c r="J228" s="209">
        <v>30</v>
      </c>
      <c r="K228" s="209">
        <v>1263</v>
      </c>
      <c r="L228" s="209">
        <v>890</v>
      </c>
      <c r="M228" s="209">
        <v>732</v>
      </c>
      <c r="N228" s="211">
        <f>SUM(B228:M228)</f>
        <v>7792</v>
      </c>
    </row>
    <row r="229" spans="1:14" ht="12.75" customHeight="1" thickBot="1" x14ac:dyDescent="0.25">
      <c r="A229" s="199"/>
      <c r="B229" s="210"/>
      <c r="C229" s="210"/>
      <c r="D229" s="210"/>
      <c r="E229" s="210"/>
      <c r="F229" s="210"/>
      <c r="G229" s="210"/>
      <c r="H229" s="210"/>
      <c r="I229" s="210"/>
      <c r="J229" s="210"/>
      <c r="K229" s="210"/>
      <c r="L229" s="210"/>
      <c r="M229" s="210"/>
      <c r="N229" s="212"/>
    </row>
    <row r="230" spans="1:14" ht="12.75" customHeight="1" x14ac:dyDescent="0.2">
      <c r="A230" s="205" t="s">
        <v>13</v>
      </c>
      <c r="B230" s="194">
        <f t="shared" ref="B230:M230" si="11">SUM(B210:B228)</f>
        <v>60029</v>
      </c>
      <c r="C230" s="194">
        <f t="shared" si="11"/>
        <v>36213</v>
      </c>
      <c r="D230" s="194">
        <f t="shared" si="11"/>
        <v>23817</v>
      </c>
      <c r="E230" s="194">
        <f t="shared" si="11"/>
        <v>50025</v>
      </c>
      <c r="F230" s="194">
        <f t="shared" si="11"/>
        <v>70349</v>
      </c>
      <c r="G230" s="194">
        <f t="shared" si="11"/>
        <v>73046</v>
      </c>
      <c r="H230" s="194">
        <f t="shared" si="11"/>
        <v>72897</v>
      </c>
      <c r="I230" s="194">
        <f t="shared" si="11"/>
        <v>74151</v>
      </c>
      <c r="J230" s="194">
        <f t="shared" si="11"/>
        <v>75371</v>
      </c>
      <c r="K230" s="194">
        <f t="shared" si="11"/>
        <v>80184</v>
      </c>
      <c r="L230" s="194">
        <f t="shared" si="11"/>
        <v>68367</v>
      </c>
      <c r="M230" s="194">
        <f t="shared" si="11"/>
        <v>72662</v>
      </c>
      <c r="N230" s="194">
        <f>SUM(B230:M230)</f>
        <v>757111</v>
      </c>
    </row>
    <row r="231" spans="1:14" ht="12.75" customHeight="1" thickBot="1" x14ac:dyDescent="0.25">
      <c r="A231" s="206"/>
      <c r="B231" s="195"/>
      <c r="C231" s="195"/>
      <c r="D231" s="195"/>
      <c r="E231" s="195"/>
      <c r="F231" s="195"/>
      <c r="G231" s="195"/>
      <c r="H231" s="195"/>
      <c r="I231" s="195"/>
      <c r="J231" s="195"/>
      <c r="K231" s="195"/>
      <c r="L231" s="195"/>
      <c r="M231" s="195"/>
      <c r="N231" s="195"/>
    </row>
    <row r="235" spans="1:14" s="10" customFormat="1" ht="24.95" customHeight="1" x14ac:dyDescent="0.2">
      <c r="A235" s="204" t="s">
        <v>194</v>
      </c>
      <c r="B235" s="204"/>
      <c r="C235" s="204"/>
      <c r="D235" s="204"/>
      <c r="E235" s="204"/>
      <c r="F235" s="204"/>
      <c r="G235" s="204"/>
      <c r="H235" s="204"/>
      <c r="I235" s="204"/>
      <c r="J235" s="204"/>
      <c r="K235" s="204"/>
      <c r="L235" s="204"/>
      <c r="M235" s="204"/>
      <c r="N235" s="204"/>
    </row>
    <row r="236" spans="1:14" ht="12.75" customHeight="1" thickBot="1" x14ac:dyDescent="0.25"/>
    <row r="237" spans="1:14" ht="12.75" customHeight="1" x14ac:dyDescent="0.2">
      <c r="A237" s="198"/>
      <c r="B237" s="198" t="s">
        <v>1</v>
      </c>
      <c r="C237" s="198" t="s">
        <v>2</v>
      </c>
      <c r="D237" s="198" t="s">
        <v>3</v>
      </c>
      <c r="E237" s="198" t="s">
        <v>4</v>
      </c>
      <c r="F237" s="198" t="s">
        <v>5</v>
      </c>
      <c r="G237" s="198" t="s">
        <v>6</v>
      </c>
      <c r="H237" s="198" t="s">
        <v>7</v>
      </c>
      <c r="I237" s="198" t="s">
        <v>8</v>
      </c>
      <c r="J237" s="198" t="s">
        <v>9</v>
      </c>
      <c r="K237" s="198" t="s">
        <v>10</v>
      </c>
      <c r="L237" s="198" t="s">
        <v>11</v>
      </c>
      <c r="M237" s="198" t="s">
        <v>12</v>
      </c>
      <c r="N237" s="196" t="s">
        <v>13</v>
      </c>
    </row>
    <row r="238" spans="1:14" ht="12.75" customHeight="1" thickBot="1" x14ac:dyDescent="0.25">
      <c r="A238" s="199"/>
      <c r="B238" s="199"/>
      <c r="C238" s="199"/>
      <c r="D238" s="199"/>
      <c r="E238" s="199"/>
      <c r="F238" s="199"/>
      <c r="G238" s="199"/>
      <c r="H238" s="199"/>
      <c r="I238" s="199"/>
      <c r="J238" s="199"/>
      <c r="K238" s="199"/>
      <c r="L238" s="199"/>
      <c r="M238" s="199"/>
      <c r="N238" s="197"/>
    </row>
    <row r="239" spans="1:14" ht="12.75" customHeight="1" x14ac:dyDescent="0.2">
      <c r="A239" s="198" t="s">
        <v>91</v>
      </c>
      <c r="B239" s="209"/>
      <c r="C239" s="209"/>
      <c r="D239" s="209"/>
      <c r="E239" s="209"/>
      <c r="F239" s="209"/>
      <c r="G239" s="209"/>
      <c r="H239" s="209"/>
      <c r="I239" s="209"/>
      <c r="J239" s="209"/>
      <c r="K239" s="209"/>
      <c r="L239" s="209"/>
      <c r="M239" s="209"/>
      <c r="N239" s="211">
        <f>SUM(B239:M239)</f>
        <v>0</v>
      </c>
    </row>
    <row r="240" spans="1:14" ht="12.75" customHeight="1" thickBot="1" x14ac:dyDescent="0.25">
      <c r="A240" s="199"/>
      <c r="B240" s="210"/>
      <c r="C240" s="210"/>
      <c r="D240" s="210"/>
      <c r="E240" s="210"/>
      <c r="F240" s="210"/>
      <c r="G240" s="210"/>
      <c r="H240" s="210"/>
      <c r="I240" s="210"/>
      <c r="J240" s="210"/>
      <c r="K240" s="210"/>
      <c r="L240" s="210"/>
      <c r="M240" s="210"/>
      <c r="N240" s="212"/>
    </row>
    <row r="241" spans="1:14" ht="12.75" customHeight="1" x14ac:dyDescent="0.2">
      <c r="A241" s="198" t="s">
        <v>99</v>
      </c>
      <c r="B241" s="209"/>
      <c r="C241" s="209"/>
      <c r="D241" s="209"/>
      <c r="E241" s="209"/>
      <c r="F241" s="209"/>
      <c r="G241" s="209"/>
      <c r="H241" s="209"/>
      <c r="I241" s="209"/>
      <c r="J241" s="209"/>
      <c r="K241" s="209"/>
      <c r="L241" s="209"/>
      <c r="M241" s="209"/>
      <c r="N241" s="211">
        <f>SUM(B241:M241)</f>
        <v>0</v>
      </c>
    </row>
    <row r="242" spans="1:14" ht="12.75" customHeight="1" thickBot="1" x14ac:dyDescent="0.25">
      <c r="A242" s="199"/>
      <c r="B242" s="210"/>
      <c r="C242" s="210"/>
      <c r="D242" s="210"/>
      <c r="E242" s="210"/>
      <c r="F242" s="210"/>
      <c r="G242" s="210"/>
      <c r="H242" s="210"/>
      <c r="I242" s="210"/>
      <c r="J242" s="210"/>
      <c r="K242" s="210"/>
      <c r="L242" s="210"/>
      <c r="M242" s="210"/>
      <c r="N242" s="212"/>
    </row>
    <row r="243" spans="1:14" ht="12.75" customHeight="1" x14ac:dyDescent="0.2">
      <c r="A243" s="198" t="s">
        <v>86</v>
      </c>
      <c r="B243" s="209"/>
      <c r="C243" s="209"/>
      <c r="D243" s="209"/>
      <c r="E243" s="209"/>
      <c r="F243" s="209"/>
      <c r="G243" s="209"/>
      <c r="H243" s="209"/>
      <c r="I243" s="209"/>
      <c r="J243" s="209"/>
      <c r="K243" s="209"/>
      <c r="L243" s="209"/>
      <c r="M243" s="209"/>
      <c r="N243" s="211">
        <f>SUM(B243:M243)</f>
        <v>0</v>
      </c>
    </row>
    <row r="244" spans="1:14" ht="12.75" customHeight="1" thickBot="1" x14ac:dyDescent="0.25">
      <c r="A244" s="199"/>
      <c r="B244" s="210"/>
      <c r="C244" s="210"/>
      <c r="D244" s="210"/>
      <c r="E244" s="210"/>
      <c r="F244" s="210"/>
      <c r="G244" s="210"/>
      <c r="H244" s="210"/>
      <c r="I244" s="210"/>
      <c r="J244" s="210"/>
      <c r="K244" s="210"/>
      <c r="L244" s="210"/>
      <c r="M244" s="210"/>
      <c r="N244" s="212"/>
    </row>
    <row r="245" spans="1:14" ht="12.75" customHeight="1" x14ac:dyDescent="0.2">
      <c r="A245" s="205" t="s">
        <v>13</v>
      </c>
      <c r="B245" s="205">
        <f>SUM(B239:B243)</f>
        <v>0</v>
      </c>
      <c r="C245" s="205">
        <f t="shared" ref="C245:M245" si="12">SUM(C239:C243)</f>
        <v>0</v>
      </c>
      <c r="D245" s="205">
        <f t="shared" si="12"/>
        <v>0</v>
      </c>
      <c r="E245" s="205">
        <f t="shared" si="12"/>
        <v>0</v>
      </c>
      <c r="F245" s="205">
        <f t="shared" si="12"/>
        <v>0</v>
      </c>
      <c r="G245" s="205">
        <f t="shared" si="12"/>
        <v>0</v>
      </c>
      <c r="H245" s="205">
        <f t="shared" si="12"/>
        <v>0</v>
      </c>
      <c r="I245" s="205">
        <f t="shared" si="12"/>
        <v>0</v>
      </c>
      <c r="J245" s="205">
        <f t="shared" si="12"/>
        <v>0</v>
      </c>
      <c r="K245" s="205">
        <f t="shared" si="12"/>
        <v>0</v>
      </c>
      <c r="L245" s="205">
        <f t="shared" si="12"/>
        <v>0</v>
      </c>
      <c r="M245" s="205">
        <f t="shared" si="12"/>
        <v>0</v>
      </c>
      <c r="N245" s="215" t="s">
        <v>186</v>
      </c>
    </row>
    <row r="246" spans="1:14" ht="12.75" customHeight="1" thickBot="1" x14ac:dyDescent="0.25">
      <c r="A246" s="206"/>
      <c r="B246" s="206"/>
      <c r="C246" s="206"/>
      <c r="D246" s="206"/>
      <c r="E246" s="206"/>
      <c r="F246" s="206"/>
      <c r="G246" s="206"/>
      <c r="H246" s="206"/>
      <c r="I246" s="206"/>
      <c r="J246" s="206"/>
      <c r="K246" s="206"/>
      <c r="L246" s="206"/>
      <c r="M246" s="206"/>
      <c r="N246" s="216"/>
    </row>
  </sheetData>
  <mergeCells count="1429">
    <mergeCell ref="A17:A18"/>
    <mergeCell ref="A19:A20"/>
    <mergeCell ref="A21:A22"/>
    <mergeCell ref="A23:A24"/>
    <mergeCell ref="A25:A26"/>
    <mergeCell ref="A27:A28"/>
    <mergeCell ref="A33:A34"/>
    <mergeCell ref="A41:A42"/>
    <mergeCell ref="A43:A44"/>
    <mergeCell ref="A45:A46"/>
    <mergeCell ref="A47:A48"/>
    <mergeCell ref="A98:A99"/>
    <mergeCell ref="A90:A91"/>
    <mergeCell ref="A72:A73"/>
    <mergeCell ref="A74:A75"/>
    <mergeCell ref="A68:A69"/>
    <mergeCell ref="A70:A71"/>
    <mergeCell ref="A111:A112"/>
    <mergeCell ref="A115:A116"/>
    <mergeCell ref="A60:A61"/>
    <mergeCell ref="A62:A63"/>
    <mergeCell ref="A64:A65"/>
    <mergeCell ref="A66:A67"/>
    <mergeCell ref="A129:A130"/>
    <mergeCell ref="A131:A132"/>
    <mergeCell ref="A76:A77"/>
    <mergeCell ref="A78:A79"/>
    <mergeCell ref="A80:A81"/>
    <mergeCell ref="A113:A114"/>
    <mergeCell ref="A29:A30"/>
    <mergeCell ref="A31:A32"/>
    <mergeCell ref="A92:A93"/>
    <mergeCell ref="A94:A95"/>
    <mergeCell ref="A82:A83"/>
    <mergeCell ref="A84:A85"/>
    <mergeCell ref="A86:A87"/>
    <mergeCell ref="A88:A89"/>
    <mergeCell ref="A56:A57"/>
    <mergeCell ref="A58:A59"/>
    <mergeCell ref="A35:A36"/>
    <mergeCell ref="A37:A38"/>
    <mergeCell ref="A39:A40"/>
    <mergeCell ref="A222:A223"/>
    <mergeCell ref="A224:A225"/>
    <mergeCell ref="A226:A227"/>
    <mergeCell ref="A228:A229"/>
    <mergeCell ref="A206:N206"/>
    <mergeCell ref="N199:N200"/>
    <mergeCell ref="N197:N198"/>
    <mergeCell ref="B199:B200"/>
    <mergeCell ref="A193:A194"/>
    <mergeCell ref="A195:A196"/>
    <mergeCell ref="A181:A182"/>
    <mergeCell ref="A183:A184"/>
    <mergeCell ref="A185:A186"/>
    <mergeCell ref="A187:A188"/>
    <mergeCell ref="A189:A190"/>
    <mergeCell ref="A168:A169"/>
    <mergeCell ref="A154:A155"/>
    <mergeCell ref="A156:A157"/>
    <mergeCell ref="A158:A159"/>
    <mergeCell ref="A160:A161"/>
    <mergeCell ref="A162:A163"/>
    <mergeCell ref="A164:A165"/>
    <mergeCell ref="A166:A167"/>
    <mergeCell ref="G156:G157"/>
    <mergeCell ref="H156:H157"/>
    <mergeCell ref="B158:B159"/>
    <mergeCell ref="C158:C159"/>
    <mergeCell ref="D158:D159"/>
    <mergeCell ref="E158:E159"/>
    <mergeCell ref="K156:K157"/>
    <mergeCell ref="L156:L157"/>
    <mergeCell ref="I156:I157"/>
    <mergeCell ref="G45:G46"/>
    <mergeCell ref="H45:H46"/>
    <mergeCell ref="I45:I46"/>
    <mergeCell ref="J45:J46"/>
    <mergeCell ref="J43:J44"/>
    <mergeCell ref="K45:K46"/>
    <mergeCell ref="L45:L46"/>
    <mergeCell ref="M45:M46"/>
    <mergeCell ref="N45:N46"/>
    <mergeCell ref="N43:N44"/>
    <mergeCell ref="B45:B46"/>
    <mergeCell ref="C45:C46"/>
    <mergeCell ref="D45:D46"/>
    <mergeCell ref="E45:E46"/>
    <mergeCell ref="F45:F46"/>
    <mergeCell ref="A197:A198"/>
    <mergeCell ref="A199:A200"/>
    <mergeCell ref="A146:A147"/>
    <mergeCell ref="A148:A149"/>
    <mergeCell ref="A150:A151"/>
    <mergeCell ref="A152:A153"/>
    <mergeCell ref="A117:A118"/>
    <mergeCell ref="A127:A128"/>
    <mergeCell ref="A135:A136"/>
    <mergeCell ref="A107:N107"/>
    <mergeCell ref="A96:A97"/>
    <mergeCell ref="A100:A101"/>
    <mergeCell ref="A133:A134"/>
    <mergeCell ref="A119:A120"/>
    <mergeCell ref="A121:A122"/>
    <mergeCell ref="A123:A124"/>
    <mergeCell ref="A125:A126"/>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L43:L44"/>
    <mergeCell ref="K43:K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25:M26"/>
    <mergeCell ref="L21:L22"/>
    <mergeCell ref="I21:I22"/>
    <mergeCell ref="J21:J22"/>
    <mergeCell ref="J23:J24"/>
    <mergeCell ref="K23:K24"/>
    <mergeCell ref="N25:N26"/>
    <mergeCell ref="N23:N24"/>
    <mergeCell ref="B25:B26"/>
    <mergeCell ref="C25:C26"/>
    <mergeCell ref="D25:D26"/>
    <mergeCell ref="E25:E26"/>
    <mergeCell ref="F25:F26"/>
    <mergeCell ref="G25:G26"/>
    <mergeCell ref="H25:H26"/>
    <mergeCell ref="M23:M24"/>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B23:B24"/>
    <mergeCell ref="C23:C24"/>
    <mergeCell ref="D23:D24"/>
    <mergeCell ref="E23:E24"/>
    <mergeCell ref="K21:K22"/>
    <mergeCell ref="M21:M22"/>
    <mergeCell ref="L23:L24"/>
    <mergeCell ref="E21:E22"/>
    <mergeCell ref="F21:F22"/>
    <mergeCell ref="G21:G22"/>
    <mergeCell ref="H21:H22"/>
    <mergeCell ref="M19:M20"/>
    <mergeCell ref="L19:L20"/>
    <mergeCell ref="F23:F24"/>
    <mergeCell ref="G23:G24"/>
    <mergeCell ref="H23:H24"/>
    <mergeCell ref="I23:I24"/>
    <mergeCell ref="M17:M18"/>
    <mergeCell ref="F19:F20"/>
    <mergeCell ref="G19:G20"/>
    <mergeCell ref="H19:H20"/>
    <mergeCell ref="I19:I20"/>
    <mergeCell ref="N17:N18"/>
    <mergeCell ref="G17:G18"/>
    <mergeCell ref="H17:H18"/>
    <mergeCell ref="I17:I18"/>
    <mergeCell ref="J17:J18"/>
    <mergeCell ref="B19:B20"/>
    <mergeCell ref="C19:C20"/>
    <mergeCell ref="D19:D20"/>
    <mergeCell ref="E19:E20"/>
    <mergeCell ref="N21:N22"/>
    <mergeCell ref="N19:N20"/>
    <mergeCell ref="B21:B22"/>
    <mergeCell ref="C21:C22"/>
    <mergeCell ref="D21:D22"/>
    <mergeCell ref="K19:K20"/>
    <mergeCell ref="B100:B101"/>
    <mergeCell ref="C100:C101"/>
    <mergeCell ref="D100:D101"/>
    <mergeCell ref="H98:H99"/>
    <mergeCell ref="I98:I99"/>
    <mergeCell ref="G100:G101"/>
    <mergeCell ref="H100:H101"/>
    <mergeCell ref="I100:I101"/>
    <mergeCell ref="J100:J101"/>
    <mergeCell ref="J98:J99"/>
    <mergeCell ref="K100:K101"/>
    <mergeCell ref="L100:L101"/>
    <mergeCell ref="M100:M101"/>
    <mergeCell ref="N100:N101"/>
    <mergeCell ref="N98:N99"/>
    <mergeCell ref="E100:E101"/>
    <mergeCell ref="F100:F101"/>
    <mergeCell ref="M98:M99"/>
    <mergeCell ref="F98:F99"/>
    <mergeCell ref="G98:G99"/>
    <mergeCell ref="M96:M97"/>
    <mergeCell ref="N96:N97"/>
    <mergeCell ref="N94:N95"/>
    <mergeCell ref="B96:B97"/>
    <mergeCell ref="C96:C97"/>
    <mergeCell ref="D96:D97"/>
    <mergeCell ref="E96:E97"/>
    <mergeCell ref="F96:F97"/>
    <mergeCell ref="G96:G97"/>
    <mergeCell ref="H96:H97"/>
    <mergeCell ref="K96:K97"/>
    <mergeCell ref="L96:L97"/>
    <mergeCell ref="I96:I97"/>
    <mergeCell ref="J96:J97"/>
    <mergeCell ref="L98:L99"/>
    <mergeCell ref="K98:K99"/>
    <mergeCell ref="B98:B99"/>
    <mergeCell ref="C98:C99"/>
    <mergeCell ref="D98:D99"/>
    <mergeCell ref="E98:E99"/>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M64:M65"/>
    <mergeCell ref="N56:N57"/>
    <mergeCell ref="N135:N136"/>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H58:H59"/>
    <mergeCell ref="I58:I59"/>
    <mergeCell ref="M60:M61"/>
    <mergeCell ref="N60:N61"/>
    <mergeCell ref="N58:N59"/>
    <mergeCell ref="H60:H61"/>
    <mergeCell ref="B60:B61"/>
    <mergeCell ref="C60:C61"/>
    <mergeCell ref="D60:D61"/>
    <mergeCell ref="E60:E61"/>
    <mergeCell ref="F60:F61"/>
    <mergeCell ref="G60:G61"/>
    <mergeCell ref="M133:M134"/>
    <mergeCell ref="N133:N134"/>
    <mergeCell ref="N131:N132"/>
    <mergeCell ref="B133:B134"/>
    <mergeCell ref="C133:C134"/>
    <mergeCell ref="D133:D134"/>
    <mergeCell ref="E133:E134"/>
    <mergeCell ref="F133:F134"/>
    <mergeCell ref="G133:G134"/>
    <mergeCell ref="H133:H134"/>
    <mergeCell ref="N129:N130"/>
    <mergeCell ref="N127:N128"/>
    <mergeCell ref="J131:J132"/>
    <mergeCell ref="K131:K132"/>
    <mergeCell ref="L131:L132"/>
    <mergeCell ref="M131:M132"/>
    <mergeCell ref="F131:F132"/>
    <mergeCell ref="G131:G132"/>
    <mergeCell ref="H131:H132"/>
    <mergeCell ref="B135:B136"/>
    <mergeCell ref="C135:C136"/>
    <mergeCell ref="D135:D136"/>
    <mergeCell ref="E135:E136"/>
    <mergeCell ref="K133:K134"/>
    <mergeCell ref="L133:L134"/>
    <mergeCell ref="I133:I134"/>
    <mergeCell ref="J133:J134"/>
    <mergeCell ref="J135:J136"/>
    <mergeCell ref="K135:K136"/>
    <mergeCell ref="L135:L136"/>
    <mergeCell ref="M135:M136"/>
    <mergeCell ref="F135:F136"/>
    <mergeCell ref="G135:G136"/>
    <mergeCell ref="H135:H136"/>
    <mergeCell ref="I135:I136"/>
    <mergeCell ref="M129:M130"/>
    <mergeCell ref="B129:B130"/>
    <mergeCell ref="C129:C130"/>
    <mergeCell ref="D129:D130"/>
    <mergeCell ref="E129:E130"/>
    <mergeCell ref="F129:F130"/>
    <mergeCell ref="G129:G130"/>
    <mergeCell ref="H129:H130"/>
    <mergeCell ref="B131:B132"/>
    <mergeCell ref="C131:C132"/>
    <mergeCell ref="D131:D132"/>
    <mergeCell ref="E131:E132"/>
    <mergeCell ref="K129:K130"/>
    <mergeCell ref="L129:L130"/>
    <mergeCell ref="I129:I130"/>
    <mergeCell ref="J129:J130"/>
    <mergeCell ref="I131:I132"/>
    <mergeCell ref="M125:M126"/>
    <mergeCell ref="N125:N126"/>
    <mergeCell ref="N123:N124"/>
    <mergeCell ref="B125:B126"/>
    <mergeCell ref="C125:C126"/>
    <mergeCell ref="D125:D126"/>
    <mergeCell ref="E125:E126"/>
    <mergeCell ref="F125:F126"/>
    <mergeCell ref="G125:G126"/>
    <mergeCell ref="H125:H126"/>
    <mergeCell ref="B127:B128"/>
    <mergeCell ref="C127:C128"/>
    <mergeCell ref="D127:D128"/>
    <mergeCell ref="E127:E128"/>
    <mergeCell ref="K125:K126"/>
    <mergeCell ref="L125:L126"/>
    <mergeCell ref="I125:I126"/>
    <mergeCell ref="J125:J126"/>
    <mergeCell ref="J127:J128"/>
    <mergeCell ref="K127:K128"/>
    <mergeCell ref="L127:L128"/>
    <mergeCell ref="M127:M128"/>
    <mergeCell ref="F127:F128"/>
    <mergeCell ref="G127:G128"/>
    <mergeCell ref="H127:H128"/>
    <mergeCell ref="I127:I128"/>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B119:B120"/>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21:M122"/>
    <mergeCell ref="J113:J114"/>
    <mergeCell ref="J115:J116"/>
    <mergeCell ref="K115:K116"/>
    <mergeCell ref="L115:L116"/>
    <mergeCell ref="M115:M116"/>
    <mergeCell ref="F115:F116"/>
    <mergeCell ref="G115:G116"/>
    <mergeCell ref="H115:H116"/>
    <mergeCell ref="I115:I116"/>
    <mergeCell ref="M117:M118"/>
    <mergeCell ref="N117:N118"/>
    <mergeCell ref="N115:N116"/>
    <mergeCell ref="B117:B118"/>
    <mergeCell ref="C117:C118"/>
    <mergeCell ref="D117:D118"/>
    <mergeCell ref="E117:E118"/>
    <mergeCell ref="F117:F118"/>
    <mergeCell ref="G117:G118"/>
    <mergeCell ref="H117:H118"/>
    <mergeCell ref="N168:N169"/>
    <mergeCell ref="N166:N167"/>
    <mergeCell ref="B168:B169"/>
    <mergeCell ref="C168:C169"/>
    <mergeCell ref="D168:D169"/>
    <mergeCell ref="E168:E169"/>
    <mergeCell ref="F168:F169"/>
    <mergeCell ref="G168:G169"/>
    <mergeCell ref="H168:H169"/>
    <mergeCell ref="M166:M167"/>
    <mergeCell ref="H162:H163"/>
    <mergeCell ref="I162:I163"/>
    <mergeCell ref="B162:B163"/>
    <mergeCell ref="C162:C163"/>
    <mergeCell ref="D162:D163"/>
    <mergeCell ref="E162:E163"/>
    <mergeCell ref="N156:N157"/>
    <mergeCell ref="N154:N155"/>
    <mergeCell ref="B156:B157"/>
    <mergeCell ref="C156:C157"/>
    <mergeCell ref="D156:D157"/>
    <mergeCell ref="E156:E157"/>
    <mergeCell ref="F156:F157"/>
    <mergeCell ref="B111:B112"/>
    <mergeCell ref="C111:C112"/>
    <mergeCell ref="D111:D112"/>
    <mergeCell ref="E111:E112"/>
    <mergeCell ref="K168:K169"/>
    <mergeCell ref="L168:L169"/>
    <mergeCell ref="I168:I169"/>
    <mergeCell ref="J168:J169"/>
    <mergeCell ref="J166:J167"/>
    <mergeCell ref="K166:K167"/>
    <mergeCell ref="J111:J112"/>
    <mergeCell ref="K111:K112"/>
    <mergeCell ref="L111:L112"/>
    <mergeCell ref="M111:M112"/>
    <mergeCell ref="F111:F112"/>
    <mergeCell ref="G111:G112"/>
    <mergeCell ref="H111:H112"/>
    <mergeCell ref="I111:I112"/>
    <mergeCell ref="M113:M114"/>
    <mergeCell ref="L166:L167"/>
    <mergeCell ref="F166:F167"/>
    <mergeCell ref="G166:G167"/>
    <mergeCell ref="H166:H167"/>
    <mergeCell ref="I166:I167"/>
    <mergeCell ref="B166:B167"/>
    <mergeCell ref="C166:C167"/>
    <mergeCell ref="D166:D167"/>
    <mergeCell ref="E166:E167"/>
    <mergeCell ref="K162:K163"/>
    <mergeCell ref="M162:M163"/>
    <mergeCell ref="F162:F163"/>
    <mergeCell ref="G162:G163"/>
    <mergeCell ref="N113:N114"/>
    <mergeCell ref="N111:N112"/>
    <mergeCell ref="B113:B114"/>
    <mergeCell ref="N164:N165"/>
    <mergeCell ref="N162:N163"/>
    <mergeCell ref="B164:B165"/>
    <mergeCell ref="C164:C165"/>
    <mergeCell ref="D164:D165"/>
    <mergeCell ref="E164:E165"/>
    <mergeCell ref="F164:F165"/>
    <mergeCell ref="G164:G165"/>
    <mergeCell ref="H164:H165"/>
    <mergeCell ref="L162:L163"/>
    <mergeCell ref="K164:K165"/>
    <mergeCell ref="L164:L165"/>
    <mergeCell ref="I164:I165"/>
    <mergeCell ref="J164:J165"/>
    <mergeCell ref="M164:M165"/>
    <mergeCell ref="N160:N161"/>
    <mergeCell ref="N158:N159"/>
    <mergeCell ref="B160:B161"/>
    <mergeCell ref="C160:C161"/>
    <mergeCell ref="D160:D161"/>
    <mergeCell ref="E160:E161"/>
    <mergeCell ref="F160:F161"/>
    <mergeCell ref="G160:G161"/>
    <mergeCell ref="H160:H161"/>
    <mergeCell ref="K160:K161"/>
    <mergeCell ref="L160:L161"/>
    <mergeCell ref="I160:I161"/>
    <mergeCell ref="J160:J161"/>
    <mergeCell ref="J162:J163"/>
    <mergeCell ref="J156:J157"/>
    <mergeCell ref="J158:J159"/>
    <mergeCell ref="K158:K159"/>
    <mergeCell ref="L158:L159"/>
    <mergeCell ref="M158:M159"/>
    <mergeCell ref="F158:F159"/>
    <mergeCell ref="G158:G159"/>
    <mergeCell ref="H158:H159"/>
    <mergeCell ref="I158:I159"/>
    <mergeCell ref="N152:N153"/>
    <mergeCell ref="N150:N151"/>
    <mergeCell ref="B152:B153"/>
    <mergeCell ref="C152:C153"/>
    <mergeCell ref="D152:D153"/>
    <mergeCell ref="E152:E153"/>
    <mergeCell ref="F152:F153"/>
    <mergeCell ref="G152:G153"/>
    <mergeCell ref="H152:H153"/>
    <mergeCell ref="B154:B155"/>
    <mergeCell ref="C154:C155"/>
    <mergeCell ref="D154:D155"/>
    <mergeCell ref="E154:E155"/>
    <mergeCell ref="K152:K153"/>
    <mergeCell ref="L152:L153"/>
    <mergeCell ref="I152:I153"/>
    <mergeCell ref="J152:J153"/>
    <mergeCell ref="J154:J155"/>
    <mergeCell ref="K154:K155"/>
    <mergeCell ref="L154:L155"/>
    <mergeCell ref="M154:M155"/>
    <mergeCell ref="F154:F155"/>
    <mergeCell ref="G154:G155"/>
    <mergeCell ref="H154:H155"/>
    <mergeCell ref="I154:I155"/>
    <mergeCell ref="N148:N149"/>
    <mergeCell ref="N146:N147"/>
    <mergeCell ref="B148:B149"/>
    <mergeCell ref="C148:C149"/>
    <mergeCell ref="D148:D149"/>
    <mergeCell ref="E148:E149"/>
    <mergeCell ref="F148:F149"/>
    <mergeCell ref="G148:G149"/>
    <mergeCell ref="H148:H149"/>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M199:M200"/>
    <mergeCell ref="C199:C200"/>
    <mergeCell ref="D199:D200"/>
    <mergeCell ref="E199:E200"/>
    <mergeCell ref="F199:F200"/>
    <mergeCell ref="G199:G200"/>
    <mergeCell ref="H199:H200"/>
    <mergeCell ref="D146:D147"/>
    <mergeCell ref="E146:E147"/>
    <mergeCell ref="K199:K200"/>
    <mergeCell ref="L199:L200"/>
    <mergeCell ref="I199:I200"/>
    <mergeCell ref="J199:J200"/>
    <mergeCell ref="J197:J198"/>
    <mergeCell ref="K197:K198"/>
    <mergeCell ref="J146:J147"/>
    <mergeCell ref="K146:K147"/>
    <mergeCell ref="L146:L147"/>
    <mergeCell ref="M146:M147"/>
    <mergeCell ref="F146:F147"/>
    <mergeCell ref="G146:G147"/>
    <mergeCell ref="H146:H147"/>
    <mergeCell ref="I146:I147"/>
    <mergeCell ref="M148:M149"/>
    <mergeCell ref="M152:M153"/>
    <mergeCell ref="M156:M157"/>
    <mergeCell ref="M160:M161"/>
    <mergeCell ref="M168:M169"/>
    <mergeCell ref="M195:M196"/>
    <mergeCell ref="M191:M192"/>
    <mergeCell ref="M187:M188"/>
    <mergeCell ref="M183:M184"/>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L197:L198"/>
    <mergeCell ref="M197:M198"/>
    <mergeCell ref="F197:F198"/>
    <mergeCell ref="G197:G198"/>
    <mergeCell ref="H197:H198"/>
    <mergeCell ref="I197:I198"/>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N183:N184"/>
    <mergeCell ref="N181:N182"/>
    <mergeCell ref="B183:B184"/>
    <mergeCell ref="C183:C184"/>
    <mergeCell ref="D183:D184"/>
    <mergeCell ref="E183:E184"/>
    <mergeCell ref="F183:F184"/>
    <mergeCell ref="G183:G184"/>
    <mergeCell ref="H183:H184"/>
    <mergeCell ref="M181:M182"/>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C179:C180"/>
    <mergeCell ref="D179:D180"/>
    <mergeCell ref="E179:E180"/>
    <mergeCell ref="F179:F180"/>
    <mergeCell ref="G179:G180"/>
    <mergeCell ref="H179:H180"/>
    <mergeCell ref="B181:B182"/>
    <mergeCell ref="C181:C182"/>
    <mergeCell ref="K179:K180"/>
    <mergeCell ref="L179:L180"/>
    <mergeCell ref="I179:I180"/>
    <mergeCell ref="J179:J180"/>
    <mergeCell ref="J181:J182"/>
    <mergeCell ref="K181:K182"/>
    <mergeCell ref="L181:L182"/>
    <mergeCell ref="F181:F182"/>
    <mergeCell ref="G181:G182"/>
    <mergeCell ref="H181:H182"/>
    <mergeCell ref="I181:I182"/>
    <mergeCell ref="E181:E182"/>
    <mergeCell ref="B228:B229"/>
    <mergeCell ref="C228:C229"/>
    <mergeCell ref="D228:D229"/>
    <mergeCell ref="E228:E229"/>
    <mergeCell ref="K226:K227"/>
    <mergeCell ref="L226:L227"/>
    <mergeCell ref="I226:I227"/>
    <mergeCell ref="J226:J227"/>
    <mergeCell ref="J228:J229"/>
    <mergeCell ref="K228:K229"/>
    <mergeCell ref="L228:L229"/>
    <mergeCell ref="M228:M229"/>
    <mergeCell ref="F228:F229"/>
    <mergeCell ref="G228:G229"/>
    <mergeCell ref="H228:H229"/>
    <mergeCell ref="I228:I229"/>
    <mergeCell ref="N228:N229"/>
    <mergeCell ref="J224:J225"/>
    <mergeCell ref="K224:K225"/>
    <mergeCell ref="L224:L225"/>
    <mergeCell ref="M224:M225"/>
    <mergeCell ref="F224:F225"/>
    <mergeCell ref="G224:G225"/>
    <mergeCell ref="H224:H225"/>
    <mergeCell ref="I224:I225"/>
    <mergeCell ref="M226:M227"/>
    <mergeCell ref="B220:B221"/>
    <mergeCell ref="C220:C221"/>
    <mergeCell ref="D220:D221"/>
    <mergeCell ref="E220:E221"/>
    <mergeCell ref="N226:N227"/>
    <mergeCell ref="N224:N225"/>
    <mergeCell ref="B226:B227"/>
    <mergeCell ref="C226:C227"/>
    <mergeCell ref="D226:D227"/>
    <mergeCell ref="E226:E227"/>
    <mergeCell ref="F226:F227"/>
    <mergeCell ref="G226:G227"/>
    <mergeCell ref="H226:H227"/>
    <mergeCell ref="B224:B225"/>
    <mergeCell ref="C224:C225"/>
    <mergeCell ref="D224:D225"/>
    <mergeCell ref="E224:E225"/>
    <mergeCell ref="K218:K219"/>
    <mergeCell ref="L218:L219"/>
    <mergeCell ref="I218:I219"/>
    <mergeCell ref="J218:J219"/>
    <mergeCell ref="J220:J221"/>
    <mergeCell ref="K220:K221"/>
    <mergeCell ref="L220:L221"/>
    <mergeCell ref="M220:M221"/>
    <mergeCell ref="F220:F221"/>
    <mergeCell ref="G220:G221"/>
    <mergeCell ref="H220:H221"/>
    <mergeCell ref="I220:I221"/>
    <mergeCell ref="M222:M223"/>
    <mergeCell ref="B222:B223"/>
    <mergeCell ref="C222:C223"/>
    <mergeCell ref="D222:D223"/>
    <mergeCell ref="E222:E223"/>
    <mergeCell ref="F222:F223"/>
    <mergeCell ref="G222:G223"/>
    <mergeCell ref="H222:H223"/>
    <mergeCell ref="K222:K223"/>
    <mergeCell ref="L222:L223"/>
    <mergeCell ref="I222:I223"/>
    <mergeCell ref="J222:J223"/>
    <mergeCell ref="N243:N244"/>
    <mergeCell ref="B210:B211"/>
    <mergeCell ref="C210:C211"/>
    <mergeCell ref="D210:D211"/>
    <mergeCell ref="E210:E211"/>
    <mergeCell ref="F210:F211"/>
    <mergeCell ref="G210:G211"/>
    <mergeCell ref="H210:H211"/>
    <mergeCell ref="B212:B213"/>
    <mergeCell ref="C212:C213"/>
    <mergeCell ref="D212:D213"/>
    <mergeCell ref="E212:E213"/>
    <mergeCell ref="K210:K211"/>
    <mergeCell ref="L210:L211"/>
    <mergeCell ref="I210:I211"/>
    <mergeCell ref="J210:J211"/>
    <mergeCell ref="J212:J213"/>
    <mergeCell ref="K212:K213"/>
    <mergeCell ref="L212:L213"/>
    <mergeCell ref="I212:I213"/>
    <mergeCell ref="M214:M215"/>
    <mergeCell ref="N214:N215"/>
    <mergeCell ref="N212:N213"/>
    <mergeCell ref="B214:B215"/>
    <mergeCell ref="C214:C215"/>
    <mergeCell ref="D214:D215"/>
    <mergeCell ref="E214:E215"/>
    <mergeCell ref="F214:F215"/>
    <mergeCell ref="G214:G215"/>
    <mergeCell ref="H214:H215"/>
    <mergeCell ref="B216:B217"/>
    <mergeCell ref="C216:C217"/>
    <mergeCell ref="B243:B244"/>
    <mergeCell ref="C243:C244"/>
    <mergeCell ref="D243:D244"/>
    <mergeCell ref="E243:E244"/>
    <mergeCell ref="K241:K242"/>
    <mergeCell ref="L241:L242"/>
    <mergeCell ref="I241:I242"/>
    <mergeCell ref="J241:J242"/>
    <mergeCell ref="J243:J244"/>
    <mergeCell ref="K243:K244"/>
    <mergeCell ref="L243:L244"/>
    <mergeCell ref="M243:M244"/>
    <mergeCell ref="F243:F244"/>
    <mergeCell ref="G243:G244"/>
    <mergeCell ref="H243:H244"/>
    <mergeCell ref="I243:I244"/>
    <mergeCell ref="M210:M211"/>
    <mergeCell ref="M212:M213"/>
    <mergeCell ref="F212:F213"/>
    <mergeCell ref="G212:G213"/>
    <mergeCell ref="H212:H213"/>
    <mergeCell ref="D216:D217"/>
    <mergeCell ref="E216:E217"/>
    <mergeCell ref="K214:K215"/>
    <mergeCell ref="F216:F217"/>
    <mergeCell ref="G216:G217"/>
    <mergeCell ref="H216:H217"/>
    <mergeCell ref="I216:I217"/>
    <mergeCell ref="M218:M219"/>
    <mergeCell ref="L214:L215"/>
    <mergeCell ref="I214:I215"/>
    <mergeCell ref="J214:J215"/>
    <mergeCell ref="A210:A211"/>
    <mergeCell ref="A212:A213"/>
    <mergeCell ref="A214:A215"/>
    <mergeCell ref="A216:A217"/>
    <mergeCell ref="A218:A219"/>
    <mergeCell ref="A220:A221"/>
    <mergeCell ref="A235:N235"/>
    <mergeCell ref="B239:B240"/>
    <mergeCell ref="C239:C240"/>
    <mergeCell ref="D239:D240"/>
    <mergeCell ref="E239:E240"/>
    <mergeCell ref="A239:A240"/>
    <mergeCell ref="L239:L240"/>
    <mergeCell ref="M239:M240"/>
    <mergeCell ref="L237:L238"/>
    <mergeCell ref="N239:N240"/>
    <mergeCell ref="A201:A202"/>
    <mergeCell ref="J239:J240"/>
    <mergeCell ref="K239:K240"/>
    <mergeCell ref="F239:F240"/>
    <mergeCell ref="G239:G240"/>
    <mergeCell ref="H239:H240"/>
    <mergeCell ref="I239:I240"/>
    <mergeCell ref="N210:N211"/>
    <mergeCell ref="J216:J217"/>
    <mergeCell ref="K216:K217"/>
    <mergeCell ref="L216:L217"/>
    <mergeCell ref="N218:N219"/>
    <mergeCell ref="N216:N217"/>
    <mergeCell ref="B218:B219"/>
    <mergeCell ref="C218:C219"/>
    <mergeCell ref="D218:D219"/>
    <mergeCell ref="M47:M48"/>
    <mergeCell ref="M56:M57"/>
    <mergeCell ref="M58:M59"/>
    <mergeCell ref="F102:F103"/>
    <mergeCell ref="G102:G103"/>
    <mergeCell ref="H102:H103"/>
    <mergeCell ref="I102:I103"/>
    <mergeCell ref="H54:H55"/>
    <mergeCell ref="J102:J103"/>
    <mergeCell ref="K102:K103"/>
    <mergeCell ref="L102:L103"/>
    <mergeCell ref="M102:M103"/>
    <mergeCell ref="K54:K55"/>
    <mergeCell ref="L54:L55"/>
    <mergeCell ref="A191:A192"/>
    <mergeCell ref="N102:N103"/>
    <mergeCell ref="A102:A103"/>
    <mergeCell ref="M179:M180"/>
    <mergeCell ref="N179:N180"/>
    <mergeCell ref="D181:D182"/>
    <mergeCell ref="B47:B48"/>
    <mergeCell ref="C47:C48"/>
    <mergeCell ref="D47:D48"/>
    <mergeCell ref="E47:E48"/>
    <mergeCell ref="F47:F48"/>
    <mergeCell ref="G47:G48"/>
    <mergeCell ref="H47:H48"/>
    <mergeCell ref="J47:J48"/>
    <mergeCell ref="A170:A171"/>
    <mergeCell ref="A137:A138"/>
    <mergeCell ref="A179:A180"/>
    <mergeCell ref="B179:B180"/>
    <mergeCell ref="B137:B138"/>
    <mergeCell ref="C137:C138"/>
    <mergeCell ref="D137:D138"/>
    <mergeCell ref="E137:E138"/>
    <mergeCell ref="F137:F138"/>
    <mergeCell ref="G137:G138"/>
    <mergeCell ref="H137:H138"/>
    <mergeCell ref="B146:B147"/>
    <mergeCell ref="C146:C147"/>
    <mergeCell ref="B102:B103"/>
    <mergeCell ref="C102:C103"/>
    <mergeCell ref="D102:D103"/>
    <mergeCell ref="E102:E103"/>
    <mergeCell ref="K137:K138"/>
    <mergeCell ref="L137:L138"/>
    <mergeCell ref="I137:I138"/>
    <mergeCell ref="J137:J138"/>
    <mergeCell ref="B109:B110"/>
    <mergeCell ref="C109:C110"/>
    <mergeCell ref="C113:C114"/>
    <mergeCell ref="D113:D114"/>
    <mergeCell ref="E113:E114"/>
    <mergeCell ref="F113:F114"/>
    <mergeCell ref="G113:G114"/>
    <mergeCell ref="H113:H114"/>
    <mergeCell ref="B115:B116"/>
    <mergeCell ref="C115:C116"/>
    <mergeCell ref="D115:D116"/>
    <mergeCell ref="E115:E116"/>
    <mergeCell ref="K113:K114"/>
    <mergeCell ref="L113:L114"/>
    <mergeCell ref="I113:I114"/>
    <mergeCell ref="A230:A231"/>
    <mergeCell ref="B230:B231"/>
    <mergeCell ref="C230:C231"/>
    <mergeCell ref="D230:D231"/>
    <mergeCell ref="E230:E231"/>
    <mergeCell ref="A237:A238"/>
    <mergeCell ref="M201:M202"/>
    <mergeCell ref="N201:N202"/>
    <mergeCell ref="N230:N231"/>
    <mergeCell ref="B201:B202"/>
    <mergeCell ref="C201:C202"/>
    <mergeCell ref="D201:D202"/>
    <mergeCell ref="E201:E202"/>
    <mergeCell ref="F201:F202"/>
    <mergeCell ref="G201:G202"/>
    <mergeCell ref="H201:H202"/>
    <mergeCell ref="B170:B171"/>
    <mergeCell ref="C170:C171"/>
    <mergeCell ref="D170:D171"/>
    <mergeCell ref="E170:E171"/>
    <mergeCell ref="K201:K202"/>
    <mergeCell ref="L201:L202"/>
    <mergeCell ref="I201:I202"/>
    <mergeCell ref="J201:J202"/>
    <mergeCell ref="F177:F178"/>
    <mergeCell ref="G177:G178"/>
    <mergeCell ref="L170:L171"/>
    <mergeCell ref="M170:M171"/>
    <mergeCell ref="F170:F171"/>
    <mergeCell ref="G170:G171"/>
    <mergeCell ref="H170:H171"/>
    <mergeCell ref="I170:I171"/>
    <mergeCell ref="B237:B238"/>
    <mergeCell ref="C237:C238"/>
    <mergeCell ref="D237:D238"/>
    <mergeCell ref="E237:E238"/>
    <mergeCell ref="L245:L246"/>
    <mergeCell ref="M245:M246"/>
    <mergeCell ref="B241:B242"/>
    <mergeCell ref="C241:C242"/>
    <mergeCell ref="D241:D242"/>
    <mergeCell ref="E241:E242"/>
    <mergeCell ref="N237:N238"/>
    <mergeCell ref="A245:A246"/>
    <mergeCell ref="B245:B246"/>
    <mergeCell ref="C245:C246"/>
    <mergeCell ref="D245:D246"/>
    <mergeCell ref="E245:E246"/>
    <mergeCell ref="F245:F246"/>
    <mergeCell ref="G245:G246"/>
    <mergeCell ref="M241:M242"/>
    <mergeCell ref="N241:N242"/>
    <mergeCell ref="J245:J246"/>
    <mergeCell ref="K245:K246"/>
    <mergeCell ref="H245:H246"/>
    <mergeCell ref="I245:I246"/>
    <mergeCell ref="J237:J238"/>
    <mergeCell ref="K237:K238"/>
    <mergeCell ref="N245:N246"/>
    <mergeCell ref="A241:A242"/>
    <mergeCell ref="A243:A244"/>
    <mergeCell ref="F241:F242"/>
    <mergeCell ref="G241:G242"/>
    <mergeCell ref="H241:H242"/>
    <mergeCell ref="M208:M209"/>
    <mergeCell ref="N208:N209"/>
    <mergeCell ref="G208:G209"/>
    <mergeCell ref="H208:H209"/>
    <mergeCell ref="I208:I209"/>
    <mergeCell ref="J208:J209"/>
    <mergeCell ref="K208:K209"/>
    <mergeCell ref="L208:L209"/>
    <mergeCell ref="C208:C209"/>
    <mergeCell ref="D208:D209"/>
    <mergeCell ref="E208:E209"/>
    <mergeCell ref="F208:F209"/>
    <mergeCell ref="M237:M238"/>
    <mergeCell ref="F237:F238"/>
    <mergeCell ref="G237:G238"/>
    <mergeCell ref="H237:H238"/>
    <mergeCell ref="I237:I238"/>
    <mergeCell ref="F230:F231"/>
    <mergeCell ref="G230:G231"/>
    <mergeCell ref="H230:H231"/>
    <mergeCell ref="I230:I231"/>
    <mergeCell ref="J230:J231"/>
    <mergeCell ref="K230:K231"/>
    <mergeCell ref="L230:L231"/>
    <mergeCell ref="M230:M231"/>
    <mergeCell ref="E218:E219"/>
    <mergeCell ref="F218:F219"/>
    <mergeCell ref="G218:G219"/>
    <mergeCell ref="H218:H219"/>
    <mergeCell ref="M216:M217"/>
    <mergeCell ref="N222:N223"/>
    <mergeCell ref="N220:N221"/>
    <mergeCell ref="F54:F55"/>
    <mergeCell ref="G54:G55"/>
    <mergeCell ref="F58:F59"/>
    <mergeCell ref="G58:G59"/>
    <mergeCell ref="N177:N178"/>
    <mergeCell ref="D144:D145"/>
    <mergeCell ref="E144:E145"/>
    <mergeCell ref="F144:F145"/>
    <mergeCell ref="G144:G145"/>
    <mergeCell ref="M54:M55"/>
    <mergeCell ref="N54:N55"/>
    <mergeCell ref="H109:H110"/>
    <mergeCell ref="I109:I110"/>
    <mergeCell ref="I54:I55"/>
    <mergeCell ref="H177:H178"/>
    <mergeCell ref="I177:I178"/>
    <mergeCell ref="J177:J178"/>
    <mergeCell ref="K177:K178"/>
    <mergeCell ref="L177:L178"/>
    <mergeCell ref="M177:M178"/>
    <mergeCell ref="J170:J171"/>
    <mergeCell ref="K170:K171"/>
    <mergeCell ref="H144:H145"/>
    <mergeCell ref="I144:I145"/>
    <mergeCell ref="J144:J145"/>
    <mergeCell ref="K144:K145"/>
    <mergeCell ref="M137:M138"/>
    <mergeCell ref="N137:N138"/>
    <mergeCell ref="L144:L145"/>
    <mergeCell ref="M144:M145"/>
    <mergeCell ref="N144:N145"/>
    <mergeCell ref="N170:N171"/>
    <mergeCell ref="A15:A16"/>
    <mergeCell ref="A54:A55"/>
    <mergeCell ref="B54:B55"/>
    <mergeCell ref="C54:C55"/>
    <mergeCell ref="D54:D55"/>
    <mergeCell ref="B17:B18"/>
    <mergeCell ref="C17:C18"/>
    <mergeCell ref="D17:D18"/>
    <mergeCell ref="A52:N52"/>
    <mergeCell ref="A2:N2"/>
    <mergeCell ref="A10:E10"/>
    <mergeCell ref="A9:E9"/>
    <mergeCell ref="A8:E8"/>
    <mergeCell ref="A7:E7"/>
    <mergeCell ref="A6:E6"/>
    <mergeCell ref="A5:E5"/>
    <mergeCell ref="A4:E4"/>
    <mergeCell ref="N15:N16"/>
    <mergeCell ref="A13:N13"/>
    <mergeCell ref="B15:B16"/>
    <mergeCell ref="C15:C16"/>
    <mergeCell ref="D15:D16"/>
    <mergeCell ref="E15:E16"/>
    <mergeCell ref="F15:F16"/>
    <mergeCell ref="G15:G16"/>
    <mergeCell ref="H15:H16"/>
    <mergeCell ref="M15:M16"/>
    <mergeCell ref="K15:K16"/>
    <mergeCell ref="L15:L16"/>
    <mergeCell ref="I15:I16"/>
    <mergeCell ref="J15:J16"/>
    <mergeCell ref="L47:L48"/>
    <mergeCell ref="B208:B209"/>
    <mergeCell ref="N109:N110"/>
    <mergeCell ref="B144:B145"/>
    <mergeCell ref="C144:C145"/>
    <mergeCell ref="A175:N175"/>
    <mergeCell ref="A177:A178"/>
    <mergeCell ref="A208:A209"/>
    <mergeCell ref="B177:B178"/>
    <mergeCell ref="C177:C178"/>
    <mergeCell ref="D177:D178"/>
    <mergeCell ref="E177:E178"/>
    <mergeCell ref="N47:N48"/>
    <mergeCell ref="E17:E18"/>
    <mergeCell ref="F17:F18"/>
    <mergeCell ref="A109:A110"/>
    <mergeCell ref="A142:N142"/>
    <mergeCell ref="A144:A145"/>
    <mergeCell ref="J109:J110"/>
    <mergeCell ref="K109:K110"/>
    <mergeCell ref="L109:L110"/>
    <mergeCell ref="M109:M110"/>
    <mergeCell ref="I47:I48"/>
    <mergeCell ref="K47:K48"/>
    <mergeCell ref="K17:K18"/>
    <mergeCell ref="L17:L18"/>
    <mergeCell ref="J19:J20"/>
    <mergeCell ref="J54:J55"/>
    <mergeCell ref="D109:D110"/>
    <mergeCell ref="E109:E110"/>
    <mergeCell ref="F109:F110"/>
    <mergeCell ref="G109:G110"/>
    <mergeCell ref="E54:E55"/>
  </mergeCells>
  <phoneticPr fontId="0" type="noConversion"/>
  <hyperlinks>
    <hyperlink ref="A4" location="'Tn Km 2013'!A34" display="1 - FERROEXPRESO PAMPEANO S.A."/>
    <hyperlink ref="A4:D4" location="'TN 2013'!A44" display="1 - FERROEXPRESO PAMPEANO S.A."/>
    <hyperlink ref="A10:D10" location="'TN 2013'!A273" display="7 - PROVINCIA DE RIO NEGRO (TREN PATAGÓNICO S.A.)"/>
    <hyperlink ref="A9:D9" location="'TN 2013'!A223" display="6 - BELGRANO CARGAS Y LOGÍSTICA S.A. - Línea Belgrano"/>
    <hyperlink ref="A8:D8" location="'TN 2013'!A194" display="5 - BELGRANO CARGAS Y LOGÍSTICA S.A. - Línea Urquiza"/>
    <hyperlink ref="A7:D7" location="'2001'!A1" display="4 - AMERICA LATINA LOGISTICA CENTRAL S.A. (EX-BUENOS AIRES AL PACIFICO - SAN MARTIN S.A.)"/>
    <hyperlink ref="A6:D6" location="'TN 2013'!A128" display="3 - FERROSUR ROCA S.A."/>
    <hyperlink ref="A5:D5" location="'TN 2013'!A86" display="2 - NUEVO CENTRAL ARGENTINO S.A."/>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E4" location="'2007'!A44" display="1 - FERROEXPRESO PAMPEANO S.A."/>
    <hyperlink ref="A5:E5" location="'2007'!A82" display="2 - NUEVO CENTRAL ARGENTINO S.A."/>
    <hyperlink ref="A6:E6" location="'2007'!A138" display="3 - FERROSUR ROCA S.A."/>
    <hyperlink ref="A7:E7" location="'2007'!A272" display="4 - AMERICA LATINA LOGISTICA CENTRAL S.A. (EX-BUENOS AIRES AL PACIFICO - SAN MARTIN S.A.)"/>
    <hyperlink ref="A8:E8" location="'2007'!A203" display="5 - AMERICA LATINA LOGISTICA  MESOPOTAMICA S.A. (EX-FERROCARRIL MESOPOTAMICO - GRAL. URQUIZA S.A.)"/>
    <hyperlink ref="A9:E9" location="'2007'!A232" display="6 - BELGRANO CARGAS S.A."/>
    <hyperlink ref="A10:E10" location="'2007'!A247" display="7 - PROVINCIA DE RIO NEGRO (TREN PATAGÓNICO S.A.)"/>
  </hyperlinks>
  <pageMargins left="0.98425196850393704" right="0.98425196850393704" top="0.98425196850393704" bottom="0.98425196850393704" header="0.51181102362204722" footer="0.51181102362204722"/>
  <pageSetup paperSize="9" scale="56" fitToHeight="0" orientation="landscape" r:id="rId1"/>
  <headerFooter alignWithMargins="0">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44"/>
  <sheetViews>
    <sheetView showGridLines="0" showRowColHeaders="0" showRuler="0" view="pageLayout" topLeftCell="A14" zoomScaleNormal="100" workbookViewId="0">
      <selection activeCell="J25" sqref="J25:J26"/>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0" t="s">
        <v>198</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1" t="s">
        <v>0</v>
      </c>
      <c r="B4" s="202"/>
      <c r="C4" s="202"/>
      <c r="D4" s="202"/>
      <c r="E4" s="203"/>
      <c r="F4" s="55"/>
      <c r="G4" s="25"/>
      <c r="H4" s="15"/>
      <c r="I4" s="15"/>
      <c r="J4" s="15"/>
      <c r="K4" s="15"/>
      <c r="L4" s="15"/>
      <c r="M4" s="15"/>
      <c r="N4" s="16"/>
    </row>
    <row r="5" spans="1:14" s="10" customFormat="1" ht="24.95" customHeight="1" thickTop="1" thickBot="1" x14ac:dyDescent="0.25">
      <c r="A5" s="201" t="s">
        <v>31</v>
      </c>
      <c r="B5" s="202"/>
      <c r="C5" s="202"/>
      <c r="D5" s="202"/>
      <c r="E5" s="203"/>
      <c r="F5" s="55"/>
      <c r="G5" s="25"/>
      <c r="H5" s="15"/>
      <c r="I5" s="15"/>
      <c r="J5" s="15"/>
      <c r="K5" s="15"/>
      <c r="L5" s="15"/>
      <c r="M5" s="15"/>
      <c r="N5" s="16"/>
    </row>
    <row r="6" spans="1:14" s="10" customFormat="1" ht="24.95" customHeight="1" thickTop="1" thickBot="1" x14ac:dyDescent="0.25">
      <c r="A6" s="201" t="s">
        <v>50</v>
      </c>
      <c r="B6" s="202"/>
      <c r="C6" s="202"/>
      <c r="D6" s="202"/>
      <c r="E6" s="203"/>
      <c r="F6" s="55"/>
      <c r="G6" s="25"/>
      <c r="H6" s="15"/>
      <c r="I6" s="15"/>
      <c r="J6" s="15"/>
      <c r="K6" s="15"/>
      <c r="L6" s="15"/>
      <c r="M6" s="15"/>
      <c r="N6" s="16"/>
    </row>
    <row r="7" spans="1:14" s="10" customFormat="1" ht="24.95" customHeight="1" thickTop="1" thickBot="1" x14ac:dyDescent="0.25">
      <c r="A7" s="201" t="s">
        <v>61</v>
      </c>
      <c r="B7" s="202"/>
      <c r="C7" s="202"/>
      <c r="D7" s="202"/>
      <c r="E7" s="203"/>
      <c r="F7" s="55"/>
      <c r="G7" s="25"/>
      <c r="H7" s="15"/>
      <c r="I7" s="15"/>
      <c r="J7" s="15"/>
      <c r="K7" s="15"/>
      <c r="L7" s="15"/>
      <c r="M7" s="15"/>
      <c r="N7" s="16"/>
    </row>
    <row r="8" spans="1:14" s="10" customFormat="1" ht="24.95" customHeight="1" thickTop="1" thickBot="1" x14ac:dyDescent="0.25">
      <c r="A8" s="201" t="s">
        <v>74</v>
      </c>
      <c r="B8" s="202"/>
      <c r="C8" s="202"/>
      <c r="D8" s="202"/>
      <c r="E8" s="203"/>
      <c r="F8" s="55"/>
      <c r="G8" s="25"/>
      <c r="H8" s="15"/>
      <c r="I8" s="15"/>
      <c r="J8" s="15"/>
      <c r="K8" s="15"/>
      <c r="L8" s="15"/>
      <c r="M8" s="15"/>
      <c r="N8" s="16"/>
    </row>
    <row r="9" spans="1:14" s="10" customFormat="1" ht="24.95" customHeight="1" thickTop="1" thickBot="1" x14ac:dyDescent="0.25">
      <c r="A9" s="201" t="s">
        <v>81</v>
      </c>
      <c r="B9" s="202"/>
      <c r="C9" s="202"/>
      <c r="D9" s="202"/>
      <c r="E9" s="203"/>
      <c r="F9" s="55"/>
      <c r="G9" s="25"/>
      <c r="H9" s="15"/>
      <c r="I9" s="15"/>
      <c r="J9" s="15"/>
      <c r="K9" s="15"/>
      <c r="L9" s="15"/>
      <c r="M9" s="15"/>
      <c r="N9" s="16"/>
    </row>
    <row r="10" spans="1:14" s="10" customFormat="1" ht="24.95" customHeight="1" thickTop="1" thickBot="1" x14ac:dyDescent="0.25">
      <c r="A10" s="201" t="s">
        <v>90</v>
      </c>
      <c r="B10" s="202"/>
      <c r="C10" s="202"/>
      <c r="D10" s="202"/>
      <c r="E10" s="203"/>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39"/>
      <c r="B14" s="40"/>
      <c r="C14" s="40"/>
      <c r="D14" s="40"/>
      <c r="E14" s="40"/>
      <c r="F14" s="41"/>
      <c r="G14" s="40"/>
      <c r="H14" s="40"/>
      <c r="I14" s="40"/>
      <c r="J14" s="40"/>
      <c r="K14" s="40"/>
      <c r="L14" s="40"/>
      <c r="M14" s="40"/>
      <c r="N14" s="42"/>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198" t="s">
        <v>14</v>
      </c>
      <c r="B17" s="209">
        <v>0</v>
      </c>
      <c r="C17" s="209">
        <v>3190</v>
      </c>
      <c r="D17" s="209">
        <v>12460</v>
      </c>
      <c r="E17" s="209">
        <v>1750</v>
      </c>
      <c r="F17" s="209">
        <v>2850</v>
      </c>
      <c r="G17" s="209">
        <v>0</v>
      </c>
      <c r="H17" s="209">
        <v>2540</v>
      </c>
      <c r="I17" s="209">
        <v>7160</v>
      </c>
      <c r="J17" s="209">
        <v>8470</v>
      </c>
      <c r="K17" s="209">
        <v>7270</v>
      </c>
      <c r="L17" s="209">
        <v>5240</v>
      </c>
      <c r="M17" s="209">
        <v>3180</v>
      </c>
      <c r="N17" s="211">
        <v>54110</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198" t="s">
        <v>15</v>
      </c>
      <c r="B19" s="209">
        <v>3800</v>
      </c>
      <c r="C19" s="209">
        <v>28880</v>
      </c>
      <c r="D19" s="209">
        <v>47600</v>
      </c>
      <c r="E19" s="209">
        <v>139900</v>
      </c>
      <c r="F19" s="209">
        <v>89170</v>
      </c>
      <c r="G19" s="209">
        <v>69600</v>
      </c>
      <c r="H19" s="209">
        <v>177180</v>
      </c>
      <c r="I19" s="209">
        <v>62540</v>
      </c>
      <c r="J19" s="209">
        <v>70310</v>
      </c>
      <c r="K19" s="209">
        <v>26280</v>
      </c>
      <c r="L19" s="209">
        <v>22940</v>
      </c>
      <c r="M19" s="209">
        <v>13190</v>
      </c>
      <c r="N19" s="211">
        <v>751390</v>
      </c>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198" t="s">
        <v>16</v>
      </c>
      <c r="B21" s="209">
        <v>156400</v>
      </c>
      <c r="C21" s="209">
        <v>158350</v>
      </c>
      <c r="D21" s="209">
        <v>6850</v>
      </c>
      <c r="E21" s="209">
        <v>0</v>
      </c>
      <c r="F21" s="209">
        <v>0</v>
      </c>
      <c r="G21" s="209">
        <v>0</v>
      </c>
      <c r="H21" s="209">
        <v>3220</v>
      </c>
      <c r="I21" s="209">
        <v>28280</v>
      </c>
      <c r="J21" s="209">
        <v>43330</v>
      </c>
      <c r="K21" s="209">
        <v>25360</v>
      </c>
      <c r="L21" s="209">
        <v>22010</v>
      </c>
      <c r="M21" s="209">
        <v>98480</v>
      </c>
      <c r="N21" s="211">
        <v>542280</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198" t="s">
        <v>18</v>
      </c>
      <c r="B23" s="209">
        <v>840</v>
      </c>
      <c r="C23" s="209">
        <v>5490</v>
      </c>
      <c r="D23" s="209">
        <v>38020</v>
      </c>
      <c r="E23" s="209">
        <v>9530</v>
      </c>
      <c r="F23" s="209">
        <v>9630</v>
      </c>
      <c r="G23" s="209">
        <v>4230</v>
      </c>
      <c r="H23" s="209">
        <v>15350</v>
      </c>
      <c r="I23" s="209">
        <v>25330</v>
      </c>
      <c r="J23" s="209">
        <v>22220</v>
      </c>
      <c r="K23" s="209">
        <v>31270</v>
      </c>
      <c r="L23" s="209">
        <v>19130</v>
      </c>
      <c r="M23" s="209">
        <v>20260</v>
      </c>
      <c r="N23" s="211">
        <v>201300</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198" t="s">
        <v>19</v>
      </c>
      <c r="B25" s="209">
        <v>131750</v>
      </c>
      <c r="C25" s="209">
        <v>85310</v>
      </c>
      <c r="D25" s="209">
        <v>14510</v>
      </c>
      <c r="E25" s="209">
        <v>175410</v>
      </c>
      <c r="F25" s="209">
        <v>88410</v>
      </c>
      <c r="G25" s="209">
        <v>69690</v>
      </c>
      <c r="H25" s="209">
        <v>190600</v>
      </c>
      <c r="I25" s="209">
        <v>230340</v>
      </c>
      <c r="J25" s="209">
        <v>136240</v>
      </c>
      <c r="K25" s="209">
        <v>177640</v>
      </c>
      <c r="L25" s="209">
        <v>163370</v>
      </c>
      <c r="M25" s="209">
        <v>88090</v>
      </c>
      <c r="N25" s="211">
        <v>1551360</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198" t="s">
        <v>20</v>
      </c>
      <c r="B27" s="209">
        <v>850</v>
      </c>
      <c r="C27" s="209">
        <v>370</v>
      </c>
      <c r="D27" s="209">
        <v>15140</v>
      </c>
      <c r="E27" s="209">
        <v>24120</v>
      </c>
      <c r="F27" s="209">
        <v>7950</v>
      </c>
      <c r="G27" s="209">
        <v>11920</v>
      </c>
      <c r="H27" s="209">
        <v>19570</v>
      </c>
      <c r="I27" s="209">
        <v>12950</v>
      </c>
      <c r="J27" s="209">
        <v>5080</v>
      </c>
      <c r="K27" s="209">
        <v>10650</v>
      </c>
      <c r="L27" s="209">
        <v>2270</v>
      </c>
      <c r="M27" s="209">
        <v>4380</v>
      </c>
      <c r="N27" s="211">
        <v>115250</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198" t="s">
        <v>21</v>
      </c>
      <c r="B29" s="209">
        <v>3540</v>
      </c>
      <c r="C29" s="209">
        <v>4830</v>
      </c>
      <c r="D29" s="209">
        <v>1520</v>
      </c>
      <c r="E29" s="209">
        <v>1430</v>
      </c>
      <c r="F29" s="209">
        <v>4210</v>
      </c>
      <c r="G29" s="209">
        <v>3910</v>
      </c>
      <c r="H29" s="209">
        <v>2800</v>
      </c>
      <c r="I29" s="209">
        <v>5400</v>
      </c>
      <c r="J29" s="209">
        <v>4070</v>
      </c>
      <c r="K29" s="209">
        <v>5490</v>
      </c>
      <c r="L29" s="209">
        <v>1990</v>
      </c>
      <c r="M29" s="209">
        <v>6500</v>
      </c>
      <c r="N29" s="211">
        <v>45690</v>
      </c>
    </row>
    <row r="30" spans="1:14" ht="12.75" customHeight="1" thickBot="1" x14ac:dyDescent="0.25">
      <c r="A30" s="199"/>
      <c r="B30" s="210"/>
      <c r="C30" s="210"/>
      <c r="D30" s="210"/>
      <c r="E30" s="210"/>
      <c r="F30" s="210"/>
      <c r="G30" s="210"/>
      <c r="H30" s="210"/>
      <c r="I30" s="210"/>
      <c r="J30" s="210"/>
      <c r="K30" s="210"/>
      <c r="L30" s="210"/>
      <c r="M30" s="210"/>
      <c r="N30" s="212"/>
    </row>
    <row r="31" spans="1:14" ht="12.75" customHeight="1" x14ac:dyDescent="0.2">
      <c r="A31" s="198" t="s">
        <v>22</v>
      </c>
      <c r="B31" s="209">
        <v>0</v>
      </c>
      <c r="C31" s="209">
        <v>0</v>
      </c>
      <c r="D31" s="209">
        <v>0</v>
      </c>
      <c r="E31" s="209">
        <v>0</v>
      </c>
      <c r="F31" s="209">
        <v>0</v>
      </c>
      <c r="G31" s="209">
        <v>0</v>
      </c>
      <c r="H31" s="209">
        <v>0</v>
      </c>
      <c r="I31" s="209">
        <v>0</v>
      </c>
      <c r="J31" s="209">
        <v>0</v>
      </c>
      <c r="K31" s="209">
        <v>0</v>
      </c>
      <c r="L31" s="209">
        <v>0</v>
      </c>
      <c r="M31" s="209">
        <v>30</v>
      </c>
      <c r="N31" s="211">
        <v>30</v>
      </c>
    </row>
    <row r="32" spans="1:14" ht="12.75" customHeight="1" thickBot="1" x14ac:dyDescent="0.25">
      <c r="A32" s="199"/>
      <c r="B32" s="210"/>
      <c r="C32" s="210"/>
      <c r="D32" s="210"/>
      <c r="E32" s="210"/>
      <c r="F32" s="210"/>
      <c r="G32" s="210"/>
      <c r="H32" s="210"/>
      <c r="I32" s="210"/>
      <c r="J32" s="210"/>
      <c r="K32" s="210"/>
      <c r="L32" s="210"/>
      <c r="M32" s="210"/>
      <c r="N32" s="212"/>
    </row>
    <row r="33" spans="1:14" ht="12.75" customHeight="1" x14ac:dyDescent="0.2">
      <c r="A33" s="198" t="s">
        <v>23</v>
      </c>
      <c r="B33" s="209">
        <v>33390</v>
      </c>
      <c r="C33" s="209">
        <v>29510</v>
      </c>
      <c r="D33" s="209">
        <v>0</v>
      </c>
      <c r="E33" s="209">
        <v>11890</v>
      </c>
      <c r="F33" s="209">
        <v>18870</v>
      </c>
      <c r="G33" s="209">
        <v>17980</v>
      </c>
      <c r="H33" s="209">
        <v>10120</v>
      </c>
      <c r="I33" s="209">
        <v>20530</v>
      </c>
      <c r="J33" s="209">
        <v>33950</v>
      </c>
      <c r="K33" s="209">
        <v>8040</v>
      </c>
      <c r="L33" s="209">
        <v>18200</v>
      </c>
      <c r="M33" s="209">
        <v>25330</v>
      </c>
      <c r="N33" s="211">
        <v>227810</v>
      </c>
    </row>
    <row r="34" spans="1:14" ht="12.75" customHeight="1" thickBot="1" x14ac:dyDescent="0.25">
      <c r="A34" s="199"/>
      <c r="B34" s="210"/>
      <c r="C34" s="210"/>
      <c r="D34" s="210"/>
      <c r="E34" s="210"/>
      <c r="F34" s="210"/>
      <c r="G34" s="210"/>
      <c r="H34" s="210"/>
      <c r="I34" s="210"/>
      <c r="J34" s="210"/>
      <c r="K34" s="210"/>
      <c r="L34" s="210"/>
      <c r="M34" s="210"/>
      <c r="N34" s="212"/>
    </row>
    <row r="35" spans="1:14" ht="12.75" customHeight="1" x14ac:dyDescent="0.2">
      <c r="A35" s="198" t="s">
        <v>24</v>
      </c>
      <c r="B35" s="209">
        <v>5940</v>
      </c>
      <c r="C35" s="209">
        <v>0</v>
      </c>
      <c r="D35" s="209">
        <v>12520</v>
      </c>
      <c r="E35" s="209">
        <v>12430</v>
      </c>
      <c r="F35" s="209">
        <v>2410</v>
      </c>
      <c r="G35" s="209">
        <v>5680</v>
      </c>
      <c r="H35" s="209">
        <v>14860</v>
      </c>
      <c r="I35" s="209">
        <v>6640</v>
      </c>
      <c r="J35" s="209">
        <v>1470</v>
      </c>
      <c r="K35" s="209">
        <v>4300</v>
      </c>
      <c r="L35" s="209">
        <v>9120</v>
      </c>
      <c r="M35" s="209">
        <v>2810</v>
      </c>
      <c r="N35" s="211">
        <v>78180</v>
      </c>
    </row>
    <row r="36" spans="1:14" ht="12.75" customHeight="1" thickBot="1" x14ac:dyDescent="0.25">
      <c r="A36" s="199"/>
      <c r="B36" s="210"/>
      <c r="C36" s="210"/>
      <c r="D36" s="210"/>
      <c r="E36" s="210"/>
      <c r="F36" s="210"/>
      <c r="G36" s="210"/>
      <c r="H36" s="210"/>
      <c r="I36" s="210"/>
      <c r="J36" s="210"/>
      <c r="K36" s="210"/>
      <c r="L36" s="210"/>
      <c r="M36" s="210"/>
      <c r="N36" s="212"/>
    </row>
    <row r="37" spans="1:14" ht="12.75" customHeight="1" x14ac:dyDescent="0.2">
      <c r="A37" s="198" t="s">
        <v>25</v>
      </c>
      <c r="B37" s="209">
        <v>14370</v>
      </c>
      <c r="C37" s="209">
        <v>15760</v>
      </c>
      <c r="D37" s="209">
        <v>15170</v>
      </c>
      <c r="E37" s="209">
        <v>12310</v>
      </c>
      <c r="F37" s="209">
        <v>12230</v>
      </c>
      <c r="G37" s="209">
        <v>25980</v>
      </c>
      <c r="H37" s="209">
        <v>20360</v>
      </c>
      <c r="I37" s="209">
        <v>17200</v>
      </c>
      <c r="J37" s="209">
        <v>9270</v>
      </c>
      <c r="K37" s="209">
        <v>15160</v>
      </c>
      <c r="L37" s="209">
        <v>16570</v>
      </c>
      <c r="M37" s="209">
        <v>14840</v>
      </c>
      <c r="N37" s="211">
        <v>189220</v>
      </c>
    </row>
    <row r="38" spans="1:14" ht="12.75" customHeight="1" thickBot="1" x14ac:dyDescent="0.25">
      <c r="A38" s="199"/>
      <c r="B38" s="210"/>
      <c r="C38" s="210"/>
      <c r="D38" s="210"/>
      <c r="E38" s="210"/>
      <c r="F38" s="210"/>
      <c r="G38" s="210"/>
      <c r="H38" s="210"/>
      <c r="I38" s="210"/>
      <c r="J38" s="210"/>
      <c r="K38" s="210"/>
      <c r="L38" s="210"/>
      <c r="M38" s="210"/>
      <c r="N38" s="212"/>
    </row>
    <row r="39" spans="1:14" ht="12.75" customHeight="1" x14ac:dyDescent="0.2">
      <c r="A39" s="198" t="s">
        <v>26</v>
      </c>
      <c r="B39" s="209">
        <v>0</v>
      </c>
      <c r="C39" s="209">
        <v>0</v>
      </c>
      <c r="D39" s="209">
        <v>0</v>
      </c>
      <c r="E39" s="209">
        <v>0</v>
      </c>
      <c r="F39" s="209">
        <v>2240</v>
      </c>
      <c r="G39" s="209">
        <v>0</v>
      </c>
      <c r="H39" s="209">
        <v>0</v>
      </c>
      <c r="I39" s="209">
        <v>0</v>
      </c>
      <c r="J39" s="209">
        <v>0</v>
      </c>
      <c r="K39" s="209">
        <v>10550</v>
      </c>
      <c r="L39" s="209">
        <v>0</v>
      </c>
      <c r="M39" s="209">
        <v>4090</v>
      </c>
      <c r="N39" s="211">
        <v>16880</v>
      </c>
    </row>
    <row r="40" spans="1:14" ht="12.75" customHeight="1" thickBot="1" x14ac:dyDescent="0.25">
      <c r="A40" s="199"/>
      <c r="B40" s="210"/>
      <c r="C40" s="210"/>
      <c r="D40" s="210"/>
      <c r="E40" s="210"/>
      <c r="F40" s="210"/>
      <c r="G40" s="210"/>
      <c r="H40" s="210"/>
      <c r="I40" s="210"/>
      <c r="J40" s="210"/>
      <c r="K40" s="210"/>
      <c r="L40" s="210"/>
      <c r="M40" s="210"/>
      <c r="N40" s="212"/>
    </row>
    <row r="41" spans="1:14" ht="12.75" customHeight="1" x14ac:dyDescent="0.2">
      <c r="A41" s="198" t="s">
        <v>27</v>
      </c>
      <c r="B41" s="209">
        <v>0</v>
      </c>
      <c r="C41" s="209">
        <v>0</v>
      </c>
      <c r="D41" s="209">
        <v>4420</v>
      </c>
      <c r="E41" s="209">
        <v>200</v>
      </c>
      <c r="F41" s="209">
        <v>930</v>
      </c>
      <c r="G41" s="209">
        <v>2540</v>
      </c>
      <c r="H41" s="209">
        <v>1280</v>
      </c>
      <c r="I41" s="209">
        <v>4830</v>
      </c>
      <c r="J41" s="209">
        <v>1530</v>
      </c>
      <c r="K41" s="209">
        <v>6260</v>
      </c>
      <c r="L41" s="209">
        <v>11750</v>
      </c>
      <c r="M41" s="209">
        <v>13230</v>
      </c>
      <c r="N41" s="211">
        <v>46970</v>
      </c>
    </row>
    <row r="42" spans="1:14" ht="12.75" customHeight="1" thickBot="1" x14ac:dyDescent="0.25">
      <c r="A42" s="199"/>
      <c r="B42" s="210"/>
      <c r="C42" s="210"/>
      <c r="D42" s="210"/>
      <c r="E42" s="210"/>
      <c r="F42" s="210"/>
      <c r="G42" s="210"/>
      <c r="H42" s="210"/>
      <c r="I42" s="210"/>
      <c r="J42" s="210"/>
      <c r="K42" s="210"/>
      <c r="L42" s="210"/>
      <c r="M42" s="210"/>
      <c r="N42" s="212"/>
    </row>
    <row r="43" spans="1:14" ht="12.75" customHeight="1" x14ac:dyDescent="0.2">
      <c r="A43" s="198" t="s">
        <v>28</v>
      </c>
      <c r="B43" s="209">
        <v>0</v>
      </c>
      <c r="C43" s="209">
        <v>0</v>
      </c>
      <c r="D43" s="209">
        <v>0</v>
      </c>
      <c r="E43" s="209">
        <v>0</v>
      </c>
      <c r="F43" s="209">
        <v>0</v>
      </c>
      <c r="G43" s="209">
        <v>0</v>
      </c>
      <c r="H43" s="209">
        <v>0</v>
      </c>
      <c r="I43" s="209">
        <v>0</v>
      </c>
      <c r="J43" s="209">
        <v>0</v>
      </c>
      <c r="K43" s="209">
        <v>0</v>
      </c>
      <c r="L43" s="209">
        <v>0</v>
      </c>
      <c r="M43" s="209">
        <v>0</v>
      </c>
      <c r="N43" s="211">
        <v>0</v>
      </c>
    </row>
    <row r="44" spans="1:14" ht="12.75" customHeight="1" thickBot="1" x14ac:dyDescent="0.25">
      <c r="A44" s="199"/>
      <c r="B44" s="210"/>
      <c r="C44" s="210"/>
      <c r="D44" s="210"/>
      <c r="E44" s="210"/>
      <c r="F44" s="210"/>
      <c r="G44" s="210"/>
      <c r="H44" s="210"/>
      <c r="I44" s="210"/>
      <c r="J44" s="210"/>
      <c r="K44" s="210"/>
      <c r="L44" s="210"/>
      <c r="M44" s="210"/>
      <c r="N44" s="212"/>
    </row>
    <row r="45" spans="1:14" ht="12.75" customHeight="1" x14ac:dyDescent="0.2">
      <c r="A45" s="198" t="s">
        <v>29</v>
      </c>
      <c r="B45" s="209">
        <v>0</v>
      </c>
      <c r="C45" s="209">
        <v>0</v>
      </c>
      <c r="D45" s="209">
        <v>0</v>
      </c>
      <c r="E45" s="209">
        <v>0</v>
      </c>
      <c r="F45" s="209">
        <v>0</v>
      </c>
      <c r="G45" s="209">
        <v>0</v>
      </c>
      <c r="H45" s="209">
        <v>0</v>
      </c>
      <c r="I45" s="209">
        <v>0</v>
      </c>
      <c r="J45" s="209">
        <v>0</v>
      </c>
      <c r="K45" s="209">
        <v>0</v>
      </c>
      <c r="L45" s="209">
        <v>0</v>
      </c>
      <c r="M45" s="209">
        <v>0</v>
      </c>
      <c r="N45" s="211">
        <v>0</v>
      </c>
    </row>
    <row r="46" spans="1:14" ht="12.75" customHeight="1" thickBot="1" x14ac:dyDescent="0.25">
      <c r="A46" s="199"/>
      <c r="B46" s="210"/>
      <c r="C46" s="210"/>
      <c r="D46" s="210"/>
      <c r="E46" s="210"/>
      <c r="F46" s="210"/>
      <c r="G46" s="210"/>
      <c r="H46" s="210"/>
      <c r="I46" s="210"/>
      <c r="J46" s="210"/>
      <c r="K46" s="210"/>
      <c r="L46" s="210"/>
      <c r="M46" s="210"/>
      <c r="N46" s="212"/>
    </row>
    <row r="47" spans="1:14" ht="12.75" customHeight="1" x14ac:dyDescent="0.2">
      <c r="A47" s="198" t="s">
        <v>30</v>
      </c>
      <c r="B47" s="209">
        <v>0</v>
      </c>
      <c r="C47" s="209">
        <v>0</v>
      </c>
      <c r="D47" s="209">
        <v>0</v>
      </c>
      <c r="E47" s="209">
        <v>0</v>
      </c>
      <c r="F47" s="209">
        <v>0</v>
      </c>
      <c r="G47" s="209">
        <v>0</v>
      </c>
      <c r="H47" s="209">
        <v>0</v>
      </c>
      <c r="I47" s="209">
        <v>0</v>
      </c>
      <c r="J47" s="209">
        <v>0</v>
      </c>
      <c r="K47" s="209">
        <v>0</v>
      </c>
      <c r="L47" s="209">
        <v>0</v>
      </c>
      <c r="M47" s="209">
        <v>0</v>
      </c>
      <c r="N47" s="211">
        <v>0</v>
      </c>
    </row>
    <row r="48" spans="1:14"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205" t="s">
        <v>13</v>
      </c>
      <c r="B49" s="194">
        <v>350880</v>
      </c>
      <c r="C49" s="194">
        <v>331690</v>
      </c>
      <c r="D49" s="194">
        <v>168210</v>
      </c>
      <c r="E49" s="194">
        <v>388970</v>
      </c>
      <c r="F49" s="194">
        <v>238900</v>
      </c>
      <c r="G49" s="194">
        <v>211530</v>
      </c>
      <c r="H49" s="194">
        <v>457880</v>
      </c>
      <c r="I49" s="194">
        <v>421200</v>
      </c>
      <c r="J49" s="194">
        <v>335940</v>
      </c>
      <c r="K49" s="194">
        <v>328270</v>
      </c>
      <c r="L49" s="194">
        <v>292590</v>
      </c>
      <c r="M49" s="194">
        <v>294410</v>
      </c>
      <c r="N49" s="194">
        <v>3820470</v>
      </c>
    </row>
    <row r="50" spans="1:14" ht="12.75" customHeight="1" thickBot="1" x14ac:dyDescent="0.25">
      <c r="A50" s="206"/>
      <c r="B50" s="195"/>
      <c r="C50" s="195"/>
      <c r="D50" s="195"/>
      <c r="E50" s="195"/>
      <c r="F50" s="195"/>
      <c r="G50" s="195"/>
      <c r="H50" s="195"/>
      <c r="I50" s="195"/>
      <c r="J50" s="195"/>
      <c r="K50" s="195"/>
      <c r="L50" s="195"/>
      <c r="M50" s="195"/>
      <c r="N50" s="195"/>
    </row>
    <row r="51" spans="1:14" ht="12.75" customHeight="1" x14ac:dyDescent="0.2">
      <c r="A51" s="43"/>
      <c r="B51" s="44"/>
      <c r="C51" s="44"/>
      <c r="D51" s="44"/>
      <c r="E51" s="44"/>
      <c r="F51" s="44"/>
      <c r="G51" s="44"/>
      <c r="H51" s="44"/>
      <c r="I51" s="44"/>
      <c r="J51" s="44"/>
      <c r="K51" s="44"/>
      <c r="L51" s="44"/>
      <c r="M51" s="44"/>
      <c r="N51" s="45"/>
    </row>
    <row r="52" spans="1:14" ht="12.75" customHeight="1" x14ac:dyDescent="0.2">
      <c r="A52" s="43"/>
      <c r="B52" s="44"/>
      <c r="C52" s="44"/>
      <c r="D52" s="44"/>
      <c r="E52" s="44"/>
      <c r="F52" s="44"/>
      <c r="G52" s="44"/>
      <c r="H52" s="44"/>
      <c r="I52" s="44"/>
      <c r="J52" s="44"/>
      <c r="K52" s="44"/>
      <c r="L52" s="44"/>
      <c r="M52" s="44"/>
      <c r="N52" s="45"/>
    </row>
    <row r="53" spans="1:14" ht="12.75" customHeight="1" x14ac:dyDescent="0.2">
      <c r="A53" s="43"/>
      <c r="B53" s="44"/>
      <c r="C53" s="44"/>
      <c r="D53" s="44"/>
      <c r="E53" s="44"/>
      <c r="F53" s="44"/>
      <c r="G53" s="44"/>
      <c r="H53" s="44"/>
      <c r="I53" s="44"/>
      <c r="J53" s="44"/>
      <c r="K53" s="44"/>
      <c r="L53" s="44"/>
      <c r="M53" s="44"/>
      <c r="N53" s="45"/>
    </row>
    <row r="54" spans="1:14" s="10" customFormat="1" ht="24.95" customHeight="1" x14ac:dyDescent="0.2">
      <c r="A54" s="204" t="s">
        <v>189</v>
      </c>
      <c r="B54" s="204"/>
      <c r="C54" s="204"/>
      <c r="D54" s="204"/>
      <c r="E54" s="204"/>
      <c r="F54" s="204"/>
      <c r="G54" s="204"/>
      <c r="H54" s="204"/>
      <c r="I54" s="204"/>
      <c r="J54" s="204"/>
      <c r="K54" s="204"/>
      <c r="L54" s="204"/>
      <c r="M54" s="204"/>
      <c r="N54" s="204"/>
    </row>
    <row r="55" spans="1:14" ht="12.75" customHeight="1" thickBot="1" x14ac:dyDescent="0.25">
      <c r="A55" s="43"/>
      <c r="B55" s="44"/>
      <c r="C55" s="44"/>
      <c r="D55" s="44" t="s">
        <v>92</v>
      </c>
      <c r="E55" s="44"/>
      <c r="F55" s="44"/>
      <c r="G55" s="44"/>
      <c r="H55" s="44"/>
      <c r="I55" s="44"/>
      <c r="J55" s="44"/>
      <c r="K55" s="44"/>
      <c r="L55" s="44"/>
      <c r="M55" s="44"/>
      <c r="N55" s="45"/>
    </row>
    <row r="56" spans="1:14" ht="12.75" customHeight="1" x14ac:dyDescent="0.2">
      <c r="A56" s="198"/>
      <c r="B56" s="198" t="s">
        <v>1</v>
      </c>
      <c r="C56" s="198" t="s">
        <v>2</v>
      </c>
      <c r="D56" s="198" t="s">
        <v>3</v>
      </c>
      <c r="E56" s="198" t="s">
        <v>4</v>
      </c>
      <c r="F56" s="198" t="s">
        <v>5</v>
      </c>
      <c r="G56" s="198" t="s">
        <v>6</v>
      </c>
      <c r="H56" s="198" t="s">
        <v>7</v>
      </c>
      <c r="I56" s="198" t="s">
        <v>8</v>
      </c>
      <c r="J56" s="198" t="s">
        <v>9</v>
      </c>
      <c r="K56" s="198" t="s">
        <v>10</v>
      </c>
      <c r="L56" s="198" t="s">
        <v>11</v>
      </c>
      <c r="M56" s="198" t="s">
        <v>12</v>
      </c>
      <c r="N56" s="196" t="s">
        <v>13</v>
      </c>
    </row>
    <row r="57" spans="1:14" ht="12.75" customHeight="1" thickBot="1" x14ac:dyDescent="0.25">
      <c r="A57" s="199"/>
      <c r="B57" s="199"/>
      <c r="C57" s="199"/>
      <c r="D57" s="199"/>
      <c r="E57" s="199"/>
      <c r="F57" s="199"/>
      <c r="G57" s="199"/>
      <c r="H57" s="199"/>
      <c r="I57" s="199"/>
      <c r="J57" s="199"/>
      <c r="K57" s="199"/>
      <c r="L57" s="199"/>
      <c r="M57" s="199"/>
      <c r="N57" s="197"/>
    </row>
    <row r="58" spans="1:14" ht="12.75" customHeight="1" x14ac:dyDescent="0.2">
      <c r="A58" s="198" t="s">
        <v>32</v>
      </c>
      <c r="B58" s="209">
        <v>43781</v>
      </c>
      <c r="C58" s="209">
        <v>35217</v>
      </c>
      <c r="D58" s="209">
        <v>18167</v>
      </c>
      <c r="E58" s="209">
        <v>48774</v>
      </c>
      <c r="F58" s="209">
        <v>30714</v>
      </c>
      <c r="G58" s="209">
        <v>17492</v>
      </c>
      <c r="H58" s="209">
        <v>45606</v>
      </c>
      <c r="I58" s="209">
        <v>47786</v>
      </c>
      <c r="J58" s="209">
        <v>62079</v>
      </c>
      <c r="K58" s="209">
        <v>50797</v>
      </c>
      <c r="L58" s="209">
        <v>46692</v>
      </c>
      <c r="M58" s="209">
        <v>20054</v>
      </c>
      <c r="N58" s="211">
        <v>467159</v>
      </c>
    </row>
    <row r="59" spans="1:14" ht="12.75" customHeight="1" thickBot="1" x14ac:dyDescent="0.25">
      <c r="A59" s="199"/>
      <c r="B59" s="210"/>
      <c r="C59" s="210"/>
      <c r="D59" s="210"/>
      <c r="E59" s="210"/>
      <c r="F59" s="210"/>
      <c r="G59" s="210"/>
      <c r="H59" s="210"/>
      <c r="I59" s="210"/>
      <c r="J59" s="210"/>
      <c r="K59" s="210"/>
      <c r="L59" s="210"/>
      <c r="M59" s="210"/>
      <c r="N59" s="212"/>
    </row>
    <row r="60" spans="1:14" ht="12.75" customHeight="1" x14ac:dyDescent="0.2">
      <c r="A60" s="198" t="s">
        <v>100</v>
      </c>
      <c r="B60" s="209">
        <v>0</v>
      </c>
      <c r="C60" s="209">
        <v>0</v>
      </c>
      <c r="D60" s="209">
        <v>0</v>
      </c>
      <c r="E60" s="209">
        <v>0</v>
      </c>
      <c r="F60" s="209">
        <v>0</v>
      </c>
      <c r="G60" s="209">
        <v>0</v>
      </c>
      <c r="H60" s="209">
        <v>0</v>
      </c>
      <c r="I60" s="209">
        <v>0</v>
      </c>
      <c r="J60" s="209">
        <v>0</v>
      </c>
      <c r="K60" s="209">
        <v>0</v>
      </c>
      <c r="L60" s="209">
        <v>0</v>
      </c>
      <c r="M60" s="209">
        <v>0</v>
      </c>
      <c r="N60" s="211">
        <v>0</v>
      </c>
    </row>
    <row r="61" spans="1:14" ht="12.75" customHeight="1" thickBot="1" x14ac:dyDescent="0.25">
      <c r="A61" s="199"/>
      <c r="B61" s="210"/>
      <c r="C61" s="210"/>
      <c r="D61" s="210"/>
      <c r="E61" s="210"/>
      <c r="F61" s="210"/>
      <c r="G61" s="210"/>
      <c r="H61" s="210"/>
      <c r="I61" s="210"/>
      <c r="J61" s="210"/>
      <c r="K61" s="210"/>
      <c r="L61" s="210"/>
      <c r="M61" s="210"/>
      <c r="N61" s="212"/>
    </row>
    <row r="62" spans="1:14" ht="12.75" customHeight="1" x14ac:dyDescent="0.2">
      <c r="A62" s="198" t="s">
        <v>33</v>
      </c>
      <c r="B62" s="209">
        <v>9868</v>
      </c>
      <c r="C62" s="209">
        <v>14412</v>
      </c>
      <c r="D62" s="209">
        <v>8486</v>
      </c>
      <c r="E62" s="209">
        <v>8501</v>
      </c>
      <c r="F62" s="209">
        <v>8472</v>
      </c>
      <c r="G62" s="209">
        <v>10126</v>
      </c>
      <c r="H62" s="209">
        <v>11650</v>
      </c>
      <c r="I62" s="209">
        <v>12715</v>
      </c>
      <c r="J62" s="209">
        <v>14564</v>
      </c>
      <c r="K62" s="209">
        <v>14917</v>
      </c>
      <c r="L62" s="209">
        <v>12383</v>
      </c>
      <c r="M62" s="209">
        <v>6966</v>
      </c>
      <c r="N62" s="211">
        <v>133060</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198" t="s">
        <v>34</v>
      </c>
      <c r="B64" s="209">
        <v>19969</v>
      </c>
      <c r="C64" s="209">
        <v>9378</v>
      </c>
      <c r="D64" s="209">
        <v>26399</v>
      </c>
      <c r="E64" s="209">
        <v>17964</v>
      </c>
      <c r="F64" s="209">
        <v>26604</v>
      </c>
      <c r="G64" s="209">
        <v>26259</v>
      </c>
      <c r="H64" s="209">
        <v>24170</v>
      </c>
      <c r="I64" s="209">
        <v>6343</v>
      </c>
      <c r="J64" s="209">
        <v>23307</v>
      </c>
      <c r="K64" s="209">
        <v>26349</v>
      </c>
      <c r="L64" s="209">
        <v>15322</v>
      </c>
      <c r="M64" s="209">
        <v>12328</v>
      </c>
      <c r="N64" s="211">
        <v>234392</v>
      </c>
    </row>
    <row r="65" spans="1:14" ht="12.75" customHeight="1" thickBot="1" x14ac:dyDescent="0.25">
      <c r="A65" s="199"/>
      <c r="B65" s="210"/>
      <c r="C65" s="210"/>
      <c r="D65" s="210"/>
      <c r="E65" s="210"/>
      <c r="F65" s="210"/>
      <c r="G65" s="210"/>
      <c r="H65" s="210"/>
      <c r="I65" s="210"/>
      <c r="J65" s="210"/>
      <c r="K65" s="210"/>
      <c r="L65" s="210"/>
      <c r="M65" s="210"/>
      <c r="N65" s="212"/>
    </row>
    <row r="66" spans="1:14" ht="12.75" customHeight="1" x14ac:dyDescent="0.2">
      <c r="A66" s="198" t="s">
        <v>35</v>
      </c>
      <c r="B66" s="209">
        <v>3539</v>
      </c>
      <c r="C66" s="209">
        <v>3646</v>
      </c>
      <c r="D66" s="209">
        <v>4242</v>
      </c>
      <c r="E66" s="209">
        <v>4970</v>
      </c>
      <c r="F66" s="209">
        <v>5550</v>
      </c>
      <c r="G66" s="209">
        <v>4514</v>
      </c>
      <c r="H66" s="209">
        <v>6607</v>
      </c>
      <c r="I66" s="209">
        <v>6193</v>
      </c>
      <c r="J66" s="209">
        <v>5807</v>
      </c>
      <c r="K66" s="209">
        <v>7144</v>
      </c>
      <c r="L66" s="209">
        <v>4873</v>
      </c>
      <c r="M66" s="209">
        <v>5062</v>
      </c>
      <c r="N66" s="211">
        <v>62147</v>
      </c>
    </row>
    <row r="67" spans="1:14" ht="12.75" customHeight="1" thickBot="1" x14ac:dyDescent="0.25">
      <c r="A67" s="199"/>
      <c r="B67" s="210"/>
      <c r="C67" s="210"/>
      <c r="D67" s="210"/>
      <c r="E67" s="210"/>
      <c r="F67" s="210"/>
      <c r="G67" s="210"/>
      <c r="H67" s="210"/>
      <c r="I67" s="210"/>
      <c r="J67" s="210"/>
      <c r="K67" s="210"/>
      <c r="L67" s="210"/>
      <c r="M67" s="210"/>
      <c r="N67" s="212"/>
    </row>
    <row r="68" spans="1:14" ht="12.75" customHeight="1" x14ac:dyDescent="0.2">
      <c r="A68" s="198" t="s">
        <v>101</v>
      </c>
      <c r="B68" s="209">
        <v>0</v>
      </c>
      <c r="C68" s="209">
        <v>0</v>
      </c>
      <c r="D68" s="209">
        <v>0</v>
      </c>
      <c r="E68" s="209">
        <v>0</v>
      </c>
      <c r="F68" s="209">
        <v>0</v>
      </c>
      <c r="G68" s="209">
        <v>0</v>
      </c>
      <c r="H68" s="209">
        <v>0</v>
      </c>
      <c r="I68" s="209">
        <v>0</v>
      </c>
      <c r="J68" s="209">
        <v>0</v>
      </c>
      <c r="K68" s="209">
        <v>0</v>
      </c>
      <c r="L68" s="209">
        <v>0</v>
      </c>
      <c r="M68" s="209">
        <v>0</v>
      </c>
      <c r="N68" s="211">
        <v>0</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102</v>
      </c>
      <c r="B70" s="209">
        <v>0</v>
      </c>
      <c r="C70" s="209">
        <v>0</v>
      </c>
      <c r="D70" s="209">
        <v>0</v>
      </c>
      <c r="E70" s="209">
        <v>0</v>
      </c>
      <c r="F70" s="209">
        <v>0</v>
      </c>
      <c r="G70" s="209">
        <v>0</v>
      </c>
      <c r="H70" s="209">
        <v>0</v>
      </c>
      <c r="I70" s="209">
        <v>0</v>
      </c>
      <c r="J70" s="209">
        <v>0</v>
      </c>
      <c r="K70" s="209">
        <v>0</v>
      </c>
      <c r="L70" s="209">
        <v>0</v>
      </c>
      <c r="M70" s="209">
        <v>0</v>
      </c>
      <c r="N70" s="211">
        <v>0</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36</v>
      </c>
      <c r="B72" s="209">
        <v>4767</v>
      </c>
      <c r="C72" s="209">
        <v>2647</v>
      </c>
      <c r="D72" s="209">
        <v>3510</v>
      </c>
      <c r="E72" s="209">
        <v>5297</v>
      </c>
      <c r="F72" s="209">
        <v>2458</v>
      </c>
      <c r="G72" s="209">
        <v>1281</v>
      </c>
      <c r="H72" s="209">
        <v>3872</v>
      </c>
      <c r="I72" s="209">
        <v>3120</v>
      </c>
      <c r="J72" s="209">
        <v>4474</v>
      </c>
      <c r="K72" s="209">
        <v>3026</v>
      </c>
      <c r="L72" s="209">
        <v>3191</v>
      </c>
      <c r="M72" s="209">
        <v>4185</v>
      </c>
      <c r="N72" s="211">
        <v>41828</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37</v>
      </c>
      <c r="B74" s="209">
        <v>37855</v>
      </c>
      <c r="C74" s="209">
        <v>30812</v>
      </c>
      <c r="D74" s="209">
        <v>20422</v>
      </c>
      <c r="E74" s="209">
        <v>34187</v>
      </c>
      <c r="F74" s="209">
        <v>24624</v>
      </c>
      <c r="G74" s="209">
        <v>21485</v>
      </c>
      <c r="H74" s="209">
        <v>43590</v>
      </c>
      <c r="I74" s="209">
        <v>44274</v>
      </c>
      <c r="J74" s="209">
        <v>39689</v>
      </c>
      <c r="K74" s="209">
        <v>49231</v>
      </c>
      <c r="L74" s="209">
        <v>44579</v>
      </c>
      <c r="M74" s="209">
        <v>33220</v>
      </c>
      <c r="N74" s="211">
        <v>423968</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38</v>
      </c>
      <c r="B76" s="209">
        <v>5810</v>
      </c>
      <c r="C76" s="209">
        <v>5438</v>
      </c>
      <c r="D76" s="209">
        <v>3210</v>
      </c>
      <c r="E76" s="209">
        <v>5700</v>
      </c>
      <c r="F76" s="209">
        <v>4671</v>
      </c>
      <c r="G76" s="209">
        <v>3686</v>
      </c>
      <c r="H76" s="209">
        <v>7020</v>
      </c>
      <c r="I76" s="209">
        <v>7364</v>
      </c>
      <c r="J76" s="209">
        <v>13496</v>
      </c>
      <c r="K76" s="209">
        <v>7932</v>
      </c>
      <c r="L76" s="209">
        <v>7924</v>
      </c>
      <c r="M76" s="209">
        <v>4920</v>
      </c>
      <c r="N76" s="211">
        <v>77171</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39</v>
      </c>
      <c r="B78" s="209">
        <v>28237</v>
      </c>
      <c r="C78" s="209">
        <v>23121</v>
      </c>
      <c r="D78" s="209">
        <v>25313</v>
      </c>
      <c r="E78" s="209">
        <v>28904</v>
      </c>
      <c r="F78" s="209">
        <v>41468</v>
      </c>
      <c r="G78" s="209">
        <v>32280</v>
      </c>
      <c r="H78" s="209">
        <v>52811</v>
      </c>
      <c r="I78" s="209">
        <v>56036</v>
      </c>
      <c r="J78" s="209">
        <v>48722</v>
      </c>
      <c r="K78" s="209">
        <v>56446</v>
      </c>
      <c r="L78" s="209">
        <v>47585</v>
      </c>
      <c r="M78" s="209">
        <v>35973</v>
      </c>
      <c r="N78" s="211">
        <v>476896</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40</v>
      </c>
      <c r="B80" s="209">
        <v>0</v>
      </c>
      <c r="C80" s="209">
        <v>0</v>
      </c>
      <c r="D80" s="209">
        <v>0</v>
      </c>
      <c r="E80" s="209">
        <v>0</v>
      </c>
      <c r="F80" s="209">
        <v>0</v>
      </c>
      <c r="G80" s="209">
        <v>0</v>
      </c>
      <c r="H80" s="209">
        <v>0</v>
      </c>
      <c r="I80" s="209">
        <v>0</v>
      </c>
      <c r="J80" s="209">
        <v>0</v>
      </c>
      <c r="K80" s="209">
        <v>0</v>
      </c>
      <c r="L80" s="209">
        <v>0</v>
      </c>
      <c r="M80" s="209">
        <v>0</v>
      </c>
      <c r="N80" s="211">
        <v>0</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41</v>
      </c>
      <c r="B82" s="209">
        <v>0</v>
      </c>
      <c r="C82" s="209">
        <v>0</v>
      </c>
      <c r="D82" s="209">
        <v>2993</v>
      </c>
      <c r="E82" s="209">
        <v>15413</v>
      </c>
      <c r="F82" s="209">
        <v>19428</v>
      </c>
      <c r="G82" s="209">
        <v>18090</v>
      </c>
      <c r="H82" s="209">
        <v>18298</v>
      </c>
      <c r="I82" s="209">
        <v>10308</v>
      </c>
      <c r="J82" s="209">
        <v>2090</v>
      </c>
      <c r="K82" s="209">
        <v>0</v>
      </c>
      <c r="L82" s="209">
        <v>0</v>
      </c>
      <c r="M82" s="209">
        <v>0</v>
      </c>
      <c r="N82" s="211">
        <v>86620</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198" t="s">
        <v>42</v>
      </c>
      <c r="B84" s="209">
        <v>0</v>
      </c>
      <c r="C84" s="209">
        <v>0</v>
      </c>
      <c r="D84" s="209">
        <v>0</v>
      </c>
      <c r="E84" s="209">
        <v>0</v>
      </c>
      <c r="F84" s="209">
        <v>0</v>
      </c>
      <c r="G84" s="209">
        <v>0</v>
      </c>
      <c r="H84" s="209">
        <v>0</v>
      </c>
      <c r="I84" s="209">
        <v>0</v>
      </c>
      <c r="J84" s="209">
        <v>0</v>
      </c>
      <c r="K84" s="209">
        <v>964</v>
      </c>
      <c r="L84" s="209">
        <v>1159</v>
      </c>
      <c r="M84" s="209">
        <v>0</v>
      </c>
      <c r="N84" s="211">
        <v>2123</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198" t="s">
        <v>43</v>
      </c>
      <c r="B86" s="209">
        <v>253902</v>
      </c>
      <c r="C86" s="209">
        <v>179255</v>
      </c>
      <c r="D86" s="209">
        <v>170142</v>
      </c>
      <c r="E86" s="209">
        <v>263544</v>
      </c>
      <c r="F86" s="209">
        <v>131107</v>
      </c>
      <c r="G86" s="209">
        <v>101727</v>
      </c>
      <c r="H86" s="209">
        <v>349262</v>
      </c>
      <c r="I86" s="209">
        <v>319722</v>
      </c>
      <c r="J86" s="209">
        <v>351972</v>
      </c>
      <c r="K86" s="209">
        <v>305627</v>
      </c>
      <c r="L86" s="209">
        <v>298276</v>
      </c>
      <c r="M86" s="209">
        <v>205634</v>
      </c>
      <c r="N86" s="211">
        <v>2930170</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198" t="s">
        <v>44</v>
      </c>
      <c r="B88" s="209">
        <v>73161</v>
      </c>
      <c r="C88" s="209">
        <v>40211</v>
      </c>
      <c r="D88" s="209">
        <v>58892</v>
      </c>
      <c r="E88" s="209">
        <v>45165</v>
      </c>
      <c r="F88" s="209">
        <v>37334</v>
      </c>
      <c r="G88" s="209">
        <v>44659</v>
      </c>
      <c r="H88" s="209">
        <v>37156</v>
      </c>
      <c r="I88" s="209">
        <v>44776</v>
      </c>
      <c r="J88" s="209">
        <v>59384</v>
      </c>
      <c r="K88" s="209">
        <v>80104</v>
      </c>
      <c r="L88" s="209">
        <v>87950</v>
      </c>
      <c r="M88" s="209">
        <v>73899</v>
      </c>
      <c r="N88" s="211">
        <v>682691</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198" t="s">
        <v>103</v>
      </c>
      <c r="B90" s="209">
        <v>0</v>
      </c>
      <c r="C90" s="209">
        <v>0</v>
      </c>
      <c r="D90" s="209">
        <v>0</v>
      </c>
      <c r="E90" s="209">
        <v>0</v>
      </c>
      <c r="F90" s="209">
        <v>0</v>
      </c>
      <c r="G90" s="209">
        <v>0</v>
      </c>
      <c r="H90" s="209">
        <v>0</v>
      </c>
      <c r="I90" s="209">
        <v>0</v>
      </c>
      <c r="J90" s="209">
        <v>0</v>
      </c>
      <c r="K90" s="209">
        <v>0</v>
      </c>
      <c r="L90" s="209">
        <v>0</v>
      </c>
      <c r="M90" s="209">
        <v>0</v>
      </c>
      <c r="N90" s="211">
        <v>0</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198" t="s">
        <v>104</v>
      </c>
      <c r="B92" s="209">
        <v>0</v>
      </c>
      <c r="C92" s="209">
        <v>0</v>
      </c>
      <c r="D92" s="209">
        <v>0</v>
      </c>
      <c r="E92" s="209">
        <v>0</v>
      </c>
      <c r="F92" s="209">
        <v>0</v>
      </c>
      <c r="G92" s="209">
        <v>0</v>
      </c>
      <c r="H92" s="209">
        <v>0</v>
      </c>
      <c r="I92" s="209">
        <v>0</v>
      </c>
      <c r="J92" s="209">
        <v>0</v>
      </c>
      <c r="K92" s="209">
        <v>0</v>
      </c>
      <c r="L92" s="209">
        <v>0</v>
      </c>
      <c r="M92" s="209">
        <v>0</v>
      </c>
      <c r="N92" s="211">
        <v>0</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198" t="s">
        <v>45</v>
      </c>
      <c r="B94" s="209">
        <v>221905</v>
      </c>
      <c r="C94" s="209">
        <v>200368</v>
      </c>
      <c r="D94" s="209">
        <v>82560</v>
      </c>
      <c r="E94" s="209">
        <v>186024</v>
      </c>
      <c r="F94" s="209">
        <v>126249</v>
      </c>
      <c r="G94" s="209">
        <v>89591</v>
      </c>
      <c r="H94" s="209">
        <v>262514</v>
      </c>
      <c r="I94" s="209">
        <v>219009</v>
      </c>
      <c r="J94" s="209">
        <v>226528</v>
      </c>
      <c r="K94" s="209">
        <v>239687</v>
      </c>
      <c r="L94" s="209">
        <v>206872</v>
      </c>
      <c r="M94" s="209">
        <v>117603</v>
      </c>
      <c r="N94" s="211">
        <v>2178910</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198" t="s">
        <v>46</v>
      </c>
      <c r="B96" s="209">
        <v>22903</v>
      </c>
      <c r="C96" s="209">
        <v>37069</v>
      </c>
      <c r="D96" s="209">
        <v>25143</v>
      </c>
      <c r="E96" s="209">
        <v>31476</v>
      </c>
      <c r="F96" s="209">
        <v>28107</v>
      </c>
      <c r="G96" s="209">
        <v>21690</v>
      </c>
      <c r="H96" s="209">
        <v>23936</v>
      </c>
      <c r="I96" s="209">
        <v>32033</v>
      </c>
      <c r="J96" s="209">
        <v>38664</v>
      </c>
      <c r="K96" s="209">
        <v>28566</v>
      </c>
      <c r="L96" s="209">
        <v>24108</v>
      </c>
      <c r="M96" s="209">
        <v>25247</v>
      </c>
      <c r="N96" s="211">
        <v>338942</v>
      </c>
    </row>
    <row r="97" spans="1:14" ht="12.75" customHeight="1" thickBot="1" x14ac:dyDescent="0.25">
      <c r="A97" s="199"/>
      <c r="B97" s="210"/>
      <c r="C97" s="210"/>
      <c r="D97" s="210"/>
      <c r="E97" s="210"/>
      <c r="F97" s="210"/>
      <c r="G97" s="210"/>
      <c r="H97" s="210"/>
      <c r="I97" s="210"/>
      <c r="J97" s="210"/>
      <c r="K97" s="210"/>
      <c r="L97" s="210"/>
      <c r="M97" s="210"/>
      <c r="N97" s="212"/>
    </row>
    <row r="98" spans="1:14" ht="12.75" customHeight="1" x14ac:dyDescent="0.2">
      <c r="A98" s="198" t="s">
        <v>47</v>
      </c>
      <c r="B98" s="209">
        <v>0</v>
      </c>
      <c r="C98" s="209">
        <v>0</v>
      </c>
      <c r="D98" s="209">
        <v>0</v>
      </c>
      <c r="E98" s="209">
        <v>0</v>
      </c>
      <c r="F98" s="209">
        <v>0</v>
      </c>
      <c r="G98" s="209">
        <v>0</v>
      </c>
      <c r="H98" s="209">
        <v>0</v>
      </c>
      <c r="I98" s="209">
        <v>0</v>
      </c>
      <c r="J98" s="209">
        <v>0</v>
      </c>
      <c r="K98" s="209">
        <v>0</v>
      </c>
      <c r="L98" s="209">
        <v>0</v>
      </c>
      <c r="M98" s="209">
        <v>0</v>
      </c>
      <c r="N98" s="211">
        <v>0</v>
      </c>
    </row>
    <row r="99" spans="1:14" ht="12.75" customHeight="1" thickBot="1" x14ac:dyDescent="0.25">
      <c r="A99" s="199"/>
      <c r="B99" s="210"/>
      <c r="C99" s="210"/>
      <c r="D99" s="210"/>
      <c r="E99" s="210"/>
      <c r="F99" s="210"/>
      <c r="G99" s="210"/>
      <c r="H99" s="210"/>
      <c r="I99" s="210"/>
      <c r="J99" s="210"/>
      <c r="K99" s="210"/>
      <c r="L99" s="210"/>
      <c r="M99" s="210"/>
      <c r="N99" s="212"/>
    </row>
    <row r="100" spans="1:14" ht="12.75" customHeight="1" x14ac:dyDescent="0.2">
      <c r="A100" s="198" t="s">
        <v>48</v>
      </c>
      <c r="B100" s="209">
        <v>10177</v>
      </c>
      <c r="C100" s="209">
        <v>8320</v>
      </c>
      <c r="D100" s="209">
        <v>8581</v>
      </c>
      <c r="E100" s="209">
        <v>14830</v>
      </c>
      <c r="F100" s="209">
        <v>13574</v>
      </c>
      <c r="G100" s="209">
        <v>5031</v>
      </c>
      <c r="H100" s="209">
        <v>15176</v>
      </c>
      <c r="I100" s="209">
        <v>13826</v>
      </c>
      <c r="J100" s="209">
        <v>11909</v>
      </c>
      <c r="K100" s="209">
        <v>10070</v>
      </c>
      <c r="L100" s="209">
        <v>6621</v>
      </c>
      <c r="M100" s="209">
        <v>7710</v>
      </c>
      <c r="N100" s="211">
        <v>125825</v>
      </c>
    </row>
    <row r="101" spans="1:14" ht="12.75" customHeight="1" thickBot="1" x14ac:dyDescent="0.25">
      <c r="A101" s="199"/>
      <c r="B101" s="210"/>
      <c r="C101" s="210"/>
      <c r="D101" s="210"/>
      <c r="E101" s="210"/>
      <c r="F101" s="210"/>
      <c r="G101" s="210"/>
      <c r="H101" s="210"/>
      <c r="I101" s="210"/>
      <c r="J101" s="210"/>
      <c r="K101" s="210"/>
      <c r="L101" s="210"/>
      <c r="M101" s="210"/>
      <c r="N101" s="212"/>
    </row>
    <row r="102" spans="1:14" ht="12.75" customHeight="1" x14ac:dyDescent="0.2">
      <c r="A102" s="198" t="s">
        <v>49</v>
      </c>
      <c r="B102" s="209">
        <v>1116</v>
      </c>
      <c r="C102" s="209">
        <v>305</v>
      </c>
      <c r="D102" s="209">
        <v>888</v>
      </c>
      <c r="E102" s="209">
        <v>1307</v>
      </c>
      <c r="F102" s="209">
        <v>459</v>
      </c>
      <c r="G102" s="209">
        <v>404</v>
      </c>
      <c r="H102" s="209">
        <v>1477</v>
      </c>
      <c r="I102" s="209">
        <v>488</v>
      </c>
      <c r="J102" s="209">
        <v>515</v>
      </c>
      <c r="K102" s="209">
        <v>1396</v>
      </c>
      <c r="L102" s="209">
        <v>943</v>
      </c>
      <c r="M102" s="209">
        <v>1831</v>
      </c>
      <c r="N102" s="211">
        <v>11129</v>
      </c>
    </row>
    <row r="103" spans="1:14" ht="12.75" customHeight="1" thickBot="1" x14ac:dyDescent="0.25">
      <c r="A103" s="199"/>
      <c r="B103" s="210"/>
      <c r="C103" s="210"/>
      <c r="D103" s="210"/>
      <c r="E103" s="210"/>
      <c r="F103" s="210"/>
      <c r="G103" s="210"/>
      <c r="H103" s="210"/>
      <c r="I103" s="210"/>
      <c r="J103" s="210"/>
      <c r="K103" s="210"/>
      <c r="L103" s="210"/>
      <c r="M103" s="210"/>
      <c r="N103" s="212"/>
    </row>
    <row r="104" spans="1:14" ht="12.75" customHeight="1" x14ac:dyDescent="0.2">
      <c r="A104" s="205" t="s">
        <v>13</v>
      </c>
      <c r="B104" s="194">
        <v>736990</v>
      </c>
      <c r="C104" s="194">
        <v>590199</v>
      </c>
      <c r="D104" s="194">
        <v>458948</v>
      </c>
      <c r="E104" s="194">
        <v>712056</v>
      </c>
      <c r="F104" s="194">
        <v>500819</v>
      </c>
      <c r="G104" s="194">
        <v>398315</v>
      </c>
      <c r="H104" s="194">
        <v>903145</v>
      </c>
      <c r="I104" s="194">
        <v>823993</v>
      </c>
      <c r="J104" s="194">
        <v>903200</v>
      </c>
      <c r="K104" s="194">
        <v>882256</v>
      </c>
      <c r="L104" s="194">
        <v>808478</v>
      </c>
      <c r="M104" s="194">
        <v>554632</v>
      </c>
      <c r="N104" s="194">
        <v>8273031</v>
      </c>
    </row>
    <row r="105" spans="1:14" ht="12.75" customHeight="1" thickBot="1" x14ac:dyDescent="0.25">
      <c r="A105" s="206"/>
      <c r="B105" s="195"/>
      <c r="C105" s="195"/>
      <c r="D105" s="195"/>
      <c r="E105" s="195"/>
      <c r="F105" s="195"/>
      <c r="G105" s="195"/>
      <c r="H105" s="195"/>
      <c r="I105" s="195"/>
      <c r="J105" s="195"/>
      <c r="K105" s="195"/>
      <c r="L105" s="195"/>
      <c r="M105" s="195"/>
      <c r="N105" s="195"/>
    </row>
    <row r="106" spans="1:14" ht="12.75" customHeight="1" x14ac:dyDescent="0.2">
      <c r="A106" s="43"/>
      <c r="B106" s="44"/>
      <c r="C106" s="44"/>
      <c r="D106" s="44"/>
      <c r="E106" s="44"/>
      <c r="F106" s="44"/>
      <c r="G106" s="44"/>
      <c r="H106" s="44"/>
      <c r="I106" s="44"/>
      <c r="J106" s="44"/>
      <c r="K106" s="44"/>
      <c r="L106" s="44"/>
      <c r="M106" s="44"/>
      <c r="N106" s="45"/>
    </row>
    <row r="107" spans="1:14" ht="12.75" customHeight="1" x14ac:dyDescent="0.2">
      <c r="A107" s="43"/>
      <c r="B107" s="44"/>
      <c r="C107" s="44"/>
      <c r="D107" s="44"/>
      <c r="E107" s="44"/>
      <c r="F107" s="44"/>
      <c r="G107" s="44"/>
      <c r="H107" s="44"/>
      <c r="I107" s="44"/>
      <c r="J107" s="44"/>
      <c r="K107" s="44"/>
      <c r="L107" s="44"/>
      <c r="M107" s="44"/>
      <c r="N107" s="45"/>
    </row>
    <row r="108" spans="1:14" ht="12.75" customHeight="1" x14ac:dyDescent="0.2">
      <c r="A108" s="43"/>
      <c r="B108" s="44"/>
      <c r="C108" s="44"/>
      <c r="D108" s="44"/>
      <c r="E108" s="44"/>
      <c r="F108" s="44"/>
      <c r="G108" s="44"/>
      <c r="H108" s="44"/>
      <c r="I108" s="44"/>
      <c r="J108" s="44"/>
      <c r="K108" s="44"/>
      <c r="L108" s="44"/>
      <c r="M108" s="44"/>
      <c r="N108" s="45"/>
    </row>
    <row r="109" spans="1:14" s="10" customFormat="1" ht="24.95" customHeight="1" x14ac:dyDescent="0.2">
      <c r="A109" s="204" t="s">
        <v>190</v>
      </c>
      <c r="B109" s="204"/>
      <c r="C109" s="204"/>
      <c r="D109" s="204"/>
      <c r="E109" s="204"/>
      <c r="F109" s="204"/>
      <c r="G109" s="204"/>
      <c r="H109" s="204"/>
      <c r="I109" s="204"/>
      <c r="J109" s="204"/>
      <c r="K109" s="204"/>
      <c r="L109" s="204"/>
      <c r="M109" s="204"/>
      <c r="N109" s="204"/>
    </row>
    <row r="110" spans="1:14" ht="12.75" customHeight="1" thickBot="1" x14ac:dyDescent="0.25">
      <c r="A110" s="43"/>
      <c r="B110" s="44"/>
      <c r="C110" s="44"/>
      <c r="D110" s="44"/>
      <c r="E110" s="44"/>
      <c r="F110" s="44"/>
      <c r="G110" s="44"/>
      <c r="H110" s="44"/>
      <c r="I110" s="44"/>
      <c r="J110" s="44"/>
      <c r="K110" s="44"/>
      <c r="L110" s="44"/>
      <c r="M110" s="44"/>
      <c r="N110" s="45"/>
    </row>
    <row r="111" spans="1:14" ht="12.75" customHeight="1" x14ac:dyDescent="0.2">
      <c r="A111" s="198"/>
      <c r="B111" s="198" t="s">
        <v>1</v>
      </c>
      <c r="C111" s="198" t="s">
        <v>2</v>
      </c>
      <c r="D111" s="198" t="s">
        <v>3</v>
      </c>
      <c r="E111" s="198" t="s">
        <v>4</v>
      </c>
      <c r="F111" s="198" t="s">
        <v>5</v>
      </c>
      <c r="G111" s="198" t="s">
        <v>6</v>
      </c>
      <c r="H111" s="198" t="s">
        <v>7</v>
      </c>
      <c r="I111" s="198" t="s">
        <v>8</v>
      </c>
      <c r="J111" s="198" t="s">
        <v>9</v>
      </c>
      <c r="K111" s="198" t="s">
        <v>10</v>
      </c>
      <c r="L111" s="198" t="s">
        <v>11</v>
      </c>
      <c r="M111" s="198" t="s">
        <v>12</v>
      </c>
      <c r="N111" s="196" t="s">
        <v>13</v>
      </c>
    </row>
    <row r="112" spans="1:14" ht="12.75" customHeight="1" thickBot="1" x14ac:dyDescent="0.25">
      <c r="A112" s="199"/>
      <c r="B112" s="199"/>
      <c r="C112" s="199"/>
      <c r="D112" s="199"/>
      <c r="E112" s="199"/>
      <c r="F112" s="199"/>
      <c r="G112" s="199"/>
      <c r="H112" s="199"/>
      <c r="I112" s="199"/>
      <c r="J112" s="199"/>
      <c r="K112" s="199"/>
      <c r="L112" s="199"/>
      <c r="M112" s="199"/>
      <c r="N112" s="197"/>
    </row>
    <row r="113" spans="1:14" ht="12.75" customHeight="1" x14ac:dyDescent="0.2">
      <c r="A113" s="198" t="s">
        <v>51</v>
      </c>
      <c r="B113" s="209">
        <v>123630</v>
      </c>
      <c r="C113" s="209">
        <v>139500</v>
      </c>
      <c r="D113" s="209">
        <v>100380</v>
      </c>
      <c r="E113" s="209">
        <v>140180</v>
      </c>
      <c r="F113" s="209">
        <v>129360</v>
      </c>
      <c r="G113" s="209">
        <v>128140</v>
      </c>
      <c r="H113" s="209">
        <v>138720</v>
      </c>
      <c r="I113" s="209">
        <v>135850</v>
      </c>
      <c r="J113" s="209">
        <v>127990</v>
      </c>
      <c r="K113" s="209">
        <v>137440</v>
      </c>
      <c r="L113" s="209">
        <v>122450</v>
      </c>
      <c r="M113" s="209">
        <v>119240</v>
      </c>
      <c r="N113" s="211">
        <v>1542880</v>
      </c>
    </row>
    <row r="114" spans="1:14" ht="12.75" customHeight="1" thickBot="1" x14ac:dyDescent="0.25">
      <c r="A114" s="199"/>
      <c r="B114" s="210"/>
      <c r="C114" s="210"/>
      <c r="D114" s="210"/>
      <c r="E114" s="210"/>
      <c r="F114" s="210"/>
      <c r="G114" s="210"/>
      <c r="H114" s="210"/>
      <c r="I114" s="210"/>
      <c r="J114" s="210"/>
      <c r="K114" s="210"/>
      <c r="L114" s="210"/>
      <c r="M114" s="210"/>
      <c r="N114" s="212"/>
    </row>
    <row r="115" spans="1:14" ht="12.75" customHeight="1" x14ac:dyDescent="0.2">
      <c r="A115" s="198" t="s">
        <v>52</v>
      </c>
      <c r="B115" s="209">
        <v>360</v>
      </c>
      <c r="C115" s="209">
        <v>150</v>
      </c>
      <c r="D115" s="209">
        <v>0</v>
      </c>
      <c r="E115" s="209">
        <v>0</v>
      </c>
      <c r="F115" s="209">
        <v>0</v>
      </c>
      <c r="G115" s="209">
        <v>0</v>
      </c>
      <c r="H115" s="209">
        <v>0</v>
      </c>
      <c r="I115" s="209">
        <v>220</v>
      </c>
      <c r="J115" s="209">
        <v>240</v>
      </c>
      <c r="K115" s="209">
        <v>0</v>
      </c>
      <c r="L115" s="209">
        <v>130</v>
      </c>
      <c r="M115" s="209">
        <v>80</v>
      </c>
      <c r="N115" s="211">
        <v>1180</v>
      </c>
    </row>
    <row r="116" spans="1:14" ht="12.75" customHeight="1" thickBot="1" x14ac:dyDescent="0.25">
      <c r="A116" s="199"/>
      <c r="B116" s="210"/>
      <c r="C116" s="210"/>
      <c r="D116" s="210"/>
      <c r="E116" s="210"/>
      <c r="F116" s="210"/>
      <c r="G116" s="210"/>
      <c r="H116" s="210"/>
      <c r="I116" s="210"/>
      <c r="J116" s="210"/>
      <c r="K116" s="210"/>
      <c r="L116" s="210"/>
      <c r="M116" s="210"/>
      <c r="N116" s="212"/>
    </row>
    <row r="117" spans="1:14" ht="12.75" customHeight="1" x14ac:dyDescent="0.2">
      <c r="A117" s="198" t="s">
        <v>53</v>
      </c>
      <c r="B117" s="209">
        <v>5690</v>
      </c>
      <c r="C117" s="209">
        <v>8080</v>
      </c>
      <c r="D117" s="209">
        <v>8300</v>
      </c>
      <c r="E117" s="209">
        <v>9380</v>
      </c>
      <c r="F117" s="209">
        <v>7150</v>
      </c>
      <c r="G117" s="209">
        <v>6350</v>
      </c>
      <c r="H117" s="209">
        <v>6310</v>
      </c>
      <c r="I117" s="209">
        <v>3130</v>
      </c>
      <c r="J117" s="209">
        <v>3750</v>
      </c>
      <c r="K117" s="209">
        <v>3430</v>
      </c>
      <c r="L117" s="209">
        <v>5300</v>
      </c>
      <c r="M117" s="209">
        <v>2750</v>
      </c>
      <c r="N117" s="211">
        <v>69620</v>
      </c>
    </row>
    <row r="118" spans="1:14" ht="12.75" customHeight="1" thickBot="1" x14ac:dyDescent="0.25">
      <c r="A118" s="199"/>
      <c r="B118" s="210"/>
      <c r="C118" s="210"/>
      <c r="D118" s="210"/>
      <c r="E118" s="210"/>
      <c r="F118" s="210"/>
      <c r="G118" s="210"/>
      <c r="H118" s="210"/>
      <c r="I118" s="210"/>
      <c r="J118" s="210"/>
      <c r="K118" s="210"/>
      <c r="L118" s="210"/>
      <c r="M118" s="210"/>
      <c r="N118" s="212"/>
    </row>
    <row r="119" spans="1:14" ht="12.75" customHeight="1" x14ac:dyDescent="0.2">
      <c r="A119" s="198" t="s">
        <v>54</v>
      </c>
      <c r="B119" s="209">
        <v>14630</v>
      </c>
      <c r="C119" s="209">
        <v>14840</v>
      </c>
      <c r="D119" s="209">
        <v>8490</v>
      </c>
      <c r="E119" s="209">
        <v>12240</v>
      </c>
      <c r="F119" s="209">
        <v>14250</v>
      </c>
      <c r="G119" s="209">
        <v>7890</v>
      </c>
      <c r="H119" s="209">
        <v>15960</v>
      </c>
      <c r="I119" s="209">
        <v>13380</v>
      </c>
      <c r="J119" s="209">
        <v>12380</v>
      </c>
      <c r="K119" s="209">
        <v>13250</v>
      </c>
      <c r="L119" s="209">
        <v>12910</v>
      </c>
      <c r="M119" s="209">
        <v>13560</v>
      </c>
      <c r="N119" s="211">
        <v>153780</v>
      </c>
    </row>
    <row r="120" spans="1:14" ht="12.75" customHeight="1" thickBot="1" x14ac:dyDescent="0.25">
      <c r="A120" s="199"/>
      <c r="B120" s="210"/>
      <c r="C120" s="210"/>
      <c r="D120" s="210"/>
      <c r="E120" s="210"/>
      <c r="F120" s="210"/>
      <c r="G120" s="210"/>
      <c r="H120" s="210"/>
      <c r="I120" s="210"/>
      <c r="J120" s="210"/>
      <c r="K120" s="210"/>
      <c r="L120" s="210"/>
      <c r="M120" s="210"/>
      <c r="N120" s="212"/>
    </row>
    <row r="121" spans="1:14" ht="12.75" customHeight="1" x14ac:dyDescent="0.2">
      <c r="A121" s="198" t="s">
        <v>39</v>
      </c>
      <c r="B121" s="209">
        <v>5520</v>
      </c>
      <c r="C121" s="209">
        <v>4330</v>
      </c>
      <c r="D121" s="209">
        <v>7200</v>
      </c>
      <c r="E121" s="209">
        <v>5420</v>
      </c>
      <c r="F121" s="209">
        <v>4880</v>
      </c>
      <c r="G121" s="209">
        <v>5140</v>
      </c>
      <c r="H121" s="209">
        <v>5300</v>
      </c>
      <c r="I121" s="209">
        <v>5030</v>
      </c>
      <c r="J121" s="209">
        <v>6100</v>
      </c>
      <c r="K121" s="209">
        <v>3790</v>
      </c>
      <c r="L121" s="209">
        <v>2770</v>
      </c>
      <c r="M121" s="209">
        <v>2470</v>
      </c>
      <c r="N121" s="211">
        <v>57950</v>
      </c>
    </row>
    <row r="122" spans="1:14" ht="12.75" customHeight="1" thickBot="1" x14ac:dyDescent="0.25">
      <c r="A122" s="199"/>
      <c r="B122" s="210"/>
      <c r="C122" s="210"/>
      <c r="D122" s="210"/>
      <c r="E122" s="210"/>
      <c r="F122" s="210"/>
      <c r="G122" s="210"/>
      <c r="H122" s="210"/>
      <c r="I122" s="210"/>
      <c r="J122" s="210"/>
      <c r="K122" s="210"/>
      <c r="L122" s="210"/>
      <c r="M122" s="210"/>
      <c r="N122" s="212"/>
    </row>
    <row r="123" spans="1:14" ht="12.75" customHeight="1" x14ac:dyDescent="0.2">
      <c r="A123" s="198" t="s">
        <v>55</v>
      </c>
      <c r="B123" s="209">
        <v>12960</v>
      </c>
      <c r="C123" s="209">
        <v>14680</v>
      </c>
      <c r="D123" s="209">
        <v>10660</v>
      </c>
      <c r="E123" s="209">
        <v>13500</v>
      </c>
      <c r="F123" s="209">
        <v>15420</v>
      </c>
      <c r="G123" s="209">
        <v>10560</v>
      </c>
      <c r="H123" s="209">
        <v>18250</v>
      </c>
      <c r="I123" s="209">
        <v>18120</v>
      </c>
      <c r="J123" s="209">
        <v>14890</v>
      </c>
      <c r="K123" s="209">
        <v>13640</v>
      </c>
      <c r="L123" s="209">
        <v>9490</v>
      </c>
      <c r="M123" s="209">
        <v>14060</v>
      </c>
      <c r="N123" s="211">
        <v>166230</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198" t="s">
        <v>56</v>
      </c>
      <c r="B125" s="209">
        <v>181050</v>
      </c>
      <c r="C125" s="209">
        <v>178250</v>
      </c>
      <c r="D125" s="209">
        <v>203300</v>
      </c>
      <c r="E125" s="209">
        <v>236260</v>
      </c>
      <c r="F125" s="209">
        <v>259750</v>
      </c>
      <c r="G125" s="209">
        <v>238930</v>
      </c>
      <c r="H125" s="209">
        <v>255480</v>
      </c>
      <c r="I125" s="209">
        <v>252820</v>
      </c>
      <c r="J125" s="209">
        <v>233280</v>
      </c>
      <c r="K125" s="209">
        <v>242470</v>
      </c>
      <c r="L125" s="209">
        <v>212050</v>
      </c>
      <c r="M125" s="209">
        <v>195130</v>
      </c>
      <c r="N125" s="211">
        <v>2688770</v>
      </c>
    </row>
    <row r="126" spans="1:14" ht="12.75" customHeight="1" thickBot="1" x14ac:dyDescent="0.25">
      <c r="A126" s="199"/>
      <c r="B126" s="210"/>
      <c r="C126" s="210"/>
      <c r="D126" s="210"/>
      <c r="E126" s="210"/>
      <c r="F126" s="210"/>
      <c r="G126" s="210"/>
      <c r="H126" s="210"/>
      <c r="I126" s="210"/>
      <c r="J126" s="210"/>
      <c r="K126" s="210"/>
      <c r="L126" s="210"/>
      <c r="M126" s="210"/>
      <c r="N126" s="212"/>
    </row>
    <row r="127" spans="1:14" ht="12.75" customHeight="1" x14ac:dyDescent="0.2">
      <c r="A127" s="198" t="s">
        <v>105</v>
      </c>
      <c r="B127" s="209">
        <v>46170</v>
      </c>
      <c r="C127" s="209">
        <v>44490</v>
      </c>
      <c r="D127" s="209">
        <v>49360</v>
      </c>
      <c r="E127" s="209">
        <v>51560</v>
      </c>
      <c r="F127" s="209">
        <v>47600</v>
      </c>
      <c r="G127" s="209">
        <v>38940</v>
      </c>
      <c r="H127" s="209">
        <v>25860</v>
      </c>
      <c r="I127" s="209">
        <v>32240</v>
      </c>
      <c r="J127" s="209">
        <v>46580</v>
      </c>
      <c r="K127" s="209">
        <v>39150</v>
      </c>
      <c r="L127" s="209">
        <v>44150</v>
      </c>
      <c r="M127" s="209">
        <v>46670</v>
      </c>
      <c r="N127" s="211">
        <v>512770</v>
      </c>
    </row>
    <row r="128" spans="1:14" ht="12.75" customHeight="1" thickBot="1" x14ac:dyDescent="0.25">
      <c r="A128" s="199"/>
      <c r="B128" s="210"/>
      <c r="C128" s="210"/>
      <c r="D128" s="210"/>
      <c r="E128" s="210"/>
      <c r="F128" s="210"/>
      <c r="G128" s="210"/>
      <c r="H128" s="210"/>
      <c r="I128" s="210"/>
      <c r="J128" s="210"/>
      <c r="K128" s="210"/>
      <c r="L128" s="210"/>
      <c r="M128" s="210"/>
      <c r="N128" s="212"/>
    </row>
    <row r="129" spans="1:14" ht="12.75" customHeight="1" x14ac:dyDescent="0.2">
      <c r="A129" s="198" t="s">
        <v>58</v>
      </c>
      <c r="B129" s="209">
        <v>11410</v>
      </c>
      <c r="C129" s="209">
        <v>15730</v>
      </c>
      <c r="D129" s="209">
        <v>17240</v>
      </c>
      <c r="E129" s="209">
        <v>15720</v>
      </c>
      <c r="F129" s="209">
        <v>14060</v>
      </c>
      <c r="G129" s="209">
        <v>17550</v>
      </c>
      <c r="H129" s="209">
        <v>21280</v>
      </c>
      <c r="I129" s="209">
        <v>15080</v>
      </c>
      <c r="J129" s="209">
        <v>20000</v>
      </c>
      <c r="K129" s="209">
        <v>12160</v>
      </c>
      <c r="L129" s="209">
        <v>11720</v>
      </c>
      <c r="M129" s="209">
        <v>15930</v>
      </c>
      <c r="N129" s="211">
        <v>187880</v>
      </c>
    </row>
    <row r="130" spans="1:14" ht="12.75" customHeight="1" thickBot="1" x14ac:dyDescent="0.25">
      <c r="A130" s="199"/>
      <c r="B130" s="210"/>
      <c r="C130" s="210"/>
      <c r="D130" s="210"/>
      <c r="E130" s="210"/>
      <c r="F130" s="210"/>
      <c r="G130" s="210"/>
      <c r="H130" s="210"/>
      <c r="I130" s="210"/>
      <c r="J130" s="210"/>
      <c r="K130" s="210"/>
      <c r="L130" s="210"/>
      <c r="M130" s="210"/>
      <c r="N130" s="212"/>
    </row>
    <row r="131" spans="1:14" ht="12.75" customHeight="1" x14ac:dyDescent="0.2">
      <c r="A131" s="198" t="s">
        <v>106</v>
      </c>
      <c r="B131" s="209">
        <v>0</v>
      </c>
      <c r="C131" s="209">
        <v>0</v>
      </c>
      <c r="D131" s="209">
        <v>0</v>
      </c>
      <c r="E131" s="209">
        <v>0</v>
      </c>
      <c r="F131" s="209">
        <v>0</v>
      </c>
      <c r="G131" s="209">
        <v>0</v>
      </c>
      <c r="H131" s="209">
        <v>0</v>
      </c>
      <c r="I131" s="209">
        <v>0</v>
      </c>
      <c r="J131" s="209">
        <v>0</v>
      </c>
      <c r="K131" s="209">
        <v>0</v>
      </c>
      <c r="L131" s="209">
        <v>0</v>
      </c>
      <c r="M131" s="209">
        <v>0</v>
      </c>
      <c r="N131" s="211">
        <v>0</v>
      </c>
    </row>
    <row r="132" spans="1:14" ht="12.75" customHeight="1" thickBot="1" x14ac:dyDescent="0.25">
      <c r="A132" s="199"/>
      <c r="B132" s="210"/>
      <c r="C132" s="210"/>
      <c r="D132" s="210"/>
      <c r="E132" s="210"/>
      <c r="F132" s="210"/>
      <c r="G132" s="210"/>
      <c r="H132" s="210"/>
      <c r="I132" s="210"/>
      <c r="J132" s="210"/>
      <c r="K132" s="210"/>
      <c r="L132" s="210"/>
      <c r="M132" s="210"/>
      <c r="N132" s="212"/>
    </row>
    <row r="133" spans="1:14" ht="12.75" customHeight="1" x14ac:dyDescent="0.2">
      <c r="A133" s="198" t="s">
        <v>86</v>
      </c>
      <c r="B133" s="209">
        <v>0</v>
      </c>
      <c r="C133" s="209">
        <v>0</v>
      </c>
      <c r="D133" s="209">
        <v>0</v>
      </c>
      <c r="E133" s="209">
        <v>0</v>
      </c>
      <c r="F133" s="209">
        <v>0</v>
      </c>
      <c r="G133" s="209">
        <v>0</v>
      </c>
      <c r="H133" s="209">
        <v>0</v>
      </c>
      <c r="I133" s="209">
        <v>0</v>
      </c>
      <c r="J133" s="209">
        <v>0</v>
      </c>
      <c r="K133" s="209">
        <v>0</v>
      </c>
      <c r="L133" s="209">
        <v>0</v>
      </c>
      <c r="M133" s="209">
        <v>0</v>
      </c>
      <c r="N133" s="211">
        <v>0</v>
      </c>
    </row>
    <row r="134" spans="1:14" ht="12.75" customHeight="1" thickBot="1" x14ac:dyDescent="0.25">
      <c r="A134" s="199"/>
      <c r="B134" s="210"/>
      <c r="C134" s="210"/>
      <c r="D134" s="210"/>
      <c r="E134" s="210"/>
      <c r="F134" s="210"/>
      <c r="G134" s="210"/>
      <c r="H134" s="210"/>
      <c r="I134" s="210"/>
      <c r="J134" s="210"/>
      <c r="K134" s="210"/>
      <c r="L134" s="210"/>
      <c r="M134" s="210"/>
      <c r="N134" s="212"/>
    </row>
    <row r="135" spans="1:14" ht="12.75" customHeight="1" x14ac:dyDescent="0.2">
      <c r="A135" s="198" t="s">
        <v>59</v>
      </c>
      <c r="B135" s="209">
        <v>5730</v>
      </c>
      <c r="C135" s="209">
        <v>5310</v>
      </c>
      <c r="D135" s="209">
        <v>6030</v>
      </c>
      <c r="E135" s="209">
        <v>5790</v>
      </c>
      <c r="F135" s="209">
        <v>5160</v>
      </c>
      <c r="G135" s="209">
        <v>4170</v>
      </c>
      <c r="H135" s="209">
        <v>4110</v>
      </c>
      <c r="I135" s="209">
        <v>4140</v>
      </c>
      <c r="J135" s="209">
        <v>5250</v>
      </c>
      <c r="K135" s="209">
        <v>6810</v>
      </c>
      <c r="L135" s="209">
        <v>7770</v>
      </c>
      <c r="M135" s="209">
        <v>7530</v>
      </c>
      <c r="N135" s="211">
        <v>67800</v>
      </c>
    </row>
    <row r="136" spans="1:14" ht="12.75" customHeight="1" thickBot="1" x14ac:dyDescent="0.25">
      <c r="A136" s="199"/>
      <c r="B136" s="210"/>
      <c r="C136" s="210"/>
      <c r="D136" s="210"/>
      <c r="E136" s="210"/>
      <c r="F136" s="210"/>
      <c r="G136" s="210"/>
      <c r="H136" s="210"/>
      <c r="I136" s="210"/>
      <c r="J136" s="210"/>
      <c r="K136" s="210"/>
      <c r="L136" s="210"/>
      <c r="M136" s="210"/>
      <c r="N136" s="212"/>
    </row>
    <row r="137" spans="1:14" ht="12.75" customHeight="1" x14ac:dyDescent="0.2">
      <c r="A137" s="198" t="s">
        <v>60</v>
      </c>
      <c r="B137" s="209">
        <v>6050</v>
      </c>
      <c r="C137" s="209">
        <v>6050</v>
      </c>
      <c r="D137" s="209">
        <v>5880</v>
      </c>
      <c r="E137" s="209">
        <v>6470</v>
      </c>
      <c r="F137" s="209">
        <v>7080</v>
      </c>
      <c r="G137" s="209">
        <v>6010</v>
      </c>
      <c r="H137" s="209">
        <v>5900</v>
      </c>
      <c r="I137" s="209">
        <v>6120</v>
      </c>
      <c r="J137" s="209">
        <v>5610</v>
      </c>
      <c r="K137" s="209">
        <v>5180</v>
      </c>
      <c r="L137" s="209">
        <v>5310</v>
      </c>
      <c r="M137" s="209">
        <v>4760</v>
      </c>
      <c r="N137" s="211">
        <v>70420</v>
      </c>
    </row>
    <row r="138" spans="1:14" ht="12.75" customHeight="1" thickBot="1" x14ac:dyDescent="0.25">
      <c r="A138" s="199"/>
      <c r="B138" s="210"/>
      <c r="C138" s="210"/>
      <c r="D138" s="210"/>
      <c r="E138" s="210"/>
      <c r="F138" s="210"/>
      <c r="G138" s="210"/>
      <c r="H138" s="210"/>
      <c r="I138" s="210"/>
      <c r="J138" s="210"/>
      <c r="K138" s="210"/>
      <c r="L138" s="210"/>
      <c r="M138" s="210"/>
      <c r="N138" s="212"/>
    </row>
    <row r="139" spans="1:14" ht="12.75" customHeight="1" x14ac:dyDescent="0.2">
      <c r="A139" s="205" t="s">
        <v>13</v>
      </c>
      <c r="B139" s="194">
        <v>413200</v>
      </c>
      <c r="C139" s="194">
        <v>431410</v>
      </c>
      <c r="D139" s="194">
        <v>416840</v>
      </c>
      <c r="E139" s="194">
        <v>496520</v>
      </c>
      <c r="F139" s="194">
        <v>504710</v>
      </c>
      <c r="G139" s="194">
        <v>463680</v>
      </c>
      <c r="H139" s="194">
        <v>497170</v>
      </c>
      <c r="I139" s="194">
        <v>486130</v>
      </c>
      <c r="J139" s="194">
        <v>476070</v>
      </c>
      <c r="K139" s="194">
        <v>477320</v>
      </c>
      <c r="L139" s="194">
        <v>434050</v>
      </c>
      <c r="M139" s="194">
        <v>422180</v>
      </c>
      <c r="N139" s="194">
        <v>5519280</v>
      </c>
    </row>
    <row r="140" spans="1:14" ht="12.75" customHeight="1" thickBot="1" x14ac:dyDescent="0.25">
      <c r="A140" s="206"/>
      <c r="B140" s="195"/>
      <c r="C140" s="195"/>
      <c r="D140" s="195"/>
      <c r="E140" s="195"/>
      <c r="F140" s="195"/>
      <c r="G140" s="195"/>
      <c r="H140" s="195"/>
      <c r="I140" s="195"/>
      <c r="J140" s="195"/>
      <c r="K140" s="195"/>
      <c r="L140" s="195"/>
      <c r="M140" s="195"/>
      <c r="N140" s="195"/>
    </row>
    <row r="141" spans="1:14" ht="12.75" customHeight="1" x14ac:dyDescent="0.2">
      <c r="A141" s="43"/>
      <c r="B141" s="44"/>
      <c r="C141" s="44"/>
      <c r="D141" s="44"/>
      <c r="E141" s="44"/>
      <c r="F141" s="44"/>
      <c r="G141" s="44"/>
      <c r="H141" s="44"/>
      <c r="I141" s="44"/>
      <c r="J141" s="44"/>
      <c r="K141" s="44"/>
      <c r="L141" s="44"/>
      <c r="M141" s="44"/>
      <c r="N141" s="45"/>
    </row>
    <row r="142" spans="1:14" ht="12.75" customHeight="1" x14ac:dyDescent="0.2">
      <c r="A142" s="43"/>
      <c r="B142" s="44"/>
      <c r="C142" s="44"/>
      <c r="D142" s="44"/>
      <c r="E142" s="44"/>
      <c r="F142" s="44"/>
      <c r="G142" s="44"/>
      <c r="H142" s="44"/>
      <c r="I142" s="44"/>
      <c r="J142" s="44"/>
      <c r="K142" s="44"/>
      <c r="L142" s="44"/>
      <c r="M142" s="44"/>
      <c r="N142" s="45"/>
    </row>
    <row r="143" spans="1:14" ht="12.75" customHeight="1" x14ac:dyDescent="0.2">
      <c r="A143" s="43"/>
      <c r="B143" s="44"/>
      <c r="C143" s="44"/>
      <c r="D143" s="44"/>
      <c r="E143" s="44"/>
      <c r="F143" s="44"/>
      <c r="G143" s="44"/>
      <c r="H143" s="44"/>
      <c r="I143" s="44"/>
      <c r="J143" s="44"/>
      <c r="K143" s="44"/>
      <c r="L143" s="44"/>
      <c r="M143" s="44"/>
      <c r="N143" s="45"/>
    </row>
    <row r="144" spans="1:14" s="10" customFormat="1" ht="24.95" customHeight="1" x14ac:dyDescent="0.2">
      <c r="A144" s="204" t="s">
        <v>191</v>
      </c>
      <c r="B144" s="204"/>
      <c r="C144" s="204"/>
      <c r="D144" s="204"/>
      <c r="E144" s="204"/>
      <c r="F144" s="204"/>
      <c r="G144" s="204"/>
      <c r="H144" s="204"/>
      <c r="I144" s="204"/>
      <c r="J144" s="204"/>
      <c r="K144" s="204"/>
      <c r="L144" s="204"/>
      <c r="M144" s="204"/>
      <c r="N144" s="204"/>
    </row>
    <row r="145" spans="1:14" ht="12.75" customHeight="1" thickBot="1" x14ac:dyDescent="0.25">
      <c r="A145" s="43"/>
      <c r="B145" s="44"/>
      <c r="C145" s="44"/>
      <c r="D145" s="44"/>
      <c r="E145" s="44"/>
      <c r="F145" s="44"/>
      <c r="G145" s="44"/>
      <c r="H145" s="44"/>
      <c r="I145" s="44"/>
      <c r="J145" s="44"/>
      <c r="K145" s="44"/>
      <c r="L145" s="44"/>
      <c r="M145" s="44"/>
      <c r="N145" s="45"/>
    </row>
    <row r="146" spans="1:14" ht="12.75" customHeight="1" x14ac:dyDescent="0.2">
      <c r="A146" s="198"/>
      <c r="B146" s="198" t="s">
        <v>1</v>
      </c>
      <c r="C146" s="198" t="s">
        <v>2</v>
      </c>
      <c r="D146" s="198" t="s">
        <v>3</v>
      </c>
      <c r="E146" s="198" t="s">
        <v>4</v>
      </c>
      <c r="F146" s="198" t="s">
        <v>5</v>
      </c>
      <c r="G146" s="198" t="s">
        <v>6</v>
      </c>
      <c r="H146" s="198" t="s">
        <v>7</v>
      </c>
      <c r="I146" s="198" t="s">
        <v>8</v>
      </c>
      <c r="J146" s="198" t="s">
        <v>9</v>
      </c>
      <c r="K146" s="198" t="s">
        <v>10</v>
      </c>
      <c r="L146" s="198" t="s">
        <v>11</v>
      </c>
      <c r="M146" s="198" t="s">
        <v>12</v>
      </c>
      <c r="N146" s="196" t="s">
        <v>13</v>
      </c>
    </row>
    <row r="147" spans="1:14" ht="12.75" customHeight="1" thickBot="1" x14ac:dyDescent="0.25">
      <c r="A147" s="199"/>
      <c r="B147" s="199"/>
      <c r="C147" s="199"/>
      <c r="D147" s="199"/>
      <c r="E147" s="199"/>
      <c r="F147" s="199"/>
      <c r="G147" s="199"/>
      <c r="H147" s="199"/>
      <c r="I147" s="199"/>
      <c r="J147" s="199"/>
      <c r="K147" s="199"/>
      <c r="L147" s="199"/>
      <c r="M147" s="199"/>
      <c r="N147" s="197"/>
    </row>
    <row r="148" spans="1:14" ht="12.75" customHeight="1" x14ac:dyDescent="0.2">
      <c r="A148" s="198" t="s">
        <v>62</v>
      </c>
      <c r="B148" s="209">
        <v>26556</v>
      </c>
      <c r="C148" s="209">
        <v>31114</v>
      </c>
      <c r="D148" s="209">
        <v>23729</v>
      </c>
      <c r="E148" s="209">
        <v>35740</v>
      </c>
      <c r="F148" s="209">
        <v>29780</v>
      </c>
      <c r="G148" s="209">
        <v>20415</v>
      </c>
      <c r="H148" s="209">
        <v>45363</v>
      </c>
      <c r="I148" s="209">
        <v>40959</v>
      </c>
      <c r="J148" s="209">
        <v>35031</v>
      </c>
      <c r="K148" s="209">
        <v>42910</v>
      </c>
      <c r="L148" s="209">
        <v>26047</v>
      </c>
      <c r="M148" s="209">
        <v>26489</v>
      </c>
      <c r="N148" s="211">
        <v>384133</v>
      </c>
    </row>
    <row r="149" spans="1:14" ht="12.75" customHeight="1" thickBot="1" x14ac:dyDescent="0.25">
      <c r="A149" s="199"/>
      <c r="B149" s="210"/>
      <c r="C149" s="210"/>
      <c r="D149" s="210"/>
      <c r="E149" s="210"/>
      <c r="F149" s="210"/>
      <c r="G149" s="210"/>
      <c r="H149" s="210"/>
      <c r="I149" s="210"/>
      <c r="J149" s="210"/>
      <c r="K149" s="210"/>
      <c r="L149" s="210"/>
      <c r="M149" s="210"/>
      <c r="N149" s="212"/>
    </row>
    <row r="150" spans="1:14" ht="12.75" customHeight="1" x14ac:dyDescent="0.2">
      <c r="A150" s="198" t="s">
        <v>63</v>
      </c>
      <c r="B150" s="209">
        <v>28418</v>
      </c>
      <c r="C150" s="209">
        <v>19626</v>
      </c>
      <c r="D150" s="209">
        <v>9345</v>
      </c>
      <c r="E150" s="209">
        <v>14690</v>
      </c>
      <c r="F150" s="209">
        <v>13244</v>
      </c>
      <c r="G150" s="209">
        <v>10342</v>
      </c>
      <c r="H150" s="209">
        <v>17512</v>
      </c>
      <c r="I150" s="209">
        <v>25217</v>
      </c>
      <c r="J150" s="209">
        <v>21925</v>
      </c>
      <c r="K150" s="209">
        <v>11101</v>
      </c>
      <c r="L150" s="209">
        <v>10204</v>
      </c>
      <c r="M150" s="209">
        <v>23671</v>
      </c>
      <c r="N150" s="211">
        <v>205295</v>
      </c>
    </row>
    <row r="151" spans="1:14" ht="12.75" customHeight="1" thickBot="1" x14ac:dyDescent="0.25">
      <c r="A151" s="199"/>
      <c r="B151" s="210"/>
      <c r="C151" s="210"/>
      <c r="D151" s="210"/>
      <c r="E151" s="210"/>
      <c r="F151" s="210"/>
      <c r="G151" s="210"/>
      <c r="H151" s="210"/>
      <c r="I151" s="210"/>
      <c r="J151" s="210"/>
      <c r="K151" s="210"/>
      <c r="L151" s="210"/>
      <c r="M151" s="210"/>
      <c r="N151" s="212"/>
    </row>
    <row r="152" spans="1:14" ht="12.75" customHeight="1" x14ac:dyDescent="0.2">
      <c r="A152" s="198" t="s">
        <v>64</v>
      </c>
      <c r="B152" s="209">
        <v>154830</v>
      </c>
      <c r="C152" s="209">
        <v>130000</v>
      </c>
      <c r="D152" s="209">
        <v>112596</v>
      </c>
      <c r="E152" s="209">
        <v>160942</v>
      </c>
      <c r="F152" s="209">
        <v>77715</v>
      </c>
      <c r="G152" s="209">
        <v>55691</v>
      </c>
      <c r="H152" s="209">
        <v>192286</v>
      </c>
      <c r="I152" s="209">
        <v>176278</v>
      </c>
      <c r="J152" s="209">
        <v>183826</v>
      </c>
      <c r="K152" s="209">
        <v>133890</v>
      </c>
      <c r="L152" s="209">
        <v>154319</v>
      </c>
      <c r="M152" s="209">
        <v>181891</v>
      </c>
      <c r="N152" s="211">
        <v>1714264</v>
      </c>
    </row>
    <row r="153" spans="1:14" ht="12.75" customHeight="1" thickBot="1" x14ac:dyDescent="0.25">
      <c r="A153" s="199"/>
      <c r="B153" s="210"/>
      <c r="C153" s="210"/>
      <c r="D153" s="210"/>
      <c r="E153" s="210"/>
      <c r="F153" s="210"/>
      <c r="G153" s="210"/>
      <c r="H153" s="210"/>
      <c r="I153" s="210"/>
      <c r="J153" s="210"/>
      <c r="K153" s="210"/>
      <c r="L153" s="210"/>
      <c r="M153" s="210"/>
      <c r="N153" s="212"/>
    </row>
    <row r="154" spans="1:14" ht="12.75" customHeight="1" x14ac:dyDescent="0.2">
      <c r="A154" s="198" t="s">
        <v>65</v>
      </c>
      <c r="B154" s="209">
        <v>0</v>
      </c>
      <c r="C154" s="209">
        <v>0</v>
      </c>
      <c r="D154" s="209">
        <v>0</v>
      </c>
      <c r="E154" s="209">
        <v>0</v>
      </c>
      <c r="F154" s="209">
        <v>0</v>
      </c>
      <c r="G154" s="209">
        <v>0</v>
      </c>
      <c r="H154" s="209">
        <v>0</v>
      </c>
      <c r="I154" s="209">
        <v>0</v>
      </c>
      <c r="J154" s="209">
        <v>0</v>
      </c>
      <c r="K154" s="209">
        <v>0</v>
      </c>
      <c r="L154" s="209">
        <v>0</v>
      </c>
      <c r="M154" s="209">
        <v>0</v>
      </c>
      <c r="N154" s="211">
        <v>0</v>
      </c>
    </row>
    <row r="155" spans="1:14" ht="12.75" customHeight="1" thickBot="1" x14ac:dyDescent="0.25">
      <c r="A155" s="199"/>
      <c r="B155" s="210"/>
      <c r="C155" s="210"/>
      <c r="D155" s="210"/>
      <c r="E155" s="210"/>
      <c r="F155" s="210"/>
      <c r="G155" s="210"/>
      <c r="H155" s="210"/>
      <c r="I155" s="210"/>
      <c r="J155" s="210"/>
      <c r="K155" s="210"/>
      <c r="L155" s="210"/>
      <c r="M155" s="210"/>
      <c r="N155" s="212"/>
    </row>
    <row r="156" spans="1:14" ht="12.75" customHeight="1" x14ac:dyDescent="0.2">
      <c r="A156" s="198" t="s">
        <v>66</v>
      </c>
      <c r="B156" s="209">
        <v>52995</v>
      </c>
      <c r="C156" s="209">
        <v>55398</v>
      </c>
      <c r="D156" s="209">
        <v>39740</v>
      </c>
      <c r="E156" s="209">
        <v>49926</v>
      </c>
      <c r="F156" s="209">
        <v>45578</v>
      </c>
      <c r="G156" s="209">
        <v>32857</v>
      </c>
      <c r="H156" s="209">
        <v>20215</v>
      </c>
      <c r="I156" s="209">
        <v>25921</v>
      </c>
      <c r="J156" s="209">
        <v>19294</v>
      </c>
      <c r="K156" s="209">
        <v>13058</v>
      </c>
      <c r="L156" s="209">
        <v>14871</v>
      </c>
      <c r="M156" s="209">
        <v>13548</v>
      </c>
      <c r="N156" s="211">
        <v>383401</v>
      </c>
    </row>
    <row r="157" spans="1:14" ht="12.75" customHeight="1" thickBot="1" x14ac:dyDescent="0.25">
      <c r="A157" s="199"/>
      <c r="B157" s="210"/>
      <c r="C157" s="210"/>
      <c r="D157" s="210"/>
      <c r="E157" s="210"/>
      <c r="F157" s="210"/>
      <c r="G157" s="210"/>
      <c r="H157" s="210"/>
      <c r="I157" s="210"/>
      <c r="J157" s="210"/>
      <c r="K157" s="210"/>
      <c r="L157" s="210"/>
      <c r="M157" s="210"/>
      <c r="N157" s="212"/>
    </row>
    <row r="158" spans="1:14" ht="12.75" customHeight="1" x14ac:dyDescent="0.2">
      <c r="A158" s="198" t="s">
        <v>53</v>
      </c>
      <c r="B158" s="209">
        <v>5909</v>
      </c>
      <c r="C158" s="209">
        <v>6123</v>
      </c>
      <c r="D158" s="209">
        <v>6334</v>
      </c>
      <c r="E158" s="209">
        <v>7991</v>
      </c>
      <c r="F158" s="209">
        <v>8545</v>
      </c>
      <c r="G158" s="209">
        <v>5870</v>
      </c>
      <c r="H158" s="209">
        <v>6618</v>
      </c>
      <c r="I158" s="209">
        <v>4901</v>
      </c>
      <c r="J158" s="209">
        <v>7066</v>
      </c>
      <c r="K158" s="209">
        <v>5791</v>
      </c>
      <c r="L158" s="209">
        <v>5601</v>
      </c>
      <c r="M158" s="209">
        <v>4146</v>
      </c>
      <c r="N158" s="211">
        <v>74895</v>
      </c>
    </row>
    <row r="159" spans="1:14" ht="12.75" customHeight="1" thickBot="1" x14ac:dyDescent="0.25">
      <c r="A159" s="199"/>
      <c r="B159" s="210"/>
      <c r="C159" s="210"/>
      <c r="D159" s="210"/>
      <c r="E159" s="210"/>
      <c r="F159" s="210"/>
      <c r="G159" s="210"/>
      <c r="H159" s="210"/>
      <c r="I159" s="210"/>
      <c r="J159" s="210"/>
      <c r="K159" s="210"/>
      <c r="L159" s="210"/>
      <c r="M159" s="210"/>
      <c r="N159" s="212"/>
    </row>
    <row r="160" spans="1:14" ht="12.75" customHeight="1" x14ac:dyDescent="0.2">
      <c r="A160" s="198" t="s">
        <v>67</v>
      </c>
      <c r="B160" s="209">
        <v>16370</v>
      </c>
      <c r="C160" s="209">
        <v>22300</v>
      </c>
      <c r="D160" s="209">
        <v>11464</v>
      </c>
      <c r="E160" s="209">
        <v>16659</v>
      </c>
      <c r="F160" s="209">
        <v>14527</v>
      </c>
      <c r="G160" s="209">
        <v>14567</v>
      </c>
      <c r="H160" s="209">
        <v>17872</v>
      </c>
      <c r="I160" s="209">
        <v>15009</v>
      </c>
      <c r="J160" s="209">
        <v>14252</v>
      </c>
      <c r="K160" s="209">
        <v>15349</v>
      </c>
      <c r="L160" s="209">
        <v>11652</v>
      </c>
      <c r="M160" s="209">
        <v>11793</v>
      </c>
      <c r="N160" s="211">
        <v>181814</v>
      </c>
    </row>
    <row r="161" spans="1:14" ht="12.75" customHeight="1" thickBot="1" x14ac:dyDescent="0.25">
      <c r="A161" s="199"/>
      <c r="B161" s="210"/>
      <c r="C161" s="210"/>
      <c r="D161" s="210"/>
      <c r="E161" s="210"/>
      <c r="F161" s="210"/>
      <c r="G161" s="210"/>
      <c r="H161" s="210"/>
      <c r="I161" s="210"/>
      <c r="J161" s="210"/>
      <c r="K161" s="210"/>
      <c r="L161" s="210"/>
      <c r="M161" s="210"/>
      <c r="N161" s="212"/>
    </row>
    <row r="162" spans="1:14" ht="12.75" customHeight="1" x14ac:dyDescent="0.2">
      <c r="A162" s="198" t="s">
        <v>68</v>
      </c>
      <c r="B162" s="209">
        <v>64463</v>
      </c>
      <c r="C162" s="209">
        <v>57384</v>
      </c>
      <c r="D162" s="209">
        <v>50486</v>
      </c>
      <c r="E162" s="209">
        <v>75446</v>
      </c>
      <c r="F162" s="209">
        <v>77048</v>
      </c>
      <c r="G162" s="209">
        <v>62082</v>
      </c>
      <c r="H162" s="209">
        <v>74568</v>
      </c>
      <c r="I162" s="209">
        <v>79298</v>
      </c>
      <c r="J162" s="209">
        <v>79654</v>
      </c>
      <c r="K162" s="209">
        <v>78320</v>
      </c>
      <c r="L162" s="209">
        <v>67237</v>
      </c>
      <c r="M162" s="209">
        <v>68464</v>
      </c>
      <c r="N162" s="211">
        <v>834450</v>
      </c>
    </row>
    <row r="163" spans="1:14" ht="12.75" customHeight="1" thickBot="1" x14ac:dyDescent="0.25">
      <c r="A163" s="199"/>
      <c r="B163" s="210"/>
      <c r="C163" s="210"/>
      <c r="D163" s="210"/>
      <c r="E163" s="210"/>
      <c r="F163" s="210"/>
      <c r="G163" s="210"/>
      <c r="H163" s="210"/>
      <c r="I163" s="210"/>
      <c r="J163" s="210"/>
      <c r="K163" s="210"/>
      <c r="L163" s="210"/>
      <c r="M163" s="210"/>
      <c r="N163" s="212"/>
    </row>
    <row r="164" spans="1:14" ht="12.75" customHeight="1" x14ac:dyDescent="0.2">
      <c r="A164" s="198" t="s">
        <v>69</v>
      </c>
      <c r="B164" s="209">
        <v>221</v>
      </c>
      <c r="C164" s="209">
        <v>108</v>
      </c>
      <c r="D164" s="209">
        <v>459</v>
      </c>
      <c r="E164" s="209">
        <v>0</v>
      </c>
      <c r="F164" s="209">
        <v>0</v>
      </c>
      <c r="G164" s="209">
        <v>0</v>
      </c>
      <c r="H164" s="209">
        <v>0</v>
      </c>
      <c r="I164" s="209">
        <v>0</v>
      </c>
      <c r="J164" s="209">
        <v>0</v>
      </c>
      <c r="K164" s="209">
        <v>0</v>
      </c>
      <c r="L164" s="209">
        <v>600</v>
      </c>
      <c r="M164" s="209">
        <v>0</v>
      </c>
      <c r="N164" s="211">
        <v>1388</v>
      </c>
    </row>
    <row r="165" spans="1:14" ht="12.75" customHeight="1" thickBot="1" x14ac:dyDescent="0.25">
      <c r="A165" s="199"/>
      <c r="B165" s="210"/>
      <c r="C165" s="210"/>
      <c r="D165" s="210"/>
      <c r="E165" s="210"/>
      <c r="F165" s="210"/>
      <c r="G165" s="210"/>
      <c r="H165" s="210"/>
      <c r="I165" s="210"/>
      <c r="J165" s="210"/>
      <c r="K165" s="210"/>
      <c r="L165" s="210"/>
      <c r="M165" s="210"/>
      <c r="N165" s="212"/>
    </row>
    <row r="166" spans="1:14" ht="12.75" customHeight="1" x14ac:dyDescent="0.2">
      <c r="A166" s="198" t="s">
        <v>60</v>
      </c>
      <c r="B166" s="209">
        <v>1744</v>
      </c>
      <c r="C166" s="209">
        <v>2631</v>
      </c>
      <c r="D166" s="209">
        <v>2520</v>
      </c>
      <c r="E166" s="209">
        <v>1035</v>
      </c>
      <c r="F166" s="209">
        <v>2475</v>
      </c>
      <c r="G166" s="209">
        <v>983</v>
      </c>
      <c r="H166" s="209">
        <v>1845</v>
      </c>
      <c r="I166" s="209">
        <v>405</v>
      </c>
      <c r="J166" s="209">
        <v>1395</v>
      </c>
      <c r="K166" s="209">
        <v>1485</v>
      </c>
      <c r="L166" s="209">
        <v>315</v>
      </c>
      <c r="M166" s="209">
        <v>900</v>
      </c>
      <c r="N166" s="211">
        <v>17733</v>
      </c>
    </row>
    <row r="167" spans="1:14" ht="12.75" customHeight="1" thickBot="1" x14ac:dyDescent="0.25">
      <c r="A167" s="199"/>
      <c r="B167" s="210"/>
      <c r="C167" s="210"/>
      <c r="D167" s="210"/>
      <c r="E167" s="210"/>
      <c r="F167" s="210"/>
      <c r="G167" s="210"/>
      <c r="H167" s="210"/>
      <c r="I167" s="210"/>
      <c r="J167" s="210"/>
      <c r="K167" s="210"/>
      <c r="L167" s="210"/>
      <c r="M167" s="210"/>
      <c r="N167" s="212"/>
    </row>
    <row r="168" spans="1:14" ht="12.75" customHeight="1" x14ac:dyDescent="0.2">
      <c r="A168" s="198" t="s">
        <v>71</v>
      </c>
      <c r="B168" s="209">
        <v>1688</v>
      </c>
      <c r="C168" s="209">
        <v>4388</v>
      </c>
      <c r="D168" s="209">
        <v>2988</v>
      </c>
      <c r="E168" s="209">
        <v>4223</v>
      </c>
      <c r="F168" s="209">
        <v>5073</v>
      </c>
      <c r="G168" s="209">
        <v>2628</v>
      </c>
      <c r="H168" s="209">
        <v>5755</v>
      </c>
      <c r="I168" s="209">
        <v>3797</v>
      </c>
      <c r="J168" s="209">
        <v>2638</v>
      </c>
      <c r="K168" s="209">
        <v>2647</v>
      </c>
      <c r="L168" s="209">
        <v>2245</v>
      </c>
      <c r="M168" s="209">
        <v>2003</v>
      </c>
      <c r="N168" s="211">
        <v>40073</v>
      </c>
    </row>
    <row r="169" spans="1:14" ht="12.75" customHeight="1" thickBot="1" x14ac:dyDescent="0.25">
      <c r="A169" s="199"/>
      <c r="B169" s="210"/>
      <c r="C169" s="210"/>
      <c r="D169" s="210"/>
      <c r="E169" s="210"/>
      <c r="F169" s="210"/>
      <c r="G169" s="210"/>
      <c r="H169" s="210"/>
      <c r="I169" s="210"/>
      <c r="J169" s="210"/>
      <c r="K169" s="210"/>
      <c r="L169" s="210"/>
      <c r="M169" s="210"/>
      <c r="N169" s="212"/>
    </row>
    <row r="170" spans="1:14" ht="12.75" customHeight="1" x14ac:dyDescent="0.2">
      <c r="A170" s="198" t="s">
        <v>72</v>
      </c>
      <c r="B170" s="209">
        <v>2672</v>
      </c>
      <c r="C170" s="209">
        <v>4643</v>
      </c>
      <c r="D170" s="209">
        <v>2971</v>
      </c>
      <c r="E170" s="209">
        <v>2764</v>
      </c>
      <c r="F170" s="209">
        <v>4002</v>
      </c>
      <c r="G170" s="209">
        <v>1416</v>
      </c>
      <c r="H170" s="209">
        <v>3457</v>
      </c>
      <c r="I170" s="209">
        <v>1746</v>
      </c>
      <c r="J170" s="209">
        <v>401</v>
      </c>
      <c r="K170" s="209">
        <v>201</v>
      </c>
      <c r="L170" s="209">
        <v>450</v>
      </c>
      <c r="M170" s="209">
        <v>29</v>
      </c>
      <c r="N170" s="211">
        <v>24752</v>
      </c>
    </row>
    <row r="171" spans="1:14" ht="12.75" customHeight="1" thickBot="1" x14ac:dyDescent="0.25">
      <c r="A171" s="199"/>
      <c r="B171" s="210"/>
      <c r="C171" s="210"/>
      <c r="D171" s="210"/>
      <c r="E171" s="210"/>
      <c r="F171" s="210"/>
      <c r="G171" s="210"/>
      <c r="H171" s="210"/>
      <c r="I171" s="210"/>
      <c r="J171" s="210"/>
      <c r="K171" s="210"/>
      <c r="L171" s="210"/>
      <c r="M171" s="210"/>
      <c r="N171" s="212"/>
    </row>
    <row r="172" spans="1:14" ht="12.75" customHeight="1" x14ac:dyDescent="0.2">
      <c r="A172" s="205" t="s">
        <v>13</v>
      </c>
      <c r="B172" s="194">
        <v>355866</v>
      </c>
      <c r="C172" s="194">
        <v>333715</v>
      </c>
      <c r="D172" s="194">
        <v>262632</v>
      </c>
      <c r="E172" s="194">
        <v>369416</v>
      </c>
      <c r="F172" s="194">
        <v>277987</v>
      </c>
      <c r="G172" s="194">
        <v>206851</v>
      </c>
      <c r="H172" s="194">
        <v>385491</v>
      </c>
      <c r="I172" s="194">
        <v>373531</v>
      </c>
      <c r="J172" s="194">
        <v>365482</v>
      </c>
      <c r="K172" s="194">
        <v>304752</v>
      </c>
      <c r="L172" s="194">
        <v>293541</v>
      </c>
      <c r="M172" s="194">
        <v>332934</v>
      </c>
      <c r="N172" s="194">
        <v>3862198</v>
      </c>
    </row>
    <row r="173" spans="1:14" ht="12.75" customHeight="1" thickBot="1" x14ac:dyDescent="0.25">
      <c r="A173" s="206"/>
      <c r="B173" s="195"/>
      <c r="C173" s="195"/>
      <c r="D173" s="195"/>
      <c r="E173" s="195"/>
      <c r="F173" s="195"/>
      <c r="G173" s="195"/>
      <c r="H173" s="195"/>
      <c r="I173" s="195"/>
      <c r="J173" s="195"/>
      <c r="K173" s="195"/>
      <c r="L173" s="195"/>
      <c r="M173" s="195"/>
      <c r="N173" s="195"/>
    </row>
    <row r="174" spans="1:14" ht="12.75" customHeight="1" x14ac:dyDescent="0.2">
      <c r="A174" s="43"/>
      <c r="B174" s="44"/>
      <c r="C174" s="44"/>
      <c r="D174" s="44"/>
      <c r="E174" s="44"/>
      <c r="F174" s="44"/>
      <c r="G174" s="44"/>
      <c r="H174" s="44"/>
      <c r="I174" s="44"/>
      <c r="J174" s="44"/>
      <c r="K174" s="44"/>
      <c r="L174" s="44"/>
      <c r="M174" s="44"/>
      <c r="N174" s="45"/>
    </row>
    <row r="175" spans="1:14" ht="12.75" customHeight="1" x14ac:dyDescent="0.2">
      <c r="A175" s="43"/>
      <c r="B175" s="44"/>
      <c r="C175" s="44"/>
      <c r="D175" s="44"/>
      <c r="E175" s="44"/>
      <c r="F175" s="44"/>
      <c r="G175" s="44"/>
      <c r="H175" s="44"/>
      <c r="I175" s="44"/>
      <c r="J175" s="44"/>
      <c r="K175" s="44"/>
      <c r="L175" s="44"/>
      <c r="M175" s="44"/>
      <c r="N175" s="45"/>
    </row>
    <row r="176" spans="1:14" ht="12.75" customHeight="1" x14ac:dyDescent="0.2">
      <c r="A176" s="43"/>
      <c r="B176" s="44"/>
      <c r="C176" s="44"/>
      <c r="D176" s="44"/>
      <c r="E176" s="44"/>
      <c r="F176" s="44"/>
      <c r="G176" s="44"/>
      <c r="H176" s="44"/>
      <c r="I176" s="44"/>
      <c r="J176" s="44"/>
      <c r="K176" s="44"/>
      <c r="L176" s="44"/>
      <c r="M176" s="44"/>
      <c r="N176" s="45"/>
    </row>
    <row r="177" spans="1:14" s="10" customFormat="1" ht="24.95" customHeight="1" x14ac:dyDescent="0.2">
      <c r="A177" s="204" t="s">
        <v>192</v>
      </c>
      <c r="B177" s="204"/>
      <c r="C177" s="204"/>
      <c r="D177" s="204"/>
      <c r="E177" s="204"/>
      <c r="F177" s="204"/>
      <c r="G177" s="204"/>
      <c r="H177" s="204"/>
      <c r="I177" s="204"/>
      <c r="J177" s="204"/>
      <c r="K177" s="204"/>
      <c r="L177" s="204"/>
      <c r="M177" s="204"/>
      <c r="N177" s="204"/>
    </row>
    <row r="178" spans="1:14" ht="12.75" customHeight="1" thickBot="1" x14ac:dyDescent="0.25">
      <c r="A178" s="43"/>
      <c r="B178" s="44"/>
      <c r="C178" s="44"/>
      <c r="D178" s="44"/>
      <c r="E178" s="44"/>
      <c r="F178" s="44"/>
      <c r="G178" s="44"/>
      <c r="H178" s="44"/>
      <c r="I178" s="44"/>
      <c r="J178" s="44"/>
      <c r="K178" s="44"/>
      <c r="L178" s="44"/>
      <c r="M178" s="44"/>
      <c r="N178" s="45"/>
    </row>
    <row r="179" spans="1:14" ht="12.75" customHeight="1" x14ac:dyDescent="0.2">
      <c r="A179" s="198"/>
      <c r="B179" s="198" t="s">
        <v>1</v>
      </c>
      <c r="C179" s="198" t="s">
        <v>2</v>
      </c>
      <c r="D179" s="198" t="s">
        <v>3</v>
      </c>
      <c r="E179" s="198" t="s">
        <v>4</v>
      </c>
      <c r="F179" s="198" t="s">
        <v>5</v>
      </c>
      <c r="G179" s="198" t="s">
        <v>6</v>
      </c>
      <c r="H179" s="198" t="s">
        <v>7</v>
      </c>
      <c r="I179" s="198" t="s">
        <v>8</v>
      </c>
      <c r="J179" s="198" t="s">
        <v>9</v>
      </c>
      <c r="K179" s="198" t="s">
        <v>10</v>
      </c>
      <c r="L179" s="198" t="s">
        <v>11</v>
      </c>
      <c r="M179" s="198" t="s">
        <v>12</v>
      </c>
      <c r="N179" s="196" t="s">
        <v>13</v>
      </c>
    </row>
    <row r="180" spans="1:14" ht="12.75" customHeight="1" thickBot="1" x14ac:dyDescent="0.25">
      <c r="A180" s="199"/>
      <c r="B180" s="199"/>
      <c r="C180" s="199"/>
      <c r="D180" s="199"/>
      <c r="E180" s="199"/>
      <c r="F180" s="199"/>
      <c r="G180" s="199"/>
      <c r="H180" s="199"/>
      <c r="I180" s="199"/>
      <c r="J180" s="199"/>
      <c r="K180" s="199"/>
      <c r="L180" s="199"/>
      <c r="M180" s="199"/>
      <c r="N180" s="197"/>
    </row>
    <row r="181" spans="1:14" ht="12.75" customHeight="1" x14ac:dyDescent="0.2">
      <c r="A181" s="198" t="s">
        <v>75</v>
      </c>
      <c r="B181" s="209">
        <v>20426</v>
      </c>
      <c r="C181" s="209">
        <v>19618</v>
      </c>
      <c r="D181" s="209">
        <v>15263</v>
      </c>
      <c r="E181" s="209">
        <v>12980</v>
      </c>
      <c r="F181" s="209">
        <v>19578</v>
      </c>
      <c r="G181" s="209">
        <v>17608</v>
      </c>
      <c r="H181" s="209">
        <v>16380</v>
      </c>
      <c r="I181" s="209">
        <v>16806</v>
      </c>
      <c r="J181" s="209">
        <v>10516</v>
      </c>
      <c r="K181" s="209">
        <v>42380</v>
      </c>
      <c r="L181" s="209">
        <v>17080</v>
      </c>
      <c r="M181" s="209">
        <v>1498</v>
      </c>
      <c r="N181" s="211">
        <v>210133</v>
      </c>
    </row>
    <row r="182" spans="1:14" ht="12.75" customHeight="1" thickBot="1" x14ac:dyDescent="0.25">
      <c r="A182" s="199"/>
      <c r="B182" s="210"/>
      <c r="C182" s="210"/>
      <c r="D182" s="210"/>
      <c r="E182" s="210"/>
      <c r="F182" s="210"/>
      <c r="G182" s="210"/>
      <c r="H182" s="210"/>
      <c r="I182" s="210"/>
      <c r="J182" s="210"/>
      <c r="K182" s="210"/>
      <c r="L182" s="210"/>
      <c r="M182" s="210"/>
      <c r="N182" s="212"/>
    </row>
    <row r="183" spans="1:14" ht="12.75" customHeight="1" x14ac:dyDescent="0.2">
      <c r="A183" s="198" t="s">
        <v>76</v>
      </c>
      <c r="B183" s="209">
        <v>1811</v>
      </c>
      <c r="C183" s="209">
        <v>1596</v>
      </c>
      <c r="D183" s="209">
        <v>1358</v>
      </c>
      <c r="E183" s="209">
        <v>980</v>
      </c>
      <c r="F183" s="209">
        <v>1916</v>
      </c>
      <c r="G183" s="209">
        <v>608</v>
      </c>
      <c r="H183" s="209">
        <v>1239</v>
      </c>
      <c r="I183" s="209">
        <v>3002</v>
      </c>
      <c r="J183" s="209">
        <v>2104</v>
      </c>
      <c r="K183" s="209">
        <v>8181</v>
      </c>
      <c r="L183" s="209">
        <v>5682</v>
      </c>
      <c r="M183" s="209">
        <v>762</v>
      </c>
      <c r="N183" s="211">
        <v>29239</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198" t="s">
        <v>77</v>
      </c>
      <c r="B185" s="209">
        <v>21057</v>
      </c>
      <c r="C185" s="209">
        <v>11276</v>
      </c>
      <c r="D185" s="209">
        <v>570</v>
      </c>
      <c r="E185" s="209">
        <v>3771</v>
      </c>
      <c r="F185" s="209">
        <v>1046</v>
      </c>
      <c r="G185" s="209">
        <v>4083</v>
      </c>
      <c r="H185" s="209">
        <v>9569</v>
      </c>
      <c r="I185" s="209">
        <v>9283</v>
      </c>
      <c r="J185" s="209">
        <v>7786</v>
      </c>
      <c r="K185" s="209">
        <v>6720</v>
      </c>
      <c r="L185" s="209">
        <v>16461</v>
      </c>
      <c r="M185" s="209">
        <v>21931</v>
      </c>
      <c r="N185" s="211">
        <v>113553</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198" t="s">
        <v>78</v>
      </c>
      <c r="B187" s="209">
        <v>4137</v>
      </c>
      <c r="C187" s="209">
        <v>4839</v>
      </c>
      <c r="D187" s="209">
        <v>3185</v>
      </c>
      <c r="E187" s="209">
        <v>3679</v>
      </c>
      <c r="F187" s="209">
        <v>4867</v>
      </c>
      <c r="G187" s="209">
        <v>4258</v>
      </c>
      <c r="H187" s="209">
        <v>7785</v>
      </c>
      <c r="I187" s="209">
        <v>6144</v>
      </c>
      <c r="J187" s="209">
        <v>4753</v>
      </c>
      <c r="K187" s="209">
        <v>6149</v>
      </c>
      <c r="L187" s="209">
        <v>3740</v>
      </c>
      <c r="M187" s="209">
        <v>5148</v>
      </c>
      <c r="N187" s="211">
        <v>58684</v>
      </c>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198" t="s">
        <v>96</v>
      </c>
      <c r="B189" s="209">
        <v>0</v>
      </c>
      <c r="C189" s="209">
        <v>0</v>
      </c>
      <c r="D189" s="209">
        <v>0</v>
      </c>
      <c r="E189" s="209">
        <v>0</v>
      </c>
      <c r="F189" s="209">
        <v>0</v>
      </c>
      <c r="G189" s="209">
        <v>0</v>
      </c>
      <c r="H189" s="209">
        <v>0</v>
      </c>
      <c r="I189" s="209">
        <v>0</v>
      </c>
      <c r="J189" s="209">
        <v>0</v>
      </c>
      <c r="K189" s="209">
        <v>14610</v>
      </c>
      <c r="L189" s="209">
        <v>16296</v>
      </c>
      <c r="M189" s="209">
        <v>6649</v>
      </c>
      <c r="N189" s="211">
        <v>37555</v>
      </c>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198" t="s">
        <v>107</v>
      </c>
      <c r="B191" s="209">
        <v>0</v>
      </c>
      <c r="C191" s="209">
        <v>0</v>
      </c>
      <c r="D191" s="209">
        <v>0</v>
      </c>
      <c r="E191" s="209">
        <v>0</v>
      </c>
      <c r="F191" s="209">
        <v>0</v>
      </c>
      <c r="G191" s="209">
        <v>0</v>
      </c>
      <c r="H191" s="209">
        <v>0</v>
      </c>
      <c r="I191" s="209">
        <v>0</v>
      </c>
      <c r="J191" s="209">
        <v>0</v>
      </c>
      <c r="K191" s="209">
        <v>0</v>
      </c>
      <c r="L191" s="209">
        <v>0</v>
      </c>
      <c r="M191" s="209">
        <v>0</v>
      </c>
      <c r="N191" s="211">
        <v>0</v>
      </c>
    </row>
    <row r="192" spans="1:14" ht="12.75" customHeight="1" thickBot="1" x14ac:dyDescent="0.25">
      <c r="A192" s="199"/>
      <c r="B192" s="210"/>
      <c r="C192" s="210"/>
      <c r="D192" s="210"/>
      <c r="E192" s="210"/>
      <c r="F192" s="210"/>
      <c r="G192" s="210"/>
      <c r="H192" s="210"/>
      <c r="I192" s="210"/>
      <c r="J192" s="210"/>
      <c r="K192" s="210"/>
      <c r="L192" s="210"/>
      <c r="M192" s="210"/>
      <c r="N192" s="212"/>
    </row>
    <row r="193" spans="1:14" ht="12.75" customHeight="1" x14ac:dyDescent="0.2">
      <c r="A193" s="198" t="s">
        <v>79</v>
      </c>
      <c r="B193" s="209">
        <v>0</v>
      </c>
      <c r="C193" s="209">
        <v>6079</v>
      </c>
      <c r="D193" s="209">
        <v>20528</v>
      </c>
      <c r="E193" s="209">
        <v>25506</v>
      </c>
      <c r="F193" s="209">
        <v>16563</v>
      </c>
      <c r="G193" s="209">
        <v>17170</v>
      </c>
      <c r="H193" s="209">
        <v>16663</v>
      </c>
      <c r="I193" s="209">
        <v>8812</v>
      </c>
      <c r="J193" s="209">
        <v>0</v>
      </c>
      <c r="K193" s="209">
        <v>0</v>
      </c>
      <c r="L193" s="209">
        <v>0</v>
      </c>
      <c r="M193" s="209">
        <v>0</v>
      </c>
      <c r="N193" s="211">
        <v>111321</v>
      </c>
    </row>
    <row r="194" spans="1:14" ht="12.75" customHeight="1" thickBot="1" x14ac:dyDescent="0.25">
      <c r="A194" s="199"/>
      <c r="B194" s="210"/>
      <c r="C194" s="210"/>
      <c r="D194" s="210"/>
      <c r="E194" s="210"/>
      <c r="F194" s="210"/>
      <c r="G194" s="210"/>
      <c r="H194" s="210"/>
      <c r="I194" s="210"/>
      <c r="J194" s="210"/>
      <c r="K194" s="210"/>
      <c r="L194" s="210"/>
      <c r="M194" s="210"/>
      <c r="N194" s="212"/>
    </row>
    <row r="195" spans="1:14" ht="12.75" customHeight="1" x14ac:dyDescent="0.2">
      <c r="A195" s="198" t="s">
        <v>53</v>
      </c>
      <c r="B195" s="209">
        <v>21333</v>
      </c>
      <c r="C195" s="209">
        <v>20453</v>
      </c>
      <c r="D195" s="209">
        <v>24441</v>
      </c>
      <c r="E195" s="209">
        <v>22128</v>
      </c>
      <c r="F195" s="209">
        <v>32486</v>
      </c>
      <c r="G195" s="209">
        <v>25843</v>
      </c>
      <c r="H195" s="209">
        <v>31031</v>
      </c>
      <c r="I195" s="209">
        <v>32735</v>
      </c>
      <c r="J195" s="209">
        <v>30056</v>
      </c>
      <c r="K195" s="209">
        <v>17325</v>
      </c>
      <c r="L195" s="209">
        <v>14136</v>
      </c>
      <c r="M195" s="209">
        <v>9966</v>
      </c>
      <c r="N195" s="211">
        <v>281933</v>
      </c>
    </row>
    <row r="196" spans="1:14" ht="12.75" customHeight="1" thickBot="1" x14ac:dyDescent="0.25">
      <c r="A196" s="199"/>
      <c r="B196" s="210"/>
      <c r="C196" s="210"/>
      <c r="D196" s="210"/>
      <c r="E196" s="210"/>
      <c r="F196" s="210"/>
      <c r="G196" s="210"/>
      <c r="H196" s="210"/>
      <c r="I196" s="210"/>
      <c r="J196" s="210"/>
      <c r="K196" s="210"/>
      <c r="L196" s="210"/>
      <c r="M196" s="210"/>
      <c r="N196" s="212"/>
    </row>
    <row r="197" spans="1:14" ht="12.75" customHeight="1" x14ac:dyDescent="0.2">
      <c r="A197" s="198" t="s">
        <v>60</v>
      </c>
      <c r="B197" s="209">
        <v>3591</v>
      </c>
      <c r="C197" s="209">
        <v>5936</v>
      </c>
      <c r="D197" s="209">
        <v>5706</v>
      </c>
      <c r="E197" s="209">
        <v>4564</v>
      </c>
      <c r="F197" s="209">
        <v>736</v>
      </c>
      <c r="G197" s="209">
        <v>2061</v>
      </c>
      <c r="H197" s="209">
        <v>3013</v>
      </c>
      <c r="I197" s="209">
        <v>4832</v>
      </c>
      <c r="J197" s="209">
        <v>6829</v>
      </c>
      <c r="K197" s="209">
        <v>4424</v>
      </c>
      <c r="L197" s="209">
        <v>4648</v>
      </c>
      <c r="M197" s="209">
        <v>5880</v>
      </c>
      <c r="N197" s="211">
        <v>52220</v>
      </c>
    </row>
    <row r="198" spans="1:14" ht="12.75" customHeight="1" thickBot="1" x14ac:dyDescent="0.25">
      <c r="A198" s="199"/>
      <c r="B198" s="210"/>
      <c r="C198" s="210"/>
      <c r="D198" s="210"/>
      <c r="E198" s="210"/>
      <c r="F198" s="210"/>
      <c r="G198" s="210"/>
      <c r="H198" s="210"/>
      <c r="I198" s="210"/>
      <c r="J198" s="210"/>
      <c r="K198" s="210"/>
      <c r="L198" s="210"/>
      <c r="M198" s="210"/>
      <c r="N198" s="212"/>
    </row>
    <row r="199" spans="1:14" ht="12.75" customHeight="1" x14ac:dyDescent="0.2">
      <c r="A199" s="198" t="s">
        <v>69</v>
      </c>
      <c r="B199" s="209">
        <v>9331</v>
      </c>
      <c r="C199" s="209">
        <v>9138</v>
      </c>
      <c r="D199" s="209">
        <v>7100</v>
      </c>
      <c r="E199" s="209">
        <v>12431</v>
      </c>
      <c r="F199" s="209">
        <v>6506</v>
      </c>
      <c r="G199" s="209">
        <v>9004</v>
      </c>
      <c r="H199" s="209">
        <v>14445</v>
      </c>
      <c r="I199" s="209">
        <v>6041</v>
      </c>
      <c r="J199" s="209">
        <v>9002</v>
      </c>
      <c r="K199" s="209">
        <v>19094</v>
      </c>
      <c r="L199" s="209">
        <v>6542</v>
      </c>
      <c r="M199" s="209">
        <v>13856</v>
      </c>
      <c r="N199" s="211">
        <v>122490</v>
      </c>
    </row>
    <row r="200" spans="1:14" ht="12.75" customHeight="1" thickBot="1" x14ac:dyDescent="0.25">
      <c r="A200" s="199"/>
      <c r="B200" s="210"/>
      <c r="C200" s="210"/>
      <c r="D200" s="210"/>
      <c r="E200" s="210"/>
      <c r="F200" s="210"/>
      <c r="G200" s="210"/>
      <c r="H200" s="210"/>
      <c r="I200" s="210"/>
      <c r="J200" s="210"/>
      <c r="K200" s="210"/>
      <c r="L200" s="210"/>
      <c r="M200" s="210"/>
      <c r="N200" s="212"/>
    </row>
    <row r="201" spans="1:14" ht="12.75" customHeight="1" x14ac:dyDescent="0.2">
      <c r="A201" s="198" t="s">
        <v>80</v>
      </c>
      <c r="B201" s="209">
        <v>22187</v>
      </c>
      <c r="C201" s="209">
        <v>17709</v>
      </c>
      <c r="D201" s="209">
        <v>14905</v>
      </c>
      <c r="E201" s="209">
        <v>13619</v>
      </c>
      <c r="F201" s="209">
        <v>16038</v>
      </c>
      <c r="G201" s="209">
        <v>13820</v>
      </c>
      <c r="H201" s="209">
        <v>17013</v>
      </c>
      <c r="I201" s="209">
        <v>12673</v>
      </c>
      <c r="J201" s="209">
        <v>15007</v>
      </c>
      <c r="K201" s="209">
        <v>14484</v>
      </c>
      <c r="L201" s="209">
        <v>19483</v>
      </c>
      <c r="M201" s="209">
        <v>14442</v>
      </c>
      <c r="N201" s="211">
        <v>191380</v>
      </c>
    </row>
    <row r="202" spans="1:14" ht="12.75" customHeight="1" thickBot="1" x14ac:dyDescent="0.25">
      <c r="A202" s="199"/>
      <c r="B202" s="210"/>
      <c r="C202" s="210"/>
      <c r="D202" s="210"/>
      <c r="E202" s="210"/>
      <c r="F202" s="210"/>
      <c r="G202" s="210"/>
      <c r="H202" s="210"/>
      <c r="I202" s="210"/>
      <c r="J202" s="210"/>
      <c r="K202" s="210"/>
      <c r="L202" s="210"/>
      <c r="M202" s="210"/>
      <c r="N202" s="212"/>
    </row>
    <row r="203" spans="1:14" ht="12.75" customHeight="1" x14ac:dyDescent="0.2">
      <c r="A203" s="205" t="s">
        <v>13</v>
      </c>
      <c r="B203" s="194">
        <v>103873</v>
      </c>
      <c r="C203" s="194">
        <v>96644</v>
      </c>
      <c r="D203" s="194">
        <v>93056</v>
      </c>
      <c r="E203" s="194">
        <v>99658</v>
      </c>
      <c r="F203" s="194">
        <v>99736</v>
      </c>
      <c r="G203" s="194">
        <v>94455</v>
      </c>
      <c r="H203" s="194">
        <v>117138</v>
      </c>
      <c r="I203" s="194">
        <v>100328</v>
      </c>
      <c r="J203" s="194">
        <v>86053</v>
      </c>
      <c r="K203" s="194">
        <v>133367</v>
      </c>
      <c r="L203" s="194">
        <v>104068</v>
      </c>
      <c r="M203" s="194">
        <v>80132</v>
      </c>
      <c r="N203" s="194">
        <v>1208508</v>
      </c>
    </row>
    <row r="204" spans="1:14" ht="12.75" customHeight="1" thickBot="1" x14ac:dyDescent="0.25">
      <c r="A204" s="206"/>
      <c r="B204" s="195"/>
      <c r="C204" s="195"/>
      <c r="D204" s="195"/>
      <c r="E204" s="195"/>
      <c r="F204" s="195"/>
      <c r="G204" s="195"/>
      <c r="H204" s="195"/>
      <c r="I204" s="195"/>
      <c r="J204" s="195"/>
      <c r="K204" s="195"/>
      <c r="L204" s="195"/>
      <c r="M204" s="195"/>
      <c r="N204" s="195"/>
    </row>
    <row r="205" spans="1:14" ht="12.75" customHeight="1" x14ac:dyDescent="0.2">
      <c r="A205" s="43"/>
      <c r="B205" s="44"/>
      <c r="C205" s="44"/>
      <c r="D205" s="44"/>
      <c r="E205" s="44"/>
      <c r="F205" s="44"/>
      <c r="G205" s="44"/>
      <c r="H205" s="44"/>
      <c r="I205" s="44"/>
      <c r="J205" s="44"/>
      <c r="K205" s="44"/>
      <c r="L205" s="44"/>
      <c r="M205" s="44"/>
      <c r="N205" s="45"/>
    </row>
    <row r="206" spans="1:14" ht="12.75" customHeight="1" x14ac:dyDescent="0.2">
      <c r="A206" s="43"/>
      <c r="B206" s="44"/>
      <c r="C206" s="44"/>
      <c r="D206" s="44"/>
      <c r="E206" s="44"/>
      <c r="F206" s="44"/>
      <c r="G206" s="44"/>
      <c r="H206" s="44"/>
      <c r="I206" s="44"/>
      <c r="J206" s="44"/>
      <c r="K206" s="44"/>
      <c r="L206" s="44"/>
      <c r="M206" s="44"/>
      <c r="N206" s="45"/>
    </row>
    <row r="207" spans="1:14" ht="12.75" customHeight="1" x14ac:dyDescent="0.2">
      <c r="A207" s="43"/>
      <c r="B207" s="44"/>
      <c r="C207" s="44"/>
      <c r="D207" s="44"/>
      <c r="E207" s="44"/>
      <c r="F207" s="44"/>
      <c r="G207" s="44"/>
      <c r="H207" s="44"/>
      <c r="I207" s="44"/>
      <c r="J207" s="44"/>
      <c r="K207" s="44"/>
      <c r="L207" s="44"/>
      <c r="M207" s="44"/>
      <c r="N207" s="45"/>
    </row>
    <row r="208" spans="1:14" s="10" customFormat="1" ht="24.95" customHeight="1" x14ac:dyDescent="0.2">
      <c r="A208" s="204" t="s">
        <v>193</v>
      </c>
      <c r="B208" s="204"/>
      <c r="C208" s="204"/>
      <c r="D208" s="204"/>
      <c r="E208" s="204"/>
      <c r="F208" s="204"/>
      <c r="G208" s="204"/>
      <c r="H208" s="204"/>
      <c r="I208" s="204"/>
      <c r="J208" s="204"/>
      <c r="K208" s="204"/>
      <c r="L208" s="204"/>
      <c r="M208" s="204"/>
      <c r="N208" s="204"/>
    </row>
    <row r="209" spans="1:14" ht="12.75" customHeight="1" thickBot="1" x14ac:dyDescent="0.25">
      <c r="A209" s="43"/>
      <c r="B209" s="44"/>
      <c r="C209" s="44"/>
      <c r="D209" s="44"/>
      <c r="E209" s="44"/>
      <c r="F209" s="44"/>
      <c r="G209" s="44"/>
      <c r="H209" s="44"/>
      <c r="I209" s="44"/>
      <c r="J209" s="44"/>
      <c r="K209" s="44"/>
      <c r="L209" s="44"/>
      <c r="M209" s="44"/>
      <c r="N209" s="45"/>
    </row>
    <row r="210" spans="1:14" ht="12.75" customHeight="1" x14ac:dyDescent="0.2">
      <c r="A210" s="198"/>
      <c r="B210" s="198" t="s">
        <v>1</v>
      </c>
      <c r="C210" s="198" t="s">
        <v>2</v>
      </c>
      <c r="D210" s="198" t="s">
        <v>3</v>
      </c>
      <c r="E210" s="198" t="s">
        <v>4</v>
      </c>
      <c r="F210" s="198" t="s">
        <v>5</v>
      </c>
      <c r="G210" s="198" t="s">
        <v>6</v>
      </c>
      <c r="H210" s="198" t="s">
        <v>7</v>
      </c>
      <c r="I210" s="198" t="s">
        <v>8</v>
      </c>
      <c r="J210" s="198" t="s">
        <v>9</v>
      </c>
      <c r="K210" s="198" t="s">
        <v>10</v>
      </c>
      <c r="L210" s="198" t="s">
        <v>11</v>
      </c>
      <c r="M210" s="198" t="s">
        <v>12</v>
      </c>
      <c r="N210" s="196" t="s">
        <v>13</v>
      </c>
    </row>
    <row r="211" spans="1:14" ht="12.75" customHeight="1" thickBot="1" x14ac:dyDescent="0.25">
      <c r="A211" s="199"/>
      <c r="B211" s="199"/>
      <c r="C211" s="199"/>
      <c r="D211" s="199"/>
      <c r="E211" s="199"/>
      <c r="F211" s="199"/>
      <c r="G211" s="199"/>
      <c r="H211" s="199"/>
      <c r="I211" s="199"/>
      <c r="J211" s="199"/>
      <c r="K211" s="199"/>
      <c r="L211" s="199"/>
      <c r="M211" s="199"/>
      <c r="N211" s="197"/>
    </row>
    <row r="212" spans="1:14" ht="12.75" customHeight="1" x14ac:dyDescent="0.2">
      <c r="A212" s="198" t="s">
        <v>33</v>
      </c>
      <c r="B212" s="209">
        <v>9862</v>
      </c>
      <c r="C212" s="209">
        <v>8491</v>
      </c>
      <c r="D212" s="209">
        <v>8495</v>
      </c>
      <c r="E212" s="209">
        <v>9566</v>
      </c>
      <c r="F212" s="209">
        <v>5789</v>
      </c>
      <c r="G212" s="209">
        <v>10596</v>
      </c>
      <c r="H212" s="209">
        <v>13651</v>
      </c>
      <c r="I212" s="209">
        <v>12142</v>
      </c>
      <c r="J212" s="209">
        <v>11518</v>
      </c>
      <c r="K212" s="209">
        <v>12492</v>
      </c>
      <c r="L212" s="209">
        <v>10457</v>
      </c>
      <c r="M212" s="209">
        <v>10970</v>
      </c>
      <c r="N212" s="211">
        <v>124029</v>
      </c>
    </row>
    <row r="213" spans="1:14" ht="12.75" customHeight="1" thickBot="1" x14ac:dyDescent="0.25">
      <c r="A213" s="199"/>
      <c r="B213" s="210"/>
      <c r="C213" s="210"/>
      <c r="D213" s="210"/>
      <c r="E213" s="210"/>
      <c r="F213" s="210"/>
      <c r="G213" s="210"/>
      <c r="H213" s="210"/>
      <c r="I213" s="210"/>
      <c r="J213" s="210"/>
      <c r="K213" s="210"/>
      <c r="L213" s="210"/>
      <c r="M213" s="210"/>
      <c r="N213" s="212"/>
    </row>
    <row r="214" spans="1:14" ht="12.75" customHeight="1" x14ac:dyDescent="0.2">
      <c r="A214" s="198" t="s">
        <v>82</v>
      </c>
      <c r="B214" s="209">
        <v>53386</v>
      </c>
      <c r="C214" s="209">
        <v>44535</v>
      </c>
      <c r="D214" s="209">
        <v>25975</v>
      </c>
      <c r="E214" s="209">
        <v>69326</v>
      </c>
      <c r="F214" s="209">
        <v>47437</v>
      </c>
      <c r="G214" s="209">
        <v>25841</v>
      </c>
      <c r="H214" s="209">
        <v>81554</v>
      </c>
      <c r="I214" s="209">
        <v>84949</v>
      </c>
      <c r="J214" s="209">
        <v>84528</v>
      </c>
      <c r="K214" s="209">
        <v>79212</v>
      </c>
      <c r="L214" s="209">
        <v>69247</v>
      </c>
      <c r="M214" s="209">
        <v>87658</v>
      </c>
      <c r="N214" s="211">
        <v>753648</v>
      </c>
    </row>
    <row r="215" spans="1:14" ht="12.75" customHeight="1" thickBot="1" x14ac:dyDescent="0.25">
      <c r="A215" s="199"/>
      <c r="B215" s="210"/>
      <c r="C215" s="210"/>
      <c r="D215" s="210"/>
      <c r="E215" s="210"/>
      <c r="F215" s="210"/>
      <c r="G215" s="210"/>
      <c r="H215" s="210"/>
      <c r="I215" s="210"/>
      <c r="J215" s="210"/>
      <c r="K215" s="210"/>
      <c r="L215" s="210"/>
      <c r="M215" s="210"/>
      <c r="N215" s="212"/>
    </row>
    <row r="216" spans="1:14" ht="12.75" customHeight="1" x14ac:dyDescent="0.2">
      <c r="A216" s="198" t="s">
        <v>83</v>
      </c>
      <c r="B216" s="209">
        <v>2000</v>
      </c>
      <c r="C216" s="209">
        <v>1040</v>
      </c>
      <c r="D216" s="209">
        <v>520</v>
      </c>
      <c r="E216" s="209">
        <v>2080</v>
      </c>
      <c r="F216" s="209">
        <v>2600</v>
      </c>
      <c r="G216" s="209">
        <v>1560</v>
      </c>
      <c r="H216" s="209">
        <v>2100</v>
      </c>
      <c r="I216" s="209">
        <v>2080</v>
      </c>
      <c r="J216" s="209">
        <v>2060</v>
      </c>
      <c r="K216" s="209">
        <v>2080</v>
      </c>
      <c r="L216" s="209">
        <v>2080</v>
      </c>
      <c r="M216" s="209">
        <v>3120</v>
      </c>
      <c r="N216" s="211">
        <v>23320</v>
      </c>
    </row>
    <row r="217" spans="1:14" ht="12.75" customHeight="1" thickBot="1" x14ac:dyDescent="0.25">
      <c r="A217" s="199"/>
      <c r="B217" s="210"/>
      <c r="C217" s="210"/>
      <c r="D217" s="210"/>
      <c r="E217" s="210"/>
      <c r="F217" s="210"/>
      <c r="G217" s="210"/>
      <c r="H217" s="210"/>
      <c r="I217" s="210"/>
      <c r="J217" s="210"/>
      <c r="K217" s="210"/>
      <c r="L217" s="210"/>
      <c r="M217" s="210"/>
      <c r="N217" s="212"/>
    </row>
    <row r="218" spans="1:14" ht="12.75" customHeight="1" x14ac:dyDescent="0.2">
      <c r="A218" s="198" t="s">
        <v>44</v>
      </c>
      <c r="B218" s="209">
        <v>0</v>
      </c>
      <c r="C218" s="209">
        <v>486</v>
      </c>
      <c r="D218" s="209">
        <v>0</v>
      </c>
      <c r="E218" s="209">
        <v>0</v>
      </c>
      <c r="F218" s="209">
        <v>0</v>
      </c>
      <c r="G218" s="209">
        <v>0</v>
      </c>
      <c r="H218" s="209">
        <v>0</v>
      </c>
      <c r="I218" s="209">
        <v>0</v>
      </c>
      <c r="J218" s="209">
        <v>0</v>
      </c>
      <c r="K218" s="209">
        <v>0</v>
      </c>
      <c r="L218" s="209">
        <v>0</v>
      </c>
      <c r="M218" s="209">
        <v>0</v>
      </c>
      <c r="N218" s="211">
        <v>486</v>
      </c>
    </row>
    <row r="219" spans="1:14" ht="12.75" customHeight="1" thickBot="1" x14ac:dyDescent="0.25">
      <c r="A219" s="199"/>
      <c r="B219" s="210"/>
      <c r="C219" s="210"/>
      <c r="D219" s="210"/>
      <c r="E219" s="210"/>
      <c r="F219" s="210"/>
      <c r="G219" s="210"/>
      <c r="H219" s="210"/>
      <c r="I219" s="210"/>
      <c r="J219" s="210"/>
      <c r="K219" s="210"/>
      <c r="L219" s="210"/>
      <c r="M219" s="210"/>
      <c r="N219" s="212"/>
    </row>
    <row r="220" spans="1:14" ht="12.75" customHeight="1" x14ac:dyDescent="0.2">
      <c r="A220" s="198" t="s">
        <v>84</v>
      </c>
      <c r="B220" s="209">
        <v>0</v>
      </c>
      <c r="C220" s="209">
        <v>0</v>
      </c>
      <c r="D220" s="209">
        <v>0</v>
      </c>
      <c r="E220" s="209">
        <v>0</v>
      </c>
      <c r="F220" s="209">
        <v>0</v>
      </c>
      <c r="G220" s="209">
        <v>0</v>
      </c>
      <c r="H220" s="209">
        <v>0</v>
      </c>
      <c r="I220" s="209">
        <v>0</v>
      </c>
      <c r="J220" s="209">
        <v>0</v>
      </c>
      <c r="K220" s="209">
        <v>0</v>
      </c>
      <c r="L220" s="209">
        <v>0</v>
      </c>
      <c r="M220" s="209">
        <v>0</v>
      </c>
      <c r="N220" s="211">
        <v>0</v>
      </c>
    </row>
    <row r="221" spans="1:14" ht="12.75" customHeight="1" thickBot="1" x14ac:dyDescent="0.25">
      <c r="A221" s="199"/>
      <c r="B221" s="210"/>
      <c r="C221" s="210"/>
      <c r="D221" s="210"/>
      <c r="E221" s="210"/>
      <c r="F221" s="210"/>
      <c r="G221" s="210"/>
      <c r="H221" s="210"/>
      <c r="I221" s="210"/>
      <c r="J221" s="210"/>
      <c r="K221" s="210"/>
      <c r="L221" s="210"/>
      <c r="M221" s="210"/>
      <c r="N221" s="212"/>
    </row>
    <row r="222" spans="1:14" ht="12.75" customHeight="1" x14ac:dyDescent="0.2">
      <c r="A222" s="198" t="s">
        <v>85</v>
      </c>
      <c r="B222" s="209">
        <v>0</v>
      </c>
      <c r="C222" s="209">
        <v>0</v>
      </c>
      <c r="D222" s="209">
        <v>0</v>
      </c>
      <c r="E222" s="209">
        <v>0</v>
      </c>
      <c r="F222" s="209">
        <v>0</v>
      </c>
      <c r="G222" s="209">
        <v>0</v>
      </c>
      <c r="H222" s="209">
        <v>0</v>
      </c>
      <c r="I222" s="209">
        <v>0</v>
      </c>
      <c r="J222" s="209">
        <v>0</v>
      </c>
      <c r="K222" s="209">
        <v>0</v>
      </c>
      <c r="L222" s="209">
        <v>0</v>
      </c>
      <c r="M222" s="209">
        <v>0</v>
      </c>
      <c r="N222" s="211">
        <v>0</v>
      </c>
    </row>
    <row r="223" spans="1:14" ht="12.75" customHeight="1" thickBot="1" x14ac:dyDescent="0.25">
      <c r="A223" s="199"/>
      <c r="B223" s="210"/>
      <c r="C223" s="210"/>
      <c r="D223" s="210"/>
      <c r="E223" s="210"/>
      <c r="F223" s="210"/>
      <c r="G223" s="210"/>
      <c r="H223" s="210"/>
      <c r="I223" s="210"/>
      <c r="J223" s="210"/>
      <c r="K223" s="210"/>
      <c r="L223" s="210"/>
      <c r="M223" s="210"/>
      <c r="N223" s="212"/>
    </row>
    <row r="224" spans="1:14" ht="12.75" customHeight="1" x14ac:dyDescent="0.2">
      <c r="A224" s="198" t="s">
        <v>86</v>
      </c>
      <c r="B224" s="209">
        <v>0</v>
      </c>
      <c r="C224" s="209">
        <v>0</v>
      </c>
      <c r="D224" s="209">
        <v>0</v>
      </c>
      <c r="E224" s="209">
        <v>0</v>
      </c>
      <c r="F224" s="209">
        <v>0</v>
      </c>
      <c r="G224" s="209">
        <v>0</v>
      </c>
      <c r="H224" s="209">
        <v>0</v>
      </c>
      <c r="I224" s="209">
        <v>0</v>
      </c>
      <c r="J224" s="209">
        <v>0</v>
      </c>
      <c r="K224" s="209">
        <v>0</v>
      </c>
      <c r="L224" s="209">
        <v>0</v>
      </c>
      <c r="M224" s="209">
        <v>0</v>
      </c>
      <c r="N224" s="211">
        <v>0</v>
      </c>
    </row>
    <row r="225" spans="1:14" ht="12.75" customHeight="1" thickBot="1" x14ac:dyDescent="0.25">
      <c r="A225" s="199"/>
      <c r="B225" s="210"/>
      <c r="C225" s="210"/>
      <c r="D225" s="210"/>
      <c r="E225" s="210"/>
      <c r="F225" s="210"/>
      <c r="G225" s="210"/>
      <c r="H225" s="210"/>
      <c r="I225" s="210"/>
      <c r="J225" s="210"/>
      <c r="K225" s="210"/>
      <c r="L225" s="210"/>
      <c r="M225" s="210"/>
      <c r="N225" s="212"/>
    </row>
    <row r="226" spans="1:14" ht="12.75" customHeight="1" x14ac:dyDescent="0.2">
      <c r="A226" s="198" t="s">
        <v>87</v>
      </c>
      <c r="B226" s="209">
        <v>0</v>
      </c>
      <c r="C226" s="209">
        <v>0</v>
      </c>
      <c r="D226" s="209">
        <v>0</v>
      </c>
      <c r="E226" s="209">
        <v>0</v>
      </c>
      <c r="F226" s="209">
        <v>0</v>
      </c>
      <c r="G226" s="209">
        <v>0</v>
      </c>
      <c r="H226" s="209">
        <v>0</v>
      </c>
      <c r="I226" s="209" t="s">
        <v>92</v>
      </c>
      <c r="J226" s="209">
        <v>0</v>
      </c>
      <c r="K226" s="209">
        <v>0</v>
      </c>
      <c r="L226" s="209">
        <v>0</v>
      </c>
      <c r="M226" s="209">
        <v>0</v>
      </c>
      <c r="N226" s="211">
        <v>0</v>
      </c>
    </row>
    <row r="227" spans="1:14" ht="12.75" customHeight="1" thickBot="1" x14ac:dyDescent="0.25">
      <c r="A227" s="199"/>
      <c r="B227" s="210"/>
      <c r="C227" s="210"/>
      <c r="D227" s="210"/>
      <c r="E227" s="210"/>
      <c r="F227" s="210"/>
      <c r="G227" s="210"/>
      <c r="H227" s="210"/>
      <c r="I227" s="210"/>
      <c r="J227" s="210"/>
      <c r="K227" s="210"/>
      <c r="L227" s="210"/>
      <c r="M227" s="210"/>
      <c r="N227" s="212"/>
    </row>
    <row r="228" spans="1:14" ht="12.75" customHeight="1" x14ac:dyDescent="0.2">
      <c r="A228" s="198" t="s">
        <v>88</v>
      </c>
      <c r="B228" s="209">
        <v>3152</v>
      </c>
      <c r="C228" s="209">
        <v>2412</v>
      </c>
      <c r="D228" s="209">
        <v>1827</v>
      </c>
      <c r="E228" s="209">
        <v>1379</v>
      </c>
      <c r="F228" s="209">
        <v>453</v>
      </c>
      <c r="G228" s="209">
        <v>518</v>
      </c>
      <c r="H228" s="209">
        <v>5192</v>
      </c>
      <c r="I228" s="209">
        <v>3547</v>
      </c>
      <c r="J228" s="209">
        <v>3756</v>
      </c>
      <c r="K228" s="209">
        <v>3633</v>
      </c>
      <c r="L228" s="209">
        <v>2857</v>
      </c>
      <c r="M228" s="209">
        <v>1518</v>
      </c>
      <c r="N228" s="211">
        <v>30244</v>
      </c>
    </row>
    <row r="229" spans="1:14" ht="12.75" customHeight="1" thickBot="1" x14ac:dyDescent="0.25">
      <c r="A229" s="199"/>
      <c r="B229" s="210"/>
      <c r="C229" s="210"/>
      <c r="D229" s="210"/>
      <c r="E229" s="210"/>
      <c r="F229" s="210"/>
      <c r="G229" s="210"/>
      <c r="H229" s="210"/>
      <c r="I229" s="210"/>
      <c r="J229" s="210"/>
      <c r="K229" s="210"/>
      <c r="L229" s="210"/>
      <c r="M229" s="210"/>
      <c r="N229" s="212"/>
    </row>
    <row r="230" spans="1:14" ht="12.75" customHeight="1" x14ac:dyDescent="0.2">
      <c r="A230" s="198" t="s">
        <v>89</v>
      </c>
      <c r="B230" s="209">
        <v>1355</v>
      </c>
      <c r="C230" s="209">
        <v>60</v>
      </c>
      <c r="D230" s="209">
        <v>0</v>
      </c>
      <c r="E230" s="209">
        <v>0</v>
      </c>
      <c r="F230" s="209">
        <v>1466</v>
      </c>
      <c r="G230" s="209">
        <v>899</v>
      </c>
      <c r="H230" s="209">
        <v>30</v>
      </c>
      <c r="I230" s="209">
        <v>30</v>
      </c>
      <c r="J230" s="209">
        <v>30</v>
      </c>
      <c r="K230" s="209">
        <v>0</v>
      </c>
      <c r="L230" s="209">
        <v>30</v>
      </c>
      <c r="M230" s="209">
        <v>30</v>
      </c>
      <c r="N230" s="211">
        <v>3930</v>
      </c>
    </row>
    <row r="231" spans="1:14" ht="12.75" customHeight="1" thickBot="1" x14ac:dyDescent="0.25">
      <c r="A231" s="199"/>
      <c r="B231" s="210"/>
      <c r="C231" s="210"/>
      <c r="D231" s="210"/>
      <c r="E231" s="210"/>
      <c r="F231" s="210"/>
      <c r="G231" s="210"/>
      <c r="H231" s="210"/>
      <c r="I231" s="210"/>
      <c r="J231" s="210"/>
      <c r="K231" s="210"/>
      <c r="L231" s="210"/>
      <c r="M231" s="210"/>
      <c r="N231" s="212"/>
    </row>
    <row r="232" spans="1:14" ht="12.75" customHeight="1" x14ac:dyDescent="0.2">
      <c r="A232" s="205" t="s">
        <v>13</v>
      </c>
      <c r="B232" s="194">
        <v>69755</v>
      </c>
      <c r="C232" s="194">
        <v>57024</v>
      </c>
      <c r="D232" s="194">
        <v>36817</v>
      </c>
      <c r="E232" s="194">
        <v>82351</v>
      </c>
      <c r="F232" s="194">
        <v>57745</v>
      </c>
      <c r="G232" s="194">
        <v>39414</v>
      </c>
      <c r="H232" s="194">
        <v>102527</v>
      </c>
      <c r="I232" s="194">
        <v>102748</v>
      </c>
      <c r="J232" s="194">
        <v>101892</v>
      </c>
      <c r="K232" s="194">
        <v>97417</v>
      </c>
      <c r="L232" s="194">
        <v>84671</v>
      </c>
      <c r="M232" s="194">
        <v>103296</v>
      </c>
      <c r="N232" s="194">
        <v>935657</v>
      </c>
    </row>
    <row r="233" spans="1:14" ht="12.75" customHeight="1" thickBot="1" x14ac:dyDescent="0.25">
      <c r="A233" s="206"/>
      <c r="B233" s="195"/>
      <c r="C233" s="195"/>
      <c r="D233" s="195"/>
      <c r="E233" s="195"/>
      <c r="F233" s="195"/>
      <c r="G233" s="195"/>
      <c r="H233" s="195"/>
      <c r="I233" s="195"/>
      <c r="J233" s="195"/>
      <c r="K233" s="195"/>
      <c r="L233" s="195"/>
      <c r="M233" s="195"/>
      <c r="N233" s="195"/>
    </row>
    <row r="234" spans="1:14" ht="12.75" customHeight="1" x14ac:dyDescent="0.2">
      <c r="A234" s="43"/>
      <c r="B234" s="44"/>
      <c r="C234" s="44"/>
      <c r="D234" s="44"/>
      <c r="E234" s="44"/>
      <c r="F234" s="44"/>
      <c r="G234" s="44"/>
      <c r="H234" s="44"/>
      <c r="I234" s="44"/>
      <c r="J234" s="44"/>
      <c r="K234" s="44"/>
      <c r="L234" s="44"/>
      <c r="M234" s="44"/>
      <c r="N234" s="45"/>
    </row>
    <row r="235" spans="1:14" ht="12.75" customHeight="1" x14ac:dyDescent="0.2">
      <c r="A235" s="43"/>
      <c r="B235" s="44"/>
      <c r="C235" s="44"/>
      <c r="D235" s="44"/>
      <c r="E235" s="44"/>
      <c r="F235" s="44"/>
      <c r="G235" s="44"/>
      <c r="H235" s="44"/>
      <c r="I235" s="44"/>
      <c r="J235" s="44"/>
      <c r="K235" s="44"/>
      <c r="L235" s="44"/>
      <c r="M235" s="44"/>
      <c r="N235" s="45"/>
    </row>
    <row r="237" spans="1:14" s="10" customFormat="1" ht="24.95" customHeight="1" x14ac:dyDescent="0.2">
      <c r="A237" s="204" t="s">
        <v>194</v>
      </c>
      <c r="B237" s="204"/>
      <c r="C237" s="204"/>
      <c r="D237" s="204"/>
      <c r="E237" s="204"/>
      <c r="F237" s="204"/>
      <c r="G237" s="204"/>
      <c r="H237" s="204"/>
      <c r="I237" s="204"/>
      <c r="J237" s="204"/>
      <c r="K237" s="204"/>
      <c r="L237" s="204"/>
      <c r="M237" s="204"/>
      <c r="N237" s="204"/>
    </row>
    <row r="238" spans="1:14" ht="12.75" customHeight="1" thickBot="1" x14ac:dyDescent="0.25"/>
    <row r="239" spans="1:14" ht="12.75" customHeight="1" x14ac:dyDescent="0.2">
      <c r="A239" s="198"/>
      <c r="B239" s="198" t="s">
        <v>1</v>
      </c>
      <c r="C239" s="198" t="s">
        <v>2</v>
      </c>
      <c r="D239" s="198" t="s">
        <v>3</v>
      </c>
      <c r="E239" s="198" t="s">
        <v>4</v>
      </c>
      <c r="F239" s="198" t="s">
        <v>5</v>
      </c>
      <c r="G239" s="198" t="s">
        <v>6</v>
      </c>
      <c r="H239" s="198" t="s">
        <v>7</v>
      </c>
      <c r="I239" s="198" t="s">
        <v>8</v>
      </c>
      <c r="J239" s="198" t="s">
        <v>9</v>
      </c>
      <c r="K239" s="198" t="s">
        <v>10</v>
      </c>
      <c r="L239" s="198" t="s">
        <v>11</v>
      </c>
      <c r="M239" s="198" t="s">
        <v>12</v>
      </c>
      <c r="N239" s="196" t="s">
        <v>13</v>
      </c>
    </row>
    <row r="240" spans="1:14" ht="12.75" customHeight="1" thickBot="1" x14ac:dyDescent="0.25">
      <c r="A240" s="199"/>
      <c r="B240" s="199"/>
      <c r="C240" s="199"/>
      <c r="D240" s="199"/>
      <c r="E240" s="199"/>
      <c r="F240" s="199"/>
      <c r="G240" s="199"/>
      <c r="H240" s="199"/>
      <c r="I240" s="199"/>
      <c r="J240" s="199"/>
      <c r="K240" s="199"/>
      <c r="L240" s="199"/>
      <c r="M240" s="199"/>
      <c r="N240" s="197"/>
    </row>
    <row r="241" spans="1:14" ht="12.75" customHeight="1" x14ac:dyDescent="0.2">
      <c r="A241" s="198" t="s">
        <v>91</v>
      </c>
      <c r="B241" s="209">
        <v>18440</v>
      </c>
      <c r="C241" s="209">
        <v>10160</v>
      </c>
      <c r="D241" s="209">
        <v>6560</v>
      </c>
      <c r="E241" s="209">
        <v>8800</v>
      </c>
      <c r="F241" s="209">
        <v>12280</v>
      </c>
      <c r="G241" s="209">
        <v>15040</v>
      </c>
      <c r="H241" s="209">
        <v>12600</v>
      </c>
      <c r="I241" s="209">
        <v>23300</v>
      </c>
      <c r="J241" s="209">
        <v>16520</v>
      </c>
      <c r="K241" s="209">
        <v>24040</v>
      </c>
      <c r="L241" s="209">
        <v>18120</v>
      </c>
      <c r="M241" s="209">
        <v>2880</v>
      </c>
      <c r="N241" s="211">
        <f>SUM(B241:M241)</f>
        <v>168740</v>
      </c>
    </row>
    <row r="242" spans="1:14" ht="12.75" customHeight="1" thickBot="1" x14ac:dyDescent="0.25">
      <c r="A242" s="199"/>
      <c r="B242" s="210"/>
      <c r="C242" s="210"/>
      <c r="D242" s="210"/>
      <c r="E242" s="210"/>
      <c r="F242" s="210"/>
      <c r="G242" s="210"/>
      <c r="H242" s="210"/>
      <c r="I242" s="210"/>
      <c r="J242" s="210"/>
      <c r="K242" s="210"/>
      <c r="L242" s="210"/>
      <c r="M242" s="210"/>
      <c r="N242" s="212"/>
    </row>
    <row r="243" spans="1:14" ht="12.75" customHeight="1" x14ac:dyDescent="0.2">
      <c r="A243" s="205" t="s">
        <v>13</v>
      </c>
      <c r="B243" s="194">
        <f t="shared" ref="B243:M243" si="0">SUM(B241:B241)</f>
        <v>18440</v>
      </c>
      <c r="C243" s="194">
        <f t="shared" si="0"/>
        <v>10160</v>
      </c>
      <c r="D243" s="194">
        <f t="shared" si="0"/>
        <v>6560</v>
      </c>
      <c r="E243" s="194">
        <f t="shared" si="0"/>
        <v>8800</v>
      </c>
      <c r="F243" s="194">
        <f t="shared" si="0"/>
        <v>12280</v>
      </c>
      <c r="G243" s="194">
        <f t="shared" si="0"/>
        <v>15040</v>
      </c>
      <c r="H243" s="194">
        <f t="shared" si="0"/>
        <v>12600</v>
      </c>
      <c r="I243" s="194">
        <f t="shared" si="0"/>
        <v>23300</v>
      </c>
      <c r="J243" s="194">
        <f t="shared" si="0"/>
        <v>16520</v>
      </c>
      <c r="K243" s="194">
        <f t="shared" si="0"/>
        <v>24040</v>
      </c>
      <c r="L243" s="194">
        <f t="shared" si="0"/>
        <v>18120</v>
      </c>
      <c r="M243" s="194">
        <f t="shared" si="0"/>
        <v>2880</v>
      </c>
      <c r="N243" s="194">
        <f>SUM(B243:M243)</f>
        <v>168740</v>
      </c>
    </row>
    <row r="244" spans="1:14" ht="12.75" customHeight="1" thickBot="1" x14ac:dyDescent="0.25">
      <c r="A244" s="206"/>
      <c r="B244" s="195"/>
      <c r="C244" s="195"/>
      <c r="D244" s="195"/>
      <c r="E244" s="195"/>
      <c r="F244" s="195"/>
      <c r="G244" s="195"/>
      <c r="H244" s="195"/>
      <c r="I244" s="195"/>
      <c r="J244" s="195"/>
      <c r="K244" s="195"/>
      <c r="L244" s="195"/>
      <c r="M244" s="195"/>
      <c r="N244" s="195"/>
    </row>
  </sheetData>
  <mergeCells count="1415">
    <mergeCell ref="E49:E50"/>
    <mergeCell ref="F49:F50"/>
    <mergeCell ref="B104:B105"/>
    <mergeCell ref="C104:C105"/>
    <mergeCell ref="D104:D105"/>
    <mergeCell ref="E104:E105"/>
    <mergeCell ref="K139:K140"/>
    <mergeCell ref="L139:L140"/>
    <mergeCell ref="I139:I140"/>
    <mergeCell ref="J139:J140"/>
    <mergeCell ref="J137:J138"/>
    <mergeCell ref="K137:K138"/>
    <mergeCell ref="L104:L105"/>
    <mergeCell ref="M104:M105"/>
    <mergeCell ref="F104:F105"/>
    <mergeCell ref="G104:G105"/>
    <mergeCell ref="H104:H105"/>
    <mergeCell ref="I104:I105"/>
    <mergeCell ref="G49:G50"/>
    <mergeCell ref="H49:H50"/>
    <mergeCell ref="I49:I50"/>
    <mergeCell ref="J49:J50"/>
    <mergeCell ref="J104:J105"/>
    <mergeCell ref="K104:K105"/>
    <mergeCell ref="H98:H99"/>
    <mergeCell ref="I98:I99"/>
    <mergeCell ref="J98:J99"/>
    <mergeCell ref="M49:M50"/>
    <mergeCell ref="M102:M103"/>
    <mergeCell ref="M98:M99"/>
    <mergeCell ref="B96:B97"/>
    <mergeCell ref="C96:C97"/>
    <mergeCell ref="L172:L173"/>
    <mergeCell ref="M172:M173"/>
    <mergeCell ref="M203:M204"/>
    <mergeCell ref="N203:N204"/>
    <mergeCell ref="M201:M202"/>
    <mergeCell ref="N201:N202"/>
    <mergeCell ref="N199:N200"/>
    <mergeCell ref="M199:M200"/>
    <mergeCell ref="M139:M140"/>
    <mergeCell ref="N139:N140"/>
    <mergeCell ref="N172:N173"/>
    <mergeCell ref="B139:B140"/>
    <mergeCell ref="C139:C140"/>
    <mergeCell ref="D139:D140"/>
    <mergeCell ref="E139:E140"/>
    <mergeCell ref="F139:F140"/>
    <mergeCell ref="G139:G140"/>
    <mergeCell ref="H139:H140"/>
    <mergeCell ref="K199:K200"/>
    <mergeCell ref="L199:L200"/>
    <mergeCell ref="J195:J196"/>
    <mergeCell ref="K195:K196"/>
    <mergeCell ref="B172:B173"/>
    <mergeCell ref="C172:C173"/>
    <mergeCell ref="D172:D173"/>
    <mergeCell ref="E172:E173"/>
    <mergeCell ref="F172:F173"/>
    <mergeCell ref="G172:G173"/>
    <mergeCell ref="J172:J173"/>
    <mergeCell ref="K172:K173"/>
    <mergeCell ref="M170:M171"/>
    <mergeCell ref="B168:B169"/>
    <mergeCell ref="N102:N103"/>
    <mergeCell ref="N100:N101"/>
    <mergeCell ref="B102:B103"/>
    <mergeCell ref="C102:C103"/>
    <mergeCell ref="D102:D103"/>
    <mergeCell ref="E102:E103"/>
    <mergeCell ref="F102:F103"/>
    <mergeCell ref="G102:G103"/>
    <mergeCell ref="H102:H103"/>
    <mergeCell ref="N49:N50"/>
    <mergeCell ref="N104:N105"/>
    <mergeCell ref="B49:B50"/>
    <mergeCell ref="D232:D233"/>
    <mergeCell ref="E232:E233"/>
    <mergeCell ref="F232:F233"/>
    <mergeCell ref="G232:G233"/>
    <mergeCell ref="L232:L233"/>
    <mergeCell ref="M232:M233"/>
    <mergeCell ref="N232:N233"/>
    <mergeCell ref="B203:B204"/>
    <mergeCell ref="C203:C204"/>
    <mergeCell ref="D203:D204"/>
    <mergeCell ref="E203:E204"/>
    <mergeCell ref="F203:F204"/>
    <mergeCell ref="G203:G204"/>
    <mergeCell ref="H203:H204"/>
    <mergeCell ref="H172:H173"/>
    <mergeCell ref="I172:I173"/>
    <mergeCell ref="I203:I204"/>
    <mergeCell ref="J203:J204"/>
    <mergeCell ref="K203:K204"/>
    <mergeCell ref="L203:L204"/>
    <mergeCell ref="M47:M48"/>
    <mergeCell ref="N47:N48"/>
    <mergeCell ref="N45:N46"/>
    <mergeCell ref="B47:B48"/>
    <mergeCell ref="C47:C48"/>
    <mergeCell ref="D47:D48"/>
    <mergeCell ref="E47:E48"/>
    <mergeCell ref="F47:F48"/>
    <mergeCell ref="G47:G48"/>
    <mergeCell ref="H47:H48"/>
    <mergeCell ref="C243:C244"/>
    <mergeCell ref="D243:D244"/>
    <mergeCell ref="E243:E244"/>
    <mergeCell ref="F243:F244"/>
    <mergeCell ref="K47:K48"/>
    <mergeCell ref="L47:L48"/>
    <mergeCell ref="I47:I48"/>
    <mergeCell ref="J47:J48"/>
    <mergeCell ref="L100:L101"/>
    <mergeCell ref="K98:K99"/>
    <mergeCell ref="K243:K244"/>
    <mergeCell ref="L243:L244"/>
    <mergeCell ref="M243:M244"/>
    <mergeCell ref="N243:N244"/>
    <mergeCell ref="G243:G244"/>
    <mergeCell ref="H243:H244"/>
    <mergeCell ref="I243:I244"/>
    <mergeCell ref="J243:J244"/>
    <mergeCell ref="H232:H233"/>
    <mergeCell ref="I232:I233"/>
    <mergeCell ref="J232:J233"/>
    <mergeCell ref="K232:K233"/>
    <mergeCell ref="C37:C38"/>
    <mergeCell ref="D37:D38"/>
    <mergeCell ref="E37:E38"/>
    <mergeCell ref="M39:M40"/>
    <mergeCell ref="M43:M44"/>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E41:E42"/>
    <mergeCell ref="M35:M36"/>
    <mergeCell ref="N39:N40"/>
    <mergeCell ref="N37:N38"/>
    <mergeCell ref="E39:E40"/>
    <mergeCell ref="F39:F40"/>
    <mergeCell ref="G39:G40"/>
    <mergeCell ref="H39:H40"/>
    <mergeCell ref="N31:N32"/>
    <mergeCell ref="K39:K40"/>
    <mergeCell ref="L39:L40"/>
    <mergeCell ref="I39:I40"/>
    <mergeCell ref="J39:J40"/>
    <mergeCell ref="J41:J42"/>
    <mergeCell ref="K41:K42"/>
    <mergeCell ref="L41:L42"/>
    <mergeCell ref="M41:M42"/>
    <mergeCell ref="F41:F42"/>
    <mergeCell ref="G41:G42"/>
    <mergeCell ref="H41:H42"/>
    <mergeCell ref="I41:I42"/>
    <mergeCell ref="N29:N30"/>
    <mergeCell ref="B31:B32"/>
    <mergeCell ref="C31:C32"/>
    <mergeCell ref="D31:D32"/>
    <mergeCell ref="E31:E32"/>
    <mergeCell ref="F31:F32"/>
    <mergeCell ref="G31:G32"/>
    <mergeCell ref="H31:H32"/>
    <mergeCell ref="K35:K36"/>
    <mergeCell ref="L35:L36"/>
    <mergeCell ref="I35:I36"/>
    <mergeCell ref="J35:J36"/>
    <mergeCell ref="J37:J38"/>
    <mergeCell ref="K37:K38"/>
    <mergeCell ref="L37:L38"/>
    <mergeCell ref="M37:M38"/>
    <mergeCell ref="F37:F38"/>
    <mergeCell ref="G37:G38"/>
    <mergeCell ref="H37:H38"/>
    <mergeCell ref="I37:I38"/>
    <mergeCell ref="E33:E34"/>
    <mergeCell ref="K31:K32"/>
    <mergeCell ref="L31:L32"/>
    <mergeCell ref="I31:I32"/>
    <mergeCell ref="J31:J32"/>
    <mergeCell ref="J33:J34"/>
    <mergeCell ref="K33:K34"/>
    <mergeCell ref="L33:L34"/>
    <mergeCell ref="M33:M34"/>
    <mergeCell ref="F33:F34"/>
    <mergeCell ref="G33:G34"/>
    <mergeCell ref="H33:H34"/>
    <mergeCell ref="M27:M28"/>
    <mergeCell ref="N27:N28"/>
    <mergeCell ref="N25:N26"/>
    <mergeCell ref="B27:B28"/>
    <mergeCell ref="C27:C28"/>
    <mergeCell ref="D27:D28"/>
    <mergeCell ref="E27:E28"/>
    <mergeCell ref="F27:F28"/>
    <mergeCell ref="G27:G28"/>
    <mergeCell ref="H27:H28"/>
    <mergeCell ref="K27:K28"/>
    <mergeCell ref="L27:L28"/>
    <mergeCell ref="I27:I28"/>
    <mergeCell ref="J27:J28"/>
    <mergeCell ref="N35:N36"/>
    <mergeCell ref="N33:N34"/>
    <mergeCell ref="B35:B36"/>
    <mergeCell ref="C35:C36"/>
    <mergeCell ref="D35:D36"/>
    <mergeCell ref="E35:E36"/>
    <mergeCell ref="F35:F36"/>
    <mergeCell ref="G35:G36"/>
    <mergeCell ref="H35:H36"/>
    <mergeCell ref="J29:J30"/>
    <mergeCell ref="K29:K30"/>
    <mergeCell ref="L29:L30"/>
    <mergeCell ref="M29:M30"/>
    <mergeCell ref="F29:F30"/>
    <mergeCell ref="G29:G30"/>
    <mergeCell ref="H29:H30"/>
    <mergeCell ref="I29:I30"/>
    <mergeCell ref="M31:M32"/>
    <mergeCell ref="M21:M22"/>
    <mergeCell ref="M19:M20"/>
    <mergeCell ref="N19:N20"/>
    <mergeCell ref="M23:M24"/>
    <mergeCell ref="N23:N24"/>
    <mergeCell ref="N21:N22"/>
    <mergeCell ref="L23:L24"/>
    <mergeCell ref="D23:D24"/>
    <mergeCell ref="E23:E24"/>
    <mergeCell ref="F23:F24"/>
    <mergeCell ref="G23:G24"/>
    <mergeCell ref="H23:H24"/>
    <mergeCell ref="K21:K22"/>
    <mergeCell ref="K23:K24"/>
    <mergeCell ref="I23:I24"/>
    <mergeCell ref="J23:J24"/>
    <mergeCell ref="J25:J26"/>
    <mergeCell ref="K25:K26"/>
    <mergeCell ref="L25:L26"/>
    <mergeCell ref="M25:M26"/>
    <mergeCell ref="F25:F26"/>
    <mergeCell ref="G25:G26"/>
    <mergeCell ref="H25:H26"/>
    <mergeCell ref="I25:I26"/>
    <mergeCell ref="I17:I18"/>
    <mergeCell ref="J17:J18"/>
    <mergeCell ref="K17:K18"/>
    <mergeCell ref="K102:K103"/>
    <mergeCell ref="L102:L103"/>
    <mergeCell ref="I102:I103"/>
    <mergeCell ref="J102:J103"/>
    <mergeCell ref="J100:J101"/>
    <mergeCell ref="K100:K101"/>
    <mergeCell ref="L17:L18"/>
    <mergeCell ref="F19:F20"/>
    <mergeCell ref="G19:G20"/>
    <mergeCell ref="H19:H20"/>
    <mergeCell ref="H21:H22"/>
    <mergeCell ref="I21:I22"/>
    <mergeCell ref="I19:I20"/>
    <mergeCell ref="J19:J20"/>
    <mergeCell ref="K19:K20"/>
    <mergeCell ref="L19:L20"/>
    <mergeCell ref="J90:J91"/>
    <mergeCell ref="J92:J93"/>
    <mergeCell ref="K92:K93"/>
    <mergeCell ref="L92:L93"/>
    <mergeCell ref="F21:F22"/>
    <mergeCell ref="G21:G22"/>
    <mergeCell ref="J21:J22"/>
    <mergeCell ref="L21:L22"/>
    <mergeCell ref="J96:J97"/>
    <mergeCell ref="K49:K50"/>
    <mergeCell ref="L49:L50"/>
    <mergeCell ref="L98:L99"/>
    <mergeCell ref="I33:I34"/>
    <mergeCell ref="D96:D97"/>
    <mergeCell ref="E96:E97"/>
    <mergeCell ref="N98:N99"/>
    <mergeCell ref="N96:N97"/>
    <mergeCell ref="B98:B99"/>
    <mergeCell ref="C98:C99"/>
    <mergeCell ref="D98:D99"/>
    <mergeCell ref="E98:E99"/>
    <mergeCell ref="F98:F99"/>
    <mergeCell ref="G98:G99"/>
    <mergeCell ref="M96:M97"/>
    <mergeCell ref="F96:F97"/>
    <mergeCell ref="M90:M91"/>
    <mergeCell ref="N90:N91"/>
    <mergeCell ref="B90:B91"/>
    <mergeCell ref="C90:C91"/>
    <mergeCell ref="D90:D91"/>
    <mergeCell ref="E90:E91"/>
    <mergeCell ref="F90:F91"/>
    <mergeCell ref="G90:G91"/>
    <mergeCell ref="H90:H91"/>
    <mergeCell ref="K90:K91"/>
    <mergeCell ref="L90:L91"/>
    <mergeCell ref="I90:I91"/>
    <mergeCell ref="M92:M93"/>
    <mergeCell ref="F92:F93"/>
    <mergeCell ref="G92:G93"/>
    <mergeCell ref="H92:H93"/>
    <mergeCell ref="I92:I93"/>
    <mergeCell ref="M100:M101"/>
    <mergeCell ref="F100:F101"/>
    <mergeCell ref="G100:G101"/>
    <mergeCell ref="H100:H101"/>
    <mergeCell ref="I100:I101"/>
    <mergeCell ref="B100:B101"/>
    <mergeCell ref="C100:C101"/>
    <mergeCell ref="D100:D101"/>
    <mergeCell ref="E100:E101"/>
    <mergeCell ref="M94:M95"/>
    <mergeCell ref="N94:N95"/>
    <mergeCell ref="N92:N93"/>
    <mergeCell ref="B94:B95"/>
    <mergeCell ref="C94:C95"/>
    <mergeCell ref="D94:D95"/>
    <mergeCell ref="E94:E95"/>
    <mergeCell ref="F94:F95"/>
    <mergeCell ref="G94:G95"/>
    <mergeCell ref="H94:H95"/>
    <mergeCell ref="K94:K95"/>
    <mergeCell ref="L94:L95"/>
    <mergeCell ref="I94:I95"/>
    <mergeCell ref="J94:J95"/>
    <mergeCell ref="K96:K97"/>
    <mergeCell ref="L96:L97"/>
    <mergeCell ref="G96:G97"/>
    <mergeCell ref="H96:H97"/>
    <mergeCell ref="I96:I97"/>
    <mergeCell ref="B92:B93"/>
    <mergeCell ref="C92:C93"/>
    <mergeCell ref="D92:D93"/>
    <mergeCell ref="E92:E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N88:N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N66:N67"/>
    <mergeCell ref="N64:N65"/>
    <mergeCell ref="B66:B67"/>
    <mergeCell ref="C66:C67"/>
    <mergeCell ref="D66:D67"/>
    <mergeCell ref="E66:E67"/>
    <mergeCell ref="F66:F67"/>
    <mergeCell ref="G66:G67"/>
    <mergeCell ref="H66:H67"/>
    <mergeCell ref="M64:M65"/>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E62:E63"/>
    <mergeCell ref="F62:F63"/>
    <mergeCell ref="G62:G63"/>
    <mergeCell ref="H62:H63"/>
    <mergeCell ref="B64:B65"/>
    <mergeCell ref="C64:C65"/>
    <mergeCell ref="D64:D65"/>
    <mergeCell ref="E64:E65"/>
    <mergeCell ref="K62:K63"/>
    <mergeCell ref="F64:F65"/>
    <mergeCell ref="G64:G65"/>
    <mergeCell ref="H64:H65"/>
    <mergeCell ref="I64:I65"/>
    <mergeCell ref="M66:M67"/>
    <mergeCell ref="L62:L63"/>
    <mergeCell ref="I62:I63"/>
    <mergeCell ref="J62:J63"/>
    <mergeCell ref="J64:J65"/>
    <mergeCell ref="K64:K65"/>
    <mergeCell ref="L64:L65"/>
    <mergeCell ref="M58:M59"/>
    <mergeCell ref="M60:M61"/>
    <mergeCell ref="F60:F61"/>
    <mergeCell ref="G60:G61"/>
    <mergeCell ref="H60:H61"/>
    <mergeCell ref="N58:N59"/>
    <mergeCell ref="N137:N138"/>
    <mergeCell ref="B58:B59"/>
    <mergeCell ref="C58:C59"/>
    <mergeCell ref="D58:D59"/>
    <mergeCell ref="E58:E59"/>
    <mergeCell ref="F58:F59"/>
    <mergeCell ref="G58:G59"/>
    <mergeCell ref="H58:H59"/>
    <mergeCell ref="B60:B61"/>
    <mergeCell ref="C60:C61"/>
    <mergeCell ref="D60:D61"/>
    <mergeCell ref="E60:E61"/>
    <mergeCell ref="K58:K59"/>
    <mergeCell ref="L58:L59"/>
    <mergeCell ref="I58:I59"/>
    <mergeCell ref="J58:J59"/>
    <mergeCell ref="J60:J61"/>
    <mergeCell ref="K60:K61"/>
    <mergeCell ref="L60:L61"/>
    <mergeCell ref="I60:I61"/>
    <mergeCell ref="M62:M63"/>
    <mergeCell ref="N62:N63"/>
    <mergeCell ref="N60:N61"/>
    <mergeCell ref="B62:B63"/>
    <mergeCell ref="C62:C63"/>
    <mergeCell ref="D62:D63"/>
    <mergeCell ref="M135:M136"/>
    <mergeCell ref="N135:N136"/>
    <mergeCell ref="N133:N134"/>
    <mergeCell ref="B135:B136"/>
    <mergeCell ref="C135:C136"/>
    <mergeCell ref="D135:D136"/>
    <mergeCell ref="E135:E136"/>
    <mergeCell ref="F135:F136"/>
    <mergeCell ref="G135:G136"/>
    <mergeCell ref="H135:H136"/>
    <mergeCell ref="B137:B138"/>
    <mergeCell ref="C137:C138"/>
    <mergeCell ref="D137:D138"/>
    <mergeCell ref="E137:E138"/>
    <mergeCell ref="K135:K136"/>
    <mergeCell ref="L135:L136"/>
    <mergeCell ref="I135:I136"/>
    <mergeCell ref="J135:J136"/>
    <mergeCell ref="L137:L138"/>
    <mergeCell ref="M137:M138"/>
    <mergeCell ref="F137:F138"/>
    <mergeCell ref="G137:G138"/>
    <mergeCell ref="H137:H138"/>
    <mergeCell ref="I137:I138"/>
    <mergeCell ref="N131:N132"/>
    <mergeCell ref="N129:N130"/>
    <mergeCell ref="B131:B132"/>
    <mergeCell ref="C131:C132"/>
    <mergeCell ref="D131:D132"/>
    <mergeCell ref="E131:E132"/>
    <mergeCell ref="F131:F132"/>
    <mergeCell ref="G131:G132"/>
    <mergeCell ref="H131:H132"/>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B129:B130"/>
    <mergeCell ref="C129:C130"/>
    <mergeCell ref="D129:D130"/>
    <mergeCell ref="E129:E130"/>
    <mergeCell ref="L129:L130"/>
    <mergeCell ref="M129:M130"/>
    <mergeCell ref="F129:F130"/>
    <mergeCell ref="G129:G130"/>
    <mergeCell ref="H129:H130"/>
    <mergeCell ref="I129:I130"/>
    <mergeCell ref="M131:M132"/>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127:M128"/>
    <mergeCell ref="N117:N118"/>
    <mergeCell ref="B119:B120"/>
    <mergeCell ref="C119:C120"/>
    <mergeCell ref="D119:D120"/>
    <mergeCell ref="E119:E120"/>
    <mergeCell ref="F119:F120"/>
    <mergeCell ref="G119:G120"/>
    <mergeCell ref="H119:H120"/>
    <mergeCell ref="B121:B122"/>
    <mergeCell ref="C121:C122"/>
    <mergeCell ref="D121:D122"/>
    <mergeCell ref="E121:E122"/>
    <mergeCell ref="K119:K120"/>
    <mergeCell ref="F121:F122"/>
    <mergeCell ref="G121:G122"/>
    <mergeCell ref="H121:H122"/>
    <mergeCell ref="I121:I122"/>
    <mergeCell ref="L119:L120"/>
    <mergeCell ref="I119:I120"/>
    <mergeCell ref="J119:J120"/>
    <mergeCell ref="J121:J122"/>
    <mergeCell ref="K121:K122"/>
    <mergeCell ref="L121:L122"/>
    <mergeCell ref="B117:B118"/>
    <mergeCell ref="C117:C118"/>
    <mergeCell ref="D117:D118"/>
    <mergeCell ref="E117:E118"/>
    <mergeCell ref="K115:K116"/>
    <mergeCell ref="L115:L116"/>
    <mergeCell ref="I115:I116"/>
    <mergeCell ref="B113:B114"/>
    <mergeCell ref="J115:J116"/>
    <mergeCell ref="J117:J118"/>
    <mergeCell ref="K117:K118"/>
    <mergeCell ref="L117:L118"/>
    <mergeCell ref="M117:M118"/>
    <mergeCell ref="F117:F118"/>
    <mergeCell ref="G117:G118"/>
    <mergeCell ref="H117:H118"/>
    <mergeCell ref="I117:I118"/>
    <mergeCell ref="G115:G116"/>
    <mergeCell ref="K170:K171"/>
    <mergeCell ref="N170:N171"/>
    <mergeCell ref="N168:N169"/>
    <mergeCell ref="B170:B171"/>
    <mergeCell ref="C170:C171"/>
    <mergeCell ref="D170:D171"/>
    <mergeCell ref="E170:E171"/>
    <mergeCell ref="F170:F171"/>
    <mergeCell ref="G170:G171"/>
    <mergeCell ref="H170:H171"/>
    <mergeCell ref="M168:M169"/>
    <mergeCell ref="L170:L171"/>
    <mergeCell ref="I170:I171"/>
    <mergeCell ref="J170:J171"/>
    <mergeCell ref="J168:J169"/>
    <mergeCell ref="K168:K169"/>
    <mergeCell ref="M121:M122"/>
    <mergeCell ref="N127:N128"/>
    <mergeCell ref="N125:N126"/>
    <mergeCell ref="B127:B128"/>
    <mergeCell ref="C127:C128"/>
    <mergeCell ref="D127:D128"/>
    <mergeCell ref="E127:E128"/>
    <mergeCell ref="F127:F128"/>
    <mergeCell ref="G127:G128"/>
    <mergeCell ref="H127:H128"/>
    <mergeCell ref="K127:K128"/>
    <mergeCell ref="L127:L128"/>
    <mergeCell ref="I127:I128"/>
    <mergeCell ref="J127:J128"/>
    <mergeCell ref="J129:J130"/>
    <mergeCell ref="K129:K130"/>
    <mergeCell ref="N166:N167"/>
    <mergeCell ref="N164:N165"/>
    <mergeCell ref="B166:B167"/>
    <mergeCell ref="C166:C167"/>
    <mergeCell ref="D166:D167"/>
    <mergeCell ref="E166:E167"/>
    <mergeCell ref="F166:F167"/>
    <mergeCell ref="G166:G167"/>
    <mergeCell ref="H166:H167"/>
    <mergeCell ref="L164:L165"/>
    <mergeCell ref="K166:K167"/>
    <mergeCell ref="L166:L167"/>
    <mergeCell ref="I166:I167"/>
    <mergeCell ref="J166:J167"/>
    <mergeCell ref="D164:D165"/>
    <mergeCell ref="E164:E165"/>
    <mergeCell ref="M158:M159"/>
    <mergeCell ref="N158:N159"/>
    <mergeCell ref="B162:B163"/>
    <mergeCell ref="C162:C163"/>
    <mergeCell ref="D162:D163"/>
    <mergeCell ref="E162:E163"/>
    <mergeCell ref="F162:F163"/>
    <mergeCell ref="G162:G163"/>
    <mergeCell ref="H162:H163"/>
    <mergeCell ref="K162:K163"/>
    <mergeCell ref="L162:L163"/>
    <mergeCell ref="I162:I163"/>
    <mergeCell ref="J162:J163"/>
    <mergeCell ref="J164:J165"/>
    <mergeCell ref="K164:K165"/>
    <mergeCell ref="M164:M165"/>
    <mergeCell ref="F164:F165"/>
    <mergeCell ref="G164:G165"/>
    <mergeCell ref="H164:H165"/>
    <mergeCell ref="I164:I165"/>
    <mergeCell ref="B164:B165"/>
    <mergeCell ref="C164:C165"/>
    <mergeCell ref="M160:M161"/>
    <mergeCell ref="F160:F161"/>
    <mergeCell ref="G160:G161"/>
    <mergeCell ref="H160:H161"/>
    <mergeCell ref="I160:I161"/>
    <mergeCell ref="L168:L169"/>
    <mergeCell ref="M166:M167"/>
    <mergeCell ref="F168:F169"/>
    <mergeCell ref="G168:G169"/>
    <mergeCell ref="H168:H169"/>
    <mergeCell ref="I168:I169"/>
    <mergeCell ref="C168:C169"/>
    <mergeCell ref="D168:D169"/>
    <mergeCell ref="E168:E169"/>
    <mergeCell ref="M162:M163"/>
    <mergeCell ref="N162:N163"/>
    <mergeCell ref="N160:N161"/>
    <mergeCell ref="B158:B159"/>
    <mergeCell ref="C158:C159"/>
    <mergeCell ref="D158:D159"/>
    <mergeCell ref="E158:E159"/>
    <mergeCell ref="F158:F159"/>
    <mergeCell ref="G158:G159"/>
    <mergeCell ref="H158:H159"/>
    <mergeCell ref="B160:B161"/>
    <mergeCell ref="C160:C161"/>
    <mergeCell ref="D160:D161"/>
    <mergeCell ref="E160:E161"/>
    <mergeCell ref="K158:K159"/>
    <mergeCell ref="L158:L159"/>
    <mergeCell ref="I158:I159"/>
    <mergeCell ref="J158:J159"/>
    <mergeCell ref="J160:J161"/>
    <mergeCell ref="K160:K161"/>
    <mergeCell ref="L160:L161"/>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H152:H153"/>
    <mergeCell ref="I152:I153"/>
    <mergeCell ref="N156:N157"/>
    <mergeCell ref="M148:M149"/>
    <mergeCell ref="N148:N149"/>
    <mergeCell ref="B150:B151"/>
    <mergeCell ref="C150:C151"/>
    <mergeCell ref="D150:D151"/>
    <mergeCell ref="E150:E151"/>
    <mergeCell ref="F150:F151"/>
    <mergeCell ref="G150:G151"/>
    <mergeCell ref="B152:B153"/>
    <mergeCell ref="C152:C153"/>
    <mergeCell ref="D152:D153"/>
    <mergeCell ref="E152:E153"/>
    <mergeCell ref="F152:F153"/>
    <mergeCell ref="G152:G153"/>
    <mergeCell ref="J152:J153"/>
    <mergeCell ref="K152:K153"/>
    <mergeCell ref="L152:L153"/>
    <mergeCell ref="M152:M153"/>
    <mergeCell ref="M150:M151"/>
    <mergeCell ref="N150:N151"/>
    <mergeCell ref="K150:K151"/>
    <mergeCell ref="L150:L151"/>
    <mergeCell ref="D199:D200"/>
    <mergeCell ref="E199:E200"/>
    <mergeCell ref="K197:K198"/>
    <mergeCell ref="L197:L198"/>
    <mergeCell ref="I197:I198"/>
    <mergeCell ref="J197:J198"/>
    <mergeCell ref="F201:F202"/>
    <mergeCell ref="G201:G202"/>
    <mergeCell ref="H201:H202"/>
    <mergeCell ref="I201:I202"/>
    <mergeCell ref="J201:J202"/>
    <mergeCell ref="J199:J200"/>
    <mergeCell ref="F199:F200"/>
    <mergeCell ref="G199:G200"/>
    <mergeCell ref="H199:H200"/>
    <mergeCell ref="I199:I200"/>
    <mergeCell ref="B148:B149"/>
    <mergeCell ref="C148:C149"/>
    <mergeCell ref="D148:D149"/>
    <mergeCell ref="E148:E149"/>
    <mergeCell ref="K201:K202"/>
    <mergeCell ref="L201:L202"/>
    <mergeCell ref="B201:B202"/>
    <mergeCell ref="C201:C202"/>
    <mergeCell ref="D201:D202"/>
    <mergeCell ref="E201:E202"/>
    <mergeCell ref="H150:H151"/>
    <mergeCell ref="I150:I151"/>
    <mergeCell ref="F148:F149"/>
    <mergeCell ref="G148:G149"/>
    <mergeCell ref="H148:H149"/>
    <mergeCell ref="I148:I149"/>
    <mergeCell ref="L195:L196"/>
    <mergeCell ref="M193:M194"/>
    <mergeCell ref="F195:F196"/>
    <mergeCell ref="G195:G196"/>
    <mergeCell ref="H195:H196"/>
    <mergeCell ref="I195:I196"/>
    <mergeCell ref="M197:M198"/>
    <mergeCell ref="B195:B196"/>
    <mergeCell ref="C195:C196"/>
    <mergeCell ref="D195:D196"/>
    <mergeCell ref="E195:E196"/>
    <mergeCell ref="N197:N198"/>
    <mergeCell ref="N195:N196"/>
    <mergeCell ref="B197:B198"/>
    <mergeCell ref="C197:C198"/>
    <mergeCell ref="D197:D198"/>
    <mergeCell ref="E197:E198"/>
    <mergeCell ref="F197:F198"/>
    <mergeCell ref="G197:G198"/>
    <mergeCell ref="H197:H198"/>
    <mergeCell ref="M195:M196"/>
    <mergeCell ref="J191:J192"/>
    <mergeCell ref="K191:K192"/>
    <mergeCell ref="M191:M192"/>
    <mergeCell ref="F191:F192"/>
    <mergeCell ref="G191:G192"/>
    <mergeCell ref="H191:H192"/>
    <mergeCell ref="I191:I192"/>
    <mergeCell ref="B191:B192"/>
    <mergeCell ref="C191:C192"/>
    <mergeCell ref="D191:D192"/>
    <mergeCell ref="E191:E192"/>
    <mergeCell ref="N193:N194"/>
    <mergeCell ref="N191:N192"/>
    <mergeCell ref="B193:B194"/>
    <mergeCell ref="C193:C194"/>
    <mergeCell ref="D193:D194"/>
    <mergeCell ref="E193:E194"/>
    <mergeCell ref="F193:F194"/>
    <mergeCell ref="G193:G194"/>
    <mergeCell ref="H193:H194"/>
    <mergeCell ref="L191:L192"/>
    <mergeCell ref="K193:K194"/>
    <mergeCell ref="L193:L194"/>
    <mergeCell ref="I193:I194"/>
    <mergeCell ref="J193:J194"/>
    <mergeCell ref="D187:D188"/>
    <mergeCell ref="E187:E188"/>
    <mergeCell ref="K185:K186"/>
    <mergeCell ref="I185:I186"/>
    <mergeCell ref="J185:J186"/>
    <mergeCell ref="J187:J188"/>
    <mergeCell ref="K187:K188"/>
    <mergeCell ref="L187:L188"/>
    <mergeCell ref="M187:M188"/>
    <mergeCell ref="F187:F188"/>
    <mergeCell ref="G187:G188"/>
    <mergeCell ref="H187:H188"/>
    <mergeCell ref="I187:I188"/>
    <mergeCell ref="M189:M190"/>
    <mergeCell ref="N189:N190"/>
    <mergeCell ref="N187:N188"/>
    <mergeCell ref="B189:B190"/>
    <mergeCell ref="C189:C190"/>
    <mergeCell ref="D189:D190"/>
    <mergeCell ref="E189:E190"/>
    <mergeCell ref="F189:F190"/>
    <mergeCell ref="G189:G190"/>
    <mergeCell ref="H189:H190"/>
    <mergeCell ref="K189:K190"/>
    <mergeCell ref="L189:L190"/>
    <mergeCell ref="I189:I190"/>
    <mergeCell ref="J189:J190"/>
    <mergeCell ref="I183:I184"/>
    <mergeCell ref="K183:K184"/>
    <mergeCell ref="L183:L184"/>
    <mergeCell ref="M183:M184"/>
    <mergeCell ref="M181:M182"/>
    <mergeCell ref="N181:N182"/>
    <mergeCell ref="M185:M186"/>
    <mergeCell ref="N185:N186"/>
    <mergeCell ref="N183:N184"/>
    <mergeCell ref="L185:L186"/>
    <mergeCell ref="B185:B186"/>
    <mergeCell ref="C185:C186"/>
    <mergeCell ref="D185:D186"/>
    <mergeCell ref="E185:E186"/>
    <mergeCell ref="F185:F186"/>
    <mergeCell ref="G185:G186"/>
    <mergeCell ref="H185:H186"/>
    <mergeCell ref="D228:D229"/>
    <mergeCell ref="E228:E229"/>
    <mergeCell ref="F228:F229"/>
    <mergeCell ref="G228:G229"/>
    <mergeCell ref="H228:H229"/>
    <mergeCell ref="N228:N229"/>
    <mergeCell ref="B230:B231"/>
    <mergeCell ref="C230:C231"/>
    <mergeCell ref="D230:D231"/>
    <mergeCell ref="E230:E231"/>
    <mergeCell ref="F230:F231"/>
    <mergeCell ref="G230:G231"/>
    <mergeCell ref="H230:H231"/>
    <mergeCell ref="I230:I231"/>
    <mergeCell ref="I228:I229"/>
    <mergeCell ref="K230:K231"/>
    <mergeCell ref="L230:L231"/>
    <mergeCell ref="M230:M231"/>
    <mergeCell ref="M228:M229"/>
    <mergeCell ref="J228:J229"/>
    <mergeCell ref="K228:K229"/>
    <mergeCell ref="L228:L229"/>
    <mergeCell ref="N230:N231"/>
    <mergeCell ref="J230:J231"/>
    <mergeCell ref="N224:N225"/>
    <mergeCell ref="N222:N223"/>
    <mergeCell ref="B224:B225"/>
    <mergeCell ref="C224:C225"/>
    <mergeCell ref="D224:D225"/>
    <mergeCell ref="E224:E225"/>
    <mergeCell ref="F224:F225"/>
    <mergeCell ref="H226:H227"/>
    <mergeCell ref="I226:I227"/>
    <mergeCell ref="J226:J227"/>
    <mergeCell ref="K226:K227"/>
    <mergeCell ref="D226:D227"/>
    <mergeCell ref="E226:E227"/>
    <mergeCell ref="F226:F227"/>
    <mergeCell ref="G226:G227"/>
    <mergeCell ref="L226:L227"/>
    <mergeCell ref="M226:M227"/>
    <mergeCell ref="N226:N227"/>
    <mergeCell ref="N220:N221"/>
    <mergeCell ref="N218:N219"/>
    <mergeCell ref="B220:B221"/>
    <mergeCell ref="C220:C221"/>
    <mergeCell ref="D220:D221"/>
    <mergeCell ref="E220:E221"/>
    <mergeCell ref="F220:F221"/>
    <mergeCell ref="G220:G221"/>
    <mergeCell ref="H220:H221"/>
    <mergeCell ref="M218:M219"/>
    <mergeCell ref="B222:B223"/>
    <mergeCell ref="C222:C223"/>
    <mergeCell ref="D222:D223"/>
    <mergeCell ref="E222:E223"/>
    <mergeCell ref="K220:K221"/>
    <mergeCell ref="L220:L221"/>
    <mergeCell ref="I220:I221"/>
    <mergeCell ref="J220:J221"/>
    <mergeCell ref="L222:L223"/>
    <mergeCell ref="K222:K223"/>
    <mergeCell ref="M222:M223"/>
    <mergeCell ref="F222:F223"/>
    <mergeCell ref="G222:G223"/>
    <mergeCell ref="H222:H223"/>
    <mergeCell ref="I222:I223"/>
    <mergeCell ref="J222:J223"/>
    <mergeCell ref="N212:N213"/>
    <mergeCell ref="M216:M217"/>
    <mergeCell ref="N216:N217"/>
    <mergeCell ref="N214:N215"/>
    <mergeCell ref="H214:H215"/>
    <mergeCell ref="L218:L219"/>
    <mergeCell ref="H216:H217"/>
    <mergeCell ref="B218:B219"/>
    <mergeCell ref="C218:C219"/>
    <mergeCell ref="D218:D219"/>
    <mergeCell ref="E218:E219"/>
    <mergeCell ref="K216:K217"/>
    <mergeCell ref="B216:B217"/>
    <mergeCell ref="C216:C217"/>
    <mergeCell ref="D216:D217"/>
    <mergeCell ref="F218:F219"/>
    <mergeCell ref="G218:G219"/>
    <mergeCell ref="H218:H219"/>
    <mergeCell ref="I218:I219"/>
    <mergeCell ref="L216:L217"/>
    <mergeCell ref="I216:I217"/>
    <mergeCell ref="J216:J217"/>
    <mergeCell ref="J218:J219"/>
    <mergeCell ref="K218:K219"/>
    <mergeCell ref="E216:E217"/>
    <mergeCell ref="H241:H242"/>
    <mergeCell ref="I241:I242"/>
    <mergeCell ref="J241:J242"/>
    <mergeCell ref="K241:K242"/>
    <mergeCell ref="D241:D242"/>
    <mergeCell ref="E241:E242"/>
    <mergeCell ref="F241:F242"/>
    <mergeCell ref="G241:G242"/>
    <mergeCell ref="L241:L242"/>
    <mergeCell ref="M241:M242"/>
    <mergeCell ref="N241:N242"/>
    <mergeCell ref="B212:B213"/>
    <mergeCell ref="C212:C213"/>
    <mergeCell ref="D212:D213"/>
    <mergeCell ref="E212:E213"/>
    <mergeCell ref="F212:F213"/>
    <mergeCell ref="G212:G213"/>
    <mergeCell ref="H212:H213"/>
    <mergeCell ref="I214:I215"/>
    <mergeCell ref="I212:I213"/>
    <mergeCell ref="J212:J213"/>
    <mergeCell ref="K212:K213"/>
    <mergeCell ref="L212:L213"/>
    <mergeCell ref="J214:J215"/>
    <mergeCell ref="K214:K215"/>
    <mergeCell ref="L214:L215"/>
    <mergeCell ref="B214:B215"/>
    <mergeCell ref="C214:C215"/>
    <mergeCell ref="D214:D215"/>
    <mergeCell ref="E214:E215"/>
    <mergeCell ref="F214:F215"/>
    <mergeCell ref="G214:G215"/>
    <mergeCell ref="A187:A188"/>
    <mergeCell ref="A189:A190"/>
    <mergeCell ref="A191:A192"/>
    <mergeCell ref="A218:A219"/>
    <mergeCell ref="A220:A221"/>
    <mergeCell ref="A222:A223"/>
    <mergeCell ref="A224:A225"/>
    <mergeCell ref="A201:A202"/>
    <mergeCell ref="A212:A213"/>
    <mergeCell ref="A214:A215"/>
    <mergeCell ref="A216:A217"/>
    <mergeCell ref="A203:A204"/>
    <mergeCell ref="A210:A211"/>
    <mergeCell ref="A226:A227"/>
    <mergeCell ref="A228:A229"/>
    <mergeCell ref="A230:A231"/>
    <mergeCell ref="C241:C242"/>
    <mergeCell ref="B226:B227"/>
    <mergeCell ref="C226:C227"/>
    <mergeCell ref="B232:B233"/>
    <mergeCell ref="C232:C233"/>
    <mergeCell ref="A232:A233"/>
    <mergeCell ref="A239:A240"/>
    <mergeCell ref="B228:B229"/>
    <mergeCell ref="C228:C229"/>
    <mergeCell ref="B187:B188"/>
    <mergeCell ref="C187:C188"/>
    <mergeCell ref="B199:B200"/>
    <mergeCell ref="C199:C200"/>
    <mergeCell ref="A237:N237"/>
    <mergeCell ref="B239:B240"/>
    <mergeCell ref="F239:F240"/>
    <mergeCell ref="A160:A161"/>
    <mergeCell ref="A162:A163"/>
    <mergeCell ref="A164:A165"/>
    <mergeCell ref="A166:A167"/>
    <mergeCell ref="A152:A153"/>
    <mergeCell ref="A154:A155"/>
    <mergeCell ref="A156:A157"/>
    <mergeCell ref="A158:A159"/>
    <mergeCell ref="A168:A169"/>
    <mergeCell ref="A170:A171"/>
    <mergeCell ref="A181:A182"/>
    <mergeCell ref="A183:A184"/>
    <mergeCell ref="A172:A173"/>
    <mergeCell ref="A177:N177"/>
    <mergeCell ref="A179:A180"/>
    <mergeCell ref="F179:F180"/>
    <mergeCell ref="K181:K182"/>
    <mergeCell ref="L181:L182"/>
    <mergeCell ref="B181:B182"/>
    <mergeCell ref="C181:C182"/>
    <mergeCell ref="D181:D182"/>
    <mergeCell ref="E181:E182"/>
    <mergeCell ref="F181:F182"/>
    <mergeCell ref="G181:G182"/>
    <mergeCell ref="H181:H182"/>
    <mergeCell ref="B183:B184"/>
    <mergeCell ref="C183:C184"/>
    <mergeCell ref="D183:D184"/>
    <mergeCell ref="E183:E184"/>
    <mergeCell ref="F183:F184"/>
    <mergeCell ref="G183:G184"/>
    <mergeCell ref="J183:J184"/>
    <mergeCell ref="A127:A128"/>
    <mergeCell ref="A129:A130"/>
    <mergeCell ref="A131:A132"/>
    <mergeCell ref="A133:A134"/>
    <mergeCell ref="A119:A120"/>
    <mergeCell ref="A121:A122"/>
    <mergeCell ref="A123:A124"/>
    <mergeCell ref="A125:A126"/>
    <mergeCell ref="A135:A136"/>
    <mergeCell ref="A137:A138"/>
    <mergeCell ref="A148:A149"/>
    <mergeCell ref="A150:A151"/>
    <mergeCell ref="A139:A140"/>
    <mergeCell ref="A144:N144"/>
    <mergeCell ref="A146:A147"/>
    <mergeCell ref="D146:D147"/>
    <mergeCell ref="E146:E147"/>
    <mergeCell ref="F146:F147"/>
    <mergeCell ref="M119:M120"/>
    <mergeCell ref="N119:N120"/>
    <mergeCell ref="M123:M124"/>
    <mergeCell ref="N123:N124"/>
    <mergeCell ref="B123:B124"/>
    <mergeCell ref="C123:C124"/>
    <mergeCell ref="D123:D124"/>
    <mergeCell ref="E123:E124"/>
    <mergeCell ref="F123:F124"/>
    <mergeCell ref="G123:G124"/>
    <mergeCell ref="H123:H124"/>
    <mergeCell ref="B125:B126"/>
    <mergeCell ref="C125:C126"/>
    <mergeCell ref="D125:D126"/>
    <mergeCell ref="A92:A93"/>
    <mergeCell ref="A94:A95"/>
    <mergeCell ref="A96:A97"/>
    <mergeCell ref="A82:A83"/>
    <mergeCell ref="A84:A85"/>
    <mergeCell ref="A86:A87"/>
    <mergeCell ref="A88:A89"/>
    <mergeCell ref="A115:A116"/>
    <mergeCell ref="A117:A118"/>
    <mergeCell ref="A104:A105"/>
    <mergeCell ref="A111:A112"/>
    <mergeCell ref="A98:A99"/>
    <mergeCell ref="A100:A101"/>
    <mergeCell ref="A102:A103"/>
    <mergeCell ref="A113:A114"/>
    <mergeCell ref="A109:N109"/>
    <mergeCell ref="M115:M116"/>
    <mergeCell ref="F113:F114"/>
    <mergeCell ref="G113:G114"/>
    <mergeCell ref="H113:H114"/>
    <mergeCell ref="I113:I114"/>
    <mergeCell ref="F115:F116"/>
    <mergeCell ref="C113:C114"/>
    <mergeCell ref="D113:D114"/>
    <mergeCell ref="E113:E114"/>
    <mergeCell ref="N115:N116"/>
    <mergeCell ref="N113:N114"/>
    <mergeCell ref="B115:B116"/>
    <mergeCell ref="C115:C116"/>
    <mergeCell ref="D115:D116"/>
    <mergeCell ref="E115:E116"/>
    <mergeCell ref="H115:H116"/>
    <mergeCell ref="A60:A61"/>
    <mergeCell ref="A49:A50"/>
    <mergeCell ref="A62:A63"/>
    <mergeCell ref="A64:A65"/>
    <mergeCell ref="A43:A44"/>
    <mergeCell ref="A45:A46"/>
    <mergeCell ref="A47:A48"/>
    <mergeCell ref="A58:A59"/>
    <mergeCell ref="A74:A75"/>
    <mergeCell ref="A76:A77"/>
    <mergeCell ref="A78:A79"/>
    <mergeCell ref="A80:A81"/>
    <mergeCell ref="A66:A67"/>
    <mergeCell ref="A68:A69"/>
    <mergeCell ref="A70:A71"/>
    <mergeCell ref="A72:A73"/>
    <mergeCell ref="A90:A91"/>
    <mergeCell ref="N146:N147"/>
    <mergeCell ref="N111:N112"/>
    <mergeCell ref="J113:J114"/>
    <mergeCell ref="K113:K114"/>
    <mergeCell ref="L113:L114"/>
    <mergeCell ref="E56:E57"/>
    <mergeCell ref="F56:F57"/>
    <mergeCell ref="G56:G57"/>
    <mergeCell ref="H56:H57"/>
    <mergeCell ref="I56:I57"/>
    <mergeCell ref="J56:J57"/>
    <mergeCell ref="K56:K57"/>
    <mergeCell ref="L56:L57"/>
    <mergeCell ref="M56:M57"/>
    <mergeCell ref="M15:M16"/>
    <mergeCell ref="N15:N16"/>
    <mergeCell ref="N56:N57"/>
    <mergeCell ref="K15:K16"/>
    <mergeCell ref="L15:L16"/>
    <mergeCell ref="M17:M18"/>
    <mergeCell ref="N17:N18"/>
    <mergeCell ref="F15:F16"/>
    <mergeCell ref="G15:G16"/>
    <mergeCell ref="H15:H16"/>
    <mergeCell ref="E17:E18"/>
    <mergeCell ref="F17:F18"/>
    <mergeCell ref="G17:G18"/>
    <mergeCell ref="H17:H18"/>
    <mergeCell ref="I15:I16"/>
    <mergeCell ref="J15:J16"/>
    <mergeCell ref="M113:M114"/>
    <mergeCell ref="N121:N122"/>
    <mergeCell ref="A243:A244"/>
    <mergeCell ref="B243:B244"/>
    <mergeCell ref="A241:A242"/>
    <mergeCell ref="B241:B242"/>
    <mergeCell ref="C239:C240"/>
    <mergeCell ref="E239:E240"/>
    <mergeCell ref="M210:M211"/>
    <mergeCell ref="N210:N211"/>
    <mergeCell ref="N239:N240"/>
    <mergeCell ref="B210:B211"/>
    <mergeCell ref="C210:C211"/>
    <mergeCell ref="D210:D211"/>
    <mergeCell ref="E210:E211"/>
    <mergeCell ref="F210:F211"/>
    <mergeCell ref="G210:G211"/>
    <mergeCell ref="H210:H211"/>
    <mergeCell ref="D179:D180"/>
    <mergeCell ref="E179:E180"/>
    <mergeCell ref="K210:K211"/>
    <mergeCell ref="L210:L211"/>
    <mergeCell ref="I210:I211"/>
    <mergeCell ref="J210:J211"/>
    <mergeCell ref="I179:I180"/>
    <mergeCell ref="I181:I182"/>
    <mergeCell ref="J181:J182"/>
    <mergeCell ref="H183:H184"/>
    <mergeCell ref="J179:J180"/>
    <mergeCell ref="A193:A194"/>
    <mergeCell ref="A195:A196"/>
    <mergeCell ref="A197:A198"/>
    <mergeCell ref="A199:A200"/>
    <mergeCell ref="A185:A186"/>
    <mergeCell ref="A2:N2"/>
    <mergeCell ref="A6:E6"/>
    <mergeCell ref="A5:E5"/>
    <mergeCell ref="A4:E4"/>
    <mergeCell ref="A13:N13"/>
    <mergeCell ref="A54:N54"/>
    <mergeCell ref="B15:B16"/>
    <mergeCell ref="C15:C16"/>
    <mergeCell ref="D15:D16"/>
    <mergeCell ref="E15:E16"/>
    <mergeCell ref="A208:N208"/>
    <mergeCell ref="K179:K180"/>
    <mergeCell ref="L179:L180"/>
    <mergeCell ref="M179:M180"/>
    <mergeCell ref="N179:N180"/>
    <mergeCell ref="B146:B147"/>
    <mergeCell ref="C146:C147"/>
    <mergeCell ref="B179:B180"/>
    <mergeCell ref="C179:C180"/>
    <mergeCell ref="G179:G180"/>
    <mergeCell ref="H111:H112"/>
    <mergeCell ref="I111:I112"/>
    <mergeCell ref="J146:J147"/>
    <mergeCell ref="K146:K147"/>
    <mergeCell ref="L146:L147"/>
    <mergeCell ref="J148:J149"/>
    <mergeCell ref="K148:K149"/>
    <mergeCell ref="L148:L149"/>
    <mergeCell ref="J150:J151"/>
    <mergeCell ref="B111:B112"/>
    <mergeCell ref="C111:C112"/>
    <mergeCell ref="D111:D112"/>
    <mergeCell ref="A10:E10"/>
    <mergeCell ref="A9:E9"/>
    <mergeCell ref="A8:E8"/>
    <mergeCell ref="A7:E7"/>
    <mergeCell ref="B19:B20"/>
    <mergeCell ref="C19:C20"/>
    <mergeCell ref="D19:D20"/>
    <mergeCell ref="E19:E20"/>
    <mergeCell ref="B23:B24"/>
    <mergeCell ref="D17:D18"/>
    <mergeCell ref="E21:E22"/>
    <mergeCell ref="B25:B26"/>
    <mergeCell ref="C25:C26"/>
    <mergeCell ref="D25:D26"/>
    <mergeCell ref="E25:E26"/>
    <mergeCell ref="B29:B30"/>
    <mergeCell ref="C29:C30"/>
    <mergeCell ref="D29:D30"/>
    <mergeCell ref="E29:E30"/>
    <mergeCell ref="B21:B22"/>
    <mergeCell ref="C21:C22"/>
    <mergeCell ref="D21:D22"/>
    <mergeCell ref="C23:C24"/>
    <mergeCell ref="D56:D57"/>
    <mergeCell ref="A23:A24"/>
    <mergeCell ref="A25:A26"/>
    <mergeCell ref="A27:A28"/>
    <mergeCell ref="A31:A32"/>
    <mergeCell ref="A33:A34"/>
    <mergeCell ref="A35:A36"/>
    <mergeCell ref="A37:A38"/>
    <mergeCell ref="A39:A40"/>
    <mergeCell ref="A41:A42"/>
    <mergeCell ref="A15:A16"/>
    <mergeCell ref="A56:A57"/>
    <mergeCell ref="B56:B57"/>
    <mergeCell ref="C56:C57"/>
    <mergeCell ref="A17:A18"/>
    <mergeCell ref="A19:A20"/>
    <mergeCell ref="A21:A22"/>
    <mergeCell ref="B17:B18"/>
    <mergeCell ref="C17:C18"/>
    <mergeCell ref="A29:A30"/>
    <mergeCell ref="B33:B34"/>
    <mergeCell ref="C33:C34"/>
    <mergeCell ref="D33:D34"/>
    <mergeCell ref="B39:B40"/>
    <mergeCell ref="C39:C40"/>
    <mergeCell ref="D39:D40"/>
    <mergeCell ref="B41:B42"/>
    <mergeCell ref="C41:C42"/>
    <mergeCell ref="D41:D42"/>
    <mergeCell ref="C49:C50"/>
    <mergeCell ref="D49:D50"/>
    <mergeCell ref="B37:B38"/>
    <mergeCell ref="J239:J240"/>
    <mergeCell ref="K239:K240"/>
    <mergeCell ref="L239:L240"/>
    <mergeCell ref="M239:M240"/>
    <mergeCell ref="E111:E112"/>
    <mergeCell ref="F111:F112"/>
    <mergeCell ref="G111:G112"/>
    <mergeCell ref="J111:J112"/>
    <mergeCell ref="K111:K112"/>
    <mergeCell ref="L111:L112"/>
    <mergeCell ref="M111:M112"/>
    <mergeCell ref="G239:G240"/>
    <mergeCell ref="D239:D240"/>
    <mergeCell ref="G146:G147"/>
    <mergeCell ref="H146:H147"/>
    <mergeCell ref="I146:I147"/>
    <mergeCell ref="H239:H240"/>
    <mergeCell ref="I239:I240"/>
    <mergeCell ref="H179:H180"/>
    <mergeCell ref="M146:M147"/>
    <mergeCell ref="F216:F217"/>
    <mergeCell ref="G216:G217"/>
    <mergeCell ref="M214:M215"/>
    <mergeCell ref="M212:M213"/>
    <mergeCell ref="M220:M221"/>
    <mergeCell ref="G224:G225"/>
    <mergeCell ref="H224:H225"/>
    <mergeCell ref="I224:I225"/>
    <mergeCell ref="J224:J225"/>
    <mergeCell ref="K224:K225"/>
    <mergeCell ref="L224:L225"/>
    <mergeCell ref="M224:M225"/>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8'!A44" display="1 - FERROEXPRESO PAMPEANO S.A."/>
    <hyperlink ref="A5:E5" location="'2008'!A84" display="2 - NUEVO CENTRAL ARGENTINO S.A."/>
    <hyperlink ref="A6:E6" location="'2008'!A140" display="3 - FERROSUR ROCA S.A."/>
    <hyperlink ref="A7:E7" location="'2008'!A174" display="4 - AMERICA LATINA LOGISTICA CENTRAL S.A. (EX-BUENOS AIRES AL PACIFICO - SAN MARTIN S.A.)"/>
    <hyperlink ref="A8:E8" location="'2008'!A205" display="5 - AMERICA LATINA LOGISTICA  MESOPOTAMICA S.A. (EX-FERROCARRIL MESOPOTAMICO - GRAL. URQUIZA S.A.)"/>
    <hyperlink ref="A9:E9" location="'2008'!A234" display="6 - BELGRANO CARGAS S.A."/>
    <hyperlink ref="A10:E10" location="'2008'!A24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25"/>
  <sheetViews>
    <sheetView showGridLines="0" showRowColHeaders="0" view="pageLayout" topLeftCell="F208"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0" t="s">
        <v>196</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1" t="s">
        <v>0</v>
      </c>
      <c r="B4" s="202"/>
      <c r="C4" s="202"/>
      <c r="D4" s="202"/>
      <c r="E4" s="202"/>
      <c r="F4" s="55"/>
      <c r="G4" s="25"/>
      <c r="H4" s="15"/>
      <c r="I4" s="15"/>
      <c r="J4" s="15"/>
      <c r="K4" s="15"/>
      <c r="L4" s="15"/>
      <c r="M4" s="15"/>
      <c r="N4" s="16"/>
    </row>
    <row r="5" spans="1:14" s="10" customFormat="1" ht="24.95" customHeight="1" thickTop="1" thickBot="1" x14ac:dyDescent="0.25">
      <c r="A5" s="201" t="s">
        <v>31</v>
      </c>
      <c r="B5" s="202"/>
      <c r="C5" s="202"/>
      <c r="D5" s="202"/>
      <c r="E5" s="202"/>
      <c r="F5" s="55"/>
      <c r="G5" s="25"/>
      <c r="H5" s="15"/>
      <c r="I5" s="15"/>
      <c r="J5" s="15"/>
      <c r="K5" s="15"/>
      <c r="L5" s="15"/>
      <c r="M5" s="15"/>
      <c r="N5" s="16"/>
    </row>
    <row r="6" spans="1:14" s="10" customFormat="1" ht="24.95" customHeight="1" thickTop="1" thickBot="1" x14ac:dyDescent="0.25">
      <c r="A6" s="201" t="s">
        <v>50</v>
      </c>
      <c r="B6" s="202"/>
      <c r="C6" s="202"/>
      <c r="D6" s="202"/>
      <c r="E6" s="202"/>
      <c r="F6" s="55"/>
      <c r="G6" s="25"/>
      <c r="H6" s="15"/>
      <c r="I6" s="15"/>
      <c r="J6" s="15"/>
      <c r="K6" s="15"/>
      <c r="L6" s="15"/>
      <c r="M6" s="15"/>
      <c r="N6" s="16"/>
    </row>
    <row r="7" spans="1:14" s="10" customFormat="1" ht="24.95" customHeight="1" thickTop="1" thickBot="1" x14ac:dyDescent="0.25">
      <c r="A7" s="201" t="s">
        <v>61</v>
      </c>
      <c r="B7" s="202"/>
      <c r="C7" s="202"/>
      <c r="D7" s="202"/>
      <c r="E7" s="202"/>
      <c r="F7" s="55"/>
      <c r="G7" s="25"/>
      <c r="H7" s="15"/>
      <c r="I7" s="15"/>
      <c r="J7" s="15"/>
      <c r="K7" s="15"/>
      <c r="L7" s="15"/>
      <c r="M7" s="15"/>
      <c r="N7" s="16"/>
    </row>
    <row r="8" spans="1:14" s="10" customFormat="1" ht="24.95" customHeight="1" thickTop="1" thickBot="1" x14ac:dyDescent="0.25">
      <c r="A8" s="201" t="s">
        <v>74</v>
      </c>
      <c r="B8" s="202"/>
      <c r="C8" s="202"/>
      <c r="D8" s="202"/>
      <c r="E8" s="202"/>
      <c r="F8" s="55"/>
      <c r="G8" s="25"/>
      <c r="H8" s="15"/>
      <c r="I8" s="15"/>
      <c r="J8" s="15"/>
      <c r="K8" s="15"/>
      <c r="L8" s="15"/>
      <c r="M8" s="15"/>
      <c r="N8" s="16"/>
    </row>
    <row r="9" spans="1:14" s="10" customFormat="1" ht="24.95" customHeight="1" thickTop="1" thickBot="1" x14ac:dyDescent="0.25">
      <c r="A9" s="201" t="s">
        <v>81</v>
      </c>
      <c r="B9" s="202"/>
      <c r="C9" s="202"/>
      <c r="D9" s="202"/>
      <c r="E9" s="202"/>
      <c r="F9" s="55"/>
      <c r="G9" s="25"/>
      <c r="H9" s="15"/>
      <c r="I9" s="15"/>
      <c r="J9" s="15"/>
      <c r="K9" s="15"/>
      <c r="L9" s="15"/>
      <c r="M9" s="15"/>
      <c r="N9" s="16"/>
    </row>
    <row r="10" spans="1:14" s="10" customFormat="1" ht="24.95" customHeight="1" thickTop="1" thickBot="1" x14ac:dyDescent="0.25">
      <c r="A10" s="201" t="s">
        <v>90</v>
      </c>
      <c r="B10" s="202"/>
      <c r="C10" s="202"/>
      <c r="D10" s="202"/>
      <c r="E10" s="202"/>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3"/>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198" t="s">
        <v>14</v>
      </c>
      <c r="B17" s="209">
        <v>5960</v>
      </c>
      <c r="C17" s="209">
        <v>9820</v>
      </c>
      <c r="D17" s="209">
        <v>3410</v>
      </c>
      <c r="E17" s="209">
        <v>2810</v>
      </c>
      <c r="F17" s="209">
        <v>1890</v>
      </c>
      <c r="G17" s="209">
        <v>700</v>
      </c>
      <c r="H17" s="209">
        <v>5920</v>
      </c>
      <c r="I17" s="209">
        <v>11370</v>
      </c>
      <c r="J17" s="209">
        <v>16710</v>
      </c>
      <c r="K17" s="209">
        <v>12350</v>
      </c>
      <c r="L17" s="209">
        <v>7330</v>
      </c>
      <c r="M17" s="209">
        <v>5010</v>
      </c>
      <c r="N17" s="211">
        <f t="shared" ref="N17:N49" si="0">SUM(B17:M17)</f>
        <v>83280</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198" t="s">
        <v>15</v>
      </c>
      <c r="B19" s="209">
        <v>15460</v>
      </c>
      <c r="C19" s="209">
        <v>54280</v>
      </c>
      <c r="D19" s="209">
        <v>143040</v>
      </c>
      <c r="E19" s="209">
        <v>107870</v>
      </c>
      <c r="F19" s="209">
        <v>138360</v>
      </c>
      <c r="G19" s="209">
        <v>81160</v>
      </c>
      <c r="H19" s="209">
        <v>16550</v>
      </c>
      <c r="I19" s="209">
        <v>2330</v>
      </c>
      <c r="J19" s="209">
        <v>2660</v>
      </c>
      <c r="K19" s="209">
        <v>15500</v>
      </c>
      <c r="L19" s="209">
        <v>10990</v>
      </c>
      <c r="M19" s="209">
        <v>41110</v>
      </c>
      <c r="N19" s="211">
        <f t="shared" si="0"/>
        <v>629310</v>
      </c>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198" t="s">
        <v>16</v>
      </c>
      <c r="B21" s="209">
        <v>128720</v>
      </c>
      <c r="C21" s="209">
        <v>65130</v>
      </c>
      <c r="D21" s="209">
        <v>45180</v>
      </c>
      <c r="E21" s="209">
        <v>3420</v>
      </c>
      <c r="F21" s="209">
        <v>30610</v>
      </c>
      <c r="G21" s="209">
        <v>4590</v>
      </c>
      <c r="H21" s="209">
        <v>2010</v>
      </c>
      <c r="I21" s="209">
        <v>0</v>
      </c>
      <c r="J21" s="209">
        <v>4210</v>
      </c>
      <c r="K21" s="209">
        <v>24420</v>
      </c>
      <c r="L21" s="209">
        <v>36130</v>
      </c>
      <c r="M21" s="209">
        <v>39110</v>
      </c>
      <c r="N21" s="211">
        <f t="shared" si="0"/>
        <v>383530</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198" t="s">
        <v>17</v>
      </c>
      <c r="B23" s="209">
        <v>0</v>
      </c>
      <c r="C23" s="209">
        <v>1440</v>
      </c>
      <c r="D23" s="209">
        <v>1340</v>
      </c>
      <c r="E23" s="209">
        <v>0</v>
      </c>
      <c r="F23" s="209">
        <v>0</v>
      </c>
      <c r="G23" s="209">
        <v>1470</v>
      </c>
      <c r="H23" s="209">
        <v>0</v>
      </c>
      <c r="I23" s="209">
        <v>0</v>
      </c>
      <c r="J23" s="209">
        <v>0</v>
      </c>
      <c r="K23" s="209">
        <v>0</v>
      </c>
      <c r="L23" s="209">
        <v>0</v>
      </c>
      <c r="M23" s="209">
        <v>0</v>
      </c>
      <c r="N23" s="211">
        <f t="shared" si="0"/>
        <v>4250</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198" t="s">
        <v>18</v>
      </c>
      <c r="B25" s="209">
        <v>4360</v>
      </c>
      <c r="C25" s="209">
        <v>39790</v>
      </c>
      <c r="D25" s="209">
        <v>19330</v>
      </c>
      <c r="E25" s="209">
        <v>14210</v>
      </c>
      <c r="F25" s="209">
        <v>43820</v>
      </c>
      <c r="G25" s="209">
        <v>26720</v>
      </c>
      <c r="H25" s="209">
        <v>21310</v>
      </c>
      <c r="I25" s="209">
        <v>38520</v>
      </c>
      <c r="J25" s="209">
        <v>33760</v>
      </c>
      <c r="K25" s="209">
        <v>20110</v>
      </c>
      <c r="L25" s="209">
        <v>32850</v>
      </c>
      <c r="M25" s="209">
        <v>32990</v>
      </c>
      <c r="N25" s="211">
        <f t="shared" si="0"/>
        <v>327770</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198" t="s">
        <v>19</v>
      </c>
      <c r="B27" s="209">
        <v>79630</v>
      </c>
      <c r="C27" s="209">
        <v>27130</v>
      </c>
      <c r="D27" s="209">
        <v>15050</v>
      </c>
      <c r="E27" s="209">
        <v>143000</v>
      </c>
      <c r="F27" s="209">
        <v>73560</v>
      </c>
      <c r="G27" s="209">
        <v>23210</v>
      </c>
      <c r="H27" s="209">
        <v>112740</v>
      </c>
      <c r="I27" s="209">
        <v>148890</v>
      </c>
      <c r="J27" s="209">
        <v>53360</v>
      </c>
      <c r="K27" s="209">
        <v>75230</v>
      </c>
      <c r="L27" s="209">
        <v>73280</v>
      </c>
      <c r="M27" s="209">
        <v>23910</v>
      </c>
      <c r="N27" s="211">
        <f t="shared" si="0"/>
        <v>848990</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198" t="s">
        <v>20</v>
      </c>
      <c r="B29" s="209">
        <v>0</v>
      </c>
      <c r="C29" s="209">
        <v>7600</v>
      </c>
      <c r="D29" s="209">
        <v>13310</v>
      </c>
      <c r="E29" s="209">
        <v>11730</v>
      </c>
      <c r="F29" s="209">
        <v>14400</v>
      </c>
      <c r="G29" s="209">
        <v>2970</v>
      </c>
      <c r="H29" s="209">
        <v>4860</v>
      </c>
      <c r="I29" s="209">
        <v>5760</v>
      </c>
      <c r="J29" s="209">
        <v>5540</v>
      </c>
      <c r="K29" s="209">
        <v>5150</v>
      </c>
      <c r="L29" s="209">
        <v>6380</v>
      </c>
      <c r="M29" s="209">
        <v>9420</v>
      </c>
      <c r="N29" s="211">
        <f t="shared" si="0"/>
        <v>87120</v>
      </c>
    </row>
    <row r="30" spans="1:14" ht="12.75" customHeight="1" thickBot="1" x14ac:dyDescent="0.25">
      <c r="A30" s="199"/>
      <c r="B30" s="210"/>
      <c r="C30" s="210"/>
      <c r="D30" s="210"/>
      <c r="E30" s="210"/>
      <c r="F30" s="210"/>
      <c r="G30" s="210"/>
      <c r="H30" s="210"/>
      <c r="I30" s="210"/>
      <c r="J30" s="210"/>
      <c r="K30" s="210"/>
      <c r="L30" s="210"/>
      <c r="M30" s="210"/>
      <c r="N30" s="212"/>
    </row>
    <row r="31" spans="1:14" ht="12.75" customHeight="1" x14ac:dyDescent="0.2">
      <c r="A31" s="198" t="s">
        <v>21</v>
      </c>
      <c r="B31" s="209">
        <v>0</v>
      </c>
      <c r="C31" s="209">
        <v>1390</v>
      </c>
      <c r="D31" s="209">
        <v>1260</v>
      </c>
      <c r="E31" s="209">
        <v>0</v>
      </c>
      <c r="F31" s="209">
        <v>2750</v>
      </c>
      <c r="G31" s="209">
        <v>5130</v>
      </c>
      <c r="H31" s="209">
        <v>4650</v>
      </c>
      <c r="I31" s="209">
        <v>2290</v>
      </c>
      <c r="J31" s="209">
        <v>4950</v>
      </c>
      <c r="K31" s="209">
        <v>6680</v>
      </c>
      <c r="L31" s="209">
        <v>9390</v>
      </c>
      <c r="M31" s="209">
        <v>1450</v>
      </c>
      <c r="N31" s="211">
        <f t="shared" si="0"/>
        <v>39940</v>
      </c>
    </row>
    <row r="32" spans="1:14" ht="12.75" customHeight="1" thickBot="1" x14ac:dyDescent="0.25">
      <c r="A32" s="199"/>
      <c r="B32" s="210"/>
      <c r="C32" s="210"/>
      <c r="D32" s="210"/>
      <c r="E32" s="210"/>
      <c r="F32" s="210"/>
      <c r="G32" s="210"/>
      <c r="H32" s="210"/>
      <c r="I32" s="210"/>
      <c r="J32" s="210"/>
      <c r="K32" s="210"/>
      <c r="L32" s="210"/>
      <c r="M32" s="210"/>
      <c r="N32" s="212"/>
    </row>
    <row r="33" spans="1:16" ht="12.75" customHeight="1" x14ac:dyDescent="0.2">
      <c r="A33" s="198" t="s">
        <v>22</v>
      </c>
      <c r="B33" s="209">
        <v>0</v>
      </c>
      <c r="C33" s="209">
        <v>0</v>
      </c>
      <c r="D33" s="209">
        <v>0</v>
      </c>
      <c r="E33" s="209">
        <v>0</v>
      </c>
      <c r="F33" s="209">
        <v>0</v>
      </c>
      <c r="G33" s="209">
        <v>0</v>
      </c>
      <c r="H33" s="209">
        <v>0</v>
      </c>
      <c r="I33" s="209">
        <v>0</v>
      </c>
      <c r="J33" s="209">
        <v>0</v>
      </c>
      <c r="K33" s="209">
        <v>0</v>
      </c>
      <c r="L33" s="209">
        <v>0</v>
      </c>
      <c r="M33" s="209">
        <v>0</v>
      </c>
      <c r="N33" s="211">
        <f t="shared" si="0"/>
        <v>0</v>
      </c>
    </row>
    <row r="34" spans="1:16" ht="12.75" customHeight="1" thickBot="1" x14ac:dyDescent="0.25">
      <c r="A34" s="199"/>
      <c r="B34" s="210"/>
      <c r="C34" s="210"/>
      <c r="D34" s="210"/>
      <c r="E34" s="210"/>
      <c r="F34" s="210"/>
      <c r="G34" s="210"/>
      <c r="H34" s="210"/>
      <c r="I34" s="210"/>
      <c r="J34" s="210"/>
      <c r="K34" s="210"/>
      <c r="L34" s="210"/>
      <c r="M34" s="210"/>
      <c r="N34" s="212"/>
    </row>
    <row r="35" spans="1:16" ht="12.75" customHeight="1" x14ac:dyDescent="0.2">
      <c r="A35" s="198" t="s">
        <v>23</v>
      </c>
      <c r="B35" s="209">
        <v>1430</v>
      </c>
      <c r="C35" s="209">
        <v>9520</v>
      </c>
      <c r="D35" s="209">
        <v>1350</v>
      </c>
      <c r="E35" s="209">
        <v>7950</v>
      </c>
      <c r="F35" s="209">
        <v>21980</v>
      </c>
      <c r="G35" s="209">
        <v>21350</v>
      </c>
      <c r="H35" s="209">
        <v>32450</v>
      </c>
      <c r="I35" s="209">
        <v>5870</v>
      </c>
      <c r="J35" s="209">
        <v>17970</v>
      </c>
      <c r="K35" s="209">
        <v>18980</v>
      </c>
      <c r="L35" s="209">
        <v>19460</v>
      </c>
      <c r="M35" s="209">
        <v>16810</v>
      </c>
      <c r="N35" s="211">
        <f t="shared" si="0"/>
        <v>175120</v>
      </c>
    </row>
    <row r="36" spans="1:16" ht="12.75" customHeight="1" thickBot="1" x14ac:dyDescent="0.25">
      <c r="A36" s="199"/>
      <c r="B36" s="210"/>
      <c r="C36" s="210"/>
      <c r="D36" s="210"/>
      <c r="E36" s="210"/>
      <c r="F36" s="210"/>
      <c r="G36" s="210"/>
      <c r="H36" s="210"/>
      <c r="I36" s="210"/>
      <c r="J36" s="210"/>
      <c r="K36" s="210"/>
      <c r="L36" s="210"/>
      <c r="M36" s="210"/>
      <c r="N36" s="212"/>
    </row>
    <row r="37" spans="1:16" ht="12.75" customHeight="1" x14ac:dyDescent="0.2">
      <c r="A37" s="198" t="s">
        <v>24</v>
      </c>
      <c r="B37" s="209">
        <v>0</v>
      </c>
      <c r="C37" s="209">
        <v>6520</v>
      </c>
      <c r="D37" s="209">
        <v>9970</v>
      </c>
      <c r="E37" s="209">
        <v>7900</v>
      </c>
      <c r="F37" s="209">
        <v>9840</v>
      </c>
      <c r="G37" s="209">
        <v>7370</v>
      </c>
      <c r="H37" s="209">
        <v>6730</v>
      </c>
      <c r="I37" s="209">
        <v>3120</v>
      </c>
      <c r="J37" s="209">
        <v>1730</v>
      </c>
      <c r="K37" s="209">
        <v>1000</v>
      </c>
      <c r="L37" s="209">
        <v>1470</v>
      </c>
      <c r="M37" s="209">
        <v>0</v>
      </c>
      <c r="N37" s="211">
        <f t="shared" si="0"/>
        <v>55650</v>
      </c>
    </row>
    <row r="38" spans="1:16" ht="12.75" customHeight="1" thickBot="1" x14ac:dyDescent="0.25">
      <c r="A38" s="199"/>
      <c r="B38" s="210"/>
      <c r="C38" s="210"/>
      <c r="D38" s="210"/>
      <c r="E38" s="210"/>
      <c r="F38" s="210"/>
      <c r="G38" s="210"/>
      <c r="H38" s="210"/>
      <c r="I38" s="210"/>
      <c r="J38" s="210"/>
      <c r="K38" s="210"/>
      <c r="L38" s="210"/>
      <c r="M38" s="210"/>
      <c r="N38" s="212"/>
    </row>
    <row r="39" spans="1:16" ht="12.75" customHeight="1" x14ac:dyDescent="0.2">
      <c r="A39" s="198" t="s">
        <v>25</v>
      </c>
      <c r="B39" s="209">
        <v>19060</v>
      </c>
      <c r="C39" s="209">
        <v>15130</v>
      </c>
      <c r="D39" s="209">
        <v>24230</v>
      </c>
      <c r="E39" s="209">
        <v>15570</v>
      </c>
      <c r="F39" s="209">
        <v>11020</v>
      </c>
      <c r="G39" s="209">
        <v>16690</v>
      </c>
      <c r="H39" s="209">
        <v>13200</v>
      </c>
      <c r="I39" s="209">
        <v>12120</v>
      </c>
      <c r="J39" s="209">
        <v>15270</v>
      </c>
      <c r="K39" s="209">
        <v>8250</v>
      </c>
      <c r="L39" s="209">
        <v>13390</v>
      </c>
      <c r="M39" s="209">
        <v>8130</v>
      </c>
      <c r="N39" s="211">
        <f t="shared" si="0"/>
        <v>172060</v>
      </c>
      <c r="P39" s="5"/>
    </row>
    <row r="40" spans="1:16" ht="12.75" customHeight="1" thickBot="1" x14ac:dyDescent="0.25">
      <c r="A40" s="199"/>
      <c r="B40" s="210"/>
      <c r="C40" s="210"/>
      <c r="D40" s="210"/>
      <c r="E40" s="210"/>
      <c r="F40" s="210"/>
      <c r="G40" s="210"/>
      <c r="H40" s="210"/>
      <c r="I40" s="210"/>
      <c r="J40" s="210"/>
      <c r="K40" s="210"/>
      <c r="L40" s="210"/>
      <c r="M40" s="210"/>
      <c r="N40" s="212"/>
    </row>
    <row r="41" spans="1:16" ht="12.75" customHeight="1" x14ac:dyDescent="0.2">
      <c r="A41" s="198" t="s">
        <v>26</v>
      </c>
      <c r="B41" s="209">
        <v>0</v>
      </c>
      <c r="C41" s="209">
        <v>0</v>
      </c>
      <c r="D41" s="209">
        <v>0</v>
      </c>
      <c r="E41" s="209">
        <v>0</v>
      </c>
      <c r="F41" s="209">
        <v>2370</v>
      </c>
      <c r="G41" s="209">
        <v>4850</v>
      </c>
      <c r="H41" s="209">
        <v>0</v>
      </c>
      <c r="I41" s="209">
        <v>7630</v>
      </c>
      <c r="J41" s="209">
        <v>0</v>
      </c>
      <c r="K41" s="209">
        <v>15280</v>
      </c>
      <c r="L41" s="209">
        <v>18600</v>
      </c>
      <c r="M41" s="209">
        <v>0</v>
      </c>
      <c r="N41" s="211">
        <f t="shared" si="0"/>
        <v>48730</v>
      </c>
    </row>
    <row r="42" spans="1:16" ht="12.75" customHeight="1" thickBot="1" x14ac:dyDescent="0.25">
      <c r="A42" s="199"/>
      <c r="B42" s="210"/>
      <c r="C42" s="210"/>
      <c r="D42" s="210"/>
      <c r="E42" s="210"/>
      <c r="F42" s="210"/>
      <c r="G42" s="210"/>
      <c r="H42" s="210"/>
      <c r="I42" s="210"/>
      <c r="J42" s="210"/>
      <c r="K42" s="210"/>
      <c r="L42" s="210"/>
      <c r="M42" s="210"/>
      <c r="N42" s="212"/>
    </row>
    <row r="43" spans="1:16" ht="12.75" customHeight="1" x14ac:dyDescent="0.2">
      <c r="A43" s="198" t="s">
        <v>27</v>
      </c>
      <c r="B43" s="209">
        <v>0</v>
      </c>
      <c r="C43" s="209">
        <v>1470</v>
      </c>
      <c r="D43" s="209">
        <v>11180</v>
      </c>
      <c r="E43" s="209">
        <v>4390</v>
      </c>
      <c r="F43" s="209">
        <v>11740</v>
      </c>
      <c r="G43" s="209">
        <v>1470</v>
      </c>
      <c r="H43" s="209">
        <v>0</v>
      </c>
      <c r="I43" s="209">
        <v>1880</v>
      </c>
      <c r="J43" s="209">
        <v>24250</v>
      </c>
      <c r="K43" s="209">
        <v>22580</v>
      </c>
      <c r="L43" s="209">
        <v>4530</v>
      </c>
      <c r="M43" s="209">
        <v>8720</v>
      </c>
      <c r="N43" s="211">
        <f t="shared" si="0"/>
        <v>92210</v>
      </c>
    </row>
    <row r="44" spans="1:16" ht="12.75" customHeight="1" thickBot="1" x14ac:dyDescent="0.25">
      <c r="A44" s="199"/>
      <c r="B44" s="210"/>
      <c r="C44" s="210"/>
      <c r="D44" s="210"/>
      <c r="E44" s="210"/>
      <c r="F44" s="210"/>
      <c r="G44" s="210"/>
      <c r="H44" s="210"/>
      <c r="I44" s="210"/>
      <c r="J44" s="210"/>
      <c r="K44" s="210"/>
      <c r="L44" s="210"/>
      <c r="M44" s="210"/>
      <c r="N44" s="212"/>
    </row>
    <row r="45" spans="1:16" ht="12.75" customHeight="1" x14ac:dyDescent="0.2">
      <c r="A45" s="198" t="s">
        <v>28</v>
      </c>
      <c r="B45" s="209">
        <v>0</v>
      </c>
      <c r="C45" s="209">
        <v>510</v>
      </c>
      <c r="D45" s="209">
        <v>0</v>
      </c>
      <c r="E45" s="209">
        <v>0</v>
      </c>
      <c r="F45" s="209">
        <v>0</v>
      </c>
      <c r="G45" s="209">
        <v>0</v>
      </c>
      <c r="H45" s="209">
        <v>0</v>
      </c>
      <c r="I45" s="209">
        <v>270</v>
      </c>
      <c r="J45" s="209">
        <v>0</v>
      </c>
      <c r="K45" s="209">
        <v>0</v>
      </c>
      <c r="L45" s="209">
        <v>0</v>
      </c>
      <c r="M45" s="209">
        <v>0</v>
      </c>
      <c r="N45" s="211">
        <f t="shared" si="0"/>
        <v>780</v>
      </c>
    </row>
    <row r="46" spans="1:16" ht="12.75" customHeight="1" thickBot="1" x14ac:dyDescent="0.25">
      <c r="A46" s="199"/>
      <c r="B46" s="210"/>
      <c r="C46" s="210"/>
      <c r="D46" s="210"/>
      <c r="E46" s="210"/>
      <c r="F46" s="210"/>
      <c r="G46" s="210"/>
      <c r="H46" s="210"/>
      <c r="I46" s="210"/>
      <c r="J46" s="210"/>
      <c r="K46" s="210"/>
      <c r="L46" s="210"/>
      <c r="M46" s="210"/>
      <c r="N46" s="212"/>
    </row>
    <row r="47" spans="1:16" ht="12.75" customHeight="1" x14ac:dyDescent="0.2">
      <c r="A47" s="198" t="s">
        <v>29</v>
      </c>
      <c r="B47" s="209">
        <v>0</v>
      </c>
      <c r="C47" s="209">
        <v>0</v>
      </c>
      <c r="D47" s="209">
        <v>0</v>
      </c>
      <c r="E47" s="209">
        <v>0</v>
      </c>
      <c r="F47" s="209">
        <v>0</v>
      </c>
      <c r="G47" s="209">
        <v>0</v>
      </c>
      <c r="H47" s="209">
        <v>0</v>
      </c>
      <c r="I47" s="209">
        <v>0</v>
      </c>
      <c r="J47" s="209">
        <v>0</v>
      </c>
      <c r="K47" s="209">
        <v>0</v>
      </c>
      <c r="L47" s="209">
        <v>0</v>
      </c>
      <c r="M47" s="209">
        <v>0</v>
      </c>
      <c r="N47" s="211">
        <f t="shared" si="0"/>
        <v>0</v>
      </c>
    </row>
    <row r="48" spans="1:16"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198" t="s">
        <v>30</v>
      </c>
      <c r="B49" s="209">
        <v>0</v>
      </c>
      <c r="C49" s="209">
        <v>0</v>
      </c>
      <c r="D49" s="209">
        <v>0</v>
      </c>
      <c r="E49" s="209">
        <v>0</v>
      </c>
      <c r="F49" s="209">
        <v>0</v>
      </c>
      <c r="G49" s="209">
        <v>0</v>
      </c>
      <c r="H49" s="209">
        <v>0</v>
      </c>
      <c r="I49" s="209">
        <v>0</v>
      </c>
      <c r="J49" s="209">
        <v>0</v>
      </c>
      <c r="K49" s="209">
        <v>0</v>
      </c>
      <c r="L49" s="209">
        <v>0</v>
      </c>
      <c r="M49" s="209">
        <v>0</v>
      </c>
      <c r="N49" s="211">
        <f t="shared" si="0"/>
        <v>0</v>
      </c>
    </row>
    <row r="50" spans="1:14" ht="12.75" customHeight="1" thickBot="1" x14ac:dyDescent="0.25">
      <c r="A50" s="199"/>
      <c r="B50" s="210"/>
      <c r="C50" s="210"/>
      <c r="D50" s="210"/>
      <c r="E50" s="210"/>
      <c r="F50" s="210"/>
      <c r="G50" s="210"/>
      <c r="H50" s="210"/>
      <c r="I50" s="210"/>
      <c r="J50" s="210"/>
      <c r="K50" s="210"/>
      <c r="L50" s="210"/>
      <c r="M50" s="210"/>
      <c r="N50" s="212"/>
    </row>
    <row r="51" spans="1:14" ht="12.75" customHeight="1" x14ac:dyDescent="0.2">
      <c r="A51" s="205" t="s">
        <v>13</v>
      </c>
      <c r="B51" s="194">
        <f>SUM(B17:B47)</f>
        <v>254620</v>
      </c>
      <c r="C51" s="194">
        <f t="shared" ref="C51:M51" si="1">SUM(C17:C47)</f>
        <v>239730</v>
      </c>
      <c r="D51" s="194">
        <f t="shared" si="1"/>
        <v>288650</v>
      </c>
      <c r="E51" s="194">
        <f t="shared" si="1"/>
        <v>318850</v>
      </c>
      <c r="F51" s="194">
        <f t="shared" si="1"/>
        <v>362340</v>
      </c>
      <c r="G51" s="194">
        <f t="shared" si="1"/>
        <v>197680</v>
      </c>
      <c r="H51" s="194">
        <f t="shared" si="1"/>
        <v>220420</v>
      </c>
      <c r="I51" s="194">
        <f t="shared" si="1"/>
        <v>240050</v>
      </c>
      <c r="J51" s="194">
        <f t="shared" si="1"/>
        <v>180410</v>
      </c>
      <c r="K51" s="194">
        <f t="shared" si="1"/>
        <v>225530</v>
      </c>
      <c r="L51" s="194">
        <f t="shared" si="1"/>
        <v>233800</v>
      </c>
      <c r="M51" s="194">
        <f t="shared" si="1"/>
        <v>186660</v>
      </c>
      <c r="N51" s="194">
        <f>SUM(N17:N49)</f>
        <v>2948740</v>
      </c>
    </row>
    <row r="52" spans="1:14" ht="12.75" customHeight="1" thickBot="1" x14ac:dyDescent="0.25">
      <c r="A52" s="206"/>
      <c r="B52" s="195"/>
      <c r="C52" s="195"/>
      <c r="D52" s="195"/>
      <c r="E52" s="195"/>
      <c r="F52" s="195"/>
      <c r="G52" s="195"/>
      <c r="H52" s="195"/>
      <c r="I52" s="195"/>
      <c r="J52" s="195"/>
      <c r="K52" s="195"/>
      <c r="L52" s="195"/>
      <c r="M52" s="195"/>
      <c r="N52" s="195"/>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3"/>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196" t="s">
        <v>13</v>
      </c>
    </row>
    <row r="59" spans="1:14" ht="12.75" customHeight="1" thickBot="1" x14ac:dyDescent="0.25">
      <c r="A59" s="199"/>
      <c r="B59" s="199"/>
      <c r="C59" s="199"/>
      <c r="D59" s="199"/>
      <c r="E59" s="199"/>
      <c r="F59" s="199"/>
      <c r="G59" s="199"/>
      <c r="H59" s="199"/>
      <c r="I59" s="199"/>
      <c r="J59" s="199"/>
      <c r="K59" s="199"/>
      <c r="L59" s="199"/>
      <c r="M59" s="199"/>
      <c r="N59" s="197"/>
    </row>
    <row r="60" spans="1:14" ht="12.75" customHeight="1" x14ac:dyDescent="0.2">
      <c r="A60" s="198" t="s">
        <v>32</v>
      </c>
      <c r="B60" s="209">
        <v>33126</v>
      </c>
      <c r="C60" s="209">
        <v>35274</v>
      </c>
      <c r="D60" s="209">
        <v>47979</v>
      </c>
      <c r="E60" s="209">
        <v>53055</v>
      </c>
      <c r="F60" s="209">
        <v>49315</v>
      </c>
      <c r="G60" s="209">
        <v>26797</v>
      </c>
      <c r="H60" s="209">
        <v>27694</v>
      </c>
      <c r="I60" s="209">
        <v>27672</v>
      </c>
      <c r="J60" s="209">
        <v>40931</v>
      </c>
      <c r="K60" s="209">
        <v>38424</v>
      </c>
      <c r="L60" s="209">
        <v>15574</v>
      </c>
      <c r="M60" s="209">
        <v>33794</v>
      </c>
      <c r="N60" s="211">
        <f>SUM(B60:M60)</f>
        <v>429635</v>
      </c>
    </row>
    <row r="61" spans="1:14" ht="12.75" customHeight="1" thickBot="1" x14ac:dyDescent="0.25">
      <c r="A61" s="199"/>
      <c r="B61" s="210"/>
      <c r="C61" s="210"/>
      <c r="D61" s="210"/>
      <c r="E61" s="210"/>
      <c r="F61" s="210"/>
      <c r="G61" s="210"/>
      <c r="H61" s="210"/>
      <c r="I61" s="210"/>
      <c r="J61" s="210"/>
      <c r="K61" s="210"/>
      <c r="L61" s="210"/>
      <c r="M61" s="210"/>
      <c r="N61" s="212"/>
    </row>
    <row r="62" spans="1:14" ht="12.75" customHeight="1" x14ac:dyDescent="0.2">
      <c r="A62" s="198" t="s">
        <v>33</v>
      </c>
      <c r="B62" s="209">
        <v>8911</v>
      </c>
      <c r="C62" s="209">
        <v>11425</v>
      </c>
      <c r="D62" s="209">
        <v>11817</v>
      </c>
      <c r="E62" s="209">
        <v>12707</v>
      </c>
      <c r="F62" s="209">
        <v>10785</v>
      </c>
      <c r="G62" s="209">
        <v>18758</v>
      </c>
      <c r="H62" s="209">
        <v>21195</v>
      </c>
      <c r="I62" s="209">
        <v>24125</v>
      </c>
      <c r="J62" s="209">
        <v>19363</v>
      </c>
      <c r="K62" s="209">
        <v>18882</v>
      </c>
      <c r="L62" s="209">
        <v>13885</v>
      </c>
      <c r="M62" s="209">
        <v>8749</v>
      </c>
      <c r="N62" s="211">
        <f>SUM(B62:M62)</f>
        <v>180602</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198" t="s">
        <v>34</v>
      </c>
      <c r="B64" s="209">
        <v>12856</v>
      </c>
      <c r="C64" s="209">
        <v>15523</v>
      </c>
      <c r="D64" s="209">
        <v>11936</v>
      </c>
      <c r="E64" s="209">
        <v>13113</v>
      </c>
      <c r="F64" s="209">
        <v>12637</v>
      </c>
      <c r="G64" s="209">
        <v>13229</v>
      </c>
      <c r="H64" s="209">
        <v>14409</v>
      </c>
      <c r="I64" s="209">
        <v>21272</v>
      </c>
      <c r="J64" s="209">
        <v>20861</v>
      </c>
      <c r="K64" s="209">
        <v>21513</v>
      </c>
      <c r="L64" s="209">
        <v>16911</v>
      </c>
      <c r="M64" s="209">
        <v>17238</v>
      </c>
      <c r="N64" s="211">
        <f>SUM(B64:M64)</f>
        <v>191498</v>
      </c>
    </row>
    <row r="65" spans="1:14" ht="12.75" customHeight="1" thickBot="1" x14ac:dyDescent="0.25">
      <c r="A65" s="199"/>
      <c r="B65" s="210"/>
      <c r="C65" s="210"/>
      <c r="D65" s="210"/>
      <c r="E65" s="210"/>
      <c r="F65" s="210"/>
      <c r="G65" s="210"/>
      <c r="H65" s="210"/>
      <c r="I65" s="210"/>
      <c r="J65" s="210"/>
      <c r="K65" s="210"/>
      <c r="L65" s="210"/>
      <c r="M65" s="210"/>
      <c r="N65" s="212"/>
    </row>
    <row r="66" spans="1:14" ht="12.75" customHeight="1" x14ac:dyDescent="0.2">
      <c r="A66" s="198" t="s">
        <v>35</v>
      </c>
      <c r="B66" s="209">
        <v>5000</v>
      </c>
      <c r="C66" s="209">
        <v>4389</v>
      </c>
      <c r="D66" s="209">
        <v>3626</v>
      </c>
      <c r="E66" s="209">
        <v>1152</v>
      </c>
      <c r="F66" s="209">
        <v>1089</v>
      </c>
      <c r="G66" s="209">
        <v>1367</v>
      </c>
      <c r="H66" s="209">
        <v>1697</v>
      </c>
      <c r="I66" s="209">
        <v>1327</v>
      </c>
      <c r="J66" s="209">
        <v>1242</v>
      </c>
      <c r="K66" s="209">
        <v>1708</v>
      </c>
      <c r="L66" s="209">
        <v>1610</v>
      </c>
      <c r="M66" s="209">
        <v>771</v>
      </c>
      <c r="N66" s="211">
        <f>SUM(B66:M66)</f>
        <v>24978</v>
      </c>
    </row>
    <row r="67" spans="1:14" ht="12.75" customHeight="1" thickBot="1" x14ac:dyDescent="0.25">
      <c r="A67" s="199"/>
      <c r="B67" s="210"/>
      <c r="C67" s="210"/>
      <c r="D67" s="210"/>
      <c r="E67" s="210"/>
      <c r="F67" s="210"/>
      <c r="G67" s="210"/>
      <c r="H67" s="210"/>
      <c r="I67" s="210"/>
      <c r="J67" s="210"/>
      <c r="K67" s="210"/>
      <c r="L67" s="210"/>
      <c r="M67" s="210"/>
      <c r="N67" s="212"/>
    </row>
    <row r="68" spans="1:14" ht="12.75" customHeight="1" x14ac:dyDescent="0.2">
      <c r="A68" s="198" t="s">
        <v>36</v>
      </c>
      <c r="B68" s="209">
        <v>2130</v>
      </c>
      <c r="C68" s="209">
        <v>1875</v>
      </c>
      <c r="D68" s="209">
        <v>1698</v>
      </c>
      <c r="E68" s="209">
        <v>629</v>
      </c>
      <c r="F68" s="209">
        <v>1412</v>
      </c>
      <c r="G68" s="209">
        <v>2191</v>
      </c>
      <c r="H68" s="209">
        <v>2630</v>
      </c>
      <c r="I68" s="209">
        <v>2588</v>
      </c>
      <c r="J68" s="209">
        <v>3339</v>
      </c>
      <c r="K68" s="209">
        <v>2719</v>
      </c>
      <c r="L68" s="209">
        <v>3167</v>
      </c>
      <c r="M68" s="209">
        <v>2229</v>
      </c>
      <c r="N68" s="211">
        <f>SUM(B68:M68)</f>
        <v>26607</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93</v>
      </c>
      <c r="B70" s="209">
        <v>21584</v>
      </c>
      <c r="C70" s="209">
        <v>23744</v>
      </c>
      <c r="D70" s="209">
        <v>24933</v>
      </c>
      <c r="E70" s="209">
        <v>31253</v>
      </c>
      <c r="F70" s="209">
        <v>44920</v>
      </c>
      <c r="G70" s="209">
        <v>46625</v>
      </c>
      <c r="H70" s="209">
        <v>31481</v>
      </c>
      <c r="I70" s="209">
        <v>45431</v>
      </c>
      <c r="J70" s="209">
        <v>46925</v>
      </c>
      <c r="K70" s="209">
        <v>41801</v>
      </c>
      <c r="L70" s="209">
        <v>44231</v>
      </c>
      <c r="M70" s="209">
        <v>41091</v>
      </c>
      <c r="N70" s="211">
        <f>SUM(B70:M70)</f>
        <v>444019</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94</v>
      </c>
      <c r="B72" s="209">
        <v>3769</v>
      </c>
      <c r="C72" s="209">
        <v>3219</v>
      </c>
      <c r="D72" s="209">
        <v>3757</v>
      </c>
      <c r="E72" s="209">
        <v>5014</v>
      </c>
      <c r="F72" s="209">
        <v>6518</v>
      </c>
      <c r="G72" s="209">
        <v>6560</v>
      </c>
      <c r="H72" s="209">
        <v>25293</v>
      </c>
      <c r="I72" s="209">
        <v>6573</v>
      </c>
      <c r="J72" s="209">
        <v>6313</v>
      </c>
      <c r="K72" s="209">
        <v>6384</v>
      </c>
      <c r="L72" s="209">
        <v>7044</v>
      </c>
      <c r="M72" s="209">
        <v>5326</v>
      </c>
      <c r="N72" s="211">
        <f>SUM(B72:M72)</f>
        <v>85770</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39</v>
      </c>
      <c r="B74" s="209">
        <v>38541</v>
      </c>
      <c r="C74" s="209">
        <v>33695</v>
      </c>
      <c r="D74" s="209">
        <v>37493</v>
      </c>
      <c r="E74" s="209">
        <v>41749</v>
      </c>
      <c r="F74" s="209">
        <v>48482</v>
      </c>
      <c r="G74" s="209">
        <v>54478</v>
      </c>
      <c r="H74" s="209">
        <v>44811</v>
      </c>
      <c r="I74" s="209">
        <v>48256</v>
      </c>
      <c r="J74" s="209">
        <v>42112</v>
      </c>
      <c r="K74" s="209">
        <v>48013</v>
      </c>
      <c r="L74" s="209">
        <v>36325</v>
      </c>
      <c r="M74" s="209">
        <v>33327</v>
      </c>
      <c r="N74" s="211">
        <f>SUM(B74:M74)</f>
        <v>507282</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40</v>
      </c>
      <c r="B76" s="209">
        <v>0</v>
      </c>
      <c r="C76" s="209">
        <v>0</v>
      </c>
      <c r="D76" s="209">
        <v>0</v>
      </c>
      <c r="E76" s="209">
        <v>0</v>
      </c>
      <c r="F76" s="209">
        <v>0</v>
      </c>
      <c r="G76" s="209">
        <v>1500</v>
      </c>
      <c r="H76" s="209">
        <v>0</v>
      </c>
      <c r="I76" s="209">
        <v>1791</v>
      </c>
      <c r="J76" s="209">
        <v>1475</v>
      </c>
      <c r="K76" s="209">
        <v>1402</v>
      </c>
      <c r="L76" s="209">
        <v>2614</v>
      </c>
      <c r="M76" s="209">
        <v>980</v>
      </c>
      <c r="N76" s="211">
        <f>SUM(B76:M76)</f>
        <v>9762</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41</v>
      </c>
      <c r="B78" s="209">
        <v>0</v>
      </c>
      <c r="C78" s="209">
        <v>0</v>
      </c>
      <c r="D78" s="209">
        <v>0</v>
      </c>
      <c r="E78" s="209">
        <v>2008</v>
      </c>
      <c r="F78" s="209">
        <v>4283</v>
      </c>
      <c r="G78" s="209">
        <v>8660</v>
      </c>
      <c r="H78" s="209">
        <v>9763</v>
      </c>
      <c r="I78" s="209">
        <v>5770</v>
      </c>
      <c r="J78" s="209">
        <v>0</v>
      </c>
      <c r="K78" s="209">
        <v>0</v>
      </c>
      <c r="L78" s="209">
        <v>0</v>
      </c>
      <c r="M78" s="209">
        <v>0</v>
      </c>
      <c r="N78" s="211">
        <f>SUM(B78:M78)</f>
        <v>30484</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42</v>
      </c>
      <c r="B80" s="209">
        <v>0</v>
      </c>
      <c r="C80" s="209">
        <v>0</v>
      </c>
      <c r="D80" s="209">
        <v>0</v>
      </c>
      <c r="E80" s="209">
        <v>0</v>
      </c>
      <c r="F80" s="209">
        <v>0</v>
      </c>
      <c r="G80" s="209">
        <v>0</v>
      </c>
      <c r="H80" s="209">
        <v>0</v>
      </c>
      <c r="I80" s="209">
        <v>0</v>
      </c>
      <c r="J80" s="209">
        <v>0</v>
      </c>
      <c r="K80" s="209">
        <v>0</v>
      </c>
      <c r="L80" s="209">
        <v>0</v>
      </c>
      <c r="M80" s="209">
        <v>0</v>
      </c>
      <c r="N80" s="211">
        <f>SUM(B80:M80)</f>
        <v>0</v>
      </c>
    </row>
    <row r="81" spans="1:16" ht="12.75" customHeight="1" thickBot="1" x14ac:dyDescent="0.25">
      <c r="A81" s="199"/>
      <c r="B81" s="210"/>
      <c r="C81" s="210"/>
      <c r="D81" s="210"/>
      <c r="E81" s="210"/>
      <c r="F81" s="210"/>
      <c r="G81" s="210"/>
      <c r="H81" s="210"/>
      <c r="I81" s="210"/>
      <c r="J81" s="210"/>
      <c r="K81" s="210"/>
      <c r="L81" s="210"/>
      <c r="M81" s="210"/>
      <c r="N81" s="212"/>
    </row>
    <row r="82" spans="1:16" ht="12.75" customHeight="1" x14ac:dyDescent="0.2">
      <c r="A82" s="198" t="s">
        <v>43</v>
      </c>
      <c r="B82" s="209">
        <v>188423</v>
      </c>
      <c r="C82" s="209">
        <v>123688</v>
      </c>
      <c r="D82" s="209">
        <v>192441</v>
      </c>
      <c r="E82" s="209">
        <v>271179</v>
      </c>
      <c r="F82" s="209">
        <v>366607</v>
      </c>
      <c r="G82" s="209">
        <v>193494</v>
      </c>
      <c r="H82" s="209">
        <v>217508</v>
      </c>
      <c r="I82" s="209">
        <v>202808</v>
      </c>
      <c r="J82" s="209">
        <v>152766</v>
      </c>
      <c r="K82" s="209">
        <v>138947</v>
      </c>
      <c r="L82" s="209">
        <v>191284</v>
      </c>
      <c r="M82" s="209">
        <v>195962</v>
      </c>
      <c r="N82" s="211">
        <f>SUM(B82:M82)</f>
        <v>2435107</v>
      </c>
    </row>
    <row r="83" spans="1:16" ht="12.75" customHeight="1" thickBot="1" x14ac:dyDescent="0.25">
      <c r="A83" s="199"/>
      <c r="B83" s="210"/>
      <c r="C83" s="210"/>
      <c r="D83" s="210"/>
      <c r="E83" s="210"/>
      <c r="F83" s="210"/>
      <c r="G83" s="210"/>
      <c r="H83" s="210"/>
      <c r="I83" s="210"/>
      <c r="J83" s="210"/>
      <c r="K83" s="210"/>
      <c r="L83" s="210"/>
      <c r="M83" s="210"/>
      <c r="N83" s="212"/>
    </row>
    <row r="84" spans="1:16" ht="12.75" customHeight="1" x14ac:dyDescent="0.2">
      <c r="A84" s="198" t="s">
        <v>44</v>
      </c>
      <c r="B84" s="209">
        <v>50857</v>
      </c>
      <c r="C84" s="209">
        <v>47697</v>
      </c>
      <c r="D84" s="209">
        <v>41414</v>
      </c>
      <c r="E84" s="209">
        <v>58696</v>
      </c>
      <c r="F84" s="209">
        <v>58297</v>
      </c>
      <c r="G84" s="209">
        <v>63578</v>
      </c>
      <c r="H84" s="209">
        <v>36365</v>
      </c>
      <c r="I84" s="209">
        <v>45194</v>
      </c>
      <c r="J84" s="209">
        <v>38630</v>
      </c>
      <c r="K84" s="209">
        <v>45482</v>
      </c>
      <c r="L84" s="209">
        <v>42442</v>
      </c>
      <c r="M84" s="209">
        <v>63034</v>
      </c>
      <c r="N84" s="211">
        <f>SUM(B84:M84)</f>
        <v>591686</v>
      </c>
      <c r="P84" s="5"/>
    </row>
    <row r="85" spans="1:16" ht="12.75" customHeight="1" thickBot="1" x14ac:dyDescent="0.25">
      <c r="A85" s="199"/>
      <c r="B85" s="210"/>
      <c r="C85" s="210"/>
      <c r="D85" s="210"/>
      <c r="E85" s="210"/>
      <c r="F85" s="210"/>
      <c r="G85" s="210"/>
      <c r="H85" s="210"/>
      <c r="I85" s="210"/>
      <c r="J85" s="210"/>
      <c r="K85" s="210"/>
      <c r="L85" s="210"/>
      <c r="M85" s="210"/>
      <c r="N85" s="212"/>
    </row>
    <row r="86" spans="1:16" ht="12.75" customHeight="1" x14ac:dyDescent="0.2">
      <c r="A86" s="198" t="s">
        <v>45</v>
      </c>
      <c r="B86" s="209">
        <v>107972</v>
      </c>
      <c r="C86" s="209">
        <v>165180</v>
      </c>
      <c r="D86" s="209">
        <v>218850</v>
      </c>
      <c r="E86" s="209">
        <v>210833</v>
      </c>
      <c r="F86" s="209">
        <v>216122</v>
      </c>
      <c r="G86" s="209">
        <v>174803</v>
      </c>
      <c r="H86" s="209">
        <v>117973</v>
      </c>
      <c r="I86" s="209">
        <v>141389</v>
      </c>
      <c r="J86" s="209">
        <v>184734</v>
      </c>
      <c r="K86" s="209">
        <v>163628</v>
      </c>
      <c r="L86" s="209">
        <v>95212</v>
      </c>
      <c r="M86" s="209">
        <v>97874</v>
      </c>
      <c r="N86" s="211">
        <f>SUM(B86:M86)</f>
        <v>1894570</v>
      </c>
    </row>
    <row r="87" spans="1:16" ht="12.75" customHeight="1" thickBot="1" x14ac:dyDescent="0.25">
      <c r="A87" s="199"/>
      <c r="B87" s="210"/>
      <c r="C87" s="210"/>
      <c r="D87" s="210"/>
      <c r="E87" s="210"/>
      <c r="F87" s="210"/>
      <c r="G87" s="210"/>
      <c r="H87" s="210"/>
      <c r="I87" s="210"/>
      <c r="J87" s="210"/>
      <c r="K87" s="210"/>
      <c r="L87" s="210"/>
      <c r="M87" s="210"/>
      <c r="N87" s="212"/>
    </row>
    <row r="88" spans="1:16" ht="12.75" customHeight="1" x14ac:dyDescent="0.2">
      <c r="A88" s="198" t="s">
        <v>46</v>
      </c>
      <c r="B88" s="209">
        <v>27076</v>
      </c>
      <c r="C88" s="209">
        <v>28331</v>
      </c>
      <c r="D88" s="209">
        <v>25769</v>
      </c>
      <c r="E88" s="209">
        <v>20982</v>
      </c>
      <c r="F88" s="209">
        <v>26215</v>
      </c>
      <c r="G88" s="209">
        <v>20272</v>
      </c>
      <c r="H88" s="209">
        <v>24029</v>
      </c>
      <c r="I88" s="209">
        <v>13566</v>
      </c>
      <c r="J88" s="209">
        <v>15187</v>
      </c>
      <c r="K88" s="209">
        <v>28682</v>
      </c>
      <c r="L88" s="209">
        <v>26470</v>
      </c>
      <c r="M88" s="209">
        <v>23995</v>
      </c>
      <c r="N88" s="211">
        <f>SUM(B88:M88)</f>
        <v>280574</v>
      </c>
    </row>
    <row r="89" spans="1:16" ht="12.75" customHeight="1" thickBot="1" x14ac:dyDescent="0.25">
      <c r="A89" s="199"/>
      <c r="B89" s="210"/>
      <c r="C89" s="210"/>
      <c r="D89" s="210"/>
      <c r="E89" s="210"/>
      <c r="F89" s="210"/>
      <c r="G89" s="210"/>
      <c r="H89" s="210"/>
      <c r="I89" s="210"/>
      <c r="J89" s="210"/>
      <c r="K89" s="210"/>
      <c r="L89" s="210"/>
      <c r="M89" s="210"/>
      <c r="N89" s="212"/>
    </row>
    <row r="90" spans="1:16" ht="12.75" customHeight="1" x14ac:dyDescent="0.2">
      <c r="A90" s="198" t="s">
        <v>47</v>
      </c>
      <c r="B90" s="209"/>
      <c r="C90" s="209"/>
      <c r="D90" s="209"/>
      <c r="E90" s="209"/>
      <c r="F90" s="209"/>
      <c r="G90" s="209"/>
      <c r="H90" s="209"/>
      <c r="I90" s="209"/>
      <c r="J90" s="209"/>
      <c r="K90" s="209"/>
      <c r="L90" s="209"/>
      <c r="M90" s="209"/>
      <c r="N90" s="211">
        <f>SUM(B90:M90)</f>
        <v>0</v>
      </c>
    </row>
    <row r="91" spans="1:16" ht="12.75" customHeight="1" thickBot="1" x14ac:dyDescent="0.25">
      <c r="A91" s="199"/>
      <c r="B91" s="210"/>
      <c r="C91" s="210"/>
      <c r="D91" s="210"/>
      <c r="E91" s="210"/>
      <c r="F91" s="210"/>
      <c r="G91" s="210"/>
      <c r="H91" s="210"/>
      <c r="I91" s="210"/>
      <c r="J91" s="210"/>
      <c r="K91" s="210"/>
      <c r="L91" s="210"/>
      <c r="M91" s="210"/>
      <c r="N91" s="212"/>
    </row>
    <row r="92" spans="1:16" ht="12.75" customHeight="1" x14ac:dyDescent="0.2">
      <c r="A92" s="198" t="s">
        <v>48</v>
      </c>
      <c r="B92" s="209">
        <v>7729</v>
      </c>
      <c r="C92" s="209">
        <v>7755</v>
      </c>
      <c r="D92" s="209">
        <v>9976</v>
      </c>
      <c r="E92" s="209">
        <v>7886</v>
      </c>
      <c r="F92" s="209">
        <v>6777</v>
      </c>
      <c r="G92" s="209">
        <v>9537</v>
      </c>
      <c r="H92" s="209">
        <v>9380</v>
      </c>
      <c r="I92" s="209">
        <v>11118</v>
      </c>
      <c r="J92" s="209">
        <v>12482</v>
      </c>
      <c r="K92" s="209">
        <v>9710</v>
      </c>
      <c r="L92" s="209">
        <v>9959</v>
      </c>
      <c r="M92" s="209">
        <v>9702</v>
      </c>
      <c r="N92" s="211">
        <f>SUM(B92:M92)</f>
        <v>112011</v>
      </c>
    </row>
    <row r="93" spans="1:16" ht="12.75" customHeight="1" thickBot="1" x14ac:dyDescent="0.25">
      <c r="A93" s="199"/>
      <c r="B93" s="210"/>
      <c r="C93" s="210"/>
      <c r="D93" s="210"/>
      <c r="E93" s="210"/>
      <c r="F93" s="210"/>
      <c r="G93" s="210"/>
      <c r="H93" s="210"/>
      <c r="I93" s="210"/>
      <c r="J93" s="210"/>
      <c r="K93" s="210"/>
      <c r="L93" s="210"/>
      <c r="M93" s="210"/>
      <c r="N93" s="212"/>
    </row>
    <row r="94" spans="1:16" ht="12.75" customHeight="1" x14ac:dyDescent="0.2">
      <c r="A94" s="198" t="s">
        <v>49</v>
      </c>
      <c r="B94" s="209">
        <v>500</v>
      </c>
      <c r="C94" s="209">
        <v>1090</v>
      </c>
      <c r="D94" s="209">
        <v>541</v>
      </c>
      <c r="E94" s="209">
        <v>417</v>
      </c>
      <c r="F94" s="209">
        <v>434</v>
      </c>
      <c r="G94" s="209">
        <v>479</v>
      </c>
      <c r="H94" s="209">
        <v>627</v>
      </c>
      <c r="I94" s="209">
        <v>497</v>
      </c>
      <c r="J94" s="209">
        <v>415</v>
      </c>
      <c r="K94" s="209">
        <v>504</v>
      </c>
      <c r="L94" s="209">
        <v>333</v>
      </c>
      <c r="M94" s="209">
        <v>217</v>
      </c>
      <c r="N94" s="211">
        <f>SUM(B94:M94)</f>
        <v>6054</v>
      </c>
    </row>
    <row r="95" spans="1:16" ht="12.75" customHeight="1" thickBot="1" x14ac:dyDescent="0.25">
      <c r="A95" s="199"/>
      <c r="B95" s="210"/>
      <c r="C95" s="210"/>
      <c r="D95" s="210"/>
      <c r="E95" s="210"/>
      <c r="F95" s="210"/>
      <c r="G95" s="210"/>
      <c r="H95" s="210"/>
      <c r="I95" s="210"/>
      <c r="J95" s="210"/>
      <c r="K95" s="210"/>
      <c r="L95" s="210"/>
      <c r="M95" s="210"/>
      <c r="N95" s="212"/>
    </row>
    <row r="96" spans="1:16" ht="12.75" customHeight="1" x14ac:dyDescent="0.2">
      <c r="A96" s="205" t="s">
        <v>13</v>
      </c>
      <c r="B96" s="194">
        <f t="shared" ref="B96:N96" si="2">SUM(B60:B94)</f>
        <v>508474</v>
      </c>
      <c r="C96" s="194">
        <f t="shared" si="2"/>
        <v>502885</v>
      </c>
      <c r="D96" s="194">
        <f t="shared" si="2"/>
        <v>632230</v>
      </c>
      <c r="E96" s="194">
        <f t="shared" si="2"/>
        <v>730673</v>
      </c>
      <c r="F96" s="194">
        <f t="shared" si="2"/>
        <v>853893</v>
      </c>
      <c r="G96" s="194">
        <f t="shared" si="2"/>
        <v>642328</v>
      </c>
      <c r="H96" s="194">
        <f t="shared" si="2"/>
        <v>584855</v>
      </c>
      <c r="I96" s="194">
        <f t="shared" si="2"/>
        <v>599377</v>
      </c>
      <c r="J96" s="194">
        <f t="shared" si="2"/>
        <v>586775</v>
      </c>
      <c r="K96" s="194">
        <f t="shared" si="2"/>
        <v>567799</v>
      </c>
      <c r="L96" s="194">
        <f t="shared" si="2"/>
        <v>507061</v>
      </c>
      <c r="M96" s="194">
        <f t="shared" si="2"/>
        <v>534289</v>
      </c>
      <c r="N96" s="194">
        <f t="shared" si="2"/>
        <v>7250639</v>
      </c>
    </row>
    <row r="97" spans="1:14" ht="12.75" customHeight="1" thickBot="1" x14ac:dyDescent="0.25">
      <c r="A97" s="206"/>
      <c r="B97" s="195"/>
      <c r="C97" s="195"/>
      <c r="D97" s="195"/>
      <c r="E97" s="195"/>
      <c r="F97" s="195"/>
      <c r="G97" s="195"/>
      <c r="H97" s="195"/>
      <c r="I97" s="195"/>
      <c r="J97" s="195"/>
      <c r="K97" s="195"/>
      <c r="L97" s="195"/>
      <c r="M97" s="195"/>
      <c r="N97" s="195"/>
    </row>
    <row r="101" spans="1:14" s="10" customFormat="1" ht="24.95" customHeight="1" x14ac:dyDescent="0.2">
      <c r="A101" s="204" t="s">
        <v>190</v>
      </c>
      <c r="B101" s="204"/>
      <c r="C101" s="204"/>
      <c r="D101" s="204"/>
      <c r="E101" s="204"/>
      <c r="F101" s="204"/>
      <c r="G101" s="204"/>
      <c r="H101" s="204"/>
      <c r="I101" s="204"/>
      <c r="J101" s="204"/>
      <c r="K101" s="204"/>
      <c r="L101" s="204"/>
      <c r="M101" s="204"/>
      <c r="N101" s="204"/>
    </row>
    <row r="102" spans="1:14" ht="12.75" customHeight="1" thickBot="1" x14ac:dyDescent="0.25"/>
    <row r="103" spans="1:14" ht="12.75" customHeight="1" x14ac:dyDescent="0.2">
      <c r="A103" s="198"/>
      <c r="B103" s="198" t="s">
        <v>1</v>
      </c>
      <c r="C103" s="198" t="s">
        <v>2</v>
      </c>
      <c r="D103" s="198" t="s">
        <v>3</v>
      </c>
      <c r="E103" s="198" t="s">
        <v>4</v>
      </c>
      <c r="F103" s="198" t="s">
        <v>5</v>
      </c>
      <c r="G103" s="198" t="s">
        <v>6</v>
      </c>
      <c r="H103" s="198" t="s">
        <v>7</v>
      </c>
      <c r="I103" s="198" t="s">
        <v>8</v>
      </c>
      <c r="J103" s="198" t="s">
        <v>9</v>
      </c>
      <c r="K103" s="198" t="s">
        <v>10</v>
      </c>
      <c r="L103" s="198" t="s">
        <v>11</v>
      </c>
      <c r="M103" s="198" t="s">
        <v>12</v>
      </c>
      <c r="N103" s="196" t="s">
        <v>13</v>
      </c>
    </row>
    <row r="104" spans="1:14" ht="12.75" customHeight="1" thickBot="1" x14ac:dyDescent="0.25">
      <c r="A104" s="199"/>
      <c r="B104" s="199"/>
      <c r="C104" s="199"/>
      <c r="D104" s="199"/>
      <c r="E104" s="199"/>
      <c r="F104" s="199"/>
      <c r="G104" s="199"/>
      <c r="H104" s="199"/>
      <c r="I104" s="199"/>
      <c r="J104" s="199"/>
      <c r="K104" s="199"/>
      <c r="L104" s="199"/>
      <c r="M104" s="199"/>
      <c r="N104" s="197"/>
    </row>
    <row r="105" spans="1:14" ht="12.75" customHeight="1" x14ac:dyDescent="0.2">
      <c r="A105" s="198" t="s">
        <v>51</v>
      </c>
      <c r="B105" s="209">
        <v>119890</v>
      </c>
      <c r="C105" s="209">
        <v>113140</v>
      </c>
      <c r="D105" s="209">
        <v>108440</v>
      </c>
      <c r="E105" s="209">
        <v>112300</v>
      </c>
      <c r="F105" s="209">
        <v>117750</v>
      </c>
      <c r="G105" s="209">
        <v>117040</v>
      </c>
      <c r="H105" s="209">
        <v>118030</v>
      </c>
      <c r="I105" s="209">
        <v>127940</v>
      </c>
      <c r="J105" s="209">
        <v>114740</v>
      </c>
      <c r="K105" s="209">
        <v>120630</v>
      </c>
      <c r="L105" s="209">
        <v>114860</v>
      </c>
      <c r="M105" s="209">
        <v>104000</v>
      </c>
      <c r="N105" s="211">
        <f>SUM(B105:M105)</f>
        <v>1388760</v>
      </c>
    </row>
    <row r="106" spans="1:14" ht="12.75" customHeight="1" thickBot="1" x14ac:dyDescent="0.25">
      <c r="A106" s="199"/>
      <c r="B106" s="210"/>
      <c r="C106" s="210"/>
      <c r="D106" s="210"/>
      <c r="E106" s="210"/>
      <c r="F106" s="210"/>
      <c r="G106" s="210"/>
      <c r="H106" s="210"/>
      <c r="I106" s="210"/>
      <c r="J106" s="210"/>
      <c r="K106" s="210"/>
      <c r="L106" s="210"/>
      <c r="M106" s="210"/>
      <c r="N106" s="212"/>
    </row>
    <row r="107" spans="1:14" ht="12.75" customHeight="1" x14ac:dyDescent="0.2">
      <c r="A107" s="198" t="s">
        <v>52</v>
      </c>
      <c r="B107" s="209">
        <v>220</v>
      </c>
      <c r="C107" s="209"/>
      <c r="D107" s="209"/>
      <c r="E107" s="209"/>
      <c r="F107" s="209">
        <v>70</v>
      </c>
      <c r="G107" s="209">
        <v>0</v>
      </c>
      <c r="H107" s="209"/>
      <c r="I107" s="209"/>
      <c r="J107" s="209"/>
      <c r="K107" s="209"/>
      <c r="L107" s="209"/>
      <c r="M107" s="209"/>
      <c r="N107" s="211">
        <f t="shared" ref="N107:N125" si="3">SUM(B107:M107)</f>
        <v>290</v>
      </c>
    </row>
    <row r="108" spans="1:14" ht="12.75" customHeight="1" thickBot="1" x14ac:dyDescent="0.25">
      <c r="A108" s="199"/>
      <c r="B108" s="210"/>
      <c r="C108" s="210"/>
      <c r="D108" s="210"/>
      <c r="E108" s="210"/>
      <c r="F108" s="210"/>
      <c r="G108" s="210"/>
      <c r="H108" s="210"/>
      <c r="I108" s="210"/>
      <c r="J108" s="210"/>
      <c r="K108" s="210"/>
      <c r="L108" s="210"/>
      <c r="M108" s="210"/>
      <c r="N108" s="212"/>
    </row>
    <row r="109" spans="1:14" ht="12.75" customHeight="1" x14ac:dyDescent="0.2">
      <c r="A109" s="198" t="s">
        <v>53</v>
      </c>
      <c r="B109" s="209">
        <v>1060</v>
      </c>
      <c r="C109" s="209">
        <v>7130</v>
      </c>
      <c r="D109" s="209">
        <v>7380</v>
      </c>
      <c r="E109" s="209">
        <v>2900</v>
      </c>
      <c r="F109" s="209">
        <v>4330</v>
      </c>
      <c r="G109" s="209">
        <v>2020</v>
      </c>
      <c r="H109" s="209">
        <v>2180</v>
      </c>
      <c r="I109" s="209">
        <v>3180</v>
      </c>
      <c r="J109" s="209">
        <v>3270</v>
      </c>
      <c r="K109" s="209">
        <v>2360</v>
      </c>
      <c r="L109" s="209">
        <v>1670</v>
      </c>
      <c r="M109" s="209">
        <v>1000</v>
      </c>
      <c r="N109" s="211">
        <f t="shared" si="3"/>
        <v>38480</v>
      </c>
    </row>
    <row r="110" spans="1:14" ht="12.75" customHeight="1" thickBot="1" x14ac:dyDescent="0.25">
      <c r="A110" s="199"/>
      <c r="B110" s="210"/>
      <c r="C110" s="210"/>
      <c r="D110" s="210"/>
      <c r="E110" s="210"/>
      <c r="F110" s="210"/>
      <c r="G110" s="210"/>
      <c r="H110" s="210"/>
      <c r="I110" s="210"/>
      <c r="J110" s="210"/>
      <c r="K110" s="210"/>
      <c r="L110" s="210"/>
      <c r="M110" s="210"/>
      <c r="N110" s="212"/>
    </row>
    <row r="111" spans="1:14" ht="12.75" customHeight="1" x14ac:dyDescent="0.2">
      <c r="A111" s="198" t="s">
        <v>54</v>
      </c>
      <c r="B111" s="209">
        <v>16770</v>
      </c>
      <c r="C111" s="209">
        <v>11510</v>
      </c>
      <c r="D111" s="209">
        <v>12690</v>
      </c>
      <c r="E111" s="209">
        <v>10410</v>
      </c>
      <c r="F111" s="209">
        <v>5440</v>
      </c>
      <c r="G111" s="209">
        <v>5850</v>
      </c>
      <c r="H111" s="209">
        <v>5420</v>
      </c>
      <c r="I111" s="209">
        <v>4320</v>
      </c>
      <c r="J111" s="209">
        <v>7100</v>
      </c>
      <c r="K111" s="209">
        <v>8810</v>
      </c>
      <c r="L111" s="209">
        <v>8450</v>
      </c>
      <c r="M111" s="209">
        <v>8270</v>
      </c>
      <c r="N111" s="211">
        <f t="shared" si="3"/>
        <v>105040</v>
      </c>
    </row>
    <row r="112" spans="1:14" ht="12.75" customHeight="1" thickBot="1" x14ac:dyDescent="0.25">
      <c r="A112" s="199"/>
      <c r="B112" s="210"/>
      <c r="C112" s="210"/>
      <c r="D112" s="210"/>
      <c r="E112" s="210"/>
      <c r="F112" s="210"/>
      <c r="G112" s="210"/>
      <c r="H112" s="210"/>
      <c r="I112" s="210"/>
      <c r="J112" s="210"/>
      <c r="K112" s="210"/>
      <c r="L112" s="210"/>
      <c r="M112" s="210"/>
      <c r="N112" s="212"/>
    </row>
    <row r="113" spans="1:16" ht="12.75" customHeight="1" x14ac:dyDescent="0.2">
      <c r="A113" s="198" t="s">
        <v>39</v>
      </c>
      <c r="B113" s="209">
        <v>3180</v>
      </c>
      <c r="C113" s="209">
        <v>4990</v>
      </c>
      <c r="D113" s="209">
        <v>2330</v>
      </c>
      <c r="E113" s="209">
        <v>2340</v>
      </c>
      <c r="F113" s="209">
        <v>4190</v>
      </c>
      <c r="G113" s="209">
        <v>3660</v>
      </c>
      <c r="H113" s="209">
        <v>2270</v>
      </c>
      <c r="I113" s="209">
        <v>5890</v>
      </c>
      <c r="J113" s="209">
        <v>6360</v>
      </c>
      <c r="K113" s="209">
        <v>6910</v>
      </c>
      <c r="L113" s="209">
        <v>5500</v>
      </c>
      <c r="M113" s="209">
        <v>2000</v>
      </c>
      <c r="N113" s="211">
        <f t="shared" si="3"/>
        <v>49620</v>
      </c>
    </row>
    <row r="114" spans="1:16" ht="12.75" customHeight="1" thickBot="1" x14ac:dyDescent="0.25">
      <c r="A114" s="199"/>
      <c r="B114" s="210"/>
      <c r="C114" s="210"/>
      <c r="D114" s="210"/>
      <c r="E114" s="210"/>
      <c r="F114" s="210"/>
      <c r="G114" s="210"/>
      <c r="H114" s="210"/>
      <c r="I114" s="210"/>
      <c r="J114" s="210"/>
      <c r="K114" s="210"/>
      <c r="L114" s="210"/>
      <c r="M114" s="210"/>
      <c r="N114" s="212"/>
    </row>
    <row r="115" spans="1:16" ht="12.75" customHeight="1" x14ac:dyDescent="0.2">
      <c r="A115" s="198" t="s">
        <v>55</v>
      </c>
      <c r="B115" s="209">
        <v>19900</v>
      </c>
      <c r="C115" s="209">
        <v>21250</v>
      </c>
      <c r="D115" s="209">
        <v>14560</v>
      </c>
      <c r="E115" s="209">
        <v>14280</v>
      </c>
      <c r="F115" s="209">
        <v>17870</v>
      </c>
      <c r="G115" s="209">
        <v>14220</v>
      </c>
      <c r="H115" s="209">
        <v>16230</v>
      </c>
      <c r="I115" s="209">
        <v>16670</v>
      </c>
      <c r="J115" s="209">
        <v>15720</v>
      </c>
      <c r="K115" s="209">
        <v>13290</v>
      </c>
      <c r="L115" s="209">
        <v>19320</v>
      </c>
      <c r="M115" s="209">
        <v>19000</v>
      </c>
      <c r="N115" s="211">
        <f t="shared" si="3"/>
        <v>202310</v>
      </c>
      <c r="P115" s="5"/>
    </row>
    <row r="116" spans="1:16" ht="12.75" customHeight="1" thickBot="1" x14ac:dyDescent="0.25">
      <c r="A116" s="199"/>
      <c r="B116" s="210"/>
      <c r="C116" s="210"/>
      <c r="D116" s="210"/>
      <c r="E116" s="210"/>
      <c r="F116" s="210"/>
      <c r="G116" s="210"/>
      <c r="H116" s="210"/>
      <c r="I116" s="210"/>
      <c r="J116" s="210"/>
      <c r="K116" s="210"/>
      <c r="L116" s="210"/>
      <c r="M116" s="210"/>
      <c r="N116" s="212"/>
    </row>
    <row r="117" spans="1:16" ht="12.75" customHeight="1" x14ac:dyDescent="0.2">
      <c r="A117" s="198" t="s">
        <v>56</v>
      </c>
      <c r="B117" s="209">
        <v>198520</v>
      </c>
      <c r="C117" s="209">
        <v>207790</v>
      </c>
      <c r="D117" s="209">
        <v>208580</v>
      </c>
      <c r="E117" s="209">
        <v>209500</v>
      </c>
      <c r="F117" s="209">
        <v>235610</v>
      </c>
      <c r="G117" s="209">
        <v>230160</v>
      </c>
      <c r="H117" s="209">
        <v>209170</v>
      </c>
      <c r="I117" s="209">
        <v>203600</v>
      </c>
      <c r="J117" s="209">
        <v>248020</v>
      </c>
      <c r="K117" s="209">
        <v>229620</v>
      </c>
      <c r="L117" s="209">
        <v>243350</v>
      </c>
      <c r="M117" s="209">
        <v>200000</v>
      </c>
      <c r="N117" s="211">
        <f t="shared" si="3"/>
        <v>2623920</v>
      </c>
    </row>
    <row r="118" spans="1:16" ht="12.75" customHeight="1" thickBot="1" x14ac:dyDescent="0.25">
      <c r="A118" s="199"/>
      <c r="B118" s="210"/>
      <c r="C118" s="210"/>
      <c r="D118" s="210"/>
      <c r="E118" s="210"/>
      <c r="F118" s="210"/>
      <c r="G118" s="210"/>
      <c r="H118" s="210"/>
      <c r="I118" s="210"/>
      <c r="J118" s="210"/>
      <c r="K118" s="210"/>
      <c r="L118" s="210"/>
      <c r="M118" s="210"/>
      <c r="N118" s="212"/>
    </row>
    <row r="119" spans="1:16" ht="12.75" customHeight="1" x14ac:dyDescent="0.2">
      <c r="A119" s="198" t="s">
        <v>57</v>
      </c>
      <c r="B119" s="209">
        <v>32790</v>
      </c>
      <c r="C119" s="209">
        <v>33370</v>
      </c>
      <c r="D119" s="209">
        <v>39980</v>
      </c>
      <c r="E119" s="209">
        <v>44340</v>
      </c>
      <c r="F119" s="209">
        <v>44210</v>
      </c>
      <c r="G119" s="209">
        <v>42220</v>
      </c>
      <c r="H119" s="209">
        <v>38980</v>
      </c>
      <c r="I119" s="209">
        <v>35000</v>
      </c>
      <c r="J119" s="209">
        <v>40050</v>
      </c>
      <c r="K119" s="209">
        <v>30390</v>
      </c>
      <c r="L119" s="209">
        <v>32850</v>
      </c>
      <c r="M119" s="209">
        <v>40000</v>
      </c>
      <c r="N119" s="211">
        <f t="shared" si="3"/>
        <v>454180</v>
      </c>
    </row>
    <row r="120" spans="1:16" ht="12.75" customHeight="1" thickBot="1" x14ac:dyDescent="0.25">
      <c r="A120" s="199"/>
      <c r="B120" s="210"/>
      <c r="C120" s="210"/>
      <c r="D120" s="210"/>
      <c r="E120" s="210"/>
      <c r="F120" s="210"/>
      <c r="G120" s="210"/>
      <c r="H120" s="210"/>
      <c r="I120" s="210"/>
      <c r="J120" s="210"/>
      <c r="K120" s="210"/>
      <c r="L120" s="210"/>
      <c r="M120" s="210"/>
      <c r="N120" s="212"/>
    </row>
    <row r="121" spans="1:16" ht="12.75" customHeight="1" x14ac:dyDescent="0.2">
      <c r="A121" s="198" t="s">
        <v>58</v>
      </c>
      <c r="B121" s="209">
        <v>10460</v>
      </c>
      <c r="C121" s="209">
        <v>14280</v>
      </c>
      <c r="D121" s="209">
        <v>9460</v>
      </c>
      <c r="E121" s="209">
        <v>14160</v>
      </c>
      <c r="F121" s="209">
        <v>10900</v>
      </c>
      <c r="G121" s="209">
        <v>13670</v>
      </c>
      <c r="H121" s="209">
        <v>13780</v>
      </c>
      <c r="I121" s="209">
        <v>15850</v>
      </c>
      <c r="J121" s="209">
        <v>14950</v>
      </c>
      <c r="K121" s="209">
        <v>12880</v>
      </c>
      <c r="L121" s="209">
        <v>13070</v>
      </c>
      <c r="M121" s="209">
        <v>16000</v>
      </c>
      <c r="N121" s="211">
        <f t="shared" si="3"/>
        <v>159460</v>
      </c>
    </row>
    <row r="122" spans="1:16" ht="12.75" customHeight="1" thickBot="1" x14ac:dyDescent="0.25">
      <c r="A122" s="199"/>
      <c r="B122" s="210"/>
      <c r="C122" s="210"/>
      <c r="D122" s="210"/>
      <c r="E122" s="210"/>
      <c r="F122" s="210"/>
      <c r="G122" s="210"/>
      <c r="H122" s="210"/>
      <c r="I122" s="210"/>
      <c r="J122" s="210"/>
      <c r="K122" s="210"/>
      <c r="L122" s="210"/>
      <c r="M122" s="210"/>
      <c r="N122" s="212"/>
    </row>
    <row r="123" spans="1:16" ht="12.75" customHeight="1" x14ac:dyDescent="0.2">
      <c r="A123" s="198" t="s">
        <v>59</v>
      </c>
      <c r="B123" s="209">
        <v>7110</v>
      </c>
      <c r="C123" s="209">
        <v>7380</v>
      </c>
      <c r="D123" s="209">
        <v>7530</v>
      </c>
      <c r="E123" s="209">
        <v>5490</v>
      </c>
      <c r="F123" s="209">
        <v>4650</v>
      </c>
      <c r="G123" s="209">
        <v>3030</v>
      </c>
      <c r="H123" s="209">
        <v>3180</v>
      </c>
      <c r="I123" s="209">
        <v>4980</v>
      </c>
      <c r="J123" s="209">
        <v>3300</v>
      </c>
      <c r="K123" s="209">
        <v>4530</v>
      </c>
      <c r="L123" s="209">
        <v>5670</v>
      </c>
      <c r="M123" s="209">
        <v>5460</v>
      </c>
      <c r="N123" s="211">
        <f t="shared" si="3"/>
        <v>62310</v>
      </c>
    </row>
    <row r="124" spans="1:16" ht="12.75" customHeight="1" thickBot="1" x14ac:dyDescent="0.25">
      <c r="A124" s="199"/>
      <c r="B124" s="210"/>
      <c r="C124" s="210"/>
      <c r="D124" s="210"/>
      <c r="E124" s="210"/>
      <c r="F124" s="210"/>
      <c r="G124" s="210"/>
      <c r="H124" s="210"/>
      <c r="I124" s="210"/>
      <c r="J124" s="210"/>
      <c r="K124" s="210"/>
      <c r="L124" s="210"/>
      <c r="M124" s="210"/>
      <c r="N124" s="212"/>
    </row>
    <row r="125" spans="1:16" ht="12.75" customHeight="1" x14ac:dyDescent="0.2">
      <c r="A125" s="198" t="s">
        <v>60</v>
      </c>
      <c r="B125" s="209">
        <v>3570</v>
      </c>
      <c r="C125" s="209">
        <v>4530</v>
      </c>
      <c r="D125" s="209">
        <v>4410</v>
      </c>
      <c r="E125" s="209">
        <v>4000</v>
      </c>
      <c r="F125" s="209">
        <v>4550</v>
      </c>
      <c r="G125" s="209">
        <v>4330</v>
      </c>
      <c r="H125" s="209">
        <v>4590</v>
      </c>
      <c r="I125" s="209">
        <v>4880</v>
      </c>
      <c r="J125" s="209">
        <v>4270</v>
      </c>
      <c r="K125" s="209">
        <v>4870</v>
      </c>
      <c r="L125" s="209">
        <v>5140</v>
      </c>
      <c r="M125" s="209">
        <v>4470</v>
      </c>
      <c r="N125" s="211">
        <f t="shared" si="3"/>
        <v>53610</v>
      </c>
    </row>
    <row r="126" spans="1:16" ht="12.75" customHeight="1" thickBot="1" x14ac:dyDescent="0.25">
      <c r="A126" s="199"/>
      <c r="B126" s="210"/>
      <c r="C126" s="210"/>
      <c r="D126" s="210"/>
      <c r="E126" s="210"/>
      <c r="F126" s="210"/>
      <c r="G126" s="210"/>
      <c r="H126" s="210"/>
      <c r="I126" s="210"/>
      <c r="J126" s="210"/>
      <c r="K126" s="210"/>
      <c r="L126" s="210"/>
      <c r="M126" s="210"/>
      <c r="N126" s="212"/>
    </row>
    <row r="127" spans="1:16" ht="12.75" customHeight="1" x14ac:dyDescent="0.2">
      <c r="A127" s="205" t="s">
        <v>13</v>
      </c>
      <c r="B127" s="194">
        <f t="shared" ref="B127:M127" si="4">SUM(B105:B125)</f>
        <v>413470</v>
      </c>
      <c r="C127" s="194">
        <f t="shared" si="4"/>
        <v>425370</v>
      </c>
      <c r="D127" s="194">
        <f t="shared" si="4"/>
        <v>415360</v>
      </c>
      <c r="E127" s="194">
        <f t="shared" si="4"/>
        <v>419720</v>
      </c>
      <c r="F127" s="194">
        <f t="shared" si="4"/>
        <v>449570</v>
      </c>
      <c r="G127" s="194">
        <f t="shared" si="4"/>
        <v>436200</v>
      </c>
      <c r="H127" s="194">
        <f t="shared" si="4"/>
        <v>413830</v>
      </c>
      <c r="I127" s="194">
        <f t="shared" si="4"/>
        <v>422310</v>
      </c>
      <c r="J127" s="194">
        <f t="shared" si="4"/>
        <v>457780</v>
      </c>
      <c r="K127" s="194">
        <f t="shared" si="4"/>
        <v>434290</v>
      </c>
      <c r="L127" s="194">
        <f t="shared" si="4"/>
        <v>449880</v>
      </c>
      <c r="M127" s="194">
        <f t="shared" si="4"/>
        <v>400200</v>
      </c>
      <c r="N127" s="194">
        <f>SUM(N105:N125)</f>
        <v>5137980</v>
      </c>
    </row>
    <row r="128" spans="1:16" ht="12.75" customHeight="1" thickBot="1" x14ac:dyDescent="0.25">
      <c r="A128" s="206"/>
      <c r="B128" s="195"/>
      <c r="C128" s="195"/>
      <c r="D128" s="195"/>
      <c r="E128" s="195"/>
      <c r="F128" s="195"/>
      <c r="G128" s="195"/>
      <c r="H128" s="195"/>
      <c r="I128" s="195"/>
      <c r="J128" s="195"/>
      <c r="K128" s="195"/>
      <c r="L128" s="195"/>
      <c r="M128" s="195"/>
      <c r="N128" s="195"/>
    </row>
    <row r="132" spans="1:14" s="10" customFormat="1" ht="24.95" customHeight="1" x14ac:dyDescent="0.2">
      <c r="A132" s="204" t="s">
        <v>191</v>
      </c>
      <c r="B132" s="204"/>
      <c r="C132" s="204"/>
      <c r="D132" s="204"/>
      <c r="E132" s="204"/>
      <c r="F132" s="204"/>
      <c r="G132" s="204"/>
      <c r="H132" s="204"/>
      <c r="I132" s="204"/>
      <c r="J132" s="204"/>
      <c r="K132" s="204"/>
      <c r="L132" s="204"/>
      <c r="M132" s="204"/>
      <c r="N132" s="204"/>
    </row>
    <row r="133" spans="1:14" ht="12.75" customHeight="1" thickBot="1" x14ac:dyDescent="0.25">
      <c r="A133" s="3"/>
      <c r="F133" s="4"/>
    </row>
    <row r="134" spans="1:14" ht="12.75" customHeight="1" x14ac:dyDescent="0.2">
      <c r="A134" s="198"/>
      <c r="B134" s="198" t="s">
        <v>1</v>
      </c>
      <c r="C134" s="198" t="s">
        <v>2</v>
      </c>
      <c r="D134" s="198" t="s">
        <v>3</v>
      </c>
      <c r="E134" s="198" t="s">
        <v>4</v>
      </c>
      <c r="F134" s="198" t="s">
        <v>5</v>
      </c>
      <c r="G134" s="198" t="s">
        <v>6</v>
      </c>
      <c r="H134" s="198" t="s">
        <v>7</v>
      </c>
      <c r="I134" s="198" t="s">
        <v>8</v>
      </c>
      <c r="J134" s="198" t="s">
        <v>9</v>
      </c>
      <c r="K134" s="198" t="s">
        <v>10</v>
      </c>
      <c r="L134" s="198" t="s">
        <v>11</v>
      </c>
      <c r="M134" s="198" t="s">
        <v>12</v>
      </c>
      <c r="N134" s="196" t="s">
        <v>13</v>
      </c>
    </row>
    <row r="135" spans="1:14" ht="12.75" customHeight="1" thickBot="1" x14ac:dyDescent="0.25">
      <c r="A135" s="199"/>
      <c r="B135" s="199"/>
      <c r="C135" s="199"/>
      <c r="D135" s="199"/>
      <c r="E135" s="199"/>
      <c r="F135" s="199"/>
      <c r="G135" s="199"/>
      <c r="H135" s="199"/>
      <c r="I135" s="199"/>
      <c r="J135" s="199"/>
      <c r="K135" s="199"/>
      <c r="L135" s="199"/>
      <c r="M135" s="199"/>
      <c r="N135" s="197"/>
    </row>
    <row r="136" spans="1:14" ht="12.75" customHeight="1" x14ac:dyDescent="0.2">
      <c r="A136" s="198" t="s">
        <v>62</v>
      </c>
      <c r="B136" s="209">
        <v>25946</v>
      </c>
      <c r="C136" s="209">
        <v>21378</v>
      </c>
      <c r="D136" s="209">
        <v>24023</v>
      </c>
      <c r="E136" s="209">
        <v>29628</v>
      </c>
      <c r="F136" s="209">
        <v>24819</v>
      </c>
      <c r="G136" s="209">
        <v>20232</v>
      </c>
      <c r="H136" s="209">
        <v>19804</v>
      </c>
      <c r="I136" s="209">
        <v>20633</v>
      </c>
      <c r="J136" s="209">
        <v>26759</v>
      </c>
      <c r="K136" s="209">
        <v>28019</v>
      </c>
      <c r="L136" s="209">
        <v>25700</v>
      </c>
      <c r="M136" s="209">
        <v>17968</v>
      </c>
      <c r="N136" s="211">
        <f t="shared" ref="N136:N160" si="5">SUM(B136:M136)</f>
        <v>284909</v>
      </c>
    </row>
    <row r="137" spans="1:14" ht="12.75" customHeight="1" thickBot="1" x14ac:dyDescent="0.25">
      <c r="A137" s="199"/>
      <c r="B137" s="210"/>
      <c r="C137" s="210"/>
      <c r="D137" s="210"/>
      <c r="E137" s="210"/>
      <c r="F137" s="210"/>
      <c r="G137" s="210"/>
      <c r="H137" s="210"/>
      <c r="I137" s="210"/>
      <c r="J137" s="210"/>
      <c r="K137" s="210"/>
      <c r="L137" s="210"/>
      <c r="M137" s="210"/>
      <c r="N137" s="212"/>
    </row>
    <row r="138" spans="1:14" ht="12.75" customHeight="1" x14ac:dyDescent="0.2">
      <c r="A138" s="198" t="s">
        <v>95</v>
      </c>
      <c r="B138" s="209">
        <v>19060</v>
      </c>
      <c r="C138" s="209">
        <v>22557</v>
      </c>
      <c r="D138" s="209">
        <v>20366</v>
      </c>
      <c r="E138" s="209">
        <v>16651</v>
      </c>
      <c r="F138" s="209">
        <v>16180</v>
      </c>
      <c r="G138" s="209">
        <v>19013</v>
      </c>
      <c r="H138" s="209">
        <v>21262</v>
      </c>
      <c r="I138" s="209">
        <v>22116</v>
      </c>
      <c r="J138" s="209">
        <v>22331</v>
      </c>
      <c r="K138" s="209">
        <v>17947</v>
      </c>
      <c r="L138" s="209">
        <v>14831</v>
      </c>
      <c r="M138" s="209">
        <v>16187</v>
      </c>
      <c r="N138" s="211">
        <f t="shared" si="5"/>
        <v>228501</v>
      </c>
    </row>
    <row r="139" spans="1:14" ht="12.75" customHeight="1" thickBot="1" x14ac:dyDescent="0.25">
      <c r="A139" s="199"/>
      <c r="B139" s="210"/>
      <c r="C139" s="210"/>
      <c r="D139" s="210"/>
      <c r="E139" s="210"/>
      <c r="F139" s="210"/>
      <c r="G139" s="210"/>
      <c r="H139" s="210"/>
      <c r="I139" s="210"/>
      <c r="J139" s="210"/>
      <c r="K139" s="210"/>
      <c r="L139" s="210"/>
      <c r="M139" s="210"/>
      <c r="N139" s="212"/>
    </row>
    <row r="140" spans="1:14" ht="12.75" customHeight="1" x14ac:dyDescent="0.2">
      <c r="A140" s="198" t="s">
        <v>64</v>
      </c>
      <c r="B140" s="209">
        <v>127096</v>
      </c>
      <c r="C140" s="209">
        <v>122018</v>
      </c>
      <c r="D140" s="209">
        <v>126189</v>
      </c>
      <c r="E140" s="209">
        <v>176715</v>
      </c>
      <c r="F140" s="209">
        <v>169091</v>
      </c>
      <c r="G140" s="209">
        <v>128969</v>
      </c>
      <c r="H140" s="209">
        <v>166600</v>
      </c>
      <c r="I140" s="209">
        <v>136497</v>
      </c>
      <c r="J140" s="209">
        <v>143889</v>
      </c>
      <c r="K140" s="209">
        <v>142279</v>
      </c>
      <c r="L140" s="209">
        <v>130700</v>
      </c>
      <c r="M140" s="209">
        <v>106120</v>
      </c>
      <c r="N140" s="211">
        <f t="shared" si="5"/>
        <v>1676163</v>
      </c>
    </row>
    <row r="141" spans="1:14" ht="12.75" customHeight="1" thickBot="1" x14ac:dyDescent="0.25">
      <c r="A141" s="199"/>
      <c r="B141" s="210"/>
      <c r="C141" s="210"/>
      <c r="D141" s="210"/>
      <c r="E141" s="210"/>
      <c r="F141" s="210"/>
      <c r="G141" s="210"/>
      <c r="H141" s="210"/>
      <c r="I141" s="210"/>
      <c r="J141" s="210"/>
      <c r="K141" s="210"/>
      <c r="L141" s="210"/>
      <c r="M141" s="210"/>
      <c r="N141" s="212"/>
    </row>
    <row r="142" spans="1:14" ht="12.75" customHeight="1" x14ac:dyDescent="0.2">
      <c r="A142" s="198" t="s">
        <v>65</v>
      </c>
      <c r="B142" s="209"/>
      <c r="C142" s="209"/>
      <c r="D142" s="209"/>
      <c r="E142" s="209"/>
      <c r="F142" s="209"/>
      <c r="G142" s="209"/>
      <c r="H142" s="209"/>
      <c r="I142" s="209"/>
      <c r="J142" s="209"/>
      <c r="K142" s="209"/>
      <c r="L142" s="209"/>
      <c r="M142" s="209"/>
      <c r="N142" s="211">
        <f t="shared" si="5"/>
        <v>0</v>
      </c>
    </row>
    <row r="143" spans="1:14" ht="12.75" customHeight="1" thickBot="1" x14ac:dyDescent="0.25">
      <c r="A143" s="199"/>
      <c r="B143" s="210"/>
      <c r="C143" s="210"/>
      <c r="D143" s="210"/>
      <c r="E143" s="210"/>
      <c r="F143" s="210"/>
      <c r="G143" s="210"/>
      <c r="H143" s="210"/>
      <c r="I143" s="210"/>
      <c r="J143" s="210"/>
      <c r="K143" s="210"/>
      <c r="L143" s="210"/>
      <c r="M143" s="210"/>
      <c r="N143" s="212"/>
    </row>
    <row r="144" spans="1:14" ht="12.75" customHeight="1" x14ac:dyDescent="0.2">
      <c r="A144" s="198" t="s">
        <v>66</v>
      </c>
      <c r="B144" s="209">
        <v>31634</v>
      </c>
      <c r="C144" s="209">
        <v>23990</v>
      </c>
      <c r="D144" s="209">
        <v>26357</v>
      </c>
      <c r="E144" s="209">
        <v>25649</v>
      </c>
      <c r="F144" s="209">
        <v>21622</v>
      </c>
      <c r="G144" s="209">
        <v>16417</v>
      </c>
      <c r="H144" s="209">
        <v>12072</v>
      </c>
      <c r="I144" s="209">
        <v>13365</v>
      </c>
      <c r="J144" s="209">
        <v>28353</v>
      </c>
      <c r="K144" s="209">
        <v>19740</v>
      </c>
      <c r="L144" s="209">
        <v>14830</v>
      </c>
      <c r="M144" s="209">
        <v>17017</v>
      </c>
      <c r="N144" s="211">
        <f t="shared" si="5"/>
        <v>251046</v>
      </c>
    </row>
    <row r="145" spans="1:16" ht="12.75" customHeight="1" thickBot="1" x14ac:dyDescent="0.25">
      <c r="A145" s="199"/>
      <c r="B145" s="210"/>
      <c r="C145" s="210"/>
      <c r="D145" s="210"/>
      <c r="E145" s="210"/>
      <c r="F145" s="210"/>
      <c r="G145" s="210"/>
      <c r="H145" s="210"/>
      <c r="I145" s="210"/>
      <c r="J145" s="210"/>
      <c r="K145" s="210"/>
      <c r="L145" s="210"/>
      <c r="M145" s="210"/>
      <c r="N145" s="212"/>
    </row>
    <row r="146" spans="1:16" ht="12.75" customHeight="1" x14ac:dyDescent="0.2">
      <c r="A146" s="198" t="s">
        <v>53</v>
      </c>
      <c r="B146" s="209">
        <v>3801</v>
      </c>
      <c r="C146" s="209">
        <v>3417</v>
      </c>
      <c r="D146" s="209">
        <v>3590</v>
      </c>
      <c r="E146" s="209">
        <v>3113</v>
      </c>
      <c r="F146" s="209">
        <v>3973</v>
      </c>
      <c r="G146" s="209">
        <v>3585</v>
      </c>
      <c r="H146" s="209">
        <v>3174</v>
      </c>
      <c r="I146" s="209">
        <v>4312</v>
      </c>
      <c r="J146" s="209">
        <v>5616</v>
      </c>
      <c r="K146" s="209">
        <v>4917</v>
      </c>
      <c r="L146" s="209">
        <v>4872</v>
      </c>
      <c r="M146" s="209">
        <v>4797</v>
      </c>
      <c r="N146" s="211">
        <f t="shared" si="5"/>
        <v>49167</v>
      </c>
    </row>
    <row r="147" spans="1:16" ht="12.75" customHeight="1" thickBot="1" x14ac:dyDescent="0.25">
      <c r="A147" s="199"/>
      <c r="B147" s="210"/>
      <c r="C147" s="210"/>
      <c r="D147" s="210"/>
      <c r="E147" s="210"/>
      <c r="F147" s="210"/>
      <c r="G147" s="210"/>
      <c r="H147" s="210"/>
      <c r="I147" s="210"/>
      <c r="J147" s="210"/>
      <c r="K147" s="210"/>
      <c r="L147" s="210"/>
      <c r="M147" s="210"/>
      <c r="N147" s="212"/>
    </row>
    <row r="148" spans="1:16" ht="12.75" customHeight="1" x14ac:dyDescent="0.2">
      <c r="A148" s="198" t="s">
        <v>67</v>
      </c>
      <c r="B148" s="209">
        <v>12764</v>
      </c>
      <c r="C148" s="209">
        <v>15766</v>
      </c>
      <c r="D148" s="209">
        <v>15557</v>
      </c>
      <c r="E148" s="209">
        <v>16057</v>
      </c>
      <c r="F148" s="209">
        <v>14367</v>
      </c>
      <c r="G148" s="209">
        <v>17429</v>
      </c>
      <c r="H148" s="209">
        <v>15402</v>
      </c>
      <c r="I148" s="209">
        <v>20351</v>
      </c>
      <c r="J148" s="209">
        <v>18804</v>
      </c>
      <c r="K148" s="209">
        <v>19809</v>
      </c>
      <c r="L148" s="209">
        <v>20332</v>
      </c>
      <c r="M148" s="209">
        <v>20104</v>
      </c>
      <c r="N148" s="211">
        <f t="shared" si="5"/>
        <v>206742</v>
      </c>
    </row>
    <row r="149" spans="1:16" ht="12.75" customHeight="1" thickBot="1" x14ac:dyDescent="0.25">
      <c r="A149" s="199"/>
      <c r="B149" s="210"/>
      <c r="C149" s="210"/>
      <c r="D149" s="210"/>
      <c r="E149" s="210"/>
      <c r="F149" s="210"/>
      <c r="G149" s="210"/>
      <c r="H149" s="210"/>
      <c r="I149" s="210"/>
      <c r="J149" s="210"/>
      <c r="K149" s="210"/>
      <c r="L149" s="210"/>
      <c r="M149" s="210"/>
      <c r="N149" s="212"/>
    </row>
    <row r="150" spans="1:16" ht="12.75" customHeight="1" x14ac:dyDescent="0.2">
      <c r="A150" s="198" t="s">
        <v>68</v>
      </c>
      <c r="B150" s="209">
        <v>32429</v>
      </c>
      <c r="C150" s="209">
        <v>48142</v>
      </c>
      <c r="D150" s="209">
        <v>52241</v>
      </c>
      <c r="E150" s="209">
        <v>50657</v>
      </c>
      <c r="F150" s="209">
        <v>50688</v>
      </c>
      <c r="G150" s="209">
        <v>54305</v>
      </c>
      <c r="H150" s="209">
        <v>73456</v>
      </c>
      <c r="I150" s="209">
        <v>74001</v>
      </c>
      <c r="J150" s="209">
        <v>91091</v>
      </c>
      <c r="K150" s="209">
        <v>70752</v>
      </c>
      <c r="L150" s="209">
        <v>71672</v>
      </c>
      <c r="M150" s="209">
        <v>63789</v>
      </c>
      <c r="N150" s="211">
        <f t="shared" si="5"/>
        <v>733223</v>
      </c>
      <c r="P150" s="5"/>
    </row>
    <row r="151" spans="1:16" ht="12.75" customHeight="1" thickBot="1" x14ac:dyDescent="0.25">
      <c r="A151" s="199"/>
      <c r="B151" s="210"/>
      <c r="C151" s="210"/>
      <c r="D151" s="210"/>
      <c r="E151" s="210"/>
      <c r="F151" s="210"/>
      <c r="G151" s="210"/>
      <c r="H151" s="210"/>
      <c r="I151" s="210"/>
      <c r="J151" s="210"/>
      <c r="K151" s="210"/>
      <c r="L151" s="210"/>
      <c r="M151" s="210"/>
      <c r="N151" s="212"/>
    </row>
    <row r="152" spans="1:16" ht="12.75" customHeight="1" x14ac:dyDescent="0.2">
      <c r="A152" s="198" t="s">
        <v>69</v>
      </c>
      <c r="B152" s="209">
        <v>4450</v>
      </c>
      <c r="C152" s="209">
        <v>3732</v>
      </c>
      <c r="D152" s="209"/>
      <c r="E152" s="209">
        <v>382</v>
      </c>
      <c r="F152" s="209">
        <v>2553</v>
      </c>
      <c r="G152" s="209">
        <v>2583</v>
      </c>
      <c r="H152" s="209">
        <v>402</v>
      </c>
      <c r="I152" s="209"/>
      <c r="J152" s="209">
        <v>442</v>
      </c>
      <c r="K152" s="209"/>
      <c r="L152" s="209">
        <v>38</v>
      </c>
      <c r="M152" s="209">
        <v>1177</v>
      </c>
      <c r="N152" s="211">
        <f t="shared" si="5"/>
        <v>15759</v>
      </c>
    </row>
    <row r="153" spans="1:16" ht="12.75" customHeight="1" thickBot="1" x14ac:dyDescent="0.25">
      <c r="A153" s="199"/>
      <c r="B153" s="210"/>
      <c r="C153" s="210"/>
      <c r="D153" s="210"/>
      <c r="E153" s="210"/>
      <c r="F153" s="210"/>
      <c r="G153" s="210"/>
      <c r="H153" s="210"/>
      <c r="I153" s="210"/>
      <c r="J153" s="210"/>
      <c r="K153" s="210"/>
      <c r="L153" s="210"/>
      <c r="M153" s="210"/>
      <c r="N153" s="212"/>
    </row>
    <row r="154" spans="1:16" ht="12.75" customHeight="1" x14ac:dyDescent="0.2">
      <c r="A154" s="198" t="s">
        <v>70</v>
      </c>
      <c r="B154" s="209">
        <v>1350</v>
      </c>
      <c r="C154" s="209">
        <v>1125</v>
      </c>
      <c r="D154" s="209">
        <v>2340</v>
      </c>
      <c r="E154" s="209">
        <v>1935</v>
      </c>
      <c r="F154" s="209">
        <v>2160</v>
      </c>
      <c r="G154" s="209">
        <v>1260</v>
      </c>
      <c r="H154" s="209">
        <v>2115</v>
      </c>
      <c r="I154" s="209">
        <v>1530</v>
      </c>
      <c r="J154" s="209">
        <v>1710</v>
      </c>
      <c r="K154" s="209">
        <v>1575</v>
      </c>
      <c r="L154" s="209">
        <v>900</v>
      </c>
      <c r="M154" s="209">
        <v>585</v>
      </c>
      <c r="N154" s="211">
        <f t="shared" si="5"/>
        <v>18585</v>
      </c>
    </row>
    <row r="155" spans="1:16" ht="12.75" customHeight="1" thickBot="1" x14ac:dyDescent="0.25">
      <c r="A155" s="199"/>
      <c r="B155" s="210"/>
      <c r="C155" s="210"/>
      <c r="D155" s="210"/>
      <c r="E155" s="210"/>
      <c r="F155" s="210"/>
      <c r="G155" s="210"/>
      <c r="H155" s="210"/>
      <c r="I155" s="210"/>
      <c r="J155" s="210"/>
      <c r="K155" s="210"/>
      <c r="L155" s="210"/>
      <c r="M155" s="210"/>
      <c r="N155" s="212"/>
    </row>
    <row r="156" spans="1:16" ht="12.75" customHeight="1" x14ac:dyDescent="0.2">
      <c r="A156" s="198" t="s">
        <v>71</v>
      </c>
      <c r="B156" s="209">
        <v>2105</v>
      </c>
      <c r="C156" s="209">
        <v>2212</v>
      </c>
      <c r="D156" s="209">
        <v>3013</v>
      </c>
      <c r="E156" s="209">
        <v>3321</v>
      </c>
      <c r="F156" s="209">
        <v>3140</v>
      </c>
      <c r="G156" s="209">
        <v>2940</v>
      </c>
      <c r="H156" s="209">
        <v>2935</v>
      </c>
      <c r="I156" s="209">
        <v>3427</v>
      </c>
      <c r="J156" s="209">
        <v>3776</v>
      </c>
      <c r="K156" s="209">
        <v>2577</v>
      </c>
      <c r="L156" s="209">
        <v>2331</v>
      </c>
      <c r="M156" s="209">
        <v>2905</v>
      </c>
      <c r="N156" s="211">
        <f t="shared" si="5"/>
        <v>34682</v>
      </c>
    </row>
    <row r="157" spans="1:16" ht="12.75" customHeight="1" thickBot="1" x14ac:dyDescent="0.25">
      <c r="A157" s="199"/>
      <c r="B157" s="210"/>
      <c r="C157" s="210"/>
      <c r="D157" s="210"/>
      <c r="E157" s="210"/>
      <c r="F157" s="210"/>
      <c r="G157" s="210"/>
      <c r="H157" s="210"/>
      <c r="I157" s="210"/>
      <c r="J157" s="210"/>
      <c r="K157" s="210"/>
      <c r="L157" s="210"/>
      <c r="M157" s="210"/>
      <c r="N157" s="212"/>
    </row>
    <row r="158" spans="1:16" ht="12.75" customHeight="1" x14ac:dyDescent="0.2">
      <c r="A158" s="198" t="s">
        <v>72</v>
      </c>
      <c r="B158" s="209">
        <v>1326</v>
      </c>
      <c r="C158" s="209">
        <v>1596</v>
      </c>
      <c r="D158" s="209">
        <v>2209</v>
      </c>
      <c r="E158" s="209">
        <v>702</v>
      </c>
      <c r="F158" s="209">
        <v>515</v>
      </c>
      <c r="G158" s="209">
        <v>444</v>
      </c>
      <c r="H158" s="209">
        <v>250</v>
      </c>
      <c r="I158" s="209">
        <v>674</v>
      </c>
      <c r="J158" s="209">
        <v>288</v>
      </c>
      <c r="K158" s="209">
        <v>240</v>
      </c>
      <c r="L158" s="209">
        <v>144</v>
      </c>
      <c r="M158" s="209">
        <v>144</v>
      </c>
      <c r="N158" s="211">
        <f t="shared" si="5"/>
        <v>8532</v>
      </c>
    </row>
    <row r="159" spans="1:16" ht="12.75" customHeight="1" thickBot="1" x14ac:dyDescent="0.25">
      <c r="A159" s="199"/>
      <c r="B159" s="210"/>
      <c r="C159" s="210"/>
      <c r="D159" s="210"/>
      <c r="E159" s="210"/>
      <c r="F159" s="210"/>
      <c r="G159" s="210"/>
      <c r="H159" s="210"/>
      <c r="I159" s="210"/>
      <c r="J159" s="210"/>
      <c r="K159" s="210"/>
      <c r="L159" s="210"/>
      <c r="M159" s="210"/>
      <c r="N159" s="212"/>
    </row>
    <row r="160" spans="1:16" ht="12.75" customHeight="1" x14ac:dyDescent="0.2">
      <c r="A160" s="198" t="s">
        <v>60</v>
      </c>
      <c r="B160" s="209">
        <v>0</v>
      </c>
      <c r="C160" s="209">
        <v>0</v>
      </c>
      <c r="D160" s="209">
        <v>0</v>
      </c>
      <c r="E160" s="209">
        <v>0</v>
      </c>
      <c r="F160" s="209">
        <v>0</v>
      </c>
      <c r="G160" s="209">
        <v>0</v>
      </c>
      <c r="H160" s="209">
        <v>7</v>
      </c>
      <c r="I160" s="209">
        <v>25</v>
      </c>
      <c r="J160" s="209">
        <v>4</v>
      </c>
      <c r="K160" s="209">
        <v>7</v>
      </c>
      <c r="L160" s="209">
        <v>0</v>
      </c>
      <c r="M160" s="209">
        <v>18</v>
      </c>
      <c r="N160" s="211">
        <f t="shared" si="5"/>
        <v>61</v>
      </c>
    </row>
    <row r="161" spans="1:14" ht="12.75" customHeight="1" thickBot="1" x14ac:dyDescent="0.25">
      <c r="A161" s="199"/>
      <c r="B161" s="210"/>
      <c r="C161" s="210"/>
      <c r="D161" s="210"/>
      <c r="E161" s="210"/>
      <c r="F161" s="210"/>
      <c r="G161" s="210"/>
      <c r="H161" s="210"/>
      <c r="I161" s="210"/>
      <c r="J161" s="210"/>
      <c r="K161" s="210"/>
      <c r="L161" s="210"/>
      <c r="M161" s="210"/>
      <c r="N161" s="212"/>
    </row>
    <row r="162" spans="1:14" ht="12.75" customHeight="1" x14ac:dyDescent="0.2">
      <c r="A162" s="205" t="s">
        <v>13</v>
      </c>
      <c r="B162" s="194">
        <f>SUM(B136:B160)</f>
        <v>261961</v>
      </c>
      <c r="C162" s="194">
        <f>SUM(C136:C160)</f>
        <v>265933</v>
      </c>
      <c r="D162" s="194">
        <f t="shared" ref="D162:L162" si="6">SUM(D136:D160)</f>
        <v>275885</v>
      </c>
      <c r="E162" s="194">
        <f t="shared" si="6"/>
        <v>324810</v>
      </c>
      <c r="F162" s="194">
        <f t="shared" si="6"/>
        <v>309108</v>
      </c>
      <c r="G162" s="194">
        <f t="shared" si="6"/>
        <v>267177</v>
      </c>
      <c r="H162" s="194">
        <f t="shared" si="6"/>
        <v>317479</v>
      </c>
      <c r="I162" s="194">
        <f t="shared" si="6"/>
        <v>296931</v>
      </c>
      <c r="J162" s="194">
        <f t="shared" si="6"/>
        <v>343063</v>
      </c>
      <c r="K162" s="194">
        <f t="shared" si="6"/>
        <v>307862</v>
      </c>
      <c r="L162" s="194">
        <f t="shared" si="6"/>
        <v>286350</v>
      </c>
      <c r="M162" s="194">
        <f>SUM(M136:M160)</f>
        <v>250811</v>
      </c>
      <c r="N162" s="194">
        <f>SUM(N136:N160)</f>
        <v>3507370</v>
      </c>
    </row>
    <row r="163" spans="1:14" ht="12.75" customHeight="1" thickBot="1" x14ac:dyDescent="0.25">
      <c r="A163" s="206"/>
      <c r="B163" s="195"/>
      <c r="C163" s="195"/>
      <c r="D163" s="195"/>
      <c r="E163" s="195"/>
      <c r="F163" s="195"/>
      <c r="G163" s="195"/>
      <c r="H163" s="195"/>
      <c r="I163" s="195"/>
      <c r="J163" s="195"/>
      <c r="K163" s="195"/>
      <c r="L163" s="195"/>
      <c r="M163" s="195"/>
      <c r="N163" s="195"/>
    </row>
    <row r="167" spans="1:14" s="10" customFormat="1" ht="24.95" customHeight="1" x14ac:dyDescent="0.2">
      <c r="A167" s="204" t="s">
        <v>192</v>
      </c>
      <c r="B167" s="204"/>
      <c r="C167" s="204"/>
      <c r="D167" s="204"/>
      <c r="E167" s="204"/>
      <c r="F167" s="204"/>
      <c r="G167" s="204"/>
      <c r="H167" s="204"/>
      <c r="I167" s="204"/>
      <c r="J167" s="204"/>
      <c r="K167" s="204"/>
      <c r="L167" s="204"/>
      <c r="M167" s="204"/>
      <c r="N167" s="204"/>
    </row>
    <row r="168" spans="1:14" ht="12.75" customHeight="1" thickBot="1" x14ac:dyDescent="0.25">
      <c r="A168" s="3"/>
      <c r="F168" s="4"/>
    </row>
    <row r="169" spans="1:14" ht="12.75" customHeight="1" x14ac:dyDescent="0.2">
      <c r="A169" s="198"/>
      <c r="B169" s="198" t="s">
        <v>1</v>
      </c>
      <c r="C169" s="198" t="s">
        <v>2</v>
      </c>
      <c r="D169" s="198" t="s">
        <v>3</v>
      </c>
      <c r="E169" s="198" t="s">
        <v>4</v>
      </c>
      <c r="F169" s="198" t="s">
        <v>5</v>
      </c>
      <c r="G169" s="198" t="s">
        <v>6</v>
      </c>
      <c r="H169" s="198" t="s">
        <v>7</v>
      </c>
      <c r="I169" s="198" t="s">
        <v>8</v>
      </c>
      <c r="J169" s="198" t="s">
        <v>9</v>
      </c>
      <c r="K169" s="198" t="s">
        <v>10</v>
      </c>
      <c r="L169" s="198" t="s">
        <v>11</v>
      </c>
      <c r="M169" s="198" t="s">
        <v>12</v>
      </c>
      <c r="N169" s="196" t="s">
        <v>13</v>
      </c>
    </row>
    <row r="170" spans="1:14" ht="12.75" customHeight="1" thickBot="1" x14ac:dyDescent="0.25">
      <c r="A170" s="199"/>
      <c r="B170" s="199"/>
      <c r="C170" s="199"/>
      <c r="D170" s="199"/>
      <c r="E170" s="199"/>
      <c r="F170" s="199"/>
      <c r="G170" s="199"/>
      <c r="H170" s="199"/>
      <c r="I170" s="199"/>
      <c r="J170" s="199"/>
      <c r="K170" s="199"/>
      <c r="L170" s="199"/>
      <c r="M170" s="199"/>
      <c r="N170" s="197"/>
    </row>
    <row r="171" spans="1:14" ht="12.75" customHeight="1" x14ac:dyDescent="0.2">
      <c r="A171" s="198" t="s">
        <v>75</v>
      </c>
      <c r="B171" s="209">
        <v>4976</v>
      </c>
      <c r="C171" s="209">
        <v>6423</v>
      </c>
      <c r="D171" s="209">
        <v>7694</v>
      </c>
      <c r="E171" s="209">
        <v>11365</v>
      </c>
      <c r="F171" s="209">
        <v>7864</v>
      </c>
      <c r="G171" s="209">
        <v>14637</v>
      </c>
      <c r="H171" s="209">
        <v>14913</v>
      </c>
      <c r="I171" s="209">
        <v>11896</v>
      </c>
      <c r="J171" s="209">
        <v>11006</v>
      </c>
      <c r="K171" s="209">
        <v>4312</v>
      </c>
      <c r="L171" s="209">
        <v>1249</v>
      </c>
      <c r="M171" s="209">
        <v>2933</v>
      </c>
      <c r="N171" s="211">
        <f t="shared" ref="N171:N191" si="7">SUM(B171:M171)</f>
        <v>99268</v>
      </c>
    </row>
    <row r="172" spans="1:14" ht="12.75" customHeight="1" thickBot="1" x14ac:dyDescent="0.25">
      <c r="A172" s="199"/>
      <c r="B172" s="210"/>
      <c r="C172" s="210"/>
      <c r="D172" s="210"/>
      <c r="E172" s="210"/>
      <c r="F172" s="210"/>
      <c r="G172" s="210"/>
      <c r="H172" s="210"/>
      <c r="I172" s="210"/>
      <c r="J172" s="210"/>
      <c r="K172" s="210"/>
      <c r="L172" s="210"/>
      <c r="M172" s="210"/>
      <c r="N172" s="212"/>
    </row>
    <row r="173" spans="1:14" ht="12.75" customHeight="1" x14ac:dyDescent="0.2">
      <c r="A173" s="198" t="s">
        <v>76</v>
      </c>
      <c r="B173" s="209">
        <v>3589</v>
      </c>
      <c r="C173" s="209">
        <v>5371</v>
      </c>
      <c r="D173" s="209">
        <v>898</v>
      </c>
      <c r="E173" s="209">
        <v>1607</v>
      </c>
      <c r="F173" s="209">
        <v>4158</v>
      </c>
      <c r="G173" s="209">
        <v>1604</v>
      </c>
      <c r="H173" s="209">
        <v>1603</v>
      </c>
      <c r="I173" s="209">
        <v>2863</v>
      </c>
      <c r="J173" s="209">
        <v>1158</v>
      </c>
      <c r="K173" s="209">
        <v>1522</v>
      </c>
      <c r="L173" s="209">
        <v>1210</v>
      </c>
      <c r="M173" s="209">
        <v>754</v>
      </c>
      <c r="N173" s="211">
        <f t="shared" si="7"/>
        <v>26337</v>
      </c>
    </row>
    <row r="174" spans="1:14" ht="12.75" customHeight="1" thickBot="1" x14ac:dyDescent="0.25">
      <c r="A174" s="199"/>
      <c r="B174" s="210"/>
      <c r="C174" s="210"/>
      <c r="D174" s="210"/>
      <c r="E174" s="210"/>
      <c r="F174" s="210"/>
      <c r="G174" s="210"/>
      <c r="H174" s="210"/>
      <c r="I174" s="210"/>
      <c r="J174" s="210"/>
      <c r="K174" s="210"/>
      <c r="L174" s="210"/>
      <c r="M174" s="210"/>
      <c r="N174" s="212"/>
    </row>
    <row r="175" spans="1:14" ht="12.75" customHeight="1" x14ac:dyDescent="0.2">
      <c r="A175" s="198" t="s">
        <v>77</v>
      </c>
      <c r="B175" s="209">
        <v>17757</v>
      </c>
      <c r="C175" s="209">
        <v>3416</v>
      </c>
      <c r="D175" s="209">
        <v>3020</v>
      </c>
      <c r="E175" s="209">
        <v>1284</v>
      </c>
      <c r="F175" s="209">
        <v>3589</v>
      </c>
      <c r="G175" s="209">
        <v>2018</v>
      </c>
      <c r="H175" s="209">
        <v>3917</v>
      </c>
      <c r="I175" s="209">
        <v>6675</v>
      </c>
      <c r="J175" s="209">
        <v>9521</v>
      </c>
      <c r="K175" s="209">
        <v>5797</v>
      </c>
      <c r="L175" s="209">
        <v>6616</v>
      </c>
      <c r="M175" s="209">
        <v>3410</v>
      </c>
      <c r="N175" s="211">
        <f t="shared" si="7"/>
        <v>67020</v>
      </c>
    </row>
    <row r="176" spans="1:14" ht="12.75" customHeight="1" thickBot="1" x14ac:dyDescent="0.25">
      <c r="A176" s="199"/>
      <c r="B176" s="210"/>
      <c r="C176" s="210"/>
      <c r="D176" s="210"/>
      <c r="E176" s="210"/>
      <c r="F176" s="210"/>
      <c r="G176" s="210"/>
      <c r="H176" s="210"/>
      <c r="I176" s="210"/>
      <c r="J176" s="210"/>
      <c r="K176" s="210"/>
      <c r="L176" s="210"/>
      <c r="M176" s="210"/>
      <c r="N176" s="212"/>
    </row>
    <row r="177" spans="1:16" ht="12.75" customHeight="1" x14ac:dyDescent="0.2">
      <c r="A177" s="198" t="s">
        <v>78</v>
      </c>
      <c r="B177" s="209">
        <v>3305</v>
      </c>
      <c r="C177" s="209">
        <v>5296</v>
      </c>
      <c r="D177" s="209">
        <v>5036</v>
      </c>
      <c r="E177" s="209">
        <v>2674</v>
      </c>
      <c r="F177" s="209"/>
      <c r="G177" s="209"/>
      <c r="H177" s="209"/>
      <c r="I177" s="209"/>
      <c r="J177" s="209">
        <v>1641</v>
      </c>
      <c r="K177" s="209">
        <v>2502</v>
      </c>
      <c r="L177" s="209">
        <v>58</v>
      </c>
      <c r="M177" s="209"/>
      <c r="N177" s="211">
        <f t="shared" si="7"/>
        <v>20512</v>
      </c>
    </row>
    <row r="178" spans="1:16" ht="12.75" customHeight="1" thickBot="1" x14ac:dyDescent="0.25">
      <c r="A178" s="199"/>
      <c r="B178" s="210"/>
      <c r="C178" s="210"/>
      <c r="D178" s="210"/>
      <c r="E178" s="210"/>
      <c r="F178" s="210"/>
      <c r="G178" s="210"/>
      <c r="H178" s="210"/>
      <c r="I178" s="210"/>
      <c r="J178" s="210"/>
      <c r="K178" s="210"/>
      <c r="L178" s="210"/>
      <c r="M178" s="210"/>
      <c r="N178" s="212"/>
    </row>
    <row r="179" spans="1:16" ht="12.75" customHeight="1" x14ac:dyDescent="0.2">
      <c r="A179" s="198" t="s">
        <v>44</v>
      </c>
      <c r="B179" s="209">
        <v>5324</v>
      </c>
      <c r="C179" s="209">
        <v>8177</v>
      </c>
      <c r="D179" s="209">
        <v>8640</v>
      </c>
      <c r="E179" s="209">
        <v>7409</v>
      </c>
      <c r="F179" s="209">
        <v>8765</v>
      </c>
      <c r="G179" s="209">
        <v>9499</v>
      </c>
      <c r="H179" s="209">
        <v>7897</v>
      </c>
      <c r="I179" s="209">
        <v>11004</v>
      </c>
      <c r="J179" s="209">
        <v>9771</v>
      </c>
      <c r="K179" s="209">
        <v>10591</v>
      </c>
      <c r="L179" s="209">
        <v>10363</v>
      </c>
      <c r="M179" s="209">
        <v>6612</v>
      </c>
      <c r="N179" s="211">
        <f t="shared" si="7"/>
        <v>104052</v>
      </c>
    </row>
    <row r="180" spans="1:16" ht="12.75" customHeight="1" thickBot="1" x14ac:dyDescent="0.25">
      <c r="A180" s="199"/>
      <c r="B180" s="210"/>
      <c r="C180" s="210"/>
      <c r="D180" s="210"/>
      <c r="E180" s="210"/>
      <c r="F180" s="210"/>
      <c r="G180" s="210"/>
      <c r="H180" s="210"/>
      <c r="I180" s="210"/>
      <c r="J180" s="210"/>
      <c r="K180" s="210"/>
      <c r="L180" s="210"/>
      <c r="M180" s="210"/>
      <c r="N180" s="212"/>
    </row>
    <row r="181" spans="1:16" ht="12.75" customHeight="1" x14ac:dyDescent="0.2">
      <c r="A181" s="198" t="s">
        <v>96</v>
      </c>
      <c r="B181" s="209">
        <v>1035</v>
      </c>
      <c r="C181" s="209">
        <v>3157</v>
      </c>
      <c r="D181" s="209">
        <v>2973</v>
      </c>
      <c r="E181" s="209">
        <v>3833</v>
      </c>
      <c r="F181" s="209">
        <v>4480</v>
      </c>
      <c r="G181" s="209">
        <v>3824</v>
      </c>
      <c r="H181" s="209">
        <v>3397</v>
      </c>
      <c r="I181" s="209">
        <v>5311</v>
      </c>
      <c r="J181" s="209">
        <v>4218</v>
      </c>
      <c r="K181" s="209">
        <v>3588</v>
      </c>
      <c r="L181" s="209">
        <v>1414</v>
      </c>
      <c r="M181" s="209">
        <v>752</v>
      </c>
      <c r="N181" s="211">
        <f t="shared" si="7"/>
        <v>37982</v>
      </c>
      <c r="P181" s="5"/>
    </row>
    <row r="182" spans="1:16" ht="12.75" customHeight="1" thickBot="1" x14ac:dyDescent="0.25">
      <c r="A182" s="199"/>
      <c r="B182" s="210"/>
      <c r="C182" s="210"/>
      <c r="D182" s="210"/>
      <c r="E182" s="210"/>
      <c r="F182" s="210"/>
      <c r="G182" s="210"/>
      <c r="H182" s="210"/>
      <c r="I182" s="210"/>
      <c r="J182" s="210"/>
      <c r="K182" s="210"/>
      <c r="L182" s="210"/>
      <c r="M182" s="210"/>
      <c r="N182" s="212"/>
    </row>
    <row r="183" spans="1:16" ht="12.75" customHeight="1" x14ac:dyDescent="0.2">
      <c r="A183" s="198" t="s">
        <v>97</v>
      </c>
      <c r="B183" s="209"/>
      <c r="C183" s="209">
        <v>10640</v>
      </c>
      <c r="D183" s="209">
        <v>13456</v>
      </c>
      <c r="E183" s="209">
        <v>13196</v>
      </c>
      <c r="F183" s="209">
        <v>13685</v>
      </c>
      <c r="G183" s="209">
        <v>15212</v>
      </c>
      <c r="H183" s="209">
        <v>14152</v>
      </c>
      <c r="I183" s="209">
        <v>11587</v>
      </c>
      <c r="J183" s="209">
        <v>3864</v>
      </c>
      <c r="K183" s="209">
        <v>2001</v>
      </c>
      <c r="L183" s="209">
        <v>3310</v>
      </c>
      <c r="M183" s="209">
        <v>13539</v>
      </c>
      <c r="N183" s="211">
        <f t="shared" si="7"/>
        <v>114642</v>
      </c>
    </row>
    <row r="184" spans="1:16" ht="12.75" customHeight="1" thickBot="1" x14ac:dyDescent="0.25">
      <c r="A184" s="199"/>
      <c r="B184" s="210"/>
      <c r="C184" s="210"/>
      <c r="D184" s="210"/>
      <c r="E184" s="210"/>
      <c r="F184" s="210"/>
      <c r="G184" s="210"/>
      <c r="H184" s="210"/>
      <c r="I184" s="210"/>
      <c r="J184" s="210"/>
      <c r="K184" s="210"/>
      <c r="L184" s="210"/>
      <c r="M184" s="210"/>
      <c r="N184" s="212"/>
    </row>
    <row r="185" spans="1:16" ht="12.75" customHeight="1" x14ac:dyDescent="0.2">
      <c r="A185" s="198" t="s">
        <v>53</v>
      </c>
      <c r="B185" s="209">
        <v>11276</v>
      </c>
      <c r="C185" s="209">
        <v>11786</v>
      </c>
      <c r="D185" s="209">
        <v>13470</v>
      </c>
      <c r="E185" s="209">
        <v>12283</v>
      </c>
      <c r="F185" s="209">
        <v>12633</v>
      </c>
      <c r="G185" s="209">
        <v>11241</v>
      </c>
      <c r="H185" s="209">
        <v>8310</v>
      </c>
      <c r="I185" s="209">
        <v>13446</v>
      </c>
      <c r="J185" s="209">
        <v>11905</v>
      </c>
      <c r="K185" s="209">
        <v>7076</v>
      </c>
      <c r="L185" s="209">
        <v>7745</v>
      </c>
      <c r="M185" s="209">
        <v>5189</v>
      </c>
      <c r="N185" s="211">
        <f t="shared" si="7"/>
        <v>126360</v>
      </c>
    </row>
    <row r="186" spans="1:16" ht="12.75" customHeight="1" thickBot="1" x14ac:dyDescent="0.25">
      <c r="A186" s="199"/>
      <c r="B186" s="210"/>
      <c r="C186" s="210"/>
      <c r="D186" s="210"/>
      <c r="E186" s="210"/>
      <c r="F186" s="210"/>
      <c r="G186" s="210"/>
      <c r="H186" s="210"/>
      <c r="I186" s="210"/>
      <c r="J186" s="210"/>
      <c r="K186" s="210"/>
      <c r="L186" s="210"/>
      <c r="M186" s="210"/>
      <c r="N186" s="212"/>
    </row>
    <row r="187" spans="1:16" ht="12.75" customHeight="1" x14ac:dyDescent="0.2">
      <c r="A187" s="198" t="s">
        <v>60</v>
      </c>
      <c r="B187" s="209">
        <v>1092</v>
      </c>
      <c r="C187" s="209"/>
      <c r="D187" s="209"/>
      <c r="E187" s="209">
        <v>56</v>
      </c>
      <c r="F187" s="209"/>
      <c r="G187" s="209"/>
      <c r="H187" s="209">
        <v>81</v>
      </c>
      <c r="I187" s="209">
        <v>81</v>
      </c>
      <c r="J187" s="209"/>
      <c r="K187" s="209"/>
      <c r="L187" s="209"/>
      <c r="M187" s="209">
        <v>81</v>
      </c>
      <c r="N187" s="211">
        <f t="shared" si="7"/>
        <v>1391</v>
      </c>
    </row>
    <row r="188" spans="1:16" ht="12.75" customHeight="1" thickBot="1" x14ac:dyDescent="0.25">
      <c r="A188" s="199"/>
      <c r="B188" s="210"/>
      <c r="C188" s="210"/>
      <c r="D188" s="210"/>
      <c r="E188" s="210"/>
      <c r="F188" s="210"/>
      <c r="G188" s="210"/>
      <c r="H188" s="210"/>
      <c r="I188" s="210"/>
      <c r="J188" s="210"/>
      <c r="K188" s="210"/>
      <c r="L188" s="210"/>
      <c r="M188" s="210"/>
      <c r="N188" s="212"/>
    </row>
    <row r="189" spans="1:16" ht="12.75" customHeight="1" x14ac:dyDescent="0.2">
      <c r="A189" s="198" t="s">
        <v>69</v>
      </c>
      <c r="B189" s="209">
        <v>1734</v>
      </c>
      <c r="C189" s="209">
        <v>2424</v>
      </c>
      <c r="D189" s="209">
        <v>4152</v>
      </c>
      <c r="E189" s="209">
        <v>5997</v>
      </c>
      <c r="F189" s="209">
        <v>5761</v>
      </c>
      <c r="G189" s="209">
        <v>5930</v>
      </c>
      <c r="H189" s="209">
        <v>8036</v>
      </c>
      <c r="I189" s="209">
        <v>6608</v>
      </c>
      <c r="J189" s="209">
        <v>8566</v>
      </c>
      <c r="K189" s="209">
        <v>8570</v>
      </c>
      <c r="L189" s="209">
        <v>5306</v>
      </c>
      <c r="M189" s="209">
        <v>3252</v>
      </c>
      <c r="N189" s="211">
        <f t="shared" si="7"/>
        <v>66336</v>
      </c>
    </row>
    <row r="190" spans="1:16" ht="12.75" customHeight="1" thickBot="1" x14ac:dyDescent="0.25">
      <c r="A190" s="199"/>
      <c r="B190" s="210"/>
      <c r="C190" s="210"/>
      <c r="D190" s="210"/>
      <c r="E190" s="210"/>
      <c r="F190" s="210"/>
      <c r="G190" s="210"/>
      <c r="H190" s="210"/>
      <c r="I190" s="210"/>
      <c r="J190" s="210"/>
      <c r="K190" s="210"/>
      <c r="L190" s="210"/>
      <c r="M190" s="210"/>
      <c r="N190" s="212"/>
    </row>
    <row r="191" spans="1:16" ht="12.75" customHeight="1" x14ac:dyDescent="0.2">
      <c r="A191" s="198" t="s">
        <v>80</v>
      </c>
      <c r="B191" s="209">
        <v>11856</v>
      </c>
      <c r="C191" s="209">
        <v>9601</v>
      </c>
      <c r="D191" s="209">
        <v>9553</v>
      </c>
      <c r="E191" s="209">
        <v>8598</v>
      </c>
      <c r="F191" s="209">
        <v>11700</v>
      </c>
      <c r="G191" s="209">
        <v>10464</v>
      </c>
      <c r="H191" s="209">
        <v>10894</v>
      </c>
      <c r="I191" s="209">
        <v>11238</v>
      </c>
      <c r="J191" s="209">
        <v>9190</v>
      </c>
      <c r="K191" s="209">
        <v>13185</v>
      </c>
      <c r="L191" s="209">
        <v>9543</v>
      </c>
      <c r="M191" s="209">
        <v>7170</v>
      </c>
      <c r="N191" s="211">
        <f t="shared" si="7"/>
        <v>122992</v>
      </c>
    </row>
    <row r="192" spans="1:16" ht="12.75" customHeight="1" thickBot="1" x14ac:dyDescent="0.25">
      <c r="A192" s="199"/>
      <c r="B192" s="210"/>
      <c r="C192" s="210"/>
      <c r="D192" s="210"/>
      <c r="E192" s="210"/>
      <c r="F192" s="210"/>
      <c r="G192" s="210"/>
      <c r="H192" s="210"/>
      <c r="I192" s="210"/>
      <c r="J192" s="210"/>
      <c r="K192" s="210"/>
      <c r="L192" s="210"/>
      <c r="M192" s="210"/>
      <c r="N192" s="212"/>
    </row>
    <row r="193" spans="1:16" ht="12.75" customHeight="1" x14ac:dyDescent="0.2">
      <c r="A193" s="205" t="s">
        <v>13</v>
      </c>
      <c r="B193" s="194">
        <f>SUM(B171:B191)</f>
        <v>61944</v>
      </c>
      <c r="C193" s="194">
        <f t="shared" ref="C193:M193" si="8">SUM(C171:C191)</f>
        <v>66291</v>
      </c>
      <c r="D193" s="194">
        <f t="shared" si="8"/>
        <v>68892</v>
      </c>
      <c r="E193" s="194">
        <f t="shared" si="8"/>
        <v>68302</v>
      </c>
      <c r="F193" s="194">
        <f t="shared" si="8"/>
        <v>72635</v>
      </c>
      <c r="G193" s="194">
        <f t="shared" si="8"/>
        <v>74429</v>
      </c>
      <c r="H193" s="194">
        <f t="shared" si="8"/>
        <v>73200</v>
      </c>
      <c r="I193" s="194">
        <f t="shared" si="8"/>
        <v>80709</v>
      </c>
      <c r="J193" s="194">
        <f t="shared" si="8"/>
        <v>70840</v>
      </c>
      <c r="K193" s="194">
        <f t="shared" si="8"/>
        <v>59144</v>
      </c>
      <c r="L193" s="194">
        <f t="shared" si="8"/>
        <v>46814</v>
      </c>
      <c r="M193" s="194">
        <f t="shared" si="8"/>
        <v>43692</v>
      </c>
      <c r="N193" s="194">
        <f>SUM(N171:N191)</f>
        <v>786892</v>
      </c>
    </row>
    <row r="194" spans="1:16" ht="12.75" customHeight="1" thickBot="1" x14ac:dyDescent="0.25">
      <c r="A194" s="206"/>
      <c r="B194" s="195"/>
      <c r="C194" s="195"/>
      <c r="D194" s="195"/>
      <c r="E194" s="195"/>
      <c r="F194" s="195"/>
      <c r="G194" s="195"/>
      <c r="H194" s="195"/>
      <c r="I194" s="195"/>
      <c r="J194" s="195"/>
      <c r="K194" s="195"/>
      <c r="L194" s="195"/>
      <c r="M194" s="195"/>
      <c r="N194" s="195"/>
    </row>
    <row r="198" spans="1:16" s="10" customFormat="1" ht="24.95" customHeight="1" x14ac:dyDescent="0.2">
      <c r="A198" s="204" t="s">
        <v>193</v>
      </c>
      <c r="B198" s="204"/>
      <c r="C198" s="204"/>
      <c r="D198" s="204"/>
      <c r="E198" s="204"/>
      <c r="F198" s="204"/>
      <c r="G198" s="204"/>
      <c r="H198" s="204"/>
      <c r="I198" s="204"/>
      <c r="J198" s="204"/>
      <c r="K198" s="204"/>
      <c r="L198" s="204"/>
      <c r="M198" s="204"/>
      <c r="N198" s="204"/>
    </row>
    <row r="199" spans="1:16" ht="12.75" customHeight="1" thickBot="1" x14ac:dyDescent="0.25"/>
    <row r="200" spans="1:16" ht="12.75" customHeight="1" x14ac:dyDescent="0.2">
      <c r="A200" s="198"/>
      <c r="B200" s="198" t="s">
        <v>1</v>
      </c>
      <c r="C200" s="198" t="s">
        <v>2</v>
      </c>
      <c r="D200" s="198" t="s">
        <v>3</v>
      </c>
      <c r="E200" s="198" t="s">
        <v>4</v>
      </c>
      <c r="F200" s="198" t="s">
        <v>5</v>
      </c>
      <c r="G200" s="198" t="s">
        <v>6</v>
      </c>
      <c r="H200" s="198" t="s">
        <v>7</v>
      </c>
      <c r="I200" s="198" t="s">
        <v>8</v>
      </c>
      <c r="J200" s="198" t="s">
        <v>9</v>
      </c>
      <c r="K200" s="198" t="s">
        <v>10</v>
      </c>
      <c r="L200" s="198" t="s">
        <v>11</v>
      </c>
      <c r="M200" s="198" t="s">
        <v>12</v>
      </c>
      <c r="N200" s="196" t="s">
        <v>13</v>
      </c>
      <c r="P200" s="5"/>
    </row>
    <row r="201" spans="1:16" ht="12.75" customHeight="1" thickBot="1" x14ac:dyDescent="0.25">
      <c r="A201" s="199"/>
      <c r="B201" s="199"/>
      <c r="C201" s="199"/>
      <c r="D201" s="199"/>
      <c r="E201" s="199"/>
      <c r="F201" s="199"/>
      <c r="G201" s="199"/>
      <c r="H201" s="199"/>
      <c r="I201" s="199"/>
      <c r="J201" s="199"/>
      <c r="K201" s="199"/>
      <c r="L201" s="199"/>
      <c r="M201" s="199"/>
      <c r="N201" s="197"/>
    </row>
    <row r="202" spans="1:16" ht="12.75" customHeight="1" x14ac:dyDescent="0.2">
      <c r="A202" s="198" t="s">
        <v>33</v>
      </c>
      <c r="B202" s="209">
        <v>11890</v>
      </c>
      <c r="C202" s="209">
        <v>10878</v>
      </c>
      <c r="D202" s="209">
        <v>14727</v>
      </c>
      <c r="E202" s="209">
        <v>12537</v>
      </c>
      <c r="F202" s="209">
        <v>14523</v>
      </c>
      <c r="G202" s="209">
        <v>10389</v>
      </c>
      <c r="H202" s="209">
        <v>11946</v>
      </c>
      <c r="I202" s="209">
        <v>9905</v>
      </c>
      <c r="J202" s="209">
        <v>14617</v>
      </c>
      <c r="K202" s="209">
        <v>10429</v>
      </c>
      <c r="L202" s="209">
        <v>9271</v>
      </c>
      <c r="M202" s="209">
        <v>7723</v>
      </c>
      <c r="N202" s="211">
        <f>SUM(B202:M202)</f>
        <v>138835</v>
      </c>
    </row>
    <row r="203" spans="1:16" ht="12.75" customHeight="1" thickBot="1" x14ac:dyDescent="0.25">
      <c r="A203" s="199"/>
      <c r="B203" s="210"/>
      <c r="C203" s="210"/>
      <c r="D203" s="210"/>
      <c r="E203" s="210"/>
      <c r="F203" s="210"/>
      <c r="G203" s="210"/>
      <c r="H203" s="210"/>
      <c r="I203" s="210"/>
      <c r="J203" s="210"/>
      <c r="K203" s="210"/>
      <c r="L203" s="210"/>
      <c r="M203" s="210"/>
      <c r="N203" s="212"/>
    </row>
    <row r="204" spans="1:16" ht="12.75" customHeight="1" x14ac:dyDescent="0.2">
      <c r="A204" s="198" t="s">
        <v>82</v>
      </c>
      <c r="B204" s="209">
        <v>82615</v>
      </c>
      <c r="C204" s="209">
        <v>54693</v>
      </c>
      <c r="D204" s="209">
        <v>48021</v>
      </c>
      <c r="E204" s="209">
        <v>73619</v>
      </c>
      <c r="F204" s="209">
        <v>85159</v>
      </c>
      <c r="G204" s="209">
        <v>88451</v>
      </c>
      <c r="H204" s="209">
        <v>90187</v>
      </c>
      <c r="I204" s="209">
        <v>72859</v>
      </c>
      <c r="J204" s="209">
        <v>75303</v>
      </c>
      <c r="K204" s="209">
        <v>73656</v>
      </c>
      <c r="L204" s="209">
        <v>61816</v>
      </c>
      <c r="M204" s="209">
        <v>56989</v>
      </c>
      <c r="N204" s="211">
        <f>SUM(B204:M204)</f>
        <v>863368</v>
      </c>
    </row>
    <row r="205" spans="1:16" ht="12.75" customHeight="1" thickBot="1" x14ac:dyDescent="0.25">
      <c r="A205" s="199"/>
      <c r="B205" s="210"/>
      <c r="C205" s="210"/>
      <c r="D205" s="210"/>
      <c r="E205" s="210"/>
      <c r="F205" s="210"/>
      <c r="G205" s="210"/>
      <c r="H205" s="210"/>
      <c r="I205" s="210"/>
      <c r="J205" s="210"/>
      <c r="K205" s="210"/>
      <c r="L205" s="210"/>
      <c r="M205" s="210"/>
      <c r="N205" s="212"/>
    </row>
    <row r="206" spans="1:16" ht="12.75" customHeight="1" x14ac:dyDescent="0.2">
      <c r="A206" s="198" t="s">
        <v>83</v>
      </c>
      <c r="B206" s="209">
        <v>3080</v>
      </c>
      <c r="C206" s="209">
        <v>2560</v>
      </c>
      <c r="D206" s="209">
        <v>4680</v>
      </c>
      <c r="E206" s="209">
        <v>5720</v>
      </c>
      <c r="F206" s="209">
        <v>6240</v>
      </c>
      <c r="G206" s="209">
        <v>4640</v>
      </c>
      <c r="H206" s="209">
        <v>5720</v>
      </c>
      <c r="I206" s="209">
        <v>5160</v>
      </c>
      <c r="J206" s="209">
        <v>7666</v>
      </c>
      <c r="K206" s="209">
        <v>7128</v>
      </c>
      <c r="L206" s="209">
        <v>7479</v>
      </c>
      <c r="M206" s="209">
        <v>8200</v>
      </c>
      <c r="N206" s="211">
        <f>SUM(B206:M206)</f>
        <v>68273</v>
      </c>
    </row>
    <row r="207" spans="1:16" ht="12.75" customHeight="1" thickBot="1" x14ac:dyDescent="0.25">
      <c r="A207" s="199"/>
      <c r="B207" s="210"/>
      <c r="C207" s="210"/>
      <c r="D207" s="210"/>
      <c r="E207" s="210"/>
      <c r="F207" s="210"/>
      <c r="G207" s="210"/>
      <c r="H207" s="210"/>
      <c r="I207" s="210"/>
      <c r="J207" s="210"/>
      <c r="K207" s="210"/>
      <c r="L207" s="210"/>
      <c r="M207" s="210"/>
      <c r="N207" s="212"/>
    </row>
    <row r="208" spans="1:16" ht="12.75" customHeight="1" x14ac:dyDescent="0.2">
      <c r="A208" s="198" t="s">
        <v>88</v>
      </c>
      <c r="B208" s="209">
        <v>1932</v>
      </c>
      <c r="C208" s="209">
        <v>1518</v>
      </c>
      <c r="D208" s="209">
        <v>552</v>
      </c>
      <c r="E208" s="209">
        <v>905</v>
      </c>
      <c r="F208" s="209">
        <v>573</v>
      </c>
      <c r="G208" s="209">
        <v>1824</v>
      </c>
      <c r="H208" s="209">
        <v>4530</v>
      </c>
      <c r="I208" s="209">
        <v>2651</v>
      </c>
      <c r="J208" s="209">
        <v>2393</v>
      </c>
      <c r="K208" s="209">
        <v>2443</v>
      </c>
      <c r="L208" s="209">
        <v>1891</v>
      </c>
      <c r="M208" s="209">
        <v>2285</v>
      </c>
      <c r="N208" s="211">
        <f>SUM(B208:M208)</f>
        <v>23497</v>
      </c>
    </row>
    <row r="209" spans="1:14" ht="12.75" customHeight="1" thickBot="1" x14ac:dyDescent="0.25">
      <c r="A209" s="199"/>
      <c r="B209" s="210"/>
      <c r="C209" s="210"/>
      <c r="D209" s="210"/>
      <c r="E209" s="210"/>
      <c r="F209" s="210"/>
      <c r="G209" s="210"/>
      <c r="H209" s="210"/>
      <c r="I209" s="210"/>
      <c r="J209" s="210"/>
      <c r="K209" s="210"/>
      <c r="L209" s="210"/>
      <c r="M209" s="210"/>
      <c r="N209" s="212"/>
    </row>
    <row r="210" spans="1:14" ht="12.75" customHeight="1" x14ac:dyDescent="0.2">
      <c r="A210" s="198" t="s">
        <v>89</v>
      </c>
      <c r="B210" s="209">
        <v>1305</v>
      </c>
      <c r="C210" s="209">
        <v>727</v>
      </c>
      <c r="D210" s="209">
        <v>30</v>
      </c>
      <c r="E210" s="209"/>
      <c r="F210" s="209">
        <v>1525</v>
      </c>
      <c r="G210" s="209">
        <v>2234</v>
      </c>
      <c r="H210" s="209">
        <v>330</v>
      </c>
      <c r="I210" s="209">
        <v>489</v>
      </c>
      <c r="J210" s="209">
        <v>948</v>
      </c>
      <c r="K210" s="209">
        <v>1200</v>
      </c>
      <c r="L210" s="209"/>
      <c r="M210" s="209">
        <v>654</v>
      </c>
      <c r="N210" s="211">
        <f>SUM(B210:M210)</f>
        <v>9442</v>
      </c>
    </row>
    <row r="211" spans="1:14" ht="12.75" customHeight="1" thickBot="1" x14ac:dyDescent="0.25">
      <c r="A211" s="199"/>
      <c r="B211" s="210"/>
      <c r="C211" s="210"/>
      <c r="D211" s="210"/>
      <c r="E211" s="210"/>
      <c r="F211" s="210"/>
      <c r="G211" s="210"/>
      <c r="H211" s="210"/>
      <c r="I211" s="210"/>
      <c r="J211" s="210"/>
      <c r="K211" s="210"/>
      <c r="L211" s="210"/>
      <c r="M211" s="210"/>
      <c r="N211" s="212"/>
    </row>
    <row r="212" spans="1:14" ht="12.75" customHeight="1" x14ac:dyDescent="0.2">
      <c r="A212" s="205" t="s">
        <v>13</v>
      </c>
      <c r="B212" s="194">
        <f t="shared" ref="B212:M212" si="9">SUM(B202:B210)</f>
        <v>100822</v>
      </c>
      <c r="C212" s="194">
        <f t="shared" si="9"/>
        <v>70376</v>
      </c>
      <c r="D212" s="194">
        <f t="shared" si="9"/>
        <v>68010</v>
      </c>
      <c r="E212" s="194">
        <f t="shared" si="9"/>
        <v>92781</v>
      </c>
      <c r="F212" s="194">
        <f t="shared" si="9"/>
        <v>108020</v>
      </c>
      <c r="G212" s="194">
        <f t="shared" si="9"/>
        <v>107538</v>
      </c>
      <c r="H212" s="194">
        <f t="shared" si="9"/>
        <v>112713</v>
      </c>
      <c r="I212" s="194">
        <f t="shared" si="9"/>
        <v>91064</v>
      </c>
      <c r="J212" s="194">
        <f t="shared" si="9"/>
        <v>100927</v>
      </c>
      <c r="K212" s="194">
        <f t="shared" si="9"/>
        <v>94856</v>
      </c>
      <c r="L212" s="194">
        <f t="shared" si="9"/>
        <v>80457</v>
      </c>
      <c r="M212" s="194">
        <f t="shared" si="9"/>
        <v>75851</v>
      </c>
      <c r="N212" s="194">
        <f>SUM(N202:N210)</f>
        <v>1103415</v>
      </c>
    </row>
    <row r="213" spans="1:14" ht="12.75" customHeight="1" thickBot="1" x14ac:dyDescent="0.25">
      <c r="A213" s="206"/>
      <c r="B213" s="195"/>
      <c r="C213" s="195"/>
      <c r="D213" s="195"/>
      <c r="E213" s="195"/>
      <c r="F213" s="195"/>
      <c r="G213" s="195"/>
      <c r="H213" s="195"/>
      <c r="I213" s="195"/>
      <c r="J213" s="195"/>
      <c r="K213" s="195"/>
      <c r="L213" s="195"/>
      <c r="M213" s="195"/>
      <c r="N213" s="195"/>
    </row>
    <row r="217" spans="1:14" s="10" customFormat="1" ht="24.95" customHeight="1" x14ac:dyDescent="0.2">
      <c r="A217" s="204" t="s">
        <v>194</v>
      </c>
      <c r="B217" s="204"/>
      <c r="C217" s="204"/>
      <c r="D217" s="204"/>
      <c r="E217" s="204"/>
      <c r="F217" s="204"/>
      <c r="G217" s="204"/>
      <c r="H217" s="204"/>
      <c r="I217" s="204"/>
      <c r="J217" s="204"/>
      <c r="K217" s="204"/>
      <c r="L217" s="204"/>
      <c r="M217" s="204"/>
      <c r="N217" s="204"/>
    </row>
    <row r="218" spans="1:14" ht="12.75" customHeight="1" thickBot="1" x14ac:dyDescent="0.25"/>
    <row r="219" spans="1:14" ht="12.75" customHeight="1" x14ac:dyDescent="0.2">
      <c r="A219" s="198"/>
      <c r="B219" s="198" t="s">
        <v>1</v>
      </c>
      <c r="C219" s="198" t="s">
        <v>2</v>
      </c>
      <c r="D219" s="198" t="s">
        <v>3</v>
      </c>
      <c r="E219" s="198" t="s">
        <v>4</v>
      </c>
      <c r="F219" s="198" t="s">
        <v>5</v>
      </c>
      <c r="G219" s="198" t="s">
        <v>6</v>
      </c>
      <c r="H219" s="198" t="s">
        <v>7</v>
      </c>
      <c r="I219" s="198" t="s">
        <v>8</v>
      </c>
      <c r="J219" s="198" t="s">
        <v>9</v>
      </c>
      <c r="K219" s="198" t="s">
        <v>10</v>
      </c>
      <c r="L219" s="198" t="s">
        <v>11</v>
      </c>
      <c r="M219" s="198" t="s">
        <v>12</v>
      </c>
      <c r="N219" s="196" t="s">
        <v>13</v>
      </c>
    </row>
    <row r="220" spans="1:14" ht="12.75" customHeight="1" thickBot="1" x14ac:dyDescent="0.25">
      <c r="A220" s="199"/>
      <c r="B220" s="199"/>
      <c r="C220" s="199"/>
      <c r="D220" s="199"/>
      <c r="E220" s="199"/>
      <c r="F220" s="199"/>
      <c r="G220" s="199"/>
      <c r="H220" s="199"/>
      <c r="I220" s="199"/>
      <c r="J220" s="199"/>
      <c r="K220" s="199"/>
      <c r="L220" s="199"/>
      <c r="M220" s="199"/>
      <c r="N220" s="197"/>
    </row>
    <row r="221" spans="1:14" ht="12.75" customHeight="1" x14ac:dyDescent="0.2">
      <c r="A221" s="198" t="s">
        <v>91</v>
      </c>
      <c r="B221" s="209">
        <v>29280</v>
      </c>
      <c r="C221" s="209">
        <v>19840</v>
      </c>
      <c r="D221" s="209">
        <v>12400</v>
      </c>
      <c r="E221" s="209">
        <v>13760</v>
      </c>
      <c r="F221" s="209">
        <v>22000</v>
      </c>
      <c r="G221" s="209">
        <v>10560</v>
      </c>
      <c r="H221" s="209">
        <v>0</v>
      </c>
      <c r="I221" s="209">
        <v>11840</v>
      </c>
      <c r="J221" s="209">
        <v>21840</v>
      </c>
      <c r="K221" s="209">
        <v>31400</v>
      </c>
      <c r="L221" s="209">
        <v>28560</v>
      </c>
      <c r="M221" s="209">
        <v>25320</v>
      </c>
      <c r="N221" s="211">
        <f>SUM(B221:M221)</f>
        <v>226800</v>
      </c>
    </row>
    <row r="222" spans="1:14" ht="12.75" customHeight="1" thickBot="1" x14ac:dyDescent="0.25">
      <c r="A222" s="199"/>
      <c r="B222" s="210"/>
      <c r="C222" s="210"/>
      <c r="D222" s="210"/>
      <c r="E222" s="210"/>
      <c r="F222" s="210"/>
      <c r="G222" s="210"/>
      <c r="H222" s="210"/>
      <c r="I222" s="210"/>
      <c r="J222" s="210"/>
      <c r="K222" s="210"/>
      <c r="L222" s="210"/>
      <c r="M222" s="210"/>
      <c r="N222" s="212"/>
    </row>
    <row r="223" spans="1:14" ht="12.75" customHeight="1" x14ac:dyDescent="0.2">
      <c r="A223" s="205" t="s">
        <v>13</v>
      </c>
      <c r="B223" s="194">
        <f t="shared" ref="B223:M223" si="10">SUM(B221:B221)</f>
        <v>29280</v>
      </c>
      <c r="C223" s="194">
        <f t="shared" si="10"/>
        <v>19840</v>
      </c>
      <c r="D223" s="194">
        <f t="shared" si="10"/>
        <v>12400</v>
      </c>
      <c r="E223" s="194">
        <f t="shared" si="10"/>
        <v>13760</v>
      </c>
      <c r="F223" s="194">
        <f t="shared" si="10"/>
        <v>22000</v>
      </c>
      <c r="G223" s="194">
        <f t="shared" si="10"/>
        <v>10560</v>
      </c>
      <c r="H223" s="194">
        <f t="shared" si="10"/>
        <v>0</v>
      </c>
      <c r="I223" s="194">
        <f t="shared" si="10"/>
        <v>11840</v>
      </c>
      <c r="J223" s="194">
        <f t="shared" si="10"/>
        <v>21840</v>
      </c>
      <c r="K223" s="194">
        <f t="shared" si="10"/>
        <v>31400</v>
      </c>
      <c r="L223" s="194">
        <f t="shared" si="10"/>
        <v>28560</v>
      </c>
      <c r="M223" s="194">
        <f t="shared" si="10"/>
        <v>25320</v>
      </c>
      <c r="N223" s="194">
        <f>SUM(B223:M223)</f>
        <v>226800</v>
      </c>
    </row>
    <row r="224" spans="1:14" ht="12.75" customHeight="1" thickBot="1" x14ac:dyDescent="0.25">
      <c r="A224" s="206"/>
      <c r="B224" s="195"/>
      <c r="C224" s="195"/>
      <c r="D224" s="195"/>
      <c r="E224" s="195"/>
      <c r="F224" s="195"/>
      <c r="G224" s="195"/>
      <c r="H224" s="195" t="s">
        <v>98</v>
      </c>
      <c r="I224" s="195"/>
      <c r="J224" s="195"/>
      <c r="K224" s="195"/>
      <c r="L224" s="195"/>
      <c r="M224" s="195"/>
      <c r="N224" s="195"/>
    </row>
    <row r="225" spans="8:8" ht="12.75" customHeight="1" x14ac:dyDescent="0.2">
      <c r="H225" s="2" t="s">
        <v>98</v>
      </c>
    </row>
  </sheetData>
  <mergeCells count="1275">
    <mergeCell ref="A198:N198"/>
    <mergeCell ref="A167:N167"/>
    <mergeCell ref="A132:N132"/>
    <mergeCell ref="K160:K161"/>
    <mergeCell ref="L160:L161"/>
    <mergeCell ref="M160:M161"/>
    <mergeCell ref="N160:N161"/>
    <mergeCell ref="N158:N159"/>
    <mergeCell ref="B160:B161"/>
    <mergeCell ref="A6:E6"/>
    <mergeCell ref="A5:E5"/>
    <mergeCell ref="A4:E4"/>
    <mergeCell ref="A13:N13"/>
    <mergeCell ref="A10:E10"/>
    <mergeCell ref="A9:E9"/>
    <mergeCell ref="A8:E8"/>
    <mergeCell ref="A7:E7"/>
    <mergeCell ref="A47:A48"/>
    <mergeCell ref="A49:A50"/>
    <mergeCell ref="A35:A36"/>
    <mergeCell ref="A37:A38"/>
    <mergeCell ref="A39:A40"/>
    <mergeCell ref="A41:A42"/>
    <mergeCell ref="M47:M48"/>
    <mergeCell ref="L43:L44"/>
    <mergeCell ref="I43:I44"/>
    <mergeCell ref="J43:J44"/>
    <mergeCell ref="J45:J46"/>
    <mergeCell ref="K45:K46"/>
    <mergeCell ref="N47:N48"/>
    <mergeCell ref="N45:N46"/>
    <mergeCell ref="B47:B48"/>
    <mergeCell ref="A2:N2"/>
    <mergeCell ref="I51:I52"/>
    <mergeCell ref="J51:J52"/>
    <mergeCell ref="K51:K52"/>
    <mergeCell ref="L51:L52"/>
    <mergeCell ref="E51:E52"/>
    <mergeCell ref="F51:F52"/>
    <mergeCell ref="G51:G52"/>
    <mergeCell ref="H51:H52"/>
    <mergeCell ref="A51:A52"/>
    <mergeCell ref="A101:N101"/>
    <mergeCell ref="A56:N56"/>
    <mergeCell ref="M51:M52"/>
    <mergeCell ref="N51:N52"/>
    <mergeCell ref="B51:B52"/>
    <mergeCell ref="C51:C52"/>
    <mergeCell ref="D51:D52"/>
    <mergeCell ref="K94:K95"/>
    <mergeCell ref="L94:L95"/>
    <mergeCell ref="M94:M95"/>
    <mergeCell ref="N49:N50"/>
    <mergeCell ref="A17:A18"/>
    <mergeCell ref="A19:A20"/>
    <mergeCell ref="A21:A22"/>
    <mergeCell ref="A23:A24"/>
    <mergeCell ref="A25:A26"/>
    <mergeCell ref="A27:A28"/>
    <mergeCell ref="A29:A30"/>
    <mergeCell ref="A31:A32"/>
    <mergeCell ref="A33:A34"/>
    <mergeCell ref="A43:A44"/>
    <mergeCell ref="A45:A46"/>
    <mergeCell ref="C47:C48"/>
    <mergeCell ref="D47:D48"/>
    <mergeCell ref="E47:E48"/>
    <mergeCell ref="F47:F48"/>
    <mergeCell ref="G47:G48"/>
    <mergeCell ref="H47:H48"/>
    <mergeCell ref="M45:M46"/>
    <mergeCell ref="B49:B50"/>
    <mergeCell ref="C49:C50"/>
    <mergeCell ref="D49:D50"/>
    <mergeCell ref="E49:E50"/>
    <mergeCell ref="K47:K48"/>
    <mergeCell ref="L47:L48"/>
    <mergeCell ref="I47:I48"/>
    <mergeCell ref="J47:J48"/>
    <mergeCell ref="J49:J50"/>
    <mergeCell ref="K49:K50"/>
    <mergeCell ref="L49:L50"/>
    <mergeCell ref="M49:M50"/>
    <mergeCell ref="F49:F50"/>
    <mergeCell ref="G49:G50"/>
    <mergeCell ref="H49:H50"/>
    <mergeCell ref="I49:I50"/>
    <mergeCell ref="L45:L46"/>
    <mergeCell ref="H43:H44"/>
    <mergeCell ref="B45:B46"/>
    <mergeCell ref="C45:C46"/>
    <mergeCell ref="D45:D46"/>
    <mergeCell ref="E45:E46"/>
    <mergeCell ref="K43:K44"/>
    <mergeCell ref="B43:B44"/>
    <mergeCell ref="C43:C44"/>
    <mergeCell ref="D43:D44"/>
    <mergeCell ref="F45:F46"/>
    <mergeCell ref="G45:G46"/>
    <mergeCell ref="H45:H46"/>
    <mergeCell ref="I45:I46"/>
    <mergeCell ref="I41:I42"/>
    <mergeCell ref="I39:I40"/>
    <mergeCell ref="J39:J40"/>
    <mergeCell ref="K39:K40"/>
    <mergeCell ref="M43:M44"/>
    <mergeCell ref="N43:N44"/>
    <mergeCell ref="N41:N42"/>
    <mergeCell ref="H41:H42"/>
    <mergeCell ref="B39:B40"/>
    <mergeCell ref="C39:C40"/>
    <mergeCell ref="D39:D40"/>
    <mergeCell ref="E39:E40"/>
    <mergeCell ref="F39:F40"/>
    <mergeCell ref="G39:G40"/>
    <mergeCell ref="H39:H40"/>
    <mergeCell ref="H35:H36"/>
    <mergeCell ref="I35:I36"/>
    <mergeCell ref="J35:J36"/>
    <mergeCell ref="L39:L40"/>
    <mergeCell ref="J41:J42"/>
    <mergeCell ref="K41:K42"/>
    <mergeCell ref="L41:L42"/>
    <mergeCell ref="B41:B42"/>
    <mergeCell ref="C41:C42"/>
    <mergeCell ref="D41:D42"/>
    <mergeCell ref="G41:G42"/>
    <mergeCell ref="E43:E44"/>
    <mergeCell ref="F43:F44"/>
    <mergeCell ref="G43:G44"/>
    <mergeCell ref="H37:H38"/>
    <mergeCell ref="I37:I38"/>
    <mergeCell ref="J37:J38"/>
    <mergeCell ref="K37:K38"/>
    <mergeCell ref="D37:D38"/>
    <mergeCell ref="E37:E38"/>
    <mergeCell ref="F37:F38"/>
    <mergeCell ref="M35:M36"/>
    <mergeCell ref="N33:N34"/>
    <mergeCell ref="B35:B36"/>
    <mergeCell ref="C35:C36"/>
    <mergeCell ref="D35:D36"/>
    <mergeCell ref="E35:E36"/>
    <mergeCell ref="F35:F36"/>
    <mergeCell ref="G35:G36"/>
    <mergeCell ref="B31:B32"/>
    <mergeCell ref="C31:C32"/>
    <mergeCell ref="D31:D32"/>
    <mergeCell ref="E31:E32"/>
    <mergeCell ref="F31:F32"/>
    <mergeCell ref="G31:G32"/>
    <mergeCell ref="M37:M38"/>
    <mergeCell ref="N37:N38"/>
    <mergeCell ref="M41:M42"/>
    <mergeCell ref="M39:M40"/>
    <mergeCell ref="N39:N40"/>
    <mergeCell ref="G37:G38"/>
    <mergeCell ref="L37:L38"/>
    <mergeCell ref="M29:M30"/>
    <mergeCell ref="J29:J30"/>
    <mergeCell ref="K29:K30"/>
    <mergeCell ref="L33:L34"/>
    <mergeCell ref="M33:M34"/>
    <mergeCell ref="M31:M32"/>
    <mergeCell ref="I31:I32"/>
    <mergeCell ref="J31:J32"/>
    <mergeCell ref="N31:N32"/>
    <mergeCell ref="B33:B34"/>
    <mergeCell ref="C33:C34"/>
    <mergeCell ref="D33:D34"/>
    <mergeCell ref="E33:E34"/>
    <mergeCell ref="F33:F34"/>
    <mergeCell ref="G33:G34"/>
    <mergeCell ref="L31:L32"/>
    <mergeCell ref="B27:B28"/>
    <mergeCell ref="C27:C28"/>
    <mergeCell ref="D27:D28"/>
    <mergeCell ref="E27:E28"/>
    <mergeCell ref="F27:F28"/>
    <mergeCell ref="L27:L28"/>
    <mergeCell ref="I27:I28"/>
    <mergeCell ref="J27:J28"/>
    <mergeCell ref="N29:N30"/>
    <mergeCell ref="J33:J34"/>
    <mergeCell ref="K33:K34"/>
    <mergeCell ref="H33:H34"/>
    <mergeCell ref="I33:I34"/>
    <mergeCell ref="L23:L24"/>
    <mergeCell ref="J25:J26"/>
    <mergeCell ref="K25:K26"/>
    <mergeCell ref="L25:L26"/>
    <mergeCell ref="B25:B26"/>
    <mergeCell ref="C90:C91"/>
    <mergeCell ref="D90:D91"/>
    <mergeCell ref="E90:E91"/>
    <mergeCell ref="J94:J95"/>
    <mergeCell ref="J92:J93"/>
    <mergeCell ref="K92:K93"/>
    <mergeCell ref="C25:C26"/>
    <mergeCell ref="D25:D26"/>
    <mergeCell ref="E25:E26"/>
    <mergeCell ref="F25:F26"/>
    <mergeCell ref="G25:G26"/>
    <mergeCell ref="G27:G28"/>
    <mergeCell ref="H29:H30"/>
    <mergeCell ref="I29:I30"/>
    <mergeCell ref="L88:L89"/>
    <mergeCell ref="L84:L85"/>
    <mergeCell ref="D84:D85"/>
    <mergeCell ref="E84:E85"/>
    <mergeCell ref="L82:L83"/>
    <mergeCell ref="I76:I77"/>
    <mergeCell ref="I78:I79"/>
    <mergeCell ref="J78:J79"/>
    <mergeCell ref="K78:K79"/>
    <mergeCell ref="H27:H28"/>
    <mergeCell ref="L29:L30"/>
    <mergeCell ref="K35:K36"/>
    <mergeCell ref="L35:L36"/>
    <mergeCell ref="H21:H22"/>
    <mergeCell ref="I21:I22"/>
    <mergeCell ref="J21:J22"/>
    <mergeCell ref="K21:K22"/>
    <mergeCell ref="D21:D22"/>
    <mergeCell ref="E21:E22"/>
    <mergeCell ref="F21:F22"/>
    <mergeCell ref="G21:G22"/>
    <mergeCell ref="H31:H32"/>
    <mergeCell ref="K31:K32"/>
    <mergeCell ref="H25:H26"/>
    <mergeCell ref="D29:D30"/>
    <mergeCell ref="E29:E30"/>
    <mergeCell ref="F29:F30"/>
    <mergeCell ref="G29:G30"/>
    <mergeCell ref="K27:K28"/>
    <mergeCell ref="E41:E42"/>
    <mergeCell ref="F41:F42"/>
    <mergeCell ref="I25:I26"/>
    <mergeCell ref="I23:I24"/>
    <mergeCell ref="J23:J24"/>
    <mergeCell ref="K23:K24"/>
    <mergeCell ref="B19:B20"/>
    <mergeCell ref="C19:C20"/>
    <mergeCell ref="D19:D20"/>
    <mergeCell ref="E19:E20"/>
    <mergeCell ref="F19:F20"/>
    <mergeCell ref="G19:G20"/>
    <mergeCell ref="M21:M22"/>
    <mergeCell ref="N21:N22"/>
    <mergeCell ref="B23:B24"/>
    <mergeCell ref="C23:C24"/>
    <mergeCell ref="D23:D24"/>
    <mergeCell ref="E23:E24"/>
    <mergeCell ref="F23:F24"/>
    <mergeCell ref="G23:G24"/>
    <mergeCell ref="H23:H24"/>
    <mergeCell ref="N94:N95"/>
    <mergeCell ref="N92:N93"/>
    <mergeCell ref="H94:H95"/>
    <mergeCell ref="I94:I95"/>
    <mergeCell ref="B94:B95"/>
    <mergeCell ref="C94:C95"/>
    <mergeCell ref="D94:D95"/>
    <mergeCell ref="E94:E95"/>
    <mergeCell ref="F94:F95"/>
    <mergeCell ref="G94:G95"/>
    <mergeCell ref="B92:B93"/>
    <mergeCell ref="C92:C93"/>
    <mergeCell ref="D92:D93"/>
    <mergeCell ref="E92:E93"/>
    <mergeCell ref="D88:D89"/>
    <mergeCell ref="E88:E89"/>
    <mergeCell ref="B90:B91"/>
    <mergeCell ref="N90:N91"/>
    <mergeCell ref="N88:N89"/>
    <mergeCell ref="H88:H89"/>
    <mergeCell ref="I88:I89"/>
    <mergeCell ref="H90:H91"/>
    <mergeCell ref="K90:K91"/>
    <mergeCell ref="L90:L91"/>
    <mergeCell ref="I90:I91"/>
    <mergeCell ref="L17:L18"/>
    <mergeCell ref="M17:M18"/>
    <mergeCell ref="F17:F18"/>
    <mergeCell ref="G17:G18"/>
    <mergeCell ref="H17:H18"/>
    <mergeCell ref="I17:I18"/>
    <mergeCell ref="H19:H20"/>
    <mergeCell ref="I19:I20"/>
    <mergeCell ref="J19:J20"/>
    <mergeCell ref="J17:J18"/>
    <mergeCell ref="K17:K18"/>
    <mergeCell ref="K19:K20"/>
    <mergeCell ref="L19:L20"/>
    <mergeCell ref="M19:M20"/>
    <mergeCell ref="N19:N20"/>
    <mergeCell ref="N17:N18"/>
    <mergeCell ref="L21:L22"/>
    <mergeCell ref="M25:M26"/>
    <mergeCell ref="M23:M24"/>
    <mergeCell ref="N23:N24"/>
    <mergeCell ref="M27:M28"/>
    <mergeCell ref="N27:N28"/>
    <mergeCell ref="N25:N26"/>
    <mergeCell ref="N35:N36"/>
    <mergeCell ref="M88:M89"/>
    <mergeCell ref="M86:M87"/>
    <mergeCell ref="G88:G89"/>
    <mergeCell ref="L92:L93"/>
    <mergeCell ref="M92:M93"/>
    <mergeCell ref="F92:F93"/>
    <mergeCell ref="G92:G93"/>
    <mergeCell ref="H92:H93"/>
    <mergeCell ref="I92:I93"/>
    <mergeCell ref="F90:F91"/>
    <mergeCell ref="G90:G91"/>
    <mergeCell ref="I86:I87"/>
    <mergeCell ref="J86:J87"/>
    <mergeCell ref="K86:K87"/>
    <mergeCell ref="F88:F89"/>
    <mergeCell ref="J90:J91"/>
    <mergeCell ref="M90:M91"/>
    <mergeCell ref="N84:N85"/>
    <mergeCell ref="B86:B87"/>
    <mergeCell ref="C86:C87"/>
    <mergeCell ref="D86:D87"/>
    <mergeCell ref="E86:E87"/>
    <mergeCell ref="F86:F87"/>
    <mergeCell ref="G86:G87"/>
    <mergeCell ref="H86:H87"/>
    <mergeCell ref="H84:H85"/>
    <mergeCell ref="I84:I85"/>
    <mergeCell ref="L86:L87"/>
    <mergeCell ref="N86:N87"/>
    <mergeCell ref="B80:B81"/>
    <mergeCell ref="C80:C81"/>
    <mergeCell ref="D80:D81"/>
    <mergeCell ref="E80:E81"/>
    <mergeCell ref="F80:F81"/>
    <mergeCell ref="G80:G81"/>
    <mergeCell ref="H80:H81"/>
    <mergeCell ref="I80:I81"/>
    <mergeCell ref="K82:K83"/>
    <mergeCell ref="M84:M85"/>
    <mergeCell ref="J84:J85"/>
    <mergeCell ref="K84:K85"/>
    <mergeCell ref="F84:F85"/>
    <mergeCell ref="G84:G85"/>
    <mergeCell ref="N82:N83"/>
    <mergeCell ref="N80:N81"/>
    <mergeCell ref="H82:H83"/>
    <mergeCell ref="I82:I83"/>
    <mergeCell ref="B82:B83"/>
    <mergeCell ref="C82:C83"/>
    <mergeCell ref="D82:D83"/>
    <mergeCell ref="E82:E83"/>
    <mergeCell ref="F82:F83"/>
    <mergeCell ref="G82:G83"/>
    <mergeCell ref="B74:B75"/>
    <mergeCell ref="C74:C75"/>
    <mergeCell ref="D74:D75"/>
    <mergeCell ref="E74:E75"/>
    <mergeCell ref="F74:F75"/>
    <mergeCell ref="G74:G75"/>
    <mergeCell ref="B76:B77"/>
    <mergeCell ref="C76:C77"/>
    <mergeCell ref="N76:N77"/>
    <mergeCell ref="B78:B79"/>
    <mergeCell ref="C78:C79"/>
    <mergeCell ref="D78:D79"/>
    <mergeCell ref="E78:E79"/>
    <mergeCell ref="F78:F79"/>
    <mergeCell ref="G78:G79"/>
    <mergeCell ref="D76:D77"/>
    <mergeCell ref="E76:E77"/>
    <mergeCell ref="F76:F77"/>
    <mergeCell ref="H76:H77"/>
    <mergeCell ref="M82:M83"/>
    <mergeCell ref="J82:J83"/>
    <mergeCell ref="M78:M79"/>
    <mergeCell ref="N78:N79"/>
    <mergeCell ref="L78:L79"/>
    <mergeCell ref="H78:H79"/>
    <mergeCell ref="D68:D69"/>
    <mergeCell ref="E68:E69"/>
    <mergeCell ref="F68:F69"/>
    <mergeCell ref="G68:G69"/>
    <mergeCell ref="L68:L69"/>
    <mergeCell ref="M68:M69"/>
    <mergeCell ref="N68:N69"/>
    <mergeCell ref="B70:B71"/>
    <mergeCell ref="C70:C71"/>
    <mergeCell ref="D70:D71"/>
    <mergeCell ref="E70:E71"/>
    <mergeCell ref="F70:F71"/>
    <mergeCell ref="G70:G71"/>
    <mergeCell ref="H70:H71"/>
    <mergeCell ref="N70:N71"/>
    <mergeCell ref="H72:H73"/>
    <mergeCell ref="I72:I73"/>
    <mergeCell ref="I70:I71"/>
    <mergeCell ref="J70:J71"/>
    <mergeCell ref="K70:K71"/>
    <mergeCell ref="L70:L71"/>
    <mergeCell ref="J72:J73"/>
    <mergeCell ref="K72:K73"/>
    <mergeCell ref="G64:G65"/>
    <mergeCell ref="H66:H67"/>
    <mergeCell ref="I66:I67"/>
    <mergeCell ref="J66:J67"/>
    <mergeCell ref="J64:J65"/>
    <mergeCell ref="K64:K65"/>
    <mergeCell ref="H64:H65"/>
    <mergeCell ref="I64:I65"/>
    <mergeCell ref="K66:K67"/>
    <mergeCell ref="L66:L67"/>
    <mergeCell ref="M66:M67"/>
    <mergeCell ref="L74:L75"/>
    <mergeCell ref="I74:I75"/>
    <mergeCell ref="J74:J75"/>
    <mergeCell ref="H74:H75"/>
    <mergeCell ref="L76:L77"/>
    <mergeCell ref="M76:M77"/>
    <mergeCell ref="J76:J77"/>
    <mergeCell ref="K76:K77"/>
    <mergeCell ref="N66:N67"/>
    <mergeCell ref="N64:N65"/>
    <mergeCell ref="B66:B67"/>
    <mergeCell ref="C66:C67"/>
    <mergeCell ref="D66:D67"/>
    <mergeCell ref="E66:E67"/>
    <mergeCell ref="F66:F67"/>
    <mergeCell ref="G66:G67"/>
    <mergeCell ref="A90:A91"/>
    <mergeCell ref="B88:B89"/>
    <mergeCell ref="C88:C89"/>
    <mergeCell ref="D60:D61"/>
    <mergeCell ref="E60:E61"/>
    <mergeCell ref="F60:F61"/>
    <mergeCell ref="G60:G61"/>
    <mergeCell ref="A92:A93"/>
    <mergeCell ref="A94:A95"/>
    <mergeCell ref="B60:B61"/>
    <mergeCell ref="C60:C61"/>
    <mergeCell ref="B68:B69"/>
    <mergeCell ref="C68:C69"/>
    <mergeCell ref="N60:N61"/>
    <mergeCell ref="B62:B63"/>
    <mergeCell ref="C62:C63"/>
    <mergeCell ref="D62:D63"/>
    <mergeCell ref="E62:E63"/>
    <mergeCell ref="F62:F63"/>
    <mergeCell ref="G62:G63"/>
    <mergeCell ref="H62:H63"/>
    <mergeCell ref="H60:H61"/>
    <mergeCell ref="I60:I61"/>
    <mergeCell ref="I62:I63"/>
    <mergeCell ref="J62:J63"/>
    <mergeCell ref="K62:K63"/>
    <mergeCell ref="L62:L63"/>
    <mergeCell ref="L60:L61"/>
    <mergeCell ref="M60:M61"/>
    <mergeCell ref="J60:J61"/>
    <mergeCell ref="K60:K61"/>
    <mergeCell ref="L64:L65"/>
    <mergeCell ref="A72:A73"/>
    <mergeCell ref="A74:A75"/>
    <mergeCell ref="A76:A77"/>
    <mergeCell ref="A78:A79"/>
    <mergeCell ref="A80:A81"/>
    <mergeCell ref="A82:A83"/>
    <mergeCell ref="F96:F97"/>
    <mergeCell ref="G96:G97"/>
    <mergeCell ref="H96:H97"/>
    <mergeCell ref="I96:I97"/>
    <mergeCell ref="L72:L73"/>
    <mergeCell ref="B72:B73"/>
    <mergeCell ref="C72:C73"/>
    <mergeCell ref="D72:D73"/>
    <mergeCell ref="E72:E73"/>
    <mergeCell ref="F72:F73"/>
    <mergeCell ref="G72:G73"/>
    <mergeCell ref="M72:M73"/>
    <mergeCell ref="M70:M71"/>
    <mergeCell ref="B64:B65"/>
    <mergeCell ref="C64:C65"/>
    <mergeCell ref="D64:D65"/>
    <mergeCell ref="E64:E65"/>
    <mergeCell ref="F64:F65"/>
    <mergeCell ref="C127:C128"/>
    <mergeCell ref="D127:D128"/>
    <mergeCell ref="E127:E128"/>
    <mergeCell ref="F127:F128"/>
    <mergeCell ref="C125:C126"/>
    <mergeCell ref="D125:D126"/>
    <mergeCell ref="A60:A61"/>
    <mergeCell ref="A62:A63"/>
    <mergeCell ref="A64:A65"/>
    <mergeCell ref="A66:A67"/>
    <mergeCell ref="A68:A69"/>
    <mergeCell ref="A70:A71"/>
    <mergeCell ref="A96:A97"/>
    <mergeCell ref="B96:B97"/>
    <mergeCell ref="C96:C97"/>
    <mergeCell ref="D96:D97"/>
    <mergeCell ref="E96:E97"/>
    <mergeCell ref="B84:B85"/>
    <mergeCell ref="C84:C85"/>
    <mergeCell ref="A84:A85"/>
    <mergeCell ref="A86:A87"/>
    <mergeCell ref="A88:A89"/>
    <mergeCell ref="A105:A106"/>
    <mergeCell ref="A107:A108"/>
    <mergeCell ref="A109:A110"/>
    <mergeCell ref="A111:A112"/>
    <mergeCell ref="A113:A114"/>
    <mergeCell ref="A115:A116"/>
    <mergeCell ref="A117:A118"/>
    <mergeCell ref="A119:A120"/>
    <mergeCell ref="A121:A122"/>
    <mergeCell ref="A123:A124"/>
    <mergeCell ref="A125:A126"/>
    <mergeCell ref="A127:A128"/>
    <mergeCell ref="B127:B128"/>
    <mergeCell ref="B125:B126"/>
    <mergeCell ref="B123:B124"/>
    <mergeCell ref="M127:M128"/>
    <mergeCell ref="N127:N128"/>
    <mergeCell ref="G127:G128"/>
    <mergeCell ref="H127:H128"/>
    <mergeCell ref="I127:I128"/>
    <mergeCell ref="J127:J128"/>
    <mergeCell ref="K127:K128"/>
    <mergeCell ref="L127:L128"/>
    <mergeCell ref="L123:L124"/>
    <mergeCell ref="M123:M124"/>
    <mergeCell ref="N123:N124"/>
    <mergeCell ref="N121:N122"/>
    <mergeCell ref="L121:L122"/>
    <mergeCell ref="M121:M122"/>
    <mergeCell ref="E125:E126"/>
    <mergeCell ref="K123:K124"/>
    <mergeCell ref="C123:C124"/>
    <mergeCell ref="D123:D124"/>
    <mergeCell ref="E123:E124"/>
    <mergeCell ref="F123:F124"/>
    <mergeCell ref="G123:G124"/>
    <mergeCell ref="H123:H124"/>
    <mergeCell ref="I123:I124"/>
    <mergeCell ref="J123:J124"/>
    <mergeCell ref="J125:J126"/>
    <mergeCell ref="K125:K126"/>
    <mergeCell ref="L125:L126"/>
    <mergeCell ref="M125:M126"/>
    <mergeCell ref="F125:F126"/>
    <mergeCell ref="G125:G126"/>
    <mergeCell ref="H125:H126"/>
    <mergeCell ref="I125:I126"/>
    <mergeCell ref="N125:N126"/>
    <mergeCell ref="B119:B120"/>
    <mergeCell ref="C119:C120"/>
    <mergeCell ref="D119:D120"/>
    <mergeCell ref="E119:E120"/>
    <mergeCell ref="B117:B118"/>
    <mergeCell ref="C117:C118"/>
    <mergeCell ref="D117:D118"/>
    <mergeCell ref="J119:J120"/>
    <mergeCell ref="K119:K120"/>
    <mergeCell ref="L119:L120"/>
    <mergeCell ref="M119:M120"/>
    <mergeCell ref="F119:F120"/>
    <mergeCell ref="G119:G120"/>
    <mergeCell ref="H119:H120"/>
    <mergeCell ref="I119:I120"/>
    <mergeCell ref="K121:K122"/>
    <mergeCell ref="N119:N120"/>
    <mergeCell ref="B121:B122"/>
    <mergeCell ref="C121:C122"/>
    <mergeCell ref="D121:D122"/>
    <mergeCell ref="E121:E122"/>
    <mergeCell ref="F121:F122"/>
    <mergeCell ref="G121:G122"/>
    <mergeCell ref="H121:H122"/>
    <mergeCell ref="I121:I122"/>
    <mergeCell ref="N117:N118"/>
    <mergeCell ref="L117:L118"/>
    <mergeCell ref="M117:M118"/>
    <mergeCell ref="J117:J118"/>
    <mergeCell ref="M115:M116"/>
    <mergeCell ref="E117:E118"/>
    <mergeCell ref="F117:F118"/>
    <mergeCell ref="G117:G118"/>
    <mergeCell ref="K117:K118"/>
    <mergeCell ref="L113:L114"/>
    <mergeCell ref="I113:I114"/>
    <mergeCell ref="J113:J114"/>
    <mergeCell ref="L115:L116"/>
    <mergeCell ref="F115:F116"/>
    <mergeCell ref="G115:G116"/>
    <mergeCell ref="J121:J122"/>
    <mergeCell ref="H117:H118"/>
    <mergeCell ref="I117:I118"/>
    <mergeCell ref="I109:I110"/>
    <mergeCell ref="B111:B112"/>
    <mergeCell ref="C111:C112"/>
    <mergeCell ref="D111:D112"/>
    <mergeCell ref="E111:E112"/>
    <mergeCell ref="F111:F112"/>
    <mergeCell ref="G111:G112"/>
    <mergeCell ref="M111:M112"/>
    <mergeCell ref="M109:M110"/>
    <mergeCell ref="N109:N110"/>
    <mergeCell ref="M113:M114"/>
    <mergeCell ref="N113:N114"/>
    <mergeCell ref="N111:N112"/>
    <mergeCell ref="B115:B116"/>
    <mergeCell ref="C115:C116"/>
    <mergeCell ref="D115:D116"/>
    <mergeCell ref="E115:E116"/>
    <mergeCell ref="K113:K114"/>
    <mergeCell ref="B113:B114"/>
    <mergeCell ref="C113:C114"/>
    <mergeCell ref="D113:D114"/>
    <mergeCell ref="E113:E114"/>
    <mergeCell ref="F113:F114"/>
    <mergeCell ref="H115:H116"/>
    <mergeCell ref="I115:I116"/>
    <mergeCell ref="H113:H114"/>
    <mergeCell ref="G113:G114"/>
    <mergeCell ref="J115:J116"/>
    <mergeCell ref="K115:K116"/>
    <mergeCell ref="N115:N116"/>
    <mergeCell ref="M105:M106"/>
    <mergeCell ref="N105:N106"/>
    <mergeCell ref="G105:G106"/>
    <mergeCell ref="H105:H106"/>
    <mergeCell ref="I105:I106"/>
    <mergeCell ref="J105:J106"/>
    <mergeCell ref="H107:H108"/>
    <mergeCell ref="I107:I108"/>
    <mergeCell ref="J107:J108"/>
    <mergeCell ref="K107:K108"/>
    <mergeCell ref="D107:D108"/>
    <mergeCell ref="E107:E108"/>
    <mergeCell ref="F107:F108"/>
    <mergeCell ref="G107:G108"/>
    <mergeCell ref="L107:L108"/>
    <mergeCell ref="M107:M108"/>
    <mergeCell ref="N107:N108"/>
    <mergeCell ref="G160:G161"/>
    <mergeCell ref="H160:H161"/>
    <mergeCell ref="I160:I161"/>
    <mergeCell ref="J160:J161"/>
    <mergeCell ref="J158:J159"/>
    <mergeCell ref="D160:D161"/>
    <mergeCell ref="E160:E161"/>
    <mergeCell ref="F160:F161"/>
    <mergeCell ref="B105:B106"/>
    <mergeCell ref="C105:C106"/>
    <mergeCell ref="D105:D106"/>
    <mergeCell ref="E105:E106"/>
    <mergeCell ref="F105:F106"/>
    <mergeCell ref="B107:B108"/>
    <mergeCell ref="C107:C108"/>
    <mergeCell ref="K105:K106"/>
    <mergeCell ref="L105:L106"/>
    <mergeCell ref="B109:B110"/>
    <mergeCell ref="C109:C110"/>
    <mergeCell ref="D109:D110"/>
    <mergeCell ref="E109:E110"/>
    <mergeCell ref="F109:F110"/>
    <mergeCell ref="G109:G110"/>
    <mergeCell ref="H109:H110"/>
    <mergeCell ref="J109:J110"/>
    <mergeCell ref="K109:K110"/>
    <mergeCell ref="L109:L110"/>
    <mergeCell ref="J111:J112"/>
    <mergeCell ref="K111:K112"/>
    <mergeCell ref="L111:L112"/>
    <mergeCell ref="H111:H112"/>
    <mergeCell ref="I111:I112"/>
    <mergeCell ref="M156:M157"/>
    <mergeCell ref="C154:C155"/>
    <mergeCell ref="D154:D155"/>
    <mergeCell ref="E154:E155"/>
    <mergeCell ref="N156:N157"/>
    <mergeCell ref="N154:N155"/>
    <mergeCell ref="B156:B157"/>
    <mergeCell ref="C156:C157"/>
    <mergeCell ref="D156:D157"/>
    <mergeCell ref="E156:E157"/>
    <mergeCell ref="F156:F157"/>
    <mergeCell ref="G156:G157"/>
    <mergeCell ref="H156:H157"/>
    <mergeCell ref="M154:M155"/>
    <mergeCell ref="B158:B159"/>
    <mergeCell ref="C158:C159"/>
    <mergeCell ref="D158:D159"/>
    <mergeCell ref="E158:E159"/>
    <mergeCell ref="K156:K157"/>
    <mergeCell ref="L156:L157"/>
    <mergeCell ref="I156:I157"/>
    <mergeCell ref="J156:J157"/>
    <mergeCell ref="L158:L159"/>
    <mergeCell ref="K158:K159"/>
    <mergeCell ref="M158:M159"/>
    <mergeCell ref="F158:F159"/>
    <mergeCell ref="G158:G159"/>
    <mergeCell ref="H158:H159"/>
    <mergeCell ref="I158:I159"/>
    <mergeCell ref="M152:M153"/>
    <mergeCell ref="N152:N153"/>
    <mergeCell ref="N150:N151"/>
    <mergeCell ref="B152:B153"/>
    <mergeCell ref="C152:C153"/>
    <mergeCell ref="D152:D153"/>
    <mergeCell ref="E152:E153"/>
    <mergeCell ref="F152:F153"/>
    <mergeCell ref="G152:G153"/>
    <mergeCell ref="H152:H153"/>
    <mergeCell ref="K152:K153"/>
    <mergeCell ref="L152:L153"/>
    <mergeCell ref="I152:I153"/>
    <mergeCell ref="J152:J153"/>
    <mergeCell ref="J154:J155"/>
    <mergeCell ref="K154:K155"/>
    <mergeCell ref="L154:L155"/>
    <mergeCell ref="F154:F155"/>
    <mergeCell ref="G154:G155"/>
    <mergeCell ref="H154:H155"/>
    <mergeCell ref="I154:I155"/>
    <mergeCell ref="N148:N149"/>
    <mergeCell ref="N146:N147"/>
    <mergeCell ref="B148:B149"/>
    <mergeCell ref="C148:C149"/>
    <mergeCell ref="D148:D149"/>
    <mergeCell ref="E148:E149"/>
    <mergeCell ref="F148:F149"/>
    <mergeCell ref="G148:G149"/>
    <mergeCell ref="H148:H149"/>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B146:B147"/>
    <mergeCell ref="C146:C147"/>
    <mergeCell ref="D146:D147"/>
    <mergeCell ref="E146:E147"/>
    <mergeCell ref="K144:K145"/>
    <mergeCell ref="L144:L145"/>
    <mergeCell ref="I144:I145"/>
    <mergeCell ref="J144:J145"/>
    <mergeCell ref="J146:J147"/>
    <mergeCell ref="K146:K147"/>
    <mergeCell ref="L146:L147"/>
    <mergeCell ref="M146:M147"/>
    <mergeCell ref="F146:F147"/>
    <mergeCell ref="G146:G147"/>
    <mergeCell ref="H146:H147"/>
    <mergeCell ref="I146:I147"/>
    <mergeCell ref="M148:M149"/>
    <mergeCell ref="J140:J141"/>
    <mergeCell ref="J142:J143"/>
    <mergeCell ref="K142:K143"/>
    <mergeCell ref="L142:L143"/>
    <mergeCell ref="M142:M143"/>
    <mergeCell ref="F142:F143"/>
    <mergeCell ref="G142:G143"/>
    <mergeCell ref="H142:H143"/>
    <mergeCell ref="I142:I143"/>
    <mergeCell ref="M144:M145"/>
    <mergeCell ref="N144:N145"/>
    <mergeCell ref="N142:N143"/>
    <mergeCell ref="B144:B145"/>
    <mergeCell ref="C144:C145"/>
    <mergeCell ref="D144:D145"/>
    <mergeCell ref="E144:E145"/>
    <mergeCell ref="F144:F145"/>
    <mergeCell ref="G144:G145"/>
    <mergeCell ref="H144:H145"/>
    <mergeCell ref="N162:N163"/>
    <mergeCell ref="B136:B137"/>
    <mergeCell ref="C136:C137"/>
    <mergeCell ref="D136:D137"/>
    <mergeCell ref="E136:E137"/>
    <mergeCell ref="F136:F137"/>
    <mergeCell ref="G136:G137"/>
    <mergeCell ref="H136:H137"/>
    <mergeCell ref="H138:H139"/>
    <mergeCell ref="I138:I139"/>
    <mergeCell ref="J136:J137"/>
    <mergeCell ref="K136:K137"/>
    <mergeCell ref="L136:L137"/>
    <mergeCell ref="B138:B139"/>
    <mergeCell ref="C138:C139"/>
    <mergeCell ref="D138:D139"/>
    <mergeCell ref="E138:E139"/>
    <mergeCell ref="F138:F139"/>
    <mergeCell ref="G138:G139"/>
    <mergeCell ref="J138:J139"/>
    <mergeCell ref="K138:K139"/>
    <mergeCell ref="L138:L139"/>
    <mergeCell ref="M138:M139"/>
    <mergeCell ref="M136:M137"/>
    <mergeCell ref="N136:N137"/>
    <mergeCell ref="M140:M141"/>
    <mergeCell ref="N140:N141"/>
    <mergeCell ref="N138:N139"/>
    <mergeCell ref="L140:L141"/>
    <mergeCell ref="B140:B141"/>
    <mergeCell ref="C140:C141"/>
    <mergeCell ref="D140:D141"/>
    <mergeCell ref="L191:L192"/>
    <mergeCell ref="M189:M190"/>
    <mergeCell ref="F191:F192"/>
    <mergeCell ref="G191:G192"/>
    <mergeCell ref="H191:H192"/>
    <mergeCell ref="I191:I192"/>
    <mergeCell ref="M193:M194"/>
    <mergeCell ref="B191:B192"/>
    <mergeCell ref="C191:C192"/>
    <mergeCell ref="D191:D192"/>
    <mergeCell ref="E191:E192"/>
    <mergeCell ref="N193:N194"/>
    <mergeCell ref="N191:N192"/>
    <mergeCell ref="B193:B194"/>
    <mergeCell ref="C193:C194"/>
    <mergeCell ref="D193:D194"/>
    <mergeCell ref="E193:E194"/>
    <mergeCell ref="F193:F194"/>
    <mergeCell ref="G193:G194"/>
    <mergeCell ref="H193:H194"/>
    <mergeCell ref="M191:M192"/>
    <mergeCell ref="K193:K194"/>
    <mergeCell ref="L193:L194"/>
    <mergeCell ref="I193:I194"/>
    <mergeCell ref="J193:J194"/>
    <mergeCell ref="J191:J192"/>
    <mergeCell ref="K191:K192"/>
    <mergeCell ref="J187:J188"/>
    <mergeCell ref="K187:K188"/>
    <mergeCell ref="M187:M188"/>
    <mergeCell ref="F187:F188"/>
    <mergeCell ref="G187:G188"/>
    <mergeCell ref="H187:H188"/>
    <mergeCell ref="I187:I188"/>
    <mergeCell ref="B187:B188"/>
    <mergeCell ref="C187:C188"/>
    <mergeCell ref="D187:D188"/>
    <mergeCell ref="E187:E188"/>
    <mergeCell ref="N189:N190"/>
    <mergeCell ref="N187:N188"/>
    <mergeCell ref="B189:B190"/>
    <mergeCell ref="C189:C190"/>
    <mergeCell ref="D189:D190"/>
    <mergeCell ref="E189:E190"/>
    <mergeCell ref="F189:F190"/>
    <mergeCell ref="G189:G190"/>
    <mergeCell ref="H189:H190"/>
    <mergeCell ref="L187:L188"/>
    <mergeCell ref="K189:K190"/>
    <mergeCell ref="L189:L190"/>
    <mergeCell ref="I189:I190"/>
    <mergeCell ref="J189:J190"/>
    <mergeCell ref="J183:J184"/>
    <mergeCell ref="K183:K184"/>
    <mergeCell ref="L183:L184"/>
    <mergeCell ref="M183:M184"/>
    <mergeCell ref="F183:F184"/>
    <mergeCell ref="G183:G184"/>
    <mergeCell ref="H183:H184"/>
    <mergeCell ref="I183:I184"/>
    <mergeCell ref="M185:M186"/>
    <mergeCell ref="N185:N186"/>
    <mergeCell ref="N183:N184"/>
    <mergeCell ref="B185:B186"/>
    <mergeCell ref="C185:C186"/>
    <mergeCell ref="D185:D186"/>
    <mergeCell ref="E185:E186"/>
    <mergeCell ref="F185:F186"/>
    <mergeCell ref="G185:G186"/>
    <mergeCell ref="H185:H186"/>
    <mergeCell ref="K185:K186"/>
    <mergeCell ref="L185:L186"/>
    <mergeCell ref="I185:I186"/>
    <mergeCell ref="J185:J186"/>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B181:B182"/>
    <mergeCell ref="C181:C182"/>
    <mergeCell ref="D181:D182"/>
    <mergeCell ref="E181:E182"/>
    <mergeCell ref="F181:F182"/>
    <mergeCell ref="G181:G182"/>
    <mergeCell ref="H181:H182"/>
    <mergeCell ref="K181:K182"/>
    <mergeCell ref="L181:L182"/>
    <mergeCell ref="I181:I182"/>
    <mergeCell ref="J181:J182"/>
    <mergeCell ref="M171:M172"/>
    <mergeCell ref="M212:M213"/>
    <mergeCell ref="N212:N213"/>
    <mergeCell ref="M210:M211"/>
    <mergeCell ref="M208:M209"/>
    <mergeCell ref="N208:N209"/>
    <mergeCell ref="M173:M174"/>
    <mergeCell ref="N173:N174"/>
    <mergeCell ref="N171:N172"/>
    <mergeCell ref="M177:M178"/>
    <mergeCell ref="C173:C174"/>
    <mergeCell ref="D173:D174"/>
    <mergeCell ref="E173:E174"/>
    <mergeCell ref="F173:F174"/>
    <mergeCell ref="G173:G174"/>
    <mergeCell ref="H173:H174"/>
    <mergeCell ref="K173:K174"/>
    <mergeCell ref="L173:L174"/>
    <mergeCell ref="I173:I174"/>
    <mergeCell ref="J173:J174"/>
    <mergeCell ref="J175:J176"/>
    <mergeCell ref="K175:K176"/>
    <mergeCell ref="M175:M176"/>
    <mergeCell ref="F175:F176"/>
    <mergeCell ref="G175:G176"/>
    <mergeCell ref="H175:H176"/>
    <mergeCell ref="I175:I176"/>
    <mergeCell ref="C175:C176"/>
    <mergeCell ref="D175:D176"/>
    <mergeCell ref="E175:E176"/>
    <mergeCell ref="N177:N178"/>
    <mergeCell ref="N175:N176"/>
    <mergeCell ref="I171:I172"/>
    <mergeCell ref="I212:I213"/>
    <mergeCell ref="J212:J213"/>
    <mergeCell ref="K212:K213"/>
    <mergeCell ref="L212:L213"/>
    <mergeCell ref="L210:L211"/>
    <mergeCell ref="J171:J172"/>
    <mergeCell ref="K171:K172"/>
    <mergeCell ref="L171:L172"/>
    <mergeCell ref="J208:J209"/>
    <mergeCell ref="H210:H211"/>
    <mergeCell ref="I210:I211"/>
    <mergeCell ref="I208:I209"/>
    <mergeCell ref="B171:B172"/>
    <mergeCell ref="C171:C172"/>
    <mergeCell ref="D171:D172"/>
    <mergeCell ref="E171:E172"/>
    <mergeCell ref="F171:F172"/>
    <mergeCell ref="G171:G172"/>
    <mergeCell ref="B173:B174"/>
    <mergeCell ref="B175:B176"/>
    <mergeCell ref="B177:B178"/>
    <mergeCell ref="C177:C178"/>
    <mergeCell ref="D177:D178"/>
    <mergeCell ref="E177:E178"/>
    <mergeCell ref="F177:F178"/>
    <mergeCell ref="G177:G178"/>
    <mergeCell ref="H177:H178"/>
    <mergeCell ref="L175:L176"/>
    <mergeCell ref="B179:B180"/>
    <mergeCell ref="C179:C180"/>
    <mergeCell ref="D179:D180"/>
    <mergeCell ref="N206:N207"/>
    <mergeCell ref="B208:B209"/>
    <mergeCell ref="C208:C209"/>
    <mergeCell ref="D208:D209"/>
    <mergeCell ref="E208:E209"/>
    <mergeCell ref="F208:F209"/>
    <mergeCell ref="G208:G209"/>
    <mergeCell ref="B210:B211"/>
    <mergeCell ref="C210:C211"/>
    <mergeCell ref="D210:D211"/>
    <mergeCell ref="E210:E211"/>
    <mergeCell ref="F210:F211"/>
    <mergeCell ref="G210:G211"/>
    <mergeCell ref="A212:A213"/>
    <mergeCell ref="A202:A203"/>
    <mergeCell ref="A204:A205"/>
    <mergeCell ref="A206:A207"/>
    <mergeCell ref="A208:A209"/>
    <mergeCell ref="A210:A211"/>
    <mergeCell ref="E212:E213"/>
    <mergeCell ref="F212:F213"/>
    <mergeCell ref="G212:G213"/>
    <mergeCell ref="H212:H213"/>
    <mergeCell ref="N210:N211"/>
    <mergeCell ref="B212:B213"/>
    <mergeCell ref="C212:C213"/>
    <mergeCell ref="D212:D213"/>
    <mergeCell ref="J210:J211"/>
    <mergeCell ref="K210:K211"/>
    <mergeCell ref="M202:M203"/>
    <mergeCell ref="I202:I203"/>
    <mergeCell ref="M221:M222"/>
    <mergeCell ref="N221:N222"/>
    <mergeCell ref="M219:M220"/>
    <mergeCell ref="N219:N220"/>
    <mergeCell ref="M204:M205"/>
    <mergeCell ref="N204:N205"/>
    <mergeCell ref="N202:N203"/>
    <mergeCell ref="L204:L205"/>
    <mergeCell ref="B204:B205"/>
    <mergeCell ref="C204:C205"/>
    <mergeCell ref="D204:D205"/>
    <mergeCell ref="E204:E205"/>
    <mergeCell ref="F204:F205"/>
    <mergeCell ref="G204:G205"/>
    <mergeCell ref="H204:H205"/>
    <mergeCell ref="D206:D207"/>
    <mergeCell ref="E206:E207"/>
    <mergeCell ref="F206:F207"/>
    <mergeCell ref="G206:G207"/>
    <mergeCell ref="K204:K205"/>
    <mergeCell ref="I204:I205"/>
    <mergeCell ref="J204:J205"/>
    <mergeCell ref="H208:H209"/>
    <mergeCell ref="H206:H207"/>
    <mergeCell ref="I206:I207"/>
    <mergeCell ref="J206:J207"/>
    <mergeCell ref="K206:K207"/>
    <mergeCell ref="K208:K209"/>
    <mergeCell ref="L208:L209"/>
    <mergeCell ref="L206:L207"/>
    <mergeCell ref="M206:M207"/>
    <mergeCell ref="H202:H203"/>
    <mergeCell ref="I221:I222"/>
    <mergeCell ref="J221:J222"/>
    <mergeCell ref="K221:K222"/>
    <mergeCell ref="L221:L222"/>
    <mergeCell ref="K219:K220"/>
    <mergeCell ref="L219:L220"/>
    <mergeCell ref="J202:J203"/>
    <mergeCell ref="K202:K203"/>
    <mergeCell ref="B202:B203"/>
    <mergeCell ref="C202:C203"/>
    <mergeCell ref="D202:D203"/>
    <mergeCell ref="E202:E203"/>
    <mergeCell ref="F202:F203"/>
    <mergeCell ref="G202:G203"/>
    <mergeCell ref="L202:L203"/>
    <mergeCell ref="A217:N217"/>
    <mergeCell ref="D223:D224"/>
    <mergeCell ref="E223:E224"/>
    <mergeCell ref="F223:F224"/>
    <mergeCell ref="G223:G224"/>
    <mergeCell ref="H223:H224"/>
    <mergeCell ref="I223:I224"/>
    <mergeCell ref="J223:J224"/>
    <mergeCell ref="K223:K224"/>
    <mergeCell ref="L223:L224"/>
    <mergeCell ref="M223:M224"/>
    <mergeCell ref="N223:N224"/>
    <mergeCell ref="B221:B222"/>
    <mergeCell ref="C221:C222"/>
    <mergeCell ref="D221:D222"/>
    <mergeCell ref="E221:E222"/>
    <mergeCell ref="F221:F222"/>
    <mergeCell ref="G221:G222"/>
    <mergeCell ref="H221:H222"/>
    <mergeCell ref="G58:G59"/>
    <mergeCell ref="H58:H59"/>
    <mergeCell ref="I58:I59"/>
    <mergeCell ref="J58:J59"/>
    <mergeCell ref="J103:J104"/>
    <mergeCell ref="K58:K59"/>
    <mergeCell ref="L58:L59"/>
    <mergeCell ref="M58:M59"/>
    <mergeCell ref="N58:N59"/>
    <mergeCell ref="N103:N104"/>
    <mergeCell ref="B58:B59"/>
    <mergeCell ref="C58:C59"/>
    <mergeCell ref="D58:D59"/>
    <mergeCell ref="E58:E59"/>
    <mergeCell ref="F58:F59"/>
    <mergeCell ref="M134:M135"/>
    <mergeCell ref="I162:I163"/>
    <mergeCell ref="J162:J163"/>
    <mergeCell ref="K162:K163"/>
    <mergeCell ref="I136:I137"/>
    <mergeCell ref="N134:N135"/>
    <mergeCell ref="N169:N170"/>
    <mergeCell ref="B134:B135"/>
    <mergeCell ref="C134:C135"/>
    <mergeCell ref="D134:D135"/>
    <mergeCell ref="E134:E135"/>
    <mergeCell ref="F134:F135"/>
    <mergeCell ref="G134:G135"/>
    <mergeCell ref="H134:H135"/>
    <mergeCell ref="H162:H163"/>
    <mergeCell ref="J15:J16"/>
    <mergeCell ref="K15:K16"/>
    <mergeCell ref="L15:L16"/>
    <mergeCell ref="M15:M16"/>
    <mergeCell ref="F15:F16"/>
    <mergeCell ref="G15:G16"/>
    <mergeCell ref="H15:H16"/>
    <mergeCell ref="I15:I16"/>
    <mergeCell ref="N15:N16"/>
    <mergeCell ref="N96:N97"/>
    <mergeCell ref="J96:J97"/>
    <mergeCell ref="K96:K97"/>
    <mergeCell ref="L96:L97"/>
    <mergeCell ref="M96:M97"/>
    <mergeCell ref="M64:M65"/>
    <mergeCell ref="M62:M63"/>
    <mergeCell ref="N62:N63"/>
    <mergeCell ref="H68:H69"/>
    <mergeCell ref="I68:I69"/>
    <mergeCell ref="J68:J69"/>
    <mergeCell ref="K68:K69"/>
    <mergeCell ref="M74:M75"/>
    <mergeCell ref="N74:N75"/>
    <mergeCell ref="N72:N73"/>
    <mergeCell ref="G76:G77"/>
    <mergeCell ref="K74:K75"/>
    <mergeCell ref="L80:L81"/>
    <mergeCell ref="M80:M81"/>
    <mergeCell ref="J80:J81"/>
    <mergeCell ref="K80:K81"/>
    <mergeCell ref="J88:J89"/>
    <mergeCell ref="K88:K89"/>
    <mergeCell ref="B103:B104"/>
    <mergeCell ref="C103:C104"/>
    <mergeCell ref="D103:D104"/>
    <mergeCell ref="E103:E104"/>
    <mergeCell ref="K134:K135"/>
    <mergeCell ref="L134:L135"/>
    <mergeCell ref="I134:I135"/>
    <mergeCell ref="J134:J135"/>
    <mergeCell ref="L103:L104"/>
    <mergeCell ref="K103:K104"/>
    <mergeCell ref="M103:M104"/>
    <mergeCell ref="F103:F104"/>
    <mergeCell ref="G103:G104"/>
    <mergeCell ref="H103:H104"/>
    <mergeCell ref="I103:I104"/>
    <mergeCell ref="B162:B163"/>
    <mergeCell ref="C162:C163"/>
    <mergeCell ref="E162:E163"/>
    <mergeCell ref="F162:F163"/>
    <mergeCell ref="G162:G163"/>
    <mergeCell ref="L162:L163"/>
    <mergeCell ref="M162:M163"/>
    <mergeCell ref="E140:E141"/>
    <mergeCell ref="F140:F141"/>
    <mergeCell ref="G140:G141"/>
    <mergeCell ref="H140:H141"/>
    <mergeCell ref="B142:B143"/>
    <mergeCell ref="C142:C143"/>
    <mergeCell ref="D142:D143"/>
    <mergeCell ref="E142:E143"/>
    <mergeCell ref="K140:K141"/>
    <mergeCell ref="I140:I141"/>
    <mergeCell ref="G219:G220"/>
    <mergeCell ref="H219:H220"/>
    <mergeCell ref="I219:I220"/>
    <mergeCell ref="J219:J220"/>
    <mergeCell ref="A223:A224"/>
    <mergeCell ref="B223:B224"/>
    <mergeCell ref="B219:B220"/>
    <mergeCell ref="C219:C220"/>
    <mergeCell ref="A221:A222"/>
    <mergeCell ref="A219:A220"/>
    <mergeCell ref="M200:M201"/>
    <mergeCell ref="N200:N201"/>
    <mergeCell ref="G200:G201"/>
    <mergeCell ref="H200:H201"/>
    <mergeCell ref="I200:I201"/>
    <mergeCell ref="J200:J201"/>
    <mergeCell ref="B169:B170"/>
    <mergeCell ref="C169:C170"/>
    <mergeCell ref="D169:D170"/>
    <mergeCell ref="E169:E170"/>
    <mergeCell ref="K200:K201"/>
    <mergeCell ref="L200:L201"/>
    <mergeCell ref="J169:J170"/>
    <mergeCell ref="K169:K170"/>
    <mergeCell ref="L169:L170"/>
    <mergeCell ref="H171:H172"/>
    <mergeCell ref="M169:M170"/>
    <mergeCell ref="F169:F170"/>
    <mergeCell ref="G169:G170"/>
    <mergeCell ref="H169:H170"/>
    <mergeCell ref="I169:I170"/>
    <mergeCell ref="C223:C224"/>
    <mergeCell ref="F219:F220"/>
    <mergeCell ref="B200:B201"/>
    <mergeCell ref="C200:C201"/>
    <mergeCell ref="D200:D201"/>
    <mergeCell ref="E200:E201"/>
    <mergeCell ref="F200:F201"/>
    <mergeCell ref="B206:B207"/>
    <mergeCell ref="C206:C207"/>
    <mergeCell ref="A103:A104"/>
    <mergeCell ref="A134:A135"/>
    <mergeCell ref="A169:A170"/>
    <mergeCell ref="A200:A201"/>
    <mergeCell ref="A193:A194"/>
    <mergeCell ref="A171:A172"/>
    <mergeCell ref="A173:A174"/>
    <mergeCell ref="A175:A176"/>
    <mergeCell ref="A177:A178"/>
    <mergeCell ref="A179:A180"/>
    <mergeCell ref="E179:E180"/>
    <mergeCell ref="B183:B184"/>
    <mergeCell ref="C183:C184"/>
    <mergeCell ref="D183:D184"/>
    <mergeCell ref="E183:E184"/>
    <mergeCell ref="A181:A182"/>
    <mergeCell ref="A183:A184"/>
    <mergeCell ref="A185:A186"/>
    <mergeCell ref="A187:A188"/>
    <mergeCell ref="A189:A190"/>
    <mergeCell ref="A191:A192"/>
    <mergeCell ref="A136:A137"/>
    <mergeCell ref="A138:A139"/>
    <mergeCell ref="A140:A141"/>
    <mergeCell ref="D15:D16"/>
    <mergeCell ref="E15:E16"/>
    <mergeCell ref="B17:B18"/>
    <mergeCell ref="C17:C18"/>
    <mergeCell ref="D17:D18"/>
    <mergeCell ref="E17:E18"/>
    <mergeCell ref="A15:A16"/>
    <mergeCell ref="A58:A59"/>
    <mergeCell ref="B15:B16"/>
    <mergeCell ref="C15:C16"/>
    <mergeCell ref="B21:B22"/>
    <mergeCell ref="C21:C22"/>
    <mergeCell ref="B29:B30"/>
    <mergeCell ref="C29:C30"/>
    <mergeCell ref="B37:B38"/>
    <mergeCell ref="C37:C38"/>
    <mergeCell ref="D219:D220"/>
    <mergeCell ref="E219:E220"/>
    <mergeCell ref="A142:A143"/>
    <mergeCell ref="A144:A145"/>
    <mergeCell ref="A146:A147"/>
    <mergeCell ref="A148:A149"/>
    <mergeCell ref="A150:A151"/>
    <mergeCell ref="A160:A161"/>
    <mergeCell ref="A162:A163"/>
    <mergeCell ref="C160:C161"/>
    <mergeCell ref="A152:A153"/>
    <mergeCell ref="A154:A155"/>
    <mergeCell ref="A156:A157"/>
    <mergeCell ref="A158:A159"/>
    <mergeCell ref="B154:B155"/>
    <mergeCell ref="D162:D163"/>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9'!A44" display="1 - FERROEXPRESO PAMPEANO S.A."/>
    <hyperlink ref="A5:E5" location="'2009'!A85" display="2 - NUEVO CENTRAL ARGENTINO S.A."/>
    <hyperlink ref="A6:E6" location="'2009'!A129" display="3 - FERROSUR ROCA S.A."/>
    <hyperlink ref="A7:E7" location="'2009'!A161" display="4 - AMERICA LATINA LOGISTICA CENTRAL S.A. (EX-BUENOS AIRES AL PACIFICO - SAN MARTIN S.A.)"/>
    <hyperlink ref="A8:E8" location="'2009'!A195" display="5 - AMERICA LATINA LOGISTICA  MESOPOTAMICA S.A. (EX-FERROCARRIL MESOPOTAMICO - GRAL. URQUIZA S.A.)"/>
    <hyperlink ref="A9:E9" location="'2009'!A214" display="6 - BELGRANO CARGAS S.A."/>
    <hyperlink ref="A10:E10" location="'2009'!A22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35"/>
  <sheetViews>
    <sheetView showGridLines="0" showRowColHeaders="0" view="pageLayout" topLeftCell="G232" zoomScaleNormal="100" workbookViewId="0">
      <selection activeCell="I11" sqref="I11"/>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5703125" style="2" customWidth="1"/>
    <col min="16" max="16384" width="11.42578125" style="2"/>
  </cols>
  <sheetData>
    <row r="2" spans="1:14" s="10" customFormat="1" ht="24.95" customHeight="1" x14ac:dyDescent="0.2">
      <c r="A2" s="200" t="s">
        <v>197</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1" t="s">
        <v>0</v>
      </c>
      <c r="B4" s="202"/>
      <c r="C4" s="202"/>
      <c r="D4" s="202"/>
      <c r="E4" s="202"/>
      <c r="F4" s="55"/>
      <c r="G4" s="25"/>
      <c r="H4" s="15"/>
      <c r="I4" s="15"/>
      <c r="J4" s="15"/>
      <c r="K4" s="15"/>
      <c r="L4" s="15"/>
      <c r="M4" s="15"/>
      <c r="N4" s="16"/>
    </row>
    <row r="5" spans="1:14" s="10" customFormat="1" ht="24.95" customHeight="1" thickTop="1" thickBot="1" x14ac:dyDescent="0.25">
      <c r="A5" s="201" t="s">
        <v>31</v>
      </c>
      <c r="B5" s="202"/>
      <c r="C5" s="202"/>
      <c r="D5" s="202"/>
      <c r="E5" s="202"/>
      <c r="F5" s="55"/>
      <c r="G5" s="25"/>
      <c r="H5" s="15"/>
      <c r="I5" s="15"/>
      <c r="J5" s="15"/>
      <c r="K5" s="15"/>
      <c r="L5" s="15"/>
      <c r="M5" s="15"/>
      <c r="N5" s="16"/>
    </row>
    <row r="6" spans="1:14" s="10" customFormat="1" ht="24.95" customHeight="1" thickTop="1" thickBot="1" x14ac:dyDescent="0.25">
      <c r="A6" s="201" t="s">
        <v>50</v>
      </c>
      <c r="B6" s="202"/>
      <c r="C6" s="202"/>
      <c r="D6" s="202"/>
      <c r="E6" s="202"/>
      <c r="F6" s="55"/>
      <c r="G6" s="25"/>
      <c r="H6" s="15"/>
      <c r="I6" s="15"/>
      <c r="J6" s="15"/>
      <c r="K6" s="15"/>
      <c r="L6" s="15"/>
      <c r="M6" s="15"/>
      <c r="N6" s="16"/>
    </row>
    <row r="7" spans="1:14" s="10" customFormat="1" ht="24.95" customHeight="1" thickTop="1" thickBot="1" x14ac:dyDescent="0.25">
      <c r="A7" s="201" t="s">
        <v>61</v>
      </c>
      <c r="B7" s="202"/>
      <c r="C7" s="202"/>
      <c r="D7" s="202"/>
      <c r="E7" s="202"/>
      <c r="F7" s="55"/>
      <c r="G7" s="25"/>
      <c r="H7" s="15"/>
      <c r="I7" s="15"/>
      <c r="J7" s="15"/>
      <c r="K7" s="15"/>
      <c r="L7" s="15"/>
      <c r="M7" s="15"/>
      <c r="N7" s="16"/>
    </row>
    <row r="8" spans="1:14" s="10" customFormat="1" ht="24.95" customHeight="1" thickTop="1" thickBot="1" x14ac:dyDescent="0.25">
      <c r="A8" s="201" t="s">
        <v>74</v>
      </c>
      <c r="B8" s="202"/>
      <c r="C8" s="202"/>
      <c r="D8" s="202"/>
      <c r="E8" s="202"/>
      <c r="F8" s="55"/>
      <c r="G8" s="25"/>
      <c r="H8" s="15"/>
      <c r="I8" s="15"/>
      <c r="J8" s="15"/>
      <c r="K8" s="15"/>
      <c r="L8" s="15"/>
      <c r="M8" s="15"/>
      <c r="N8" s="16"/>
    </row>
    <row r="9" spans="1:14" s="10" customFormat="1" ht="24.95" customHeight="1" thickTop="1" thickBot="1" x14ac:dyDescent="0.25">
      <c r="A9" s="201" t="s">
        <v>81</v>
      </c>
      <c r="B9" s="202"/>
      <c r="C9" s="202"/>
      <c r="D9" s="202"/>
      <c r="E9" s="202"/>
      <c r="F9" s="55"/>
      <c r="G9" s="25"/>
      <c r="H9" s="15"/>
      <c r="I9" s="15"/>
      <c r="J9" s="15"/>
      <c r="K9" s="15"/>
      <c r="L9" s="15"/>
      <c r="M9" s="15"/>
      <c r="N9" s="16"/>
    </row>
    <row r="10" spans="1:14" s="10" customFormat="1" ht="24.95" customHeight="1" thickTop="1" thickBot="1" x14ac:dyDescent="0.25">
      <c r="A10" s="201" t="s">
        <v>90</v>
      </c>
      <c r="B10" s="202"/>
      <c r="C10" s="202"/>
      <c r="D10" s="202"/>
      <c r="E10" s="202"/>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3"/>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6" ht="12.75" customHeight="1" x14ac:dyDescent="0.2">
      <c r="A17" s="198" t="s">
        <v>14</v>
      </c>
      <c r="B17" s="209">
        <v>2720</v>
      </c>
      <c r="C17" s="209">
        <v>3870</v>
      </c>
      <c r="D17" s="209">
        <v>9990</v>
      </c>
      <c r="E17" s="209">
        <v>30</v>
      </c>
      <c r="F17" s="209">
        <v>0</v>
      </c>
      <c r="G17" s="209">
        <v>0</v>
      </c>
      <c r="H17" s="209">
        <v>3920</v>
      </c>
      <c r="I17" s="209">
        <v>3940</v>
      </c>
      <c r="J17" s="209">
        <v>7420</v>
      </c>
      <c r="K17" s="209">
        <v>4390</v>
      </c>
      <c r="L17" s="209">
        <v>10630</v>
      </c>
      <c r="M17" s="209">
        <v>8600</v>
      </c>
      <c r="N17" s="211">
        <v>55510</v>
      </c>
    </row>
    <row r="18" spans="1:16" ht="12.75" customHeight="1" thickBot="1" x14ac:dyDescent="0.25">
      <c r="A18" s="199"/>
      <c r="B18" s="210"/>
      <c r="C18" s="210"/>
      <c r="D18" s="210"/>
      <c r="E18" s="210"/>
      <c r="F18" s="210"/>
      <c r="G18" s="210"/>
      <c r="H18" s="210"/>
      <c r="I18" s="210"/>
      <c r="J18" s="210"/>
      <c r="K18" s="210"/>
      <c r="L18" s="210"/>
      <c r="M18" s="210"/>
      <c r="N18" s="212"/>
    </row>
    <row r="19" spans="1:16" ht="12.75" customHeight="1" x14ac:dyDescent="0.2">
      <c r="A19" s="198" t="s">
        <v>15</v>
      </c>
      <c r="B19" s="209">
        <v>36230</v>
      </c>
      <c r="C19" s="209">
        <v>15850</v>
      </c>
      <c r="D19" s="209">
        <v>185170</v>
      </c>
      <c r="E19" s="209">
        <v>185950</v>
      </c>
      <c r="F19" s="209">
        <v>183920</v>
      </c>
      <c r="G19" s="209">
        <v>172750</v>
      </c>
      <c r="H19" s="209">
        <v>132160</v>
      </c>
      <c r="I19" s="209">
        <v>46790</v>
      </c>
      <c r="J19" s="209">
        <v>44720</v>
      </c>
      <c r="K19" s="209">
        <v>44440</v>
      </c>
      <c r="L19" s="209">
        <v>62190</v>
      </c>
      <c r="M19" s="209">
        <v>21520</v>
      </c>
      <c r="N19" s="211">
        <v>1131690</v>
      </c>
    </row>
    <row r="20" spans="1:16" ht="12.75" customHeight="1" thickBot="1" x14ac:dyDescent="0.25">
      <c r="A20" s="199"/>
      <c r="B20" s="210"/>
      <c r="C20" s="210"/>
      <c r="D20" s="210"/>
      <c r="E20" s="210"/>
      <c r="F20" s="210"/>
      <c r="G20" s="210"/>
      <c r="H20" s="210"/>
      <c r="I20" s="210"/>
      <c r="J20" s="210"/>
      <c r="K20" s="210"/>
      <c r="L20" s="210"/>
      <c r="M20" s="210"/>
      <c r="N20" s="212"/>
    </row>
    <row r="21" spans="1:16" ht="12.75" customHeight="1" x14ac:dyDescent="0.2">
      <c r="A21" s="198" t="s">
        <v>16</v>
      </c>
      <c r="B21" s="209">
        <v>29570</v>
      </c>
      <c r="C21" s="209">
        <v>43630</v>
      </c>
      <c r="D21" s="209">
        <v>16100</v>
      </c>
      <c r="E21" s="209">
        <v>260</v>
      </c>
      <c r="F21" s="209">
        <v>1770</v>
      </c>
      <c r="G21" s="209">
        <v>8330</v>
      </c>
      <c r="H21" s="209">
        <v>5050</v>
      </c>
      <c r="I21" s="209">
        <v>510</v>
      </c>
      <c r="J21" s="209">
        <v>970</v>
      </c>
      <c r="K21" s="209">
        <v>970</v>
      </c>
      <c r="L21" s="209">
        <v>0</v>
      </c>
      <c r="M21" s="209">
        <v>50060</v>
      </c>
      <c r="N21" s="211">
        <v>157220</v>
      </c>
    </row>
    <row r="22" spans="1:16" ht="12.75" customHeight="1" thickBot="1" x14ac:dyDescent="0.25">
      <c r="A22" s="199"/>
      <c r="B22" s="210"/>
      <c r="C22" s="210"/>
      <c r="D22" s="210"/>
      <c r="E22" s="210"/>
      <c r="F22" s="210"/>
      <c r="G22" s="210"/>
      <c r="H22" s="210"/>
      <c r="I22" s="210"/>
      <c r="J22" s="210"/>
      <c r="K22" s="210"/>
      <c r="L22" s="210"/>
      <c r="M22" s="210"/>
      <c r="N22" s="212"/>
    </row>
    <row r="23" spans="1:16" ht="12.75" customHeight="1" x14ac:dyDescent="0.2">
      <c r="A23" s="198" t="s">
        <v>17</v>
      </c>
      <c r="B23" s="209">
        <v>0</v>
      </c>
      <c r="C23" s="209">
        <v>0</v>
      </c>
      <c r="D23" s="209">
        <v>0</v>
      </c>
      <c r="E23" s="209">
        <v>0</v>
      </c>
      <c r="F23" s="209">
        <v>0</v>
      </c>
      <c r="G23" s="209">
        <v>0</v>
      </c>
      <c r="H23" s="209">
        <v>570</v>
      </c>
      <c r="I23" s="209">
        <v>0</v>
      </c>
      <c r="J23" s="209">
        <v>0</v>
      </c>
      <c r="K23" s="209">
        <v>0</v>
      </c>
      <c r="L23" s="209">
        <v>1900</v>
      </c>
      <c r="M23" s="209">
        <v>0</v>
      </c>
      <c r="N23" s="211">
        <v>2470</v>
      </c>
    </row>
    <row r="24" spans="1:16" ht="12.75" customHeight="1" thickBot="1" x14ac:dyDescent="0.25">
      <c r="A24" s="199"/>
      <c r="B24" s="210"/>
      <c r="C24" s="210"/>
      <c r="D24" s="210"/>
      <c r="E24" s="210"/>
      <c r="F24" s="210"/>
      <c r="G24" s="210"/>
      <c r="H24" s="210"/>
      <c r="I24" s="210"/>
      <c r="J24" s="210"/>
      <c r="K24" s="210"/>
      <c r="L24" s="210"/>
      <c r="M24" s="210"/>
      <c r="N24" s="212"/>
    </row>
    <row r="25" spans="1:16" ht="12.75" customHeight="1" x14ac:dyDescent="0.2">
      <c r="A25" s="198" t="s">
        <v>18</v>
      </c>
      <c r="B25" s="209">
        <v>12960</v>
      </c>
      <c r="C25" s="209">
        <v>18690</v>
      </c>
      <c r="D25" s="209">
        <v>14480</v>
      </c>
      <c r="E25" s="209">
        <v>26170</v>
      </c>
      <c r="F25" s="209">
        <v>6080</v>
      </c>
      <c r="G25" s="209">
        <v>7130</v>
      </c>
      <c r="H25" s="209">
        <v>20510</v>
      </c>
      <c r="I25" s="209">
        <v>20940</v>
      </c>
      <c r="J25" s="209">
        <v>18520</v>
      </c>
      <c r="K25" s="209">
        <v>5240</v>
      </c>
      <c r="L25" s="209">
        <v>19990</v>
      </c>
      <c r="M25" s="209">
        <v>9630</v>
      </c>
      <c r="N25" s="211">
        <v>180340</v>
      </c>
    </row>
    <row r="26" spans="1:16" ht="12.75" customHeight="1" thickBot="1" x14ac:dyDescent="0.25">
      <c r="A26" s="199"/>
      <c r="B26" s="210"/>
      <c r="C26" s="210"/>
      <c r="D26" s="210"/>
      <c r="E26" s="210"/>
      <c r="F26" s="210"/>
      <c r="G26" s="210"/>
      <c r="H26" s="210"/>
      <c r="I26" s="210"/>
      <c r="J26" s="210"/>
      <c r="K26" s="210"/>
      <c r="L26" s="210"/>
      <c r="M26" s="210"/>
      <c r="N26" s="212"/>
    </row>
    <row r="27" spans="1:16" ht="12.75" customHeight="1" x14ac:dyDescent="0.2">
      <c r="A27" s="198" t="s">
        <v>19</v>
      </c>
      <c r="B27" s="209">
        <v>59760</v>
      </c>
      <c r="C27" s="209">
        <v>5150</v>
      </c>
      <c r="D27" s="209">
        <v>14350</v>
      </c>
      <c r="E27" s="209">
        <v>176570</v>
      </c>
      <c r="F27" s="209">
        <v>200690</v>
      </c>
      <c r="G27" s="209">
        <v>153510</v>
      </c>
      <c r="H27" s="209">
        <v>195850</v>
      </c>
      <c r="I27" s="209">
        <v>274850</v>
      </c>
      <c r="J27" s="209">
        <v>198770</v>
      </c>
      <c r="K27" s="209">
        <v>79900</v>
      </c>
      <c r="L27" s="209">
        <v>118990</v>
      </c>
      <c r="M27" s="209">
        <v>124520</v>
      </c>
      <c r="N27" s="211">
        <v>1602910</v>
      </c>
    </row>
    <row r="28" spans="1:16" ht="12.75" customHeight="1" thickBot="1" x14ac:dyDescent="0.25">
      <c r="A28" s="199"/>
      <c r="B28" s="210"/>
      <c r="C28" s="210"/>
      <c r="D28" s="210"/>
      <c r="E28" s="210"/>
      <c r="F28" s="210"/>
      <c r="G28" s="210"/>
      <c r="H28" s="210"/>
      <c r="I28" s="210"/>
      <c r="J28" s="210"/>
      <c r="K28" s="210"/>
      <c r="L28" s="210"/>
      <c r="M28" s="210"/>
      <c r="N28" s="212"/>
    </row>
    <row r="29" spans="1:16" ht="12.75" customHeight="1" x14ac:dyDescent="0.2">
      <c r="A29" s="198" t="s">
        <v>20</v>
      </c>
      <c r="B29" s="209">
        <v>0</v>
      </c>
      <c r="C29" s="209">
        <v>7690</v>
      </c>
      <c r="D29" s="209">
        <v>13030</v>
      </c>
      <c r="E29" s="209">
        <v>9510</v>
      </c>
      <c r="F29" s="209">
        <v>2990</v>
      </c>
      <c r="G29" s="209">
        <v>3360</v>
      </c>
      <c r="H29" s="209">
        <v>1350</v>
      </c>
      <c r="I29" s="209">
        <v>0</v>
      </c>
      <c r="J29" s="209">
        <v>80</v>
      </c>
      <c r="K29" s="209">
        <v>0</v>
      </c>
      <c r="L29" s="209">
        <v>0</v>
      </c>
      <c r="M29" s="209">
        <v>2750</v>
      </c>
      <c r="N29" s="211">
        <v>40760</v>
      </c>
      <c r="P29" s="5"/>
    </row>
    <row r="30" spans="1:16" ht="12.75" customHeight="1" thickBot="1" x14ac:dyDescent="0.25">
      <c r="A30" s="199"/>
      <c r="B30" s="210"/>
      <c r="C30" s="210"/>
      <c r="D30" s="210"/>
      <c r="E30" s="210"/>
      <c r="F30" s="210"/>
      <c r="G30" s="210"/>
      <c r="H30" s="210"/>
      <c r="I30" s="210"/>
      <c r="J30" s="210"/>
      <c r="K30" s="210"/>
      <c r="L30" s="210"/>
      <c r="M30" s="210"/>
      <c r="N30" s="212"/>
      <c r="P30" s="5"/>
    </row>
    <row r="31" spans="1:16" ht="12.75" customHeight="1" x14ac:dyDescent="0.2">
      <c r="A31" s="198" t="s">
        <v>21</v>
      </c>
      <c r="B31" s="209">
        <v>0</v>
      </c>
      <c r="C31" s="209">
        <v>1650</v>
      </c>
      <c r="D31" s="209">
        <v>580</v>
      </c>
      <c r="E31" s="209">
        <v>7020</v>
      </c>
      <c r="F31" s="209">
        <v>2270</v>
      </c>
      <c r="G31" s="209">
        <v>11140</v>
      </c>
      <c r="H31" s="209">
        <v>3960</v>
      </c>
      <c r="I31" s="209">
        <v>8300</v>
      </c>
      <c r="J31" s="209">
        <v>9540</v>
      </c>
      <c r="K31" s="209">
        <v>8250</v>
      </c>
      <c r="L31" s="209">
        <v>4080</v>
      </c>
      <c r="M31" s="209">
        <v>7990</v>
      </c>
      <c r="N31" s="211">
        <v>64780</v>
      </c>
    </row>
    <row r="32" spans="1:16" ht="12.75" customHeight="1" thickBot="1" x14ac:dyDescent="0.25">
      <c r="A32" s="199"/>
      <c r="B32" s="210"/>
      <c r="C32" s="210"/>
      <c r="D32" s="210"/>
      <c r="E32" s="210"/>
      <c r="F32" s="210"/>
      <c r="G32" s="210"/>
      <c r="H32" s="210"/>
      <c r="I32" s="210"/>
      <c r="J32" s="210"/>
      <c r="K32" s="210"/>
      <c r="L32" s="210"/>
      <c r="M32" s="210"/>
      <c r="N32" s="212"/>
    </row>
    <row r="33" spans="1:14" ht="12.75" customHeight="1" x14ac:dyDescent="0.2">
      <c r="A33" s="198" t="s">
        <v>22</v>
      </c>
      <c r="B33" s="209">
        <v>0</v>
      </c>
      <c r="C33" s="209">
        <v>0</v>
      </c>
      <c r="D33" s="209">
        <v>0</v>
      </c>
      <c r="E33" s="209">
        <v>0</v>
      </c>
      <c r="F33" s="209">
        <v>0</v>
      </c>
      <c r="G33" s="209">
        <v>0</v>
      </c>
      <c r="H33" s="209">
        <v>0</v>
      </c>
      <c r="I33" s="209">
        <v>0</v>
      </c>
      <c r="J33" s="209">
        <v>0</v>
      </c>
      <c r="K33" s="209">
        <v>0</v>
      </c>
      <c r="L33" s="209">
        <v>0</v>
      </c>
      <c r="M33" s="209">
        <v>0</v>
      </c>
      <c r="N33" s="211">
        <v>0</v>
      </c>
    </row>
    <row r="34" spans="1:14" ht="12.75" customHeight="1" thickBot="1" x14ac:dyDescent="0.25">
      <c r="A34" s="199"/>
      <c r="B34" s="210"/>
      <c r="C34" s="210"/>
      <c r="D34" s="210"/>
      <c r="E34" s="210"/>
      <c r="F34" s="210"/>
      <c r="G34" s="210"/>
      <c r="H34" s="210"/>
      <c r="I34" s="210"/>
      <c r="J34" s="210"/>
      <c r="K34" s="210"/>
      <c r="L34" s="210"/>
      <c r="M34" s="210"/>
      <c r="N34" s="212"/>
    </row>
    <row r="35" spans="1:14" ht="12.75" customHeight="1" x14ac:dyDescent="0.2">
      <c r="A35" s="198" t="s">
        <v>23</v>
      </c>
      <c r="B35" s="209">
        <v>0</v>
      </c>
      <c r="C35" s="209">
        <v>16030</v>
      </c>
      <c r="D35" s="209">
        <v>0</v>
      </c>
      <c r="E35" s="209">
        <v>28710</v>
      </c>
      <c r="F35" s="209">
        <v>25300</v>
      </c>
      <c r="G35" s="209">
        <v>24800</v>
      </c>
      <c r="H35" s="209">
        <v>16350</v>
      </c>
      <c r="I35" s="209">
        <v>22110</v>
      </c>
      <c r="J35" s="209">
        <v>53330</v>
      </c>
      <c r="K35" s="209">
        <v>29620</v>
      </c>
      <c r="L35" s="209">
        <v>15000</v>
      </c>
      <c r="M35" s="209">
        <v>28540</v>
      </c>
      <c r="N35" s="211">
        <v>259790</v>
      </c>
    </row>
    <row r="36" spans="1:14" ht="12.75" customHeight="1" thickBot="1" x14ac:dyDescent="0.25">
      <c r="A36" s="199"/>
      <c r="B36" s="210"/>
      <c r="C36" s="210"/>
      <c r="D36" s="210"/>
      <c r="E36" s="210"/>
      <c r="F36" s="210"/>
      <c r="G36" s="210"/>
      <c r="H36" s="210"/>
      <c r="I36" s="210"/>
      <c r="J36" s="210"/>
      <c r="K36" s="210"/>
      <c r="L36" s="210"/>
      <c r="M36" s="210"/>
      <c r="N36" s="212"/>
    </row>
    <row r="37" spans="1:14" ht="12.75" customHeight="1" x14ac:dyDescent="0.2">
      <c r="A37" s="198" t="s">
        <v>24</v>
      </c>
      <c r="B37" s="209">
        <v>930</v>
      </c>
      <c r="C37" s="209">
        <v>0</v>
      </c>
      <c r="D37" s="209">
        <v>0</v>
      </c>
      <c r="E37" s="209">
        <v>0</v>
      </c>
      <c r="F37" s="209">
        <v>5350</v>
      </c>
      <c r="G37" s="209">
        <v>5100</v>
      </c>
      <c r="H37" s="209">
        <v>2350</v>
      </c>
      <c r="I37" s="209">
        <v>1020</v>
      </c>
      <c r="J37" s="209">
        <v>60</v>
      </c>
      <c r="K37" s="209">
        <v>1250</v>
      </c>
      <c r="L37" s="209">
        <v>0</v>
      </c>
      <c r="M37" s="209">
        <v>60</v>
      </c>
      <c r="N37" s="211">
        <v>16120</v>
      </c>
    </row>
    <row r="38" spans="1:14" ht="12.75" customHeight="1" thickBot="1" x14ac:dyDescent="0.25">
      <c r="A38" s="199"/>
      <c r="B38" s="210"/>
      <c r="C38" s="210"/>
      <c r="D38" s="210"/>
      <c r="E38" s="210"/>
      <c r="F38" s="210"/>
      <c r="G38" s="210"/>
      <c r="H38" s="210"/>
      <c r="I38" s="210"/>
      <c r="J38" s="210"/>
      <c r="K38" s="210"/>
      <c r="L38" s="210"/>
      <c r="M38" s="210"/>
      <c r="N38" s="212"/>
    </row>
    <row r="39" spans="1:14" ht="12.75" customHeight="1" x14ac:dyDescent="0.2">
      <c r="A39" s="198" t="s">
        <v>25</v>
      </c>
      <c r="B39" s="209">
        <v>8240</v>
      </c>
      <c r="C39" s="209">
        <v>5390</v>
      </c>
      <c r="D39" s="209">
        <v>11070</v>
      </c>
      <c r="E39" s="209">
        <v>15540</v>
      </c>
      <c r="F39" s="209">
        <v>9340</v>
      </c>
      <c r="G39" s="209">
        <v>18680</v>
      </c>
      <c r="H39" s="209">
        <v>15430</v>
      </c>
      <c r="I39" s="209">
        <v>9890</v>
      </c>
      <c r="J39" s="209">
        <v>1450</v>
      </c>
      <c r="K39" s="209">
        <v>2860</v>
      </c>
      <c r="L39" s="209">
        <v>6990</v>
      </c>
      <c r="M39" s="209">
        <v>15370</v>
      </c>
      <c r="N39" s="211">
        <v>120250</v>
      </c>
    </row>
    <row r="40" spans="1:14" ht="12.75" customHeight="1" thickBot="1" x14ac:dyDescent="0.25">
      <c r="A40" s="199"/>
      <c r="B40" s="210"/>
      <c r="C40" s="210"/>
      <c r="D40" s="210"/>
      <c r="E40" s="210"/>
      <c r="F40" s="210"/>
      <c r="G40" s="210"/>
      <c r="H40" s="210"/>
      <c r="I40" s="210"/>
      <c r="J40" s="210"/>
      <c r="K40" s="210"/>
      <c r="L40" s="210"/>
      <c r="M40" s="210"/>
      <c r="N40" s="212"/>
    </row>
    <row r="41" spans="1:14" ht="12.75" customHeight="1" x14ac:dyDescent="0.2">
      <c r="A41" s="198" t="s">
        <v>26</v>
      </c>
      <c r="B41" s="209">
        <v>0</v>
      </c>
      <c r="C41" s="209">
        <v>0</v>
      </c>
      <c r="D41" s="209">
        <v>0</v>
      </c>
      <c r="E41" s="209">
        <v>0</v>
      </c>
      <c r="F41" s="209">
        <v>0</v>
      </c>
      <c r="G41" s="209">
        <v>0</v>
      </c>
      <c r="H41" s="209">
        <v>0</v>
      </c>
      <c r="I41" s="209">
        <v>11690</v>
      </c>
      <c r="J41" s="209">
        <v>0</v>
      </c>
      <c r="K41" s="209">
        <v>0</v>
      </c>
      <c r="L41" s="209">
        <v>15980</v>
      </c>
      <c r="M41" s="209">
        <v>530</v>
      </c>
      <c r="N41" s="211">
        <v>28200</v>
      </c>
    </row>
    <row r="42" spans="1:14" ht="12.75" customHeight="1" thickBot="1" x14ac:dyDescent="0.25">
      <c r="A42" s="199"/>
      <c r="B42" s="210"/>
      <c r="C42" s="210"/>
      <c r="D42" s="210"/>
      <c r="E42" s="210"/>
      <c r="F42" s="210"/>
      <c r="G42" s="210"/>
      <c r="H42" s="210"/>
      <c r="I42" s="210"/>
      <c r="J42" s="210"/>
      <c r="K42" s="210"/>
      <c r="L42" s="210"/>
      <c r="M42" s="210"/>
      <c r="N42" s="212"/>
    </row>
    <row r="43" spans="1:14" ht="12.75" customHeight="1" x14ac:dyDescent="0.2">
      <c r="A43" s="198" t="s">
        <v>27</v>
      </c>
      <c r="B43" s="209">
        <v>27270</v>
      </c>
      <c r="C43" s="209">
        <v>11010</v>
      </c>
      <c r="D43" s="209">
        <v>15540</v>
      </c>
      <c r="E43" s="209">
        <v>15710</v>
      </c>
      <c r="F43" s="209">
        <v>210</v>
      </c>
      <c r="G43" s="209">
        <v>17020</v>
      </c>
      <c r="H43" s="209">
        <v>4530</v>
      </c>
      <c r="I43" s="209">
        <v>160</v>
      </c>
      <c r="J43" s="209">
        <v>10510</v>
      </c>
      <c r="K43" s="209">
        <v>4690</v>
      </c>
      <c r="L43" s="209">
        <v>17830</v>
      </c>
      <c r="M43" s="209">
        <v>18160</v>
      </c>
      <c r="N43" s="211">
        <v>142640</v>
      </c>
    </row>
    <row r="44" spans="1:14" ht="12.75" customHeight="1" thickBot="1" x14ac:dyDescent="0.25">
      <c r="A44" s="199"/>
      <c r="B44" s="210"/>
      <c r="C44" s="210"/>
      <c r="D44" s="210"/>
      <c r="E44" s="210"/>
      <c r="F44" s="210"/>
      <c r="G44" s="210"/>
      <c r="H44" s="210"/>
      <c r="I44" s="210"/>
      <c r="J44" s="210"/>
      <c r="K44" s="210"/>
      <c r="L44" s="210"/>
      <c r="M44" s="210"/>
      <c r="N44" s="212"/>
    </row>
    <row r="45" spans="1:14" ht="12.75" customHeight="1" x14ac:dyDescent="0.2">
      <c r="A45" s="198" t="s">
        <v>28</v>
      </c>
      <c r="B45" s="209">
        <v>0</v>
      </c>
      <c r="C45" s="209">
        <v>0</v>
      </c>
      <c r="D45" s="209">
        <v>710</v>
      </c>
      <c r="E45" s="209">
        <v>0</v>
      </c>
      <c r="F45" s="209">
        <v>0</v>
      </c>
      <c r="G45" s="209">
        <v>0</v>
      </c>
      <c r="H45" s="209">
        <v>0</v>
      </c>
      <c r="I45" s="209">
        <v>1270</v>
      </c>
      <c r="J45" s="209">
        <v>580</v>
      </c>
      <c r="K45" s="209">
        <v>0</v>
      </c>
      <c r="L45" s="209">
        <v>0</v>
      </c>
      <c r="M45" s="209">
        <v>0</v>
      </c>
      <c r="N45" s="211">
        <v>2560</v>
      </c>
    </row>
    <row r="46" spans="1:14" ht="12.75" customHeight="1" thickBot="1" x14ac:dyDescent="0.25">
      <c r="A46" s="199"/>
      <c r="B46" s="210"/>
      <c r="C46" s="210"/>
      <c r="D46" s="210"/>
      <c r="E46" s="210"/>
      <c r="F46" s="210"/>
      <c r="G46" s="210"/>
      <c r="H46" s="210"/>
      <c r="I46" s="210"/>
      <c r="J46" s="210"/>
      <c r="K46" s="210"/>
      <c r="L46" s="210"/>
      <c r="M46" s="210"/>
      <c r="N46" s="212"/>
    </row>
    <row r="47" spans="1:14" ht="12.75" customHeight="1" x14ac:dyDescent="0.2">
      <c r="A47" s="198" t="s">
        <v>29</v>
      </c>
      <c r="B47" s="209">
        <v>0</v>
      </c>
      <c r="C47" s="209">
        <v>0</v>
      </c>
      <c r="D47" s="209">
        <v>0</v>
      </c>
      <c r="E47" s="209">
        <v>0</v>
      </c>
      <c r="F47" s="209">
        <v>0</v>
      </c>
      <c r="G47" s="209">
        <v>0</v>
      </c>
      <c r="H47" s="209">
        <v>0</v>
      </c>
      <c r="I47" s="209">
        <v>0</v>
      </c>
      <c r="J47" s="209">
        <v>0</v>
      </c>
      <c r="K47" s="209">
        <v>0</v>
      </c>
      <c r="L47" s="209">
        <v>0</v>
      </c>
      <c r="M47" s="209">
        <v>0</v>
      </c>
      <c r="N47" s="211">
        <v>0</v>
      </c>
    </row>
    <row r="48" spans="1:14"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198" t="s">
        <v>30</v>
      </c>
      <c r="B49" s="209">
        <v>0</v>
      </c>
      <c r="C49" s="209">
        <v>40</v>
      </c>
      <c r="D49" s="209">
        <v>0</v>
      </c>
      <c r="E49" s="209">
        <v>1050</v>
      </c>
      <c r="F49" s="209">
        <v>0</v>
      </c>
      <c r="G49" s="209">
        <v>0</v>
      </c>
      <c r="H49" s="209">
        <v>0</v>
      </c>
      <c r="I49" s="209">
        <v>0</v>
      </c>
      <c r="J49" s="209">
        <v>0</v>
      </c>
      <c r="K49" s="209">
        <v>0</v>
      </c>
      <c r="L49" s="209">
        <v>0</v>
      </c>
      <c r="M49" s="209">
        <v>0</v>
      </c>
      <c r="N49" s="211">
        <v>1090</v>
      </c>
    </row>
    <row r="50" spans="1:14" ht="12.75" customHeight="1" thickBot="1" x14ac:dyDescent="0.25">
      <c r="A50" s="199"/>
      <c r="B50" s="210"/>
      <c r="C50" s="210"/>
      <c r="D50" s="210"/>
      <c r="E50" s="210"/>
      <c r="F50" s="210"/>
      <c r="G50" s="210"/>
      <c r="H50" s="210"/>
      <c r="I50" s="210"/>
      <c r="J50" s="210"/>
      <c r="K50" s="210"/>
      <c r="L50" s="210"/>
      <c r="M50" s="210"/>
      <c r="N50" s="212"/>
    </row>
    <row r="51" spans="1:14" ht="12.75" customHeight="1" x14ac:dyDescent="0.2">
      <c r="A51" s="205" t="s">
        <v>13</v>
      </c>
      <c r="B51" s="194">
        <v>177680</v>
      </c>
      <c r="C51" s="194">
        <v>129000</v>
      </c>
      <c r="D51" s="194">
        <v>281020</v>
      </c>
      <c r="E51" s="194">
        <v>466520</v>
      </c>
      <c r="F51" s="194">
        <v>437920</v>
      </c>
      <c r="G51" s="194">
        <v>421820</v>
      </c>
      <c r="H51" s="194">
        <v>402030</v>
      </c>
      <c r="I51" s="194">
        <v>401470</v>
      </c>
      <c r="J51" s="194">
        <v>345950</v>
      </c>
      <c r="K51" s="194">
        <v>181610</v>
      </c>
      <c r="L51" s="194">
        <v>273580</v>
      </c>
      <c r="M51" s="194">
        <v>287730</v>
      </c>
      <c r="N51" s="194">
        <v>3806330</v>
      </c>
    </row>
    <row r="52" spans="1:14" ht="12.75" customHeight="1" thickBot="1" x14ac:dyDescent="0.25">
      <c r="A52" s="206"/>
      <c r="B52" s="195"/>
      <c r="C52" s="195"/>
      <c r="D52" s="195"/>
      <c r="E52" s="195"/>
      <c r="F52" s="195"/>
      <c r="G52" s="195"/>
      <c r="H52" s="195"/>
      <c r="I52" s="195"/>
      <c r="J52" s="195"/>
      <c r="K52" s="195"/>
      <c r="L52" s="195"/>
      <c r="M52" s="195"/>
      <c r="N52" s="195"/>
    </row>
    <row r="53" spans="1:14" ht="12.75" customHeight="1" x14ac:dyDescent="0.2">
      <c r="A53" s="6"/>
      <c r="B53" s="7"/>
      <c r="C53" s="7"/>
      <c r="D53" s="7"/>
      <c r="E53" s="7"/>
      <c r="F53" s="7"/>
      <c r="G53" s="7"/>
      <c r="H53" s="7"/>
      <c r="I53" s="7"/>
      <c r="J53" s="7"/>
      <c r="K53" s="7"/>
      <c r="L53" s="7"/>
      <c r="M53" s="7"/>
      <c r="N53" s="22"/>
    </row>
    <row r="54" spans="1:14" ht="12.75" customHeight="1" x14ac:dyDescent="0.2">
      <c r="A54" s="6"/>
      <c r="B54" s="7"/>
      <c r="C54" s="7"/>
      <c r="D54" s="7"/>
      <c r="E54" s="7"/>
      <c r="F54" s="7"/>
      <c r="G54" s="7"/>
      <c r="H54" s="7"/>
      <c r="I54" s="7"/>
      <c r="J54" s="7"/>
      <c r="K54" s="7"/>
      <c r="L54" s="7"/>
      <c r="M54" s="7"/>
      <c r="N54" s="22"/>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3"/>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196" t="s">
        <v>13</v>
      </c>
    </row>
    <row r="59" spans="1:14" ht="12.75" customHeight="1" thickBot="1" x14ac:dyDescent="0.25">
      <c r="A59" s="199"/>
      <c r="B59" s="199"/>
      <c r="C59" s="199"/>
      <c r="D59" s="199"/>
      <c r="E59" s="199"/>
      <c r="F59" s="199"/>
      <c r="G59" s="199"/>
      <c r="H59" s="199"/>
      <c r="I59" s="199"/>
      <c r="J59" s="199"/>
      <c r="K59" s="199"/>
      <c r="L59" s="199"/>
      <c r="M59" s="199"/>
      <c r="N59" s="197"/>
    </row>
    <row r="60" spans="1:14" ht="12.75" customHeight="1" x14ac:dyDescent="0.2">
      <c r="A60" s="198" t="s">
        <v>32</v>
      </c>
      <c r="B60" s="209">
        <v>25177</v>
      </c>
      <c r="C60" s="209">
        <v>15865</v>
      </c>
      <c r="D60" s="209">
        <v>37267</v>
      </c>
      <c r="E60" s="209">
        <v>52547</v>
      </c>
      <c r="F60" s="209">
        <v>50833</v>
      </c>
      <c r="G60" s="209">
        <v>40036</v>
      </c>
      <c r="H60" s="209">
        <v>58288</v>
      </c>
      <c r="I60" s="209">
        <v>56194</v>
      </c>
      <c r="J60" s="209">
        <v>45592</v>
      </c>
      <c r="K60" s="209">
        <v>46955</v>
      </c>
      <c r="L60" s="209">
        <v>8511</v>
      </c>
      <c r="M60" s="209">
        <v>22926</v>
      </c>
      <c r="N60" s="211">
        <v>460191</v>
      </c>
    </row>
    <row r="61" spans="1:14" ht="12.75" customHeight="1" thickBot="1" x14ac:dyDescent="0.25">
      <c r="A61" s="199"/>
      <c r="B61" s="210"/>
      <c r="C61" s="210"/>
      <c r="D61" s="210"/>
      <c r="E61" s="210"/>
      <c r="F61" s="210"/>
      <c r="G61" s="210"/>
      <c r="H61" s="210"/>
      <c r="I61" s="210"/>
      <c r="J61" s="210"/>
      <c r="K61" s="210"/>
      <c r="L61" s="210"/>
      <c r="M61" s="210"/>
      <c r="N61" s="212"/>
    </row>
    <row r="62" spans="1:14" ht="12.75" customHeight="1" x14ac:dyDescent="0.2">
      <c r="A62" s="198" t="s">
        <v>33</v>
      </c>
      <c r="B62" s="209">
        <v>11280</v>
      </c>
      <c r="C62" s="209">
        <v>7978</v>
      </c>
      <c r="D62" s="209">
        <v>9312</v>
      </c>
      <c r="E62" s="209">
        <v>3701</v>
      </c>
      <c r="F62" s="209">
        <v>4562</v>
      </c>
      <c r="G62" s="209">
        <v>13145</v>
      </c>
      <c r="H62" s="209">
        <v>20736</v>
      </c>
      <c r="I62" s="209">
        <v>19353</v>
      </c>
      <c r="J62" s="209">
        <v>17263</v>
      </c>
      <c r="K62" s="209">
        <v>8725</v>
      </c>
      <c r="L62" s="209">
        <v>9143</v>
      </c>
      <c r="M62" s="209">
        <v>7261</v>
      </c>
      <c r="N62" s="211">
        <v>132459</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198" t="s">
        <v>34</v>
      </c>
      <c r="B64" s="209">
        <v>13067</v>
      </c>
      <c r="C64" s="209">
        <v>0</v>
      </c>
      <c r="D64" s="209">
        <v>21304</v>
      </c>
      <c r="E64" s="209">
        <v>26509</v>
      </c>
      <c r="F64" s="209">
        <v>23306</v>
      </c>
      <c r="G64" s="209">
        <v>27191</v>
      </c>
      <c r="H64" s="209">
        <v>30051</v>
      </c>
      <c r="I64" s="209">
        <v>29694</v>
      </c>
      <c r="J64" s="209">
        <v>27204</v>
      </c>
      <c r="K64" s="209">
        <v>18383</v>
      </c>
      <c r="L64" s="209">
        <v>32567</v>
      </c>
      <c r="M64" s="209">
        <v>28037</v>
      </c>
      <c r="N64" s="211">
        <v>277313</v>
      </c>
    </row>
    <row r="65" spans="1:16" ht="12.75" customHeight="1" thickBot="1" x14ac:dyDescent="0.25">
      <c r="A65" s="199"/>
      <c r="B65" s="210"/>
      <c r="C65" s="210"/>
      <c r="D65" s="210"/>
      <c r="E65" s="210"/>
      <c r="F65" s="210"/>
      <c r="G65" s="210"/>
      <c r="H65" s="210"/>
      <c r="I65" s="210"/>
      <c r="J65" s="210"/>
      <c r="K65" s="210"/>
      <c r="L65" s="210"/>
      <c r="M65" s="210"/>
      <c r="N65" s="212"/>
    </row>
    <row r="66" spans="1:16" ht="12.75" customHeight="1" x14ac:dyDescent="0.2">
      <c r="A66" s="198" t="s">
        <v>35</v>
      </c>
      <c r="B66" s="209">
        <v>715</v>
      </c>
      <c r="C66" s="209">
        <v>679</v>
      </c>
      <c r="D66" s="209">
        <v>937</v>
      </c>
      <c r="E66" s="209">
        <v>1099</v>
      </c>
      <c r="F66" s="209">
        <v>770</v>
      </c>
      <c r="G66" s="209">
        <v>1469</v>
      </c>
      <c r="H66" s="209">
        <v>1214</v>
      </c>
      <c r="I66" s="209">
        <v>717</v>
      </c>
      <c r="J66" s="209">
        <v>1348</v>
      </c>
      <c r="K66" s="209">
        <v>1076</v>
      </c>
      <c r="L66" s="209">
        <v>1013</v>
      </c>
      <c r="M66" s="209">
        <v>794</v>
      </c>
      <c r="N66" s="211">
        <v>11831</v>
      </c>
    </row>
    <row r="67" spans="1:16" ht="12.75" customHeight="1" thickBot="1" x14ac:dyDescent="0.25">
      <c r="A67" s="199"/>
      <c r="B67" s="210"/>
      <c r="C67" s="210"/>
      <c r="D67" s="210"/>
      <c r="E67" s="210"/>
      <c r="F67" s="210"/>
      <c r="G67" s="210"/>
      <c r="H67" s="210"/>
      <c r="I67" s="210"/>
      <c r="J67" s="210"/>
      <c r="K67" s="210"/>
      <c r="L67" s="210"/>
      <c r="M67" s="210"/>
      <c r="N67" s="212"/>
    </row>
    <row r="68" spans="1:16" ht="12.75" customHeight="1" x14ac:dyDescent="0.2">
      <c r="A68" s="198" t="s">
        <v>36</v>
      </c>
      <c r="B68" s="209">
        <v>3681</v>
      </c>
      <c r="C68" s="209">
        <v>1458</v>
      </c>
      <c r="D68" s="209">
        <v>2224</v>
      </c>
      <c r="E68" s="209">
        <v>3410</v>
      </c>
      <c r="F68" s="209">
        <v>3601</v>
      </c>
      <c r="G68" s="209">
        <v>4067</v>
      </c>
      <c r="H68" s="209">
        <v>4130</v>
      </c>
      <c r="I68" s="209">
        <v>6581</v>
      </c>
      <c r="J68" s="209">
        <v>3967</v>
      </c>
      <c r="K68" s="209">
        <v>4759</v>
      </c>
      <c r="L68" s="209">
        <v>5613</v>
      </c>
      <c r="M68" s="209">
        <v>6557</v>
      </c>
      <c r="N68" s="211">
        <v>50048</v>
      </c>
    </row>
    <row r="69" spans="1:16" ht="12.75" customHeight="1" thickBot="1" x14ac:dyDescent="0.25">
      <c r="A69" s="199"/>
      <c r="B69" s="210"/>
      <c r="C69" s="210"/>
      <c r="D69" s="210"/>
      <c r="E69" s="210"/>
      <c r="F69" s="210"/>
      <c r="G69" s="210"/>
      <c r="H69" s="210"/>
      <c r="I69" s="210"/>
      <c r="J69" s="210"/>
      <c r="K69" s="210"/>
      <c r="L69" s="210"/>
      <c r="M69" s="210"/>
      <c r="N69" s="212"/>
    </row>
    <row r="70" spans="1:16" ht="12.75" customHeight="1" x14ac:dyDescent="0.2">
      <c r="A70" s="198" t="s">
        <v>37</v>
      </c>
      <c r="B70" s="209">
        <v>28467</v>
      </c>
      <c r="C70" s="209">
        <v>32623</v>
      </c>
      <c r="D70" s="209">
        <v>33114</v>
      </c>
      <c r="E70" s="209">
        <v>28299</v>
      </c>
      <c r="F70" s="209">
        <v>25167</v>
      </c>
      <c r="G70" s="209">
        <v>37356</v>
      </c>
      <c r="H70" s="209">
        <v>46742</v>
      </c>
      <c r="I70" s="209">
        <v>47929</v>
      </c>
      <c r="J70" s="209">
        <v>46949</v>
      </c>
      <c r="K70" s="209">
        <v>41132</v>
      </c>
      <c r="L70" s="209">
        <v>37956</v>
      </c>
      <c r="M70" s="209">
        <v>39627</v>
      </c>
      <c r="N70" s="211">
        <v>445361</v>
      </c>
    </row>
    <row r="71" spans="1:16" ht="12.75" customHeight="1" thickBot="1" x14ac:dyDescent="0.25">
      <c r="A71" s="199"/>
      <c r="B71" s="210"/>
      <c r="C71" s="210"/>
      <c r="D71" s="210"/>
      <c r="E71" s="210"/>
      <c r="F71" s="210"/>
      <c r="G71" s="210"/>
      <c r="H71" s="210"/>
      <c r="I71" s="210"/>
      <c r="J71" s="210"/>
      <c r="K71" s="210"/>
      <c r="L71" s="210"/>
      <c r="M71" s="210"/>
      <c r="N71" s="212"/>
    </row>
    <row r="72" spans="1:16" ht="12.75" customHeight="1" x14ac:dyDescent="0.2">
      <c r="A72" s="198" t="s">
        <v>38</v>
      </c>
      <c r="B72" s="209">
        <v>5259</v>
      </c>
      <c r="C72" s="209">
        <v>5187</v>
      </c>
      <c r="D72" s="209">
        <v>4949</v>
      </c>
      <c r="E72" s="209">
        <v>4674</v>
      </c>
      <c r="F72" s="209">
        <v>4155</v>
      </c>
      <c r="G72" s="209">
        <v>5776</v>
      </c>
      <c r="H72" s="209">
        <v>6644</v>
      </c>
      <c r="I72" s="209">
        <v>7120</v>
      </c>
      <c r="J72" s="209">
        <v>6148</v>
      </c>
      <c r="K72" s="209">
        <v>6148</v>
      </c>
      <c r="L72" s="209">
        <v>5260</v>
      </c>
      <c r="M72" s="209">
        <v>4830</v>
      </c>
      <c r="N72" s="211">
        <v>66150</v>
      </c>
    </row>
    <row r="73" spans="1:16" ht="12.75" customHeight="1" thickBot="1" x14ac:dyDescent="0.25">
      <c r="A73" s="199"/>
      <c r="B73" s="210"/>
      <c r="C73" s="210"/>
      <c r="D73" s="210"/>
      <c r="E73" s="210"/>
      <c r="F73" s="210"/>
      <c r="G73" s="210"/>
      <c r="H73" s="210"/>
      <c r="I73" s="210"/>
      <c r="J73" s="210"/>
      <c r="K73" s="210"/>
      <c r="L73" s="210"/>
      <c r="M73" s="210"/>
      <c r="N73" s="212"/>
    </row>
    <row r="74" spans="1:16" ht="12.75" customHeight="1" x14ac:dyDescent="0.2">
      <c r="A74" s="198" t="s">
        <v>39</v>
      </c>
      <c r="B74" s="209">
        <v>22030</v>
      </c>
      <c r="C74" s="209">
        <v>21074</v>
      </c>
      <c r="D74" s="209">
        <v>27454</v>
      </c>
      <c r="E74" s="209">
        <v>34850</v>
      </c>
      <c r="F74" s="209">
        <v>38008</v>
      </c>
      <c r="G74" s="209">
        <v>41781</v>
      </c>
      <c r="H74" s="209">
        <v>41936</v>
      </c>
      <c r="I74" s="209">
        <v>39633</v>
      </c>
      <c r="J74" s="209">
        <v>40962</v>
      </c>
      <c r="K74" s="209">
        <v>32111</v>
      </c>
      <c r="L74" s="209">
        <v>24301</v>
      </c>
      <c r="M74" s="209">
        <v>36987</v>
      </c>
      <c r="N74" s="211">
        <v>401127</v>
      </c>
      <c r="P74" s="5"/>
    </row>
    <row r="75" spans="1:16" ht="12.75" customHeight="1" thickBot="1" x14ac:dyDescent="0.25">
      <c r="A75" s="199"/>
      <c r="B75" s="210"/>
      <c r="C75" s="210"/>
      <c r="D75" s="210"/>
      <c r="E75" s="210"/>
      <c r="F75" s="210"/>
      <c r="G75" s="210"/>
      <c r="H75" s="210"/>
      <c r="I75" s="210"/>
      <c r="J75" s="210"/>
      <c r="K75" s="210"/>
      <c r="L75" s="210"/>
      <c r="M75" s="210"/>
      <c r="N75" s="212"/>
      <c r="P75" s="5"/>
    </row>
    <row r="76" spans="1:16" ht="12.75" customHeight="1" x14ac:dyDescent="0.2">
      <c r="A76" s="198" t="s">
        <v>40</v>
      </c>
      <c r="B76" s="209">
        <v>0</v>
      </c>
      <c r="C76" s="209">
        <v>0</v>
      </c>
      <c r="D76" s="209">
        <v>0</v>
      </c>
      <c r="E76" s="209">
        <v>0</v>
      </c>
      <c r="F76" s="209">
        <v>0</v>
      </c>
      <c r="G76" s="209">
        <v>0</v>
      </c>
      <c r="H76" s="209">
        <v>0</v>
      </c>
      <c r="I76" s="209">
        <v>0</v>
      </c>
      <c r="J76" s="209">
        <v>0</v>
      </c>
      <c r="K76" s="209">
        <v>0</v>
      </c>
      <c r="L76" s="209">
        <v>1487</v>
      </c>
      <c r="M76" s="209">
        <v>1496</v>
      </c>
      <c r="N76" s="211">
        <v>2983</v>
      </c>
    </row>
    <row r="77" spans="1:16" ht="12.75" customHeight="1" thickBot="1" x14ac:dyDescent="0.25">
      <c r="A77" s="199"/>
      <c r="B77" s="210"/>
      <c r="C77" s="210"/>
      <c r="D77" s="210"/>
      <c r="E77" s="210"/>
      <c r="F77" s="210"/>
      <c r="G77" s="210"/>
      <c r="H77" s="210"/>
      <c r="I77" s="210"/>
      <c r="J77" s="210"/>
      <c r="K77" s="210"/>
      <c r="L77" s="210"/>
      <c r="M77" s="210"/>
      <c r="N77" s="212"/>
    </row>
    <row r="78" spans="1:16" ht="12.75" customHeight="1" x14ac:dyDescent="0.2">
      <c r="A78" s="198" t="s">
        <v>41</v>
      </c>
      <c r="B78" s="209">
        <v>0</v>
      </c>
      <c r="C78" s="209">
        <v>0</v>
      </c>
      <c r="D78" s="209">
        <v>0</v>
      </c>
      <c r="E78" s="209">
        <v>5300</v>
      </c>
      <c r="F78" s="209">
        <v>11258</v>
      </c>
      <c r="G78" s="209">
        <v>13950</v>
      </c>
      <c r="H78" s="209">
        <v>20086</v>
      </c>
      <c r="I78" s="209">
        <v>15558</v>
      </c>
      <c r="J78" s="209">
        <v>1450</v>
      </c>
      <c r="K78" s="209">
        <v>0</v>
      </c>
      <c r="L78" s="209">
        <v>0</v>
      </c>
      <c r="M78" s="209">
        <v>0</v>
      </c>
      <c r="N78" s="211">
        <v>67602</v>
      </c>
    </row>
    <row r="79" spans="1:16" ht="12.75" customHeight="1" thickBot="1" x14ac:dyDescent="0.25">
      <c r="A79" s="199"/>
      <c r="B79" s="210"/>
      <c r="C79" s="210"/>
      <c r="D79" s="210"/>
      <c r="E79" s="210"/>
      <c r="F79" s="210"/>
      <c r="G79" s="210"/>
      <c r="H79" s="210"/>
      <c r="I79" s="210"/>
      <c r="J79" s="210"/>
      <c r="K79" s="210"/>
      <c r="L79" s="210"/>
      <c r="M79" s="210"/>
      <c r="N79" s="212"/>
    </row>
    <row r="80" spans="1:16" ht="12.75" customHeight="1" x14ac:dyDescent="0.2">
      <c r="A80" s="198" t="s">
        <v>42</v>
      </c>
      <c r="B80" s="209">
        <v>0</v>
      </c>
      <c r="C80" s="209">
        <v>0</v>
      </c>
      <c r="D80" s="209">
        <v>0</v>
      </c>
      <c r="E80" s="209">
        <v>0</v>
      </c>
      <c r="F80" s="209">
        <v>0</v>
      </c>
      <c r="G80" s="209">
        <v>0</v>
      </c>
      <c r="H80" s="209">
        <v>0</v>
      </c>
      <c r="I80" s="209">
        <v>0</v>
      </c>
      <c r="J80" s="209">
        <v>0</v>
      </c>
      <c r="K80" s="209">
        <v>0</v>
      </c>
      <c r="L80" s="209">
        <v>0</v>
      </c>
      <c r="M80" s="209">
        <v>0</v>
      </c>
      <c r="N80" s="211">
        <v>0</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43</v>
      </c>
      <c r="B82" s="209">
        <v>159826</v>
      </c>
      <c r="C82" s="209">
        <v>106443</v>
      </c>
      <c r="D82" s="209">
        <v>176974</v>
      </c>
      <c r="E82" s="209">
        <v>245438</v>
      </c>
      <c r="F82" s="209">
        <v>387054</v>
      </c>
      <c r="G82" s="209">
        <v>363006</v>
      </c>
      <c r="H82" s="209">
        <v>331822</v>
      </c>
      <c r="I82" s="209">
        <v>276316</v>
      </c>
      <c r="J82" s="209">
        <v>270668</v>
      </c>
      <c r="K82" s="209">
        <v>300371</v>
      </c>
      <c r="L82" s="209">
        <v>375532</v>
      </c>
      <c r="M82" s="209">
        <v>248228</v>
      </c>
      <c r="N82" s="211">
        <v>3241678</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198" t="s">
        <v>44</v>
      </c>
      <c r="B84" s="209">
        <v>59155</v>
      </c>
      <c r="C84" s="209">
        <v>42625</v>
      </c>
      <c r="D84" s="209">
        <v>50851</v>
      </c>
      <c r="E84" s="209">
        <v>73262</v>
      </c>
      <c r="F84" s="209">
        <v>54726</v>
      </c>
      <c r="G84" s="209">
        <v>44251</v>
      </c>
      <c r="H84" s="209">
        <v>38508</v>
      </c>
      <c r="I84" s="209">
        <v>47083</v>
      </c>
      <c r="J84" s="209">
        <v>47354</v>
      </c>
      <c r="K84" s="209">
        <v>46278</v>
      </c>
      <c r="L84" s="209">
        <v>40487</v>
      </c>
      <c r="M84" s="209">
        <v>60159</v>
      </c>
      <c r="N84" s="211">
        <v>604739</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198" t="s">
        <v>45</v>
      </c>
      <c r="B86" s="209">
        <v>105486</v>
      </c>
      <c r="C86" s="209">
        <v>87229</v>
      </c>
      <c r="D86" s="209">
        <v>153614</v>
      </c>
      <c r="E86" s="209">
        <v>223127</v>
      </c>
      <c r="F86" s="209">
        <v>224876</v>
      </c>
      <c r="G86" s="209">
        <v>208051</v>
      </c>
      <c r="H86" s="209">
        <v>250515</v>
      </c>
      <c r="I86" s="209">
        <v>232032</v>
      </c>
      <c r="J86" s="209">
        <v>211691</v>
      </c>
      <c r="K86" s="209">
        <v>208324</v>
      </c>
      <c r="L86" s="209">
        <v>71133</v>
      </c>
      <c r="M86" s="209">
        <v>107893</v>
      </c>
      <c r="N86" s="211">
        <v>2083971</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198" t="s">
        <v>46</v>
      </c>
      <c r="B88" s="209">
        <v>24944</v>
      </c>
      <c r="C88" s="209">
        <v>25460</v>
      </c>
      <c r="D88" s="209">
        <v>25754</v>
      </c>
      <c r="E88" s="209">
        <v>27073</v>
      </c>
      <c r="F88" s="209">
        <v>26988</v>
      </c>
      <c r="G88" s="209">
        <v>30542</v>
      </c>
      <c r="H88" s="209">
        <v>31864</v>
      </c>
      <c r="I88" s="209">
        <v>28959</v>
      </c>
      <c r="J88" s="209">
        <v>22924</v>
      </c>
      <c r="K88" s="209">
        <v>28539</v>
      </c>
      <c r="L88" s="209">
        <v>37926</v>
      </c>
      <c r="M88" s="209">
        <v>32601</v>
      </c>
      <c r="N88" s="211">
        <v>343574</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198" t="s">
        <v>47</v>
      </c>
      <c r="B90" s="209">
        <v>0</v>
      </c>
      <c r="C90" s="209">
        <v>0</v>
      </c>
      <c r="D90" s="209">
        <v>0</v>
      </c>
      <c r="E90" s="209">
        <v>0</v>
      </c>
      <c r="F90" s="209">
        <v>0</v>
      </c>
      <c r="G90" s="209">
        <v>0</v>
      </c>
      <c r="H90" s="209">
        <v>0</v>
      </c>
      <c r="I90" s="209">
        <v>0</v>
      </c>
      <c r="J90" s="209">
        <v>0</v>
      </c>
      <c r="K90" s="209">
        <v>0</v>
      </c>
      <c r="L90" s="209">
        <v>0</v>
      </c>
      <c r="M90" s="209">
        <v>0</v>
      </c>
      <c r="N90" s="211">
        <v>0</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198" t="s">
        <v>48</v>
      </c>
      <c r="B92" s="209">
        <v>8608</v>
      </c>
      <c r="C92" s="209">
        <v>8371</v>
      </c>
      <c r="D92" s="209">
        <v>9932</v>
      </c>
      <c r="E92" s="209">
        <v>13163</v>
      </c>
      <c r="F92" s="209">
        <v>13062</v>
      </c>
      <c r="G92" s="209">
        <v>10085</v>
      </c>
      <c r="H92" s="209">
        <v>11606</v>
      </c>
      <c r="I92" s="209">
        <v>11650</v>
      </c>
      <c r="J92" s="209">
        <v>11825</v>
      </c>
      <c r="K92" s="209">
        <v>11388</v>
      </c>
      <c r="L92" s="209">
        <v>12955</v>
      </c>
      <c r="M92" s="209">
        <v>9779</v>
      </c>
      <c r="N92" s="211">
        <v>132424</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198" t="s">
        <v>49</v>
      </c>
      <c r="B94" s="209">
        <v>172</v>
      </c>
      <c r="C94" s="209">
        <v>323</v>
      </c>
      <c r="D94" s="209">
        <v>188</v>
      </c>
      <c r="E94" s="209">
        <v>205</v>
      </c>
      <c r="F94" s="209">
        <v>300</v>
      </c>
      <c r="G94" s="209">
        <v>323</v>
      </c>
      <c r="H94" s="209">
        <v>201</v>
      </c>
      <c r="I94" s="209">
        <v>512</v>
      </c>
      <c r="J94" s="209">
        <v>320</v>
      </c>
      <c r="K94" s="209">
        <v>229</v>
      </c>
      <c r="L94" s="209">
        <v>143</v>
      </c>
      <c r="M94" s="209">
        <v>116</v>
      </c>
      <c r="N94" s="211">
        <v>3032</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205" t="s">
        <v>13</v>
      </c>
      <c r="B96" s="194">
        <v>467867</v>
      </c>
      <c r="C96" s="194">
        <v>355315</v>
      </c>
      <c r="D96" s="194">
        <v>553874</v>
      </c>
      <c r="E96" s="194">
        <v>742657</v>
      </c>
      <c r="F96" s="194">
        <v>868666</v>
      </c>
      <c r="G96" s="194">
        <v>841029</v>
      </c>
      <c r="H96" s="194">
        <v>894343</v>
      </c>
      <c r="I96" s="194">
        <v>819331</v>
      </c>
      <c r="J96" s="194">
        <v>755665</v>
      </c>
      <c r="K96" s="194">
        <v>754418</v>
      </c>
      <c r="L96" s="194">
        <v>664027</v>
      </c>
      <c r="M96" s="194">
        <v>607291</v>
      </c>
      <c r="N96" s="194">
        <v>8324483</v>
      </c>
    </row>
    <row r="97" spans="1:16" ht="12.75" customHeight="1" thickBot="1" x14ac:dyDescent="0.25">
      <c r="A97" s="206"/>
      <c r="B97" s="195"/>
      <c r="C97" s="195"/>
      <c r="D97" s="195"/>
      <c r="E97" s="195"/>
      <c r="F97" s="195"/>
      <c r="G97" s="195"/>
      <c r="H97" s="195"/>
      <c r="I97" s="195"/>
      <c r="J97" s="195"/>
      <c r="K97" s="195"/>
      <c r="L97" s="195"/>
      <c r="M97" s="195"/>
      <c r="N97" s="195"/>
    </row>
    <row r="98" spans="1:16" ht="12.75" customHeight="1" x14ac:dyDescent="0.2">
      <c r="A98" s="6"/>
      <c r="B98" s="7"/>
      <c r="C98" s="7"/>
      <c r="D98" s="7"/>
      <c r="E98" s="7"/>
      <c r="F98" s="7"/>
      <c r="G98" s="7"/>
      <c r="H98" s="7"/>
      <c r="I98" s="7"/>
      <c r="J98" s="7"/>
      <c r="K98" s="7"/>
      <c r="L98" s="7"/>
      <c r="M98" s="7"/>
      <c r="N98" s="22"/>
    </row>
    <row r="99" spans="1:16" ht="12.75" customHeight="1" x14ac:dyDescent="0.2">
      <c r="A99" s="6"/>
      <c r="B99" s="7"/>
      <c r="C99" s="7"/>
      <c r="D99" s="7"/>
      <c r="E99" s="7"/>
      <c r="F99" s="7"/>
      <c r="G99" s="7"/>
      <c r="H99" s="7"/>
      <c r="I99" s="7"/>
      <c r="J99" s="7"/>
      <c r="K99" s="7"/>
      <c r="L99" s="7"/>
      <c r="M99" s="7"/>
      <c r="N99" s="22"/>
    </row>
    <row r="101" spans="1:16" s="10" customFormat="1" ht="24.95" customHeight="1" x14ac:dyDescent="0.2">
      <c r="A101" s="204" t="s">
        <v>190</v>
      </c>
      <c r="B101" s="204"/>
      <c r="C101" s="204"/>
      <c r="D101" s="204"/>
      <c r="E101" s="204"/>
      <c r="F101" s="204"/>
      <c r="G101" s="204"/>
      <c r="H101" s="204"/>
      <c r="I101" s="204"/>
      <c r="J101" s="204"/>
      <c r="K101" s="204"/>
      <c r="L101" s="204"/>
      <c r="M101" s="204"/>
      <c r="N101" s="204"/>
    </row>
    <row r="102" spans="1:16" ht="12.75" customHeight="1" thickBot="1" x14ac:dyDescent="0.25"/>
    <row r="103" spans="1:16" ht="12.75" customHeight="1" x14ac:dyDescent="0.2">
      <c r="A103" s="198"/>
      <c r="B103" s="198" t="s">
        <v>1</v>
      </c>
      <c r="C103" s="198" t="s">
        <v>2</v>
      </c>
      <c r="D103" s="198" t="s">
        <v>3</v>
      </c>
      <c r="E103" s="198" t="s">
        <v>4</v>
      </c>
      <c r="F103" s="198" t="s">
        <v>5</v>
      </c>
      <c r="G103" s="198" t="s">
        <v>6</v>
      </c>
      <c r="H103" s="198" t="s">
        <v>7</v>
      </c>
      <c r="I103" s="198" t="s">
        <v>8</v>
      </c>
      <c r="J103" s="198" t="s">
        <v>9</v>
      </c>
      <c r="K103" s="198" t="s">
        <v>10</v>
      </c>
      <c r="L103" s="198" t="s">
        <v>11</v>
      </c>
      <c r="M103" s="198" t="s">
        <v>12</v>
      </c>
      <c r="N103" s="196" t="s">
        <v>13</v>
      </c>
    </row>
    <row r="104" spans="1:16" ht="12.75" customHeight="1" thickBot="1" x14ac:dyDescent="0.25">
      <c r="A104" s="199"/>
      <c r="B104" s="199"/>
      <c r="C104" s="199"/>
      <c r="D104" s="199"/>
      <c r="E104" s="199"/>
      <c r="F104" s="199"/>
      <c r="G104" s="199"/>
      <c r="H104" s="199"/>
      <c r="I104" s="199"/>
      <c r="J104" s="199"/>
      <c r="K104" s="199"/>
      <c r="L104" s="199"/>
      <c r="M104" s="199"/>
      <c r="N104" s="197"/>
    </row>
    <row r="105" spans="1:16" ht="12.75" customHeight="1" x14ac:dyDescent="0.2">
      <c r="A105" s="198" t="s">
        <v>51</v>
      </c>
      <c r="B105" s="209">
        <v>97290</v>
      </c>
      <c r="C105" s="209">
        <v>104420</v>
      </c>
      <c r="D105" s="209">
        <v>120490</v>
      </c>
      <c r="E105" s="209">
        <v>119360</v>
      </c>
      <c r="F105" s="209">
        <v>110250</v>
      </c>
      <c r="G105" s="209">
        <v>119610</v>
      </c>
      <c r="H105" s="209">
        <v>125900</v>
      </c>
      <c r="I105" s="209">
        <v>125390</v>
      </c>
      <c r="J105" s="209">
        <v>125190</v>
      </c>
      <c r="K105" s="209">
        <v>127730</v>
      </c>
      <c r="L105" s="209">
        <v>130790</v>
      </c>
      <c r="M105" s="209">
        <v>114710</v>
      </c>
      <c r="N105" s="211">
        <v>1421130</v>
      </c>
      <c r="P105" s="5"/>
    </row>
    <row r="106" spans="1:16" ht="12.75" customHeight="1" thickBot="1" x14ac:dyDescent="0.25">
      <c r="A106" s="199"/>
      <c r="B106" s="210"/>
      <c r="C106" s="210"/>
      <c r="D106" s="210"/>
      <c r="E106" s="210"/>
      <c r="F106" s="210"/>
      <c r="G106" s="210"/>
      <c r="H106" s="210"/>
      <c r="I106" s="210"/>
      <c r="J106" s="210"/>
      <c r="K106" s="210"/>
      <c r="L106" s="210"/>
      <c r="M106" s="210"/>
      <c r="N106" s="212"/>
      <c r="P106" s="5"/>
    </row>
    <row r="107" spans="1:16" ht="12.75" customHeight="1" x14ac:dyDescent="0.2">
      <c r="A107" s="198" t="s">
        <v>52</v>
      </c>
      <c r="B107" s="209">
        <v>0</v>
      </c>
      <c r="C107" s="209">
        <v>0</v>
      </c>
      <c r="D107" s="209">
        <v>0</v>
      </c>
      <c r="E107" s="209">
        <v>0</v>
      </c>
      <c r="F107" s="209">
        <v>0</v>
      </c>
      <c r="G107" s="209">
        <v>0</v>
      </c>
      <c r="H107" s="209">
        <v>0</v>
      </c>
      <c r="I107" s="209">
        <v>0</v>
      </c>
      <c r="J107" s="209">
        <v>0</v>
      </c>
      <c r="K107" s="209">
        <v>0</v>
      </c>
      <c r="L107" s="209">
        <v>0</v>
      </c>
      <c r="M107" s="209">
        <v>0</v>
      </c>
      <c r="N107" s="211">
        <v>0</v>
      </c>
    </row>
    <row r="108" spans="1:16" ht="12.75" customHeight="1" thickBot="1" x14ac:dyDescent="0.25">
      <c r="A108" s="199"/>
      <c r="B108" s="210"/>
      <c r="C108" s="210"/>
      <c r="D108" s="210"/>
      <c r="E108" s="210"/>
      <c r="F108" s="210"/>
      <c r="G108" s="210"/>
      <c r="H108" s="210"/>
      <c r="I108" s="210"/>
      <c r="J108" s="210"/>
      <c r="K108" s="210"/>
      <c r="L108" s="210"/>
      <c r="M108" s="210"/>
      <c r="N108" s="212"/>
    </row>
    <row r="109" spans="1:16" ht="12.75" customHeight="1" x14ac:dyDescent="0.2">
      <c r="A109" s="198" t="s">
        <v>53</v>
      </c>
      <c r="B109" s="209">
        <v>3830</v>
      </c>
      <c r="C109" s="209">
        <v>4660</v>
      </c>
      <c r="D109" s="209">
        <v>5340</v>
      </c>
      <c r="E109" s="209">
        <v>6090</v>
      </c>
      <c r="F109" s="209">
        <v>6730</v>
      </c>
      <c r="G109" s="209">
        <v>5450</v>
      </c>
      <c r="H109" s="209">
        <v>4010</v>
      </c>
      <c r="I109" s="209">
        <v>3450</v>
      </c>
      <c r="J109" s="209">
        <v>4770</v>
      </c>
      <c r="K109" s="209">
        <v>3970</v>
      </c>
      <c r="L109" s="209">
        <v>4550</v>
      </c>
      <c r="M109" s="209">
        <v>4240</v>
      </c>
      <c r="N109" s="211">
        <v>57090</v>
      </c>
    </row>
    <row r="110" spans="1:16" ht="12.75" customHeight="1" thickBot="1" x14ac:dyDescent="0.25">
      <c r="A110" s="199"/>
      <c r="B110" s="210"/>
      <c r="C110" s="210"/>
      <c r="D110" s="210"/>
      <c r="E110" s="210"/>
      <c r="F110" s="210"/>
      <c r="G110" s="210"/>
      <c r="H110" s="210"/>
      <c r="I110" s="210"/>
      <c r="J110" s="210"/>
      <c r="K110" s="210"/>
      <c r="L110" s="210"/>
      <c r="M110" s="210"/>
      <c r="N110" s="212"/>
    </row>
    <row r="111" spans="1:16" ht="12.75" customHeight="1" x14ac:dyDescent="0.2">
      <c r="A111" s="198" t="s">
        <v>54</v>
      </c>
      <c r="B111" s="209">
        <v>8630</v>
      </c>
      <c r="C111" s="209">
        <v>6350</v>
      </c>
      <c r="D111" s="209">
        <v>6430</v>
      </c>
      <c r="E111" s="209">
        <v>8550</v>
      </c>
      <c r="F111" s="209">
        <v>9470</v>
      </c>
      <c r="G111" s="209">
        <v>8210</v>
      </c>
      <c r="H111" s="209">
        <v>3420</v>
      </c>
      <c r="I111" s="209">
        <v>4240</v>
      </c>
      <c r="J111" s="209">
        <v>3790</v>
      </c>
      <c r="K111" s="209">
        <v>4470</v>
      </c>
      <c r="L111" s="209">
        <v>4230</v>
      </c>
      <c r="M111" s="209">
        <v>5060</v>
      </c>
      <c r="N111" s="211">
        <v>72850</v>
      </c>
    </row>
    <row r="112" spans="1:16" ht="12.75" customHeight="1" thickBot="1" x14ac:dyDescent="0.25">
      <c r="A112" s="199"/>
      <c r="B112" s="210"/>
      <c r="C112" s="210"/>
      <c r="D112" s="210"/>
      <c r="E112" s="210"/>
      <c r="F112" s="210"/>
      <c r="G112" s="210"/>
      <c r="H112" s="210"/>
      <c r="I112" s="210"/>
      <c r="J112" s="210"/>
      <c r="K112" s="210"/>
      <c r="L112" s="210"/>
      <c r="M112" s="210"/>
      <c r="N112" s="212"/>
    </row>
    <row r="113" spans="1:14" ht="12.75" customHeight="1" x14ac:dyDescent="0.2">
      <c r="A113" s="198" t="s">
        <v>39</v>
      </c>
      <c r="B113" s="209">
        <v>11010</v>
      </c>
      <c r="C113" s="209">
        <v>5860</v>
      </c>
      <c r="D113" s="209">
        <v>5140</v>
      </c>
      <c r="E113" s="209">
        <v>5230</v>
      </c>
      <c r="F113" s="209">
        <v>7420</v>
      </c>
      <c r="G113" s="209">
        <v>3520</v>
      </c>
      <c r="H113" s="209">
        <v>3890</v>
      </c>
      <c r="I113" s="209">
        <v>1890</v>
      </c>
      <c r="J113" s="209">
        <v>4590</v>
      </c>
      <c r="K113" s="209">
        <v>2780</v>
      </c>
      <c r="L113" s="209">
        <v>6290</v>
      </c>
      <c r="M113" s="209">
        <v>4720</v>
      </c>
      <c r="N113" s="211">
        <v>62340</v>
      </c>
    </row>
    <row r="114" spans="1:14" ht="12.75" customHeight="1" thickBot="1" x14ac:dyDescent="0.25">
      <c r="A114" s="199"/>
      <c r="B114" s="210"/>
      <c r="C114" s="210"/>
      <c r="D114" s="210"/>
      <c r="E114" s="210"/>
      <c r="F114" s="210"/>
      <c r="G114" s="210"/>
      <c r="H114" s="210"/>
      <c r="I114" s="210"/>
      <c r="J114" s="210"/>
      <c r="K114" s="210"/>
      <c r="L114" s="210"/>
      <c r="M114" s="210"/>
      <c r="N114" s="212"/>
    </row>
    <row r="115" spans="1:14" ht="12.75" customHeight="1" x14ac:dyDescent="0.2">
      <c r="A115" s="198" t="s">
        <v>55</v>
      </c>
      <c r="B115" s="209">
        <v>15640</v>
      </c>
      <c r="C115" s="209">
        <v>17320</v>
      </c>
      <c r="D115" s="209">
        <v>14780</v>
      </c>
      <c r="E115" s="209">
        <v>19100</v>
      </c>
      <c r="F115" s="209">
        <v>15870</v>
      </c>
      <c r="G115" s="209">
        <v>18410</v>
      </c>
      <c r="H115" s="209">
        <v>17060</v>
      </c>
      <c r="I115" s="209">
        <v>17620</v>
      </c>
      <c r="J115" s="209">
        <v>13000</v>
      </c>
      <c r="K115" s="209">
        <v>10870</v>
      </c>
      <c r="L115" s="209">
        <v>9670</v>
      </c>
      <c r="M115" s="209">
        <v>9220</v>
      </c>
      <c r="N115" s="211">
        <v>178560</v>
      </c>
    </row>
    <row r="116" spans="1:14" ht="12.75" customHeight="1" thickBot="1" x14ac:dyDescent="0.25">
      <c r="A116" s="199"/>
      <c r="B116" s="210"/>
      <c r="C116" s="210"/>
      <c r="D116" s="210"/>
      <c r="E116" s="210"/>
      <c r="F116" s="210"/>
      <c r="G116" s="210"/>
      <c r="H116" s="210"/>
      <c r="I116" s="210"/>
      <c r="J116" s="210"/>
      <c r="K116" s="210"/>
      <c r="L116" s="210"/>
      <c r="M116" s="210"/>
      <c r="N116" s="212"/>
    </row>
    <row r="117" spans="1:14" ht="12.75" customHeight="1" x14ac:dyDescent="0.2">
      <c r="A117" s="198" t="s">
        <v>56</v>
      </c>
      <c r="B117" s="209">
        <v>172680</v>
      </c>
      <c r="C117" s="209">
        <v>178270</v>
      </c>
      <c r="D117" s="209">
        <v>236810</v>
      </c>
      <c r="E117" s="209">
        <v>246940</v>
      </c>
      <c r="F117" s="209">
        <v>224950</v>
      </c>
      <c r="G117" s="209">
        <v>247590</v>
      </c>
      <c r="H117" s="209">
        <v>248130</v>
      </c>
      <c r="I117" s="209">
        <v>240860</v>
      </c>
      <c r="J117" s="209">
        <v>233950</v>
      </c>
      <c r="K117" s="209">
        <v>241720</v>
      </c>
      <c r="L117" s="209">
        <v>233410</v>
      </c>
      <c r="M117" s="209">
        <v>202100</v>
      </c>
      <c r="N117" s="211">
        <v>2707410</v>
      </c>
    </row>
    <row r="118" spans="1:14" ht="12.75" customHeight="1" thickBot="1" x14ac:dyDescent="0.25">
      <c r="A118" s="199"/>
      <c r="B118" s="210"/>
      <c r="C118" s="210"/>
      <c r="D118" s="210"/>
      <c r="E118" s="210"/>
      <c r="F118" s="210"/>
      <c r="G118" s="210"/>
      <c r="H118" s="210"/>
      <c r="I118" s="210"/>
      <c r="J118" s="210"/>
      <c r="K118" s="210"/>
      <c r="L118" s="210"/>
      <c r="M118" s="210"/>
      <c r="N118" s="212"/>
    </row>
    <row r="119" spans="1:14" ht="12.75" customHeight="1" x14ac:dyDescent="0.2">
      <c r="A119" s="207" t="s">
        <v>57</v>
      </c>
      <c r="B119" s="209">
        <v>42900</v>
      </c>
      <c r="C119" s="209">
        <v>38700</v>
      </c>
      <c r="D119" s="209">
        <v>50650</v>
      </c>
      <c r="E119" s="209">
        <v>28470</v>
      </c>
      <c r="F119" s="209">
        <v>32440</v>
      </c>
      <c r="G119" s="209">
        <v>37930</v>
      </c>
      <c r="H119" s="209">
        <v>28190</v>
      </c>
      <c r="I119" s="209">
        <v>38060</v>
      </c>
      <c r="J119" s="209">
        <v>34500</v>
      </c>
      <c r="K119" s="209">
        <v>37350</v>
      </c>
      <c r="L119" s="209">
        <v>34750</v>
      </c>
      <c r="M119" s="209">
        <v>41410</v>
      </c>
      <c r="N119" s="211">
        <v>445350</v>
      </c>
    </row>
    <row r="120" spans="1:14" ht="12.75" customHeight="1" thickBot="1" x14ac:dyDescent="0.25">
      <c r="A120" s="208"/>
      <c r="B120" s="210"/>
      <c r="C120" s="210"/>
      <c r="D120" s="210"/>
      <c r="E120" s="210"/>
      <c r="F120" s="210"/>
      <c r="G120" s="210"/>
      <c r="H120" s="210"/>
      <c r="I120" s="210"/>
      <c r="J120" s="210"/>
      <c r="K120" s="210"/>
      <c r="L120" s="210"/>
      <c r="M120" s="210"/>
      <c r="N120" s="212"/>
    </row>
    <row r="121" spans="1:14" ht="12.75" customHeight="1" x14ac:dyDescent="0.2">
      <c r="A121" s="198" t="s">
        <v>58</v>
      </c>
      <c r="B121" s="209">
        <v>15210</v>
      </c>
      <c r="C121" s="209">
        <v>12210</v>
      </c>
      <c r="D121" s="209">
        <v>16270</v>
      </c>
      <c r="E121" s="209">
        <v>16000</v>
      </c>
      <c r="F121" s="209">
        <v>14730</v>
      </c>
      <c r="G121" s="209">
        <v>13590</v>
      </c>
      <c r="H121" s="209">
        <v>15240</v>
      </c>
      <c r="I121" s="209">
        <v>20530</v>
      </c>
      <c r="J121" s="209">
        <v>15590</v>
      </c>
      <c r="K121" s="209">
        <v>11310</v>
      </c>
      <c r="L121" s="209">
        <v>11500</v>
      </c>
      <c r="M121" s="209">
        <v>12830</v>
      </c>
      <c r="N121" s="211">
        <v>175010</v>
      </c>
    </row>
    <row r="122" spans="1:14" ht="12.75" customHeight="1" thickBot="1" x14ac:dyDescent="0.25">
      <c r="A122" s="199"/>
      <c r="B122" s="210"/>
      <c r="C122" s="210"/>
      <c r="D122" s="210"/>
      <c r="E122" s="210"/>
      <c r="F122" s="210"/>
      <c r="G122" s="210"/>
      <c r="H122" s="210"/>
      <c r="I122" s="210"/>
      <c r="J122" s="210"/>
      <c r="K122" s="210"/>
      <c r="L122" s="210"/>
      <c r="M122" s="210"/>
      <c r="N122" s="212"/>
    </row>
    <row r="123" spans="1:14" ht="12.75" customHeight="1" x14ac:dyDescent="0.2">
      <c r="A123" s="198" t="s">
        <v>59</v>
      </c>
      <c r="B123" s="209">
        <v>4590</v>
      </c>
      <c r="C123" s="209">
        <v>4440</v>
      </c>
      <c r="D123" s="209">
        <v>4830</v>
      </c>
      <c r="E123" s="209">
        <v>4440</v>
      </c>
      <c r="F123" s="209">
        <v>3990</v>
      </c>
      <c r="G123" s="209">
        <v>4320</v>
      </c>
      <c r="H123" s="209">
        <v>3150</v>
      </c>
      <c r="I123" s="209">
        <v>3510</v>
      </c>
      <c r="J123" s="209">
        <v>5640</v>
      </c>
      <c r="K123" s="209">
        <v>4260</v>
      </c>
      <c r="L123" s="209">
        <v>5580</v>
      </c>
      <c r="M123" s="209">
        <v>7080</v>
      </c>
      <c r="N123" s="211">
        <v>55830</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198" t="s">
        <v>60</v>
      </c>
      <c r="B125" s="209">
        <v>5880</v>
      </c>
      <c r="C125" s="209">
        <v>4870</v>
      </c>
      <c r="D125" s="209">
        <v>5660</v>
      </c>
      <c r="E125" s="209">
        <v>5820</v>
      </c>
      <c r="F125" s="209">
        <v>5150</v>
      </c>
      <c r="G125" s="209">
        <v>4670</v>
      </c>
      <c r="H125" s="209">
        <v>5750</v>
      </c>
      <c r="I125" s="209">
        <v>5510</v>
      </c>
      <c r="J125" s="209">
        <v>3730</v>
      </c>
      <c r="K125" s="209">
        <v>3700</v>
      </c>
      <c r="L125" s="209">
        <v>4350</v>
      </c>
      <c r="M125" s="209">
        <v>3980</v>
      </c>
      <c r="N125" s="211">
        <v>59070</v>
      </c>
    </row>
    <row r="126" spans="1:14" ht="12.75" customHeight="1" thickBot="1" x14ac:dyDescent="0.25">
      <c r="A126" s="199"/>
      <c r="B126" s="210"/>
      <c r="C126" s="210"/>
      <c r="D126" s="210"/>
      <c r="E126" s="210"/>
      <c r="F126" s="210"/>
      <c r="G126" s="210"/>
      <c r="H126" s="210"/>
      <c r="I126" s="210"/>
      <c r="J126" s="210"/>
      <c r="K126" s="210"/>
      <c r="L126" s="210"/>
      <c r="M126" s="210"/>
      <c r="N126" s="212"/>
    </row>
    <row r="127" spans="1:14" ht="12.75" customHeight="1" x14ac:dyDescent="0.2">
      <c r="A127" s="205" t="s">
        <v>13</v>
      </c>
      <c r="B127" s="194">
        <v>377660</v>
      </c>
      <c r="C127" s="194">
        <v>377100</v>
      </c>
      <c r="D127" s="194">
        <v>466400</v>
      </c>
      <c r="E127" s="194">
        <v>460000</v>
      </c>
      <c r="F127" s="194">
        <v>431000</v>
      </c>
      <c r="G127" s="194">
        <v>463300</v>
      </c>
      <c r="H127" s="194">
        <v>454740</v>
      </c>
      <c r="I127" s="194">
        <v>461060</v>
      </c>
      <c r="J127" s="194">
        <v>444750</v>
      </c>
      <c r="K127" s="194">
        <v>448160</v>
      </c>
      <c r="L127" s="194">
        <v>445120</v>
      </c>
      <c r="M127" s="194">
        <v>405350</v>
      </c>
      <c r="N127" s="194">
        <v>5234640</v>
      </c>
    </row>
    <row r="128" spans="1:14" ht="12.75" customHeight="1" thickBot="1" x14ac:dyDescent="0.25">
      <c r="A128" s="206"/>
      <c r="B128" s="195"/>
      <c r="C128" s="195"/>
      <c r="D128" s="195"/>
      <c r="E128" s="195"/>
      <c r="F128" s="195"/>
      <c r="G128" s="195"/>
      <c r="H128" s="195"/>
      <c r="I128" s="195"/>
      <c r="J128" s="195"/>
      <c r="K128" s="195"/>
      <c r="L128" s="195"/>
      <c r="M128" s="195"/>
      <c r="N128" s="195"/>
    </row>
    <row r="129" spans="1:16" ht="12.75" customHeight="1" x14ac:dyDescent="0.2">
      <c r="A129" s="6"/>
      <c r="B129" s="7"/>
      <c r="C129" s="7"/>
      <c r="D129" s="7"/>
      <c r="E129" s="7"/>
      <c r="F129" s="7"/>
      <c r="G129" s="7"/>
      <c r="H129" s="7"/>
      <c r="I129" s="7"/>
      <c r="J129" s="7"/>
      <c r="K129" s="7"/>
      <c r="L129" s="7"/>
      <c r="M129" s="7"/>
      <c r="N129" s="22"/>
    </row>
    <row r="130" spans="1:16" ht="12.75" customHeight="1" x14ac:dyDescent="0.2">
      <c r="A130" s="6"/>
      <c r="B130" s="7"/>
      <c r="C130" s="7"/>
      <c r="D130" s="7"/>
      <c r="E130" s="7"/>
      <c r="F130" s="7"/>
      <c r="G130" s="7"/>
      <c r="H130" s="7"/>
      <c r="I130" s="7"/>
      <c r="J130" s="7"/>
      <c r="K130" s="7"/>
      <c r="L130" s="7"/>
      <c r="M130" s="7"/>
      <c r="N130" s="22"/>
    </row>
    <row r="132" spans="1:16" s="10" customFormat="1" ht="24.95" customHeight="1" x14ac:dyDescent="0.2">
      <c r="A132" s="204" t="s">
        <v>191</v>
      </c>
      <c r="B132" s="204"/>
      <c r="C132" s="204"/>
      <c r="D132" s="204"/>
      <c r="E132" s="204"/>
      <c r="F132" s="204"/>
      <c r="G132" s="204"/>
      <c r="H132" s="204"/>
      <c r="I132" s="204"/>
      <c r="J132" s="204"/>
      <c r="K132" s="204"/>
      <c r="L132" s="204"/>
      <c r="M132" s="204"/>
      <c r="N132" s="204"/>
    </row>
    <row r="133" spans="1:16" ht="12.75" customHeight="1" thickBot="1" x14ac:dyDescent="0.25">
      <c r="A133" s="3"/>
      <c r="F133" s="4"/>
    </row>
    <row r="134" spans="1:16" ht="12.75" customHeight="1" x14ac:dyDescent="0.2">
      <c r="A134" s="198"/>
      <c r="B134" s="198" t="s">
        <v>1</v>
      </c>
      <c r="C134" s="198" t="s">
        <v>2</v>
      </c>
      <c r="D134" s="198" t="s">
        <v>3</v>
      </c>
      <c r="E134" s="198" t="s">
        <v>4</v>
      </c>
      <c r="F134" s="198" t="s">
        <v>5</v>
      </c>
      <c r="G134" s="198" t="s">
        <v>6</v>
      </c>
      <c r="H134" s="198" t="s">
        <v>7</v>
      </c>
      <c r="I134" s="198" t="s">
        <v>8</v>
      </c>
      <c r="J134" s="198" t="s">
        <v>9</v>
      </c>
      <c r="K134" s="198" t="s">
        <v>10</v>
      </c>
      <c r="L134" s="198" t="s">
        <v>11</v>
      </c>
      <c r="M134" s="198" t="s">
        <v>12</v>
      </c>
      <c r="N134" s="196" t="s">
        <v>13</v>
      </c>
    </row>
    <row r="135" spans="1:16" ht="12.75" customHeight="1" thickBot="1" x14ac:dyDescent="0.25">
      <c r="A135" s="199"/>
      <c r="B135" s="199"/>
      <c r="C135" s="199"/>
      <c r="D135" s="199"/>
      <c r="E135" s="199"/>
      <c r="F135" s="199"/>
      <c r="G135" s="199"/>
      <c r="H135" s="199"/>
      <c r="I135" s="199"/>
      <c r="J135" s="199"/>
      <c r="K135" s="199"/>
      <c r="L135" s="199"/>
      <c r="M135" s="199"/>
      <c r="N135" s="197"/>
    </row>
    <row r="136" spans="1:16" ht="12.75" customHeight="1" x14ac:dyDescent="0.2">
      <c r="A136" s="198" t="s">
        <v>62</v>
      </c>
      <c r="B136" s="209">
        <v>9039</v>
      </c>
      <c r="C136" s="209">
        <v>19186</v>
      </c>
      <c r="D136" s="209">
        <v>20101</v>
      </c>
      <c r="E136" s="209">
        <v>20462</v>
      </c>
      <c r="F136" s="209">
        <v>11577</v>
      </c>
      <c r="G136" s="209">
        <v>15029</v>
      </c>
      <c r="H136" s="209">
        <v>19369</v>
      </c>
      <c r="I136" s="209">
        <v>16674</v>
      </c>
      <c r="J136" s="209">
        <v>17448</v>
      </c>
      <c r="K136" s="209">
        <v>22243</v>
      </c>
      <c r="L136" s="209">
        <v>17846</v>
      </c>
      <c r="M136" s="209">
        <v>22857</v>
      </c>
      <c r="N136" s="211">
        <v>211831</v>
      </c>
    </row>
    <row r="137" spans="1:16" ht="12.75" customHeight="1" thickBot="1" x14ac:dyDescent="0.25">
      <c r="A137" s="199"/>
      <c r="B137" s="210"/>
      <c r="C137" s="210"/>
      <c r="D137" s="210"/>
      <c r="E137" s="210"/>
      <c r="F137" s="210"/>
      <c r="G137" s="210"/>
      <c r="H137" s="210"/>
      <c r="I137" s="210"/>
      <c r="J137" s="210"/>
      <c r="K137" s="210"/>
      <c r="L137" s="210"/>
      <c r="M137" s="210"/>
      <c r="N137" s="212"/>
    </row>
    <row r="138" spans="1:16" ht="12.75" customHeight="1" x14ac:dyDescent="0.2">
      <c r="A138" s="207" t="s">
        <v>63</v>
      </c>
      <c r="B138" s="209">
        <v>10493</v>
      </c>
      <c r="C138" s="209">
        <v>14761</v>
      </c>
      <c r="D138" s="209">
        <v>21481</v>
      </c>
      <c r="E138" s="209">
        <v>14661</v>
      </c>
      <c r="F138" s="209">
        <v>8836</v>
      </c>
      <c r="G138" s="209">
        <v>14755</v>
      </c>
      <c r="H138" s="209">
        <v>16090</v>
      </c>
      <c r="I138" s="209">
        <v>14804</v>
      </c>
      <c r="J138" s="209">
        <v>20917</v>
      </c>
      <c r="K138" s="209">
        <v>10918</v>
      </c>
      <c r="L138" s="209">
        <v>15562</v>
      </c>
      <c r="M138" s="209">
        <v>17198</v>
      </c>
      <c r="N138" s="211">
        <v>180476</v>
      </c>
    </row>
    <row r="139" spans="1:16" ht="12.75" customHeight="1" thickBot="1" x14ac:dyDescent="0.25">
      <c r="A139" s="208"/>
      <c r="B139" s="210"/>
      <c r="C139" s="210"/>
      <c r="D139" s="210"/>
      <c r="E139" s="210"/>
      <c r="F139" s="210"/>
      <c r="G139" s="210"/>
      <c r="H139" s="210"/>
      <c r="I139" s="210"/>
      <c r="J139" s="210"/>
      <c r="K139" s="210"/>
      <c r="L139" s="210"/>
      <c r="M139" s="210"/>
      <c r="N139" s="212"/>
    </row>
    <row r="140" spans="1:16" ht="12.75" customHeight="1" x14ac:dyDescent="0.2">
      <c r="A140" s="198" t="s">
        <v>64</v>
      </c>
      <c r="B140" s="209">
        <v>97897</v>
      </c>
      <c r="C140" s="209">
        <v>77860</v>
      </c>
      <c r="D140" s="209">
        <v>176024</v>
      </c>
      <c r="E140" s="209">
        <v>206778</v>
      </c>
      <c r="F140" s="209">
        <v>205335</v>
      </c>
      <c r="G140" s="209">
        <v>198934</v>
      </c>
      <c r="H140" s="209">
        <v>206252</v>
      </c>
      <c r="I140" s="209">
        <v>202223</v>
      </c>
      <c r="J140" s="209">
        <v>173362</v>
      </c>
      <c r="K140" s="209">
        <v>148294</v>
      </c>
      <c r="L140" s="209">
        <v>182502</v>
      </c>
      <c r="M140" s="209">
        <v>143025</v>
      </c>
      <c r="N140" s="211">
        <v>2018486</v>
      </c>
      <c r="P140" s="5"/>
    </row>
    <row r="141" spans="1:16" ht="12.75" customHeight="1" thickBot="1" x14ac:dyDescent="0.25">
      <c r="A141" s="199"/>
      <c r="B141" s="210"/>
      <c r="C141" s="210"/>
      <c r="D141" s="210"/>
      <c r="E141" s="210"/>
      <c r="F141" s="210"/>
      <c r="G141" s="210"/>
      <c r="H141" s="210"/>
      <c r="I141" s="210"/>
      <c r="J141" s="210"/>
      <c r="K141" s="210"/>
      <c r="L141" s="210"/>
      <c r="M141" s="210"/>
      <c r="N141" s="212"/>
      <c r="P141" s="5"/>
    </row>
    <row r="142" spans="1:16" ht="12.75" customHeight="1" x14ac:dyDescent="0.2">
      <c r="A142" s="207" t="s">
        <v>65</v>
      </c>
      <c r="B142" s="209">
        <v>0</v>
      </c>
      <c r="C142" s="209">
        <v>0</v>
      </c>
      <c r="D142" s="209">
        <v>0</v>
      </c>
      <c r="E142" s="209">
        <v>0</v>
      </c>
      <c r="F142" s="209">
        <v>0</v>
      </c>
      <c r="G142" s="209">
        <v>0</v>
      </c>
      <c r="H142" s="209">
        <v>0</v>
      </c>
      <c r="I142" s="209">
        <v>0</v>
      </c>
      <c r="J142" s="209">
        <v>0</v>
      </c>
      <c r="K142" s="209">
        <v>0</v>
      </c>
      <c r="L142" s="209">
        <v>0</v>
      </c>
      <c r="M142" s="209">
        <v>0</v>
      </c>
      <c r="N142" s="211">
        <v>0</v>
      </c>
    </row>
    <row r="143" spans="1:16" ht="12.75" customHeight="1" thickBot="1" x14ac:dyDescent="0.25">
      <c r="A143" s="208"/>
      <c r="B143" s="210"/>
      <c r="C143" s="210"/>
      <c r="D143" s="210"/>
      <c r="E143" s="210"/>
      <c r="F143" s="210"/>
      <c r="G143" s="210"/>
      <c r="H143" s="210"/>
      <c r="I143" s="210"/>
      <c r="J143" s="210"/>
      <c r="K143" s="210"/>
      <c r="L143" s="210"/>
      <c r="M143" s="210"/>
      <c r="N143" s="212"/>
    </row>
    <row r="144" spans="1:16" ht="12.75" customHeight="1" x14ac:dyDescent="0.2">
      <c r="A144" s="198" t="s">
        <v>66</v>
      </c>
      <c r="B144" s="209">
        <v>19867</v>
      </c>
      <c r="C144" s="209">
        <v>17238</v>
      </c>
      <c r="D144" s="209">
        <v>22038</v>
      </c>
      <c r="E144" s="209">
        <v>35462</v>
      </c>
      <c r="F144" s="209">
        <v>30269</v>
      </c>
      <c r="G144" s="209">
        <v>30927</v>
      </c>
      <c r="H144" s="209">
        <v>32071</v>
      </c>
      <c r="I144" s="209">
        <v>33448</v>
      </c>
      <c r="J144" s="209">
        <v>37216</v>
      </c>
      <c r="K144" s="209">
        <v>35751</v>
      </c>
      <c r="L144" s="209">
        <v>32887</v>
      </c>
      <c r="M144" s="209">
        <v>35083</v>
      </c>
      <c r="N144" s="211">
        <v>362257</v>
      </c>
    </row>
    <row r="145" spans="1:14" ht="12.75" customHeight="1" thickBot="1" x14ac:dyDescent="0.25">
      <c r="A145" s="199"/>
      <c r="B145" s="210"/>
      <c r="C145" s="210"/>
      <c r="D145" s="210"/>
      <c r="E145" s="210"/>
      <c r="F145" s="210"/>
      <c r="G145" s="210"/>
      <c r="H145" s="210"/>
      <c r="I145" s="210"/>
      <c r="J145" s="210"/>
      <c r="K145" s="210"/>
      <c r="L145" s="210"/>
      <c r="M145" s="210"/>
      <c r="N145" s="212"/>
    </row>
    <row r="146" spans="1:14" ht="12.75" customHeight="1" x14ac:dyDescent="0.2">
      <c r="A146" s="198" t="s">
        <v>53</v>
      </c>
      <c r="B146" s="209">
        <v>5209</v>
      </c>
      <c r="C146" s="209">
        <v>3854</v>
      </c>
      <c r="D146" s="209">
        <v>7397</v>
      </c>
      <c r="E146" s="209">
        <v>8852</v>
      </c>
      <c r="F146" s="209">
        <v>6808</v>
      </c>
      <c r="G146" s="209">
        <v>6298</v>
      </c>
      <c r="H146" s="209">
        <v>4686</v>
      </c>
      <c r="I146" s="209">
        <v>4153</v>
      </c>
      <c r="J146" s="209">
        <v>4119</v>
      </c>
      <c r="K146" s="209">
        <v>4364</v>
      </c>
      <c r="L146" s="209">
        <v>4221</v>
      </c>
      <c r="M146" s="209">
        <v>3057</v>
      </c>
      <c r="N146" s="211">
        <v>63018</v>
      </c>
    </row>
    <row r="147" spans="1:14" ht="12.75" customHeight="1" thickBot="1" x14ac:dyDescent="0.25">
      <c r="A147" s="199"/>
      <c r="B147" s="210"/>
      <c r="C147" s="210"/>
      <c r="D147" s="210"/>
      <c r="E147" s="210"/>
      <c r="F147" s="210"/>
      <c r="G147" s="210"/>
      <c r="H147" s="210"/>
      <c r="I147" s="210"/>
      <c r="J147" s="210"/>
      <c r="K147" s="210"/>
      <c r="L147" s="210"/>
      <c r="M147" s="210"/>
      <c r="N147" s="212"/>
    </row>
    <row r="148" spans="1:14" ht="12.75" customHeight="1" x14ac:dyDescent="0.2">
      <c r="A148" s="207" t="s">
        <v>67</v>
      </c>
      <c r="B148" s="209">
        <v>20601</v>
      </c>
      <c r="C148" s="209">
        <v>23040</v>
      </c>
      <c r="D148" s="209">
        <v>36336</v>
      </c>
      <c r="E148" s="209">
        <v>25082</v>
      </c>
      <c r="F148" s="209">
        <v>33827</v>
      </c>
      <c r="G148" s="209">
        <v>37610</v>
      </c>
      <c r="H148" s="209">
        <v>24190</v>
      </c>
      <c r="I148" s="209">
        <v>28322</v>
      </c>
      <c r="J148" s="209">
        <v>35877</v>
      </c>
      <c r="K148" s="209">
        <v>37743</v>
      </c>
      <c r="L148" s="209">
        <v>21693</v>
      </c>
      <c r="M148" s="209">
        <v>19137</v>
      </c>
      <c r="N148" s="211">
        <v>343458</v>
      </c>
    </row>
    <row r="149" spans="1:14" ht="12.75" customHeight="1" thickBot="1" x14ac:dyDescent="0.25">
      <c r="A149" s="208"/>
      <c r="B149" s="210"/>
      <c r="C149" s="210"/>
      <c r="D149" s="210"/>
      <c r="E149" s="210"/>
      <c r="F149" s="210"/>
      <c r="G149" s="210"/>
      <c r="H149" s="210"/>
      <c r="I149" s="210"/>
      <c r="J149" s="210"/>
      <c r="K149" s="210"/>
      <c r="L149" s="210"/>
      <c r="M149" s="210"/>
      <c r="N149" s="212"/>
    </row>
    <row r="150" spans="1:14" ht="12.75" customHeight="1" x14ac:dyDescent="0.2">
      <c r="A150" s="198" t="s">
        <v>68</v>
      </c>
      <c r="B150" s="209">
        <v>59858</v>
      </c>
      <c r="C150" s="209">
        <v>70859</v>
      </c>
      <c r="D150" s="209">
        <v>67639</v>
      </c>
      <c r="E150" s="209">
        <v>77922</v>
      </c>
      <c r="F150" s="209">
        <v>78677</v>
      </c>
      <c r="G150" s="209">
        <v>70489</v>
      </c>
      <c r="H150" s="209">
        <v>78377</v>
      </c>
      <c r="I150" s="209">
        <v>70761</v>
      </c>
      <c r="J150" s="209">
        <v>70050</v>
      </c>
      <c r="K150" s="209">
        <v>75495</v>
      </c>
      <c r="L150" s="209">
        <v>81269</v>
      </c>
      <c r="M150" s="209">
        <v>72305</v>
      </c>
      <c r="N150" s="211">
        <v>873701</v>
      </c>
    </row>
    <row r="151" spans="1:14" ht="12.75" customHeight="1" thickBot="1" x14ac:dyDescent="0.25">
      <c r="A151" s="199"/>
      <c r="B151" s="210"/>
      <c r="C151" s="210"/>
      <c r="D151" s="210"/>
      <c r="E151" s="210"/>
      <c r="F151" s="210"/>
      <c r="G151" s="210"/>
      <c r="H151" s="210"/>
      <c r="I151" s="210"/>
      <c r="J151" s="210"/>
      <c r="K151" s="210"/>
      <c r="L151" s="210"/>
      <c r="M151" s="210"/>
      <c r="N151" s="212"/>
    </row>
    <row r="152" spans="1:14" ht="12.75" customHeight="1" x14ac:dyDescent="0.2">
      <c r="A152" s="198" t="s">
        <v>69</v>
      </c>
      <c r="B152" s="209">
        <v>1103</v>
      </c>
      <c r="C152" s="209">
        <v>2659</v>
      </c>
      <c r="D152" s="209">
        <v>2504</v>
      </c>
      <c r="E152" s="209">
        <v>3317</v>
      </c>
      <c r="F152" s="209">
        <v>2477</v>
      </c>
      <c r="G152" s="209">
        <v>2588</v>
      </c>
      <c r="H152" s="209">
        <v>1936</v>
      </c>
      <c r="I152" s="209">
        <v>2491</v>
      </c>
      <c r="J152" s="209">
        <v>2296</v>
      </c>
      <c r="K152" s="209">
        <v>2308</v>
      </c>
      <c r="L152" s="209">
        <v>1995</v>
      </c>
      <c r="M152" s="209">
        <v>2248</v>
      </c>
      <c r="N152" s="211">
        <v>27922</v>
      </c>
    </row>
    <row r="153" spans="1:14" ht="12.75" customHeight="1" thickBot="1" x14ac:dyDescent="0.25">
      <c r="A153" s="199"/>
      <c r="B153" s="210"/>
      <c r="C153" s="210"/>
      <c r="D153" s="210"/>
      <c r="E153" s="210"/>
      <c r="F153" s="210"/>
      <c r="G153" s="210"/>
      <c r="H153" s="210"/>
      <c r="I153" s="210"/>
      <c r="J153" s="210"/>
      <c r="K153" s="210"/>
      <c r="L153" s="210"/>
      <c r="M153" s="210"/>
      <c r="N153" s="212"/>
    </row>
    <row r="154" spans="1:14" ht="12.75" customHeight="1" x14ac:dyDescent="0.2">
      <c r="A154" s="198" t="s">
        <v>70</v>
      </c>
      <c r="B154" s="209">
        <v>900</v>
      </c>
      <c r="C154" s="209">
        <v>945</v>
      </c>
      <c r="D154" s="209">
        <v>1260</v>
      </c>
      <c r="E154" s="209">
        <v>1935</v>
      </c>
      <c r="F154" s="209">
        <v>1215</v>
      </c>
      <c r="G154" s="209">
        <v>1215</v>
      </c>
      <c r="H154" s="209">
        <v>945</v>
      </c>
      <c r="I154" s="209">
        <v>900</v>
      </c>
      <c r="J154" s="209">
        <v>2790</v>
      </c>
      <c r="K154" s="209">
        <v>945</v>
      </c>
      <c r="L154" s="209">
        <v>1125</v>
      </c>
      <c r="M154" s="209">
        <v>810</v>
      </c>
      <c r="N154" s="211">
        <v>14985</v>
      </c>
    </row>
    <row r="155" spans="1:14" ht="12.75" customHeight="1" thickBot="1" x14ac:dyDescent="0.25">
      <c r="A155" s="199"/>
      <c r="B155" s="210"/>
      <c r="C155" s="210"/>
      <c r="D155" s="210"/>
      <c r="E155" s="210"/>
      <c r="F155" s="210"/>
      <c r="G155" s="210"/>
      <c r="H155" s="210"/>
      <c r="I155" s="210"/>
      <c r="J155" s="210"/>
      <c r="K155" s="210"/>
      <c r="L155" s="210"/>
      <c r="M155" s="210"/>
      <c r="N155" s="212"/>
    </row>
    <row r="156" spans="1:14" ht="12.75" customHeight="1" x14ac:dyDescent="0.2">
      <c r="A156" s="198" t="s">
        <v>71</v>
      </c>
      <c r="B156" s="209">
        <v>2867</v>
      </c>
      <c r="C156" s="209">
        <v>4005</v>
      </c>
      <c r="D156" s="209">
        <v>3011</v>
      </c>
      <c r="E156" s="209">
        <v>3877</v>
      </c>
      <c r="F156" s="209">
        <v>2972</v>
      </c>
      <c r="G156" s="209">
        <v>3381</v>
      </c>
      <c r="H156" s="209">
        <v>3606</v>
      </c>
      <c r="I156" s="209">
        <v>3405</v>
      </c>
      <c r="J156" s="209">
        <v>3595</v>
      </c>
      <c r="K156" s="209">
        <v>2804</v>
      </c>
      <c r="L156" s="209">
        <v>3462</v>
      </c>
      <c r="M156" s="209">
        <v>3468</v>
      </c>
      <c r="N156" s="211">
        <v>40453</v>
      </c>
    </row>
    <row r="157" spans="1:14" ht="12.75" customHeight="1" thickBot="1" x14ac:dyDescent="0.25">
      <c r="A157" s="199"/>
      <c r="B157" s="210"/>
      <c r="C157" s="210"/>
      <c r="D157" s="210"/>
      <c r="E157" s="210"/>
      <c r="F157" s="210"/>
      <c r="G157" s="210"/>
      <c r="H157" s="210"/>
      <c r="I157" s="210"/>
      <c r="J157" s="210"/>
      <c r="K157" s="210"/>
      <c r="L157" s="210"/>
      <c r="M157" s="210"/>
      <c r="N157" s="212"/>
    </row>
    <row r="158" spans="1:14" ht="12.75" customHeight="1" x14ac:dyDescent="0.2">
      <c r="A158" s="198" t="s">
        <v>72</v>
      </c>
      <c r="B158" s="209">
        <v>936</v>
      </c>
      <c r="C158" s="209">
        <v>2340</v>
      </c>
      <c r="D158" s="209">
        <v>2564</v>
      </c>
      <c r="E158" s="209">
        <v>419</v>
      </c>
      <c r="F158" s="209">
        <v>216</v>
      </c>
      <c r="G158" s="209">
        <v>384</v>
      </c>
      <c r="H158" s="209">
        <v>96</v>
      </c>
      <c r="I158" s="209">
        <v>23</v>
      </c>
      <c r="J158" s="209">
        <v>285</v>
      </c>
      <c r="K158" s="209">
        <v>358</v>
      </c>
      <c r="L158" s="209">
        <v>312</v>
      </c>
      <c r="M158" s="209">
        <v>310</v>
      </c>
      <c r="N158" s="211">
        <v>8243</v>
      </c>
    </row>
    <row r="159" spans="1:14" ht="12.75" customHeight="1" thickBot="1" x14ac:dyDescent="0.25">
      <c r="A159" s="199"/>
      <c r="B159" s="210"/>
      <c r="C159" s="210"/>
      <c r="D159" s="210"/>
      <c r="E159" s="210"/>
      <c r="F159" s="210"/>
      <c r="G159" s="210"/>
      <c r="H159" s="210"/>
      <c r="I159" s="210"/>
      <c r="J159" s="210"/>
      <c r="K159" s="210"/>
      <c r="L159" s="210"/>
      <c r="M159" s="210"/>
      <c r="N159" s="212"/>
    </row>
    <row r="160" spans="1:14" ht="12.75" customHeight="1" x14ac:dyDescent="0.2">
      <c r="A160" s="198" t="s">
        <v>60</v>
      </c>
      <c r="B160" s="209">
        <v>11</v>
      </c>
      <c r="C160" s="209">
        <v>90</v>
      </c>
      <c r="D160" s="209">
        <v>119</v>
      </c>
      <c r="E160" s="209">
        <v>68</v>
      </c>
      <c r="F160" s="209">
        <v>90</v>
      </c>
      <c r="G160" s="209">
        <v>455</v>
      </c>
      <c r="H160" s="209">
        <v>195</v>
      </c>
      <c r="I160" s="209">
        <v>2981</v>
      </c>
      <c r="J160" s="209">
        <v>465</v>
      </c>
      <c r="K160" s="209">
        <v>43</v>
      </c>
      <c r="L160" s="209">
        <v>172</v>
      </c>
      <c r="M160" s="209">
        <v>130</v>
      </c>
      <c r="N160" s="211"/>
    </row>
    <row r="161" spans="1:16" ht="12.75" customHeight="1" thickBot="1" x14ac:dyDescent="0.25">
      <c r="A161" s="199"/>
      <c r="B161" s="210"/>
      <c r="C161" s="210"/>
      <c r="D161" s="210"/>
      <c r="E161" s="210"/>
      <c r="F161" s="210"/>
      <c r="G161" s="210"/>
      <c r="H161" s="210"/>
      <c r="I161" s="210"/>
      <c r="J161" s="210"/>
      <c r="K161" s="210"/>
      <c r="L161" s="210"/>
      <c r="M161" s="210"/>
      <c r="N161" s="212"/>
    </row>
    <row r="162" spans="1:16" ht="12.75" customHeight="1" x14ac:dyDescent="0.2">
      <c r="A162" s="205" t="s">
        <v>13</v>
      </c>
      <c r="B162" s="194">
        <v>228781</v>
      </c>
      <c r="C162" s="194">
        <v>236837</v>
      </c>
      <c r="D162" s="194">
        <v>360474</v>
      </c>
      <c r="E162" s="194">
        <v>398835</v>
      </c>
      <c r="F162" s="194">
        <v>382299</v>
      </c>
      <c r="G162" s="194">
        <v>382065</v>
      </c>
      <c r="H162" s="194">
        <v>387813</v>
      </c>
      <c r="I162" s="194">
        <v>380185</v>
      </c>
      <c r="J162" s="194">
        <v>368420</v>
      </c>
      <c r="K162" s="194">
        <v>341266</v>
      </c>
      <c r="L162" s="194">
        <v>363046</v>
      </c>
      <c r="M162" s="194">
        <v>319628</v>
      </c>
      <c r="N162" s="194">
        <v>4149649</v>
      </c>
    </row>
    <row r="163" spans="1:16" ht="12.75" customHeight="1" thickBot="1" x14ac:dyDescent="0.25">
      <c r="A163" s="206"/>
      <c r="B163" s="195"/>
      <c r="C163" s="195"/>
      <c r="D163" s="195"/>
      <c r="E163" s="195"/>
      <c r="F163" s="195"/>
      <c r="G163" s="195"/>
      <c r="H163" s="195"/>
      <c r="I163" s="195"/>
      <c r="J163" s="195"/>
      <c r="K163" s="195"/>
      <c r="L163" s="195"/>
      <c r="M163" s="195"/>
      <c r="N163" s="195"/>
    </row>
    <row r="164" spans="1:16" ht="12.75" customHeight="1" x14ac:dyDescent="0.2">
      <c r="A164" s="6"/>
      <c r="B164" s="7"/>
      <c r="C164" s="7"/>
      <c r="D164" s="7"/>
      <c r="E164" s="7"/>
      <c r="F164" s="7"/>
      <c r="G164" s="7"/>
      <c r="H164" s="7"/>
      <c r="I164" s="7"/>
      <c r="J164" s="7"/>
      <c r="K164" s="7"/>
      <c r="L164" s="7"/>
      <c r="M164" s="7"/>
      <c r="N164" s="22"/>
    </row>
    <row r="165" spans="1:16" ht="12.75" customHeight="1" x14ac:dyDescent="0.2">
      <c r="A165" s="6"/>
      <c r="B165" s="7"/>
      <c r="C165" s="7"/>
      <c r="D165" s="7"/>
      <c r="E165" s="7"/>
      <c r="F165" s="7"/>
      <c r="G165" s="7"/>
      <c r="H165" s="7"/>
      <c r="I165" s="7"/>
      <c r="J165" s="7"/>
      <c r="K165" s="7"/>
      <c r="L165" s="7"/>
      <c r="M165" s="7"/>
      <c r="N165" s="22"/>
    </row>
    <row r="167" spans="1:16" s="10" customFormat="1" ht="24.95" customHeight="1" x14ac:dyDescent="0.2">
      <c r="A167" s="204" t="s">
        <v>192</v>
      </c>
      <c r="B167" s="204"/>
      <c r="C167" s="204"/>
      <c r="D167" s="204"/>
      <c r="E167" s="204"/>
      <c r="F167" s="204"/>
      <c r="G167" s="204"/>
      <c r="H167" s="204"/>
      <c r="I167" s="204"/>
      <c r="J167" s="204"/>
      <c r="K167" s="204"/>
      <c r="L167" s="204"/>
      <c r="M167" s="204"/>
      <c r="N167" s="204"/>
    </row>
    <row r="168" spans="1:16" ht="12.75" customHeight="1" thickBot="1" x14ac:dyDescent="0.25">
      <c r="A168" s="3"/>
      <c r="F168" s="4"/>
    </row>
    <row r="169" spans="1:16" ht="12.75" customHeight="1" x14ac:dyDescent="0.2">
      <c r="A169" s="198"/>
      <c r="B169" s="198" t="s">
        <v>1</v>
      </c>
      <c r="C169" s="198" t="s">
        <v>2</v>
      </c>
      <c r="D169" s="198" t="s">
        <v>3</v>
      </c>
      <c r="E169" s="198" t="s">
        <v>4</v>
      </c>
      <c r="F169" s="198" t="s">
        <v>5</v>
      </c>
      <c r="G169" s="198" t="s">
        <v>6</v>
      </c>
      <c r="H169" s="198" t="s">
        <v>7</v>
      </c>
      <c r="I169" s="198" t="s">
        <v>8</v>
      </c>
      <c r="J169" s="198" t="s">
        <v>9</v>
      </c>
      <c r="K169" s="198" t="s">
        <v>10</v>
      </c>
      <c r="L169" s="198" t="s">
        <v>11</v>
      </c>
      <c r="M169" s="198" t="s">
        <v>12</v>
      </c>
      <c r="N169" s="196" t="s">
        <v>13</v>
      </c>
    </row>
    <row r="170" spans="1:16" ht="12.75" customHeight="1" thickBot="1" x14ac:dyDescent="0.25">
      <c r="A170" s="199"/>
      <c r="B170" s="199"/>
      <c r="C170" s="199"/>
      <c r="D170" s="199"/>
      <c r="E170" s="199"/>
      <c r="F170" s="199"/>
      <c r="G170" s="199"/>
      <c r="H170" s="199"/>
      <c r="I170" s="199"/>
      <c r="J170" s="199"/>
      <c r="K170" s="199"/>
      <c r="L170" s="199"/>
      <c r="M170" s="199"/>
      <c r="N170" s="197"/>
    </row>
    <row r="171" spans="1:16" ht="12.75" customHeight="1" x14ac:dyDescent="0.2">
      <c r="A171" s="198" t="s">
        <v>75</v>
      </c>
      <c r="B171" s="209">
        <v>8239</v>
      </c>
      <c r="C171" s="209">
        <v>9447</v>
      </c>
      <c r="D171" s="209">
        <v>15626</v>
      </c>
      <c r="E171" s="209">
        <v>11654</v>
      </c>
      <c r="F171" s="209">
        <v>14683</v>
      </c>
      <c r="G171" s="209">
        <v>18883</v>
      </c>
      <c r="H171" s="209">
        <v>18556</v>
      </c>
      <c r="I171" s="209">
        <v>14927</v>
      </c>
      <c r="J171" s="209">
        <v>10601</v>
      </c>
      <c r="K171" s="209">
        <v>4543</v>
      </c>
      <c r="L171" s="209">
        <v>11191</v>
      </c>
      <c r="M171" s="209">
        <v>3199</v>
      </c>
      <c r="N171" s="211">
        <v>141549</v>
      </c>
      <c r="P171" s="5"/>
    </row>
    <row r="172" spans="1:16" ht="12.75" customHeight="1" thickBot="1" x14ac:dyDescent="0.25">
      <c r="A172" s="199"/>
      <c r="B172" s="210"/>
      <c r="C172" s="210"/>
      <c r="D172" s="210"/>
      <c r="E172" s="210"/>
      <c r="F172" s="210"/>
      <c r="G172" s="210"/>
      <c r="H172" s="210"/>
      <c r="I172" s="210"/>
      <c r="J172" s="210"/>
      <c r="K172" s="210"/>
      <c r="L172" s="210"/>
      <c r="M172" s="210"/>
      <c r="N172" s="212"/>
      <c r="P172" s="5"/>
    </row>
    <row r="173" spans="1:16" ht="12.75" customHeight="1" x14ac:dyDescent="0.2">
      <c r="A173" s="198" t="s">
        <v>76</v>
      </c>
      <c r="B173" s="209">
        <v>1378</v>
      </c>
      <c r="C173" s="209">
        <v>1509</v>
      </c>
      <c r="D173" s="209">
        <v>1232</v>
      </c>
      <c r="E173" s="209">
        <v>788</v>
      </c>
      <c r="F173" s="209">
        <v>834</v>
      </c>
      <c r="G173" s="209">
        <v>960</v>
      </c>
      <c r="H173" s="209">
        <v>654</v>
      </c>
      <c r="I173" s="209">
        <v>764</v>
      </c>
      <c r="J173" s="209">
        <v>896</v>
      </c>
      <c r="K173" s="209">
        <v>1964</v>
      </c>
      <c r="L173" s="209">
        <v>1572</v>
      </c>
      <c r="M173" s="209">
        <v>960</v>
      </c>
      <c r="N173" s="211">
        <v>13511</v>
      </c>
    </row>
    <row r="174" spans="1:16" ht="12.75" customHeight="1" thickBot="1" x14ac:dyDescent="0.25">
      <c r="A174" s="199"/>
      <c r="B174" s="210"/>
      <c r="C174" s="210"/>
      <c r="D174" s="210"/>
      <c r="E174" s="210"/>
      <c r="F174" s="210"/>
      <c r="G174" s="210"/>
      <c r="H174" s="210"/>
      <c r="I174" s="210"/>
      <c r="J174" s="210"/>
      <c r="K174" s="210"/>
      <c r="L174" s="210"/>
      <c r="M174" s="210"/>
      <c r="N174" s="212"/>
    </row>
    <row r="175" spans="1:16" ht="12.75" customHeight="1" x14ac:dyDescent="0.2">
      <c r="A175" s="198" t="s">
        <v>77</v>
      </c>
      <c r="B175" s="209">
        <v>7141</v>
      </c>
      <c r="C175" s="209">
        <v>4098</v>
      </c>
      <c r="D175" s="209">
        <v>9662</v>
      </c>
      <c r="E175" s="209">
        <v>4639</v>
      </c>
      <c r="F175" s="209">
        <v>2124</v>
      </c>
      <c r="G175" s="209">
        <v>2284</v>
      </c>
      <c r="H175" s="209">
        <v>2532</v>
      </c>
      <c r="I175" s="209">
        <v>3701</v>
      </c>
      <c r="J175" s="209">
        <v>4604</v>
      </c>
      <c r="K175" s="209">
        <v>10545</v>
      </c>
      <c r="L175" s="209">
        <v>8122</v>
      </c>
      <c r="M175" s="209">
        <v>2361</v>
      </c>
      <c r="N175" s="211">
        <v>61813</v>
      </c>
    </row>
    <row r="176" spans="1:16" ht="12.75" customHeight="1" thickBot="1" x14ac:dyDescent="0.25">
      <c r="A176" s="199"/>
      <c r="B176" s="210"/>
      <c r="C176" s="210"/>
      <c r="D176" s="210"/>
      <c r="E176" s="210"/>
      <c r="F176" s="210"/>
      <c r="G176" s="210"/>
      <c r="H176" s="210"/>
      <c r="I176" s="210"/>
      <c r="J176" s="210"/>
      <c r="K176" s="210"/>
      <c r="L176" s="210"/>
      <c r="M176" s="210"/>
      <c r="N176" s="212"/>
    </row>
    <row r="177" spans="1:14" ht="12.75" customHeight="1" x14ac:dyDescent="0.2">
      <c r="A177" s="198" t="s">
        <v>78</v>
      </c>
      <c r="B177" s="209">
        <v>0</v>
      </c>
      <c r="C177" s="209">
        <v>0</v>
      </c>
      <c r="D177" s="209">
        <v>0</v>
      </c>
      <c r="E177" s="209">
        <v>452</v>
      </c>
      <c r="F177" s="209">
        <v>1491</v>
      </c>
      <c r="G177" s="209">
        <v>2219</v>
      </c>
      <c r="H177" s="209">
        <v>1940</v>
      </c>
      <c r="I177" s="209">
        <v>648</v>
      </c>
      <c r="J177" s="209">
        <v>1659</v>
      </c>
      <c r="K177" s="209">
        <v>1576</v>
      </c>
      <c r="L177" s="209">
        <v>2883</v>
      </c>
      <c r="M177" s="209">
        <v>2728</v>
      </c>
      <c r="N177" s="211">
        <v>15596</v>
      </c>
    </row>
    <row r="178" spans="1:14" ht="12.75" customHeight="1" thickBot="1" x14ac:dyDescent="0.25">
      <c r="A178" s="199"/>
      <c r="B178" s="210"/>
      <c r="C178" s="210"/>
      <c r="D178" s="210"/>
      <c r="E178" s="210"/>
      <c r="F178" s="210"/>
      <c r="G178" s="210"/>
      <c r="H178" s="210"/>
      <c r="I178" s="210"/>
      <c r="J178" s="210"/>
      <c r="K178" s="210"/>
      <c r="L178" s="210"/>
      <c r="M178" s="210"/>
      <c r="N178" s="212"/>
    </row>
    <row r="179" spans="1:14" ht="12.75" customHeight="1" x14ac:dyDescent="0.2">
      <c r="A179" s="198" t="s">
        <v>44</v>
      </c>
      <c r="B179" s="209">
        <v>12775</v>
      </c>
      <c r="C179" s="209">
        <v>10533</v>
      </c>
      <c r="D179" s="209">
        <v>14582</v>
      </c>
      <c r="E179" s="209">
        <v>11974</v>
      </c>
      <c r="F179" s="209">
        <v>11465</v>
      </c>
      <c r="G179" s="209">
        <v>13074</v>
      </c>
      <c r="H179" s="209">
        <v>12948</v>
      </c>
      <c r="I179" s="209">
        <v>13004</v>
      </c>
      <c r="J179" s="209">
        <v>14533</v>
      </c>
      <c r="K179" s="209">
        <v>15091</v>
      </c>
      <c r="L179" s="209">
        <v>16841</v>
      </c>
      <c r="M179" s="209">
        <v>14686</v>
      </c>
      <c r="N179" s="211">
        <v>161506</v>
      </c>
    </row>
    <row r="180" spans="1:14" ht="12.75" customHeight="1" thickBot="1" x14ac:dyDescent="0.25">
      <c r="A180" s="199"/>
      <c r="B180" s="210"/>
      <c r="C180" s="210"/>
      <c r="D180" s="210"/>
      <c r="E180" s="210"/>
      <c r="F180" s="210"/>
      <c r="G180" s="210"/>
      <c r="H180" s="210"/>
      <c r="I180" s="210"/>
      <c r="J180" s="210"/>
      <c r="K180" s="210"/>
      <c r="L180" s="210"/>
      <c r="M180" s="210"/>
      <c r="N180" s="212"/>
    </row>
    <row r="181" spans="1:14" ht="12.75" customHeight="1" x14ac:dyDescent="0.2">
      <c r="A181" s="198" t="s">
        <v>66</v>
      </c>
      <c r="B181" s="209">
        <v>2268</v>
      </c>
      <c r="C181" s="209">
        <v>1892</v>
      </c>
      <c r="D181" s="209">
        <v>1368</v>
      </c>
      <c r="E181" s="209">
        <v>599</v>
      </c>
      <c r="F181" s="209">
        <v>0</v>
      </c>
      <c r="G181" s="209">
        <v>0</v>
      </c>
      <c r="H181" s="209">
        <v>0</v>
      </c>
      <c r="I181" s="209">
        <v>0</v>
      </c>
      <c r="J181" s="209">
        <v>0</v>
      </c>
      <c r="K181" s="209">
        <v>0</v>
      </c>
      <c r="L181" s="209">
        <v>0</v>
      </c>
      <c r="M181" s="209">
        <v>1321</v>
      </c>
      <c r="N181" s="211">
        <v>7448</v>
      </c>
    </row>
    <row r="182" spans="1:14" ht="12.75" customHeight="1" thickBot="1" x14ac:dyDescent="0.25">
      <c r="A182" s="199"/>
      <c r="B182" s="210"/>
      <c r="C182" s="210"/>
      <c r="D182" s="210"/>
      <c r="E182" s="210"/>
      <c r="F182" s="210"/>
      <c r="G182" s="210"/>
      <c r="H182" s="210"/>
      <c r="I182" s="210"/>
      <c r="J182" s="210"/>
      <c r="K182" s="210"/>
      <c r="L182" s="210"/>
      <c r="M182" s="210"/>
      <c r="N182" s="212"/>
    </row>
    <row r="183" spans="1:14" ht="12.75" customHeight="1" x14ac:dyDescent="0.2">
      <c r="A183" s="198" t="s">
        <v>79</v>
      </c>
      <c r="B183" s="209">
        <v>14509</v>
      </c>
      <c r="C183" s="209">
        <v>4149</v>
      </c>
      <c r="D183" s="209">
        <v>0</v>
      </c>
      <c r="E183" s="209">
        <v>3000</v>
      </c>
      <c r="F183" s="209">
        <v>10073</v>
      </c>
      <c r="G183" s="209">
        <v>14715</v>
      </c>
      <c r="H183" s="209">
        <v>13399</v>
      </c>
      <c r="I183" s="209">
        <v>10044</v>
      </c>
      <c r="J183" s="209">
        <v>0</v>
      </c>
      <c r="K183" s="209">
        <v>0</v>
      </c>
      <c r="L183" s="209">
        <v>0</v>
      </c>
      <c r="M183" s="209">
        <v>0</v>
      </c>
      <c r="N183" s="211">
        <v>69889</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198" t="s">
        <v>53</v>
      </c>
      <c r="B185" s="209">
        <v>9692</v>
      </c>
      <c r="C185" s="209">
        <v>9537</v>
      </c>
      <c r="D185" s="209">
        <v>8626</v>
      </c>
      <c r="E185" s="209">
        <v>8169</v>
      </c>
      <c r="F185" s="209">
        <v>7397</v>
      </c>
      <c r="G185" s="209">
        <v>6098</v>
      </c>
      <c r="H185" s="209">
        <v>8087</v>
      </c>
      <c r="I185" s="209">
        <v>8420</v>
      </c>
      <c r="J185" s="209">
        <v>7340</v>
      </c>
      <c r="K185" s="209">
        <v>7734</v>
      </c>
      <c r="L185" s="209">
        <v>9795</v>
      </c>
      <c r="M185" s="209">
        <v>22103</v>
      </c>
      <c r="N185" s="211">
        <v>112998</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198" t="s">
        <v>60</v>
      </c>
      <c r="B187" s="209">
        <v>0</v>
      </c>
      <c r="C187" s="209">
        <v>0</v>
      </c>
      <c r="D187" s="209">
        <v>0</v>
      </c>
      <c r="E187" s="209">
        <v>81</v>
      </c>
      <c r="F187" s="209">
        <v>0</v>
      </c>
      <c r="G187" s="209">
        <v>0</v>
      </c>
      <c r="H187" s="209">
        <v>0</v>
      </c>
      <c r="I187" s="209">
        <v>0</v>
      </c>
      <c r="J187" s="209">
        <v>0</v>
      </c>
      <c r="K187" s="209">
        <v>0</v>
      </c>
      <c r="L187" s="209">
        <v>0</v>
      </c>
      <c r="M187" s="209">
        <v>0</v>
      </c>
      <c r="N187" s="211">
        <v>81</v>
      </c>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198" t="s">
        <v>69</v>
      </c>
      <c r="B189" s="209">
        <v>6725</v>
      </c>
      <c r="C189" s="209">
        <v>7987</v>
      </c>
      <c r="D189" s="209">
        <v>8255</v>
      </c>
      <c r="E189" s="209">
        <v>5697</v>
      </c>
      <c r="F189" s="209">
        <v>12990</v>
      </c>
      <c r="G189" s="209">
        <v>9823</v>
      </c>
      <c r="H189" s="209">
        <v>9067</v>
      </c>
      <c r="I189" s="209">
        <v>9552</v>
      </c>
      <c r="J189" s="209">
        <v>12821</v>
      </c>
      <c r="K189" s="209">
        <v>11572</v>
      </c>
      <c r="L189" s="209">
        <v>6651</v>
      </c>
      <c r="M189" s="209">
        <v>2877</v>
      </c>
      <c r="N189" s="211">
        <v>104017</v>
      </c>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198" t="s">
        <v>80</v>
      </c>
      <c r="B191" s="209">
        <v>16096</v>
      </c>
      <c r="C191" s="209">
        <v>15849</v>
      </c>
      <c r="D191" s="209">
        <v>19146</v>
      </c>
      <c r="E191" s="209">
        <v>17091</v>
      </c>
      <c r="F191" s="209">
        <v>18474</v>
      </c>
      <c r="G191" s="209">
        <v>15723</v>
      </c>
      <c r="H191" s="209">
        <v>13185</v>
      </c>
      <c r="I191" s="209">
        <v>15885</v>
      </c>
      <c r="J191" s="209">
        <v>12722</v>
      </c>
      <c r="K191" s="209">
        <v>15935</v>
      </c>
      <c r="L191" s="209">
        <v>16143</v>
      </c>
      <c r="M191" s="209">
        <v>13682</v>
      </c>
      <c r="N191" s="211">
        <v>189931</v>
      </c>
    </row>
    <row r="192" spans="1:14" ht="12.75" customHeight="1" thickBot="1" x14ac:dyDescent="0.25">
      <c r="A192" s="199"/>
      <c r="B192" s="210"/>
      <c r="C192" s="210"/>
      <c r="D192" s="210"/>
      <c r="E192" s="210"/>
      <c r="F192" s="210"/>
      <c r="G192" s="210"/>
      <c r="H192" s="210"/>
      <c r="I192" s="210"/>
      <c r="J192" s="210"/>
      <c r="K192" s="210"/>
      <c r="L192" s="210"/>
      <c r="M192" s="210"/>
      <c r="N192" s="212"/>
    </row>
    <row r="193" spans="1:16" ht="12.75" customHeight="1" x14ac:dyDescent="0.2">
      <c r="A193" s="205" t="s">
        <v>13</v>
      </c>
      <c r="B193" s="194">
        <v>78823</v>
      </c>
      <c r="C193" s="194">
        <v>65001</v>
      </c>
      <c r="D193" s="194">
        <v>78497</v>
      </c>
      <c r="E193" s="194">
        <v>64144</v>
      </c>
      <c r="F193" s="194">
        <v>79531</v>
      </c>
      <c r="G193" s="194">
        <v>83779</v>
      </c>
      <c r="H193" s="194">
        <v>80368</v>
      </c>
      <c r="I193" s="194">
        <v>76945</v>
      </c>
      <c r="J193" s="194">
        <v>65176</v>
      </c>
      <c r="K193" s="194">
        <v>68960</v>
      </c>
      <c r="L193" s="194">
        <v>73198</v>
      </c>
      <c r="M193" s="194">
        <v>63917</v>
      </c>
      <c r="N193" s="194">
        <v>878339</v>
      </c>
    </row>
    <row r="194" spans="1:16" ht="12.75" customHeight="1" thickBot="1" x14ac:dyDescent="0.25">
      <c r="A194" s="206"/>
      <c r="B194" s="195"/>
      <c r="C194" s="195"/>
      <c r="D194" s="195"/>
      <c r="E194" s="195"/>
      <c r="F194" s="195"/>
      <c r="G194" s="195"/>
      <c r="H194" s="195"/>
      <c r="I194" s="195"/>
      <c r="J194" s="195"/>
      <c r="K194" s="195"/>
      <c r="L194" s="195"/>
      <c r="M194" s="195"/>
      <c r="N194" s="195"/>
    </row>
    <row r="195" spans="1:16" ht="12.75" customHeight="1" x14ac:dyDescent="0.2">
      <c r="A195" s="6"/>
      <c r="B195" s="7"/>
      <c r="C195" s="7"/>
      <c r="D195" s="7"/>
      <c r="E195" s="7"/>
      <c r="F195" s="7"/>
      <c r="G195" s="7"/>
      <c r="H195" s="7"/>
      <c r="I195" s="7"/>
      <c r="J195" s="7"/>
      <c r="K195" s="7"/>
      <c r="L195" s="7"/>
      <c r="M195" s="7"/>
      <c r="N195" s="22"/>
    </row>
    <row r="196" spans="1:16" ht="12.75" customHeight="1" x14ac:dyDescent="0.2">
      <c r="A196" s="6"/>
      <c r="B196" s="7"/>
      <c r="C196" s="7"/>
      <c r="D196" s="7"/>
      <c r="E196" s="7"/>
      <c r="F196" s="7"/>
      <c r="G196" s="7"/>
      <c r="H196" s="7"/>
      <c r="I196" s="7"/>
      <c r="J196" s="7"/>
      <c r="K196" s="7"/>
      <c r="L196" s="7"/>
      <c r="M196" s="7"/>
      <c r="N196" s="22"/>
    </row>
    <row r="198" spans="1:16" s="10" customFormat="1" ht="24.95" customHeight="1" x14ac:dyDescent="0.2">
      <c r="A198" s="204" t="s">
        <v>193</v>
      </c>
      <c r="B198" s="204"/>
      <c r="C198" s="204"/>
      <c r="D198" s="204"/>
      <c r="E198" s="204"/>
      <c r="F198" s="204"/>
      <c r="G198" s="204"/>
      <c r="H198" s="204"/>
      <c r="I198" s="204"/>
      <c r="J198" s="204"/>
      <c r="K198" s="204"/>
      <c r="L198" s="204"/>
      <c r="M198" s="204"/>
      <c r="N198" s="204"/>
      <c r="P198" s="23"/>
    </row>
    <row r="199" spans="1:16" ht="12.75" customHeight="1" thickBot="1" x14ac:dyDescent="0.25"/>
    <row r="200" spans="1:16" ht="12.75" customHeight="1" x14ac:dyDescent="0.2">
      <c r="A200" s="198"/>
      <c r="B200" s="198" t="s">
        <v>1</v>
      </c>
      <c r="C200" s="198" t="s">
        <v>2</v>
      </c>
      <c r="D200" s="198" t="s">
        <v>3</v>
      </c>
      <c r="E200" s="198" t="s">
        <v>4</v>
      </c>
      <c r="F200" s="198" t="s">
        <v>5</v>
      </c>
      <c r="G200" s="198" t="s">
        <v>6</v>
      </c>
      <c r="H200" s="198" t="s">
        <v>7</v>
      </c>
      <c r="I200" s="198" t="s">
        <v>8</v>
      </c>
      <c r="J200" s="198" t="s">
        <v>9</v>
      </c>
      <c r="K200" s="198" t="s">
        <v>10</v>
      </c>
      <c r="L200" s="198" t="s">
        <v>11</v>
      </c>
      <c r="M200" s="198" t="s">
        <v>12</v>
      </c>
      <c r="N200" s="196" t="s">
        <v>13</v>
      </c>
    </row>
    <row r="201" spans="1:16" ht="12.75" customHeight="1" thickBot="1" x14ac:dyDescent="0.25">
      <c r="A201" s="199"/>
      <c r="B201" s="199"/>
      <c r="C201" s="199"/>
      <c r="D201" s="199"/>
      <c r="E201" s="199"/>
      <c r="F201" s="199"/>
      <c r="G201" s="199"/>
      <c r="H201" s="199"/>
      <c r="I201" s="199"/>
      <c r="J201" s="199"/>
      <c r="K201" s="199"/>
      <c r="L201" s="199"/>
      <c r="M201" s="199"/>
      <c r="N201" s="197"/>
    </row>
    <row r="202" spans="1:16" ht="12.75" customHeight="1" x14ac:dyDescent="0.2">
      <c r="A202" s="198" t="s">
        <v>33</v>
      </c>
      <c r="B202" s="209">
        <v>9923</v>
      </c>
      <c r="C202" s="209">
        <v>7851</v>
      </c>
      <c r="D202" s="209">
        <v>8965.2999999999993</v>
      </c>
      <c r="E202" s="209">
        <v>0</v>
      </c>
      <c r="F202" s="209">
        <v>6972</v>
      </c>
      <c r="G202" s="209">
        <v>8820</v>
      </c>
      <c r="H202" s="209">
        <v>10283</v>
      </c>
      <c r="I202" s="209">
        <v>10376</v>
      </c>
      <c r="J202" s="209">
        <v>9374</v>
      </c>
      <c r="K202" s="209">
        <v>8290</v>
      </c>
      <c r="L202" s="209">
        <v>8834</v>
      </c>
      <c r="M202" s="209">
        <v>9353</v>
      </c>
      <c r="N202" s="211">
        <v>99041.3</v>
      </c>
    </row>
    <row r="203" spans="1:16" ht="12.75" customHeight="1" thickBot="1" x14ac:dyDescent="0.25">
      <c r="A203" s="199"/>
      <c r="B203" s="210"/>
      <c r="C203" s="210"/>
      <c r="D203" s="210"/>
      <c r="E203" s="210"/>
      <c r="F203" s="210"/>
      <c r="G203" s="210"/>
      <c r="H203" s="210"/>
      <c r="I203" s="210"/>
      <c r="J203" s="210"/>
      <c r="K203" s="210"/>
      <c r="L203" s="210"/>
      <c r="M203" s="210"/>
      <c r="N203" s="212"/>
    </row>
    <row r="204" spans="1:16" ht="12.75" customHeight="1" x14ac:dyDescent="0.2">
      <c r="A204" s="207" t="s">
        <v>82</v>
      </c>
      <c r="B204" s="209">
        <v>58326</v>
      </c>
      <c r="C204" s="209">
        <v>29370</v>
      </c>
      <c r="D204" s="209">
        <v>26128.400000000001</v>
      </c>
      <c r="E204" s="209">
        <v>84287</v>
      </c>
      <c r="F204" s="209">
        <v>94069</v>
      </c>
      <c r="G204" s="209">
        <v>101238</v>
      </c>
      <c r="H204" s="209">
        <v>94544</v>
      </c>
      <c r="I204" s="209">
        <v>87207</v>
      </c>
      <c r="J204" s="209">
        <v>84133</v>
      </c>
      <c r="K204" s="209">
        <v>77021</v>
      </c>
      <c r="L204" s="209">
        <v>82102</v>
      </c>
      <c r="M204" s="209">
        <v>67447</v>
      </c>
      <c r="N204" s="211">
        <v>885872.4</v>
      </c>
    </row>
    <row r="205" spans="1:16" ht="12.75" customHeight="1" thickBot="1" x14ac:dyDescent="0.25">
      <c r="A205" s="208"/>
      <c r="B205" s="210"/>
      <c r="C205" s="210"/>
      <c r="D205" s="210"/>
      <c r="E205" s="210"/>
      <c r="F205" s="210"/>
      <c r="G205" s="210"/>
      <c r="H205" s="210"/>
      <c r="I205" s="210"/>
      <c r="J205" s="210"/>
      <c r="K205" s="210"/>
      <c r="L205" s="210"/>
      <c r="M205" s="210"/>
      <c r="N205" s="212"/>
    </row>
    <row r="206" spans="1:16" s="8" customFormat="1" ht="12.75" customHeight="1" x14ac:dyDescent="0.2">
      <c r="A206" s="207" t="s">
        <v>83</v>
      </c>
      <c r="B206" s="209">
        <v>9000</v>
      </c>
      <c r="C206" s="209">
        <v>6560</v>
      </c>
      <c r="D206" s="209">
        <v>8640.2999999999993</v>
      </c>
      <c r="E206" s="209">
        <v>10840</v>
      </c>
      <c r="F206" s="209">
        <v>11320</v>
      </c>
      <c r="G206" s="209">
        <v>9520</v>
      </c>
      <c r="H206" s="209">
        <v>9800</v>
      </c>
      <c r="I206" s="209">
        <v>6880</v>
      </c>
      <c r="J206" s="209">
        <v>10498</v>
      </c>
      <c r="K206" s="209">
        <v>7960</v>
      </c>
      <c r="L206" s="209">
        <v>10253</v>
      </c>
      <c r="M206" s="209">
        <v>7843</v>
      </c>
      <c r="N206" s="211">
        <v>109114.3</v>
      </c>
    </row>
    <row r="207" spans="1:16" s="8" customFormat="1" ht="12.75" customHeight="1" thickBot="1" x14ac:dyDescent="0.25">
      <c r="A207" s="208"/>
      <c r="B207" s="210"/>
      <c r="C207" s="210"/>
      <c r="D207" s="210"/>
      <c r="E207" s="210"/>
      <c r="F207" s="210"/>
      <c r="G207" s="210"/>
      <c r="H207" s="210"/>
      <c r="I207" s="210"/>
      <c r="J207" s="210"/>
      <c r="K207" s="210"/>
      <c r="L207" s="210"/>
      <c r="M207" s="210"/>
      <c r="N207" s="212"/>
    </row>
    <row r="208" spans="1:16" s="8" customFormat="1" ht="12.75" customHeight="1" x14ac:dyDescent="0.2">
      <c r="A208" s="198" t="s">
        <v>44</v>
      </c>
      <c r="B208" s="209">
        <v>0</v>
      </c>
      <c r="C208" s="209">
        <v>0</v>
      </c>
      <c r="D208" s="209">
        <v>0</v>
      </c>
      <c r="E208" s="209">
        <v>0</v>
      </c>
      <c r="F208" s="209">
        <v>0</v>
      </c>
      <c r="G208" s="209">
        <v>0</v>
      </c>
      <c r="H208" s="209">
        <v>0</v>
      </c>
      <c r="I208" s="209">
        <v>0</v>
      </c>
      <c r="J208" s="209">
        <v>0</v>
      </c>
      <c r="K208" s="209">
        <v>0</v>
      </c>
      <c r="L208" s="209">
        <v>0</v>
      </c>
      <c r="M208" s="209">
        <v>0</v>
      </c>
      <c r="N208" s="211">
        <v>0</v>
      </c>
    </row>
    <row r="209" spans="1:14" s="8" customFormat="1" ht="12.75" customHeight="1" thickBot="1" x14ac:dyDescent="0.25">
      <c r="A209" s="199"/>
      <c r="B209" s="210"/>
      <c r="C209" s="210"/>
      <c r="D209" s="210"/>
      <c r="E209" s="210"/>
      <c r="F209" s="210"/>
      <c r="G209" s="210"/>
      <c r="H209" s="210"/>
      <c r="I209" s="210"/>
      <c r="J209" s="210"/>
      <c r="K209" s="210"/>
      <c r="L209" s="210"/>
      <c r="M209" s="210"/>
      <c r="N209" s="212"/>
    </row>
    <row r="210" spans="1:14" ht="12.75" customHeight="1" x14ac:dyDescent="0.2">
      <c r="A210" s="207" t="s">
        <v>84</v>
      </c>
      <c r="B210" s="209">
        <v>0</v>
      </c>
      <c r="C210" s="209">
        <v>0</v>
      </c>
      <c r="D210" s="209">
        <v>0</v>
      </c>
      <c r="E210" s="209">
        <v>0</v>
      </c>
      <c r="F210" s="209">
        <v>0</v>
      </c>
      <c r="G210" s="209">
        <v>0</v>
      </c>
      <c r="H210" s="209">
        <v>0</v>
      </c>
      <c r="I210" s="209">
        <v>0</v>
      </c>
      <c r="J210" s="209">
        <v>0</v>
      </c>
      <c r="K210" s="209">
        <v>0</v>
      </c>
      <c r="L210" s="209">
        <v>0</v>
      </c>
      <c r="M210" s="209">
        <v>452</v>
      </c>
      <c r="N210" s="211">
        <v>452</v>
      </c>
    </row>
    <row r="211" spans="1:14" ht="12.75" customHeight="1" thickBot="1" x14ac:dyDescent="0.25">
      <c r="A211" s="208"/>
      <c r="B211" s="210"/>
      <c r="C211" s="210"/>
      <c r="D211" s="210"/>
      <c r="E211" s="210"/>
      <c r="F211" s="210"/>
      <c r="G211" s="210"/>
      <c r="H211" s="210"/>
      <c r="I211" s="210"/>
      <c r="J211" s="210"/>
      <c r="K211" s="210"/>
      <c r="L211" s="210"/>
      <c r="M211" s="210"/>
      <c r="N211" s="212"/>
    </row>
    <row r="212" spans="1:14" ht="12.75" customHeight="1" x14ac:dyDescent="0.2">
      <c r="A212" s="198" t="s">
        <v>85</v>
      </c>
      <c r="B212" s="209">
        <v>0</v>
      </c>
      <c r="C212" s="209">
        <v>0</v>
      </c>
      <c r="D212" s="209">
        <v>0</v>
      </c>
      <c r="E212" s="209">
        <v>0</v>
      </c>
      <c r="F212" s="209">
        <v>1120</v>
      </c>
      <c r="G212" s="209">
        <v>0</v>
      </c>
      <c r="H212" s="209">
        <v>0</v>
      </c>
      <c r="I212" s="209">
        <v>0</v>
      </c>
      <c r="J212" s="209">
        <v>0</v>
      </c>
      <c r="K212" s="209">
        <v>0</v>
      </c>
      <c r="L212" s="209">
        <v>0</v>
      </c>
      <c r="M212" s="209">
        <v>0</v>
      </c>
      <c r="N212" s="211">
        <v>1120</v>
      </c>
    </row>
    <row r="213" spans="1:14" ht="12.75" customHeight="1" thickBot="1" x14ac:dyDescent="0.25">
      <c r="A213" s="199"/>
      <c r="B213" s="210"/>
      <c r="C213" s="210"/>
      <c r="D213" s="210"/>
      <c r="E213" s="210"/>
      <c r="F213" s="210"/>
      <c r="G213" s="210"/>
      <c r="H213" s="210"/>
      <c r="I213" s="210"/>
      <c r="J213" s="210"/>
      <c r="K213" s="210"/>
      <c r="L213" s="210"/>
      <c r="M213" s="210"/>
      <c r="N213" s="212"/>
    </row>
    <row r="214" spans="1:14" ht="12.75" customHeight="1" x14ac:dyDescent="0.2">
      <c r="A214" s="198" t="s">
        <v>86</v>
      </c>
      <c r="B214" s="209">
        <v>0</v>
      </c>
      <c r="C214" s="209">
        <v>0</v>
      </c>
      <c r="D214" s="209">
        <v>0</v>
      </c>
      <c r="E214" s="209">
        <v>0</v>
      </c>
      <c r="F214" s="209">
        <v>0</v>
      </c>
      <c r="G214" s="209">
        <v>0</v>
      </c>
      <c r="H214" s="209">
        <v>0</v>
      </c>
      <c r="I214" s="209">
        <v>0</v>
      </c>
      <c r="J214" s="209">
        <v>0</v>
      </c>
      <c r="K214" s="209">
        <v>0</v>
      </c>
      <c r="L214" s="209">
        <v>0</v>
      </c>
      <c r="M214" s="209">
        <v>0</v>
      </c>
      <c r="N214" s="211">
        <v>0</v>
      </c>
    </row>
    <row r="215" spans="1:14" ht="12.75" customHeight="1" thickBot="1" x14ac:dyDescent="0.25">
      <c r="A215" s="199"/>
      <c r="B215" s="210"/>
      <c r="C215" s="210"/>
      <c r="D215" s="210"/>
      <c r="E215" s="210"/>
      <c r="F215" s="210"/>
      <c r="G215" s="210"/>
      <c r="H215" s="210"/>
      <c r="I215" s="210"/>
      <c r="J215" s="210"/>
      <c r="K215" s="210"/>
      <c r="L215" s="210"/>
      <c r="M215" s="210"/>
      <c r="N215" s="212"/>
    </row>
    <row r="216" spans="1:14" ht="12.75" customHeight="1" x14ac:dyDescent="0.2">
      <c r="A216" s="207" t="s">
        <v>87</v>
      </c>
      <c r="B216" s="209">
        <v>0</v>
      </c>
      <c r="C216" s="209">
        <v>0</v>
      </c>
      <c r="D216" s="209">
        <v>0</v>
      </c>
      <c r="E216" s="209">
        <v>0</v>
      </c>
      <c r="F216" s="209">
        <v>0</v>
      </c>
      <c r="G216" s="209">
        <v>0</v>
      </c>
      <c r="H216" s="209">
        <v>0</v>
      </c>
      <c r="I216" s="209">
        <v>0</v>
      </c>
      <c r="J216" s="209">
        <v>1894</v>
      </c>
      <c r="K216" s="209">
        <v>2400</v>
      </c>
      <c r="L216" s="209">
        <v>2457</v>
      </c>
      <c r="M216" s="209">
        <v>2160</v>
      </c>
      <c r="N216" s="211">
        <v>8911</v>
      </c>
    </row>
    <row r="217" spans="1:14" ht="12.75" customHeight="1" thickBot="1" x14ac:dyDescent="0.25">
      <c r="A217" s="208"/>
      <c r="B217" s="210"/>
      <c r="C217" s="210"/>
      <c r="D217" s="210"/>
      <c r="E217" s="210"/>
      <c r="F217" s="210"/>
      <c r="G217" s="210"/>
      <c r="H217" s="210"/>
      <c r="I217" s="210"/>
      <c r="J217" s="210"/>
      <c r="K217" s="210"/>
      <c r="L217" s="210"/>
      <c r="M217" s="210"/>
      <c r="N217" s="212"/>
    </row>
    <row r="218" spans="1:14" ht="12.75" customHeight="1" x14ac:dyDescent="0.2">
      <c r="A218" s="198" t="s">
        <v>88</v>
      </c>
      <c r="B218" s="209">
        <v>723</v>
      </c>
      <c r="C218" s="209">
        <v>1385</v>
      </c>
      <c r="D218" s="209">
        <v>2189</v>
      </c>
      <c r="E218" s="209">
        <v>510</v>
      </c>
      <c r="F218" s="209">
        <v>192</v>
      </c>
      <c r="G218" s="209">
        <v>576</v>
      </c>
      <c r="H218" s="209">
        <v>3763</v>
      </c>
      <c r="I218" s="209">
        <v>4224</v>
      </c>
      <c r="J218" s="209">
        <v>3192</v>
      </c>
      <c r="K218" s="209">
        <v>2542</v>
      </c>
      <c r="L218" s="209">
        <v>1564</v>
      </c>
      <c r="M218" s="209">
        <v>2526</v>
      </c>
      <c r="N218" s="211">
        <v>23386</v>
      </c>
    </row>
    <row r="219" spans="1:14" ht="12.75" customHeight="1" thickBot="1" x14ac:dyDescent="0.25">
      <c r="A219" s="199"/>
      <c r="B219" s="210"/>
      <c r="C219" s="210"/>
      <c r="D219" s="210"/>
      <c r="E219" s="210"/>
      <c r="F219" s="210"/>
      <c r="G219" s="210"/>
      <c r="H219" s="210"/>
      <c r="I219" s="210"/>
      <c r="J219" s="210"/>
      <c r="K219" s="210"/>
      <c r="L219" s="210"/>
      <c r="M219" s="210"/>
      <c r="N219" s="212"/>
    </row>
    <row r="220" spans="1:14" ht="12.75" customHeight="1" x14ac:dyDescent="0.2">
      <c r="A220" s="198" t="s">
        <v>89</v>
      </c>
      <c r="B220" s="209">
        <v>1133</v>
      </c>
      <c r="C220" s="209">
        <v>440</v>
      </c>
      <c r="D220" s="209">
        <v>1877</v>
      </c>
      <c r="E220" s="209">
        <v>2449</v>
      </c>
      <c r="F220" s="209">
        <v>240</v>
      </c>
      <c r="G220" s="209">
        <v>240</v>
      </c>
      <c r="H220" s="209">
        <v>1822</v>
      </c>
      <c r="I220" s="209">
        <v>4987</v>
      </c>
      <c r="J220" s="209">
        <v>1075</v>
      </c>
      <c r="K220" s="209">
        <v>5949</v>
      </c>
      <c r="L220" s="209">
        <v>4820</v>
      </c>
      <c r="M220" s="209">
        <v>4595</v>
      </c>
      <c r="N220" s="211">
        <v>29627</v>
      </c>
    </row>
    <row r="221" spans="1:14" ht="12.75" customHeight="1" thickBot="1" x14ac:dyDescent="0.25">
      <c r="A221" s="199"/>
      <c r="B221" s="210"/>
      <c r="C221" s="210"/>
      <c r="D221" s="210"/>
      <c r="E221" s="210"/>
      <c r="F221" s="210"/>
      <c r="G221" s="210"/>
      <c r="H221" s="210"/>
      <c r="I221" s="210"/>
      <c r="J221" s="210"/>
      <c r="K221" s="210"/>
      <c r="L221" s="210"/>
      <c r="M221" s="210"/>
      <c r="N221" s="212"/>
    </row>
    <row r="222" spans="1:14" ht="12.75" customHeight="1" x14ac:dyDescent="0.2">
      <c r="A222" s="205" t="s">
        <v>13</v>
      </c>
      <c r="B222" s="194">
        <v>79105</v>
      </c>
      <c r="C222" s="194">
        <v>45606</v>
      </c>
      <c r="D222" s="194">
        <v>47800</v>
      </c>
      <c r="E222" s="194">
        <v>98086</v>
      </c>
      <c r="F222" s="194">
        <v>113913</v>
      </c>
      <c r="G222" s="194">
        <v>120394</v>
      </c>
      <c r="H222" s="194">
        <v>120212</v>
      </c>
      <c r="I222" s="194">
        <v>113674</v>
      </c>
      <c r="J222" s="194">
        <v>110166</v>
      </c>
      <c r="K222" s="194">
        <v>104162</v>
      </c>
      <c r="L222" s="194">
        <v>110030</v>
      </c>
      <c r="M222" s="194">
        <v>94376</v>
      </c>
      <c r="N222" s="194">
        <v>1157524</v>
      </c>
    </row>
    <row r="223" spans="1:14" ht="12.75" customHeight="1" thickBot="1" x14ac:dyDescent="0.25">
      <c r="A223" s="206"/>
      <c r="B223" s="195"/>
      <c r="C223" s="195"/>
      <c r="D223" s="195"/>
      <c r="E223" s="195"/>
      <c r="F223" s="195"/>
      <c r="G223" s="195"/>
      <c r="H223" s="195"/>
      <c r="I223" s="195"/>
      <c r="J223" s="195"/>
      <c r="K223" s="195"/>
      <c r="L223" s="195"/>
      <c r="M223" s="195"/>
      <c r="N223" s="195"/>
    </row>
    <row r="224" spans="1:14" ht="12.75" customHeight="1" x14ac:dyDescent="0.2">
      <c r="A224" s="6"/>
      <c r="B224" s="7"/>
      <c r="C224" s="7"/>
      <c r="D224" s="7"/>
      <c r="E224" s="7"/>
      <c r="F224" s="7"/>
      <c r="G224" s="7"/>
      <c r="H224" s="7"/>
      <c r="I224" s="7"/>
      <c r="J224" s="7"/>
      <c r="K224" s="7"/>
      <c r="L224" s="7"/>
      <c r="M224" s="7"/>
      <c r="N224" s="22"/>
    </row>
    <row r="225" spans="1:14" ht="12.75" customHeight="1" x14ac:dyDescent="0.2">
      <c r="A225" s="6"/>
      <c r="B225" s="7"/>
      <c r="C225" s="7"/>
      <c r="D225" s="7"/>
      <c r="E225" s="7"/>
      <c r="F225" s="7"/>
      <c r="G225" s="7"/>
      <c r="H225" s="7"/>
      <c r="I225" s="7"/>
      <c r="J225" s="7"/>
      <c r="K225" s="7"/>
      <c r="L225" s="7"/>
      <c r="M225" s="7"/>
      <c r="N225" s="22"/>
    </row>
    <row r="226" spans="1:14" ht="12.75" customHeight="1" x14ac:dyDescent="0.2">
      <c r="A226" s="6"/>
      <c r="B226" s="7"/>
      <c r="C226" s="7"/>
      <c r="D226" s="7"/>
      <c r="E226" s="7"/>
      <c r="F226" s="7"/>
      <c r="G226" s="7"/>
      <c r="H226" s="7"/>
      <c r="I226" s="7"/>
      <c r="J226" s="7"/>
      <c r="K226" s="7"/>
      <c r="L226" s="7"/>
      <c r="M226" s="7"/>
      <c r="N226" s="22"/>
    </row>
    <row r="227" spans="1:14" s="10" customFormat="1" ht="24.95" customHeight="1" x14ac:dyDescent="0.2">
      <c r="A227" s="204" t="s">
        <v>194</v>
      </c>
      <c r="B227" s="204"/>
      <c r="C227" s="204"/>
      <c r="D227" s="204"/>
      <c r="E227" s="204"/>
      <c r="F227" s="204"/>
      <c r="G227" s="204"/>
      <c r="H227" s="204"/>
      <c r="I227" s="204"/>
      <c r="J227" s="204"/>
      <c r="K227" s="204"/>
      <c r="L227" s="204"/>
      <c r="M227" s="204"/>
      <c r="N227" s="204"/>
    </row>
    <row r="228" spans="1:14" ht="12.75" customHeight="1" thickBot="1" x14ac:dyDescent="0.25"/>
    <row r="229" spans="1:14" ht="12.75" customHeight="1" x14ac:dyDescent="0.2">
      <c r="A229" s="198"/>
      <c r="B229" s="198" t="s">
        <v>1</v>
      </c>
      <c r="C229" s="198" t="s">
        <v>2</v>
      </c>
      <c r="D229" s="198" t="s">
        <v>3</v>
      </c>
      <c r="E229" s="198" t="s">
        <v>4</v>
      </c>
      <c r="F229" s="198" t="s">
        <v>5</v>
      </c>
      <c r="G229" s="198" t="s">
        <v>6</v>
      </c>
      <c r="H229" s="198" t="s">
        <v>7</v>
      </c>
      <c r="I229" s="198" t="s">
        <v>8</v>
      </c>
      <c r="J229" s="198" t="s">
        <v>9</v>
      </c>
      <c r="K229" s="198" t="s">
        <v>10</v>
      </c>
      <c r="L229" s="198" t="s">
        <v>11</v>
      </c>
      <c r="M229" s="198" t="s">
        <v>12</v>
      </c>
      <c r="N229" s="196" t="s">
        <v>13</v>
      </c>
    </row>
    <row r="230" spans="1:14" ht="12.75" customHeight="1" thickBot="1" x14ac:dyDescent="0.25">
      <c r="A230" s="199"/>
      <c r="B230" s="199"/>
      <c r="C230" s="199"/>
      <c r="D230" s="199"/>
      <c r="E230" s="199"/>
      <c r="F230" s="199"/>
      <c r="G230" s="199"/>
      <c r="H230" s="199"/>
      <c r="I230" s="199"/>
      <c r="J230" s="199"/>
      <c r="K230" s="199"/>
      <c r="L230" s="199"/>
      <c r="M230" s="199"/>
      <c r="N230" s="197"/>
    </row>
    <row r="231" spans="1:14" ht="12.75" customHeight="1" x14ac:dyDescent="0.2">
      <c r="A231" s="218" t="s">
        <v>91</v>
      </c>
      <c r="B231" s="209">
        <v>25000</v>
      </c>
      <c r="C231" s="209">
        <v>34800</v>
      </c>
      <c r="D231" s="209">
        <v>23600</v>
      </c>
      <c r="E231" s="209">
        <v>25920</v>
      </c>
      <c r="F231" s="209">
        <v>25800</v>
      </c>
      <c r="G231" s="209">
        <v>29160</v>
      </c>
      <c r="H231" s="209">
        <v>30240</v>
      </c>
      <c r="I231" s="209">
        <v>29080</v>
      </c>
      <c r="J231" s="209">
        <v>29120</v>
      </c>
      <c r="K231" s="209">
        <v>28080</v>
      </c>
      <c r="L231" s="209">
        <v>25920</v>
      </c>
      <c r="M231" s="209">
        <v>30200</v>
      </c>
      <c r="N231" s="211">
        <v>336920</v>
      </c>
    </row>
    <row r="232" spans="1:14" ht="12.75" customHeight="1" thickBot="1" x14ac:dyDescent="0.25">
      <c r="A232" s="199"/>
      <c r="B232" s="210"/>
      <c r="C232" s="210"/>
      <c r="D232" s="210"/>
      <c r="E232" s="210"/>
      <c r="F232" s="210"/>
      <c r="G232" s="210"/>
      <c r="H232" s="210"/>
      <c r="I232" s="210"/>
      <c r="J232" s="210"/>
      <c r="K232" s="210"/>
      <c r="L232" s="210"/>
      <c r="M232" s="210"/>
      <c r="N232" s="212"/>
    </row>
    <row r="233" spans="1:14" ht="12.75" customHeight="1" x14ac:dyDescent="0.2">
      <c r="A233" s="205" t="s">
        <v>13</v>
      </c>
      <c r="B233" s="194">
        <v>25000</v>
      </c>
      <c r="C233" s="194">
        <v>34800</v>
      </c>
      <c r="D233" s="194">
        <v>23600</v>
      </c>
      <c r="E233" s="194">
        <v>25920</v>
      </c>
      <c r="F233" s="194">
        <v>25800</v>
      </c>
      <c r="G233" s="194">
        <v>29160</v>
      </c>
      <c r="H233" s="194">
        <v>30240</v>
      </c>
      <c r="I233" s="194">
        <v>29080</v>
      </c>
      <c r="J233" s="194">
        <v>29120</v>
      </c>
      <c r="K233" s="194">
        <v>28080</v>
      </c>
      <c r="L233" s="194">
        <v>25920</v>
      </c>
      <c r="M233" s="194">
        <v>30200</v>
      </c>
      <c r="N233" s="194">
        <v>336920</v>
      </c>
    </row>
    <row r="234" spans="1:14" ht="12.75" customHeight="1" thickBot="1" x14ac:dyDescent="0.25">
      <c r="A234" s="206"/>
      <c r="B234" s="195"/>
      <c r="C234" s="195"/>
      <c r="D234" s="195"/>
      <c r="E234" s="195"/>
      <c r="F234" s="195"/>
      <c r="G234" s="195"/>
      <c r="H234" s="195"/>
      <c r="I234" s="195"/>
      <c r="J234" s="195"/>
      <c r="K234" s="195"/>
      <c r="L234" s="195"/>
      <c r="M234" s="195"/>
      <c r="N234" s="195"/>
    </row>
    <row r="235" spans="1:14" ht="12.75" customHeight="1" x14ac:dyDescent="0.2">
      <c r="M235" s="9" t="s">
        <v>92</v>
      </c>
      <c r="N235" s="20" t="s">
        <v>92</v>
      </c>
    </row>
  </sheetData>
  <mergeCells count="1345">
    <mergeCell ref="I49:I50"/>
    <mergeCell ref="B49:B50"/>
    <mergeCell ref="C49:C50"/>
    <mergeCell ref="D49:D50"/>
    <mergeCell ref="E49:E50"/>
    <mergeCell ref="N49:N50"/>
    <mergeCell ref="L49:L50"/>
    <mergeCell ref="M49:M50"/>
    <mergeCell ref="J47:J48"/>
    <mergeCell ref="B47:B48"/>
    <mergeCell ref="C47:C48"/>
    <mergeCell ref="J49:J50"/>
    <mergeCell ref="K49:K50"/>
    <mergeCell ref="F49:F50"/>
    <mergeCell ref="G49:G50"/>
    <mergeCell ref="H49:H50"/>
    <mergeCell ref="K47:K48"/>
    <mergeCell ref="F47:F48"/>
    <mergeCell ref="G47:G48"/>
    <mergeCell ref="N45:N46"/>
    <mergeCell ref="N43:N44"/>
    <mergeCell ref="H45:H46"/>
    <mergeCell ref="J43:J44"/>
    <mergeCell ref="K45:K46"/>
    <mergeCell ref="M45:M46"/>
    <mergeCell ref="M47:M48"/>
    <mergeCell ref="B45:B46"/>
    <mergeCell ref="C45:C46"/>
    <mergeCell ref="D45:D46"/>
    <mergeCell ref="E45:E46"/>
    <mergeCell ref="F45:F46"/>
    <mergeCell ref="G45:G46"/>
    <mergeCell ref="H47:H48"/>
    <mergeCell ref="I47:I48"/>
    <mergeCell ref="D47:D48"/>
    <mergeCell ref="E47:E48"/>
    <mergeCell ref="L45:L46"/>
    <mergeCell ref="I45:I46"/>
    <mergeCell ref="J45:J46"/>
    <mergeCell ref="L47:L48"/>
    <mergeCell ref="N47:N48"/>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K43:K44"/>
    <mergeCell ref="L43:L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H21:H22"/>
    <mergeCell ref="K21:K22"/>
    <mergeCell ref="L21:L22"/>
    <mergeCell ref="I21:I22"/>
    <mergeCell ref="J21:J22"/>
    <mergeCell ref="J23:J24"/>
    <mergeCell ref="K23:K24"/>
    <mergeCell ref="L23:L24"/>
    <mergeCell ref="F23:F24"/>
    <mergeCell ref="G23:G24"/>
    <mergeCell ref="H23:H24"/>
    <mergeCell ref="I23:I24"/>
    <mergeCell ref="M25:M26"/>
    <mergeCell ref="C23:C24"/>
    <mergeCell ref="D23:D24"/>
    <mergeCell ref="E23:E24"/>
    <mergeCell ref="N25:N26"/>
    <mergeCell ref="N23:N24"/>
    <mergeCell ref="C25:C26"/>
    <mergeCell ref="D25:D26"/>
    <mergeCell ref="E25:E26"/>
    <mergeCell ref="F25:F26"/>
    <mergeCell ref="G25:G26"/>
    <mergeCell ref="H25:H26"/>
    <mergeCell ref="M23:M24"/>
    <mergeCell ref="K25:K26"/>
    <mergeCell ref="L25:L26"/>
    <mergeCell ref="I25:I26"/>
    <mergeCell ref="J25:J26"/>
    <mergeCell ref="G17:G18"/>
    <mergeCell ref="H17:H18"/>
    <mergeCell ref="I17:I18"/>
    <mergeCell ref="J17:J18"/>
    <mergeCell ref="J94:J95"/>
    <mergeCell ref="K17:K18"/>
    <mergeCell ref="L17:L18"/>
    <mergeCell ref="M17:M18"/>
    <mergeCell ref="N17:N18"/>
    <mergeCell ref="N94:N95"/>
    <mergeCell ref="B17:B18"/>
    <mergeCell ref="C17:C18"/>
    <mergeCell ref="D17:D18"/>
    <mergeCell ref="E17:E18"/>
    <mergeCell ref="F17:F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E21:E22"/>
    <mergeCell ref="F21:F22"/>
    <mergeCell ref="G21:G22"/>
    <mergeCell ref="M92:M93"/>
    <mergeCell ref="K90:K91"/>
    <mergeCell ref="N92:N93"/>
    <mergeCell ref="N90:N91"/>
    <mergeCell ref="B92:B93"/>
    <mergeCell ref="C92:C93"/>
    <mergeCell ref="D92:D93"/>
    <mergeCell ref="E92:E93"/>
    <mergeCell ref="F92:F93"/>
    <mergeCell ref="G92:G93"/>
    <mergeCell ref="H92:H93"/>
    <mergeCell ref="J90:J91"/>
    <mergeCell ref="N88:N89"/>
    <mergeCell ref="N86:N87"/>
    <mergeCell ref="J88:J89"/>
    <mergeCell ref="L90:L91"/>
    <mergeCell ref="M90:M91"/>
    <mergeCell ref="F90:F91"/>
    <mergeCell ref="G90:G91"/>
    <mergeCell ref="H90:H91"/>
    <mergeCell ref="I90:I91"/>
    <mergeCell ref="M84:M85"/>
    <mergeCell ref="N84:N85"/>
    <mergeCell ref="N82:N83"/>
    <mergeCell ref="B84:B85"/>
    <mergeCell ref="C84:C85"/>
    <mergeCell ref="B94:B95"/>
    <mergeCell ref="C94:C95"/>
    <mergeCell ref="D94:D95"/>
    <mergeCell ref="E94:E95"/>
    <mergeCell ref="K92:K93"/>
    <mergeCell ref="L92:L93"/>
    <mergeCell ref="I92:I93"/>
    <mergeCell ref="J92:J93"/>
    <mergeCell ref="L94:L95"/>
    <mergeCell ref="K94:K95"/>
    <mergeCell ref="M94:M95"/>
    <mergeCell ref="F94:F95"/>
    <mergeCell ref="G94:G95"/>
    <mergeCell ref="H94:H95"/>
    <mergeCell ref="I94:I95"/>
    <mergeCell ref="M88:M89"/>
    <mergeCell ref="K86:K87"/>
    <mergeCell ref="B88:B89"/>
    <mergeCell ref="C88:C89"/>
    <mergeCell ref="D88:D89"/>
    <mergeCell ref="E88:E89"/>
    <mergeCell ref="F88:F89"/>
    <mergeCell ref="G88:G89"/>
    <mergeCell ref="H88:H89"/>
    <mergeCell ref="J86:J87"/>
    <mergeCell ref="B90:B91"/>
    <mergeCell ref="C90:C91"/>
    <mergeCell ref="D90:D91"/>
    <mergeCell ref="E90:E91"/>
    <mergeCell ref="K88:K89"/>
    <mergeCell ref="L88:L89"/>
    <mergeCell ref="I88:I89"/>
    <mergeCell ref="D84:D85"/>
    <mergeCell ref="E84:E85"/>
    <mergeCell ref="F84:F85"/>
    <mergeCell ref="G84:G85"/>
    <mergeCell ref="H84:H85"/>
    <mergeCell ref="B86:B87"/>
    <mergeCell ref="C86:C87"/>
    <mergeCell ref="D86:D87"/>
    <mergeCell ref="E86:E87"/>
    <mergeCell ref="K84:K85"/>
    <mergeCell ref="L84:L85"/>
    <mergeCell ref="I84:I85"/>
    <mergeCell ref="J84:J85"/>
    <mergeCell ref="L86:L87"/>
    <mergeCell ref="M86:M87"/>
    <mergeCell ref="F86:F87"/>
    <mergeCell ref="G86:G87"/>
    <mergeCell ref="H86:H87"/>
    <mergeCell ref="I86:I87"/>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N68:N69"/>
    <mergeCell ref="N66:N67"/>
    <mergeCell ref="B68:B69"/>
    <mergeCell ref="C68:C69"/>
    <mergeCell ref="D68:D69"/>
    <mergeCell ref="E68:E69"/>
    <mergeCell ref="F68:F69"/>
    <mergeCell ref="G68:G69"/>
    <mergeCell ref="H68:H69"/>
    <mergeCell ref="M66:M67"/>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F64:F65"/>
    <mergeCell ref="G64:G65"/>
    <mergeCell ref="H64:H65"/>
    <mergeCell ref="B66:B67"/>
    <mergeCell ref="C66:C67"/>
    <mergeCell ref="D66:D67"/>
    <mergeCell ref="E66:E67"/>
    <mergeCell ref="K64:K65"/>
    <mergeCell ref="F66:F67"/>
    <mergeCell ref="G66:G67"/>
    <mergeCell ref="H66:H67"/>
    <mergeCell ref="I66:I67"/>
    <mergeCell ref="M68:M69"/>
    <mergeCell ref="L64:L65"/>
    <mergeCell ref="I64:I65"/>
    <mergeCell ref="J64:J65"/>
    <mergeCell ref="J66:J67"/>
    <mergeCell ref="K66:K67"/>
    <mergeCell ref="L66:L67"/>
    <mergeCell ref="M60:M61"/>
    <mergeCell ref="M62:M63"/>
    <mergeCell ref="F62:F63"/>
    <mergeCell ref="G62:G63"/>
    <mergeCell ref="H62:H63"/>
    <mergeCell ref="N60:N61"/>
    <mergeCell ref="N125:N126"/>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I62:I63"/>
    <mergeCell ref="M64:M65"/>
    <mergeCell ref="N64:N65"/>
    <mergeCell ref="N62:N63"/>
    <mergeCell ref="B64:B65"/>
    <mergeCell ref="C64:C65"/>
    <mergeCell ref="D64:D65"/>
    <mergeCell ref="M123:M124"/>
    <mergeCell ref="B121:B122"/>
    <mergeCell ref="C121:C122"/>
    <mergeCell ref="D121:D122"/>
    <mergeCell ref="E121:E122"/>
    <mergeCell ref="N123:N124"/>
    <mergeCell ref="N121:N122"/>
    <mergeCell ref="B123:B124"/>
    <mergeCell ref="C123:C124"/>
    <mergeCell ref="D123:D124"/>
    <mergeCell ref="E123:E124"/>
    <mergeCell ref="F123:F124"/>
    <mergeCell ref="G123:G124"/>
    <mergeCell ref="H123:H124"/>
    <mergeCell ref="M121:M122"/>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N119:N120"/>
    <mergeCell ref="N117:N118"/>
    <mergeCell ref="B119:B120"/>
    <mergeCell ref="C119:C120"/>
    <mergeCell ref="D119:D120"/>
    <mergeCell ref="J117:J118"/>
    <mergeCell ref="E119:E120"/>
    <mergeCell ref="F119:F120"/>
    <mergeCell ref="G119:G120"/>
    <mergeCell ref="H119:H120"/>
    <mergeCell ref="M117:M118"/>
    <mergeCell ref="K119:K120"/>
    <mergeCell ref="L119:L120"/>
    <mergeCell ref="I119:I120"/>
    <mergeCell ref="J119:J120"/>
    <mergeCell ref="M119:M120"/>
    <mergeCell ref="J121:J122"/>
    <mergeCell ref="K121:K122"/>
    <mergeCell ref="F121:F122"/>
    <mergeCell ref="G121:G122"/>
    <mergeCell ref="H121:H122"/>
    <mergeCell ref="I121:I122"/>
    <mergeCell ref="N115:N116"/>
    <mergeCell ref="N113:N114"/>
    <mergeCell ref="B115:B116"/>
    <mergeCell ref="C115:C116"/>
    <mergeCell ref="D115:D116"/>
    <mergeCell ref="L113:L114"/>
    <mergeCell ref="M113:M114"/>
    <mergeCell ref="K115:K116"/>
    <mergeCell ref="L115:L116"/>
    <mergeCell ref="I115:I116"/>
    <mergeCell ref="J115:J116"/>
    <mergeCell ref="M115:M116"/>
    <mergeCell ref="K117:K118"/>
    <mergeCell ref="F117:F118"/>
    <mergeCell ref="G117:G118"/>
    <mergeCell ref="H117:H118"/>
    <mergeCell ref="I117:I118"/>
    <mergeCell ref="E115:E116"/>
    <mergeCell ref="F115:F116"/>
    <mergeCell ref="G115:G116"/>
    <mergeCell ref="H115:H116"/>
    <mergeCell ref="B117:B118"/>
    <mergeCell ref="C117:C118"/>
    <mergeCell ref="D117:D118"/>
    <mergeCell ref="E117:E118"/>
    <mergeCell ref="E109:E110"/>
    <mergeCell ref="K111:K112"/>
    <mergeCell ref="L111:L112"/>
    <mergeCell ref="N111:N112"/>
    <mergeCell ref="N109:N110"/>
    <mergeCell ref="B111:B112"/>
    <mergeCell ref="C111:C112"/>
    <mergeCell ref="D111:D112"/>
    <mergeCell ref="E111:E112"/>
    <mergeCell ref="F111:F112"/>
    <mergeCell ref="G111:G112"/>
    <mergeCell ref="H111:H112"/>
    <mergeCell ref="M109:M110"/>
    <mergeCell ref="I111:I112"/>
    <mergeCell ref="J111:J112"/>
    <mergeCell ref="J113:J114"/>
    <mergeCell ref="K113:K114"/>
    <mergeCell ref="F113:F114"/>
    <mergeCell ref="G113:G114"/>
    <mergeCell ref="H113:H114"/>
    <mergeCell ref="I113:I114"/>
    <mergeCell ref="B113:B114"/>
    <mergeCell ref="C113:C114"/>
    <mergeCell ref="D113:D114"/>
    <mergeCell ref="E113:E114"/>
    <mergeCell ref="H105:H106"/>
    <mergeCell ref="I105:I106"/>
    <mergeCell ref="M107:M108"/>
    <mergeCell ref="L160:L161"/>
    <mergeCell ref="I160:I161"/>
    <mergeCell ref="J160:J161"/>
    <mergeCell ref="J158:J159"/>
    <mergeCell ref="K158:K159"/>
    <mergeCell ref="N107:N108"/>
    <mergeCell ref="N105:N106"/>
    <mergeCell ref="B107:B108"/>
    <mergeCell ref="C107:C108"/>
    <mergeCell ref="D107:D108"/>
    <mergeCell ref="E107:E108"/>
    <mergeCell ref="F107:F108"/>
    <mergeCell ref="G107:G108"/>
    <mergeCell ref="H107:H108"/>
    <mergeCell ref="M105:M106"/>
    <mergeCell ref="K107:K108"/>
    <mergeCell ref="L107:L108"/>
    <mergeCell ref="I107:I108"/>
    <mergeCell ref="J107:J108"/>
    <mergeCell ref="J109:J110"/>
    <mergeCell ref="K109:K110"/>
    <mergeCell ref="L109:L110"/>
    <mergeCell ref="G109:G110"/>
    <mergeCell ref="H109:H110"/>
    <mergeCell ref="I109:I110"/>
    <mergeCell ref="M111:M112"/>
    <mergeCell ref="B109:B110"/>
    <mergeCell ref="C109:C110"/>
    <mergeCell ref="D109:D110"/>
    <mergeCell ref="M160:M161"/>
    <mergeCell ref="B158:B159"/>
    <mergeCell ref="C158:C159"/>
    <mergeCell ref="D158:D159"/>
    <mergeCell ref="L105:L106"/>
    <mergeCell ref="N160:N161"/>
    <mergeCell ref="N158:N159"/>
    <mergeCell ref="B160:B161"/>
    <mergeCell ref="C160:C161"/>
    <mergeCell ref="D160:D161"/>
    <mergeCell ref="F109:F110"/>
    <mergeCell ref="B105:B106"/>
    <mergeCell ref="C105:C106"/>
    <mergeCell ref="D105:D106"/>
    <mergeCell ref="E105:E106"/>
    <mergeCell ref="K160:K161"/>
    <mergeCell ref="I156:I157"/>
    <mergeCell ref="J156:J157"/>
    <mergeCell ref="B154:B155"/>
    <mergeCell ref="C154:C155"/>
    <mergeCell ref="L117:L118"/>
    <mergeCell ref="L121:L122"/>
    <mergeCell ref="E160:E161"/>
    <mergeCell ref="F160:F161"/>
    <mergeCell ref="G160:G161"/>
    <mergeCell ref="H160:H161"/>
    <mergeCell ref="E158:E159"/>
    <mergeCell ref="L158:L159"/>
    <mergeCell ref="L154:L155"/>
    <mergeCell ref="L156:L157"/>
    <mergeCell ref="F105:F106"/>
    <mergeCell ref="G105:G106"/>
    <mergeCell ref="N156:N157"/>
    <mergeCell ref="N154:N155"/>
    <mergeCell ref="B156:B157"/>
    <mergeCell ref="C156:C157"/>
    <mergeCell ref="D156:D157"/>
    <mergeCell ref="E156:E157"/>
    <mergeCell ref="J154:J155"/>
    <mergeCell ref="M158:M159"/>
    <mergeCell ref="M156:M157"/>
    <mergeCell ref="F158:F159"/>
    <mergeCell ref="G158:G159"/>
    <mergeCell ref="H158:H159"/>
    <mergeCell ref="I158:I159"/>
    <mergeCell ref="F156:F157"/>
    <mergeCell ref="G156:G157"/>
    <mergeCell ref="H156:H157"/>
    <mergeCell ref="K156:K157"/>
    <mergeCell ref="M152:M153"/>
    <mergeCell ref="L152:L153"/>
    <mergeCell ref="I152:I153"/>
    <mergeCell ref="J152:J153"/>
    <mergeCell ref="N150:N151"/>
    <mergeCell ref="B152:B153"/>
    <mergeCell ref="C152:C153"/>
    <mergeCell ref="D152:D153"/>
    <mergeCell ref="E152:E153"/>
    <mergeCell ref="F152:F153"/>
    <mergeCell ref="G152:G153"/>
    <mergeCell ref="H152:H153"/>
    <mergeCell ref="K152:K153"/>
    <mergeCell ref="M150:M151"/>
    <mergeCell ref="K154:K155"/>
    <mergeCell ref="M154:M155"/>
    <mergeCell ref="F154:F155"/>
    <mergeCell ref="H154:H155"/>
    <mergeCell ref="I154:I155"/>
    <mergeCell ref="N152:N153"/>
    <mergeCell ref="D154:D155"/>
    <mergeCell ref="E154:E155"/>
    <mergeCell ref="G154:G155"/>
    <mergeCell ref="M148:M149"/>
    <mergeCell ref="B146:B147"/>
    <mergeCell ref="C146:C147"/>
    <mergeCell ref="D146:D147"/>
    <mergeCell ref="E146:E147"/>
    <mergeCell ref="N148:N149"/>
    <mergeCell ref="N146:N147"/>
    <mergeCell ref="B148:B149"/>
    <mergeCell ref="C148:C149"/>
    <mergeCell ref="D148:D149"/>
    <mergeCell ref="E148:E149"/>
    <mergeCell ref="F148:F149"/>
    <mergeCell ref="G148:G149"/>
    <mergeCell ref="H148:H149"/>
    <mergeCell ref="M146:M147"/>
    <mergeCell ref="B150:B151"/>
    <mergeCell ref="C150:C151"/>
    <mergeCell ref="D150:D151"/>
    <mergeCell ref="E150:E151"/>
    <mergeCell ref="K148:K149"/>
    <mergeCell ref="L148:L149"/>
    <mergeCell ref="I148:I149"/>
    <mergeCell ref="J148:J149"/>
    <mergeCell ref="J150:J151"/>
    <mergeCell ref="K150:K151"/>
    <mergeCell ref="L150:L151"/>
    <mergeCell ref="F150:F151"/>
    <mergeCell ref="G150:G151"/>
    <mergeCell ref="H150:H151"/>
    <mergeCell ref="I150:I151"/>
    <mergeCell ref="N144:N145"/>
    <mergeCell ref="N142:N143"/>
    <mergeCell ref="B144:B145"/>
    <mergeCell ref="C144:C145"/>
    <mergeCell ref="D144:D145"/>
    <mergeCell ref="G144:G145"/>
    <mergeCell ref="H144:H145"/>
    <mergeCell ref="M142:M143"/>
    <mergeCell ref="K144:K145"/>
    <mergeCell ref="L144:L145"/>
    <mergeCell ref="I144:I145"/>
    <mergeCell ref="J144:J145"/>
    <mergeCell ref="M144:M145"/>
    <mergeCell ref="J146:J147"/>
    <mergeCell ref="K146:K147"/>
    <mergeCell ref="F146:F147"/>
    <mergeCell ref="G146:G147"/>
    <mergeCell ref="H146:H147"/>
    <mergeCell ref="I146:I147"/>
    <mergeCell ref="M140:M141"/>
    <mergeCell ref="B138:B139"/>
    <mergeCell ref="C138:C139"/>
    <mergeCell ref="D138:D139"/>
    <mergeCell ref="E138:E139"/>
    <mergeCell ref="K140:K141"/>
    <mergeCell ref="L140:L141"/>
    <mergeCell ref="I140:I141"/>
    <mergeCell ref="N140:N141"/>
    <mergeCell ref="N138:N139"/>
    <mergeCell ref="B140:B141"/>
    <mergeCell ref="C140:C141"/>
    <mergeCell ref="D140:D141"/>
    <mergeCell ref="E140:E141"/>
    <mergeCell ref="F140:F141"/>
    <mergeCell ref="G140:G141"/>
    <mergeCell ref="H140:H141"/>
    <mergeCell ref="M138:M139"/>
    <mergeCell ref="J140:J141"/>
    <mergeCell ref="C191:C192"/>
    <mergeCell ref="D191:D192"/>
    <mergeCell ref="E191:E192"/>
    <mergeCell ref="K189:K190"/>
    <mergeCell ref="L189:L190"/>
    <mergeCell ref="I189:I190"/>
    <mergeCell ref="J189:J190"/>
    <mergeCell ref="J191:J192"/>
    <mergeCell ref="K191:K192"/>
    <mergeCell ref="L191:L192"/>
    <mergeCell ref="M191:M192"/>
    <mergeCell ref="F191:F192"/>
    <mergeCell ref="G191:G192"/>
    <mergeCell ref="H191:H192"/>
    <mergeCell ref="I191:I192"/>
    <mergeCell ref="M136:M137"/>
    <mergeCell ref="N136:N137"/>
    <mergeCell ref="N191:N192"/>
    <mergeCell ref="C136:C137"/>
    <mergeCell ref="D136:D137"/>
    <mergeCell ref="E136:E137"/>
    <mergeCell ref="F136:F137"/>
    <mergeCell ref="G136:G137"/>
    <mergeCell ref="H136:H137"/>
    <mergeCell ref="K136:K137"/>
    <mergeCell ref="L136:L137"/>
    <mergeCell ref="I136:I137"/>
    <mergeCell ref="J136:J137"/>
    <mergeCell ref="J138:J139"/>
    <mergeCell ref="K138:K139"/>
    <mergeCell ref="H138:H139"/>
    <mergeCell ref="I138:I139"/>
    <mergeCell ref="C187:C188"/>
    <mergeCell ref="D187:D188"/>
    <mergeCell ref="E187:E188"/>
    <mergeCell ref="K185:K186"/>
    <mergeCell ref="L185:L186"/>
    <mergeCell ref="I185:I186"/>
    <mergeCell ref="J185:J186"/>
    <mergeCell ref="J187:J188"/>
    <mergeCell ref="K187:K188"/>
    <mergeCell ref="L187:L188"/>
    <mergeCell ref="M187:M188"/>
    <mergeCell ref="F187:F188"/>
    <mergeCell ref="G187:G188"/>
    <mergeCell ref="H187:H188"/>
    <mergeCell ref="I187:I188"/>
    <mergeCell ref="M189:M190"/>
    <mergeCell ref="N189:N190"/>
    <mergeCell ref="N187:N188"/>
    <mergeCell ref="C189:C190"/>
    <mergeCell ref="D189:D190"/>
    <mergeCell ref="E189:E190"/>
    <mergeCell ref="F189:F190"/>
    <mergeCell ref="G189:G190"/>
    <mergeCell ref="H189:H190"/>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N185:N186"/>
    <mergeCell ref="N183:N184"/>
    <mergeCell ref="C185:C186"/>
    <mergeCell ref="D185:D186"/>
    <mergeCell ref="E185:E186"/>
    <mergeCell ref="F185:F186"/>
    <mergeCell ref="G185:G186"/>
    <mergeCell ref="H185:H186"/>
    <mergeCell ref="C179:C180"/>
    <mergeCell ref="D179:D180"/>
    <mergeCell ref="E179:E180"/>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C181:C182"/>
    <mergeCell ref="D181:D182"/>
    <mergeCell ref="E181:E182"/>
    <mergeCell ref="F181:F182"/>
    <mergeCell ref="G181:G182"/>
    <mergeCell ref="H181:H182"/>
    <mergeCell ref="I173:I174"/>
    <mergeCell ref="J173:J174"/>
    <mergeCell ref="J175:J176"/>
    <mergeCell ref="K175:K176"/>
    <mergeCell ref="L175:L176"/>
    <mergeCell ref="M175:M176"/>
    <mergeCell ref="F175:F176"/>
    <mergeCell ref="G175:G176"/>
    <mergeCell ref="H175:H176"/>
    <mergeCell ref="I175:I176"/>
    <mergeCell ref="M177:M178"/>
    <mergeCell ref="N177:N178"/>
    <mergeCell ref="N175:N176"/>
    <mergeCell ref="B177:B178"/>
    <mergeCell ref="C177:C178"/>
    <mergeCell ref="D177:D178"/>
    <mergeCell ref="E177:E178"/>
    <mergeCell ref="F177:F178"/>
    <mergeCell ref="G177:G178"/>
    <mergeCell ref="H177:H178"/>
    <mergeCell ref="M220:M221"/>
    <mergeCell ref="N220:N221"/>
    <mergeCell ref="N218:N219"/>
    <mergeCell ref="B220:B221"/>
    <mergeCell ref="C220:C221"/>
    <mergeCell ref="D220:D221"/>
    <mergeCell ref="E220:E221"/>
    <mergeCell ref="F220:F221"/>
    <mergeCell ref="G220:G221"/>
    <mergeCell ref="H220:H221"/>
    <mergeCell ref="B171:B172"/>
    <mergeCell ref="C171:C172"/>
    <mergeCell ref="D171:D172"/>
    <mergeCell ref="E171:E172"/>
    <mergeCell ref="K220:K221"/>
    <mergeCell ref="L220:L221"/>
    <mergeCell ref="I220:I221"/>
    <mergeCell ref="J220:J221"/>
    <mergeCell ref="J218:J219"/>
    <mergeCell ref="K218:K219"/>
    <mergeCell ref="J171:J172"/>
    <mergeCell ref="K171:K172"/>
    <mergeCell ref="L171:L172"/>
    <mergeCell ref="M171:M172"/>
    <mergeCell ref="F171:F172"/>
    <mergeCell ref="G171:G172"/>
    <mergeCell ref="H171:H172"/>
    <mergeCell ref="I171:I172"/>
    <mergeCell ref="M173:M174"/>
    <mergeCell ref="N173:N174"/>
    <mergeCell ref="N171:N172"/>
    <mergeCell ref="B173:B174"/>
    <mergeCell ref="M216:M217"/>
    <mergeCell ref="N216:N217"/>
    <mergeCell ref="G216:G217"/>
    <mergeCell ref="H216:H217"/>
    <mergeCell ref="I216:I217"/>
    <mergeCell ref="J216:J217"/>
    <mergeCell ref="B218:B219"/>
    <mergeCell ref="C218:C219"/>
    <mergeCell ref="D218:D219"/>
    <mergeCell ref="E218:E219"/>
    <mergeCell ref="K216:K217"/>
    <mergeCell ref="L216:L217"/>
    <mergeCell ref="C216:C217"/>
    <mergeCell ref="D216:D217"/>
    <mergeCell ref="E216:E217"/>
    <mergeCell ref="F216:F217"/>
    <mergeCell ref="L218:L219"/>
    <mergeCell ref="M218:M219"/>
    <mergeCell ref="F218:F219"/>
    <mergeCell ref="G218:G219"/>
    <mergeCell ref="H218:H219"/>
    <mergeCell ref="I218:I219"/>
    <mergeCell ref="M212:M213"/>
    <mergeCell ref="N212:N213"/>
    <mergeCell ref="G212:G213"/>
    <mergeCell ref="H212:H213"/>
    <mergeCell ref="I212:I213"/>
    <mergeCell ref="J212:J213"/>
    <mergeCell ref="C214:C215"/>
    <mergeCell ref="D214:D215"/>
    <mergeCell ref="E214:E215"/>
    <mergeCell ref="F214:F215"/>
    <mergeCell ref="K212:K213"/>
    <mergeCell ref="L212:L213"/>
    <mergeCell ref="C212:C213"/>
    <mergeCell ref="D212:D213"/>
    <mergeCell ref="E212:E213"/>
    <mergeCell ref="F212:F213"/>
    <mergeCell ref="K214:K215"/>
    <mergeCell ref="L214:L215"/>
    <mergeCell ref="M214:M215"/>
    <mergeCell ref="N214:N215"/>
    <mergeCell ref="G214:G215"/>
    <mergeCell ref="H214:H215"/>
    <mergeCell ref="I214:I215"/>
    <mergeCell ref="J214:J215"/>
    <mergeCell ref="G206:G207"/>
    <mergeCell ref="H206:H207"/>
    <mergeCell ref="I206:I207"/>
    <mergeCell ref="J206:J207"/>
    <mergeCell ref="M208:M209"/>
    <mergeCell ref="N208:N209"/>
    <mergeCell ref="G208:G209"/>
    <mergeCell ref="H208:H209"/>
    <mergeCell ref="I208:I209"/>
    <mergeCell ref="J208:J209"/>
    <mergeCell ref="C210:C211"/>
    <mergeCell ref="D210:D211"/>
    <mergeCell ref="E210:E211"/>
    <mergeCell ref="F210:F211"/>
    <mergeCell ref="K208:K209"/>
    <mergeCell ref="L208:L209"/>
    <mergeCell ref="C208:C209"/>
    <mergeCell ref="D208:D209"/>
    <mergeCell ref="E208:E209"/>
    <mergeCell ref="F208:F209"/>
    <mergeCell ref="L210:L211"/>
    <mergeCell ref="M210:M211"/>
    <mergeCell ref="N210:N211"/>
    <mergeCell ref="G210:G211"/>
    <mergeCell ref="H210:H211"/>
    <mergeCell ref="I210:I211"/>
    <mergeCell ref="J210:J211"/>
    <mergeCell ref="A218:A219"/>
    <mergeCell ref="A220:A221"/>
    <mergeCell ref="B202:B203"/>
    <mergeCell ref="B204:B205"/>
    <mergeCell ref="B206:B207"/>
    <mergeCell ref="B208:B209"/>
    <mergeCell ref="L202:L203"/>
    <mergeCell ref="M202:M203"/>
    <mergeCell ref="N202:N203"/>
    <mergeCell ref="G202:G203"/>
    <mergeCell ref="H202:H203"/>
    <mergeCell ref="I202:I203"/>
    <mergeCell ref="J202:J203"/>
    <mergeCell ref="M204:M205"/>
    <mergeCell ref="N204:N205"/>
    <mergeCell ref="G204:G205"/>
    <mergeCell ref="H204:H205"/>
    <mergeCell ref="I204:I205"/>
    <mergeCell ref="J204:J205"/>
    <mergeCell ref="C206:C207"/>
    <mergeCell ref="D206:D207"/>
    <mergeCell ref="E206:E207"/>
    <mergeCell ref="F206:F207"/>
    <mergeCell ref="K204:K205"/>
    <mergeCell ref="L204:L205"/>
    <mergeCell ref="C204:C205"/>
    <mergeCell ref="D204:D205"/>
    <mergeCell ref="E204:E205"/>
    <mergeCell ref="F204:F205"/>
    <mergeCell ref="L206:L207"/>
    <mergeCell ref="M206:M207"/>
    <mergeCell ref="N206:N207"/>
    <mergeCell ref="A160:A161"/>
    <mergeCell ref="A146:A147"/>
    <mergeCell ref="A148:A149"/>
    <mergeCell ref="A150:A151"/>
    <mergeCell ref="A152:A153"/>
    <mergeCell ref="A179:A180"/>
    <mergeCell ref="A181:A182"/>
    <mergeCell ref="A183:A184"/>
    <mergeCell ref="A185:A186"/>
    <mergeCell ref="A171:A172"/>
    <mergeCell ref="A173:A174"/>
    <mergeCell ref="A175:A176"/>
    <mergeCell ref="A177:A178"/>
    <mergeCell ref="B210:B211"/>
    <mergeCell ref="A187:A188"/>
    <mergeCell ref="A189:A190"/>
    <mergeCell ref="A191:A192"/>
    <mergeCell ref="A202:A203"/>
    <mergeCell ref="A193:A194"/>
    <mergeCell ref="A204:A205"/>
    <mergeCell ref="B175:B176"/>
    <mergeCell ref="B179:B180"/>
    <mergeCell ref="B181:B182"/>
    <mergeCell ref="B183:B184"/>
    <mergeCell ref="B185:B186"/>
    <mergeCell ref="B187:B188"/>
    <mergeCell ref="B189:B190"/>
    <mergeCell ref="B191:B192"/>
    <mergeCell ref="A162:A163"/>
    <mergeCell ref="A113:A114"/>
    <mergeCell ref="A115:A116"/>
    <mergeCell ref="A117:A118"/>
    <mergeCell ref="A119:A120"/>
    <mergeCell ref="A105:A106"/>
    <mergeCell ref="A107:A108"/>
    <mergeCell ref="A109:A110"/>
    <mergeCell ref="A111:A112"/>
    <mergeCell ref="A138:A139"/>
    <mergeCell ref="A140:A141"/>
    <mergeCell ref="A142:A143"/>
    <mergeCell ref="A144:A145"/>
    <mergeCell ref="A121:A122"/>
    <mergeCell ref="A123:A124"/>
    <mergeCell ref="A125:A126"/>
    <mergeCell ref="A136:A137"/>
    <mergeCell ref="A127:A128"/>
    <mergeCell ref="N96:N97"/>
    <mergeCell ref="H96:H97"/>
    <mergeCell ref="I96:I97"/>
    <mergeCell ref="J105:J106"/>
    <mergeCell ref="K105:K106"/>
    <mergeCell ref="A17:A18"/>
    <mergeCell ref="A19:A20"/>
    <mergeCell ref="A21:A22"/>
    <mergeCell ref="A23:A24"/>
    <mergeCell ref="A25:A26"/>
    <mergeCell ref="A27:A28"/>
    <mergeCell ref="A47:A48"/>
    <mergeCell ref="A49:A50"/>
    <mergeCell ref="A60:A61"/>
    <mergeCell ref="A62:A63"/>
    <mergeCell ref="L96:L97"/>
    <mergeCell ref="M96:M97"/>
    <mergeCell ref="J96:J97"/>
    <mergeCell ref="K96:K97"/>
    <mergeCell ref="D96:D97"/>
    <mergeCell ref="E96:E97"/>
    <mergeCell ref="A72:A73"/>
    <mergeCell ref="A74:A75"/>
    <mergeCell ref="A76:A77"/>
    <mergeCell ref="A78:A79"/>
    <mergeCell ref="A64:A65"/>
    <mergeCell ref="A66:A67"/>
    <mergeCell ref="A68:A69"/>
    <mergeCell ref="A70:A71"/>
    <mergeCell ref="A88:A89"/>
    <mergeCell ref="A90:A91"/>
    <mergeCell ref="A92:A93"/>
    <mergeCell ref="N222:N223"/>
    <mergeCell ref="B193:B194"/>
    <mergeCell ref="C193:C194"/>
    <mergeCell ref="D193:D194"/>
    <mergeCell ref="E193:E194"/>
    <mergeCell ref="F193:F194"/>
    <mergeCell ref="M193:M194"/>
    <mergeCell ref="F162:F163"/>
    <mergeCell ref="G162:G163"/>
    <mergeCell ref="C127:C128"/>
    <mergeCell ref="D127:D128"/>
    <mergeCell ref="E127:E128"/>
    <mergeCell ref="F127:F128"/>
    <mergeCell ref="F138:F139"/>
    <mergeCell ref="G138:G139"/>
    <mergeCell ref="E144:E145"/>
    <mergeCell ref="F144:F145"/>
    <mergeCell ref="N193:N194"/>
    <mergeCell ref="H162:H163"/>
    <mergeCell ref="I162:I163"/>
    <mergeCell ref="I193:I194"/>
    <mergeCell ref="J193:J194"/>
    <mergeCell ref="K127:K128"/>
    <mergeCell ref="L127:L128"/>
    <mergeCell ref="M127:M128"/>
    <mergeCell ref="N127:N128"/>
    <mergeCell ref="G127:G128"/>
    <mergeCell ref="H127:H128"/>
    <mergeCell ref="I127:I128"/>
    <mergeCell ref="J127:J128"/>
    <mergeCell ref="B212:B213"/>
    <mergeCell ref="B214:B215"/>
    <mergeCell ref="M162:M163"/>
    <mergeCell ref="B127:B128"/>
    <mergeCell ref="B162:B163"/>
    <mergeCell ref="C162:C163"/>
    <mergeCell ref="D162:D163"/>
    <mergeCell ref="E162:E163"/>
    <mergeCell ref="A206:A207"/>
    <mergeCell ref="A208:A209"/>
    <mergeCell ref="A210:A211"/>
    <mergeCell ref="A212:A213"/>
    <mergeCell ref="A214:A215"/>
    <mergeCell ref="A216:A217"/>
    <mergeCell ref="D222:D223"/>
    <mergeCell ref="E222:E223"/>
    <mergeCell ref="F222:F223"/>
    <mergeCell ref="G222:G223"/>
    <mergeCell ref="A222:A223"/>
    <mergeCell ref="B222:B223"/>
    <mergeCell ref="C222:C223"/>
    <mergeCell ref="G193:G194"/>
    <mergeCell ref="H193:H194"/>
    <mergeCell ref="H222:H223"/>
    <mergeCell ref="I222:I223"/>
    <mergeCell ref="J222:J223"/>
    <mergeCell ref="K222:K223"/>
    <mergeCell ref="K193:K194"/>
    <mergeCell ref="K202:K203"/>
    <mergeCell ref="K206:K207"/>
    <mergeCell ref="M169:M170"/>
    <mergeCell ref="A154:A155"/>
    <mergeCell ref="A156:A157"/>
    <mergeCell ref="A158:A159"/>
    <mergeCell ref="N229:N230"/>
    <mergeCell ref="A231:A232"/>
    <mergeCell ref="A233:A234"/>
    <mergeCell ref="B233:B234"/>
    <mergeCell ref="C233:C234"/>
    <mergeCell ref="D233:D234"/>
    <mergeCell ref="L231:L232"/>
    <mergeCell ref="M231:M232"/>
    <mergeCell ref="M233:M234"/>
    <mergeCell ref="N233:N234"/>
    <mergeCell ref="B231:B232"/>
    <mergeCell ref="C231:C232"/>
    <mergeCell ref="D231:D232"/>
    <mergeCell ref="E231:E232"/>
    <mergeCell ref="F231:F232"/>
    <mergeCell ref="G231:G232"/>
    <mergeCell ref="H51:H52"/>
    <mergeCell ref="I51:I52"/>
    <mergeCell ref="J231:J232"/>
    <mergeCell ref="K231:K232"/>
    <mergeCell ref="H231:H232"/>
    <mergeCell ref="I231:I232"/>
    <mergeCell ref="J169:J170"/>
    <mergeCell ref="K169:K170"/>
    <mergeCell ref="J51:J52"/>
    <mergeCell ref="K51:K52"/>
    <mergeCell ref="L51:L52"/>
    <mergeCell ref="M51:M52"/>
    <mergeCell ref="N231:N232"/>
    <mergeCell ref="A51:A52"/>
    <mergeCell ref="B51:B52"/>
    <mergeCell ref="C51:C52"/>
    <mergeCell ref="B229:B230"/>
    <mergeCell ref="C229:C230"/>
    <mergeCell ref="D229:D230"/>
    <mergeCell ref="E229:E230"/>
    <mergeCell ref="K200:K201"/>
    <mergeCell ref="L200:L201"/>
    <mergeCell ref="I200:I201"/>
    <mergeCell ref="J200:J201"/>
    <mergeCell ref="L229:L230"/>
    <mergeCell ref="K229:K230"/>
    <mergeCell ref="M229:M230"/>
    <mergeCell ref="F229:F230"/>
    <mergeCell ref="G229:G230"/>
    <mergeCell ref="H229:H230"/>
    <mergeCell ref="I229:I230"/>
    <mergeCell ref="E233:E234"/>
    <mergeCell ref="F233:F234"/>
    <mergeCell ref="G233:G234"/>
    <mergeCell ref="H233:H234"/>
    <mergeCell ref="J229:J230"/>
    <mergeCell ref="I233:I234"/>
    <mergeCell ref="J233:J234"/>
    <mergeCell ref="K233:K234"/>
    <mergeCell ref="L233:L234"/>
    <mergeCell ref="K210:K211"/>
    <mergeCell ref="L222:L223"/>
    <mergeCell ref="M222:M223"/>
    <mergeCell ref="B216:B217"/>
    <mergeCell ref="C202:C203"/>
    <mergeCell ref="D202:D203"/>
    <mergeCell ref="E202:E203"/>
    <mergeCell ref="F202:F203"/>
    <mergeCell ref="M134:M135"/>
    <mergeCell ref="N134:N135"/>
    <mergeCell ref="B169:B170"/>
    <mergeCell ref="C169:C170"/>
    <mergeCell ref="D169:D170"/>
    <mergeCell ref="E169:E170"/>
    <mergeCell ref="F169:F170"/>
    <mergeCell ref="G169:G170"/>
    <mergeCell ref="N162:N163"/>
    <mergeCell ref="M200:M201"/>
    <mergeCell ref="N200:N201"/>
    <mergeCell ref="N169:N170"/>
    <mergeCell ref="B200:B201"/>
    <mergeCell ref="C200:C201"/>
    <mergeCell ref="D200:D201"/>
    <mergeCell ref="E200:E201"/>
    <mergeCell ref="F200:F201"/>
    <mergeCell ref="G200:G201"/>
    <mergeCell ref="H200:H201"/>
    <mergeCell ref="L193:L194"/>
    <mergeCell ref="C173:C174"/>
    <mergeCell ref="D173:D174"/>
    <mergeCell ref="E173:E174"/>
    <mergeCell ref="F173:F174"/>
    <mergeCell ref="G173:G174"/>
    <mergeCell ref="H173:H174"/>
    <mergeCell ref="C175:C176"/>
    <mergeCell ref="D175:D176"/>
    <mergeCell ref="E175:E176"/>
    <mergeCell ref="K173:K174"/>
    <mergeCell ref="L173:L174"/>
    <mergeCell ref="B134:B135"/>
    <mergeCell ref="C134:C135"/>
    <mergeCell ref="D134:D135"/>
    <mergeCell ref="E134:E135"/>
    <mergeCell ref="F134:F135"/>
    <mergeCell ref="G134:G135"/>
    <mergeCell ref="H134:H135"/>
    <mergeCell ref="H169:H170"/>
    <mergeCell ref="I169:I170"/>
    <mergeCell ref="I134:I135"/>
    <mergeCell ref="J134:J135"/>
    <mergeCell ref="K134:K135"/>
    <mergeCell ref="L134:L135"/>
    <mergeCell ref="L169:L170"/>
    <mergeCell ref="L138:L139"/>
    <mergeCell ref="L142:L143"/>
    <mergeCell ref="L146:L147"/>
    <mergeCell ref="B136:B137"/>
    <mergeCell ref="J142:J143"/>
    <mergeCell ref="K142:K143"/>
    <mergeCell ref="F142:F143"/>
    <mergeCell ref="G142:G143"/>
    <mergeCell ref="H142:H143"/>
    <mergeCell ref="I142:I143"/>
    <mergeCell ref="B142:B143"/>
    <mergeCell ref="C142:C143"/>
    <mergeCell ref="D142:D143"/>
    <mergeCell ref="E142:E143"/>
    <mergeCell ref="J162:J163"/>
    <mergeCell ref="K162:K163"/>
    <mergeCell ref="L162:L163"/>
    <mergeCell ref="J15:J16"/>
    <mergeCell ref="K15:K16"/>
    <mergeCell ref="H15:H16"/>
    <mergeCell ref="I15:I16"/>
    <mergeCell ref="K58:K59"/>
    <mergeCell ref="G51:G52"/>
    <mergeCell ref="L58:L59"/>
    <mergeCell ref="M58:M59"/>
    <mergeCell ref="N58:N59"/>
    <mergeCell ref="N15:N16"/>
    <mergeCell ref="B58:B59"/>
    <mergeCell ref="C58:C59"/>
    <mergeCell ref="D58:D59"/>
    <mergeCell ref="E58:E59"/>
    <mergeCell ref="F58:F59"/>
    <mergeCell ref="F51:F52"/>
    <mergeCell ref="H103:H104"/>
    <mergeCell ref="I103:I104"/>
    <mergeCell ref="J103:J104"/>
    <mergeCell ref="K103:K104"/>
    <mergeCell ref="D103:D104"/>
    <mergeCell ref="E103:E104"/>
    <mergeCell ref="F103:F104"/>
    <mergeCell ref="G103:G104"/>
    <mergeCell ref="L103:L104"/>
    <mergeCell ref="M103:M104"/>
    <mergeCell ref="N103:N104"/>
    <mergeCell ref="D51:D52"/>
    <mergeCell ref="E51:E52"/>
    <mergeCell ref="N51:N52"/>
    <mergeCell ref="F96:F97"/>
    <mergeCell ref="G96:G97"/>
    <mergeCell ref="A2:N2"/>
    <mergeCell ref="A4:E4"/>
    <mergeCell ref="A229:A230"/>
    <mergeCell ref="A103:A104"/>
    <mergeCell ref="A134:A135"/>
    <mergeCell ref="A169:A170"/>
    <mergeCell ref="A200:A201"/>
    <mergeCell ref="A167:N167"/>
    <mergeCell ref="A198:N198"/>
    <mergeCell ref="A227:N227"/>
    <mergeCell ref="F15:F16"/>
    <mergeCell ref="G15:G16"/>
    <mergeCell ref="A8:E8"/>
    <mergeCell ref="A7:E7"/>
    <mergeCell ref="A6:E6"/>
    <mergeCell ref="A5:E5"/>
    <mergeCell ref="A10:E10"/>
    <mergeCell ref="A9:E9"/>
    <mergeCell ref="L15:L16"/>
    <mergeCell ref="M15:M16"/>
    <mergeCell ref="A13:N13"/>
    <mergeCell ref="A56:N56"/>
    <mergeCell ref="A101:N101"/>
    <mergeCell ref="A132:N132"/>
    <mergeCell ref="B15:B16"/>
    <mergeCell ref="C15:C16"/>
    <mergeCell ref="D15:D16"/>
    <mergeCell ref="E15:E16"/>
    <mergeCell ref="G58:G59"/>
    <mergeCell ref="H58:H59"/>
    <mergeCell ref="I58:I59"/>
    <mergeCell ref="J58:J59"/>
    <mergeCell ref="D19:D20"/>
    <mergeCell ref="E19:E20"/>
    <mergeCell ref="A35:A36"/>
    <mergeCell ref="A37:A38"/>
    <mergeCell ref="A31:A32"/>
    <mergeCell ref="A33:A34"/>
    <mergeCell ref="B19:B20"/>
    <mergeCell ref="C19:C20"/>
    <mergeCell ref="A29:A30"/>
    <mergeCell ref="B23:B24"/>
    <mergeCell ref="B103:B104"/>
    <mergeCell ref="C103:C104"/>
    <mergeCell ref="A15:A16"/>
    <mergeCell ref="A58:A59"/>
    <mergeCell ref="A39:A40"/>
    <mergeCell ref="A41:A42"/>
    <mergeCell ref="A43:A44"/>
    <mergeCell ref="A45:A46"/>
    <mergeCell ref="B96:B97"/>
    <mergeCell ref="C96:C97"/>
    <mergeCell ref="A96:A97"/>
    <mergeCell ref="A94:A95"/>
    <mergeCell ref="A80:A81"/>
    <mergeCell ref="A82:A83"/>
    <mergeCell ref="A84:A85"/>
    <mergeCell ref="A86:A87"/>
    <mergeCell ref="E64:E65"/>
    <mergeCell ref="B25:B26"/>
    <mergeCell ref="B27:B28"/>
    <mergeCell ref="C27:C28"/>
    <mergeCell ref="D27:D28"/>
    <mergeCell ref="E27:E28"/>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10'!A44" display="1 - FERROEXPRESO PAMPEANO S.A."/>
    <hyperlink ref="A5:E5" location="'2010'!A86" display="2 - NUEVO CENTRAL ARGENTINO S.A."/>
    <hyperlink ref="A6:E6" location="'2010'!A129" display="3 - FERROSUR ROCA S.A."/>
    <hyperlink ref="A7:E7" location="'2010'!A162" display="4 - AMERICA LATINA LOGISTICA CENTRAL S.A. (EX-BUENOS AIRES AL PACIFICO - SAN MARTIN S.A.)"/>
    <hyperlink ref="A8:E8" location="'2010'!A195" display="5 - AMERICA LATINA LOGISTICA  MESOPOTAMICA S.A. (EX-FERROCARRIL MESOPOTAMICO - GRAL. URQUIZA S.A.)"/>
    <hyperlink ref="A9:E9" location="'2010'!A224" display="6 - BELGRANO CARGAS S.A."/>
    <hyperlink ref="A10:E10" location="'2010'!A23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4"/>
  <sheetViews>
    <sheetView showGridLines="0" showRowColHeaders="0" view="pageLayout" topLeftCell="H37" zoomScaleNormal="100" workbookViewId="0">
      <selection activeCell="H8" sqref="H8"/>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0" t="s">
        <v>195</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1" t="s">
        <v>0</v>
      </c>
      <c r="B4" s="202"/>
      <c r="C4" s="202"/>
      <c r="D4" s="202"/>
      <c r="E4" s="202"/>
      <c r="F4" s="55"/>
      <c r="G4" s="25"/>
      <c r="H4" s="15"/>
      <c r="I4" s="15"/>
      <c r="J4" s="15"/>
      <c r="K4" s="15"/>
      <c r="L4" s="15"/>
      <c r="M4" s="15"/>
      <c r="N4" s="16"/>
    </row>
    <row r="5" spans="1:14" s="10" customFormat="1" ht="24.95" customHeight="1" thickTop="1" thickBot="1" x14ac:dyDescent="0.25">
      <c r="A5" s="201" t="s">
        <v>31</v>
      </c>
      <c r="B5" s="202"/>
      <c r="C5" s="202"/>
      <c r="D5" s="202"/>
      <c r="E5" s="202"/>
      <c r="F5" s="55"/>
      <c r="G5" s="25"/>
      <c r="H5" s="15"/>
      <c r="I5" s="15"/>
      <c r="J5" s="15"/>
      <c r="K5" s="15"/>
      <c r="L5" s="15"/>
      <c r="M5" s="15"/>
      <c r="N5" s="16"/>
    </row>
    <row r="6" spans="1:14" s="10" customFormat="1" ht="24.95" customHeight="1" thickTop="1" thickBot="1" x14ac:dyDescent="0.25">
      <c r="A6" s="201" t="s">
        <v>50</v>
      </c>
      <c r="B6" s="202"/>
      <c r="C6" s="202"/>
      <c r="D6" s="202"/>
      <c r="E6" s="202"/>
      <c r="F6" s="55"/>
      <c r="G6" s="25"/>
      <c r="H6" s="15"/>
      <c r="I6" s="15"/>
      <c r="J6" s="15"/>
      <c r="K6" s="15"/>
      <c r="L6" s="15"/>
      <c r="M6" s="15"/>
      <c r="N6" s="16"/>
    </row>
    <row r="7" spans="1:14" s="10" customFormat="1" ht="24.95" customHeight="1" thickTop="1" thickBot="1" x14ac:dyDescent="0.25">
      <c r="A7" s="201" t="s">
        <v>61</v>
      </c>
      <c r="B7" s="202"/>
      <c r="C7" s="202"/>
      <c r="D7" s="202"/>
      <c r="E7" s="202"/>
      <c r="F7" s="55"/>
      <c r="G7" s="25"/>
      <c r="H7" s="15"/>
      <c r="I7" s="15"/>
      <c r="J7" s="15"/>
      <c r="K7" s="15"/>
      <c r="L7" s="15"/>
      <c r="M7" s="15"/>
      <c r="N7" s="16"/>
    </row>
    <row r="8" spans="1:14" s="10" customFormat="1" ht="24.95" customHeight="1" thickTop="1" thickBot="1" x14ac:dyDescent="0.25">
      <c r="A8" s="201" t="s">
        <v>74</v>
      </c>
      <c r="B8" s="202"/>
      <c r="C8" s="202"/>
      <c r="D8" s="202"/>
      <c r="E8" s="202"/>
      <c r="F8" s="55"/>
      <c r="G8" s="25"/>
      <c r="H8" s="15"/>
      <c r="I8" s="15"/>
      <c r="J8" s="15"/>
      <c r="K8" s="15"/>
      <c r="L8" s="15"/>
      <c r="M8" s="15"/>
      <c r="N8" s="16"/>
    </row>
    <row r="9" spans="1:14" s="10" customFormat="1" ht="24.95" customHeight="1" thickTop="1" thickBot="1" x14ac:dyDescent="0.25">
      <c r="A9" s="201" t="s">
        <v>81</v>
      </c>
      <c r="B9" s="202"/>
      <c r="C9" s="202"/>
      <c r="D9" s="202"/>
      <c r="E9" s="202"/>
      <c r="F9" s="55"/>
      <c r="G9" s="25"/>
      <c r="H9" s="15"/>
      <c r="I9" s="15"/>
      <c r="J9" s="15"/>
      <c r="K9" s="15"/>
      <c r="L9" s="15"/>
      <c r="M9" s="15"/>
      <c r="N9" s="16"/>
    </row>
    <row r="10" spans="1:14" s="10" customFormat="1" ht="24.95" customHeight="1" thickTop="1" thickBot="1" x14ac:dyDescent="0.25">
      <c r="A10" s="201" t="s">
        <v>90</v>
      </c>
      <c r="B10" s="202"/>
      <c r="C10" s="202"/>
      <c r="D10" s="202"/>
      <c r="E10" s="202"/>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218" t="s">
        <v>14</v>
      </c>
      <c r="B17" s="209">
        <v>6650</v>
      </c>
      <c r="C17" s="209">
        <v>10210</v>
      </c>
      <c r="D17" s="209">
        <v>4430</v>
      </c>
      <c r="E17" s="209">
        <v>1740</v>
      </c>
      <c r="F17" s="209">
        <v>620</v>
      </c>
      <c r="G17" s="209">
        <v>2860</v>
      </c>
      <c r="H17" s="209">
        <v>3720</v>
      </c>
      <c r="I17" s="209">
        <v>7370</v>
      </c>
      <c r="J17" s="209">
        <v>5930</v>
      </c>
      <c r="K17" s="209">
        <v>7040</v>
      </c>
      <c r="L17" s="209">
        <v>16410</v>
      </c>
      <c r="M17" s="209">
        <v>62900</v>
      </c>
      <c r="N17" s="211">
        <f t="shared" ref="N17:N49" si="0">SUM(B17:M17)</f>
        <v>129880</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218" t="s">
        <v>15</v>
      </c>
      <c r="B19" s="209">
        <v>23080</v>
      </c>
      <c r="C19" s="209">
        <v>33150</v>
      </c>
      <c r="D19" s="209">
        <v>132070</v>
      </c>
      <c r="E19" s="209">
        <v>143530</v>
      </c>
      <c r="F19" s="209">
        <v>139360</v>
      </c>
      <c r="G19" s="209">
        <v>153810</v>
      </c>
      <c r="H19" s="209">
        <v>85180</v>
      </c>
      <c r="I19" s="209">
        <v>84480</v>
      </c>
      <c r="J19" s="209">
        <v>22420</v>
      </c>
      <c r="K19" s="209">
        <v>12560</v>
      </c>
      <c r="L19" s="209">
        <v>50110</v>
      </c>
      <c r="M19" s="209">
        <v>36160</v>
      </c>
      <c r="N19" s="211">
        <f t="shared" si="0"/>
        <v>915910</v>
      </c>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218" t="s">
        <v>16</v>
      </c>
      <c r="B21" s="209">
        <v>84700</v>
      </c>
      <c r="C21" s="209">
        <v>37710</v>
      </c>
      <c r="D21" s="209">
        <v>40500</v>
      </c>
      <c r="E21" s="209">
        <v>15350</v>
      </c>
      <c r="F21" s="209">
        <v>14360</v>
      </c>
      <c r="G21" s="209">
        <v>27930</v>
      </c>
      <c r="H21" s="209">
        <v>9150</v>
      </c>
      <c r="I21" s="209">
        <v>17720</v>
      </c>
      <c r="J21" s="209">
        <v>12720</v>
      </c>
      <c r="K21" s="209">
        <v>26840</v>
      </c>
      <c r="L21" s="209">
        <v>31920</v>
      </c>
      <c r="M21" s="209">
        <v>63250</v>
      </c>
      <c r="N21" s="211">
        <f t="shared" si="0"/>
        <v>382150</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218" t="s">
        <v>17</v>
      </c>
      <c r="B23" s="209">
        <v>0</v>
      </c>
      <c r="C23" s="209">
        <v>0</v>
      </c>
      <c r="D23" s="209">
        <v>0</v>
      </c>
      <c r="E23" s="209">
        <v>0</v>
      </c>
      <c r="F23" s="209">
        <v>0</v>
      </c>
      <c r="G23" s="209">
        <v>1540</v>
      </c>
      <c r="H23" s="209">
        <v>2600</v>
      </c>
      <c r="I23" s="209">
        <v>630</v>
      </c>
      <c r="J23" s="209">
        <v>440</v>
      </c>
      <c r="K23" s="209">
        <v>1960</v>
      </c>
      <c r="L23" s="209">
        <v>2040</v>
      </c>
      <c r="M23" s="209">
        <v>940</v>
      </c>
      <c r="N23" s="211">
        <f t="shared" si="0"/>
        <v>10150</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218" t="s">
        <v>18</v>
      </c>
      <c r="B25" s="209">
        <v>2750</v>
      </c>
      <c r="C25" s="209">
        <v>170</v>
      </c>
      <c r="D25" s="209">
        <v>43890</v>
      </c>
      <c r="E25" s="209">
        <v>15540</v>
      </c>
      <c r="F25" s="209">
        <v>25290</v>
      </c>
      <c r="G25" s="209">
        <v>38800</v>
      </c>
      <c r="H25" s="209">
        <v>29320</v>
      </c>
      <c r="I25" s="209">
        <v>14640</v>
      </c>
      <c r="J25" s="209">
        <v>9290</v>
      </c>
      <c r="K25" s="209">
        <v>13070</v>
      </c>
      <c r="L25" s="209">
        <v>14550</v>
      </c>
      <c r="M25" s="209">
        <v>4250</v>
      </c>
      <c r="N25" s="211">
        <f t="shared" si="0"/>
        <v>211560</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218" t="s">
        <v>19</v>
      </c>
      <c r="B27" s="209">
        <v>118830</v>
      </c>
      <c r="C27" s="209">
        <v>97750</v>
      </c>
      <c r="D27" s="209">
        <v>19600</v>
      </c>
      <c r="E27" s="209">
        <v>155760</v>
      </c>
      <c r="F27" s="209">
        <v>178100</v>
      </c>
      <c r="G27" s="209">
        <v>90950</v>
      </c>
      <c r="H27" s="209">
        <v>142190</v>
      </c>
      <c r="I27" s="209">
        <v>157520</v>
      </c>
      <c r="J27" s="209">
        <v>263010</v>
      </c>
      <c r="K27" s="209">
        <v>213410</v>
      </c>
      <c r="L27" s="209">
        <v>109940</v>
      </c>
      <c r="M27" s="209">
        <v>49970</v>
      </c>
      <c r="N27" s="211">
        <f t="shared" si="0"/>
        <v>1597030</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218" t="s">
        <v>20</v>
      </c>
      <c r="B29" s="209">
        <v>0</v>
      </c>
      <c r="C29" s="209">
        <v>0</v>
      </c>
      <c r="D29" s="209">
        <v>20690</v>
      </c>
      <c r="E29" s="209">
        <v>9660</v>
      </c>
      <c r="F29" s="209">
        <v>15260</v>
      </c>
      <c r="G29" s="209">
        <v>8370</v>
      </c>
      <c r="H29" s="209">
        <v>13090</v>
      </c>
      <c r="I29" s="209">
        <v>13190</v>
      </c>
      <c r="J29" s="209">
        <v>8210</v>
      </c>
      <c r="K29" s="209">
        <v>7960</v>
      </c>
      <c r="L29" s="209">
        <v>6520</v>
      </c>
      <c r="M29" s="209">
        <v>0</v>
      </c>
      <c r="N29" s="211">
        <f t="shared" si="0"/>
        <v>102950</v>
      </c>
    </row>
    <row r="30" spans="1:14" ht="12.75" customHeight="1" thickBot="1" x14ac:dyDescent="0.25">
      <c r="A30" s="199"/>
      <c r="B30" s="210"/>
      <c r="C30" s="210"/>
      <c r="D30" s="210"/>
      <c r="E30" s="210"/>
      <c r="F30" s="210"/>
      <c r="G30" s="210"/>
      <c r="H30" s="210"/>
      <c r="I30" s="210"/>
      <c r="J30" s="210"/>
      <c r="K30" s="210"/>
      <c r="L30" s="210"/>
      <c r="M30" s="210"/>
      <c r="N30" s="212"/>
    </row>
    <row r="31" spans="1:14" ht="12.75" customHeight="1" x14ac:dyDescent="0.2">
      <c r="A31" s="218" t="s">
        <v>21</v>
      </c>
      <c r="B31" s="209">
        <v>0</v>
      </c>
      <c r="C31" s="209">
        <v>5100</v>
      </c>
      <c r="D31" s="209">
        <v>640</v>
      </c>
      <c r="E31" s="209">
        <v>4710</v>
      </c>
      <c r="F31" s="209">
        <v>7300</v>
      </c>
      <c r="G31" s="209">
        <v>7490</v>
      </c>
      <c r="H31" s="209">
        <v>4580</v>
      </c>
      <c r="I31" s="209">
        <v>8510</v>
      </c>
      <c r="J31" s="209">
        <v>10050</v>
      </c>
      <c r="K31" s="209">
        <v>5420</v>
      </c>
      <c r="L31" s="209">
        <v>4220</v>
      </c>
      <c r="M31" s="209">
        <v>6680</v>
      </c>
      <c r="N31" s="211">
        <f t="shared" si="0"/>
        <v>64700</v>
      </c>
    </row>
    <row r="32" spans="1:14" ht="12.75" customHeight="1" thickBot="1" x14ac:dyDescent="0.25">
      <c r="A32" s="199"/>
      <c r="B32" s="210"/>
      <c r="C32" s="210"/>
      <c r="D32" s="210"/>
      <c r="E32" s="210"/>
      <c r="F32" s="210"/>
      <c r="G32" s="210"/>
      <c r="H32" s="210"/>
      <c r="I32" s="210"/>
      <c r="J32" s="210"/>
      <c r="K32" s="210"/>
      <c r="L32" s="210"/>
      <c r="M32" s="210"/>
      <c r="N32" s="212"/>
    </row>
    <row r="33" spans="1:14" ht="12.75" customHeight="1" x14ac:dyDescent="0.2">
      <c r="A33" s="218" t="s">
        <v>22</v>
      </c>
      <c r="B33" s="209">
        <v>0</v>
      </c>
      <c r="C33" s="209">
        <v>0</v>
      </c>
      <c r="D33" s="209">
        <v>0</v>
      </c>
      <c r="E33" s="209">
        <v>0</v>
      </c>
      <c r="F33" s="209">
        <v>0</v>
      </c>
      <c r="G33" s="209">
        <v>0</v>
      </c>
      <c r="H33" s="209">
        <v>0</v>
      </c>
      <c r="I33" s="209">
        <v>0</v>
      </c>
      <c r="J33" s="209">
        <v>0</v>
      </c>
      <c r="K33" s="209">
        <v>0</v>
      </c>
      <c r="L33" s="209">
        <v>0</v>
      </c>
      <c r="M33" s="209">
        <v>0</v>
      </c>
      <c r="N33" s="211">
        <f t="shared" si="0"/>
        <v>0</v>
      </c>
    </row>
    <row r="34" spans="1:14" ht="12.75" customHeight="1" thickBot="1" x14ac:dyDescent="0.25">
      <c r="A34" s="199"/>
      <c r="B34" s="210"/>
      <c r="C34" s="210"/>
      <c r="D34" s="210"/>
      <c r="E34" s="210"/>
      <c r="F34" s="210"/>
      <c r="G34" s="210"/>
      <c r="H34" s="210"/>
      <c r="I34" s="210"/>
      <c r="J34" s="210"/>
      <c r="K34" s="210"/>
      <c r="L34" s="210"/>
      <c r="M34" s="210"/>
      <c r="N34" s="212"/>
    </row>
    <row r="35" spans="1:14" ht="12.75" customHeight="1" x14ac:dyDescent="0.2">
      <c r="A35" s="218" t="s">
        <v>23</v>
      </c>
      <c r="B35" s="209">
        <v>0</v>
      </c>
      <c r="C35" s="209">
        <v>33590</v>
      </c>
      <c r="D35" s="209">
        <v>6150</v>
      </c>
      <c r="E35" s="209">
        <v>20540</v>
      </c>
      <c r="F35" s="209">
        <v>1500</v>
      </c>
      <c r="G35" s="209">
        <v>18910</v>
      </c>
      <c r="H35" s="209">
        <v>36180</v>
      </c>
      <c r="I35" s="209">
        <v>33750</v>
      </c>
      <c r="J35" s="209">
        <v>19250</v>
      </c>
      <c r="K35" s="209">
        <v>37380</v>
      </c>
      <c r="L35" s="209">
        <v>15860</v>
      </c>
      <c r="M35" s="209">
        <v>0</v>
      </c>
      <c r="N35" s="211">
        <f t="shared" si="0"/>
        <v>223110</v>
      </c>
    </row>
    <row r="36" spans="1:14" ht="12.75" customHeight="1" thickBot="1" x14ac:dyDescent="0.25">
      <c r="A36" s="199"/>
      <c r="B36" s="210"/>
      <c r="C36" s="210"/>
      <c r="D36" s="210"/>
      <c r="E36" s="210"/>
      <c r="F36" s="210"/>
      <c r="G36" s="210"/>
      <c r="H36" s="210"/>
      <c r="I36" s="210"/>
      <c r="J36" s="210"/>
      <c r="K36" s="210"/>
      <c r="L36" s="210"/>
      <c r="M36" s="210"/>
      <c r="N36" s="212"/>
    </row>
    <row r="37" spans="1:14" ht="12.75" customHeight="1" x14ac:dyDescent="0.2">
      <c r="A37" s="218" t="s">
        <v>24</v>
      </c>
      <c r="B37" s="209">
        <v>0</v>
      </c>
      <c r="C37" s="209">
        <v>0</v>
      </c>
      <c r="D37" s="209">
        <v>1620</v>
      </c>
      <c r="E37" s="209">
        <v>0</v>
      </c>
      <c r="F37" s="209">
        <v>0</v>
      </c>
      <c r="G37" s="209">
        <v>1960</v>
      </c>
      <c r="H37" s="209">
        <v>4950</v>
      </c>
      <c r="I37" s="209">
        <v>13600</v>
      </c>
      <c r="J37" s="209">
        <v>2180</v>
      </c>
      <c r="K37" s="209">
        <v>920</v>
      </c>
      <c r="L37" s="209">
        <v>700</v>
      </c>
      <c r="M37" s="209">
        <v>2320</v>
      </c>
      <c r="N37" s="211">
        <f t="shared" si="0"/>
        <v>28250</v>
      </c>
    </row>
    <row r="38" spans="1:14" ht="12.75" customHeight="1" thickBot="1" x14ac:dyDescent="0.25">
      <c r="A38" s="199"/>
      <c r="B38" s="210"/>
      <c r="C38" s="210"/>
      <c r="D38" s="210"/>
      <c r="E38" s="210"/>
      <c r="F38" s="210"/>
      <c r="G38" s="210"/>
      <c r="H38" s="210"/>
      <c r="I38" s="210"/>
      <c r="J38" s="210"/>
      <c r="K38" s="210"/>
      <c r="L38" s="210"/>
      <c r="M38" s="210"/>
      <c r="N38" s="212"/>
    </row>
    <row r="39" spans="1:14" ht="12.75" customHeight="1" x14ac:dyDescent="0.2">
      <c r="A39" s="218" t="s">
        <v>25</v>
      </c>
      <c r="B39" s="209">
        <v>6680</v>
      </c>
      <c r="C39" s="209">
        <v>8430</v>
      </c>
      <c r="D39" s="209">
        <v>4260</v>
      </c>
      <c r="E39" s="209">
        <v>8290</v>
      </c>
      <c r="F39" s="209">
        <v>8230</v>
      </c>
      <c r="G39" s="209">
        <v>9360</v>
      </c>
      <c r="H39" s="209">
        <v>8310</v>
      </c>
      <c r="I39" s="209">
        <v>9710</v>
      </c>
      <c r="J39" s="209">
        <v>5590</v>
      </c>
      <c r="K39" s="209">
        <v>12390</v>
      </c>
      <c r="L39" s="209">
        <v>13850</v>
      </c>
      <c r="M39" s="209">
        <v>0</v>
      </c>
      <c r="N39" s="211">
        <f t="shared" si="0"/>
        <v>95100</v>
      </c>
    </row>
    <row r="40" spans="1:14" ht="12.75" customHeight="1" thickBot="1" x14ac:dyDescent="0.25">
      <c r="A40" s="199"/>
      <c r="B40" s="210"/>
      <c r="C40" s="210"/>
      <c r="D40" s="210"/>
      <c r="E40" s="210"/>
      <c r="F40" s="210"/>
      <c r="G40" s="210"/>
      <c r="H40" s="210"/>
      <c r="I40" s="210"/>
      <c r="J40" s="210"/>
      <c r="K40" s="210"/>
      <c r="L40" s="210"/>
      <c r="M40" s="210"/>
      <c r="N40" s="212"/>
    </row>
    <row r="41" spans="1:14" ht="12.75" customHeight="1" x14ac:dyDescent="0.2">
      <c r="A41" s="218" t="s">
        <v>26</v>
      </c>
      <c r="B41" s="209">
        <v>0</v>
      </c>
      <c r="C41" s="209">
        <v>0</v>
      </c>
      <c r="D41" s="209">
        <v>0</v>
      </c>
      <c r="E41" s="209">
        <v>19990</v>
      </c>
      <c r="F41" s="209">
        <v>18380</v>
      </c>
      <c r="G41" s="209">
        <v>2670</v>
      </c>
      <c r="H41" s="209">
        <v>0</v>
      </c>
      <c r="I41" s="209">
        <v>0</v>
      </c>
      <c r="J41" s="209">
        <v>5210</v>
      </c>
      <c r="K41" s="209">
        <v>0</v>
      </c>
      <c r="L41" s="209">
        <v>18140</v>
      </c>
      <c r="M41" s="209">
        <v>37900</v>
      </c>
      <c r="N41" s="211">
        <f t="shared" si="0"/>
        <v>102290</v>
      </c>
    </row>
    <row r="42" spans="1:14" ht="12.75" customHeight="1" thickBot="1" x14ac:dyDescent="0.25">
      <c r="A42" s="199"/>
      <c r="B42" s="210"/>
      <c r="C42" s="210"/>
      <c r="D42" s="210"/>
      <c r="E42" s="210"/>
      <c r="F42" s="210"/>
      <c r="G42" s="210"/>
      <c r="H42" s="210"/>
      <c r="I42" s="210"/>
      <c r="J42" s="210"/>
      <c r="K42" s="210"/>
      <c r="L42" s="210"/>
      <c r="M42" s="210"/>
      <c r="N42" s="212"/>
    </row>
    <row r="43" spans="1:14" ht="12.75" customHeight="1" x14ac:dyDescent="0.2">
      <c r="A43" s="218" t="s">
        <v>27</v>
      </c>
      <c r="B43" s="209">
        <v>10440</v>
      </c>
      <c r="C43" s="209">
        <v>15030</v>
      </c>
      <c r="D43" s="209">
        <v>12070</v>
      </c>
      <c r="E43" s="209">
        <v>4530</v>
      </c>
      <c r="F43" s="209">
        <v>9670</v>
      </c>
      <c r="G43" s="209">
        <v>15000</v>
      </c>
      <c r="H43" s="209">
        <v>16860</v>
      </c>
      <c r="I43" s="209">
        <v>7720</v>
      </c>
      <c r="J43" s="209">
        <v>7470</v>
      </c>
      <c r="K43" s="209">
        <v>12210</v>
      </c>
      <c r="L43" s="209">
        <v>6690</v>
      </c>
      <c r="M43" s="209">
        <v>2280</v>
      </c>
      <c r="N43" s="211">
        <f t="shared" si="0"/>
        <v>119970</v>
      </c>
    </row>
    <row r="44" spans="1:14" ht="12.75" customHeight="1" thickBot="1" x14ac:dyDescent="0.25">
      <c r="A44" s="199"/>
      <c r="B44" s="210"/>
      <c r="C44" s="210"/>
      <c r="D44" s="210"/>
      <c r="E44" s="210"/>
      <c r="F44" s="210"/>
      <c r="G44" s="210"/>
      <c r="H44" s="210"/>
      <c r="I44" s="210"/>
      <c r="J44" s="210"/>
      <c r="K44" s="210"/>
      <c r="L44" s="210"/>
      <c r="M44" s="210"/>
      <c r="N44" s="212"/>
    </row>
    <row r="45" spans="1:14" ht="12.75" customHeight="1" x14ac:dyDescent="0.2">
      <c r="A45" s="218" t="s">
        <v>28</v>
      </c>
      <c r="B45" s="209">
        <v>0</v>
      </c>
      <c r="C45" s="209">
        <v>1240</v>
      </c>
      <c r="D45" s="209">
        <v>1510</v>
      </c>
      <c r="E45" s="209">
        <v>0</v>
      </c>
      <c r="F45" s="209">
        <v>990</v>
      </c>
      <c r="G45" s="209">
        <v>240</v>
      </c>
      <c r="H45" s="209">
        <v>1240</v>
      </c>
      <c r="I45" s="209">
        <v>1410</v>
      </c>
      <c r="J45" s="209">
        <v>0</v>
      </c>
      <c r="K45" s="209">
        <v>450</v>
      </c>
      <c r="L45" s="209">
        <v>0</v>
      </c>
      <c r="M45" s="209">
        <v>0</v>
      </c>
      <c r="N45" s="211">
        <f t="shared" si="0"/>
        <v>7080</v>
      </c>
    </row>
    <row r="46" spans="1:14" ht="12.75" customHeight="1" thickBot="1" x14ac:dyDescent="0.25">
      <c r="A46" s="199"/>
      <c r="B46" s="210"/>
      <c r="C46" s="210"/>
      <c r="D46" s="210"/>
      <c r="E46" s="210"/>
      <c r="F46" s="210"/>
      <c r="G46" s="210"/>
      <c r="H46" s="210"/>
      <c r="I46" s="210"/>
      <c r="J46" s="210"/>
      <c r="K46" s="210"/>
      <c r="L46" s="210"/>
      <c r="M46" s="210"/>
      <c r="N46" s="212"/>
    </row>
    <row r="47" spans="1:14" ht="12.75" customHeight="1" x14ac:dyDescent="0.2">
      <c r="A47" s="218" t="s">
        <v>29</v>
      </c>
      <c r="B47" s="209">
        <v>0</v>
      </c>
      <c r="C47" s="209">
        <v>0</v>
      </c>
      <c r="D47" s="209">
        <v>0</v>
      </c>
      <c r="E47" s="209">
        <v>0</v>
      </c>
      <c r="F47" s="209">
        <v>0</v>
      </c>
      <c r="G47" s="209">
        <v>0</v>
      </c>
      <c r="H47" s="209">
        <v>0</v>
      </c>
      <c r="I47" s="209">
        <v>0</v>
      </c>
      <c r="J47" s="209">
        <v>0</v>
      </c>
      <c r="K47" s="209">
        <v>0</v>
      </c>
      <c r="L47" s="209">
        <v>0</v>
      </c>
      <c r="M47" s="209">
        <v>0</v>
      </c>
      <c r="N47" s="211">
        <f t="shared" si="0"/>
        <v>0</v>
      </c>
    </row>
    <row r="48" spans="1:14"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218" t="s">
        <v>30</v>
      </c>
      <c r="B49" s="209">
        <v>0</v>
      </c>
      <c r="C49" s="209">
        <v>0</v>
      </c>
      <c r="D49" s="209">
        <v>0</v>
      </c>
      <c r="E49" s="209">
        <v>0</v>
      </c>
      <c r="F49" s="209">
        <v>0</v>
      </c>
      <c r="G49" s="209">
        <v>0</v>
      </c>
      <c r="H49" s="209">
        <v>0</v>
      </c>
      <c r="I49" s="209">
        <v>0</v>
      </c>
      <c r="J49" s="209">
        <v>0</v>
      </c>
      <c r="K49" s="209">
        <v>0</v>
      </c>
      <c r="L49" s="209">
        <v>0</v>
      </c>
      <c r="M49" s="209">
        <v>0</v>
      </c>
      <c r="N49" s="211">
        <f t="shared" si="0"/>
        <v>0</v>
      </c>
    </row>
    <row r="50" spans="1:14" ht="12.75" customHeight="1" thickBot="1" x14ac:dyDescent="0.25">
      <c r="A50" s="199"/>
      <c r="B50" s="210"/>
      <c r="C50" s="210"/>
      <c r="D50" s="210"/>
      <c r="E50" s="210"/>
      <c r="F50" s="210"/>
      <c r="G50" s="210"/>
      <c r="H50" s="210"/>
      <c r="I50" s="210"/>
      <c r="J50" s="210"/>
      <c r="K50" s="210"/>
      <c r="L50" s="210"/>
      <c r="M50" s="210"/>
      <c r="N50" s="212"/>
    </row>
    <row r="51" spans="1:14" ht="12.75" customHeight="1" x14ac:dyDescent="0.2">
      <c r="A51" s="205" t="s">
        <v>13</v>
      </c>
      <c r="B51" s="194">
        <f>SUM(B17:B49)</f>
        <v>253130</v>
      </c>
      <c r="C51" s="194">
        <f t="shared" ref="C51:M51" si="1">SUM(C17:C49)</f>
        <v>242380</v>
      </c>
      <c r="D51" s="194">
        <f t="shared" si="1"/>
        <v>287430</v>
      </c>
      <c r="E51" s="194">
        <f t="shared" si="1"/>
        <v>399640</v>
      </c>
      <c r="F51" s="194">
        <f t="shared" si="1"/>
        <v>419060</v>
      </c>
      <c r="G51" s="194">
        <f t="shared" si="1"/>
        <v>379890</v>
      </c>
      <c r="H51" s="194">
        <f t="shared" si="1"/>
        <v>357370</v>
      </c>
      <c r="I51" s="194">
        <f t="shared" si="1"/>
        <v>370250</v>
      </c>
      <c r="J51" s="194">
        <f t="shared" si="1"/>
        <v>371770</v>
      </c>
      <c r="K51" s="194">
        <f t="shared" si="1"/>
        <v>351610</v>
      </c>
      <c r="L51" s="194">
        <f t="shared" si="1"/>
        <v>290950</v>
      </c>
      <c r="M51" s="194">
        <f t="shared" si="1"/>
        <v>266650</v>
      </c>
      <c r="N51" s="194">
        <f>SUM(N17:N49)</f>
        <v>3990130</v>
      </c>
    </row>
    <row r="52" spans="1:14" ht="12.75" customHeight="1" thickBot="1" x14ac:dyDescent="0.25">
      <c r="A52" s="206"/>
      <c r="B52" s="195"/>
      <c r="C52" s="195"/>
      <c r="D52" s="195"/>
      <c r="E52" s="195"/>
      <c r="F52" s="195"/>
      <c r="G52" s="195"/>
      <c r="H52" s="195"/>
      <c r="I52" s="195"/>
      <c r="J52" s="195"/>
      <c r="K52" s="195"/>
      <c r="L52" s="195"/>
      <c r="M52" s="195"/>
      <c r="N52" s="195"/>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20"/>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196" t="s">
        <v>13</v>
      </c>
    </row>
    <row r="59" spans="1:14" ht="12.75" customHeight="1" thickBot="1" x14ac:dyDescent="0.25">
      <c r="A59" s="199"/>
      <c r="B59" s="199"/>
      <c r="C59" s="199"/>
      <c r="D59" s="199"/>
      <c r="E59" s="199"/>
      <c r="F59" s="199"/>
      <c r="G59" s="199"/>
      <c r="H59" s="199"/>
      <c r="I59" s="199"/>
      <c r="J59" s="199"/>
      <c r="K59" s="199"/>
      <c r="L59" s="199"/>
      <c r="M59" s="199"/>
      <c r="N59" s="197"/>
    </row>
    <row r="60" spans="1:14" ht="12.75" customHeight="1" x14ac:dyDescent="0.2">
      <c r="A60" s="218" t="s">
        <v>32</v>
      </c>
      <c r="B60" s="209">
        <v>38500</v>
      </c>
      <c r="C60" s="209">
        <v>39677</v>
      </c>
      <c r="D60" s="209">
        <v>42078</v>
      </c>
      <c r="E60" s="209">
        <v>43839</v>
      </c>
      <c r="F60" s="209">
        <v>29526</v>
      </c>
      <c r="G60" s="209">
        <v>39638</v>
      </c>
      <c r="H60" s="209">
        <v>34622</v>
      </c>
      <c r="I60" s="209">
        <v>23828</v>
      </c>
      <c r="J60" s="209">
        <v>25516</v>
      </c>
      <c r="K60" s="209">
        <v>36203</v>
      </c>
      <c r="L60" s="209">
        <v>20363</v>
      </c>
      <c r="M60" s="209">
        <v>38168</v>
      </c>
      <c r="N60" s="211">
        <f>SUM(B60:M60)</f>
        <v>411958</v>
      </c>
    </row>
    <row r="61" spans="1:14" ht="12.75" customHeight="1" thickBot="1" x14ac:dyDescent="0.25">
      <c r="A61" s="199"/>
      <c r="B61" s="210"/>
      <c r="C61" s="210"/>
      <c r="D61" s="210"/>
      <c r="E61" s="210"/>
      <c r="F61" s="210"/>
      <c r="G61" s="210"/>
      <c r="H61" s="210"/>
      <c r="I61" s="210"/>
      <c r="J61" s="210"/>
      <c r="K61" s="210"/>
      <c r="L61" s="210"/>
      <c r="M61" s="210"/>
      <c r="N61" s="212"/>
    </row>
    <row r="62" spans="1:14" ht="12.75" customHeight="1" x14ac:dyDescent="0.2">
      <c r="A62" s="218" t="s">
        <v>33</v>
      </c>
      <c r="B62" s="209">
        <v>8190</v>
      </c>
      <c r="C62" s="209">
        <v>6867</v>
      </c>
      <c r="D62" s="209">
        <v>8199</v>
      </c>
      <c r="E62" s="209">
        <v>5877</v>
      </c>
      <c r="F62" s="209">
        <v>4408</v>
      </c>
      <c r="G62" s="209">
        <v>8970</v>
      </c>
      <c r="H62" s="209">
        <v>20279</v>
      </c>
      <c r="I62" s="209">
        <v>12813</v>
      </c>
      <c r="J62" s="209">
        <v>7820</v>
      </c>
      <c r="K62" s="209">
        <v>7865</v>
      </c>
      <c r="L62" s="209">
        <v>5389</v>
      </c>
      <c r="M62" s="209">
        <v>7586</v>
      </c>
      <c r="N62" s="211">
        <f>SUM(B62:M62)</f>
        <v>104263</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218" t="s">
        <v>34</v>
      </c>
      <c r="B64" s="209">
        <v>20571</v>
      </c>
      <c r="C64" s="209">
        <v>17185</v>
      </c>
      <c r="D64" s="209">
        <v>24201</v>
      </c>
      <c r="E64" s="209">
        <v>16333</v>
      </c>
      <c r="F64" s="209">
        <v>15081</v>
      </c>
      <c r="G64" s="209">
        <v>20771</v>
      </c>
      <c r="H64" s="209">
        <v>17938</v>
      </c>
      <c r="I64" s="209">
        <v>20650</v>
      </c>
      <c r="J64" s="209">
        <v>23257</v>
      </c>
      <c r="K64" s="209">
        <v>17314</v>
      </c>
      <c r="L64" s="209">
        <v>20198</v>
      </c>
      <c r="M64" s="209">
        <v>19630</v>
      </c>
      <c r="N64" s="211">
        <f>SUM(B64:M64)</f>
        <v>233129</v>
      </c>
    </row>
    <row r="65" spans="1:14" ht="12.75" customHeight="1" thickBot="1" x14ac:dyDescent="0.25">
      <c r="A65" s="199"/>
      <c r="B65" s="210"/>
      <c r="C65" s="210"/>
      <c r="D65" s="210"/>
      <c r="E65" s="210"/>
      <c r="F65" s="210"/>
      <c r="G65" s="210"/>
      <c r="H65" s="210"/>
      <c r="I65" s="210"/>
      <c r="J65" s="210"/>
      <c r="K65" s="210"/>
      <c r="L65" s="210"/>
      <c r="M65" s="210"/>
      <c r="N65" s="212"/>
    </row>
    <row r="66" spans="1:14" ht="12.75" customHeight="1" x14ac:dyDescent="0.2">
      <c r="A66" s="218" t="s">
        <v>35</v>
      </c>
      <c r="B66" s="209">
        <v>1368</v>
      </c>
      <c r="C66" s="209">
        <v>1631</v>
      </c>
      <c r="D66" s="209">
        <v>1696</v>
      </c>
      <c r="E66" s="209">
        <v>1760</v>
      </c>
      <c r="F66" s="209">
        <v>1710</v>
      </c>
      <c r="G66" s="209">
        <v>1321</v>
      </c>
      <c r="H66" s="209">
        <v>1652</v>
      </c>
      <c r="I66" s="209">
        <v>2090</v>
      </c>
      <c r="J66" s="209">
        <v>1262</v>
      </c>
      <c r="K66" s="209">
        <v>2351</v>
      </c>
      <c r="L66" s="209">
        <v>988</v>
      </c>
      <c r="M66" s="209">
        <v>0</v>
      </c>
      <c r="N66" s="211">
        <f>SUM(B66:M66)</f>
        <v>17829</v>
      </c>
    </row>
    <row r="67" spans="1:14" ht="12.75" customHeight="1" thickBot="1" x14ac:dyDescent="0.25">
      <c r="A67" s="199"/>
      <c r="B67" s="210"/>
      <c r="C67" s="210"/>
      <c r="D67" s="210"/>
      <c r="E67" s="210"/>
      <c r="F67" s="210"/>
      <c r="G67" s="210"/>
      <c r="H67" s="210"/>
      <c r="I67" s="210"/>
      <c r="J67" s="210"/>
      <c r="K67" s="210"/>
      <c r="L67" s="210"/>
      <c r="M67" s="210"/>
      <c r="N67" s="212"/>
    </row>
    <row r="68" spans="1:14" ht="12.75" customHeight="1" x14ac:dyDescent="0.2">
      <c r="A68" s="218" t="s">
        <v>36</v>
      </c>
      <c r="B68" s="209">
        <v>11219</v>
      </c>
      <c r="C68" s="209">
        <v>3577</v>
      </c>
      <c r="D68" s="209">
        <v>6672</v>
      </c>
      <c r="E68" s="209">
        <v>9637</v>
      </c>
      <c r="F68" s="209">
        <v>6961</v>
      </c>
      <c r="G68" s="209">
        <v>4238</v>
      </c>
      <c r="H68" s="209">
        <v>1245</v>
      </c>
      <c r="I68" s="209">
        <v>1858</v>
      </c>
      <c r="J68" s="209">
        <v>3337</v>
      </c>
      <c r="K68" s="209">
        <v>3031</v>
      </c>
      <c r="L68" s="209">
        <v>1845</v>
      </c>
      <c r="M68" s="209">
        <v>921</v>
      </c>
      <c r="N68" s="211">
        <f>SUM(B68:M68)</f>
        <v>54541</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218" t="s">
        <v>37</v>
      </c>
      <c r="B70" s="209">
        <v>28258</v>
      </c>
      <c r="C70" s="209">
        <v>21522</v>
      </c>
      <c r="D70" s="209">
        <v>24613</v>
      </c>
      <c r="E70" s="209">
        <v>30073</v>
      </c>
      <c r="F70" s="209">
        <v>35447</v>
      </c>
      <c r="G70" s="209">
        <v>39628</v>
      </c>
      <c r="H70" s="209">
        <v>54093</v>
      </c>
      <c r="I70" s="209">
        <v>50679</v>
      </c>
      <c r="J70" s="209">
        <v>56393</v>
      </c>
      <c r="K70" s="209">
        <v>42591</v>
      </c>
      <c r="L70" s="209">
        <v>47458</v>
      </c>
      <c r="M70" s="209">
        <v>49353</v>
      </c>
      <c r="N70" s="211">
        <f>SUM(B70:M70)</f>
        <v>480108</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218" t="s">
        <v>38</v>
      </c>
      <c r="B72" s="209">
        <v>4858</v>
      </c>
      <c r="C72" s="209">
        <v>3590</v>
      </c>
      <c r="D72" s="209">
        <v>2969</v>
      </c>
      <c r="E72" s="209">
        <v>5060</v>
      </c>
      <c r="F72" s="209">
        <v>4904</v>
      </c>
      <c r="G72" s="209">
        <v>6520</v>
      </c>
      <c r="H72" s="209">
        <v>7018</v>
      </c>
      <c r="I72" s="209">
        <v>6618</v>
      </c>
      <c r="J72" s="209">
        <v>7033</v>
      </c>
      <c r="K72" s="209">
        <v>5929</v>
      </c>
      <c r="L72" s="209">
        <v>5652</v>
      </c>
      <c r="M72" s="209">
        <v>6561</v>
      </c>
      <c r="N72" s="211">
        <f>SUM(B72:M72)</f>
        <v>66712</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218" t="s">
        <v>39</v>
      </c>
      <c r="B74" s="209">
        <v>30205</v>
      </c>
      <c r="C74" s="209">
        <v>29810</v>
      </c>
      <c r="D74" s="209">
        <v>36351</v>
      </c>
      <c r="E74" s="209">
        <v>31226</v>
      </c>
      <c r="F74" s="209">
        <v>32910</v>
      </c>
      <c r="G74" s="209">
        <v>41232</v>
      </c>
      <c r="H74" s="209">
        <v>37183</v>
      </c>
      <c r="I74" s="209">
        <v>38445</v>
      </c>
      <c r="J74" s="209">
        <v>44635</v>
      </c>
      <c r="K74" s="209">
        <v>38972</v>
      </c>
      <c r="L74" s="209">
        <v>30030</v>
      </c>
      <c r="M74" s="209">
        <v>30767</v>
      </c>
      <c r="N74" s="211">
        <f>SUM(B74:M74)</f>
        <v>421766</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218" t="s">
        <v>40</v>
      </c>
      <c r="B76" s="209">
        <v>1475</v>
      </c>
      <c r="C76" s="209">
        <v>0</v>
      </c>
      <c r="D76" s="209">
        <v>0</v>
      </c>
      <c r="E76" s="209">
        <v>0</v>
      </c>
      <c r="F76" s="209">
        <v>0</v>
      </c>
      <c r="G76" s="209">
        <v>120</v>
      </c>
      <c r="H76" s="209">
        <v>0</v>
      </c>
      <c r="I76" s="209">
        <v>0</v>
      </c>
      <c r="J76" s="209">
        <v>0</v>
      </c>
      <c r="K76" s="209">
        <v>0</v>
      </c>
      <c r="L76" s="209">
        <v>0</v>
      </c>
      <c r="M76" s="209">
        <v>1497</v>
      </c>
      <c r="N76" s="211">
        <f>SUM(B76:M76)</f>
        <v>3092</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218" t="s">
        <v>41</v>
      </c>
      <c r="B78" s="209">
        <v>0</v>
      </c>
      <c r="C78" s="209">
        <v>0</v>
      </c>
      <c r="D78" s="209">
        <v>0</v>
      </c>
      <c r="E78" s="209">
        <v>5553</v>
      </c>
      <c r="F78" s="209">
        <v>19436</v>
      </c>
      <c r="G78" s="209">
        <v>15754</v>
      </c>
      <c r="H78" s="209">
        <v>13808</v>
      </c>
      <c r="I78" s="209">
        <v>11787</v>
      </c>
      <c r="J78" s="209">
        <v>192</v>
      </c>
      <c r="K78" s="209">
        <v>0</v>
      </c>
      <c r="L78" s="209">
        <v>0</v>
      </c>
      <c r="M78" s="209">
        <v>0</v>
      </c>
      <c r="N78" s="211">
        <f>SUM(B78:M78)</f>
        <v>66530</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218" t="s">
        <v>42</v>
      </c>
      <c r="B80" s="209">
        <v>0</v>
      </c>
      <c r="C80" s="209">
        <v>0</v>
      </c>
      <c r="D80" s="209">
        <v>0</v>
      </c>
      <c r="E80" s="209">
        <v>0</v>
      </c>
      <c r="F80" s="209">
        <v>0</v>
      </c>
      <c r="G80" s="209">
        <v>0</v>
      </c>
      <c r="H80" s="209">
        <v>0</v>
      </c>
      <c r="I80" s="209">
        <v>0</v>
      </c>
      <c r="J80" s="209">
        <v>0</v>
      </c>
      <c r="K80" s="209">
        <v>0</v>
      </c>
      <c r="L80" s="209">
        <v>0</v>
      </c>
      <c r="M80" s="209">
        <v>0</v>
      </c>
      <c r="N80" s="211">
        <f>SUM(B80:M80)</f>
        <v>0</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218" t="s">
        <v>43</v>
      </c>
      <c r="B82" s="209">
        <v>175718</v>
      </c>
      <c r="C82" s="209">
        <v>172588</v>
      </c>
      <c r="D82" s="209">
        <v>229465</v>
      </c>
      <c r="E82" s="209">
        <v>277328</v>
      </c>
      <c r="F82" s="209">
        <v>338684</v>
      </c>
      <c r="G82" s="209">
        <v>343491</v>
      </c>
      <c r="H82" s="209">
        <v>346996</v>
      </c>
      <c r="I82" s="209">
        <v>376218</v>
      </c>
      <c r="J82" s="209">
        <v>331444</v>
      </c>
      <c r="K82" s="209">
        <v>311117</v>
      </c>
      <c r="L82" s="209">
        <v>305304</v>
      </c>
      <c r="M82" s="209">
        <v>265963</v>
      </c>
      <c r="N82" s="211">
        <f>SUM(B82:M82)</f>
        <v>3474316</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218" t="s">
        <v>44</v>
      </c>
      <c r="B84" s="209">
        <v>37682</v>
      </c>
      <c r="C84" s="209">
        <v>32421</v>
      </c>
      <c r="D84" s="209">
        <v>38790</v>
      </c>
      <c r="E84" s="209">
        <v>41838</v>
      </c>
      <c r="F84" s="209">
        <v>46879</v>
      </c>
      <c r="G84" s="209">
        <v>54348</v>
      </c>
      <c r="H84" s="209">
        <v>42708</v>
      </c>
      <c r="I84" s="209">
        <v>50733</v>
      </c>
      <c r="J84" s="209">
        <v>47488</v>
      </c>
      <c r="K84" s="209">
        <v>38557</v>
      </c>
      <c r="L84" s="209">
        <v>25125</v>
      </c>
      <c r="M84" s="209">
        <v>35758</v>
      </c>
      <c r="N84" s="211">
        <f>SUM(B84:M84)</f>
        <v>492327</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218" t="s">
        <v>45</v>
      </c>
      <c r="B86" s="209">
        <v>172818</v>
      </c>
      <c r="C86" s="209">
        <v>191076</v>
      </c>
      <c r="D86" s="209">
        <v>229044</v>
      </c>
      <c r="E86" s="209">
        <v>232241</v>
      </c>
      <c r="F86" s="209">
        <v>220603</v>
      </c>
      <c r="G86" s="209">
        <v>214059</v>
      </c>
      <c r="H86" s="209">
        <v>199632</v>
      </c>
      <c r="I86" s="209">
        <v>119521</v>
      </c>
      <c r="J86" s="209">
        <v>200988</v>
      </c>
      <c r="K86" s="209">
        <v>162487</v>
      </c>
      <c r="L86" s="209">
        <v>157429</v>
      </c>
      <c r="M86" s="209">
        <v>217948</v>
      </c>
      <c r="N86" s="211">
        <f>SUM(B86:M86)</f>
        <v>2317846</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218" t="s">
        <v>46</v>
      </c>
      <c r="B88" s="209">
        <v>28582</v>
      </c>
      <c r="C88" s="209">
        <v>25079</v>
      </c>
      <c r="D88" s="209">
        <v>26506</v>
      </c>
      <c r="E88" s="209">
        <v>28844</v>
      </c>
      <c r="F88" s="209">
        <v>24567</v>
      </c>
      <c r="G88" s="209">
        <v>28495</v>
      </c>
      <c r="H88" s="209">
        <v>30684</v>
      </c>
      <c r="I88" s="209">
        <v>32505</v>
      </c>
      <c r="J88" s="209">
        <v>23567</v>
      </c>
      <c r="K88" s="209">
        <v>34772</v>
      </c>
      <c r="L88" s="209">
        <v>20484</v>
      </c>
      <c r="M88" s="209">
        <v>14971</v>
      </c>
      <c r="N88" s="211">
        <f>SUM(B88:M88)</f>
        <v>319056</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218" t="s">
        <v>47</v>
      </c>
      <c r="B90" s="209">
        <v>0</v>
      </c>
      <c r="C90" s="209">
        <v>0</v>
      </c>
      <c r="D90" s="209">
        <v>0</v>
      </c>
      <c r="E90" s="209">
        <v>0</v>
      </c>
      <c r="F90" s="209">
        <v>0</v>
      </c>
      <c r="G90" s="209">
        <v>0</v>
      </c>
      <c r="H90" s="209">
        <v>0</v>
      </c>
      <c r="I90" s="209">
        <v>0</v>
      </c>
      <c r="J90" s="209">
        <v>0</v>
      </c>
      <c r="K90" s="209">
        <v>0</v>
      </c>
      <c r="L90" s="209">
        <v>0</v>
      </c>
      <c r="M90" s="209">
        <v>0</v>
      </c>
      <c r="N90" s="211">
        <f>SUM(B90:M90)</f>
        <v>0</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218" t="s">
        <v>48</v>
      </c>
      <c r="B92" s="209">
        <v>11694</v>
      </c>
      <c r="C92" s="209">
        <v>9813</v>
      </c>
      <c r="D92" s="209">
        <v>14298</v>
      </c>
      <c r="E92" s="209">
        <v>9507</v>
      </c>
      <c r="F92" s="209">
        <v>13823</v>
      </c>
      <c r="G92" s="209">
        <v>11183</v>
      </c>
      <c r="H92" s="209">
        <v>12974</v>
      </c>
      <c r="I92" s="209">
        <v>13264</v>
      </c>
      <c r="J92" s="209">
        <v>11588</v>
      </c>
      <c r="K92" s="209">
        <v>11100</v>
      </c>
      <c r="L92" s="209">
        <v>13317</v>
      </c>
      <c r="M92" s="209">
        <v>14197</v>
      </c>
      <c r="N92" s="211">
        <f>SUM(B92:M92)</f>
        <v>146758</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218" t="s">
        <v>49</v>
      </c>
      <c r="B94" s="209">
        <v>205</v>
      </c>
      <c r="C94" s="209">
        <v>220</v>
      </c>
      <c r="D94" s="209">
        <v>214</v>
      </c>
      <c r="E94" s="209">
        <v>238</v>
      </c>
      <c r="F94" s="209">
        <v>522</v>
      </c>
      <c r="G94" s="209">
        <v>295</v>
      </c>
      <c r="H94" s="209">
        <v>1191</v>
      </c>
      <c r="I94" s="209">
        <v>1496</v>
      </c>
      <c r="J94" s="209">
        <v>857</v>
      </c>
      <c r="K94" s="209">
        <v>340</v>
      </c>
      <c r="L94" s="209">
        <v>221</v>
      </c>
      <c r="M94" s="209">
        <v>0</v>
      </c>
      <c r="N94" s="211">
        <f>SUM(B94:M94)</f>
        <v>5799</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205" t="s">
        <v>13</v>
      </c>
      <c r="B96" s="194">
        <f t="shared" ref="B96:M96" si="2">SUM(B60:B94)</f>
        <v>571343</v>
      </c>
      <c r="C96" s="194">
        <f t="shared" si="2"/>
        <v>555056</v>
      </c>
      <c r="D96" s="194">
        <f t="shared" si="2"/>
        <v>685096</v>
      </c>
      <c r="E96" s="194">
        <f t="shared" si="2"/>
        <v>739354</v>
      </c>
      <c r="F96" s="194">
        <f t="shared" si="2"/>
        <v>795461</v>
      </c>
      <c r="G96" s="194">
        <f t="shared" si="2"/>
        <v>830063</v>
      </c>
      <c r="H96" s="194">
        <f t="shared" si="2"/>
        <v>822023</v>
      </c>
      <c r="I96" s="194">
        <f t="shared" si="2"/>
        <v>762505</v>
      </c>
      <c r="J96" s="194">
        <f t="shared" si="2"/>
        <v>785377</v>
      </c>
      <c r="K96" s="194">
        <f t="shared" si="2"/>
        <v>712629</v>
      </c>
      <c r="L96" s="194">
        <f t="shared" si="2"/>
        <v>653803</v>
      </c>
      <c r="M96" s="194">
        <f t="shared" si="2"/>
        <v>703320</v>
      </c>
      <c r="N96" s="194">
        <f>SUM(B96:M96)</f>
        <v>8616030</v>
      </c>
    </row>
    <row r="97" spans="1:14" ht="12.75" customHeight="1" thickBot="1" x14ac:dyDescent="0.25">
      <c r="A97" s="206"/>
      <c r="B97" s="195"/>
      <c r="C97" s="195"/>
      <c r="D97" s="195"/>
      <c r="E97" s="195"/>
      <c r="F97" s="195"/>
      <c r="G97" s="195"/>
      <c r="H97" s="195"/>
      <c r="I97" s="195"/>
      <c r="J97" s="195"/>
      <c r="K97" s="195"/>
      <c r="L97" s="195"/>
      <c r="M97" s="195"/>
      <c r="N97" s="195"/>
    </row>
    <row r="101" spans="1:14" s="10" customFormat="1" ht="24.95" customHeight="1" x14ac:dyDescent="0.2">
      <c r="A101" s="204" t="s">
        <v>190</v>
      </c>
      <c r="B101" s="204"/>
      <c r="C101" s="204"/>
      <c r="D101" s="204"/>
      <c r="E101" s="204"/>
      <c r="F101" s="204"/>
      <c r="G101" s="204"/>
      <c r="H101" s="204"/>
      <c r="I101" s="204"/>
      <c r="J101" s="204"/>
      <c r="K101" s="204"/>
      <c r="L101" s="204"/>
      <c r="M101" s="204"/>
      <c r="N101" s="204"/>
    </row>
    <row r="102" spans="1:14" ht="12.75" customHeight="1" thickBot="1" x14ac:dyDescent="0.25"/>
    <row r="103" spans="1:14" ht="12.75" customHeight="1" x14ac:dyDescent="0.2">
      <c r="A103" s="198"/>
      <c r="B103" s="198" t="s">
        <v>1</v>
      </c>
      <c r="C103" s="198" t="s">
        <v>2</v>
      </c>
      <c r="D103" s="198" t="s">
        <v>3</v>
      </c>
      <c r="E103" s="198" t="s">
        <v>4</v>
      </c>
      <c r="F103" s="198" t="s">
        <v>5</v>
      </c>
      <c r="G103" s="198" t="s">
        <v>6</v>
      </c>
      <c r="H103" s="198" t="s">
        <v>7</v>
      </c>
      <c r="I103" s="198" t="s">
        <v>8</v>
      </c>
      <c r="J103" s="198" t="s">
        <v>9</v>
      </c>
      <c r="K103" s="198" t="s">
        <v>10</v>
      </c>
      <c r="L103" s="198" t="s">
        <v>11</v>
      </c>
      <c r="M103" s="198" t="s">
        <v>12</v>
      </c>
      <c r="N103" s="196" t="s">
        <v>13</v>
      </c>
    </row>
    <row r="104" spans="1:14" ht="12.75" customHeight="1" thickBot="1" x14ac:dyDescent="0.25">
      <c r="A104" s="199"/>
      <c r="B104" s="199"/>
      <c r="C104" s="199"/>
      <c r="D104" s="199"/>
      <c r="E104" s="199"/>
      <c r="F104" s="199"/>
      <c r="G104" s="199"/>
      <c r="H104" s="199"/>
      <c r="I104" s="199"/>
      <c r="J104" s="199"/>
      <c r="K104" s="199"/>
      <c r="L104" s="199"/>
      <c r="M104" s="199"/>
      <c r="N104" s="197"/>
    </row>
    <row r="105" spans="1:14" ht="12.75" customHeight="1" x14ac:dyDescent="0.2">
      <c r="A105" s="218" t="s">
        <v>51</v>
      </c>
      <c r="B105" s="209">
        <v>118510</v>
      </c>
      <c r="C105" s="209">
        <v>93050</v>
      </c>
      <c r="D105" s="209">
        <v>119190</v>
      </c>
      <c r="E105" s="209">
        <v>124340</v>
      </c>
      <c r="F105" s="209">
        <v>129930</v>
      </c>
      <c r="G105" s="209">
        <v>126040</v>
      </c>
      <c r="H105" s="209">
        <v>111800</v>
      </c>
      <c r="I105" s="209">
        <v>127200</v>
      </c>
      <c r="J105" s="209">
        <v>146100</v>
      </c>
      <c r="K105" s="209">
        <v>148600</v>
      </c>
      <c r="L105" s="209">
        <v>154700</v>
      </c>
      <c r="M105" s="209">
        <v>137300</v>
      </c>
      <c r="N105" s="211">
        <f>SUM(B105:M105)</f>
        <v>1536760</v>
      </c>
    </row>
    <row r="106" spans="1:14" ht="12.75" customHeight="1" thickBot="1" x14ac:dyDescent="0.25">
      <c r="A106" s="199"/>
      <c r="B106" s="210"/>
      <c r="C106" s="210"/>
      <c r="D106" s="210"/>
      <c r="E106" s="210"/>
      <c r="F106" s="210"/>
      <c r="G106" s="210"/>
      <c r="H106" s="210"/>
      <c r="I106" s="210"/>
      <c r="J106" s="210"/>
      <c r="K106" s="210"/>
      <c r="L106" s="210"/>
      <c r="M106" s="210"/>
      <c r="N106" s="212"/>
    </row>
    <row r="107" spans="1:14" ht="12.75" customHeight="1" x14ac:dyDescent="0.2">
      <c r="A107" s="218" t="s">
        <v>52</v>
      </c>
      <c r="B107" s="209">
        <v>0</v>
      </c>
      <c r="C107" s="209">
        <v>0</v>
      </c>
      <c r="D107" s="209">
        <v>0</v>
      </c>
      <c r="E107" s="209">
        <v>0</v>
      </c>
      <c r="F107" s="209">
        <v>0</v>
      </c>
      <c r="G107" s="209">
        <v>0</v>
      </c>
      <c r="H107" s="209">
        <v>0</v>
      </c>
      <c r="I107" s="209">
        <v>0</v>
      </c>
      <c r="J107" s="209">
        <v>0</v>
      </c>
      <c r="K107" s="209">
        <v>0</v>
      </c>
      <c r="L107" s="209">
        <v>0</v>
      </c>
      <c r="M107" s="209">
        <v>0</v>
      </c>
      <c r="N107" s="211">
        <f t="shared" ref="N107:N125" si="3">SUM(B107:M107)</f>
        <v>0</v>
      </c>
    </row>
    <row r="108" spans="1:14" ht="12.75" customHeight="1" thickBot="1" x14ac:dyDescent="0.25">
      <c r="A108" s="199"/>
      <c r="B108" s="210"/>
      <c r="C108" s="210"/>
      <c r="D108" s="210"/>
      <c r="E108" s="210"/>
      <c r="F108" s="210"/>
      <c r="G108" s="210"/>
      <c r="H108" s="210"/>
      <c r="I108" s="210"/>
      <c r="J108" s="210"/>
      <c r="K108" s="210"/>
      <c r="L108" s="210"/>
      <c r="M108" s="210"/>
      <c r="N108" s="212"/>
    </row>
    <row r="109" spans="1:14" ht="12.75" customHeight="1" x14ac:dyDescent="0.2">
      <c r="A109" s="218" t="s">
        <v>53</v>
      </c>
      <c r="B109" s="209">
        <v>5100</v>
      </c>
      <c r="C109" s="209">
        <v>8060</v>
      </c>
      <c r="D109" s="209">
        <v>8210</v>
      </c>
      <c r="E109" s="209">
        <v>11080</v>
      </c>
      <c r="F109" s="209">
        <v>9540</v>
      </c>
      <c r="G109" s="209">
        <v>6420</v>
      </c>
      <c r="H109" s="209">
        <v>4500</v>
      </c>
      <c r="I109" s="209">
        <v>6300</v>
      </c>
      <c r="J109" s="209">
        <v>5300</v>
      </c>
      <c r="K109" s="209">
        <v>6300</v>
      </c>
      <c r="L109" s="209">
        <v>5100</v>
      </c>
      <c r="M109" s="209">
        <v>6200</v>
      </c>
      <c r="N109" s="211">
        <f t="shared" si="3"/>
        <v>82110</v>
      </c>
    </row>
    <row r="110" spans="1:14" ht="12.75" customHeight="1" thickBot="1" x14ac:dyDescent="0.25">
      <c r="A110" s="199"/>
      <c r="B110" s="210"/>
      <c r="C110" s="210"/>
      <c r="D110" s="210"/>
      <c r="E110" s="210"/>
      <c r="F110" s="210"/>
      <c r="G110" s="210"/>
      <c r="H110" s="210"/>
      <c r="I110" s="210"/>
      <c r="J110" s="210"/>
      <c r="K110" s="210"/>
      <c r="L110" s="210"/>
      <c r="M110" s="210"/>
      <c r="N110" s="212"/>
    </row>
    <row r="111" spans="1:14" ht="12.75" customHeight="1" x14ac:dyDescent="0.2">
      <c r="A111" s="218" t="s">
        <v>54</v>
      </c>
      <c r="B111" s="209">
        <v>6120</v>
      </c>
      <c r="C111" s="209">
        <v>7330</v>
      </c>
      <c r="D111" s="209">
        <v>5850</v>
      </c>
      <c r="E111" s="209">
        <v>5680</v>
      </c>
      <c r="F111" s="209">
        <v>4650</v>
      </c>
      <c r="G111" s="209">
        <v>6680</v>
      </c>
      <c r="H111" s="209">
        <v>7000</v>
      </c>
      <c r="I111" s="209">
        <v>4400</v>
      </c>
      <c r="J111" s="209">
        <v>5900</v>
      </c>
      <c r="K111" s="209">
        <v>7800</v>
      </c>
      <c r="L111" s="209">
        <v>7300</v>
      </c>
      <c r="M111" s="209">
        <v>6200</v>
      </c>
      <c r="N111" s="211">
        <f t="shared" si="3"/>
        <v>74910</v>
      </c>
    </row>
    <row r="112" spans="1:14" ht="12.75" customHeight="1" thickBot="1" x14ac:dyDescent="0.25">
      <c r="A112" s="199"/>
      <c r="B112" s="210"/>
      <c r="C112" s="210"/>
      <c r="D112" s="210"/>
      <c r="E112" s="210"/>
      <c r="F112" s="210"/>
      <c r="G112" s="210"/>
      <c r="H112" s="210"/>
      <c r="I112" s="210"/>
      <c r="J112" s="210"/>
      <c r="K112" s="210"/>
      <c r="L112" s="210"/>
      <c r="M112" s="210"/>
      <c r="N112" s="212"/>
    </row>
    <row r="113" spans="1:14" ht="12.75" customHeight="1" x14ac:dyDescent="0.2">
      <c r="A113" s="218" t="s">
        <v>39</v>
      </c>
      <c r="B113" s="209">
        <v>2010</v>
      </c>
      <c r="C113" s="209">
        <v>2500</v>
      </c>
      <c r="D113" s="209">
        <v>4310</v>
      </c>
      <c r="E113" s="209">
        <v>4170</v>
      </c>
      <c r="F113" s="209">
        <v>5940</v>
      </c>
      <c r="G113" s="209">
        <v>4250</v>
      </c>
      <c r="H113" s="209">
        <v>2100</v>
      </c>
      <c r="I113" s="209">
        <v>1500</v>
      </c>
      <c r="J113" s="209">
        <v>1500</v>
      </c>
      <c r="K113" s="209">
        <v>2400</v>
      </c>
      <c r="L113" s="209">
        <v>600</v>
      </c>
      <c r="M113" s="209">
        <v>0</v>
      </c>
      <c r="N113" s="211">
        <f t="shared" si="3"/>
        <v>31280</v>
      </c>
    </row>
    <row r="114" spans="1:14" ht="12.75" customHeight="1" thickBot="1" x14ac:dyDescent="0.25">
      <c r="A114" s="199"/>
      <c r="B114" s="210"/>
      <c r="C114" s="210"/>
      <c r="D114" s="210"/>
      <c r="E114" s="210"/>
      <c r="F114" s="210"/>
      <c r="G114" s="210"/>
      <c r="H114" s="210"/>
      <c r="I114" s="210"/>
      <c r="J114" s="210"/>
      <c r="K114" s="210"/>
      <c r="L114" s="210"/>
      <c r="M114" s="210"/>
      <c r="N114" s="212"/>
    </row>
    <row r="115" spans="1:14" ht="12.75" customHeight="1" x14ac:dyDescent="0.2">
      <c r="A115" s="218" t="s">
        <v>55</v>
      </c>
      <c r="B115" s="209">
        <v>13250</v>
      </c>
      <c r="C115" s="209">
        <v>17520</v>
      </c>
      <c r="D115" s="209">
        <v>15590</v>
      </c>
      <c r="E115" s="209">
        <v>16250</v>
      </c>
      <c r="F115" s="209">
        <v>16980</v>
      </c>
      <c r="G115" s="209">
        <v>17050</v>
      </c>
      <c r="H115" s="209">
        <v>13800</v>
      </c>
      <c r="I115" s="209">
        <v>16900</v>
      </c>
      <c r="J115" s="209">
        <v>17900</v>
      </c>
      <c r="K115" s="209">
        <v>11200</v>
      </c>
      <c r="L115" s="209">
        <v>10400</v>
      </c>
      <c r="M115" s="209">
        <v>13100</v>
      </c>
      <c r="N115" s="211">
        <f t="shared" si="3"/>
        <v>179940</v>
      </c>
    </row>
    <row r="116" spans="1:14" ht="12.75" customHeight="1" thickBot="1" x14ac:dyDescent="0.25">
      <c r="A116" s="199"/>
      <c r="B116" s="210"/>
      <c r="C116" s="210"/>
      <c r="D116" s="210"/>
      <c r="E116" s="210"/>
      <c r="F116" s="210"/>
      <c r="G116" s="210"/>
      <c r="H116" s="210"/>
      <c r="I116" s="210"/>
      <c r="J116" s="210"/>
      <c r="K116" s="210"/>
      <c r="L116" s="210"/>
      <c r="M116" s="210"/>
      <c r="N116" s="212"/>
    </row>
    <row r="117" spans="1:14" ht="12.75" customHeight="1" x14ac:dyDescent="0.2">
      <c r="A117" s="218" t="s">
        <v>56</v>
      </c>
      <c r="B117" s="209">
        <v>244470</v>
      </c>
      <c r="C117" s="209">
        <v>216290</v>
      </c>
      <c r="D117" s="209">
        <v>235040</v>
      </c>
      <c r="E117" s="209">
        <v>251690</v>
      </c>
      <c r="F117" s="209">
        <v>254280</v>
      </c>
      <c r="G117" s="209">
        <v>238500</v>
      </c>
      <c r="H117" s="209">
        <v>245500</v>
      </c>
      <c r="I117" s="209">
        <v>255300</v>
      </c>
      <c r="J117" s="209">
        <v>252200</v>
      </c>
      <c r="K117" s="209">
        <v>279300</v>
      </c>
      <c r="L117" s="209">
        <v>245900</v>
      </c>
      <c r="M117" s="209">
        <v>257200</v>
      </c>
      <c r="N117" s="211">
        <f t="shared" si="3"/>
        <v>2975670</v>
      </c>
    </row>
    <row r="118" spans="1:14" ht="12.75" customHeight="1" thickBot="1" x14ac:dyDescent="0.25">
      <c r="A118" s="199"/>
      <c r="B118" s="210"/>
      <c r="C118" s="210"/>
      <c r="D118" s="210"/>
      <c r="E118" s="210"/>
      <c r="F118" s="210"/>
      <c r="G118" s="210"/>
      <c r="H118" s="210"/>
      <c r="I118" s="210"/>
      <c r="J118" s="210"/>
      <c r="K118" s="210"/>
      <c r="L118" s="210"/>
      <c r="M118" s="210"/>
      <c r="N118" s="212"/>
    </row>
    <row r="119" spans="1:14" ht="12.75" customHeight="1" x14ac:dyDescent="0.2">
      <c r="A119" s="219" t="s">
        <v>57</v>
      </c>
      <c r="B119" s="209">
        <v>42300</v>
      </c>
      <c r="C119" s="209">
        <v>36290</v>
      </c>
      <c r="D119" s="209">
        <v>37950</v>
      </c>
      <c r="E119" s="209">
        <v>36050</v>
      </c>
      <c r="F119" s="209">
        <v>35150</v>
      </c>
      <c r="G119" s="209">
        <v>31580</v>
      </c>
      <c r="H119" s="209">
        <v>22100</v>
      </c>
      <c r="I119" s="209">
        <v>34500</v>
      </c>
      <c r="J119" s="209">
        <v>38400</v>
      </c>
      <c r="K119" s="209">
        <v>40500</v>
      </c>
      <c r="L119" s="209">
        <v>30800</v>
      </c>
      <c r="M119" s="209">
        <v>33300</v>
      </c>
      <c r="N119" s="211">
        <f t="shared" si="3"/>
        <v>418920</v>
      </c>
    </row>
    <row r="120" spans="1:14" ht="12.75" customHeight="1" thickBot="1" x14ac:dyDescent="0.25">
      <c r="A120" s="208"/>
      <c r="B120" s="210"/>
      <c r="C120" s="210"/>
      <c r="D120" s="210"/>
      <c r="E120" s="210"/>
      <c r="F120" s="210"/>
      <c r="G120" s="210"/>
      <c r="H120" s="210"/>
      <c r="I120" s="210"/>
      <c r="J120" s="210"/>
      <c r="K120" s="210"/>
      <c r="L120" s="210"/>
      <c r="M120" s="210"/>
      <c r="N120" s="212"/>
    </row>
    <row r="121" spans="1:14" ht="12.75" customHeight="1" x14ac:dyDescent="0.2">
      <c r="A121" s="218" t="s">
        <v>58</v>
      </c>
      <c r="B121" s="209">
        <v>12090</v>
      </c>
      <c r="C121" s="209">
        <v>13860</v>
      </c>
      <c r="D121" s="209">
        <v>12310</v>
      </c>
      <c r="E121" s="209">
        <v>14930</v>
      </c>
      <c r="F121" s="209">
        <v>11930</v>
      </c>
      <c r="G121" s="209">
        <v>15000</v>
      </c>
      <c r="H121" s="209">
        <v>13700</v>
      </c>
      <c r="I121" s="209">
        <v>14400</v>
      </c>
      <c r="J121" s="209">
        <v>16800</v>
      </c>
      <c r="K121" s="209">
        <v>13200</v>
      </c>
      <c r="L121" s="209">
        <v>14100</v>
      </c>
      <c r="M121" s="209">
        <v>14500</v>
      </c>
      <c r="N121" s="211">
        <f t="shared" si="3"/>
        <v>166820</v>
      </c>
    </row>
    <row r="122" spans="1:14" ht="12.75" customHeight="1" thickBot="1" x14ac:dyDescent="0.25">
      <c r="A122" s="199"/>
      <c r="B122" s="210"/>
      <c r="C122" s="210"/>
      <c r="D122" s="210"/>
      <c r="E122" s="210"/>
      <c r="F122" s="210"/>
      <c r="G122" s="210"/>
      <c r="H122" s="210"/>
      <c r="I122" s="210"/>
      <c r="J122" s="210"/>
      <c r="K122" s="210"/>
      <c r="L122" s="210"/>
      <c r="M122" s="210"/>
      <c r="N122" s="212"/>
    </row>
    <row r="123" spans="1:14" ht="12.75" customHeight="1" x14ac:dyDescent="0.2">
      <c r="A123" s="218" t="s">
        <v>59</v>
      </c>
      <c r="B123" s="209">
        <v>7380</v>
      </c>
      <c r="C123" s="209">
        <v>6720</v>
      </c>
      <c r="D123" s="209">
        <v>3170</v>
      </c>
      <c r="E123" s="209">
        <v>5730</v>
      </c>
      <c r="F123" s="209">
        <v>3870</v>
      </c>
      <c r="G123" s="209">
        <v>2820</v>
      </c>
      <c r="H123" s="209">
        <v>3390</v>
      </c>
      <c r="I123" s="209">
        <v>3690</v>
      </c>
      <c r="J123" s="209">
        <v>3330</v>
      </c>
      <c r="K123" s="209">
        <v>3930</v>
      </c>
      <c r="L123" s="209">
        <v>3810</v>
      </c>
      <c r="M123" s="209">
        <v>5670</v>
      </c>
      <c r="N123" s="211">
        <f t="shared" si="3"/>
        <v>53510</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218" t="s">
        <v>60</v>
      </c>
      <c r="B125" s="209">
        <v>3380</v>
      </c>
      <c r="C125" s="209">
        <v>3260</v>
      </c>
      <c r="D125" s="209">
        <v>5180</v>
      </c>
      <c r="E125" s="209">
        <v>4100</v>
      </c>
      <c r="F125" s="209">
        <v>4730</v>
      </c>
      <c r="G125" s="209">
        <v>4980</v>
      </c>
      <c r="H125" s="209">
        <v>5760</v>
      </c>
      <c r="I125" s="209">
        <v>4880</v>
      </c>
      <c r="J125" s="209">
        <v>6170</v>
      </c>
      <c r="K125" s="209">
        <v>5490</v>
      </c>
      <c r="L125" s="209">
        <v>6090</v>
      </c>
      <c r="M125" s="209">
        <v>6030</v>
      </c>
      <c r="N125" s="211">
        <f t="shared" si="3"/>
        <v>60050</v>
      </c>
    </row>
    <row r="126" spans="1:14" ht="12.75" customHeight="1" thickBot="1" x14ac:dyDescent="0.25">
      <c r="A126" s="199"/>
      <c r="B126" s="210"/>
      <c r="C126" s="210"/>
      <c r="D126" s="210"/>
      <c r="E126" s="210"/>
      <c r="F126" s="210"/>
      <c r="G126" s="210"/>
      <c r="H126" s="210"/>
      <c r="I126" s="210"/>
      <c r="J126" s="210"/>
      <c r="K126" s="210"/>
      <c r="L126" s="210"/>
      <c r="M126" s="210"/>
      <c r="N126" s="212"/>
    </row>
    <row r="127" spans="1:14" ht="12.75" customHeight="1" x14ac:dyDescent="0.2">
      <c r="A127" s="205" t="s">
        <v>13</v>
      </c>
      <c r="B127" s="194">
        <f t="shared" ref="B127:M127" si="4">SUM(B105:B125)</f>
        <v>454610</v>
      </c>
      <c r="C127" s="194">
        <f t="shared" si="4"/>
        <v>404880</v>
      </c>
      <c r="D127" s="194">
        <f t="shared" si="4"/>
        <v>446800</v>
      </c>
      <c r="E127" s="194">
        <f t="shared" si="4"/>
        <v>474020</v>
      </c>
      <c r="F127" s="194">
        <f t="shared" si="4"/>
        <v>477000</v>
      </c>
      <c r="G127" s="194">
        <f t="shared" si="4"/>
        <v>453320</v>
      </c>
      <c r="H127" s="194">
        <f t="shared" si="4"/>
        <v>429650</v>
      </c>
      <c r="I127" s="194">
        <f t="shared" si="4"/>
        <v>469070</v>
      </c>
      <c r="J127" s="194">
        <f t="shared" si="4"/>
        <v>493600</v>
      </c>
      <c r="K127" s="194">
        <f t="shared" si="4"/>
        <v>518720</v>
      </c>
      <c r="L127" s="194">
        <f t="shared" si="4"/>
        <v>478800</v>
      </c>
      <c r="M127" s="194">
        <f t="shared" si="4"/>
        <v>479500</v>
      </c>
      <c r="N127" s="194">
        <f>SUM(N105:N126)</f>
        <v>5579970</v>
      </c>
    </row>
    <row r="128" spans="1:14" ht="12.75" customHeight="1" thickBot="1" x14ac:dyDescent="0.25">
      <c r="A128" s="206"/>
      <c r="B128" s="195"/>
      <c r="C128" s="195"/>
      <c r="D128" s="195"/>
      <c r="E128" s="195"/>
      <c r="F128" s="195"/>
      <c r="G128" s="195"/>
      <c r="H128" s="195"/>
      <c r="I128" s="195"/>
      <c r="J128" s="195"/>
      <c r="K128" s="195"/>
      <c r="L128" s="195"/>
      <c r="M128" s="195"/>
      <c r="N128" s="195"/>
    </row>
    <row r="132" spans="1:14" s="10" customFormat="1" ht="24.95" customHeight="1" x14ac:dyDescent="0.2">
      <c r="A132" s="204" t="s">
        <v>191</v>
      </c>
      <c r="B132" s="204"/>
      <c r="C132" s="204"/>
      <c r="D132" s="204"/>
      <c r="E132" s="204"/>
      <c r="F132" s="204"/>
      <c r="G132" s="204"/>
      <c r="H132" s="204"/>
      <c r="I132" s="204"/>
      <c r="J132" s="204"/>
      <c r="K132" s="204"/>
      <c r="L132" s="204"/>
      <c r="M132" s="204"/>
      <c r="N132" s="204"/>
    </row>
    <row r="133" spans="1:14" ht="12.75" customHeight="1" thickBot="1" x14ac:dyDescent="0.25">
      <c r="A133" s="20"/>
      <c r="F133" s="4"/>
    </row>
    <row r="134" spans="1:14" ht="12.75" customHeight="1" x14ac:dyDescent="0.2">
      <c r="A134" s="198"/>
      <c r="B134" s="198" t="s">
        <v>1</v>
      </c>
      <c r="C134" s="198" t="s">
        <v>2</v>
      </c>
      <c r="D134" s="198" t="s">
        <v>3</v>
      </c>
      <c r="E134" s="198" t="s">
        <v>4</v>
      </c>
      <c r="F134" s="198" t="s">
        <v>5</v>
      </c>
      <c r="G134" s="198" t="s">
        <v>6</v>
      </c>
      <c r="H134" s="198" t="s">
        <v>7</v>
      </c>
      <c r="I134" s="198" t="s">
        <v>8</v>
      </c>
      <c r="J134" s="198" t="s">
        <v>9</v>
      </c>
      <c r="K134" s="198" t="s">
        <v>10</v>
      </c>
      <c r="L134" s="198" t="s">
        <v>11</v>
      </c>
      <c r="M134" s="198" t="s">
        <v>12</v>
      </c>
      <c r="N134" s="196" t="s">
        <v>13</v>
      </c>
    </row>
    <row r="135" spans="1:14" ht="12.75" customHeight="1" thickBot="1" x14ac:dyDescent="0.25">
      <c r="A135" s="199"/>
      <c r="B135" s="199"/>
      <c r="C135" s="199"/>
      <c r="D135" s="199"/>
      <c r="E135" s="199"/>
      <c r="F135" s="199"/>
      <c r="G135" s="199"/>
      <c r="H135" s="199"/>
      <c r="I135" s="199"/>
      <c r="J135" s="199"/>
      <c r="K135" s="199"/>
      <c r="L135" s="199"/>
      <c r="M135" s="199"/>
      <c r="N135" s="197"/>
    </row>
    <row r="136" spans="1:14" ht="12.75" customHeight="1" x14ac:dyDescent="0.2">
      <c r="A136" s="218" t="s">
        <v>62</v>
      </c>
      <c r="B136" s="209">
        <v>15434</v>
      </c>
      <c r="C136" s="209">
        <v>13770</v>
      </c>
      <c r="D136" s="209">
        <v>21594</v>
      </c>
      <c r="E136" s="209">
        <v>23473</v>
      </c>
      <c r="F136" s="209">
        <v>14884</v>
      </c>
      <c r="G136" s="209">
        <v>21124</v>
      </c>
      <c r="H136" s="209">
        <v>15552</v>
      </c>
      <c r="I136" s="209">
        <v>25572</v>
      </c>
      <c r="J136" s="209">
        <v>20123</v>
      </c>
      <c r="K136" s="209">
        <v>16503</v>
      </c>
      <c r="L136" s="209">
        <v>20893</v>
      </c>
      <c r="M136" s="209">
        <v>30343</v>
      </c>
      <c r="N136" s="211">
        <f t="shared" ref="N136:N160" si="5">SUM(B136:M136)</f>
        <v>239265</v>
      </c>
    </row>
    <row r="137" spans="1:14" ht="12.75" customHeight="1" thickBot="1" x14ac:dyDescent="0.25">
      <c r="A137" s="199"/>
      <c r="B137" s="210"/>
      <c r="C137" s="210"/>
      <c r="D137" s="210"/>
      <c r="E137" s="210"/>
      <c r="F137" s="210"/>
      <c r="G137" s="210"/>
      <c r="H137" s="210"/>
      <c r="I137" s="210"/>
      <c r="J137" s="210"/>
      <c r="K137" s="210"/>
      <c r="L137" s="210"/>
      <c r="M137" s="210"/>
      <c r="N137" s="212"/>
    </row>
    <row r="138" spans="1:14" ht="12.75" customHeight="1" x14ac:dyDescent="0.2">
      <c r="A138" s="219" t="s">
        <v>63</v>
      </c>
      <c r="B138" s="209">
        <v>20031</v>
      </c>
      <c r="C138" s="209">
        <v>14416</v>
      </c>
      <c r="D138" s="209">
        <v>14888</v>
      </c>
      <c r="E138" s="209">
        <v>17742</v>
      </c>
      <c r="F138" s="209">
        <v>17641</v>
      </c>
      <c r="G138" s="209">
        <v>18836</v>
      </c>
      <c r="H138" s="209">
        <v>15041</v>
      </c>
      <c r="I138" s="209">
        <v>16567</v>
      </c>
      <c r="J138" s="209">
        <v>13010</v>
      </c>
      <c r="K138" s="209">
        <v>14778</v>
      </c>
      <c r="L138" s="209">
        <v>13841</v>
      </c>
      <c r="M138" s="209">
        <v>10720</v>
      </c>
      <c r="N138" s="211">
        <f t="shared" si="5"/>
        <v>187511</v>
      </c>
    </row>
    <row r="139" spans="1:14" ht="12.75" customHeight="1" thickBot="1" x14ac:dyDescent="0.25">
      <c r="A139" s="208"/>
      <c r="B139" s="210"/>
      <c r="C139" s="210"/>
      <c r="D139" s="210"/>
      <c r="E139" s="210"/>
      <c r="F139" s="210"/>
      <c r="G139" s="210"/>
      <c r="H139" s="210"/>
      <c r="I139" s="210"/>
      <c r="J139" s="210"/>
      <c r="K139" s="210"/>
      <c r="L139" s="210"/>
      <c r="M139" s="210"/>
      <c r="N139" s="212"/>
    </row>
    <row r="140" spans="1:14" ht="12.75" customHeight="1" x14ac:dyDescent="0.2">
      <c r="A140" s="218" t="s">
        <v>64</v>
      </c>
      <c r="B140" s="209">
        <v>118243</v>
      </c>
      <c r="C140" s="209">
        <v>133029</v>
      </c>
      <c r="D140" s="209">
        <v>167500</v>
      </c>
      <c r="E140" s="209">
        <v>181145</v>
      </c>
      <c r="F140" s="209">
        <v>214595</v>
      </c>
      <c r="G140" s="209">
        <v>184060</v>
      </c>
      <c r="H140" s="209">
        <v>197918</v>
      </c>
      <c r="I140" s="209">
        <v>207269</v>
      </c>
      <c r="J140" s="209">
        <v>200136</v>
      </c>
      <c r="K140" s="209">
        <v>177396</v>
      </c>
      <c r="L140" s="209">
        <v>143663</v>
      </c>
      <c r="M140" s="209">
        <v>130385</v>
      </c>
      <c r="N140" s="211">
        <f t="shared" si="5"/>
        <v>2055339</v>
      </c>
    </row>
    <row r="141" spans="1:14" ht="12.75" customHeight="1" thickBot="1" x14ac:dyDescent="0.25">
      <c r="A141" s="199"/>
      <c r="B141" s="210"/>
      <c r="C141" s="210"/>
      <c r="D141" s="210"/>
      <c r="E141" s="210"/>
      <c r="F141" s="210"/>
      <c r="G141" s="210"/>
      <c r="H141" s="210"/>
      <c r="I141" s="210"/>
      <c r="J141" s="210"/>
      <c r="K141" s="210"/>
      <c r="L141" s="210"/>
      <c r="M141" s="210"/>
      <c r="N141" s="212"/>
    </row>
    <row r="142" spans="1:14" ht="12.75" customHeight="1" x14ac:dyDescent="0.2">
      <c r="A142" s="219" t="s">
        <v>65</v>
      </c>
      <c r="B142" s="209">
        <v>0</v>
      </c>
      <c r="C142" s="209">
        <v>0</v>
      </c>
      <c r="D142" s="209">
        <v>0</v>
      </c>
      <c r="E142" s="209">
        <v>0</v>
      </c>
      <c r="F142" s="209">
        <v>0</v>
      </c>
      <c r="G142" s="209">
        <v>0</v>
      </c>
      <c r="H142" s="209">
        <v>0</v>
      </c>
      <c r="I142" s="209">
        <v>0</v>
      </c>
      <c r="J142" s="209">
        <v>0</v>
      </c>
      <c r="K142" s="209">
        <v>0</v>
      </c>
      <c r="L142" s="209">
        <v>0</v>
      </c>
      <c r="M142" s="209">
        <v>0</v>
      </c>
      <c r="N142" s="211">
        <f t="shared" si="5"/>
        <v>0</v>
      </c>
    </row>
    <row r="143" spans="1:14" ht="12.75" customHeight="1" thickBot="1" x14ac:dyDescent="0.25">
      <c r="A143" s="208"/>
      <c r="B143" s="210"/>
      <c r="C143" s="210"/>
      <c r="D143" s="210"/>
      <c r="E143" s="210"/>
      <c r="F143" s="210"/>
      <c r="G143" s="210"/>
      <c r="H143" s="210"/>
      <c r="I143" s="210"/>
      <c r="J143" s="210"/>
      <c r="K143" s="210"/>
      <c r="L143" s="210"/>
      <c r="M143" s="210"/>
      <c r="N143" s="212"/>
    </row>
    <row r="144" spans="1:14" ht="12.75" customHeight="1" x14ac:dyDescent="0.2">
      <c r="A144" s="218" t="s">
        <v>66</v>
      </c>
      <c r="B144" s="209">
        <v>32791</v>
      </c>
      <c r="C144" s="209">
        <v>36277</v>
      </c>
      <c r="D144" s="209">
        <v>33799</v>
      </c>
      <c r="E144" s="209">
        <v>42299</v>
      </c>
      <c r="F144" s="209">
        <v>43759</v>
      </c>
      <c r="G144" s="209">
        <v>54202</v>
      </c>
      <c r="H144" s="209">
        <v>43548</v>
      </c>
      <c r="I144" s="209">
        <v>43890</v>
      </c>
      <c r="J144" s="209">
        <v>38438</v>
      </c>
      <c r="K144" s="209">
        <v>45601</v>
      </c>
      <c r="L144" s="209">
        <v>40583</v>
      </c>
      <c r="M144" s="209">
        <v>54754</v>
      </c>
      <c r="N144" s="211">
        <f t="shared" si="5"/>
        <v>509941</v>
      </c>
    </row>
    <row r="145" spans="1:14" ht="12.75" customHeight="1" thickBot="1" x14ac:dyDescent="0.25">
      <c r="A145" s="199"/>
      <c r="B145" s="210"/>
      <c r="C145" s="210"/>
      <c r="D145" s="210"/>
      <c r="E145" s="210"/>
      <c r="F145" s="210"/>
      <c r="G145" s="210"/>
      <c r="H145" s="210"/>
      <c r="I145" s="210"/>
      <c r="J145" s="210"/>
      <c r="K145" s="210"/>
      <c r="L145" s="210"/>
      <c r="M145" s="210"/>
      <c r="N145" s="212"/>
    </row>
    <row r="146" spans="1:14" ht="12.75" customHeight="1" x14ac:dyDescent="0.2">
      <c r="A146" s="218" t="s">
        <v>53</v>
      </c>
      <c r="B146" s="209">
        <v>4672</v>
      </c>
      <c r="C146" s="209">
        <v>3408</v>
      </c>
      <c r="D146" s="209">
        <v>4441</v>
      </c>
      <c r="E146" s="209">
        <v>4792</v>
      </c>
      <c r="F146" s="209">
        <v>5076</v>
      </c>
      <c r="G146" s="209">
        <v>5292</v>
      </c>
      <c r="H146" s="209">
        <v>3634</v>
      </c>
      <c r="I146" s="209">
        <v>4451</v>
      </c>
      <c r="J146" s="209">
        <v>5889</v>
      </c>
      <c r="K146" s="209">
        <v>5623</v>
      </c>
      <c r="L146" s="209">
        <v>3745</v>
      </c>
      <c r="M146" s="209">
        <v>4400</v>
      </c>
      <c r="N146" s="211">
        <f t="shared" si="5"/>
        <v>55423</v>
      </c>
    </row>
    <row r="147" spans="1:14" ht="12.75" customHeight="1" thickBot="1" x14ac:dyDescent="0.25">
      <c r="A147" s="199"/>
      <c r="B147" s="210"/>
      <c r="C147" s="210"/>
      <c r="D147" s="210"/>
      <c r="E147" s="210"/>
      <c r="F147" s="210"/>
      <c r="G147" s="210"/>
      <c r="H147" s="210"/>
      <c r="I147" s="210"/>
      <c r="J147" s="210"/>
      <c r="K147" s="210"/>
      <c r="L147" s="210"/>
      <c r="M147" s="210"/>
      <c r="N147" s="212"/>
    </row>
    <row r="148" spans="1:14" ht="12.75" customHeight="1" x14ac:dyDescent="0.2">
      <c r="A148" s="219" t="s">
        <v>67</v>
      </c>
      <c r="B148" s="209">
        <v>17669</v>
      </c>
      <c r="C148" s="209">
        <v>15626</v>
      </c>
      <c r="D148" s="209">
        <v>14248</v>
      </c>
      <c r="E148" s="209">
        <v>18091</v>
      </c>
      <c r="F148" s="209">
        <v>36444</v>
      </c>
      <c r="G148" s="209">
        <v>45285</v>
      </c>
      <c r="H148" s="209">
        <v>28082</v>
      </c>
      <c r="I148" s="209">
        <v>15986</v>
      </c>
      <c r="J148" s="209">
        <v>30290</v>
      </c>
      <c r="K148" s="209">
        <v>20326</v>
      </c>
      <c r="L148" s="209">
        <v>19611</v>
      </c>
      <c r="M148" s="209">
        <v>10249</v>
      </c>
      <c r="N148" s="211">
        <f t="shared" si="5"/>
        <v>271907</v>
      </c>
    </row>
    <row r="149" spans="1:14" ht="12.75" customHeight="1" thickBot="1" x14ac:dyDescent="0.25">
      <c r="A149" s="208"/>
      <c r="B149" s="210"/>
      <c r="C149" s="210"/>
      <c r="D149" s="210"/>
      <c r="E149" s="210"/>
      <c r="F149" s="210"/>
      <c r="G149" s="210"/>
      <c r="H149" s="210"/>
      <c r="I149" s="210"/>
      <c r="J149" s="210"/>
      <c r="K149" s="210"/>
      <c r="L149" s="210"/>
      <c r="M149" s="210"/>
      <c r="N149" s="212"/>
    </row>
    <row r="150" spans="1:14" ht="12.75" customHeight="1" x14ac:dyDescent="0.2">
      <c r="A150" s="218" t="s">
        <v>68</v>
      </c>
      <c r="B150" s="209">
        <v>64850</v>
      </c>
      <c r="C150" s="209">
        <v>67786</v>
      </c>
      <c r="D150" s="209">
        <v>70671</v>
      </c>
      <c r="E150" s="209">
        <v>62124</v>
      </c>
      <c r="F150" s="209">
        <v>69519</v>
      </c>
      <c r="G150" s="209">
        <v>73278</v>
      </c>
      <c r="H150" s="209">
        <v>67608</v>
      </c>
      <c r="I150" s="209">
        <v>75698</v>
      </c>
      <c r="J150" s="209">
        <v>75721</v>
      </c>
      <c r="K150" s="209">
        <v>74754</v>
      </c>
      <c r="L150" s="209">
        <v>93413</v>
      </c>
      <c r="M150" s="209">
        <v>73983</v>
      </c>
      <c r="N150" s="211">
        <f t="shared" si="5"/>
        <v>869405</v>
      </c>
    </row>
    <row r="151" spans="1:14" ht="12.75" customHeight="1" thickBot="1" x14ac:dyDescent="0.25">
      <c r="A151" s="199"/>
      <c r="B151" s="210"/>
      <c r="C151" s="210"/>
      <c r="D151" s="210"/>
      <c r="E151" s="210"/>
      <c r="F151" s="210"/>
      <c r="G151" s="210"/>
      <c r="H151" s="210"/>
      <c r="I151" s="210"/>
      <c r="J151" s="210"/>
      <c r="K151" s="210"/>
      <c r="L151" s="210"/>
      <c r="M151" s="210"/>
      <c r="N151" s="212"/>
    </row>
    <row r="152" spans="1:14" ht="12.75" customHeight="1" x14ac:dyDescent="0.2">
      <c r="A152" s="218" t="s">
        <v>69</v>
      </c>
      <c r="B152" s="209">
        <v>2197</v>
      </c>
      <c r="C152" s="209">
        <v>1720</v>
      </c>
      <c r="D152" s="209">
        <v>2076</v>
      </c>
      <c r="E152" s="209">
        <v>1022</v>
      </c>
      <c r="F152" s="209">
        <v>1325</v>
      </c>
      <c r="G152" s="209">
        <v>1096</v>
      </c>
      <c r="H152" s="209">
        <v>1722</v>
      </c>
      <c r="I152" s="209">
        <v>1729</v>
      </c>
      <c r="J152" s="209">
        <v>1530</v>
      </c>
      <c r="K152" s="209">
        <v>1069</v>
      </c>
      <c r="L152" s="209">
        <v>0</v>
      </c>
      <c r="M152" s="209">
        <v>1036</v>
      </c>
      <c r="N152" s="211">
        <f t="shared" si="5"/>
        <v>16522</v>
      </c>
    </row>
    <row r="153" spans="1:14" ht="12.75" customHeight="1" thickBot="1" x14ac:dyDescent="0.25">
      <c r="A153" s="199"/>
      <c r="B153" s="210"/>
      <c r="C153" s="210"/>
      <c r="D153" s="210"/>
      <c r="E153" s="210"/>
      <c r="F153" s="210"/>
      <c r="G153" s="210"/>
      <c r="H153" s="210"/>
      <c r="I153" s="210"/>
      <c r="J153" s="210"/>
      <c r="K153" s="210"/>
      <c r="L153" s="210"/>
      <c r="M153" s="210"/>
      <c r="N153" s="212"/>
    </row>
    <row r="154" spans="1:14" ht="12.75" customHeight="1" x14ac:dyDescent="0.2">
      <c r="A154" s="218" t="s">
        <v>70</v>
      </c>
      <c r="B154" s="209">
        <v>315</v>
      </c>
      <c r="C154" s="209">
        <v>945</v>
      </c>
      <c r="D154" s="209">
        <v>855</v>
      </c>
      <c r="E154" s="209">
        <v>1170</v>
      </c>
      <c r="F154" s="209">
        <v>810</v>
      </c>
      <c r="G154" s="209">
        <v>945</v>
      </c>
      <c r="H154" s="209">
        <v>2565</v>
      </c>
      <c r="I154" s="209">
        <v>1980</v>
      </c>
      <c r="J154" s="209">
        <v>1080</v>
      </c>
      <c r="K154" s="209">
        <v>1440</v>
      </c>
      <c r="L154" s="209">
        <v>1215</v>
      </c>
      <c r="M154" s="209">
        <v>1710</v>
      </c>
      <c r="N154" s="211">
        <f t="shared" si="5"/>
        <v>15030</v>
      </c>
    </row>
    <row r="155" spans="1:14" ht="12.75" customHeight="1" thickBot="1" x14ac:dyDescent="0.25">
      <c r="A155" s="199"/>
      <c r="B155" s="210"/>
      <c r="C155" s="210"/>
      <c r="D155" s="210"/>
      <c r="E155" s="210"/>
      <c r="F155" s="210"/>
      <c r="G155" s="210"/>
      <c r="H155" s="210"/>
      <c r="I155" s="210"/>
      <c r="J155" s="210"/>
      <c r="K155" s="210"/>
      <c r="L155" s="210"/>
      <c r="M155" s="210"/>
      <c r="N155" s="212"/>
    </row>
    <row r="156" spans="1:14" ht="12.75" customHeight="1" x14ac:dyDescent="0.2">
      <c r="A156" s="218" t="s">
        <v>71</v>
      </c>
      <c r="B156" s="209">
        <v>2866</v>
      </c>
      <c r="C156" s="209">
        <v>3363</v>
      </c>
      <c r="D156" s="209">
        <v>2826</v>
      </c>
      <c r="E156" s="209">
        <v>3366</v>
      </c>
      <c r="F156" s="209">
        <v>3556</v>
      </c>
      <c r="G156" s="209">
        <v>3369</v>
      </c>
      <c r="H156" s="209">
        <v>2951</v>
      </c>
      <c r="I156" s="209">
        <v>2031</v>
      </c>
      <c r="J156" s="209">
        <v>2645</v>
      </c>
      <c r="K156" s="209">
        <v>2304</v>
      </c>
      <c r="L156" s="209">
        <v>1090</v>
      </c>
      <c r="M156" s="209">
        <v>2040</v>
      </c>
      <c r="N156" s="211">
        <f t="shared" si="5"/>
        <v>32407</v>
      </c>
    </row>
    <row r="157" spans="1:14" ht="12.75" customHeight="1" thickBot="1" x14ac:dyDescent="0.25">
      <c r="A157" s="199"/>
      <c r="B157" s="210"/>
      <c r="C157" s="210"/>
      <c r="D157" s="210"/>
      <c r="E157" s="210"/>
      <c r="F157" s="210"/>
      <c r="G157" s="210"/>
      <c r="H157" s="210"/>
      <c r="I157" s="210"/>
      <c r="J157" s="210"/>
      <c r="K157" s="210"/>
      <c r="L157" s="210"/>
      <c r="M157" s="210"/>
      <c r="N157" s="212"/>
    </row>
    <row r="158" spans="1:14" ht="12.75" customHeight="1" x14ac:dyDescent="0.2">
      <c r="A158" s="218" t="s">
        <v>72</v>
      </c>
      <c r="B158" s="209">
        <v>288</v>
      </c>
      <c r="C158" s="209">
        <v>1752</v>
      </c>
      <c r="D158" s="209">
        <v>1291</v>
      </c>
      <c r="E158" s="209">
        <v>193</v>
      </c>
      <c r="F158" s="209">
        <v>23</v>
      </c>
      <c r="G158" s="209">
        <v>537</v>
      </c>
      <c r="H158" s="209">
        <v>161</v>
      </c>
      <c r="I158" s="209">
        <v>328</v>
      </c>
      <c r="J158" s="209">
        <v>380</v>
      </c>
      <c r="K158" s="209">
        <v>0</v>
      </c>
      <c r="L158" s="209">
        <v>432</v>
      </c>
      <c r="M158" s="209">
        <v>109</v>
      </c>
      <c r="N158" s="211">
        <f t="shared" si="5"/>
        <v>5494</v>
      </c>
    </row>
    <row r="159" spans="1:14" ht="12.75" customHeight="1" thickBot="1" x14ac:dyDescent="0.25">
      <c r="A159" s="199"/>
      <c r="B159" s="210"/>
      <c r="C159" s="210"/>
      <c r="D159" s="210"/>
      <c r="E159" s="210"/>
      <c r="F159" s="210"/>
      <c r="G159" s="210"/>
      <c r="H159" s="210"/>
      <c r="I159" s="210"/>
      <c r="J159" s="210"/>
      <c r="K159" s="210"/>
      <c r="L159" s="210"/>
      <c r="M159" s="210"/>
      <c r="N159" s="212"/>
    </row>
    <row r="160" spans="1:14" ht="12.75" customHeight="1" x14ac:dyDescent="0.2">
      <c r="A160" s="218" t="s">
        <v>73</v>
      </c>
      <c r="B160" s="209">
        <v>47</v>
      </c>
      <c r="C160" s="209">
        <v>187</v>
      </c>
      <c r="D160" s="209">
        <v>130</v>
      </c>
      <c r="E160" s="209">
        <v>138</v>
      </c>
      <c r="F160" s="209">
        <v>104</v>
      </c>
      <c r="G160" s="209">
        <v>29</v>
      </c>
      <c r="H160" s="209">
        <v>1676</v>
      </c>
      <c r="I160" s="209">
        <v>1249</v>
      </c>
      <c r="J160" s="209">
        <v>685</v>
      </c>
      <c r="K160" s="209">
        <v>1567</v>
      </c>
      <c r="L160" s="209">
        <v>4788</v>
      </c>
      <c r="M160" s="209">
        <v>436</v>
      </c>
      <c r="N160" s="211">
        <f t="shared" si="5"/>
        <v>11036</v>
      </c>
    </row>
    <row r="161" spans="1:14" ht="12.75" customHeight="1" thickBot="1" x14ac:dyDescent="0.25">
      <c r="A161" s="199"/>
      <c r="B161" s="210"/>
      <c r="C161" s="210"/>
      <c r="D161" s="210"/>
      <c r="E161" s="210"/>
      <c r="F161" s="210"/>
      <c r="G161" s="210"/>
      <c r="H161" s="210"/>
      <c r="I161" s="210"/>
      <c r="J161" s="210"/>
      <c r="K161" s="210"/>
      <c r="L161" s="210"/>
      <c r="M161" s="210"/>
      <c r="N161" s="212"/>
    </row>
    <row r="162" spans="1:14" ht="12.75" customHeight="1" x14ac:dyDescent="0.2">
      <c r="A162" s="205" t="s">
        <v>13</v>
      </c>
      <c r="B162" s="194">
        <f>SUM(B136:B160)</f>
        <v>279403</v>
      </c>
      <c r="C162" s="194">
        <f>SUM(C136:C160)</f>
        <v>292279</v>
      </c>
      <c r="D162" s="194">
        <f t="shared" ref="D162:L162" si="6">SUM(D136:D160)</f>
        <v>334319</v>
      </c>
      <c r="E162" s="194">
        <f t="shared" si="6"/>
        <v>355555</v>
      </c>
      <c r="F162" s="194">
        <f t="shared" si="6"/>
        <v>407736</v>
      </c>
      <c r="G162" s="194">
        <f t="shared" si="6"/>
        <v>408053</v>
      </c>
      <c r="H162" s="194">
        <f t="shared" si="6"/>
        <v>380458</v>
      </c>
      <c r="I162" s="194">
        <f t="shared" si="6"/>
        <v>396750</v>
      </c>
      <c r="J162" s="194">
        <f t="shared" si="6"/>
        <v>389927</v>
      </c>
      <c r="K162" s="194">
        <f t="shared" si="6"/>
        <v>361361</v>
      </c>
      <c r="L162" s="194">
        <f t="shared" si="6"/>
        <v>343274</v>
      </c>
      <c r="M162" s="194">
        <f>SUM(M136:M160)</f>
        <v>320165</v>
      </c>
      <c r="N162" s="194">
        <f>SUM(B162:M162)</f>
        <v>4269280</v>
      </c>
    </row>
    <row r="163" spans="1:14" ht="12.75" customHeight="1" thickBot="1" x14ac:dyDescent="0.25">
      <c r="A163" s="206"/>
      <c r="B163" s="195"/>
      <c r="C163" s="195"/>
      <c r="D163" s="195"/>
      <c r="E163" s="195"/>
      <c r="F163" s="195"/>
      <c r="G163" s="195"/>
      <c r="H163" s="195"/>
      <c r="I163" s="195"/>
      <c r="J163" s="195"/>
      <c r="K163" s="195"/>
      <c r="L163" s="195"/>
      <c r="M163" s="195"/>
      <c r="N163" s="195"/>
    </row>
    <row r="167" spans="1:14" s="10" customFormat="1" ht="24.95" customHeight="1" x14ac:dyDescent="0.2">
      <c r="A167" s="204" t="s">
        <v>192</v>
      </c>
      <c r="B167" s="204"/>
      <c r="C167" s="204"/>
      <c r="D167" s="204"/>
      <c r="E167" s="204"/>
      <c r="F167" s="204"/>
      <c r="G167" s="204"/>
      <c r="H167" s="204"/>
      <c r="I167" s="204"/>
      <c r="J167" s="204"/>
      <c r="K167" s="204"/>
      <c r="L167" s="204"/>
      <c r="M167" s="204"/>
      <c r="N167" s="204"/>
    </row>
    <row r="168" spans="1:14" ht="12.75" customHeight="1" thickBot="1" x14ac:dyDescent="0.25">
      <c r="A168" s="20"/>
      <c r="F168" s="4"/>
    </row>
    <row r="169" spans="1:14" ht="12.75" customHeight="1" x14ac:dyDescent="0.2">
      <c r="A169" s="198"/>
      <c r="B169" s="198" t="s">
        <v>1</v>
      </c>
      <c r="C169" s="198" t="s">
        <v>2</v>
      </c>
      <c r="D169" s="198" t="s">
        <v>3</v>
      </c>
      <c r="E169" s="198" t="s">
        <v>4</v>
      </c>
      <c r="F169" s="198" t="s">
        <v>5</v>
      </c>
      <c r="G169" s="198" t="s">
        <v>6</v>
      </c>
      <c r="H169" s="198" t="s">
        <v>7</v>
      </c>
      <c r="I169" s="198" t="s">
        <v>8</v>
      </c>
      <c r="J169" s="198" t="s">
        <v>9</v>
      </c>
      <c r="K169" s="198" t="s">
        <v>10</v>
      </c>
      <c r="L169" s="198" t="s">
        <v>11</v>
      </c>
      <c r="M169" s="198" t="s">
        <v>12</v>
      </c>
      <c r="N169" s="196" t="s">
        <v>13</v>
      </c>
    </row>
    <row r="170" spans="1:14" ht="12.75" customHeight="1" thickBot="1" x14ac:dyDescent="0.25">
      <c r="A170" s="199"/>
      <c r="B170" s="199"/>
      <c r="C170" s="199"/>
      <c r="D170" s="199"/>
      <c r="E170" s="199"/>
      <c r="F170" s="199"/>
      <c r="G170" s="199"/>
      <c r="H170" s="199"/>
      <c r="I170" s="199"/>
      <c r="J170" s="199"/>
      <c r="K170" s="199"/>
      <c r="L170" s="199"/>
      <c r="M170" s="199"/>
      <c r="N170" s="197"/>
    </row>
    <row r="171" spans="1:14" ht="12.75" customHeight="1" x14ac:dyDescent="0.2">
      <c r="A171" s="218" t="s">
        <v>75</v>
      </c>
      <c r="B171" s="209">
        <v>5314</v>
      </c>
      <c r="C171" s="209">
        <v>1526</v>
      </c>
      <c r="D171" s="209">
        <v>2217</v>
      </c>
      <c r="E171" s="209">
        <v>1408</v>
      </c>
      <c r="F171" s="209">
        <v>783</v>
      </c>
      <c r="G171" s="209">
        <v>5657</v>
      </c>
      <c r="H171" s="209">
        <v>5673</v>
      </c>
      <c r="I171" s="209">
        <v>2969</v>
      </c>
      <c r="J171" s="209">
        <v>1937</v>
      </c>
      <c r="K171" s="209">
        <v>448</v>
      </c>
      <c r="L171" s="209">
        <v>0</v>
      </c>
      <c r="M171" s="209">
        <v>395</v>
      </c>
      <c r="N171" s="211">
        <f t="shared" ref="N171:N191" si="7">SUM(B171:M171)</f>
        <v>28327</v>
      </c>
    </row>
    <row r="172" spans="1:14" ht="12.75" customHeight="1" thickBot="1" x14ac:dyDescent="0.25">
      <c r="A172" s="199"/>
      <c r="B172" s="210"/>
      <c r="C172" s="210"/>
      <c r="D172" s="210"/>
      <c r="E172" s="210"/>
      <c r="F172" s="210"/>
      <c r="G172" s="210"/>
      <c r="H172" s="210"/>
      <c r="I172" s="210"/>
      <c r="J172" s="210"/>
      <c r="K172" s="210"/>
      <c r="L172" s="210"/>
      <c r="M172" s="210"/>
      <c r="N172" s="212"/>
    </row>
    <row r="173" spans="1:14" ht="12.75" customHeight="1" x14ac:dyDescent="0.2">
      <c r="A173" s="218" t="s">
        <v>76</v>
      </c>
      <c r="B173" s="209">
        <v>968</v>
      </c>
      <c r="C173" s="209">
        <v>392</v>
      </c>
      <c r="D173" s="209">
        <v>568</v>
      </c>
      <c r="E173" s="209">
        <v>56</v>
      </c>
      <c r="F173" s="209">
        <v>0</v>
      </c>
      <c r="G173" s="209">
        <v>920</v>
      </c>
      <c r="H173" s="209">
        <v>1440</v>
      </c>
      <c r="I173" s="209">
        <v>1184</v>
      </c>
      <c r="J173" s="209">
        <v>2304</v>
      </c>
      <c r="K173" s="209">
        <v>1760</v>
      </c>
      <c r="L173" s="209">
        <v>2016</v>
      </c>
      <c r="M173" s="209">
        <v>2624</v>
      </c>
      <c r="N173" s="211">
        <f t="shared" si="7"/>
        <v>14232</v>
      </c>
    </row>
    <row r="174" spans="1:14" ht="12.75" customHeight="1" thickBot="1" x14ac:dyDescent="0.25">
      <c r="A174" s="199"/>
      <c r="B174" s="210"/>
      <c r="C174" s="210"/>
      <c r="D174" s="210"/>
      <c r="E174" s="210"/>
      <c r="F174" s="210"/>
      <c r="G174" s="210"/>
      <c r="H174" s="210"/>
      <c r="I174" s="210"/>
      <c r="J174" s="210"/>
      <c r="K174" s="210"/>
      <c r="L174" s="210"/>
      <c r="M174" s="210"/>
      <c r="N174" s="212"/>
    </row>
    <row r="175" spans="1:14" ht="12.75" customHeight="1" x14ac:dyDescent="0.2">
      <c r="A175" s="218" t="s">
        <v>77</v>
      </c>
      <c r="B175" s="209">
        <v>1642</v>
      </c>
      <c r="C175" s="209">
        <v>760</v>
      </c>
      <c r="D175" s="209">
        <v>364</v>
      </c>
      <c r="E175" s="209">
        <v>1104</v>
      </c>
      <c r="F175" s="209">
        <v>1216</v>
      </c>
      <c r="G175" s="209">
        <v>528</v>
      </c>
      <c r="H175" s="209">
        <v>1584</v>
      </c>
      <c r="I175" s="209">
        <v>3120</v>
      </c>
      <c r="J175" s="209">
        <v>3128</v>
      </c>
      <c r="K175" s="209">
        <v>862</v>
      </c>
      <c r="L175" s="209">
        <v>390</v>
      </c>
      <c r="M175" s="209">
        <v>336</v>
      </c>
      <c r="N175" s="211">
        <f t="shared" si="7"/>
        <v>15034</v>
      </c>
    </row>
    <row r="176" spans="1:14" ht="12.75" customHeight="1" thickBot="1" x14ac:dyDescent="0.25">
      <c r="A176" s="199"/>
      <c r="B176" s="210"/>
      <c r="C176" s="210"/>
      <c r="D176" s="210"/>
      <c r="E176" s="210"/>
      <c r="F176" s="210"/>
      <c r="G176" s="210"/>
      <c r="H176" s="210"/>
      <c r="I176" s="210"/>
      <c r="J176" s="210"/>
      <c r="K176" s="210"/>
      <c r="L176" s="210"/>
      <c r="M176" s="210"/>
      <c r="N176" s="212"/>
    </row>
    <row r="177" spans="1:14" ht="12.75" customHeight="1" x14ac:dyDescent="0.2">
      <c r="A177" s="218" t="s">
        <v>78</v>
      </c>
      <c r="B177" s="209">
        <v>3703</v>
      </c>
      <c r="C177" s="209">
        <v>2104</v>
      </c>
      <c r="D177" s="209">
        <v>1581</v>
      </c>
      <c r="E177" s="209">
        <v>0</v>
      </c>
      <c r="F177" s="209">
        <v>139</v>
      </c>
      <c r="G177" s="209">
        <v>1596</v>
      </c>
      <c r="H177" s="209">
        <v>2513</v>
      </c>
      <c r="I177" s="209">
        <v>3053</v>
      </c>
      <c r="J177" s="209">
        <v>3498</v>
      </c>
      <c r="K177" s="209">
        <v>2923</v>
      </c>
      <c r="L177" s="209">
        <v>2436</v>
      </c>
      <c r="M177" s="209">
        <v>2613</v>
      </c>
      <c r="N177" s="211">
        <f t="shared" si="7"/>
        <v>26159</v>
      </c>
    </row>
    <row r="178" spans="1:14" ht="12.75" customHeight="1" thickBot="1" x14ac:dyDescent="0.25">
      <c r="A178" s="199"/>
      <c r="B178" s="210"/>
      <c r="C178" s="210"/>
      <c r="D178" s="210"/>
      <c r="E178" s="210"/>
      <c r="F178" s="210"/>
      <c r="G178" s="210"/>
      <c r="H178" s="210"/>
      <c r="I178" s="210"/>
      <c r="J178" s="210"/>
      <c r="K178" s="210"/>
      <c r="L178" s="210"/>
      <c r="M178" s="210"/>
      <c r="N178" s="212"/>
    </row>
    <row r="179" spans="1:14" ht="12.75" customHeight="1" x14ac:dyDescent="0.2">
      <c r="A179" s="218" t="s">
        <v>44</v>
      </c>
      <c r="B179" s="209">
        <v>13479</v>
      </c>
      <c r="C179" s="209">
        <v>11953</v>
      </c>
      <c r="D179" s="209">
        <v>12242</v>
      </c>
      <c r="E179" s="209">
        <v>13015</v>
      </c>
      <c r="F179" s="209">
        <v>11931</v>
      </c>
      <c r="G179" s="209">
        <v>11024</v>
      </c>
      <c r="H179" s="209">
        <v>15419</v>
      </c>
      <c r="I179" s="209">
        <v>11326</v>
      </c>
      <c r="J179" s="209">
        <v>12801</v>
      </c>
      <c r="K179" s="209">
        <v>15154</v>
      </c>
      <c r="L179" s="209">
        <v>15291</v>
      </c>
      <c r="M179" s="209">
        <v>16347</v>
      </c>
      <c r="N179" s="211">
        <f t="shared" si="7"/>
        <v>159982</v>
      </c>
    </row>
    <row r="180" spans="1:14" ht="12.75" customHeight="1" thickBot="1" x14ac:dyDescent="0.25">
      <c r="A180" s="199"/>
      <c r="B180" s="210"/>
      <c r="C180" s="210"/>
      <c r="D180" s="210"/>
      <c r="E180" s="210"/>
      <c r="F180" s="210"/>
      <c r="G180" s="210"/>
      <c r="H180" s="210"/>
      <c r="I180" s="210"/>
      <c r="J180" s="210"/>
      <c r="K180" s="210"/>
      <c r="L180" s="210"/>
      <c r="M180" s="210"/>
      <c r="N180" s="212"/>
    </row>
    <row r="181" spans="1:14" ht="12.75" customHeight="1" x14ac:dyDescent="0.2">
      <c r="A181" s="218" t="s">
        <v>66</v>
      </c>
      <c r="B181" s="209">
        <v>1106</v>
      </c>
      <c r="C181" s="209">
        <v>0</v>
      </c>
      <c r="D181" s="209">
        <v>2348</v>
      </c>
      <c r="E181" s="209">
        <v>1335</v>
      </c>
      <c r="F181" s="209">
        <v>1357</v>
      </c>
      <c r="G181" s="209">
        <v>2635</v>
      </c>
      <c r="H181" s="209">
        <v>632</v>
      </c>
      <c r="I181" s="209">
        <v>2425</v>
      </c>
      <c r="J181" s="209">
        <v>3773</v>
      </c>
      <c r="K181" s="209">
        <v>3274</v>
      </c>
      <c r="L181" s="209">
        <v>0</v>
      </c>
      <c r="M181" s="209">
        <v>0</v>
      </c>
      <c r="N181" s="211">
        <f t="shared" si="7"/>
        <v>18885</v>
      </c>
    </row>
    <row r="182" spans="1:14" ht="12.75" customHeight="1" thickBot="1" x14ac:dyDescent="0.25">
      <c r="A182" s="199"/>
      <c r="B182" s="210"/>
      <c r="C182" s="210"/>
      <c r="D182" s="210"/>
      <c r="E182" s="210"/>
      <c r="F182" s="210"/>
      <c r="G182" s="210"/>
      <c r="H182" s="210"/>
      <c r="I182" s="210"/>
      <c r="J182" s="210"/>
      <c r="K182" s="210"/>
      <c r="L182" s="210"/>
      <c r="M182" s="210"/>
      <c r="N182" s="212"/>
    </row>
    <row r="183" spans="1:14" ht="12.75" customHeight="1" x14ac:dyDescent="0.2">
      <c r="A183" s="218" t="s">
        <v>79</v>
      </c>
      <c r="B183" s="209">
        <v>0</v>
      </c>
      <c r="C183" s="209">
        <v>0</v>
      </c>
      <c r="D183" s="209">
        <v>0</v>
      </c>
      <c r="E183" s="209">
        <v>0</v>
      </c>
      <c r="F183" s="209">
        <v>0</v>
      </c>
      <c r="G183" s="209">
        <v>0</v>
      </c>
      <c r="H183" s="209">
        <v>0</v>
      </c>
      <c r="I183" s="209">
        <v>0</v>
      </c>
      <c r="J183" s="209">
        <v>0</v>
      </c>
      <c r="K183" s="209">
        <v>0</v>
      </c>
      <c r="L183" s="209">
        <v>0</v>
      </c>
      <c r="M183" s="209">
        <v>0</v>
      </c>
      <c r="N183" s="211">
        <f t="shared" si="7"/>
        <v>0</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218" t="s">
        <v>53</v>
      </c>
      <c r="B185" s="209">
        <v>10530</v>
      </c>
      <c r="C185" s="209">
        <v>6802</v>
      </c>
      <c r="D185" s="209">
        <v>9565</v>
      </c>
      <c r="E185" s="209">
        <v>9765</v>
      </c>
      <c r="F185" s="209">
        <v>11113</v>
      </c>
      <c r="G185" s="209">
        <v>12218</v>
      </c>
      <c r="H185" s="209">
        <v>11183</v>
      </c>
      <c r="I185" s="209">
        <v>12950</v>
      </c>
      <c r="J185" s="209">
        <v>12202</v>
      </c>
      <c r="K185" s="209">
        <v>13617</v>
      </c>
      <c r="L185" s="209">
        <v>14453</v>
      </c>
      <c r="M185" s="209">
        <v>10564</v>
      </c>
      <c r="N185" s="211">
        <f t="shared" si="7"/>
        <v>134962</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218" t="s">
        <v>60</v>
      </c>
      <c r="B187" s="209">
        <v>0</v>
      </c>
      <c r="C187" s="209">
        <v>0</v>
      </c>
      <c r="D187" s="209">
        <v>0</v>
      </c>
      <c r="E187" s="209">
        <v>0</v>
      </c>
      <c r="F187" s="209">
        <v>0</v>
      </c>
      <c r="G187" s="209">
        <v>0</v>
      </c>
      <c r="H187" s="209">
        <v>75</v>
      </c>
      <c r="I187" s="209">
        <v>0</v>
      </c>
      <c r="J187" s="209">
        <v>200</v>
      </c>
      <c r="K187" s="209">
        <v>125</v>
      </c>
      <c r="L187" s="209">
        <v>225</v>
      </c>
      <c r="M187" s="209">
        <v>25</v>
      </c>
      <c r="N187" s="211">
        <f t="shared" si="7"/>
        <v>650</v>
      </c>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218" t="s">
        <v>69</v>
      </c>
      <c r="B189" s="209">
        <v>1340</v>
      </c>
      <c r="C189" s="209">
        <v>3786</v>
      </c>
      <c r="D189" s="209">
        <v>5639</v>
      </c>
      <c r="E189" s="209">
        <v>7497</v>
      </c>
      <c r="F189" s="209">
        <v>6460</v>
      </c>
      <c r="G189" s="209">
        <v>3999</v>
      </c>
      <c r="H189" s="209">
        <v>5779</v>
      </c>
      <c r="I189" s="209">
        <v>6190</v>
      </c>
      <c r="J189" s="209">
        <v>4457</v>
      </c>
      <c r="K189" s="209">
        <v>4090</v>
      </c>
      <c r="L189" s="209">
        <v>3362</v>
      </c>
      <c r="M189" s="209">
        <v>4132</v>
      </c>
      <c r="N189" s="211">
        <f t="shared" si="7"/>
        <v>56731</v>
      </c>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218" t="s">
        <v>80</v>
      </c>
      <c r="B191" s="209">
        <v>11970</v>
      </c>
      <c r="C191" s="209">
        <v>11340</v>
      </c>
      <c r="D191" s="209">
        <v>8580</v>
      </c>
      <c r="E191" s="209">
        <v>8430</v>
      </c>
      <c r="F191" s="209">
        <v>10470</v>
      </c>
      <c r="G191" s="209">
        <v>9390</v>
      </c>
      <c r="H191" s="209">
        <v>8820</v>
      </c>
      <c r="I191" s="209">
        <v>11940</v>
      </c>
      <c r="J191" s="209">
        <v>12150</v>
      </c>
      <c r="K191" s="209">
        <v>12120</v>
      </c>
      <c r="L191" s="209">
        <v>14340</v>
      </c>
      <c r="M191" s="209">
        <v>12450</v>
      </c>
      <c r="N191" s="211">
        <f t="shared" si="7"/>
        <v>132000</v>
      </c>
    </row>
    <row r="192" spans="1:14" ht="12.75" customHeight="1" thickBot="1" x14ac:dyDescent="0.25">
      <c r="A192" s="199"/>
      <c r="B192" s="210"/>
      <c r="C192" s="210"/>
      <c r="D192" s="210"/>
      <c r="E192" s="210"/>
      <c r="F192" s="210"/>
      <c r="G192" s="210"/>
      <c r="H192" s="210"/>
      <c r="I192" s="210"/>
      <c r="J192" s="210"/>
      <c r="K192" s="210"/>
      <c r="L192" s="210"/>
      <c r="M192" s="210"/>
      <c r="N192" s="212"/>
    </row>
    <row r="193" spans="1:14" ht="12.75" customHeight="1" x14ac:dyDescent="0.2">
      <c r="A193" s="205" t="s">
        <v>13</v>
      </c>
      <c r="B193" s="194">
        <f>SUM(B171:B191)</f>
        <v>50052</v>
      </c>
      <c r="C193" s="194">
        <f t="shared" ref="C193:M193" si="8">SUM(C171:C191)</f>
        <v>38663</v>
      </c>
      <c r="D193" s="194">
        <f t="shared" si="8"/>
        <v>43104</v>
      </c>
      <c r="E193" s="194">
        <f t="shared" si="8"/>
        <v>42610</v>
      </c>
      <c r="F193" s="194">
        <f t="shared" si="8"/>
        <v>43469</v>
      </c>
      <c r="G193" s="194">
        <f t="shared" si="8"/>
        <v>47967</v>
      </c>
      <c r="H193" s="194">
        <f t="shared" si="8"/>
        <v>53118</v>
      </c>
      <c r="I193" s="194">
        <f t="shared" si="8"/>
        <v>55157</v>
      </c>
      <c r="J193" s="194">
        <f t="shared" si="8"/>
        <v>56450</v>
      </c>
      <c r="K193" s="194">
        <f t="shared" si="8"/>
        <v>54373</v>
      </c>
      <c r="L193" s="194">
        <f t="shared" si="8"/>
        <v>52513</v>
      </c>
      <c r="M193" s="194">
        <f t="shared" si="8"/>
        <v>49486</v>
      </c>
      <c r="N193" s="194">
        <f>SUM(N171:N191)</f>
        <v>586962</v>
      </c>
    </row>
    <row r="194" spans="1:14" ht="12.75" customHeight="1" thickBot="1" x14ac:dyDescent="0.25">
      <c r="A194" s="206"/>
      <c r="B194" s="195"/>
      <c r="C194" s="195"/>
      <c r="D194" s="195"/>
      <c r="E194" s="195"/>
      <c r="F194" s="195"/>
      <c r="G194" s="195"/>
      <c r="H194" s="195"/>
      <c r="I194" s="195"/>
      <c r="J194" s="195"/>
      <c r="K194" s="195"/>
      <c r="L194" s="195"/>
      <c r="M194" s="195"/>
      <c r="N194" s="195"/>
    </row>
    <row r="198" spans="1:14" s="10" customFormat="1" ht="24.95" customHeight="1" x14ac:dyDescent="0.2">
      <c r="A198" s="204" t="s">
        <v>193</v>
      </c>
      <c r="B198" s="204"/>
      <c r="C198" s="204"/>
      <c r="D198" s="204"/>
      <c r="E198" s="204"/>
      <c r="F198" s="204"/>
      <c r="G198" s="204"/>
      <c r="H198" s="204"/>
      <c r="I198" s="204"/>
      <c r="J198" s="204"/>
      <c r="K198" s="204"/>
      <c r="L198" s="204"/>
      <c r="M198" s="204"/>
      <c r="N198" s="204"/>
    </row>
    <row r="199" spans="1:14" ht="12.75" customHeight="1" thickBot="1" x14ac:dyDescent="0.25"/>
    <row r="200" spans="1:14" ht="12.75" customHeight="1" x14ac:dyDescent="0.2">
      <c r="A200" s="198"/>
      <c r="B200" s="198" t="s">
        <v>1</v>
      </c>
      <c r="C200" s="198" t="s">
        <v>2</v>
      </c>
      <c r="D200" s="198" t="s">
        <v>3</v>
      </c>
      <c r="E200" s="198" t="s">
        <v>4</v>
      </c>
      <c r="F200" s="198" t="s">
        <v>5</v>
      </c>
      <c r="G200" s="198" t="s">
        <v>6</v>
      </c>
      <c r="H200" s="198" t="s">
        <v>7</v>
      </c>
      <c r="I200" s="198" t="s">
        <v>8</v>
      </c>
      <c r="J200" s="198" t="s">
        <v>9</v>
      </c>
      <c r="K200" s="198" t="s">
        <v>10</v>
      </c>
      <c r="L200" s="198" t="s">
        <v>11</v>
      </c>
      <c r="M200" s="198" t="s">
        <v>12</v>
      </c>
      <c r="N200" s="196" t="s">
        <v>13</v>
      </c>
    </row>
    <row r="201" spans="1:14" ht="12.75" customHeight="1" thickBot="1" x14ac:dyDescent="0.25">
      <c r="A201" s="199"/>
      <c r="B201" s="199"/>
      <c r="C201" s="199"/>
      <c r="D201" s="199"/>
      <c r="E201" s="199"/>
      <c r="F201" s="199"/>
      <c r="G201" s="199"/>
      <c r="H201" s="199"/>
      <c r="I201" s="199"/>
      <c r="J201" s="199"/>
      <c r="K201" s="199"/>
      <c r="L201" s="199"/>
      <c r="M201" s="199"/>
      <c r="N201" s="197"/>
    </row>
    <row r="202" spans="1:14" ht="12.75" customHeight="1" x14ac:dyDescent="0.2">
      <c r="A202" s="218" t="s">
        <v>33</v>
      </c>
      <c r="B202" s="209">
        <v>6366</v>
      </c>
      <c r="C202" s="209">
        <v>8228</v>
      </c>
      <c r="D202" s="209">
        <v>7141</v>
      </c>
      <c r="E202" s="209">
        <v>1539</v>
      </c>
      <c r="F202" s="209">
        <v>3578</v>
      </c>
      <c r="G202" s="209">
        <v>10742</v>
      </c>
      <c r="H202" s="209">
        <v>8579</v>
      </c>
      <c r="I202" s="209">
        <v>8153</v>
      </c>
      <c r="J202" s="209">
        <v>9926</v>
      </c>
      <c r="K202" s="209">
        <v>8688</v>
      </c>
      <c r="L202" s="209">
        <v>6711</v>
      </c>
      <c r="M202" s="209">
        <v>7186</v>
      </c>
      <c r="N202" s="211">
        <f t="shared" ref="N202:N214" si="9">SUM(B202:M202)</f>
        <v>86837</v>
      </c>
    </row>
    <row r="203" spans="1:14" ht="12.75" customHeight="1" thickBot="1" x14ac:dyDescent="0.25">
      <c r="A203" s="199"/>
      <c r="B203" s="210"/>
      <c r="C203" s="210"/>
      <c r="D203" s="210"/>
      <c r="E203" s="210"/>
      <c r="F203" s="210"/>
      <c r="G203" s="210"/>
      <c r="H203" s="210"/>
      <c r="I203" s="210"/>
      <c r="J203" s="210"/>
      <c r="K203" s="210"/>
      <c r="L203" s="210"/>
      <c r="M203" s="210"/>
      <c r="N203" s="212"/>
    </row>
    <row r="204" spans="1:14" ht="12.75" customHeight="1" x14ac:dyDescent="0.2">
      <c r="A204" s="219" t="s">
        <v>82</v>
      </c>
      <c r="B204" s="209">
        <v>63413</v>
      </c>
      <c r="C204" s="209">
        <v>52775</v>
      </c>
      <c r="D204" s="209">
        <v>48306</v>
      </c>
      <c r="E204" s="209">
        <v>80984</v>
      </c>
      <c r="F204" s="209">
        <v>81370</v>
      </c>
      <c r="G204" s="209">
        <v>77877</v>
      </c>
      <c r="H204" s="209">
        <v>64214</v>
      </c>
      <c r="I204" s="209">
        <v>66167</v>
      </c>
      <c r="J204" s="209">
        <v>70537</v>
      </c>
      <c r="K204" s="209">
        <v>70389</v>
      </c>
      <c r="L204" s="209">
        <v>51431</v>
      </c>
      <c r="M204" s="209">
        <v>56346</v>
      </c>
      <c r="N204" s="211">
        <f>SUM(B204:M204)</f>
        <v>783809</v>
      </c>
    </row>
    <row r="205" spans="1:14" ht="12.75" customHeight="1" thickBot="1" x14ac:dyDescent="0.25">
      <c r="A205" s="208"/>
      <c r="B205" s="210"/>
      <c r="C205" s="210"/>
      <c r="D205" s="210"/>
      <c r="E205" s="210"/>
      <c r="F205" s="210"/>
      <c r="G205" s="210"/>
      <c r="H205" s="210"/>
      <c r="I205" s="210"/>
      <c r="J205" s="210"/>
      <c r="K205" s="210"/>
      <c r="L205" s="210"/>
      <c r="M205" s="210"/>
      <c r="N205" s="212"/>
    </row>
    <row r="206" spans="1:14" ht="12.75" customHeight="1" x14ac:dyDescent="0.2">
      <c r="A206" s="219" t="s">
        <v>83</v>
      </c>
      <c r="B206" s="209">
        <v>6120</v>
      </c>
      <c r="C206" s="209">
        <v>5880</v>
      </c>
      <c r="D206" s="209">
        <v>9565</v>
      </c>
      <c r="E206" s="209">
        <v>13480</v>
      </c>
      <c r="F206" s="209">
        <v>16721</v>
      </c>
      <c r="G206" s="209">
        <v>13493</v>
      </c>
      <c r="H206" s="209">
        <v>10048</v>
      </c>
      <c r="I206" s="209">
        <v>9243</v>
      </c>
      <c r="J206" s="209">
        <v>9375</v>
      </c>
      <c r="K206" s="209">
        <v>10403</v>
      </c>
      <c r="L206" s="209">
        <v>8515</v>
      </c>
      <c r="M206" s="209">
        <v>9057</v>
      </c>
      <c r="N206" s="211">
        <f t="shared" si="9"/>
        <v>121900</v>
      </c>
    </row>
    <row r="207" spans="1:14" ht="12.75" customHeight="1" thickBot="1" x14ac:dyDescent="0.25">
      <c r="A207" s="208"/>
      <c r="B207" s="210"/>
      <c r="C207" s="210"/>
      <c r="D207" s="210"/>
      <c r="E207" s="210"/>
      <c r="F207" s="210"/>
      <c r="G207" s="210"/>
      <c r="H207" s="210"/>
      <c r="I207" s="210"/>
      <c r="J207" s="210"/>
      <c r="K207" s="210"/>
      <c r="L207" s="210"/>
      <c r="M207" s="210"/>
      <c r="N207" s="212"/>
    </row>
    <row r="208" spans="1:14" ht="12.75" customHeight="1" x14ac:dyDescent="0.2">
      <c r="A208" s="218" t="s">
        <v>44</v>
      </c>
      <c r="B208" s="209">
        <v>0</v>
      </c>
      <c r="C208" s="209">
        <v>0</v>
      </c>
      <c r="D208" s="209">
        <v>0</v>
      </c>
      <c r="E208" s="209">
        <v>1700</v>
      </c>
      <c r="F208" s="209">
        <v>0</v>
      </c>
      <c r="G208" s="209">
        <v>0</v>
      </c>
      <c r="H208" s="209">
        <v>1620</v>
      </c>
      <c r="I208" s="209">
        <v>0</v>
      </c>
      <c r="J208" s="209">
        <v>0</v>
      </c>
      <c r="K208" s="209">
        <v>0</v>
      </c>
      <c r="L208" s="209">
        <v>0</v>
      </c>
      <c r="M208" s="209">
        <v>0</v>
      </c>
      <c r="N208" s="211">
        <f t="shared" si="9"/>
        <v>3320</v>
      </c>
    </row>
    <row r="209" spans="1:14" ht="12.75" customHeight="1" thickBot="1" x14ac:dyDescent="0.25">
      <c r="A209" s="199"/>
      <c r="B209" s="210"/>
      <c r="C209" s="210"/>
      <c r="D209" s="210"/>
      <c r="E209" s="210"/>
      <c r="F209" s="210"/>
      <c r="G209" s="210"/>
      <c r="H209" s="210"/>
      <c r="I209" s="210"/>
      <c r="J209" s="210"/>
      <c r="K209" s="210"/>
      <c r="L209" s="210"/>
      <c r="M209" s="210"/>
      <c r="N209" s="212"/>
    </row>
    <row r="210" spans="1:14" ht="12.75" customHeight="1" x14ac:dyDescent="0.2">
      <c r="A210" s="219" t="s">
        <v>84</v>
      </c>
      <c r="B210" s="209">
        <v>0</v>
      </c>
      <c r="C210" s="209">
        <v>0</v>
      </c>
      <c r="D210" s="209">
        <v>0</v>
      </c>
      <c r="E210" s="209">
        <v>0</v>
      </c>
      <c r="F210" s="209">
        <v>0</v>
      </c>
      <c r="G210" s="209">
        <v>0</v>
      </c>
      <c r="H210" s="209">
        <v>0</v>
      </c>
      <c r="I210" s="209">
        <v>0</v>
      </c>
      <c r="J210" s="209">
        <v>0</v>
      </c>
      <c r="K210" s="209">
        <v>0</v>
      </c>
      <c r="L210" s="209">
        <v>0</v>
      </c>
      <c r="M210" s="209">
        <v>0</v>
      </c>
      <c r="N210" s="211">
        <f t="shared" si="9"/>
        <v>0</v>
      </c>
    </row>
    <row r="211" spans="1:14" ht="12.75" customHeight="1" thickBot="1" x14ac:dyDescent="0.25">
      <c r="A211" s="208"/>
      <c r="B211" s="210"/>
      <c r="C211" s="210"/>
      <c r="D211" s="210"/>
      <c r="E211" s="210"/>
      <c r="F211" s="210"/>
      <c r="G211" s="210"/>
      <c r="H211" s="210"/>
      <c r="I211" s="210"/>
      <c r="J211" s="210"/>
      <c r="K211" s="210"/>
      <c r="L211" s="210"/>
      <c r="M211" s="210"/>
      <c r="N211" s="212"/>
    </row>
    <row r="212" spans="1:14" ht="12.75" customHeight="1" x14ac:dyDescent="0.2">
      <c r="A212" s="218" t="s">
        <v>85</v>
      </c>
      <c r="B212" s="209">
        <v>0</v>
      </c>
      <c r="C212" s="209">
        <v>0</v>
      </c>
      <c r="D212" s="209">
        <v>406</v>
      </c>
      <c r="E212" s="209">
        <v>4560</v>
      </c>
      <c r="F212" s="209">
        <v>4290</v>
      </c>
      <c r="G212" s="209">
        <v>3995</v>
      </c>
      <c r="H212" s="209">
        <v>5145</v>
      </c>
      <c r="I212" s="209">
        <v>4025</v>
      </c>
      <c r="J212" s="209">
        <v>5505</v>
      </c>
      <c r="K212" s="209">
        <v>4620</v>
      </c>
      <c r="L212" s="209">
        <v>6870</v>
      </c>
      <c r="M212" s="209">
        <v>0</v>
      </c>
      <c r="N212" s="211">
        <f t="shared" si="9"/>
        <v>39416</v>
      </c>
    </row>
    <row r="213" spans="1:14" ht="12.75" customHeight="1" thickBot="1" x14ac:dyDescent="0.25">
      <c r="A213" s="199"/>
      <c r="B213" s="210"/>
      <c r="C213" s="210"/>
      <c r="D213" s="210"/>
      <c r="E213" s="210"/>
      <c r="F213" s="210"/>
      <c r="G213" s="210"/>
      <c r="H213" s="210"/>
      <c r="I213" s="210"/>
      <c r="J213" s="210"/>
      <c r="K213" s="210"/>
      <c r="L213" s="210"/>
      <c r="M213" s="210"/>
      <c r="N213" s="212"/>
    </row>
    <row r="214" spans="1:14" ht="12.75" customHeight="1" x14ac:dyDescent="0.2">
      <c r="A214" s="218" t="s">
        <v>86</v>
      </c>
      <c r="B214" s="209">
        <v>0</v>
      </c>
      <c r="C214" s="209">
        <v>0</v>
      </c>
      <c r="D214" s="209">
        <v>0</v>
      </c>
      <c r="E214" s="209">
        <v>0</v>
      </c>
      <c r="F214" s="209">
        <v>0</v>
      </c>
      <c r="G214" s="209">
        <v>0</v>
      </c>
      <c r="H214" s="209">
        <v>0</v>
      </c>
      <c r="I214" s="209">
        <v>0</v>
      </c>
      <c r="J214" s="209">
        <v>0</v>
      </c>
      <c r="K214" s="209">
        <v>0</v>
      </c>
      <c r="L214" s="209">
        <v>0</v>
      </c>
      <c r="M214" s="209">
        <v>0</v>
      </c>
      <c r="N214" s="211">
        <f t="shared" si="9"/>
        <v>0</v>
      </c>
    </row>
    <row r="215" spans="1:14" ht="12.75" customHeight="1" thickBot="1" x14ac:dyDescent="0.25">
      <c r="A215" s="199"/>
      <c r="B215" s="210"/>
      <c r="C215" s="210"/>
      <c r="D215" s="210"/>
      <c r="E215" s="210"/>
      <c r="F215" s="210"/>
      <c r="G215" s="210"/>
      <c r="H215" s="210"/>
      <c r="I215" s="210"/>
      <c r="J215" s="210"/>
      <c r="K215" s="210"/>
      <c r="L215" s="210"/>
      <c r="M215" s="210"/>
      <c r="N215" s="212"/>
    </row>
    <row r="216" spans="1:14" ht="12.75" customHeight="1" x14ac:dyDescent="0.2">
      <c r="A216" s="219" t="s">
        <v>87</v>
      </c>
      <c r="B216" s="209">
        <v>1920</v>
      </c>
      <c r="C216" s="209">
        <v>2190</v>
      </c>
      <c r="D216" s="209">
        <v>1922</v>
      </c>
      <c r="E216" s="209">
        <v>1267</v>
      </c>
      <c r="F216" s="209">
        <v>710</v>
      </c>
      <c r="G216" s="209">
        <v>1235</v>
      </c>
      <c r="H216" s="209">
        <v>0</v>
      </c>
      <c r="I216" s="209">
        <v>2315</v>
      </c>
      <c r="J216" s="209">
        <v>1360</v>
      </c>
      <c r="K216" s="209">
        <v>1575</v>
      </c>
      <c r="L216" s="209">
        <v>1380</v>
      </c>
      <c r="M216" s="209">
        <v>798</v>
      </c>
      <c r="N216" s="211">
        <f>SUM(B216:M216)</f>
        <v>16672</v>
      </c>
    </row>
    <row r="217" spans="1:14" ht="12.75" customHeight="1" thickBot="1" x14ac:dyDescent="0.25">
      <c r="A217" s="208"/>
      <c r="B217" s="210"/>
      <c r="C217" s="210"/>
      <c r="D217" s="210"/>
      <c r="E217" s="210"/>
      <c r="F217" s="210"/>
      <c r="G217" s="210"/>
      <c r="H217" s="210"/>
      <c r="I217" s="210"/>
      <c r="J217" s="210"/>
      <c r="K217" s="210"/>
      <c r="L217" s="210"/>
      <c r="M217" s="210"/>
      <c r="N217" s="212"/>
    </row>
    <row r="218" spans="1:14" ht="12.75" customHeight="1" x14ac:dyDescent="0.2">
      <c r="A218" s="218" t="s">
        <v>88</v>
      </c>
      <c r="B218" s="209">
        <v>1748</v>
      </c>
      <c r="C218" s="209">
        <v>3404</v>
      </c>
      <c r="D218" s="209">
        <v>782</v>
      </c>
      <c r="E218" s="209">
        <v>917</v>
      </c>
      <c r="F218" s="209">
        <v>1020</v>
      </c>
      <c r="G218" s="209">
        <v>1406</v>
      </c>
      <c r="H218" s="209">
        <v>2682</v>
      </c>
      <c r="I218" s="209">
        <v>2293</v>
      </c>
      <c r="J218" s="209">
        <v>3206</v>
      </c>
      <c r="K218" s="209">
        <v>2778</v>
      </c>
      <c r="L218" s="209">
        <v>3375</v>
      </c>
      <c r="M218" s="209">
        <v>2268</v>
      </c>
      <c r="N218" s="211">
        <f>SUM(B218:M218)</f>
        <v>25879</v>
      </c>
    </row>
    <row r="219" spans="1:14" ht="12.75" customHeight="1" thickBot="1" x14ac:dyDescent="0.25">
      <c r="A219" s="199"/>
      <c r="B219" s="210"/>
      <c r="C219" s="210"/>
      <c r="D219" s="210"/>
      <c r="E219" s="210"/>
      <c r="F219" s="210"/>
      <c r="G219" s="210"/>
      <c r="H219" s="210"/>
      <c r="I219" s="210"/>
      <c r="J219" s="210"/>
      <c r="K219" s="210"/>
      <c r="L219" s="210"/>
      <c r="M219" s="210"/>
      <c r="N219" s="212"/>
    </row>
    <row r="220" spans="1:14" ht="12.75" customHeight="1" x14ac:dyDescent="0.2">
      <c r="A220" s="218" t="s">
        <v>89</v>
      </c>
      <c r="B220" s="209">
        <v>4609</v>
      </c>
      <c r="C220" s="209">
        <v>5927</v>
      </c>
      <c r="D220" s="209">
        <v>10080</v>
      </c>
      <c r="E220" s="209">
        <v>3721</v>
      </c>
      <c r="F220" s="209">
        <v>6786</v>
      </c>
      <c r="G220" s="209">
        <v>6388</v>
      </c>
      <c r="H220" s="209">
        <v>6430</v>
      </c>
      <c r="I220" s="209">
        <v>6907</v>
      </c>
      <c r="J220" s="209">
        <v>4681</v>
      </c>
      <c r="K220" s="209">
        <v>6134</v>
      </c>
      <c r="L220" s="209">
        <v>7995</v>
      </c>
      <c r="M220" s="209">
        <v>4394</v>
      </c>
      <c r="N220" s="211">
        <f>SUM(B220:M220)</f>
        <v>74052</v>
      </c>
    </row>
    <row r="221" spans="1:14" ht="12.75" customHeight="1" thickBot="1" x14ac:dyDescent="0.25">
      <c r="A221" s="199"/>
      <c r="B221" s="210"/>
      <c r="C221" s="210"/>
      <c r="D221" s="210"/>
      <c r="E221" s="210"/>
      <c r="F221" s="210"/>
      <c r="G221" s="210"/>
      <c r="H221" s="210"/>
      <c r="I221" s="210"/>
      <c r="J221" s="210"/>
      <c r="K221" s="210"/>
      <c r="L221" s="210"/>
      <c r="M221" s="210"/>
      <c r="N221" s="212"/>
    </row>
    <row r="222" spans="1:14" ht="12.75" customHeight="1" x14ac:dyDescent="0.2">
      <c r="A222" s="205" t="s">
        <v>13</v>
      </c>
      <c r="B222" s="194">
        <f t="shared" ref="B222:M222" si="10">SUM(B202:B220)</f>
        <v>84176</v>
      </c>
      <c r="C222" s="194">
        <f t="shared" si="10"/>
        <v>78404</v>
      </c>
      <c r="D222" s="194">
        <f t="shared" si="10"/>
        <v>78202</v>
      </c>
      <c r="E222" s="194">
        <f t="shared" si="10"/>
        <v>108168</v>
      </c>
      <c r="F222" s="194">
        <f t="shared" si="10"/>
        <v>114475</v>
      </c>
      <c r="G222" s="194">
        <f t="shared" si="10"/>
        <v>115136</v>
      </c>
      <c r="H222" s="194">
        <f t="shared" si="10"/>
        <v>98718</v>
      </c>
      <c r="I222" s="194">
        <f t="shared" si="10"/>
        <v>99103</v>
      </c>
      <c r="J222" s="194">
        <f t="shared" si="10"/>
        <v>104590</v>
      </c>
      <c r="K222" s="194">
        <f t="shared" si="10"/>
        <v>104587</v>
      </c>
      <c r="L222" s="194">
        <f t="shared" si="10"/>
        <v>86277</v>
      </c>
      <c r="M222" s="194">
        <f t="shared" si="10"/>
        <v>80049</v>
      </c>
      <c r="N222" s="194">
        <f>SUM(B222:M222)</f>
        <v>1151885</v>
      </c>
    </row>
    <row r="223" spans="1:14" ht="12.75" customHeight="1" thickBot="1" x14ac:dyDescent="0.25">
      <c r="A223" s="206"/>
      <c r="B223" s="195"/>
      <c r="C223" s="195"/>
      <c r="D223" s="195"/>
      <c r="E223" s="195"/>
      <c r="F223" s="195"/>
      <c r="G223" s="195"/>
      <c r="H223" s="195"/>
      <c r="I223" s="195"/>
      <c r="J223" s="195"/>
      <c r="K223" s="195"/>
      <c r="L223" s="195"/>
      <c r="M223" s="195"/>
      <c r="N223" s="195"/>
    </row>
    <row r="227" spans="1:14" s="10" customFormat="1" ht="24.95" customHeight="1" x14ac:dyDescent="0.2">
      <c r="A227" s="204" t="s">
        <v>194</v>
      </c>
      <c r="B227" s="204"/>
      <c r="C227" s="204"/>
      <c r="D227" s="204"/>
      <c r="E227" s="204"/>
      <c r="F227" s="204"/>
      <c r="G227" s="204"/>
      <c r="H227" s="204"/>
      <c r="I227" s="204"/>
      <c r="J227" s="204"/>
      <c r="K227" s="204"/>
      <c r="L227" s="204"/>
      <c r="M227" s="204"/>
      <c r="N227" s="204"/>
    </row>
    <row r="228" spans="1:14" ht="12.75" customHeight="1" thickBot="1" x14ac:dyDescent="0.25"/>
    <row r="229" spans="1:14" ht="12.75" customHeight="1" x14ac:dyDescent="0.2">
      <c r="A229" s="198"/>
      <c r="B229" s="198" t="s">
        <v>1</v>
      </c>
      <c r="C229" s="198" t="s">
        <v>2</v>
      </c>
      <c r="D229" s="198" t="s">
        <v>3</v>
      </c>
      <c r="E229" s="198" t="s">
        <v>4</v>
      </c>
      <c r="F229" s="198" t="s">
        <v>5</v>
      </c>
      <c r="G229" s="198" t="s">
        <v>6</v>
      </c>
      <c r="H229" s="198" t="s">
        <v>7</v>
      </c>
      <c r="I229" s="198" t="s">
        <v>8</v>
      </c>
      <c r="J229" s="198" t="s">
        <v>9</v>
      </c>
      <c r="K229" s="198" t="s">
        <v>10</v>
      </c>
      <c r="L229" s="198" t="s">
        <v>11</v>
      </c>
      <c r="M229" s="198" t="s">
        <v>12</v>
      </c>
      <c r="N229" s="196" t="s">
        <v>13</v>
      </c>
    </row>
    <row r="230" spans="1:14" ht="12.75" customHeight="1" thickBot="1" x14ac:dyDescent="0.25">
      <c r="A230" s="199"/>
      <c r="B230" s="199"/>
      <c r="C230" s="199"/>
      <c r="D230" s="199"/>
      <c r="E230" s="199"/>
      <c r="F230" s="199"/>
      <c r="G230" s="199"/>
      <c r="H230" s="199"/>
      <c r="I230" s="199"/>
      <c r="J230" s="199"/>
      <c r="K230" s="199"/>
      <c r="L230" s="199"/>
      <c r="M230" s="199"/>
      <c r="N230" s="197"/>
    </row>
    <row r="231" spans="1:14" ht="12.75" customHeight="1" x14ac:dyDescent="0.2">
      <c r="A231" s="218" t="s">
        <v>91</v>
      </c>
      <c r="B231" s="209">
        <v>36520</v>
      </c>
      <c r="C231" s="209">
        <v>32800</v>
      </c>
      <c r="D231" s="209">
        <v>30880</v>
      </c>
      <c r="E231" s="209">
        <v>33680</v>
      </c>
      <c r="F231" s="209">
        <v>34760</v>
      </c>
      <c r="G231" s="209">
        <v>30080</v>
      </c>
      <c r="H231" s="209">
        <v>19200</v>
      </c>
      <c r="I231" s="209">
        <v>30640</v>
      </c>
      <c r="J231" s="209">
        <v>36360</v>
      </c>
      <c r="K231" s="209">
        <v>27160</v>
      </c>
      <c r="L231" s="209">
        <v>30160</v>
      </c>
      <c r="M231" s="209">
        <v>11360</v>
      </c>
      <c r="N231" s="211">
        <f>SUM(B231:M231)</f>
        <v>353600</v>
      </c>
    </row>
    <row r="232" spans="1:14" ht="12.75" customHeight="1" thickBot="1" x14ac:dyDescent="0.25">
      <c r="A232" s="199"/>
      <c r="B232" s="210"/>
      <c r="C232" s="210"/>
      <c r="D232" s="210"/>
      <c r="E232" s="210"/>
      <c r="F232" s="210"/>
      <c r="G232" s="210"/>
      <c r="H232" s="210"/>
      <c r="I232" s="210"/>
      <c r="J232" s="210"/>
      <c r="K232" s="210"/>
      <c r="L232" s="210"/>
      <c r="M232" s="210"/>
      <c r="N232" s="212"/>
    </row>
    <row r="233" spans="1:14" ht="12.75" customHeight="1" x14ac:dyDescent="0.2">
      <c r="A233" s="205" t="s">
        <v>13</v>
      </c>
      <c r="B233" s="194">
        <f t="shared" ref="B233:M233" si="11">SUM(B231:B231)</f>
        <v>36520</v>
      </c>
      <c r="C233" s="194">
        <f t="shared" si="11"/>
        <v>32800</v>
      </c>
      <c r="D233" s="194">
        <f t="shared" si="11"/>
        <v>30880</v>
      </c>
      <c r="E233" s="194">
        <f t="shared" si="11"/>
        <v>33680</v>
      </c>
      <c r="F233" s="194">
        <f t="shared" si="11"/>
        <v>34760</v>
      </c>
      <c r="G233" s="194">
        <f t="shared" si="11"/>
        <v>30080</v>
      </c>
      <c r="H233" s="194">
        <f t="shared" si="11"/>
        <v>19200</v>
      </c>
      <c r="I233" s="194">
        <f t="shared" si="11"/>
        <v>30640</v>
      </c>
      <c r="J233" s="194">
        <f t="shared" si="11"/>
        <v>36360</v>
      </c>
      <c r="K233" s="194">
        <f t="shared" si="11"/>
        <v>27160</v>
      </c>
      <c r="L233" s="194">
        <f t="shared" si="11"/>
        <v>30160</v>
      </c>
      <c r="M233" s="194">
        <f t="shared" si="11"/>
        <v>11360</v>
      </c>
      <c r="N233" s="194">
        <f>SUM(B233:M233)</f>
        <v>353600</v>
      </c>
    </row>
    <row r="234" spans="1:14" ht="12.75" customHeight="1" thickBot="1" x14ac:dyDescent="0.25">
      <c r="A234" s="206"/>
      <c r="B234" s="195"/>
      <c r="C234" s="195"/>
      <c r="D234" s="195"/>
      <c r="E234" s="195"/>
      <c r="F234" s="195"/>
      <c r="G234" s="195"/>
      <c r="H234" s="195"/>
      <c r="I234" s="195"/>
      <c r="J234" s="195"/>
      <c r="K234" s="195"/>
      <c r="L234" s="195"/>
      <c r="M234" s="195"/>
      <c r="N234" s="195"/>
    </row>
  </sheetData>
  <mergeCells count="1345">
    <mergeCell ref="M94:M95"/>
    <mergeCell ref="L92:L93"/>
    <mergeCell ref="M92:M93"/>
    <mergeCell ref="G51:G52"/>
    <mergeCell ref="N51:N52"/>
    <mergeCell ref="J51:J52"/>
    <mergeCell ref="K51:K52"/>
    <mergeCell ref="L51:L52"/>
    <mergeCell ref="I127:I128"/>
    <mergeCell ref="J127:J128"/>
    <mergeCell ref="L193:L194"/>
    <mergeCell ref="M193:M194"/>
    <mergeCell ref="I193:I194"/>
    <mergeCell ref="J160:J161"/>
    <mergeCell ref="K160:K161"/>
    <mergeCell ref="L191:L192"/>
    <mergeCell ref="M127:M128"/>
    <mergeCell ref="N127:N128"/>
    <mergeCell ref="M96:M97"/>
    <mergeCell ref="N96:N97"/>
    <mergeCell ref="M189:M190"/>
    <mergeCell ref="N189:N190"/>
    <mergeCell ref="N187:N188"/>
    <mergeCell ref="N185:N186"/>
    <mergeCell ref="N183:N184"/>
    <mergeCell ref="M187:M188"/>
    <mergeCell ref="J179:J180"/>
    <mergeCell ref="K179:K180"/>
    <mergeCell ref="L179:L180"/>
    <mergeCell ref="G162:G163"/>
    <mergeCell ref="H162:H163"/>
    <mergeCell ref="I162:I163"/>
    <mergeCell ref="B96:B97"/>
    <mergeCell ref="C96:C97"/>
    <mergeCell ref="D96:D97"/>
    <mergeCell ref="E96:E97"/>
    <mergeCell ref="F96:F97"/>
    <mergeCell ref="G96:G97"/>
    <mergeCell ref="E127:E128"/>
    <mergeCell ref="F127:F128"/>
    <mergeCell ref="I96:I97"/>
    <mergeCell ref="J96:J97"/>
    <mergeCell ref="K96:K97"/>
    <mergeCell ref="K127:K128"/>
    <mergeCell ref="L127:L128"/>
    <mergeCell ref="L123:L124"/>
    <mergeCell ref="K121:K122"/>
    <mergeCell ref="L121:L122"/>
    <mergeCell ref="I121:I122"/>
    <mergeCell ref="J123:J124"/>
    <mergeCell ref="H96:H97"/>
    <mergeCell ref="L96:L97"/>
    <mergeCell ref="G121:G122"/>
    <mergeCell ref="H121:H122"/>
    <mergeCell ref="L119:L120"/>
    <mergeCell ref="D103:D104"/>
    <mergeCell ref="E103:E104"/>
    <mergeCell ref="J121:J122"/>
    <mergeCell ref="K123:K124"/>
    <mergeCell ref="B222:B223"/>
    <mergeCell ref="C222:C223"/>
    <mergeCell ref="K193:K194"/>
    <mergeCell ref="G222:G223"/>
    <mergeCell ref="H222:H223"/>
    <mergeCell ref="I222:I223"/>
    <mergeCell ref="G193:G194"/>
    <mergeCell ref="H193:H194"/>
    <mergeCell ref="I214:I215"/>
    <mergeCell ref="J214:J215"/>
    <mergeCell ref="H212:H213"/>
    <mergeCell ref="I212:I213"/>
    <mergeCell ref="N193:N194"/>
    <mergeCell ref="N222:N223"/>
    <mergeCell ref="B193:B194"/>
    <mergeCell ref="C193:C194"/>
    <mergeCell ref="D193:D194"/>
    <mergeCell ref="E193:E194"/>
    <mergeCell ref="F193:F194"/>
    <mergeCell ref="J193:J194"/>
    <mergeCell ref="J222:J223"/>
    <mergeCell ref="K222:K223"/>
    <mergeCell ref="N216:N217"/>
    <mergeCell ref="L216:L217"/>
    <mergeCell ref="M218:M219"/>
    <mergeCell ref="M220:M221"/>
    <mergeCell ref="M216:M217"/>
    <mergeCell ref="M214:M215"/>
    <mergeCell ref="C212:C213"/>
    <mergeCell ref="D212:D213"/>
    <mergeCell ref="E212:E213"/>
    <mergeCell ref="K214:K215"/>
    <mergeCell ref="A31:A32"/>
    <mergeCell ref="A35:A36"/>
    <mergeCell ref="A45:A46"/>
    <mergeCell ref="A47:A48"/>
    <mergeCell ref="A49:A50"/>
    <mergeCell ref="A51:A52"/>
    <mergeCell ref="A60:A61"/>
    <mergeCell ref="A62:A63"/>
    <mergeCell ref="A58:A59"/>
    <mergeCell ref="A56:N56"/>
    <mergeCell ref="C45:C46"/>
    <mergeCell ref="B45:B46"/>
    <mergeCell ref="B51:B52"/>
    <mergeCell ref="C51:C52"/>
    <mergeCell ref="D51:D52"/>
    <mergeCell ref="E51:E52"/>
    <mergeCell ref="F51:F52"/>
    <mergeCell ref="H51:H52"/>
    <mergeCell ref="M51:M52"/>
    <mergeCell ref="D62:D63"/>
    <mergeCell ref="E62:E63"/>
    <mergeCell ref="J62:J63"/>
    <mergeCell ref="L62:L63"/>
    <mergeCell ref="M49:M50"/>
    <mergeCell ref="N49:N50"/>
    <mergeCell ref="N47:N48"/>
    <mergeCell ref="D49:D50"/>
    <mergeCell ref="E49:E50"/>
    <mergeCell ref="F49:F50"/>
    <mergeCell ref="G49:G50"/>
    <mergeCell ref="H49:H50"/>
    <mergeCell ref="B60:B61"/>
    <mergeCell ref="A140:A141"/>
    <mergeCell ref="A142:A143"/>
    <mergeCell ref="A105:A106"/>
    <mergeCell ref="A107:A108"/>
    <mergeCell ref="A109:A110"/>
    <mergeCell ref="A111:A112"/>
    <mergeCell ref="A113:A114"/>
    <mergeCell ref="A115:A116"/>
    <mergeCell ref="A66:A67"/>
    <mergeCell ref="A68:A69"/>
    <mergeCell ref="A70:A71"/>
    <mergeCell ref="A72:A73"/>
    <mergeCell ref="A74:A75"/>
    <mergeCell ref="A76:A77"/>
    <mergeCell ref="A86:A87"/>
    <mergeCell ref="A88:A89"/>
    <mergeCell ref="A90:A91"/>
    <mergeCell ref="A78:A79"/>
    <mergeCell ref="A80:A81"/>
    <mergeCell ref="A82:A83"/>
    <mergeCell ref="A84:A85"/>
    <mergeCell ref="A94:A95"/>
    <mergeCell ref="A92:A93"/>
    <mergeCell ref="A96:A97"/>
    <mergeCell ref="A175:A176"/>
    <mergeCell ref="A177:A178"/>
    <mergeCell ref="B175:B176"/>
    <mergeCell ref="C175:C176"/>
    <mergeCell ref="A169:A170"/>
    <mergeCell ref="A117:A118"/>
    <mergeCell ref="A119:A120"/>
    <mergeCell ref="A150:A151"/>
    <mergeCell ref="A152:A153"/>
    <mergeCell ref="A123:A124"/>
    <mergeCell ref="A125:A126"/>
    <mergeCell ref="A144:A145"/>
    <mergeCell ref="A146:A147"/>
    <mergeCell ref="A127:A128"/>
    <mergeCell ref="A222:A223"/>
    <mergeCell ref="A193:A194"/>
    <mergeCell ref="A162:A163"/>
    <mergeCell ref="A187:A188"/>
    <mergeCell ref="A189:A190"/>
    <mergeCell ref="A191:A192"/>
    <mergeCell ref="A218:A219"/>
    <mergeCell ref="A220:A221"/>
    <mergeCell ref="A171:A172"/>
    <mergeCell ref="A173:A174"/>
    <mergeCell ref="A158:A159"/>
    <mergeCell ref="A160:A161"/>
    <mergeCell ref="A154:A155"/>
    <mergeCell ref="A156:A157"/>
    <mergeCell ref="A148:A149"/>
    <mergeCell ref="A121:A122"/>
    <mergeCell ref="A136:A137"/>
    <mergeCell ref="A138:A139"/>
    <mergeCell ref="A214:A215"/>
    <mergeCell ref="A216:A217"/>
    <mergeCell ref="J216:J217"/>
    <mergeCell ref="K216:K217"/>
    <mergeCell ref="F220:F221"/>
    <mergeCell ref="G220:G221"/>
    <mergeCell ref="H220:H221"/>
    <mergeCell ref="I220:I221"/>
    <mergeCell ref="A202:A203"/>
    <mergeCell ref="A204:A205"/>
    <mergeCell ref="A206:A207"/>
    <mergeCell ref="A208:A209"/>
    <mergeCell ref="A179:A180"/>
    <mergeCell ref="A181:A182"/>
    <mergeCell ref="A183:A184"/>
    <mergeCell ref="A185:A186"/>
    <mergeCell ref="A200:A201"/>
    <mergeCell ref="A210:A211"/>
    <mergeCell ref="A212:A213"/>
    <mergeCell ref="B218:B219"/>
    <mergeCell ref="C218:C219"/>
    <mergeCell ref="D218:D219"/>
    <mergeCell ref="B220:B221"/>
    <mergeCell ref="C220:C221"/>
    <mergeCell ref="D220:D221"/>
    <mergeCell ref="E220:E221"/>
    <mergeCell ref="K218:K219"/>
    <mergeCell ref="E218:E219"/>
    <mergeCell ref="F218:F219"/>
    <mergeCell ref="G218:G219"/>
    <mergeCell ref="H218:H219"/>
    <mergeCell ref="B212:B213"/>
    <mergeCell ref="G231:G232"/>
    <mergeCell ref="H231:H232"/>
    <mergeCell ref="I231:I232"/>
    <mergeCell ref="L218:L219"/>
    <mergeCell ref="I218:I219"/>
    <mergeCell ref="J218:J219"/>
    <mergeCell ref="L220:L221"/>
    <mergeCell ref="K220:K221"/>
    <mergeCell ref="M229:M230"/>
    <mergeCell ref="N229:N230"/>
    <mergeCell ref="N220:N221"/>
    <mergeCell ref="B231:B232"/>
    <mergeCell ref="J229:J230"/>
    <mergeCell ref="J231:J232"/>
    <mergeCell ref="J220:J221"/>
    <mergeCell ref="K229:K230"/>
    <mergeCell ref="H229:H230"/>
    <mergeCell ref="K231:K232"/>
    <mergeCell ref="C231:C232"/>
    <mergeCell ref="D231:D232"/>
    <mergeCell ref="E231:E232"/>
    <mergeCell ref="F231:F232"/>
    <mergeCell ref="D222:D223"/>
    <mergeCell ref="L222:L223"/>
    <mergeCell ref="L231:L232"/>
    <mergeCell ref="A227:N227"/>
    <mergeCell ref="M231:M232"/>
    <mergeCell ref="N231:N232"/>
    <mergeCell ref="M222:M223"/>
    <mergeCell ref="F222:F223"/>
    <mergeCell ref="E222:E223"/>
    <mergeCell ref="N218:N219"/>
    <mergeCell ref="L214:L215"/>
    <mergeCell ref="B214:B215"/>
    <mergeCell ref="C214:C215"/>
    <mergeCell ref="D214:D215"/>
    <mergeCell ref="E214:E215"/>
    <mergeCell ref="F214:F215"/>
    <mergeCell ref="G214:G215"/>
    <mergeCell ref="N214:N215"/>
    <mergeCell ref="F216:F217"/>
    <mergeCell ref="G216:G217"/>
    <mergeCell ref="H216:H217"/>
    <mergeCell ref="I216:I217"/>
    <mergeCell ref="N212:N213"/>
    <mergeCell ref="H214:H215"/>
    <mergeCell ref="M212:M213"/>
    <mergeCell ref="F212:F213"/>
    <mergeCell ref="G212:G213"/>
    <mergeCell ref="B216:B217"/>
    <mergeCell ref="C216:C217"/>
    <mergeCell ref="D216:D217"/>
    <mergeCell ref="E216:E217"/>
    <mergeCell ref="N210:N211"/>
    <mergeCell ref="N208:N209"/>
    <mergeCell ref="B210:B211"/>
    <mergeCell ref="C210:C211"/>
    <mergeCell ref="D210:D211"/>
    <mergeCell ref="E210:E211"/>
    <mergeCell ref="F210:F211"/>
    <mergeCell ref="G210:G211"/>
    <mergeCell ref="H210:H211"/>
    <mergeCell ref="L208:L209"/>
    <mergeCell ref="K210:K211"/>
    <mergeCell ref="L210:L211"/>
    <mergeCell ref="I210:I211"/>
    <mergeCell ref="J210:J211"/>
    <mergeCell ref="J208:J209"/>
    <mergeCell ref="K208:K209"/>
    <mergeCell ref="L212:L213"/>
    <mergeCell ref="M210:M211"/>
    <mergeCell ref="J212:J213"/>
    <mergeCell ref="K212:K213"/>
    <mergeCell ref="M208:M209"/>
    <mergeCell ref="F208:F209"/>
    <mergeCell ref="G208:G209"/>
    <mergeCell ref="H208:H209"/>
    <mergeCell ref="I208:I209"/>
    <mergeCell ref="N206:N207"/>
    <mergeCell ref="B208:B209"/>
    <mergeCell ref="C208:C209"/>
    <mergeCell ref="D208:D209"/>
    <mergeCell ref="E208:E209"/>
    <mergeCell ref="D204:D205"/>
    <mergeCell ref="E204:E205"/>
    <mergeCell ref="J204:J205"/>
    <mergeCell ref="K204:K205"/>
    <mergeCell ref="L204:L205"/>
    <mergeCell ref="F204:F205"/>
    <mergeCell ref="G204:G205"/>
    <mergeCell ref="H204:H205"/>
    <mergeCell ref="I204:I205"/>
    <mergeCell ref="M206:M207"/>
    <mergeCell ref="L206:L207"/>
    <mergeCell ref="I206:I207"/>
    <mergeCell ref="J206:J207"/>
    <mergeCell ref="N204:N205"/>
    <mergeCell ref="B206:B207"/>
    <mergeCell ref="C206:C207"/>
    <mergeCell ref="D206:D207"/>
    <mergeCell ref="E206:E207"/>
    <mergeCell ref="F206:F207"/>
    <mergeCell ref="G206:G207"/>
    <mergeCell ref="H206:H207"/>
    <mergeCell ref="K206:K207"/>
    <mergeCell ref="M204:M205"/>
    <mergeCell ref="M191:M192"/>
    <mergeCell ref="F191:F192"/>
    <mergeCell ref="G191:G192"/>
    <mergeCell ref="H191:H192"/>
    <mergeCell ref="I191:I192"/>
    <mergeCell ref="B191:B192"/>
    <mergeCell ref="C191:C192"/>
    <mergeCell ref="D191:D192"/>
    <mergeCell ref="E191:E192"/>
    <mergeCell ref="M202:M203"/>
    <mergeCell ref="N202:N203"/>
    <mergeCell ref="N191:N192"/>
    <mergeCell ref="B202:B203"/>
    <mergeCell ref="C202:C203"/>
    <mergeCell ref="D202:D203"/>
    <mergeCell ref="E202:E203"/>
    <mergeCell ref="F202:F203"/>
    <mergeCell ref="G202:G203"/>
    <mergeCell ref="H202:H203"/>
    <mergeCell ref="B187:B188"/>
    <mergeCell ref="C187:C188"/>
    <mergeCell ref="D187:D188"/>
    <mergeCell ref="E187:E188"/>
    <mergeCell ref="K202:K203"/>
    <mergeCell ref="L202:L203"/>
    <mergeCell ref="I202:I203"/>
    <mergeCell ref="J202:J203"/>
    <mergeCell ref="J187:J188"/>
    <mergeCell ref="K187:K188"/>
    <mergeCell ref="L187:L188"/>
    <mergeCell ref="F187:F188"/>
    <mergeCell ref="G187:G188"/>
    <mergeCell ref="H187:H188"/>
    <mergeCell ref="I187:I188"/>
    <mergeCell ref="B189:B190"/>
    <mergeCell ref="C189:C190"/>
    <mergeCell ref="D189:D190"/>
    <mergeCell ref="E189:E190"/>
    <mergeCell ref="F189:F190"/>
    <mergeCell ref="G189:G190"/>
    <mergeCell ref="H189:H190"/>
    <mergeCell ref="K189:K190"/>
    <mergeCell ref="L189:L190"/>
    <mergeCell ref="I189:I190"/>
    <mergeCell ref="J189:J190"/>
    <mergeCell ref="J191:J192"/>
    <mergeCell ref="K191:K192"/>
    <mergeCell ref="B183:B184"/>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B185:B186"/>
    <mergeCell ref="C185:C186"/>
    <mergeCell ref="D185:D186"/>
    <mergeCell ref="E185:E186"/>
    <mergeCell ref="F185:F186"/>
    <mergeCell ref="G185:G186"/>
    <mergeCell ref="H185:H186"/>
    <mergeCell ref="K185:K186"/>
    <mergeCell ref="L185:L186"/>
    <mergeCell ref="I185:I186"/>
    <mergeCell ref="J185:J186"/>
    <mergeCell ref="F179:F180"/>
    <mergeCell ref="G179:G180"/>
    <mergeCell ref="H179:H180"/>
    <mergeCell ref="I179:I180"/>
    <mergeCell ref="M181:M182"/>
    <mergeCell ref="E179:E180"/>
    <mergeCell ref="N181:N182"/>
    <mergeCell ref="N179:N180"/>
    <mergeCell ref="B181:B182"/>
    <mergeCell ref="C181:C182"/>
    <mergeCell ref="D181:D182"/>
    <mergeCell ref="E181:E182"/>
    <mergeCell ref="F181:F182"/>
    <mergeCell ref="G181:G182"/>
    <mergeCell ref="H181:H182"/>
    <mergeCell ref="M179:M180"/>
    <mergeCell ref="J175:J176"/>
    <mergeCell ref="K175:K176"/>
    <mergeCell ref="L175:L176"/>
    <mergeCell ref="M175:M176"/>
    <mergeCell ref="F175:F176"/>
    <mergeCell ref="G175:G176"/>
    <mergeCell ref="H175:H176"/>
    <mergeCell ref="I175:I176"/>
    <mergeCell ref="M177:M178"/>
    <mergeCell ref="K177:K178"/>
    <mergeCell ref="L177:L178"/>
    <mergeCell ref="I177:I178"/>
    <mergeCell ref="J177:J178"/>
    <mergeCell ref="N177:N178"/>
    <mergeCell ref="N175:N176"/>
    <mergeCell ref="B177:B178"/>
    <mergeCell ref="C177:C178"/>
    <mergeCell ref="D177:D178"/>
    <mergeCell ref="E177:E178"/>
    <mergeCell ref="F177:F178"/>
    <mergeCell ref="G177:G178"/>
    <mergeCell ref="H177:H178"/>
    <mergeCell ref="D175:D176"/>
    <mergeCell ref="E175:E176"/>
    <mergeCell ref="B171:B172"/>
    <mergeCell ref="C171:C172"/>
    <mergeCell ref="D171:D172"/>
    <mergeCell ref="E171:E172"/>
    <mergeCell ref="F171:F172"/>
    <mergeCell ref="G171:G172"/>
    <mergeCell ref="K162:K163"/>
    <mergeCell ref="M162:M163"/>
    <mergeCell ref="N162:N163"/>
    <mergeCell ref="N171:N172"/>
    <mergeCell ref="L171:L172"/>
    <mergeCell ref="B173:B174"/>
    <mergeCell ref="C173:C174"/>
    <mergeCell ref="D173:D174"/>
    <mergeCell ref="E173:E174"/>
    <mergeCell ref="F173:F174"/>
    <mergeCell ref="G173:G174"/>
    <mergeCell ref="H173:H174"/>
    <mergeCell ref="K173:K174"/>
    <mergeCell ref="L173:L174"/>
    <mergeCell ref="I173:I174"/>
    <mergeCell ref="J173:J174"/>
    <mergeCell ref="A167:N167"/>
    <mergeCell ref="F162:F163"/>
    <mergeCell ref="J162:J163"/>
    <mergeCell ref="L162:L163"/>
    <mergeCell ref="B162:B163"/>
    <mergeCell ref="C162:C163"/>
    <mergeCell ref="D162:D163"/>
    <mergeCell ref="N158:N159"/>
    <mergeCell ref="N156:N157"/>
    <mergeCell ref="B158:B159"/>
    <mergeCell ref="C158:C159"/>
    <mergeCell ref="D158:D159"/>
    <mergeCell ref="E158:E159"/>
    <mergeCell ref="F158:F159"/>
    <mergeCell ref="G158:G159"/>
    <mergeCell ref="H158:H159"/>
    <mergeCell ref="I158:I159"/>
    <mergeCell ref="M158:M159"/>
    <mergeCell ref="J158:J159"/>
    <mergeCell ref="L160:L161"/>
    <mergeCell ref="M160:M161"/>
    <mergeCell ref="F160:F161"/>
    <mergeCell ref="G160:G161"/>
    <mergeCell ref="H160:H161"/>
    <mergeCell ref="K158:K159"/>
    <mergeCell ref="L158:L159"/>
    <mergeCell ref="N160:N161"/>
    <mergeCell ref="B160:B161"/>
    <mergeCell ref="C160:C161"/>
    <mergeCell ref="I160:I161"/>
    <mergeCell ref="D160:D161"/>
    <mergeCell ref="E162:E163"/>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M150:M151"/>
    <mergeCell ref="N150:N151"/>
    <mergeCell ref="N148:N149"/>
    <mergeCell ref="B150:B151"/>
    <mergeCell ref="C150:C151"/>
    <mergeCell ref="D150:D151"/>
    <mergeCell ref="E150:E151"/>
    <mergeCell ref="F150:F151"/>
    <mergeCell ref="G150:G151"/>
    <mergeCell ref="H150:H151"/>
    <mergeCell ref="B152:B153"/>
    <mergeCell ref="C152:C153"/>
    <mergeCell ref="D152:D153"/>
    <mergeCell ref="E152:E153"/>
    <mergeCell ref="K150:K151"/>
    <mergeCell ref="L150:L151"/>
    <mergeCell ref="I150:I151"/>
    <mergeCell ref="J150:J151"/>
    <mergeCell ref="J152:J153"/>
    <mergeCell ref="K152:K153"/>
    <mergeCell ref="L152:L153"/>
    <mergeCell ref="M152:M153"/>
    <mergeCell ref="F152:F153"/>
    <mergeCell ref="G152:G153"/>
    <mergeCell ref="H152:H153"/>
    <mergeCell ref="I152:I153"/>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B148:B149"/>
    <mergeCell ref="C148:C149"/>
    <mergeCell ref="D148:D149"/>
    <mergeCell ref="E148:E149"/>
    <mergeCell ref="K146:K147"/>
    <mergeCell ref="L146:L147"/>
    <mergeCell ref="I146:I147"/>
    <mergeCell ref="J146:J147"/>
    <mergeCell ref="J148:J149"/>
    <mergeCell ref="K148:K149"/>
    <mergeCell ref="L148:L149"/>
    <mergeCell ref="M148:M149"/>
    <mergeCell ref="F148:F149"/>
    <mergeCell ref="G148:G149"/>
    <mergeCell ref="H148:H149"/>
    <mergeCell ref="I148:I149"/>
    <mergeCell ref="B142:B143"/>
    <mergeCell ref="C142:C143"/>
    <mergeCell ref="D142:D143"/>
    <mergeCell ref="E142:E143"/>
    <mergeCell ref="F142:F143"/>
    <mergeCell ref="G142:G143"/>
    <mergeCell ref="H142:H143"/>
    <mergeCell ref="B144:B145"/>
    <mergeCell ref="C144:C145"/>
    <mergeCell ref="D144:D145"/>
    <mergeCell ref="E144:E145"/>
    <mergeCell ref="K142:K143"/>
    <mergeCell ref="L142:L143"/>
    <mergeCell ref="I142:I143"/>
    <mergeCell ref="J142:J143"/>
    <mergeCell ref="J144:J145"/>
    <mergeCell ref="K144:K145"/>
    <mergeCell ref="L144:L145"/>
    <mergeCell ref="D140:D141"/>
    <mergeCell ref="E140:E141"/>
    <mergeCell ref="K138:K139"/>
    <mergeCell ref="L138:L139"/>
    <mergeCell ref="I138:I139"/>
    <mergeCell ref="J138:J139"/>
    <mergeCell ref="J140:J141"/>
    <mergeCell ref="K140:K141"/>
    <mergeCell ref="L140:L141"/>
    <mergeCell ref="M140:M141"/>
    <mergeCell ref="F140:F141"/>
    <mergeCell ref="G140:G141"/>
    <mergeCell ref="H140:H141"/>
    <mergeCell ref="I140:I141"/>
    <mergeCell ref="M142:M143"/>
    <mergeCell ref="N142:N143"/>
    <mergeCell ref="N140:N141"/>
    <mergeCell ref="M125:M126"/>
    <mergeCell ref="N125:N126"/>
    <mergeCell ref="N123:N124"/>
    <mergeCell ref="B125:B126"/>
    <mergeCell ref="C125:C126"/>
    <mergeCell ref="D125:D126"/>
    <mergeCell ref="E125:E126"/>
    <mergeCell ref="F125:F126"/>
    <mergeCell ref="G125:G126"/>
    <mergeCell ref="H125:H126"/>
    <mergeCell ref="B136:B137"/>
    <mergeCell ref="C136:C137"/>
    <mergeCell ref="D136:D137"/>
    <mergeCell ref="E136:E137"/>
    <mergeCell ref="K125:K126"/>
    <mergeCell ref="L125:L126"/>
    <mergeCell ref="I125:I126"/>
    <mergeCell ref="J125:J126"/>
    <mergeCell ref="J136:J137"/>
    <mergeCell ref="K136:K137"/>
    <mergeCell ref="L136:L137"/>
    <mergeCell ref="M136:M137"/>
    <mergeCell ref="F136:F137"/>
    <mergeCell ref="G136:G137"/>
    <mergeCell ref="H136:H137"/>
    <mergeCell ref="I136:I137"/>
    <mergeCell ref="N136:N137"/>
    <mergeCell ref="B127:B128"/>
    <mergeCell ref="C127:C128"/>
    <mergeCell ref="D127:D128"/>
    <mergeCell ref="G127:G128"/>
    <mergeCell ref="H127:H128"/>
    <mergeCell ref="M121:M122"/>
    <mergeCell ref="N121:N122"/>
    <mergeCell ref="N119:N120"/>
    <mergeCell ref="M123:M124"/>
    <mergeCell ref="B121:B122"/>
    <mergeCell ref="C121:C122"/>
    <mergeCell ref="D121:D122"/>
    <mergeCell ref="E121:E122"/>
    <mergeCell ref="F121:F122"/>
    <mergeCell ref="F123:F124"/>
    <mergeCell ref="G123:G124"/>
    <mergeCell ref="H123:H124"/>
    <mergeCell ref="I123:I124"/>
    <mergeCell ref="B123:B124"/>
    <mergeCell ref="C123:C124"/>
    <mergeCell ref="D123:D124"/>
    <mergeCell ref="E123:E124"/>
    <mergeCell ref="M117:M118"/>
    <mergeCell ref="N117:N118"/>
    <mergeCell ref="N115:N116"/>
    <mergeCell ref="B117:B118"/>
    <mergeCell ref="C117:C118"/>
    <mergeCell ref="D117:D118"/>
    <mergeCell ref="E117:E118"/>
    <mergeCell ref="F117:F118"/>
    <mergeCell ref="G117:G118"/>
    <mergeCell ref="H117:H118"/>
    <mergeCell ref="B119:B120"/>
    <mergeCell ref="C119:C120"/>
    <mergeCell ref="D119:D120"/>
    <mergeCell ref="E119:E120"/>
    <mergeCell ref="K117:K118"/>
    <mergeCell ref="L117:L118"/>
    <mergeCell ref="I117:I118"/>
    <mergeCell ref="J117:J118"/>
    <mergeCell ref="J119:J120"/>
    <mergeCell ref="K119:K120"/>
    <mergeCell ref="M119:M120"/>
    <mergeCell ref="F119:F120"/>
    <mergeCell ref="G119:G120"/>
    <mergeCell ref="H119:H120"/>
    <mergeCell ref="I119:I120"/>
    <mergeCell ref="M113:M114"/>
    <mergeCell ref="N113:N114"/>
    <mergeCell ref="N111:N112"/>
    <mergeCell ref="B113:B114"/>
    <mergeCell ref="C113:C114"/>
    <mergeCell ref="D113:D114"/>
    <mergeCell ref="E113:E114"/>
    <mergeCell ref="F113:F114"/>
    <mergeCell ref="G113:G114"/>
    <mergeCell ref="H113:H114"/>
    <mergeCell ref="B115:B116"/>
    <mergeCell ref="C115:C116"/>
    <mergeCell ref="D115:D116"/>
    <mergeCell ref="E115:E116"/>
    <mergeCell ref="K113:K114"/>
    <mergeCell ref="L113:L114"/>
    <mergeCell ref="I113:I114"/>
    <mergeCell ref="J113:J114"/>
    <mergeCell ref="J115:J116"/>
    <mergeCell ref="K115:K116"/>
    <mergeCell ref="L115:L116"/>
    <mergeCell ref="M115:M116"/>
    <mergeCell ref="F115:F116"/>
    <mergeCell ref="G115:G116"/>
    <mergeCell ref="H115:H116"/>
    <mergeCell ref="I115:I116"/>
    <mergeCell ref="M109:M110"/>
    <mergeCell ref="L105:L106"/>
    <mergeCell ref="I105:I106"/>
    <mergeCell ref="J105:J106"/>
    <mergeCell ref="J107:J108"/>
    <mergeCell ref="K107:K108"/>
    <mergeCell ref="N109:N110"/>
    <mergeCell ref="N107:N108"/>
    <mergeCell ref="B109:B110"/>
    <mergeCell ref="C109:C110"/>
    <mergeCell ref="D109:D110"/>
    <mergeCell ref="E109:E110"/>
    <mergeCell ref="F109:F110"/>
    <mergeCell ref="G109:G110"/>
    <mergeCell ref="H109:H110"/>
    <mergeCell ref="M107:M108"/>
    <mergeCell ref="B111:B112"/>
    <mergeCell ref="C111:C112"/>
    <mergeCell ref="D111:D112"/>
    <mergeCell ref="E111:E112"/>
    <mergeCell ref="K109:K110"/>
    <mergeCell ref="L109:L110"/>
    <mergeCell ref="I109:I110"/>
    <mergeCell ref="J109:J110"/>
    <mergeCell ref="J111:J112"/>
    <mergeCell ref="K111:K112"/>
    <mergeCell ref="L111:L112"/>
    <mergeCell ref="M111:M112"/>
    <mergeCell ref="F111:F112"/>
    <mergeCell ref="G111:G112"/>
    <mergeCell ref="H111:H112"/>
    <mergeCell ref="I111:I112"/>
    <mergeCell ref="I94:I95"/>
    <mergeCell ref="B94:B95"/>
    <mergeCell ref="C94:C95"/>
    <mergeCell ref="D94:D95"/>
    <mergeCell ref="E94:E95"/>
    <mergeCell ref="N92:N93"/>
    <mergeCell ref="M105:M106"/>
    <mergeCell ref="N105:N106"/>
    <mergeCell ref="N94:N95"/>
    <mergeCell ref="B105:B106"/>
    <mergeCell ref="C105:C106"/>
    <mergeCell ref="D105:D106"/>
    <mergeCell ref="E105:E106"/>
    <mergeCell ref="F105:F106"/>
    <mergeCell ref="G105:G106"/>
    <mergeCell ref="L107:L108"/>
    <mergeCell ref="H105:H106"/>
    <mergeCell ref="B107:B108"/>
    <mergeCell ref="C107:C108"/>
    <mergeCell ref="D107:D108"/>
    <mergeCell ref="E107:E108"/>
    <mergeCell ref="K105:K106"/>
    <mergeCell ref="F107:F108"/>
    <mergeCell ref="G107:G108"/>
    <mergeCell ref="H107:H108"/>
    <mergeCell ref="I107:I108"/>
    <mergeCell ref="F94:F95"/>
    <mergeCell ref="G94:G95"/>
    <mergeCell ref="H94:H95"/>
    <mergeCell ref="J94:J95"/>
    <mergeCell ref="K94:K95"/>
    <mergeCell ref="L94:L95"/>
    <mergeCell ref="N88:N89"/>
    <mergeCell ref="N86:N87"/>
    <mergeCell ref="I90:I91"/>
    <mergeCell ref="B90:B91"/>
    <mergeCell ref="C90:C91"/>
    <mergeCell ref="D90:D91"/>
    <mergeCell ref="E90:E91"/>
    <mergeCell ref="K88:K89"/>
    <mergeCell ref="B88:B89"/>
    <mergeCell ref="C88:C89"/>
    <mergeCell ref="D88:D89"/>
    <mergeCell ref="E88:E89"/>
    <mergeCell ref="N90:N91"/>
    <mergeCell ref="B92:B93"/>
    <mergeCell ref="C92:C93"/>
    <mergeCell ref="D92:D93"/>
    <mergeCell ref="E92:E93"/>
    <mergeCell ref="F92:F93"/>
    <mergeCell ref="G92:G93"/>
    <mergeCell ref="H92:H93"/>
    <mergeCell ref="I92:I93"/>
    <mergeCell ref="J92:J93"/>
    <mergeCell ref="F90:F91"/>
    <mergeCell ref="G90:G91"/>
    <mergeCell ref="H90:H91"/>
    <mergeCell ref="F88:F89"/>
    <mergeCell ref="K92:K93"/>
    <mergeCell ref="J90:J91"/>
    <mergeCell ref="K90:K91"/>
    <mergeCell ref="L90:L91"/>
    <mergeCell ref="M90:M91"/>
    <mergeCell ref="C86:C87"/>
    <mergeCell ref="D86:D87"/>
    <mergeCell ref="E86:E87"/>
    <mergeCell ref="K84:K85"/>
    <mergeCell ref="L84:L85"/>
    <mergeCell ref="I84:I85"/>
    <mergeCell ref="J84:J85"/>
    <mergeCell ref="J86:J87"/>
    <mergeCell ref="K86:K87"/>
    <mergeCell ref="G88:G89"/>
    <mergeCell ref="H88:H89"/>
    <mergeCell ref="L86:L87"/>
    <mergeCell ref="M86:M87"/>
    <mergeCell ref="F86:F87"/>
    <mergeCell ref="G86:G87"/>
    <mergeCell ref="H86:H87"/>
    <mergeCell ref="I86:I87"/>
    <mergeCell ref="L88:L89"/>
    <mergeCell ref="I88:I89"/>
    <mergeCell ref="J88:J89"/>
    <mergeCell ref="M88:M89"/>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D84:D85"/>
    <mergeCell ref="E84:E85"/>
    <mergeCell ref="F84:F85"/>
    <mergeCell ref="G84:G85"/>
    <mergeCell ref="H84:H85"/>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D80:D81"/>
    <mergeCell ref="E80:E81"/>
    <mergeCell ref="F80:F81"/>
    <mergeCell ref="G80:G81"/>
    <mergeCell ref="H80:H81"/>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D76:D77"/>
    <mergeCell ref="E76:E77"/>
    <mergeCell ref="F76:F77"/>
    <mergeCell ref="G76:G77"/>
    <mergeCell ref="H76:H77"/>
    <mergeCell ref="M72:M73"/>
    <mergeCell ref="N72:N73"/>
    <mergeCell ref="N70:N71"/>
    <mergeCell ref="B72:B73"/>
    <mergeCell ref="C72:C73"/>
    <mergeCell ref="D72:D73"/>
    <mergeCell ref="E72:E73"/>
    <mergeCell ref="F72:F73"/>
    <mergeCell ref="G72:G73"/>
    <mergeCell ref="H72:H73"/>
    <mergeCell ref="M70:M71"/>
    <mergeCell ref="M68:M69"/>
    <mergeCell ref="N68:N69"/>
    <mergeCell ref="H68:H69"/>
    <mergeCell ref="B68:B69"/>
    <mergeCell ref="C68:C69"/>
    <mergeCell ref="D68:D69"/>
    <mergeCell ref="E68:E69"/>
    <mergeCell ref="F68:F69"/>
    <mergeCell ref="G68:G69"/>
    <mergeCell ref="B70:B71"/>
    <mergeCell ref="C70:C71"/>
    <mergeCell ref="D70:D71"/>
    <mergeCell ref="E70:E71"/>
    <mergeCell ref="F70:F71"/>
    <mergeCell ref="G70:G71"/>
    <mergeCell ref="D58:D59"/>
    <mergeCell ref="L49:L50"/>
    <mergeCell ref="H66:H67"/>
    <mergeCell ref="I66:I67"/>
    <mergeCell ref="I64:I65"/>
    <mergeCell ref="H70:H71"/>
    <mergeCell ref="I70:I71"/>
    <mergeCell ref="F64:F65"/>
    <mergeCell ref="H64:H65"/>
    <mergeCell ref="B66:B67"/>
    <mergeCell ref="C66:C67"/>
    <mergeCell ref="D66:D67"/>
    <mergeCell ref="E66:E67"/>
    <mergeCell ref="F66:F67"/>
    <mergeCell ref="G66:G67"/>
    <mergeCell ref="G64:G65"/>
    <mergeCell ref="D60:D61"/>
    <mergeCell ref="E60:E61"/>
    <mergeCell ref="K49:K50"/>
    <mergeCell ref="I49:I50"/>
    <mergeCell ref="J49:J50"/>
    <mergeCell ref="K58:K59"/>
    <mergeCell ref="I51:I52"/>
    <mergeCell ref="K68:K69"/>
    <mergeCell ref="L68:L69"/>
    <mergeCell ref="I68:I69"/>
    <mergeCell ref="J68:J69"/>
    <mergeCell ref="J70:J71"/>
    <mergeCell ref="K70:K71"/>
    <mergeCell ref="L70:L71"/>
    <mergeCell ref="N66:N67"/>
    <mergeCell ref="J64:J65"/>
    <mergeCell ref="K64:K65"/>
    <mergeCell ref="J66:J67"/>
    <mergeCell ref="K66:K67"/>
    <mergeCell ref="M64:M65"/>
    <mergeCell ref="N64:N65"/>
    <mergeCell ref="F60:F61"/>
    <mergeCell ref="G60:G61"/>
    <mergeCell ref="H60:H61"/>
    <mergeCell ref="I60:I61"/>
    <mergeCell ref="M58:M59"/>
    <mergeCell ref="F58:F59"/>
    <mergeCell ref="G58:G59"/>
    <mergeCell ref="H58:H59"/>
    <mergeCell ref="I58:I59"/>
    <mergeCell ref="L58:L59"/>
    <mergeCell ref="N43:N44"/>
    <mergeCell ref="D45:D46"/>
    <mergeCell ref="E45:E46"/>
    <mergeCell ref="F45:F46"/>
    <mergeCell ref="G45:G46"/>
    <mergeCell ref="H45:H46"/>
    <mergeCell ref="I45:I46"/>
    <mergeCell ref="M43:M44"/>
    <mergeCell ref="F43:F44"/>
    <mergeCell ref="J43:J44"/>
    <mergeCell ref="D47:D48"/>
    <mergeCell ref="E47:E48"/>
    <mergeCell ref="F47:F48"/>
    <mergeCell ref="G47:G48"/>
    <mergeCell ref="M47:M48"/>
    <mergeCell ref="M45:M46"/>
    <mergeCell ref="N45:N46"/>
    <mergeCell ref="K45:K46"/>
    <mergeCell ref="L45:L46"/>
    <mergeCell ref="K47:K48"/>
    <mergeCell ref="E41:E42"/>
    <mergeCell ref="F41:F42"/>
    <mergeCell ref="G41:G42"/>
    <mergeCell ref="H41:H42"/>
    <mergeCell ref="B43:B44"/>
    <mergeCell ref="C43:C44"/>
    <mergeCell ref="D43:D44"/>
    <mergeCell ref="E43:E44"/>
    <mergeCell ref="G43:G44"/>
    <mergeCell ref="H43:H44"/>
    <mergeCell ref="K43:K44"/>
    <mergeCell ref="L43:L44"/>
    <mergeCell ref="I43:I44"/>
    <mergeCell ref="H47:H48"/>
    <mergeCell ref="I47:I48"/>
    <mergeCell ref="J47:J48"/>
    <mergeCell ref="L47:L48"/>
    <mergeCell ref="J45:J46"/>
    <mergeCell ref="B47:B48"/>
    <mergeCell ref="C47:C48"/>
    <mergeCell ref="J37:J38"/>
    <mergeCell ref="K37:K38"/>
    <mergeCell ref="L37:L38"/>
    <mergeCell ref="M37:M38"/>
    <mergeCell ref="F37:F38"/>
    <mergeCell ref="G37:G38"/>
    <mergeCell ref="H37:H38"/>
    <mergeCell ref="I37:I38"/>
    <mergeCell ref="N37:N38"/>
    <mergeCell ref="K41:K42"/>
    <mergeCell ref="I41:I42"/>
    <mergeCell ref="J41:J42"/>
    <mergeCell ref="F39:F40"/>
    <mergeCell ref="G39:G40"/>
    <mergeCell ref="H39:H40"/>
    <mergeCell ref="I39:I40"/>
    <mergeCell ref="J39:J40"/>
    <mergeCell ref="K39:K40"/>
    <mergeCell ref="L39:L40"/>
    <mergeCell ref="M39:M40"/>
    <mergeCell ref="M41:M42"/>
    <mergeCell ref="N41:N42"/>
    <mergeCell ref="N39:N40"/>
    <mergeCell ref="L41:L42"/>
    <mergeCell ref="J33:J34"/>
    <mergeCell ref="K33:K34"/>
    <mergeCell ref="L33:L34"/>
    <mergeCell ref="M33:M34"/>
    <mergeCell ref="F33:F34"/>
    <mergeCell ref="G33:G34"/>
    <mergeCell ref="H33:H34"/>
    <mergeCell ref="I33:I34"/>
    <mergeCell ref="M35:M36"/>
    <mergeCell ref="N35:N36"/>
    <mergeCell ref="N33:N34"/>
    <mergeCell ref="B35:B36"/>
    <mergeCell ref="C35:C36"/>
    <mergeCell ref="D35:D36"/>
    <mergeCell ref="E35:E36"/>
    <mergeCell ref="F35:F36"/>
    <mergeCell ref="G35:G36"/>
    <mergeCell ref="H35:H36"/>
    <mergeCell ref="K35:K36"/>
    <mergeCell ref="L35:L36"/>
    <mergeCell ref="I35:I36"/>
    <mergeCell ref="J35:J36"/>
    <mergeCell ref="E33:E34"/>
    <mergeCell ref="B33:B34"/>
    <mergeCell ref="C33:C34"/>
    <mergeCell ref="L29:L30"/>
    <mergeCell ref="M29:M30"/>
    <mergeCell ref="M27:M28"/>
    <mergeCell ref="N27:N28"/>
    <mergeCell ref="B29:B30"/>
    <mergeCell ref="C29:C30"/>
    <mergeCell ref="D29:D30"/>
    <mergeCell ref="E29:E30"/>
    <mergeCell ref="F29:F30"/>
    <mergeCell ref="G29:G30"/>
    <mergeCell ref="H31:H32"/>
    <mergeCell ref="I31:I32"/>
    <mergeCell ref="J31:J32"/>
    <mergeCell ref="J29:J30"/>
    <mergeCell ref="K29:K30"/>
    <mergeCell ref="H29:H30"/>
    <mergeCell ref="I29:I30"/>
    <mergeCell ref="K31:K32"/>
    <mergeCell ref="L31:L32"/>
    <mergeCell ref="M31:M32"/>
    <mergeCell ref="N31:N32"/>
    <mergeCell ref="N29:N30"/>
    <mergeCell ref="B31:B32"/>
    <mergeCell ref="C31:C32"/>
    <mergeCell ref="D31:D32"/>
    <mergeCell ref="E31:E32"/>
    <mergeCell ref="F31:F32"/>
    <mergeCell ref="G31:G32"/>
    <mergeCell ref="C27:C28"/>
    <mergeCell ref="I25:I26"/>
    <mergeCell ref="J25:J26"/>
    <mergeCell ref="K25:K26"/>
    <mergeCell ref="L25:L26"/>
    <mergeCell ref="E25:E26"/>
    <mergeCell ref="F25:F26"/>
    <mergeCell ref="G25:G26"/>
    <mergeCell ref="H25:H26"/>
    <mergeCell ref="M25:M26"/>
    <mergeCell ref="N25:N26"/>
    <mergeCell ref="E27:E28"/>
    <mergeCell ref="F27:F28"/>
    <mergeCell ref="G27:G28"/>
    <mergeCell ref="H27:H28"/>
    <mergeCell ref="I27:I28"/>
    <mergeCell ref="J27:J28"/>
    <mergeCell ref="K27:K28"/>
    <mergeCell ref="L27:L28"/>
    <mergeCell ref="H23:H24"/>
    <mergeCell ref="I23:I24"/>
    <mergeCell ref="J23:J24"/>
    <mergeCell ref="J21:J22"/>
    <mergeCell ref="K21:K22"/>
    <mergeCell ref="G21:G22"/>
    <mergeCell ref="H21:H22"/>
    <mergeCell ref="I21:I22"/>
    <mergeCell ref="K23:K24"/>
    <mergeCell ref="L23:L24"/>
    <mergeCell ref="M23:M24"/>
    <mergeCell ref="N23:N24"/>
    <mergeCell ref="N21:N22"/>
    <mergeCell ref="B23:B24"/>
    <mergeCell ref="C23:C24"/>
    <mergeCell ref="D23:D24"/>
    <mergeCell ref="E23:E24"/>
    <mergeCell ref="F23:F24"/>
    <mergeCell ref="G23:G24"/>
    <mergeCell ref="E19:E20"/>
    <mergeCell ref="F19:F20"/>
    <mergeCell ref="G19:G20"/>
    <mergeCell ref="H19:H20"/>
    <mergeCell ref="I19:I20"/>
    <mergeCell ref="J19:J20"/>
    <mergeCell ref="K19:K20"/>
    <mergeCell ref="L21:L22"/>
    <mergeCell ref="M21:M22"/>
    <mergeCell ref="L19:L20"/>
    <mergeCell ref="M19:M20"/>
    <mergeCell ref="N19:N20"/>
    <mergeCell ref="B21:B22"/>
    <mergeCell ref="C21:C22"/>
    <mergeCell ref="D21:D22"/>
    <mergeCell ref="E21:E22"/>
    <mergeCell ref="F21:F22"/>
    <mergeCell ref="C19:C20"/>
    <mergeCell ref="I15:I16"/>
    <mergeCell ref="J15:J16"/>
    <mergeCell ref="K15:K16"/>
    <mergeCell ref="L15:L16"/>
    <mergeCell ref="E15:E16"/>
    <mergeCell ref="F15:F16"/>
    <mergeCell ref="G15:G16"/>
    <mergeCell ref="H15:H16"/>
    <mergeCell ref="M15:M16"/>
    <mergeCell ref="N15:N16"/>
    <mergeCell ref="D17:D18"/>
    <mergeCell ref="E17:E18"/>
    <mergeCell ref="F17:F18"/>
    <mergeCell ref="G17:G18"/>
    <mergeCell ref="H17:H18"/>
    <mergeCell ref="I17:I18"/>
    <mergeCell ref="J17:J18"/>
    <mergeCell ref="K17:K18"/>
    <mergeCell ref="L17:L18"/>
    <mergeCell ref="M17:M18"/>
    <mergeCell ref="N17:N18"/>
    <mergeCell ref="K134:K135"/>
    <mergeCell ref="L134:L135"/>
    <mergeCell ref="F103:F104"/>
    <mergeCell ref="G103:G104"/>
    <mergeCell ref="H103:H104"/>
    <mergeCell ref="I103:I104"/>
    <mergeCell ref="L103:L104"/>
    <mergeCell ref="M103:M104"/>
    <mergeCell ref="N103:N104"/>
    <mergeCell ref="N60:N61"/>
    <mergeCell ref="L64:L65"/>
    <mergeCell ref="L66:L67"/>
    <mergeCell ref="M66:M67"/>
    <mergeCell ref="A101:N101"/>
    <mergeCell ref="B62:B63"/>
    <mergeCell ref="C62:C63"/>
    <mergeCell ref="G62:G63"/>
    <mergeCell ref="H62:H63"/>
    <mergeCell ref="F62:F63"/>
    <mergeCell ref="I62:I63"/>
    <mergeCell ref="J60:J61"/>
    <mergeCell ref="K60:K61"/>
    <mergeCell ref="L60:L61"/>
    <mergeCell ref="K62:K63"/>
    <mergeCell ref="M62:M63"/>
    <mergeCell ref="N62:N63"/>
    <mergeCell ref="B64:B65"/>
    <mergeCell ref="C64:C65"/>
    <mergeCell ref="D64:D65"/>
    <mergeCell ref="E64:E65"/>
    <mergeCell ref="A132:N132"/>
    <mergeCell ref="M60:M61"/>
    <mergeCell ref="L229:L230"/>
    <mergeCell ref="B179:B180"/>
    <mergeCell ref="C179:C180"/>
    <mergeCell ref="D179:D180"/>
    <mergeCell ref="A198:N198"/>
    <mergeCell ref="J169:J170"/>
    <mergeCell ref="H171:H172"/>
    <mergeCell ref="I171:I172"/>
    <mergeCell ref="J171:J172"/>
    <mergeCell ref="K171:K172"/>
    <mergeCell ref="B169:B170"/>
    <mergeCell ref="H134:H135"/>
    <mergeCell ref="I134:I135"/>
    <mergeCell ref="J134:J135"/>
    <mergeCell ref="D169:D170"/>
    <mergeCell ref="E169:E170"/>
    <mergeCell ref="F169:F170"/>
    <mergeCell ref="G169:G170"/>
    <mergeCell ref="E160:E161"/>
    <mergeCell ref="H169:H170"/>
    <mergeCell ref="I169:I170"/>
    <mergeCell ref="M138:M139"/>
    <mergeCell ref="N138:N139"/>
    <mergeCell ref="B138:B139"/>
    <mergeCell ref="C138:C139"/>
    <mergeCell ref="D138:D139"/>
    <mergeCell ref="E138:E139"/>
    <mergeCell ref="F138:F139"/>
    <mergeCell ref="G138:G139"/>
    <mergeCell ref="H138:H139"/>
    <mergeCell ref="B140:B141"/>
    <mergeCell ref="C140:C141"/>
    <mergeCell ref="A7:E7"/>
    <mergeCell ref="A2:N2"/>
    <mergeCell ref="A6:E6"/>
    <mergeCell ref="A5:E5"/>
    <mergeCell ref="A4:E4"/>
    <mergeCell ref="A13:N13"/>
    <mergeCell ref="A10:E10"/>
    <mergeCell ref="A9:E9"/>
    <mergeCell ref="A8:E8"/>
    <mergeCell ref="B134:B135"/>
    <mergeCell ref="C134:C135"/>
    <mergeCell ref="C169:C170"/>
    <mergeCell ref="H233:H234"/>
    <mergeCell ref="I233:I234"/>
    <mergeCell ref="J233:J234"/>
    <mergeCell ref="B200:B201"/>
    <mergeCell ref="C200:C201"/>
    <mergeCell ref="D200:D201"/>
    <mergeCell ref="E200:E201"/>
    <mergeCell ref="K233:K234"/>
    <mergeCell ref="D233:D234"/>
    <mergeCell ref="E233:E234"/>
    <mergeCell ref="F233:F234"/>
    <mergeCell ref="G233:G234"/>
    <mergeCell ref="L233:L234"/>
    <mergeCell ref="M233:M234"/>
    <mergeCell ref="N233:N234"/>
    <mergeCell ref="B229:B230"/>
    <mergeCell ref="C229:C230"/>
    <mergeCell ref="D229:D230"/>
    <mergeCell ref="E229:E230"/>
    <mergeCell ref="F229:F230"/>
    <mergeCell ref="A17:A18"/>
    <mergeCell ref="A19:A20"/>
    <mergeCell ref="A21:A22"/>
    <mergeCell ref="B37:B38"/>
    <mergeCell ref="C37:C38"/>
    <mergeCell ref="B19:B20"/>
    <mergeCell ref="B25:B26"/>
    <mergeCell ref="B17:B18"/>
    <mergeCell ref="A103:A104"/>
    <mergeCell ref="B103:B104"/>
    <mergeCell ref="C103:C104"/>
    <mergeCell ref="B74:B75"/>
    <mergeCell ref="C74:C75"/>
    <mergeCell ref="B76:B77"/>
    <mergeCell ref="C76:C77"/>
    <mergeCell ref="B78:B79"/>
    <mergeCell ref="C78:C79"/>
    <mergeCell ref="B80:B81"/>
    <mergeCell ref="C80:C81"/>
    <mergeCell ref="B82:B83"/>
    <mergeCell ref="C82:C83"/>
    <mergeCell ref="B84:B85"/>
    <mergeCell ref="C84:C85"/>
    <mergeCell ref="B86:B87"/>
    <mergeCell ref="B49:B50"/>
    <mergeCell ref="C49:C50"/>
    <mergeCell ref="A64:A65"/>
    <mergeCell ref="C39:C40"/>
    <mergeCell ref="A25:A26"/>
    <mergeCell ref="A27:A28"/>
    <mergeCell ref="A29:A30"/>
    <mergeCell ref="C60:C61"/>
    <mergeCell ref="D39:D40"/>
    <mergeCell ref="J103:J104"/>
    <mergeCell ref="J58:J59"/>
    <mergeCell ref="N58:N59"/>
    <mergeCell ref="K103:K104"/>
    <mergeCell ref="C58:C59"/>
    <mergeCell ref="A15:A16"/>
    <mergeCell ref="B15:B16"/>
    <mergeCell ref="C15:C16"/>
    <mergeCell ref="D15:D16"/>
    <mergeCell ref="C25:C26"/>
    <mergeCell ref="E58:E59"/>
    <mergeCell ref="D25:D26"/>
    <mergeCell ref="D19:D20"/>
    <mergeCell ref="D27:D28"/>
    <mergeCell ref="B58:B59"/>
    <mergeCell ref="E39:E40"/>
    <mergeCell ref="C41:C42"/>
    <mergeCell ref="D41:D42"/>
    <mergeCell ref="A23:A24"/>
    <mergeCell ref="A43:A44"/>
    <mergeCell ref="B39:B40"/>
    <mergeCell ref="D37:D38"/>
    <mergeCell ref="E37:E38"/>
    <mergeCell ref="D33:D34"/>
    <mergeCell ref="B41:B42"/>
    <mergeCell ref="A39:A40"/>
    <mergeCell ref="A41:A42"/>
    <mergeCell ref="A37:A38"/>
    <mergeCell ref="C17:C18"/>
    <mergeCell ref="B27:B28"/>
    <mergeCell ref="A33:A34"/>
    <mergeCell ref="A233:A234"/>
    <mergeCell ref="B233:B234"/>
    <mergeCell ref="C233:C234"/>
    <mergeCell ref="A229:A230"/>
    <mergeCell ref="A231:A232"/>
    <mergeCell ref="H200:H201"/>
    <mergeCell ref="G200:G201"/>
    <mergeCell ref="F200:F201"/>
    <mergeCell ref="B204:B205"/>
    <mergeCell ref="C204:C205"/>
    <mergeCell ref="I200:I201"/>
    <mergeCell ref="J200:J201"/>
    <mergeCell ref="K200:K201"/>
    <mergeCell ref="M134:M135"/>
    <mergeCell ref="N134:N135"/>
    <mergeCell ref="A134:A135"/>
    <mergeCell ref="D134:D135"/>
    <mergeCell ref="E134:E135"/>
    <mergeCell ref="F134:F135"/>
    <mergeCell ref="G134:G135"/>
    <mergeCell ref="L200:L201"/>
    <mergeCell ref="M200:M201"/>
    <mergeCell ref="N200:N201"/>
    <mergeCell ref="K169:K170"/>
    <mergeCell ref="L169:L170"/>
    <mergeCell ref="M169:M170"/>
    <mergeCell ref="N169:N170"/>
    <mergeCell ref="M171:M172"/>
    <mergeCell ref="M173:M174"/>
    <mergeCell ref="N173:N174"/>
    <mergeCell ref="I229:I230"/>
    <mergeCell ref="G229:G230"/>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11'!A44" display="1 - FERROEXPRESO PAMPEANO S.A."/>
    <hyperlink ref="A5:E5" location="'2011'!A86" display="2 - NUEVO CENTRAL ARGENTINO S.A."/>
    <hyperlink ref="A6:E6" location="'2011'!A129" display="3 - FERROSUR ROCA S.A."/>
    <hyperlink ref="A7:E7" location="'2011'!A162" display="4 - AMERICA LATINA LOGISTICA CENTRAL S.A. (EX-BUENOS AIRES AL PACIFICO - SAN MARTIN S.A.)"/>
    <hyperlink ref="A8:E8" location="'2011'!A195" display="5 - AMERICA LATINA LOGISTICA  MESOPOTAMICA S.A. (EX-FERROCARRIL MESOPOTAMICO - GRAL. URQUIZA S.A.)"/>
    <hyperlink ref="A9:E9" location="'2011'!A224" display="6 - BELGRANO CARGAS S.A."/>
    <hyperlink ref="A10:E10" location="'2011'!A23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6"/>
  <sheetViews>
    <sheetView showGridLines="0" showRowColHeaders="0" view="pageLayout" zoomScaleNormal="100" workbookViewId="0"/>
  </sheetViews>
  <sheetFormatPr baseColWidth="10" defaultRowHeight="11.25" x14ac:dyDescent="0.2"/>
  <cols>
    <col min="1" max="1" width="18.7109375" style="2" customWidth="1"/>
    <col min="2" max="9" width="15.7109375" style="2" customWidth="1"/>
    <col min="10" max="10" width="15.7109375" style="20" customWidth="1"/>
    <col min="11" max="13" width="15.7109375" style="2" customWidth="1"/>
    <col min="14" max="16384" width="11.42578125" style="2"/>
  </cols>
  <sheetData>
    <row r="1" spans="1:14" ht="12.75" customHeight="1" x14ac:dyDescent="0.2">
      <c r="A1" s="33"/>
      <c r="B1" s="33"/>
      <c r="C1" s="33"/>
      <c r="D1" s="33"/>
      <c r="E1" s="33"/>
      <c r="F1" s="33"/>
      <c r="G1" s="33"/>
      <c r="H1" s="33"/>
      <c r="I1" s="33"/>
      <c r="J1" s="33"/>
      <c r="K1" s="33"/>
      <c r="L1" s="33"/>
      <c r="M1" s="33"/>
      <c r="N1" s="33"/>
    </row>
    <row r="2" spans="1:14" ht="24.95" customHeight="1" x14ac:dyDescent="0.2">
      <c r="A2" s="179" t="s">
        <v>217</v>
      </c>
      <c r="B2" s="179"/>
      <c r="C2" s="179"/>
      <c r="D2" s="179"/>
      <c r="E2" s="179"/>
      <c r="F2" s="179"/>
      <c r="G2" s="179"/>
      <c r="H2" s="179"/>
      <c r="I2" s="179"/>
      <c r="J2" s="179"/>
      <c r="K2" s="11"/>
      <c r="L2" s="11"/>
      <c r="M2" s="11"/>
      <c r="N2" s="12"/>
    </row>
    <row r="3" spans="1:14" ht="12.75" customHeight="1" thickBot="1" x14ac:dyDescent="0.25">
      <c r="A3" s="24"/>
      <c r="B3" s="24"/>
      <c r="C3" s="24"/>
      <c r="D3" s="24"/>
      <c r="E3" s="24"/>
      <c r="F3" s="24"/>
      <c r="G3" s="24"/>
      <c r="H3" s="24"/>
      <c r="I3" s="17"/>
      <c r="J3" s="18"/>
      <c r="K3" s="17"/>
      <c r="L3" s="17"/>
      <c r="M3" s="17"/>
      <c r="N3" s="18"/>
    </row>
    <row r="4" spans="1:14" ht="24.95" customHeight="1" thickTop="1" thickBot="1" x14ac:dyDescent="0.25">
      <c r="A4" s="56" t="s">
        <v>214</v>
      </c>
      <c r="B4"/>
      <c r="C4"/>
      <c r="D4"/>
      <c r="E4" s="35"/>
      <c r="F4" s="35"/>
      <c r="G4" s="35"/>
      <c r="H4" s="35"/>
      <c r="I4" s="17"/>
      <c r="J4" s="18"/>
      <c r="K4" s="17"/>
      <c r="L4" s="17"/>
      <c r="M4" s="17"/>
      <c r="N4" s="18"/>
    </row>
    <row r="5" spans="1:14" ht="24.95" customHeight="1" thickTop="1" thickBot="1" x14ac:dyDescent="0.25">
      <c r="A5" s="56" t="s">
        <v>215</v>
      </c>
      <c r="B5"/>
      <c r="C5"/>
      <c r="D5"/>
      <c r="E5" s="35"/>
      <c r="F5" s="35"/>
      <c r="G5" s="35"/>
      <c r="H5" s="35"/>
      <c r="I5" s="17"/>
      <c r="J5" s="18"/>
      <c r="K5" s="17"/>
      <c r="L5" s="17"/>
      <c r="M5" s="17"/>
      <c r="N5" s="18"/>
    </row>
    <row r="6" spans="1:14" ht="24.95" customHeight="1" thickTop="1" thickBot="1" x14ac:dyDescent="0.25">
      <c r="A6" s="56" t="s">
        <v>216</v>
      </c>
      <c r="B6"/>
      <c r="C6"/>
      <c r="D6"/>
      <c r="E6" s="35"/>
      <c r="F6" s="35"/>
      <c r="G6" s="35"/>
      <c r="H6" s="35"/>
      <c r="I6" s="17"/>
      <c r="J6" s="18"/>
      <c r="K6" s="17"/>
      <c r="L6" s="17"/>
      <c r="M6" s="17"/>
      <c r="N6" s="18"/>
    </row>
    <row r="7" spans="1:14" ht="12.75" customHeight="1" thickTop="1" x14ac:dyDescent="0.2">
      <c r="I7" s="17"/>
      <c r="N7" s="20"/>
    </row>
    <row r="8" spans="1:14" ht="12.75" customHeight="1" x14ac:dyDescent="0.2">
      <c r="A8" s="26"/>
      <c r="I8" s="17"/>
    </row>
    <row r="9" spans="1:14" ht="24.95" customHeight="1" x14ac:dyDescent="0.2">
      <c r="A9" s="180" t="s">
        <v>218</v>
      </c>
      <c r="B9" s="180"/>
      <c r="C9" s="180"/>
      <c r="D9" s="180"/>
      <c r="E9" s="180"/>
      <c r="F9" s="180"/>
      <c r="G9" s="180"/>
      <c r="H9" s="180"/>
      <c r="I9" s="180"/>
      <c r="J9" s="180"/>
    </row>
    <row r="10" spans="1:14" ht="12.75" customHeight="1" thickBot="1" x14ac:dyDescent="0.25">
      <c r="A10" s="19"/>
      <c r="B10" s="19"/>
      <c r="C10" s="19"/>
      <c r="D10" s="19"/>
      <c r="E10" s="19"/>
      <c r="F10" s="19"/>
      <c r="G10" s="19"/>
    </row>
    <row r="11" spans="1:14" ht="12.75" customHeight="1" x14ac:dyDescent="0.2">
      <c r="A11" s="184" t="s">
        <v>221</v>
      </c>
      <c r="B11" s="184" t="s">
        <v>187</v>
      </c>
      <c r="C11" s="181" t="s">
        <v>222</v>
      </c>
      <c r="D11" s="184" t="s">
        <v>223</v>
      </c>
      <c r="E11" s="184" t="s">
        <v>189</v>
      </c>
      <c r="F11" s="184" t="s">
        <v>224</v>
      </c>
      <c r="G11" s="181" t="s">
        <v>184</v>
      </c>
      <c r="H11" s="181" t="s">
        <v>170</v>
      </c>
      <c r="I11" s="181" t="s">
        <v>171</v>
      </c>
      <c r="J11" s="189" t="s">
        <v>13</v>
      </c>
    </row>
    <row r="12" spans="1:14" ht="12.75" customHeight="1" x14ac:dyDescent="0.2">
      <c r="A12" s="185"/>
      <c r="B12" s="185"/>
      <c r="C12" s="182"/>
      <c r="D12" s="185"/>
      <c r="E12" s="185"/>
      <c r="F12" s="185"/>
      <c r="G12" s="182"/>
      <c r="H12" s="182"/>
      <c r="I12" s="182"/>
      <c r="J12" s="190"/>
    </row>
    <row r="13" spans="1:14" ht="12.75" customHeight="1" thickBot="1" x14ac:dyDescent="0.25">
      <c r="A13" s="186"/>
      <c r="B13" s="186"/>
      <c r="C13" s="183"/>
      <c r="D13" s="186"/>
      <c r="E13" s="186"/>
      <c r="F13" s="186"/>
      <c r="G13" s="183"/>
      <c r="H13" s="183"/>
      <c r="I13" s="183"/>
      <c r="J13" s="191"/>
    </row>
    <row r="14" spans="1:14" ht="12.75" customHeight="1" x14ac:dyDescent="0.2">
      <c r="A14" s="29" t="s">
        <v>172</v>
      </c>
      <c r="B14" s="30"/>
      <c r="C14" s="30"/>
      <c r="D14" s="30"/>
      <c r="E14" s="30"/>
      <c r="F14" s="30"/>
      <c r="G14" s="30">
        <v>120998</v>
      </c>
      <c r="H14" s="30"/>
      <c r="I14" s="30"/>
      <c r="J14" s="57"/>
    </row>
    <row r="15" spans="1:14" ht="12.75" customHeight="1" x14ac:dyDescent="0.2">
      <c r="A15" s="27" t="s">
        <v>173</v>
      </c>
      <c r="B15" s="28">
        <v>224136</v>
      </c>
      <c r="C15" s="28"/>
      <c r="D15" s="28"/>
      <c r="E15" s="28"/>
      <c r="F15" s="28"/>
      <c r="G15" s="28">
        <v>109963</v>
      </c>
      <c r="H15" s="28"/>
      <c r="I15" s="28"/>
      <c r="J15" s="58">
        <f t="shared" ref="J15:J25" si="0">SUM(B15:F15)</f>
        <v>224136</v>
      </c>
    </row>
    <row r="16" spans="1:14" ht="12.75" customHeight="1" x14ac:dyDescent="0.2">
      <c r="A16" s="27" t="s">
        <v>174</v>
      </c>
      <c r="B16" s="28">
        <v>153390</v>
      </c>
      <c r="C16" s="28"/>
      <c r="D16" s="28"/>
      <c r="E16" s="28"/>
      <c r="F16" s="28"/>
      <c r="G16" s="28">
        <v>133354</v>
      </c>
      <c r="H16" s="28"/>
      <c r="I16" s="28"/>
      <c r="J16" s="58">
        <f t="shared" si="0"/>
        <v>153390</v>
      </c>
    </row>
    <row r="17" spans="1:11" ht="12.75" customHeight="1" x14ac:dyDescent="0.2">
      <c r="A17" s="27" t="s">
        <v>175</v>
      </c>
      <c r="B17" s="28">
        <v>192520</v>
      </c>
      <c r="C17" s="28"/>
      <c r="D17" s="28"/>
      <c r="E17" s="28"/>
      <c r="F17" s="28"/>
      <c r="G17" s="28">
        <v>146905</v>
      </c>
      <c r="H17" s="28"/>
      <c r="I17" s="28"/>
      <c r="J17" s="58">
        <f t="shared" si="0"/>
        <v>192520</v>
      </c>
    </row>
    <row r="18" spans="1:11" ht="12.75" customHeight="1" x14ac:dyDescent="0.2">
      <c r="A18" s="27" t="s">
        <v>176</v>
      </c>
      <c r="B18" s="28">
        <v>206625</v>
      </c>
      <c r="C18" s="28"/>
      <c r="D18" s="28"/>
      <c r="E18" s="28"/>
      <c r="F18" s="28"/>
      <c r="G18" s="28">
        <v>145942</v>
      </c>
      <c r="H18" s="28"/>
      <c r="I18" s="28"/>
      <c r="J18" s="58">
        <f t="shared" si="0"/>
        <v>206625</v>
      </c>
      <c r="K18" s="36"/>
    </row>
    <row r="19" spans="1:11" ht="12.75" customHeight="1" x14ac:dyDescent="0.2">
      <c r="A19" s="27" t="s">
        <v>177</v>
      </c>
      <c r="B19" s="28">
        <v>247800</v>
      </c>
      <c r="C19" s="28"/>
      <c r="D19" s="28"/>
      <c r="E19" s="28"/>
      <c r="F19" s="28"/>
      <c r="G19" s="28">
        <v>144139</v>
      </c>
      <c r="H19" s="28"/>
      <c r="I19" s="28"/>
      <c r="J19" s="58">
        <f t="shared" si="0"/>
        <v>247800</v>
      </c>
    </row>
    <row r="20" spans="1:11" ht="12.75" customHeight="1" x14ac:dyDescent="0.2">
      <c r="A20" s="27" t="s">
        <v>178</v>
      </c>
      <c r="B20" s="28">
        <v>200460</v>
      </c>
      <c r="C20" s="28"/>
      <c r="D20" s="28"/>
      <c r="E20" s="28"/>
      <c r="F20" s="28"/>
      <c r="G20" s="28">
        <v>135714</v>
      </c>
      <c r="H20" s="28"/>
      <c r="I20" s="28"/>
      <c r="J20" s="58">
        <f t="shared" si="0"/>
        <v>200460</v>
      </c>
    </row>
    <row r="21" spans="1:11" ht="12.75" customHeight="1" x14ac:dyDescent="0.2">
      <c r="A21" s="27" t="s">
        <v>179</v>
      </c>
      <c r="B21" s="28">
        <v>156785</v>
      </c>
      <c r="C21" s="28"/>
      <c r="D21" s="28"/>
      <c r="E21" s="28"/>
      <c r="F21" s="28"/>
      <c r="G21" s="28">
        <v>122967</v>
      </c>
      <c r="H21" s="28"/>
      <c r="I21" s="28"/>
      <c r="J21" s="58">
        <f t="shared" si="0"/>
        <v>156785</v>
      </c>
    </row>
    <row r="22" spans="1:11" ht="12.75" customHeight="1" x14ac:dyDescent="0.2">
      <c r="A22" s="27" t="s">
        <v>180</v>
      </c>
      <c r="B22" s="28">
        <v>161300</v>
      </c>
      <c r="C22" s="28"/>
      <c r="D22" s="28"/>
      <c r="E22" s="28"/>
      <c r="F22" s="28"/>
      <c r="G22" s="28">
        <v>138493</v>
      </c>
      <c r="H22" s="28"/>
      <c r="I22" s="28"/>
      <c r="J22" s="58">
        <f t="shared" si="0"/>
        <v>161300</v>
      </c>
    </row>
    <row r="23" spans="1:11" ht="12.75" customHeight="1" x14ac:dyDescent="0.2">
      <c r="A23" s="27" t="s">
        <v>181</v>
      </c>
      <c r="B23" s="28">
        <v>160985</v>
      </c>
      <c r="C23" s="28"/>
      <c r="D23" s="28"/>
      <c r="E23" s="28"/>
      <c r="F23" s="28"/>
      <c r="G23" s="28">
        <v>109836</v>
      </c>
      <c r="H23" s="28"/>
      <c r="I23" s="28"/>
      <c r="J23" s="58">
        <f t="shared" si="0"/>
        <v>160985</v>
      </c>
    </row>
    <row r="24" spans="1:11" ht="12.75" customHeight="1" x14ac:dyDescent="0.2">
      <c r="A24" s="27" t="s">
        <v>182</v>
      </c>
      <c r="B24" s="28">
        <v>96629</v>
      </c>
      <c r="C24" s="28"/>
      <c r="D24" s="28"/>
      <c r="E24" s="28"/>
      <c r="F24" s="28"/>
      <c r="G24" s="28">
        <v>104287</v>
      </c>
      <c r="H24" s="28"/>
      <c r="I24" s="28"/>
      <c r="J24" s="58">
        <f t="shared" si="0"/>
        <v>96629</v>
      </c>
    </row>
    <row r="25" spans="1:11" ht="12.75" customHeight="1" thickBot="1" x14ac:dyDescent="0.25">
      <c r="A25" s="27" t="s">
        <v>183</v>
      </c>
      <c r="B25" s="28">
        <v>150370</v>
      </c>
      <c r="C25" s="28"/>
      <c r="D25" s="28"/>
      <c r="E25" s="28">
        <v>15000</v>
      </c>
      <c r="F25" s="28"/>
      <c r="G25" s="28">
        <v>96688</v>
      </c>
      <c r="H25" s="28"/>
      <c r="I25" s="28"/>
      <c r="J25" s="58">
        <f t="shared" si="0"/>
        <v>165370</v>
      </c>
    </row>
    <row r="26" spans="1:11" ht="12.75" customHeight="1" x14ac:dyDescent="0.2">
      <c r="A26" s="192" t="s">
        <v>13</v>
      </c>
      <c r="B26" s="187">
        <f t="shared" ref="B26:J26" si="1">SUM(B14:B25)</f>
        <v>1951000</v>
      </c>
      <c r="C26" s="187">
        <f t="shared" si="1"/>
        <v>0</v>
      </c>
      <c r="D26" s="187">
        <f t="shared" si="1"/>
        <v>0</v>
      </c>
      <c r="E26" s="187">
        <f t="shared" si="1"/>
        <v>15000</v>
      </c>
      <c r="F26" s="187">
        <f t="shared" si="1"/>
        <v>0</v>
      </c>
      <c r="G26" s="187">
        <f t="shared" si="1"/>
        <v>1509286</v>
      </c>
      <c r="H26" s="187">
        <f t="shared" si="1"/>
        <v>0</v>
      </c>
      <c r="I26" s="187">
        <f t="shared" si="1"/>
        <v>0</v>
      </c>
      <c r="J26" s="187">
        <f t="shared" si="1"/>
        <v>1966000</v>
      </c>
    </row>
    <row r="27" spans="1:11" ht="12.75" customHeight="1" thickBot="1" x14ac:dyDescent="0.25">
      <c r="A27" s="193"/>
      <c r="B27" s="188"/>
      <c r="C27" s="188"/>
      <c r="D27" s="188"/>
      <c r="E27" s="188"/>
      <c r="F27" s="188"/>
      <c r="G27" s="188"/>
      <c r="H27" s="188"/>
      <c r="I27" s="188"/>
      <c r="J27" s="188"/>
    </row>
    <row r="28" spans="1:11" ht="12.75" customHeight="1" x14ac:dyDescent="0.2">
      <c r="A28" s="36"/>
      <c r="B28" s="36"/>
      <c r="C28" s="36"/>
      <c r="D28" s="36"/>
      <c r="E28" s="36"/>
      <c r="F28" s="36"/>
      <c r="G28" s="36"/>
      <c r="H28" s="36"/>
      <c r="I28" s="36"/>
    </row>
    <row r="29" spans="1:11" ht="12.75" customHeight="1" x14ac:dyDescent="0.2"/>
    <row r="30" spans="1:11" ht="12.75" customHeight="1" x14ac:dyDescent="0.2"/>
    <row r="31" spans="1:11" ht="24.95" customHeight="1" x14ac:dyDescent="0.2">
      <c r="A31" s="180" t="s">
        <v>219</v>
      </c>
      <c r="B31" s="180"/>
      <c r="C31" s="180"/>
      <c r="D31" s="180"/>
      <c r="E31" s="180"/>
      <c r="F31" s="180"/>
      <c r="G31" s="180"/>
      <c r="H31" s="180"/>
      <c r="I31" s="180"/>
      <c r="J31" s="180"/>
    </row>
    <row r="32" spans="1:11" ht="12.75" customHeight="1" thickBot="1" x14ac:dyDescent="0.25">
      <c r="A32" s="19"/>
      <c r="B32" s="19"/>
      <c r="C32" s="19"/>
      <c r="D32" s="19"/>
      <c r="E32" s="19"/>
      <c r="F32" s="19"/>
      <c r="G32" s="19"/>
    </row>
    <row r="33" spans="1:10" ht="12.75" customHeight="1" x14ac:dyDescent="0.2">
      <c r="A33" s="184" t="s">
        <v>221</v>
      </c>
      <c r="B33" s="184" t="s">
        <v>187</v>
      </c>
      <c r="C33" s="181" t="s">
        <v>222</v>
      </c>
      <c r="D33" s="184" t="s">
        <v>223</v>
      </c>
      <c r="E33" s="184" t="s">
        <v>189</v>
      </c>
      <c r="F33" s="184" t="s">
        <v>224</v>
      </c>
      <c r="G33" s="181" t="s">
        <v>184</v>
      </c>
      <c r="H33" s="181" t="s">
        <v>170</v>
      </c>
      <c r="I33" s="181" t="s">
        <v>171</v>
      </c>
      <c r="J33" s="189" t="s">
        <v>13</v>
      </c>
    </row>
    <row r="34" spans="1:10" ht="12.75" customHeight="1" x14ac:dyDescent="0.2">
      <c r="A34" s="185"/>
      <c r="B34" s="185"/>
      <c r="C34" s="182"/>
      <c r="D34" s="185"/>
      <c r="E34" s="185"/>
      <c r="F34" s="185"/>
      <c r="G34" s="182"/>
      <c r="H34" s="182"/>
      <c r="I34" s="182"/>
      <c r="J34" s="190"/>
    </row>
    <row r="35" spans="1:10" ht="12.75" customHeight="1" thickBot="1" x14ac:dyDescent="0.25">
      <c r="A35" s="186"/>
      <c r="B35" s="186"/>
      <c r="C35" s="183"/>
      <c r="D35" s="186"/>
      <c r="E35" s="186"/>
      <c r="F35" s="186"/>
      <c r="G35" s="183"/>
      <c r="H35" s="183"/>
      <c r="I35" s="183"/>
      <c r="J35" s="191"/>
    </row>
    <row r="36" spans="1:10" ht="12.75" customHeight="1" x14ac:dyDescent="0.2">
      <c r="A36" s="29" t="s">
        <v>172</v>
      </c>
      <c r="B36" s="30">
        <v>231710</v>
      </c>
      <c r="C36" s="30"/>
      <c r="D36" s="30"/>
      <c r="E36" s="30">
        <v>126949</v>
      </c>
      <c r="F36" s="30"/>
      <c r="G36" s="30">
        <v>73893</v>
      </c>
      <c r="H36" s="30"/>
      <c r="I36" s="30"/>
      <c r="J36" s="57">
        <f t="shared" ref="J36:J47" si="2">SUM(B36:F36)</f>
        <v>358659</v>
      </c>
    </row>
    <row r="37" spans="1:10" ht="12.75" customHeight="1" x14ac:dyDescent="0.2">
      <c r="A37" s="27" t="s">
        <v>173</v>
      </c>
      <c r="B37" s="28">
        <v>103090</v>
      </c>
      <c r="C37" s="28"/>
      <c r="D37" s="28"/>
      <c r="E37" s="28">
        <v>140202</v>
      </c>
      <c r="F37" s="28"/>
      <c r="G37" s="28">
        <v>83138</v>
      </c>
      <c r="H37" s="28"/>
      <c r="I37" s="28"/>
      <c r="J37" s="58">
        <f t="shared" si="2"/>
        <v>243292</v>
      </c>
    </row>
    <row r="38" spans="1:10" ht="12.75" customHeight="1" x14ac:dyDescent="0.2">
      <c r="A38" s="27" t="s">
        <v>174</v>
      </c>
      <c r="B38" s="28">
        <v>302290</v>
      </c>
      <c r="C38" s="28">
        <v>38017</v>
      </c>
      <c r="D38" s="28"/>
      <c r="E38" s="28">
        <v>152488</v>
      </c>
      <c r="F38" s="28"/>
      <c r="G38" s="28">
        <v>91891</v>
      </c>
      <c r="H38" s="28"/>
      <c r="I38" s="28"/>
      <c r="J38" s="58">
        <f t="shared" si="2"/>
        <v>492795</v>
      </c>
    </row>
    <row r="39" spans="1:10" ht="12.75" customHeight="1" x14ac:dyDescent="0.2">
      <c r="A39" s="27" t="s">
        <v>175</v>
      </c>
      <c r="B39" s="28">
        <v>223467</v>
      </c>
      <c r="C39" s="28">
        <v>72144</v>
      </c>
      <c r="D39" s="28"/>
      <c r="E39" s="28">
        <v>225542</v>
      </c>
      <c r="F39" s="28"/>
      <c r="G39" s="28">
        <v>93164</v>
      </c>
      <c r="H39" s="28"/>
      <c r="I39" s="28"/>
      <c r="J39" s="58">
        <f t="shared" si="2"/>
        <v>521153</v>
      </c>
    </row>
    <row r="40" spans="1:10" ht="12.75" customHeight="1" x14ac:dyDescent="0.2">
      <c r="A40" s="27" t="s">
        <v>176</v>
      </c>
      <c r="B40" s="28">
        <v>271882</v>
      </c>
      <c r="C40" s="28">
        <v>93352</v>
      </c>
      <c r="D40" s="28"/>
      <c r="E40" s="28">
        <v>321708</v>
      </c>
      <c r="F40" s="28"/>
      <c r="G40" s="28">
        <v>94270</v>
      </c>
      <c r="H40" s="28"/>
      <c r="I40" s="28"/>
      <c r="J40" s="58">
        <f t="shared" si="2"/>
        <v>686942</v>
      </c>
    </row>
    <row r="41" spans="1:10" ht="12.75" customHeight="1" x14ac:dyDescent="0.2">
      <c r="A41" s="27" t="s">
        <v>177</v>
      </c>
      <c r="B41" s="28">
        <v>240514</v>
      </c>
      <c r="C41" s="28">
        <v>102056</v>
      </c>
      <c r="D41" s="28"/>
      <c r="E41" s="28">
        <v>335615</v>
      </c>
      <c r="F41" s="28"/>
      <c r="G41" s="28">
        <v>107758</v>
      </c>
      <c r="H41" s="28"/>
      <c r="I41" s="28"/>
      <c r="J41" s="58">
        <f t="shared" si="2"/>
        <v>678185</v>
      </c>
    </row>
    <row r="42" spans="1:10" ht="12.75" customHeight="1" x14ac:dyDescent="0.2">
      <c r="A42" s="27" t="s">
        <v>178</v>
      </c>
      <c r="B42" s="28">
        <v>237857</v>
      </c>
      <c r="C42" s="28">
        <v>108718</v>
      </c>
      <c r="D42" s="28"/>
      <c r="E42" s="28">
        <v>335831</v>
      </c>
      <c r="F42" s="28"/>
      <c r="G42" s="28">
        <v>105623</v>
      </c>
      <c r="H42" s="28"/>
      <c r="I42" s="28"/>
      <c r="J42" s="58">
        <f t="shared" si="2"/>
        <v>682406</v>
      </c>
    </row>
    <row r="43" spans="1:10" ht="12.75" customHeight="1" x14ac:dyDescent="0.2">
      <c r="A43" s="27" t="s">
        <v>179</v>
      </c>
      <c r="B43" s="28">
        <v>180653</v>
      </c>
      <c r="C43" s="28">
        <v>127810</v>
      </c>
      <c r="D43" s="28"/>
      <c r="E43" s="28">
        <v>314377</v>
      </c>
      <c r="F43" s="28"/>
      <c r="G43" s="28">
        <v>118269</v>
      </c>
      <c r="H43" s="28"/>
      <c r="I43" s="28"/>
      <c r="J43" s="58">
        <f t="shared" si="2"/>
        <v>622840</v>
      </c>
    </row>
    <row r="44" spans="1:10" ht="12.75" customHeight="1" x14ac:dyDescent="0.2">
      <c r="A44" s="27" t="s">
        <v>180</v>
      </c>
      <c r="B44" s="28">
        <v>181089</v>
      </c>
      <c r="C44" s="28">
        <v>137229</v>
      </c>
      <c r="D44" s="28"/>
      <c r="E44" s="28">
        <v>284313</v>
      </c>
      <c r="F44" s="28">
        <v>141639</v>
      </c>
      <c r="G44" s="28">
        <v>114027</v>
      </c>
      <c r="H44" s="28"/>
      <c r="I44" s="28">
        <v>216</v>
      </c>
      <c r="J44" s="58">
        <f t="shared" si="2"/>
        <v>744270</v>
      </c>
    </row>
    <row r="45" spans="1:10" ht="12.75" customHeight="1" x14ac:dyDescent="0.2">
      <c r="A45" s="27" t="s">
        <v>181</v>
      </c>
      <c r="B45" s="28">
        <v>131404</v>
      </c>
      <c r="C45" s="28">
        <v>131434</v>
      </c>
      <c r="D45" s="28"/>
      <c r="E45" s="28">
        <v>252863</v>
      </c>
      <c r="F45" s="28">
        <v>138518</v>
      </c>
      <c r="G45" s="28"/>
      <c r="H45" s="28">
        <v>92700</v>
      </c>
      <c r="I45" s="28">
        <v>260</v>
      </c>
      <c r="J45" s="58">
        <f t="shared" si="2"/>
        <v>654219</v>
      </c>
    </row>
    <row r="46" spans="1:10" ht="12.75" customHeight="1" x14ac:dyDescent="0.2">
      <c r="A46" s="27" t="s">
        <v>182</v>
      </c>
      <c r="B46" s="28">
        <v>90459</v>
      </c>
      <c r="C46" s="28">
        <v>166975</v>
      </c>
      <c r="D46" s="28">
        <v>59932</v>
      </c>
      <c r="E46" s="28">
        <v>220407</v>
      </c>
      <c r="F46" s="28">
        <v>154933</v>
      </c>
      <c r="G46" s="28"/>
      <c r="H46" s="28">
        <v>100548</v>
      </c>
      <c r="I46" s="28">
        <v>85</v>
      </c>
      <c r="J46" s="58">
        <f t="shared" si="2"/>
        <v>692706</v>
      </c>
    </row>
    <row r="47" spans="1:10" ht="12.75" customHeight="1" thickBot="1" x14ac:dyDescent="0.25">
      <c r="A47" s="27" t="s">
        <v>183</v>
      </c>
      <c r="B47" s="28">
        <v>134676</v>
      </c>
      <c r="C47" s="28">
        <v>157688</v>
      </c>
      <c r="D47" s="28">
        <v>66483</v>
      </c>
      <c r="E47" s="28">
        <v>130631</v>
      </c>
      <c r="F47" s="28">
        <v>172556</v>
      </c>
      <c r="G47" s="28"/>
      <c r="H47" s="28">
        <v>83092</v>
      </c>
      <c r="I47" s="28">
        <v>422</v>
      </c>
      <c r="J47" s="58">
        <f t="shared" si="2"/>
        <v>662034</v>
      </c>
    </row>
    <row r="48" spans="1:10" ht="12.75" customHeight="1" x14ac:dyDescent="0.2">
      <c r="A48" s="192" t="s">
        <v>13</v>
      </c>
      <c r="B48" s="187">
        <f t="shared" ref="B48:J48" si="3">SUM(B36:B47)</f>
        <v>2329091</v>
      </c>
      <c r="C48" s="187">
        <f t="shared" si="3"/>
        <v>1135423</v>
      </c>
      <c r="D48" s="187">
        <f t="shared" si="3"/>
        <v>126415</v>
      </c>
      <c r="E48" s="187">
        <f t="shared" si="3"/>
        <v>2840926</v>
      </c>
      <c r="F48" s="187">
        <f t="shared" si="3"/>
        <v>607646</v>
      </c>
      <c r="G48" s="187">
        <f t="shared" si="3"/>
        <v>882033</v>
      </c>
      <c r="H48" s="187">
        <f t="shared" si="3"/>
        <v>276340</v>
      </c>
      <c r="I48" s="187">
        <f t="shared" si="3"/>
        <v>983</v>
      </c>
      <c r="J48" s="187">
        <f t="shared" si="3"/>
        <v>7039501</v>
      </c>
    </row>
    <row r="49" spans="1:10" ht="12.75" customHeight="1" thickBot="1" x14ac:dyDescent="0.25">
      <c r="A49" s="193"/>
      <c r="B49" s="188"/>
      <c r="C49" s="188"/>
      <c r="D49" s="188"/>
      <c r="E49" s="188"/>
      <c r="F49" s="188"/>
      <c r="G49" s="188"/>
      <c r="H49" s="188"/>
      <c r="I49" s="188"/>
      <c r="J49" s="188"/>
    </row>
    <row r="50" spans="1:10" ht="12.75" customHeight="1" x14ac:dyDescent="0.2">
      <c r="A50" s="37"/>
      <c r="B50" s="37"/>
      <c r="C50" s="37"/>
      <c r="D50" s="37"/>
      <c r="E50" s="37"/>
      <c r="F50" s="37"/>
      <c r="G50" s="37"/>
    </row>
    <row r="51" spans="1:10" ht="12.75" customHeight="1" x14ac:dyDescent="0.2">
      <c r="A51" s="37"/>
      <c r="B51" s="37"/>
      <c r="C51" s="37"/>
      <c r="D51" s="37"/>
      <c r="E51" s="37"/>
      <c r="F51" s="37"/>
      <c r="G51" s="37"/>
    </row>
    <row r="52" spans="1:10" ht="12.75" customHeight="1" x14ac:dyDescent="0.2">
      <c r="A52" s="37"/>
      <c r="B52" s="37"/>
      <c r="C52" s="37"/>
      <c r="D52" s="37"/>
      <c r="E52" s="37"/>
      <c r="F52" s="37"/>
      <c r="G52" s="37"/>
    </row>
    <row r="53" spans="1:10" ht="24.95" customHeight="1" x14ac:dyDescent="0.2">
      <c r="A53" s="180" t="s">
        <v>220</v>
      </c>
      <c r="B53" s="180"/>
      <c r="C53" s="180"/>
      <c r="D53" s="180"/>
      <c r="E53" s="180"/>
      <c r="F53" s="180"/>
      <c r="G53" s="180"/>
      <c r="H53" s="180"/>
      <c r="I53" s="180"/>
      <c r="J53" s="180"/>
    </row>
    <row r="54" spans="1:10" ht="12.75" customHeight="1" thickBot="1" x14ac:dyDescent="0.25"/>
    <row r="55" spans="1:10" ht="12.75" customHeight="1" x14ac:dyDescent="0.2">
      <c r="A55" s="184" t="s">
        <v>221</v>
      </c>
      <c r="B55" s="184" t="s">
        <v>187</v>
      </c>
      <c r="C55" s="181" t="s">
        <v>222</v>
      </c>
      <c r="D55" s="184" t="s">
        <v>223</v>
      </c>
      <c r="E55" s="184" t="s">
        <v>189</v>
      </c>
      <c r="F55" s="184" t="s">
        <v>224</v>
      </c>
      <c r="G55" s="181" t="s">
        <v>184</v>
      </c>
      <c r="H55" s="181" t="s">
        <v>170</v>
      </c>
      <c r="I55" s="181" t="s">
        <v>171</v>
      </c>
      <c r="J55" s="189" t="s">
        <v>13</v>
      </c>
    </row>
    <row r="56" spans="1:10" ht="12.75" customHeight="1" x14ac:dyDescent="0.2">
      <c r="A56" s="185"/>
      <c r="B56" s="185"/>
      <c r="C56" s="182"/>
      <c r="D56" s="185"/>
      <c r="E56" s="185"/>
      <c r="F56" s="185"/>
      <c r="G56" s="182"/>
      <c r="H56" s="182"/>
      <c r="I56" s="182"/>
      <c r="J56" s="190"/>
    </row>
    <row r="57" spans="1:10" ht="12.75" customHeight="1" thickBot="1" x14ac:dyDescent="0.25">
      <c r="A57" s="186"/>
      <c r="B57" s="186"/>
      <c r="C57" s="183"/>
      <c r="D57" s="186"/>
      <c r="E57" s="186"/>
      <c r="F57" s="186"/>
      <c r="G57" s="183"/>
      <c r="H57" s="183"/>
      <c r="I57" s="183"/>
      <c r="J57" s="191"/>
    </row>
    <row r="58" spans="1:10" ht="12.75" customHeight="1" x14ac:dyDescent="0.2">
      <c r="A58" s="29" t="s">
        <v>172</v>
      </c>
      <c r="B58" s="30">
        <v>254739</v>
      </c>
      <c r="C58" s="30">
        <v>198321</v>
      </c>
      <c r="D58" s="30">
        <v>63435</v>
      </c>
      <c r="E58" s="30">
        <v>155828</v>
      </c>
      <c r="F58" s="30">
        <v>190169</v>
      </c>
      <c r="G58" s="30"/>
      <c r="H58" s="30">
        <v>73205</v>
      </c>
      <c r="I58" s="30"/>
      <c r="J58" s="57">
        <f t="shared" ref="J58:J69" si="4">SUM(B58:H58)</f>
        <v>935697</v>
      </c>
    </row>
    <row r="59" spans="1:10" ht="12.75" customHeight="1" x14ac:dyDescent="0.2">
      <c r="A59" s="27" t="s">
        <v>173</v>
      </c>
      <c r="B59" s="28">
        <v>225661</v>
      </c>
      <c r="C59" s="28">
        <v>192042</v>
      </c>
      <c r="D59" s="28">
        <v>68817</v>
      </c>
      <c r="E59" s="28">
        <v>187628</v>
      </c>
      <c r="F59" s="28">
        <v>148502</v>
      </c>
      <c r="G59" s="28"/>
      <c r="H59" s="28">
        <v>70846</v>
      </c>
      <c r="I59" s="28"/>
      <c r="J59" s="58">
        <f t="shared" si="4"/>
        <v>893496</v>
      </c>
    </row>
    <row r="60" spans="1:10" ht="12.75" customHeight="1" x14ac:dyDescent="0.2">
      <c r="A60" s="27" t="s">
        <v>174</v>
      </c>
      <c r="B60" s="28">
        <v>186146</v>
      </c>
      <c r="C60" s="28">
        <v>203083</v>
      </c>
      <c r="D60" s="28">
        <v>90392</v>
      </c>
      <c r="E60" s="28">
        <v>262904</v>
      </c>
      <c r="F60" s="28">
        <v>221712</v>
      </c>
      <c r="G60" s="28"/>
      <c r="H60" s="28">
        <v>90116</v>
      </c>
      <c r="I60" s="28"/>
      <c r="J60" s="58">
        <f t="shared" si="4"/>
        <v>1054353</v>
      </c>
    </row>
    <row r="61" spans="1:10" ht="12.75" customHeight="1" x14ac:dyDescent="0.2">
      <c r="A61" s="27" t="s">
        <v>175</v>
      </c>
      <c r="B61" s="28">
        <v>256363</v>
      </c>
      <c r="C61" s="28">
        <v>175962</v>
      </c>
      <c r="D61" s="28">
        <v>94370</v>
      </c>
      <c r="E61" s="28">
        <v>277226</v>
      </c>
      <c r="F61" s="28">
        <v>234472</v>
      </c>
      <c r="G61" s="28"/>
      <c r="H61" s="28">
        <v>101333</v>
      </c>
      <c r="I61" s="28"/>
      <c r="J61" s="58">
        <f t="shared" si="4"/>
        <v>1139726</v>
      </c>
    </row>
    <row r="62" spans="1:10" ht="12.75" customHeight="1" x14ac:dyDescent="0.2">
      <c r="A62" s="27" t="s">
        <v>176</v>
      </c>
      <c r="B62" s="28">
        <v>276020</v>
      </c>
      <c r="C62" s="28">
        <v>171275</v>
      </c>
      <c r="D62" s="28">
        <v>108114</v>
      </c>
      <c r="E62" s="28">
        <v>362061</v>
      </c>
      <c r="F62" s="28">
        <v>240673</v>
      </c>
      <c r="G62" s="28"/>
      <c r="H62" s="28">
        <v>121665</v>
      </c>
      <c r="I62" s="28"/>
      <c r="J62" s="58">
        <f t="shared" si="4"/>
        <v>1279808</v>
      </c>
    </row>
    <row r="63" spans="1:10" ht="12.75" customHeight="1" x14ac:dyDescent="0.2">
      <c r="A63" s="27" t="s">
        <v>177</v>
      </c>
      <c r="B63" s="28">
        <v>290365</v>
      </c>
      <c r="C63" s="28">
        <v>172445</v>
      </c>
      <c r="D63" s="28">
        <v>87072</v>
      </c>
      <c r="E63" s="28">
        <v>406560</v>
      </c>
      <c r="F63" s="28">
        <v>226859</v>
      </c>
      <c r="G63" s="28"/>
      <c r="H63" s="28">
        <v>101628</v>
      </c>
      <c r="I63" s="28"/>
      <c r="J63" s="58">
        <f t="shared" si="4"/>
        <v>1284929</v>
      </c>
    </row>
    <row r="64" spans="1:10" ht="12.75" customHeight="1" x14ac:dyDescent="0.2">
      <c r="A64" s="27" t="s">
        <v>178</v>
      </c>
      <c r="B64" s="28">
        <v>209658</v>
      </c>
      <c r="C64" s="28">
        <v>201183</v>
      </c>
      <c r="D64" s="28">
        <v>112610</v>
      </c>
      <c r="E64" s="28">
        <v>363707</v>
      </c>
      <c r="F64" s="28">
        <v>197785</v>
      </c>
      <c r="G64" s="28"/>
      <c r="H64" s="28">
        <v>97297</v>
      </c>
      <c r="I64" s="28"/>
      <c r="J64" s="58">
        <f t="shared" si="4"/>
        <v>1182240</v>
      </c>
    </row>
    <row r="65" spans="1:10" ht="12.75" customHeight="1" x14ac:dyDescent="0.2">
      <c r="A65" s="27" t="s">
        <v>179</v>
      </c>
      <c r="B65" s="28">
        <v>149884</v>
      </c>
      <c r="C65" s="28">
        <v>217850</v>
      </c>
      <c r="D65" s="28">
        <v>114322</v>
      </c>
      <c r="E65" s="28">
        <v>357248</v>
      </c>
      <c r="F65" s="28">
        <v>175868</v>
      </c>
      <c r="G65" s="28"/>
      <c r="H65" s="28">
        <v>106148</v>
      </c>
      <c r="I65" s="28"/>
      <c r="J65" s="58">
        <f t="shared" si="4"/>
        <v>1121320</v>
      </c>
    </row>
    <row r="66" spans="1:10" ht="12.75" customHeight="1" x14ac:dyDescent="0.2">
      <c r="A66" s="27" t="s">
        <v>180</v>
      </c>
      <c r="B66" s="28">
        <v>153354</v>
      </c>
      <c r="C66" s="28">
        <v>230014</v>
      </c>
      <c r="D66" s="28">
        <v>108355</v>
      </c>
      <c r="E66" s="28">
        <v>327348</v>
      </c>
      <c r="F66" s="28">
        <v>172234</v>
      </c>
      <c r="G66" s="28"/>
      <c r="H66" s="28">
        <v>111865</v>
      </c>
      <c r="I66" s="28"/>
      <c r="J66" s="58">
        <f t="shared" si="4"/>
        <v>1103170</v>
      </c>
    </row>
    <row r="67" spans="1:10" ht="12.75" customHeight="1" x14ac:dyDescent="0.2">
      <c r="A67" s="27" t="s">
        <v>181</v>
      </c>
      <c r="B67" s="28">
        <v>132727</v>
      </c>
      <c r="C67" s="28">
        <v>221320</v>
      </c>
      <c r="D67" s="28">
        <v>106822</v>
      </c>
      <c r="E67" s="28">
        <v>306504</v>
      </c>
      <c r="F67" s="28">
        <v>172177</v>
      </c>
      <c r="G67" s="28"/>
      <c r="H67" s="28">
        <v>93288</v>
      </c>
      <c r="I67" s="28"/>
      <c r="J67" s="58">
        <f t="shared" si="4"/>
        <v>1032838</v>
      </c>
    </row>
    <row r="68" spans="1:10" ht="12.75" customHeight="1" x14ac:dyDescent="0.2">
      <c r="A68" s="27" t="s">
        <v>182</v>
      </c>
      <c r="B68" s="28">
        <v>102126</v>
      </c>
      <c r="C68" s="28">
        <v>248358</v>
      </c>
      <c r="D68" s="28">
        <v>112186</v>
      </c>
      <c r="E68" s="28">
        <v>256817</v>
      </c>
      <c r="F68" s="28">
        <v>189297</v>
      </c>
      <c r="G68" s="28"/>
      <c r="H68" s="28">
        <v>91149</v>
      </c>
      <c r="I68" s="28"/>
      <c r="J68" s="58">
        <f t="shared" si="4"/>
        <v>999933</v>
      </c>
    </row>
    <row r="69" spans="1:10" ht="12.75" customHeight="1" thickBot="1" x14ac:dyDescent="0.25">
      <c r="A69" s="31" t="s">
        <v>183</v>
      </c>
      <c r="B69" s="32">
        <v>242440</v>
      </c>
      <c r="C69" s="32">
        <v>241153</v>
      </c>
      <c r="D69" s="32">
        <v>101340</v>
      </c>
      <c r="E69" s="32">
        <v>211808</v>
      </c>
      <c r="F69" s="32">
        <v>269981</v>
      </c>
      <c r="G69" s="32"/>
      <c r="H69" s="32">
        <v>73273</v>
      </c>
      <c r="I69" s="32"/>
      <c r="J69" s="59">
        <f t="shared" si="4"/>
        <v>1139995</v>
      </c>
    </row>
    <row r="70" spans="1:10" ht="12.75" customHeight="1" x14ac:dyDescent="0.2">
      <c r="A70" s="192" t="s">
        <v>13</v>
      </c>
      <c r="B70" s="187">
        <f t="shared" ref="B70:J70" si="5">SUM(B58:B69)</f>
        <v>2479483</v>
      </c>
      <c r="C70" s="187">
        <f t="shared" si="5"/>
        <v>2473006</v>
      </c>
      <c r="D70" s="187">
        <f t="shared" si="5"/>
        <v>1167835</v>
      </c>
      <c r="E70" s="187">
        <f t="shared" si="5"/>
        <v>3475639</v>
      </c>
      <c r="F70" s="187">
        <f t="shared" si="5"/>
        <v>2439729</v>
      </c>
      <c r="G70" s="187">
        <f t="shared" si="5"/>
        <v>0</v>
      </c>
      <c r="H70" s="187">
        <f t="shared" si="5"/>
        <v>1131813</v>
      </c>
      <c r="I70" s="187">
        <f t="shared" si="5"/>
        <v>0</v>
      </c>
      <c r="J70" s="187">
        <f t="shared" si="5"/>
        <v>13167505</v>
      </c>
    </row>
    <row r="71" spans="1:10" ht="12.75" customHeight="1" thickBot="1" x14ac:dyDescent="0.25">
      <c r="A71" s="193"/>
      <c r="B71" s="188"/>
      <c r="C71" s="188"/>
      <c r="D71" s="188"/>
      <c r="E71" s="188"/>
      <c r="F71" s="188"/>
      <c r="G71" s="188"/>
      <c r="H71" s="188"/>
      <c r="I71" s="188"/>
      <c r="J71" s="188"/>
    </row>
    <row r="72" spans="1:10" ht="12.75" customHeight="1" x14ac:dyDescent="0.2"/>
    <row r="73" spans="1:10" ht="12.75" customHeight="1" x14ac:dyDescent="0.2"/>
    <row r="74" spans="1:10" ht="12.75" customHeight="1" x14ac:dyDescent="0.2"/>
    <row r="75" spans="1:10" ht="12.75" customHeight="1" x14ac:dyDescent="0.2"/>
    <row r="76" spans="1:10" ht="12.75" customHeight="1" x14ac:dyDescent="0.2"/>
  </sheetData>
  <mergeCells count="64">
    <mergeCell ref="D70:D71"/>
    <mergeCell ref="E70:E71"/>
    <mergeCell ref="F70:F71"/>
    <mergeCell ref="H70:H71"/>
    <mergeCell ref="D55:D57"/>
    <mergeCell ref="I70:I71"/>
    <mergeCell ref="F55:F57"/>
    <mergeCell ref="E55:E57"/>
    <mergeCell ref="G70:G71"/>
    <mergeCell ref="J70:J71"/>
    <mergeCell ref="J55:J57"/>
    <mergeCell ref="J48:J49"/>
    <mergeCell ref="H48:H49"/>
    <mergeCell ref="G48:G49"/>
    <mergeCell ref="A70:A71"/>
    <mergeCell ref="B48:B49"/>
    <mergeCell ref="C48:C49"/>
    <mergeCell ref="B70:B71"/>
    <mergeCell ref="C70:C71"/>
    <mergeCell ref="A48:A49"/>
    <mergeCell ref="B55:B57"/>
    <mergeCell ref="C55:C57"/>
    <mergeCell ref="A55:A57"/>
    <mergeCell ref="A53:J53"/>
    <mergeCell ref="E48:E49"/>
    <mergeCell ref="F48:F49"/>
    <mergeCell ref="G55:G57"/>
    <mergeCell ref="A26:A27"/>
    <mergeCell ref="D48:D49"/>
    <mergeCell ref="H55:H57"/>
    <mergeCell ref="I48:I49"/>
    <mergeCell ref="I55:I57"/>
    <mergeCell ref="B11:B13"/>
    <mergeCell ref="J33:J35"/>
    <mergeCell ref="C26:C27"/>
    <mergeCell ref="C11:C13"/>
    <mergeCell ref="A33:A35"/>
    <mergeCell ref="B33:B35"/>
    <mergeCell ref="C33:C35"/>
    <mergeCell ref="G11:G13"/>
    <mergeCell ref="F26:F27"/>
    <mergeCell ref="A31:J31"/>
    <mergeCell ref="H33:H35"/>
    <mergeCell ref="H11:H13"/>
    <mergeCell ref="H26:H27"/>
    <mergeCell ref="J11:J13"/>
    <mergeCell ref="I33:I35"/>
    <mergeCell ref="I26:I27"/>
    <mergeCell ref="A2:J2"/>
    <mergeCell ref="A9:J9"/>
    <mergeCell ref="I11:I13"/>
    <mergeCell ref="D33:D35"/>
    <mergeCell ref="E33:E35"/>
    <mergeCell ref="F33:F35"/>
    <mergeCell ref="G33:G35"/>
    <mergeCell ref="D11:D13"/>
    <mergeCell ref="E11:E13"/>
    <mergeCell ref="F11:F13"/>
    <mergeCell ref="D26:D27"/>
    <mergeCell ref="E26:E27"/>
    <mergeCell ref="B26:B27"/>
    <mergeCell ref="G26:G27"/>
    <mergeCell ref="J26:J27"/>
    <mergeCell ref="A11:A13"/>
  </mergeCells>
  <phoneticPr fontId="0" type="noConversion"/>
  <hyperlinks>
    <hyperlink ref="A5" location="'1992-1994'!A51" display="2 - AÑO 1993"/>
    <hyperlink ref="A6" location="'1992-1994'!A73" display="3 - AÑO 1994"/>
    <hyperlink ref="A4" location="'1992-1994'!A9" display="1 - AÑO 1992"/>
  </hyperlinks>
  <pageMargins left="0.74803149606299213" right="0.74803149606299213" top="0.98425196850393704" bottom="0.98425196850393704" header="0" footer="0"/>
  <pageSetup paperSize="9" scale="82" fitToHeight="0" orientation="landscape" r:id="rId1"/>
  <headerFooter alignWithMargins="0">
    <oddHeader>&amp;L&amp;G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9"/>
  <sheetViews>
    <sheetView showGridLines="0" showRowColHeaders="0" showRuler="0" view="pageLayout" topLeftCell="G235" zoomScaleNormal="100" workbookViewId="0">
      <selection activeCell="A15" sqref="A15:A16"/>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49" customFormat="1" ht="24.95" customHeight="1" x14ac:dyDescent="0.2">
      <c r="A2" s="200" t="s">
        <v>188</v>
      </c>
      <c r="B2" s="200"/>
      <c r="C2" s="200"/>
      <c r="D2" s="200"/>
      <c r="E2" s="200"/>
      <c r="F2" s="200"/>
      <c r="G2" s="200"/>
      <c r="H2" s="200"/>
      <c r="I2" s="200"/>
      <c r="J2" s="200"/>
      <c r="K2" s="200"/>
      <c r="L2" s="200"/>
      <c r="M2" s="200"/>
      <c r="N2" s="200"/>
    </row>
    <row r="3" spans="1:14" ht="18" customHeight="1" thickBot="1" x14ac:dyDescent="0.25">
      <c r="A3" s="13"/>
      <c r="B3" s="13"/>
      <c r="C3" s="13"/>
      <c r="D3" s="13"/>
      <c r="E3" s="13"/>
      <c r="F3" s="13"/>
      <c r="G3" s="13"/>
      <c r="H3" s="13"/>
      <c r="I3" s="13"/>
      <c r="J3" s="13"/>
      <c r="K3" s="13"/>
      <c r="L3" s="13"/>
      <c r="M3" s="13"/>
      <c r="N3" s="14"/>
    </row>
    <row r="4" spans="1:14" s="49" customFormat="1" ht="18" customHeight="1" thickTop="1" thickBot="1" x14ac:dyDescent="0.25">
      <c r="A4" s="201" t="s">
        <v>0</v>
      </c>
      <c r="B4" s="202"/>
      <c r="C4" s="202"/>
      <c r="D4" s="202"/>
      <c r="E4" s="203"/>
      <c r="F4" s="55"/>
      <c r="G4" s="25"/>
      <c r="H4" s="15"/>
      <c r="I4" s="15"/>
      <c r="J4" s="15"/>
      <c r="K4" s="15"/>
      <c r="L4" s="15"/>
      <c r="M4" s="15"/>
      <c r="N4" s="16"/>
    </row>
    <row r="5" spans="1:14" s="49" customFormat="1" ht="18" customHeight="1" thickTop="1" thickBot="1" x14ac:dyDescent="0.25">
      <c r="A5" s="201" t="s">
        <v>31</v>
      </c>
      <c r="B5" s="202"/>
      <c r="C5" s="202"/>
      <c r="D5" s="202"/>
      <c r="E5" s="203"/>
      <c r="F5" s="55"/>
      <c r="G5" s="25"/>
      <c r="H5" s="15"/>
      <c r="I5" s="15"/>
      <c r="J5" s="15"/>
      <c r="K5" s="15"/>
      <c r="L5" s="15"/>
      <c r="M5" s="15"/>
      <c r="N5" s="16"/>
    </row>
    <row r="6" spans="1:14" s="49" customFormat="1" ht="18" customHeight="1" thickTop="1" thickBot="1" x14ac:dyDescent="0.25">
      <c r="A6" s="201" t="s">
        <v>50</v>
      </c>
      <c r="B6" s="202"/>
      <c r="C6" s="202"/>
      <c r="D6" s="202"/>
      <c r="E6" s="203"/>
      <c r="F6" s="55"/>
      <c r="G6" s="25"/>
      <c r="H6" s="15"/>
      <c r="I6" s="15"/>
      <c r="J6" s="15"/>
      <c r="K6" s="15"/>
      <c r="L6" s="15"/>
      <c r="M6" s="15"/>
      <c r="N6" s="16"/>
    </row>
    <row r="7" spans="1:14" s="49" customFormat="1" ht="18" customHeight="1" thickTop="1" thickBot="1" x14ac:dyDescent="0.25">
      <c r="A7" s="201" t="s">
        <v>61</v>
      </c>
      <c r="B7" s="202"/>
      <c r="C7" s="202"/>
      <c r="D7" s="202"/>
      <c r="E7" s="203"/>
      <c r="F7" s="55"/>
      <c r="G7" s="25"/>
      <c r="H7" s="15"/>
      <c r="I7" s="15"/>
      <c r="J7" s="15"/>
      <c r="K7" s="15"/>
      <c r="L7" s="15"/>
      <c r="M7" s="15"/>
      <c r="N7" s="16"/>
    </row>
    <row r="8" spans="1:14" s="49" customFormat="1" ht="18" customHeight="1" thickTop="1" thickBot="1" x14ac:dyDescent="0.25">
      <c r="A8" s="201" t="s">
        <v>74</v>
      </c>
      <c r="B8" s="202"/>
      <c r="C8" s="202"/>
      <c r="D8" s="202"/>
      <c r="E8" s="203"/>
      <c r="F8" s="55"/>
      <c r="G8" s="25"/>
      <c r="H8" s="15"/>
      <c r="I8" s="15"/>
      <c r="J8" s="15"/>
      <c r="K8" s="15"/>
      <c r="L8" s="15"/>
      <c r="M8" s="15"/>
      <c r="N8" s="16"/>
    </row>
    <row r="9" spans="1:14" s="49" customFormat="1" ht="18" customHeight="1" thickTop="1" thickBot="1" x14ac:dyDescent="0.25">
      <c r="A9" s="201" t="s">
        <v>81</v>
      </c>
      <c r="B9" s="202"/>
      <c r="C9" s="202"/>
      <c r="D9" s="202"/>
      <c r="E9" s="203"/>
      <c r="F9" s="55"/>
      <c r="G9" s="25"/>
      <c r="H9" s="15"/>
      <c r="I9" s="15"/>
      <c r="J9" s="15"/>
      <c r="K9" s="15"/>
      <c r="L9" s="15"/>
      <c r="M9" s="15"/>
      <c r="N9" s="16"/>
    </row>
    <row r="10" spans="1:14" s="49" customFormat="1" ht="18" customHeight="1" thickTop="1" thickBot="1" x14ac:dyDescent="0.25">
      <c r="A10" s="201" t="s">
        <v>90</v>
      </c>
      <c r="B10" s="202"/>
      <c r="C10" s="202"/>
      <c r="D10" s="202"/>
      <c r="E10" s="203"/>
      <c r="F10" s="55"/>
      <c r="G10" s="25"/>
      <c r="H10" s="15"/>
      <c r="I10" s="15"/>
      <c r="J10" s="15"/>
      <c r="K10" s="15"/>
      <c r="L10" s="15"/>
      <c r="M10" s="15"/>
      <c r="N10" s="16"/>
    </row>
    <row r="11" spans="1:14" s="49" customFormat="1" ht="18" customHeight="1" thickTop="1" x14ac:dyDescent="0.2">
      <c r="A11" s="38"/>
      <c r="B11" s="38"/>
      <c r="C11" s="38"/>
      <c r="D11" s="38"/>
      <c r="E11" s="38"/>
      <c r="F11" s="25"/>
      <c r="G11" s="25"/>
      <c r="H11" s="15"/>
      <c r="I11" s="15"/>
      <c r="J11" s="15"/>
      <c r="K11" s="15"/>
      <c r="L11" s="15"/>
      <c r="M11" s="15"/>
      <c r="N11" s="16"/>
    </row>
    <row r="12" spans="1:14" ht="18" customHeight="1" x14ac:dyDescent="0.2">
      <c r="A12" s="13"/>
      <c r="B12" s="13"/>
      <c r="C12" s="13"/>
      <c r="D12" s="13"/>
      <c r="E12" s="13"/>
      <c r="F12" s="13"/>
      <c r="G12" s="13"/>
      <c r="H12" s="13"/>
      <c r="I12" s="13"/>
      <c r="J12" s="13"/>
      <c r="K12" s="13"/>
      <c r="L12" s="13"/>
      <c r="M12" s="13"/>
      <c r="N12" s="14"/>
    </row>
    <row r="13" spans="1:14" s="49"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218" t="s">
        <v>14</v>
      </c>
      <c r="B17" s="209">
        <v>46290</v>
      </c>
      <c r="C17" s="209">
        <v>14350</v>
      </c>
      <c r="D17" s="209">
        <v>13110</v>
      </c>
      <c r="E17" s="209">
        <v>2310</v>
      </c>
      <c r="F17" s="209">
        <v>6210</v>
      </c>
      <c r="G17" s="209">
        <v>4250</v>
      </c>
      <c r="H17" s="209">
        <v>1780</v>
      </c>
      <c r="I17" s="209">
        <v>2080</v>
      </c>
      <c r="J17" s="209">
        <v>12600</v>
      </c>
      <c r="K17" s="209">
        <v>16830</v>
      </c>
      <c r="L17" s="209">
        <v>11160</v>
      </c>
      <c r="M17" s="209">
        <v>33430</v>
      </c>
      <c r="N17" s="211">
        <f t="shared" ref="N17:N49" si="0">SUM(B17:M17)</f>
        <v>164400</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218" t="s">
        <v>15</v>
      </c>
      <c r="B19" s="209">
        <v>95790</v>
      </c>
      <c r="C19" s="209">
        <v>174910</v>
      </c>
      <c r="D19" s="209">
        <v>160450</v>
      </c>
      <c r="E19" s="209">
        <v>180680</v>
      </c>
      <c r="F19" s="209">
        <v>110280</v>
      </c>
      <c r="G19" s="209">
        <v>176590</v>
      </c>
      <c r="H19" s="209">
        <v>163440</v>
      </c>
      <c r="I19" s="209">
        <v>68560</v>
      </c>
      <c r="J19" s="209">
        <v>63380</v>
      </c>
      <c r="K19" s="209">
        <v>51210</v>
      </c>
      <c r="L19" s="209">
        <v>72650</v>
      </c>
      <c r="M19" s="209">
        <v>81560</v>
      </c>
      <c r="N19" s="211">
        <f t="shared" si="0"/>
        <v>1399500</v>
      </c>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218" t="s">
        <v>16</v>
      </c>
      <c r="B21" s="209">
        <v>54730</v>
      </c>
      <c r="C21" s="209">
        <v>44180</v>
      </c>
      <c r="D21" s="209">
        <v>80310</v>
      </c>
      <c r="E21" s="209">
        <v>34210</v>
      </c>
      <c r="F21" s="209">
        <v>20120</v>
      </c>
      <c r="G21" s="209">
        <v>36340</v>
      </c>
      <c r="H21" s="209">
        <v>40580</v>
      </c>
      <c r="I21" s="209">
        <v>35570</v>
      </c>
      <c r="J21" s="209">
        <v>20650</v>
      </c>
      <c r="K21" s="209">
        <v>24790</v>
      </c>
      <c r="L21" s="209">
        <v>17300</v>
      </c>
      <c r="M21" s="209">
        <v>38740</v>
      </c>
      <c r="N21" s="211">
        <f t="shared" si="0"/>
        <v>447520</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218" t="s">
        <v>17</v>
      </c>
      <c r="B23" s="209">
        <v>0</v>
      </c>
      <c r="C23" s="209">
        <v>0</v>
      </c>
      <c r="D23" s="209">
        <v>0</v>
      </c>
      <c r="E23" s="209">
        <v>0</v>
      </c>
      <c r="F23" s="209">
        <v>510</v>
      </c>
      <c r="G23" s="209">
        <v>0</v>
      </c>
      <c r="H23" s="209">
        <v>1030</v>
      </c>
      <c r="I23" s="209">
        <v>8050</v>
      </c>
      <c r="J23" s="209">
        <v>740</v>
      </c>
      <c r="K23" s="209">
        <v>2540</v>
      </c>
      <c r="L23" s="209">
        <v>12430</v>
      </c>
      <c r="M23" s="209">
        <v>2500</v>
      </c>
      <c r="N23" s="211">
        <f t="shared" si="0"/>
        <v>27800</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218" t="s">
        <v>18</v>
      </c>
      <c r="B25" s="209">
        <v>0</v>
      </c>
      <c r="C25" s="209">
        <v>0</v>
      </c>
      <c r="D25" s="209">
        <v>31680</v>
      </c>
      <c r="E25" s="209">
        <v>10990</v>
      </c>
      <c r="F25" s="209">
        <v>0</v>
      </c>
      <c r="G25" s="209">
        <v>6260</v>
      </c>
      <c r="H25" s="209">
        <v>10080</v>
      </c>
      <c r="I25" s="209">
        <v>19700</v>
      </c>
      <c r="J25" s="209">
        <v>24070</v>
      </c>
      <c r="K25" s="209">
        <v>20810</v>
      </c>
      <c r="L25" s="209">
        <v>16060</v>
      </c>
      <c r="M25" s="209">
        <v>15350</v>
      </c>
      <c r="N25" s="211">
        <f t="shared" si="0"/>
        <v>155000</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218" t="s">
        <v>19</v>
      </c>
      <c r="B27" s="209">
        <v>44410</v>
      </c>
      <c r="C27" s="209">
        <v>22030</v>
      </c>
      <c r="D27" s="209">
        <v>16810</v>
      </c>
      <c r="E27" s="209">
        <v>127000</v>
      </c>
      <c r="F27" s="209">
        <v>210150</v>
      </c>
      <c r="G27" s="209">
        <v>112880</v>
      </c>
      <c r="H27" s="209">
        <v>155370</v>
      </c>
      <c r="I27" s="209">
        <v>215820</v>
      </c>
      <c r="J27" s="209">
        <v>131450</v>
      </c>
      <c r="K27" s="209">
        <v>102080</v>
      </c>
      <c r="L27" s="209">
        <v>110280</v>
      </c>
      <c r="M27" s="209">
        <v>57970</v>
      </c>
      <c r="N27" s="211">
        <f t="shared" si="0"/>
        <v>1306250</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218" t="s">
        <v>20</v>
      </c>
      <c r="B29" s="209">
        <v>940</v>
      </c>
      <c r="C29" s="209">
        <v>0</v>
      </c>
      <c r="D29" s="209">
        <v>13640</v>
      </c>
      <c r="E29" s="209">
        <v>17400</v>
      </c>
      <c r="F29" s="209">
        <v>0</v>
      </c>
      <c r="G29" s="209">
        <v>6030</v>
      </c>
      <c r="H29" s="209">
        <v>5360</v>
      </c>
      <c r="I29" s="209">
        <v>2810</v>
      </c>
      <c r="J29" s="209">
        <v>1140</v>
      </c>
      <c r="K29" s="209">
        <v>10</v>
      </c>
      <c r="L29" s="209">
        <v>7260</v>
      </c>
      <c r="M29" s="209">
        <v>1810</v>
      </c>
      <c r="N29" s="211">
        <f t="shared" si="0"/>
        <v>56400</v>
      </c>
    </row>
    <row r="30" spans="1:14" ht="12.75" customHeight="1" thickBot="1" x14ac:dyDescent="0.25">
      <c r="A30" s="199"/>
      <c r="B30" s="210"/>
      <c r="C30" s="210"/>
      <c r="D30" s="210"/>
      <c r="E30" s="210"/>
      <c r="F30" s="210"/>
      <c r="G30" s="210"/>
      <c r="H30" s="210"/>
      <c r="I30" s="210"/>
      <c r="J30" s="210"/>
      <c r="K30" s="210"/>
      <c r="L30" s="210"/>
      <c r="M30" s="210"/>
      <c r="N30" s="212"/>
    </row>
    <row r="31" spans="1:14" ht="12.75" customHeight="1" x14ac:dyDescent="0.2">
      <c r="A31" s="218" t="s">
        <v>21</v>
      </c>
      <c r="B31" s="209">
        <v>450</v>
      </c>
      <c r="C31" s="209">
        <v>2670</v>
      </c>
      <c r="D31" s="209">
        <v>2700</v>
      </c>
      <c r="E31" s="209">
        <v>2710</v>
      </c>
      <c r="F31" s="209">
        <v>12490</v>
      </c>
      <c r="G31" s="209">
        <v>8310</v>
      </c>
      <c r="H31" s="209">
        <v>10800</v>
      </c>
      <c r="I31" s="209">
        <v>4420</v>
      </c>
      <c r="J31" s="209">
        <v>8580</v>
      </c>
      <c r="K31" s="209">
        <v>2650</v>
      </c>
      <c r="L31" s="209">
        <v>1750</v>
      </c>
      <c r="M31" s="209">
        <v>0</v>
      </c>
      <c r="N31" s="211">
        <f t="shared" si="0"/>
        <v>57530</v>
      </c>
    </row>
    <row r="32" spans="1:14" ht="12.75" customHeight="1" thickBot="1" x14ac:dyDescent="0.25">
      <c r="A32" s="199"/>
      <c r="B32" s="210"/>
      <c r="C32" s="210"/>
      <c r="D32" s="210"/>
      <c r="E32" s="210"/>
      <c r="F32" s="210"/>
      <c r="G32" s="210"/>
      <c r="H32" s="210"/>
      <c r="I32" s="210"/>
      <c r="J32" s="210"/>
      <c r="K32" s="210"/>
      <c r="L32" s="210"/>
      <c r="M32" s="210"/>
      <c r="N32" s="212"/>
    </row>
    <row r="33" spans="1:14" ht="12.75" customHeight="1" x14ac:dyDescent="0.2">
      <c r="A33" s="218" t="s">
        <v>22</v>
      </c>
      <c r="B33" s="209">
        <v>0</v>
      </c>
      <c r="C33" s="209">
        <v>0</v>
      </c>
      <c r="D33" s="209">
        <v>0</v>
      </c>
      <c r="E33" s="209">
        <v>0</v>
      </c>
      <c r="F33" s="209">
        <v>0</v>
      </c>
      <c r="G33" s="209">
        <v>0</v>
      </c>
      <c r="H33" s="209">
        <v>0</v>
      </c>
      <c r="I33" s="209">
        <v>0</v>
      </c>
      <c r="J33" s="209">
        <v>0</v>
      </c>
      <c r="K33" s="209">
        <v>0</v>
      </c>
      <c r="L33" s="209">
        <v>0</v>
      </c>
      <c r="M33" s="209">
        <v>0</v>
      </c>
      <c r="N33" s="211">
        <f t="shared" si="0"/>
        <v>0</v>
      </c>
    </row>
    <row r="34" spans="1:14" ht="12.75" customHeight="1" thickBot="1" x14ac:dyDescent="0.25">
      <c r="A34" s="199"/>
      <c r="B34" s="210"/>
      <c r="C34" s="210"/>
      <c r="D34" s="210"/>
      <c r="E34" s="210"/>
      <c r="F34" s="210"/>
      <c r="G34" s="210"/>
      <c r="H34" s="210"/>
      <c r="I34" s="210"/>
      <c r="J34" s="210"/>
      <c r="K34" s="210"/>
      <c r="L34" s="210"/>
      <c r="M34" s="210"/>
      <c r="N34" s="212"/>
    </row>
    <row r="35" spans="1:14" ht="12.75" customHeight="1" x14ac:dyDescent="0.2">
      <c r="A35" s="218" t="s">
        <v>23</v>
      </c>
      <c r="B35" s="209">
        <v>2610</v>
      </c>
      <c r="C35" s="209">
        <v>4170</v>
      </c>
      <c r="D35" s="209">
        <v>15510</v>
      </c>
      <c r="E35" s="209">
        <v>0</v>
      </c>
      <c r="F35" s="209">
        <v>46030</v>
      </c>
      <c r="G35" s="209">
        <v>51880</v>
      </c>
      <c r="H35" s="209">
        <v>37350</v>
      </c>
      <c r="I35" s="209">
        <v>12580</v>
      </c>
      <c r="J35" s="209">
        <v>36920</v>
      </c>
      <c r="K35" s="209">
        <v>12250</v>
      </c>
      <c r="L35" s="209">
        <v>16540</v>
      </c>
      <c r="M35" s="209">
        <v>8960</v>
      </c>
      <c r="N35" s="211">
        <f t="shared" si="0"/>
        <v>244800</v>
      </c>
    </row>
    <row r="36" spans="1:14" ht="12.75" customHeight="1" thickBot="1" x14ac:dyDescent="0.25">
      <c r="A36" s="199"/>
      <c r="B36" s="210"/>
      <c r="C36" s="210"/>
      <c r="D36" s="210"/>
      <c r="E36" s="210"/>
      <c r="F36" s="210"/>
      <c r="G36" s="210"/>
      <c r="H36" s="210"/>
      <c r="I36" s="210"/>
      <c r="J36" s="210"/>
      <c r="K36" s="210"/>
      <c r="L36" s="210"/>
      <c r="M36" s="210"/>
      <c r="N36" s="212"/>
    </row>
    <row r="37" spans="1:14" ht="12.75" customHeight="1" x14ac:dyDescent="0.2">
      <c r="A37" s="218" t="s">
        <v>24</v>
      </c>
      <c r="B37" s="209">
        <v>2680</v>
      </c>
      <c r="C37" s="209">
        <v>2160</v>
      </c>
      <c r="D37" s="209">
        <v>1140</v>
      </c>
      <c r="E37" s="209">
        <v>1170</v>
      </c>
      <c r="F37" s="209">
        <v>470</v>
      </c>
      <c r="G37" s="209">
        <v>1140</v>
      </c>
      <c r="H37" s="209">
        <v>1520</v>
      </c>
      <c r="I37" s="209">
        <v>1960</v>
      </c>
      <c r="J37" s="209">
        <v>2250</v>
      </c>
      <c r="K37" s="209">
        <v>1050</v>
      </c>
      <c r="L37" s="209">
        <v>830</v>
      </c>
      <c r="M37" s="209">
        <v>1660</v>
      </c>
      <c r="N37" s="211">
        <f t="shared" si="0"/>
        <v>18030</v>
      </c>
    </row>
    <row r="38" spans="1:14" ht="12.75" customHeight="1" thickBot="1" x14ac:dyDescent="0.25">
      <c r="A38" s="199"/>
      <c r="B38" s="210"/>
      <c r="C38" s="210"/>
      <c r="D38" s="210"/>
      <c r="E38" s="210"/>
      <c r="F38" s="210"/>
      <c r="G38" s="210"/>
      <c r="H38" s="210"/>
      <c r="I38" s="210"/>
      <c r="J38" s="210"/>
      <c r="K38" s="210"/>
      <c r="L38" s="210"/>
      <c r="M38" s="210"/>
      <c r="N38" s="212"/>
    </row>
    <row r="39" spans="1:14" ht="12.75" customHeight="1" x14ac:dyDescent="0.2">
      <c r="A39" s="218" t="s">
        <v>25</v>
      </c>
      <c r="B39" s="209">
        <v>7050</v>
      </c>
      <c r="C39" s="209">
        <v>7170</v>
      </c>
      <c r="D39" s="209">
        <v>12370</v>
      </c>
      <c r="E39" s="209">
        <v>11360</v>
      </c>
      <c r="F39" s="209">
        <v>11080</v>
      </c>
      <c r="G39" s="209">
        <v>11270</v>
      </c>
      <c r="H39" s="209">
        <v>15330</v>
      </c>
      <c r="I39" s="209">
        <v>7010</v>
      </c>
      <c r="J39" s="209">
        <v>7160</v>
      </c>
      <c r="K39" s="209">
        <v>9950</v>
      </c>
      <c r="L39" s="209">
        <v>11470</v>
      </c>
      <c r="M39" s="209">
        <v>16510</v>
      </c>
      <c r="N39" s="211">
        <f t="shared" si="0"/>
        <v>127730</v>
      </c>
    </row>
    <row r="40" spans="1:14" ht="12.75" customHeight="1" thickBot="1" x14ac:dyDescent="0.25">
      <c r="A40" s="199"/>
      <c r="B40" s="210"/>
      <c r="C40" s="210"/>
      <c r="D40" s="210"/>
      <c r="E40" s="210"/>
      <c r="F40" s="210"/>
      <c r="G40" s="210"/>
      <c r="H40" s="210"/>
      <c r="I40" s="210"/>
      <c r="J40" s="210"/>
      <c r="K40" s="210"/>
      <c r="L40" s="210"/>
      <c r="M40" s="210"/>
      <c r="N40" s="212"/>
    </row>
    <row r="41" spans="1:14" ht="12.75" customHeight="1" x14ac:dyDescent="0.2">
      <c r="A41" s="218" t="s">
        <v>26</v>
      </c>
      <c r="B41" s="209">
        <v>0</v>
      </c>
      <c r="C41" s="209">
        <v>14690</v>
      </c>
      <c r="D41" s="209">
        <v>8540</v>
      </c>
      <c r="E41" s="209">
        <v>17410</v>
      </c>
      <c r="F41" s="209">
        <v>5750</v>
      </c>
      <c r="G41" s="209">
        <v>0</v>
      </c>
      <c r="H41" s="209">
        <v>0</v>
      </c>
      <c r="I41" s="209">
        <v>0</v>
      </c>
      <c r="J41" s="209">
        <v>0</v>
      </c>
      <c r="K41" s="209">
        <v>0</v>
      </c>
      <c r="L41" s="209">
        <v>1110</v>
      </c>
      <c r="M41" s="209">
        <v>0</v>
      </c>
      <c r="N41" s="211">
        <f t="shared" si="0"/>
        <v>47500</v>
      </c>
    </row>
    <row r="42" spans="1:14" ht="12.75" customHeight="1" thickBot="1" x14ac:dyDescent="0.25">
      <c r="A42" s="199"/>
      <c r="B42" s="210"/>
      <c r="C42" s="210"/>
      <c r="D42" s="210"/>
      <c r="E42" s="210"/>
      <c r="F42" s="210"/>
      <c r="G42" s="210"/>
      <c r="H42" s="210"/>
      <c r="I42" s="210"/>
      <c r="J42" s="210"/>
      <c r="K42" s="210"/>
      <c r="L42" s="210"/>
      <c r="M42" s="210"/>
      <c r="N42" s="212"/>
    </row>
    <row r="43" spans="1:14" ht="12.75" customHeight="1" x14ac:dyDescent="0.2">
      <c r="A43" s="218" t="s">
        <v>27</v>
      </c>
      <c r="B43" s="209">
        <v>9100</v>
      </c>
      <c r="C43" s="209">
        <v>4080</v>
      </c>
      <c r="D43" s="209">
        <v>4020</v>
      </c>
      <c r="E43" s="209">
        <v>7580</v>
      </c>
      <c r="F43" s="209">
        <v>7540</v>
      </c>
      <c r="G43" s="209">
        <v>9400</v>
      </c>
      <c r="H43" s="209">
        <v>710</v>
      </c>
      <c r="I43" s="209">
        <v>1730</v>
      </c>
      <c r="J43" s="209">
        <v>3130</v>
      </c>
      <c r="K43" s="209">
        <v>830</v>
      </c>
      <c r="L43" s="209">
        <v>1510</v>
      </c>
      <c r="M43" s="209">
        <v>1510</v>
      </c>
      <c r="N43" s="211">
        <f t="shared" si="0"/>
        <v>51140</v>
      </c>
    </row>
    <row r="44" spans="1:14" ht="12.75" customHeight="1" thickBot="1" x14ac:dyDescent="0.25">
      <c r="A44" s="199"/>
      <c r="B44" s="210"/>
      <c r="C44" s="210"/>
      <c r="D44" s="210"/>
      <c r="E44" s="210"/>
      <c r="F44" s="210"/>
      <c r="G44" s="210"/>
      <c r="H44" s="210"/>
      <c r="I44" s="210"/>
      <c r="J44" s="210"/>
      <c r="K44" s="210"/>
      <c r="L44" s="210"/>
      <c r="M44" s="210"/>
      <c r="N44" s="212"/>
    </row>
    <row r="45" spans="1:14" ht="12.75" customHeight="1" x14ac:dyDescent="0.2">
      <c r="A45" s="218" t="s">
        <v>28</v>
      </c>
      <c r="B45" s="209">
        <v>0</v>
      </c>
      <c r="C45" s="209">
        <v>720</v>
      </c>
      <c r="D45" s="209">
        <v>0</v>
      </c>
      <c r="E45" s="209">
        <v>1350</v>
      </c>
      <c r="F45" s="209">
        <v>0</v>
      </c>
      <c r="G45" s="209">
        <v>630</v>
      </c>
      <c r="H45" s="209">
        <v>650</v>
      </c>
      <c r="I45" s="209">
        <v>650</v>
      </c>
      <c r="J45" s="209">
        <v>0</v>
      </c>
      <c r="K45" s="209">
        <v>0</v>
      </c>
      <c r="L45" s="209">
        <v>650</v>
      </c>
      <c r="M45" s="209">
        <v>0</v>
      </c>
      <c r="N45" s="211">
        <f t="shared" si="0"/>
        <v>4650</v>
      </c>
    </row>
    <row r="46" spans="1:14" ht="12.75" customHeight="1" thickBot="1" x14ac:dyDescent="0.25">
      <c r="A46" s="199"/>
      <c r="B46" s="210"/>
      <c r="C46" s="210"/>
      <c r="D46" s="210"/>
      <c r="E46" s="210"/>
      <c r="F46" s="210"/>
      <c r="G46" s="210"/>
      <c r="H46" s="210"/>
      <c r="I46" s="210"/>
      <c r="J46" s="210"/>
      <c r="K46" s="210"/>
      <c r="L46" s="210"/>
      <c r="M46" s="210"/>
      <c r="N46" s="212"/>
    </row>
    <row r="47" spans="1:14" ht="12.75" customHeight="1" x14ac:dyDescent="0.2">
      <c r="A47" s="218" t="s">
        <v>29</v>
      </c>
      <c r="B47" s="209">
        <v>0</v>
      </c>
      <c r="C47" s="209">
        <v>0</v>
      </c>
      <c r="D47" s="209">
        <v>0</v>
      </c>
      <c r="E47" s="209">
        <v>0</v>
      </c>
      <c r="F47" s="209">
        <v>0</v>
      </c>
      <c r="G47" s="209">
        <v>0</v>
      </c>
      <c r="H47" s="209">
        <v>0</v>
      </c>
      <c r="I47" s="209">
        <v>0</v>
      </c>
      <c r="J47" s="209">
        <v>0</v>
      </c>
      <c r="K47" s="209">
        <v>0</v>
      </c>
      <c r="L47" s="209">
        <v>0</v>
      </c>
      <c r="M47" s="209">
        <v>0</v>
      </c>
      <c r="N47" s="211">
        <f t="shared" si="0"/>
        <v>0</v>
      </c>
    </row>
    <row r="48" spans="1:14"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218" t="s">
        <v>30</v>
      </c>
      <c r="B49" s="209">
        <v>0</v>
      </c>
      <c r="C49" s="209">
        <v>0</v>
      </c>
      <c r="D49" s="209">
        <v>0</v>
      </c>
      <c r="E49" s="209">
        <v>0</v>
      </c>
      <c r="F49" s="209">
        <v>0</v>
      </c>
      <c r="G49" s="209">
        <v>0</v>
      </c>
      <c r="H49" s="209">
        <v>0</v>
      </c>
      <c r="I49" s="209">
        <v>0</v>
      </c>
      <c r="J49" s="209">
        <v>0</v>
      </c>
      <c r="K49" s="209">
        <v>0</v>
      </c>
      <c r="L49" s="209">
        <v>0</v>
      </c>
      <c r="M49" s="209">
        <v>0</v>
      </c>
      <c r="N49" s="211">
        <f t="shared" si="0"/>
        <v>0</v>
      </c>
    </row>
    <row r="50" spans="1:14" ht="12.75" customHeight="1" thickBot="1" x14ac:dyDescent="0.25">
      <c r="A50" s="218"/>
      <c r="B50" s="210"/>
      <c r="C50" s="210"/>
      <c r="D50" s="210"/>
      <c r="E50" s="210"/>
      <c r="F50" s="210"/>
      <c r="G50" s="210"/>
      <c r="H50" s="210"/>
      <c r="I50" s="210"/>
      <c r="J50" s="210"/>
      <c r="K50" s="210"/>
      <c r="L50" s="210"/>
      <c r="M50" s="210"/>
      <c r="N50" s="212"/>
    </row>
    <row r="51" spans="1:14" ht="12.75" customHeight="1" x14ac:dyDescent="0.2">
      <c r="A51" s="205" t="s">
        <v>13</v>
      </c>
      <c r="B51" s="194">
        <f>SUM(B17:B49)</f>
        <v>264050</v>
      </c>
      <c r="C51" s="194">
        <f t="shared" ref="C51:M51" si="1">SUM(C17:C49)</f>
        <v>291130</v>
      </c>
      <c r="D51" s="194">
        <f t="shared" si="1"/>
        <v>360280</v>
      </c>
      <c r="E51" s="194">
        <f t="shared" si="1"/>
        <v>414170</v>
      </c>
      <c r="F51" s="194">
        <f t="shared" si="1"/>
        <v>430630</v>
      </c>
      <c r="G51" s="194">
        <f t="shared" si="1"/>
        <v>424980</v>
      </c>
      <c r="H51" s="194">
        <f t="shared" si="1"/>
        <v>444000</v>
      </c>
      <c r="I51" s="194">
        <f t="shared" si="1"/>
        <v>380940</v>
      </c>
      <c r="J51" s="194">
        <f t="shared" si="1"/>
        <v>312070</v>
      </c>
      <c r="K51" s="194">
        <f t="shared" si="1"/>
        <v>245000</v>
      </c>
      <c r="L51" s="194">
        <f t="shared" si="1"/>
        <v>281000</v>
      </c>
      <c r="M51" s="194">
        <f t="shared" si="1"/>
        <v>260000</v>
      </c>
      <c r="N51" s="194">
        <f>SUM(N17:N49)</f>
        <v>4108250</v>
      </c>
    </row>
    <row r="52" spans="1:14" ht="12.75" customHeight="1" thickBot="1" x14ac:dyDescent="0.25">
      <c r="A52" s="206"/>
      <c r="B52" s="195"/>
      <c r="C52" s="195"/>
      <c r="D52" s="195"/>
      <c r="E52" s="195"/>
      <c r="F52" s="195"/>
      <c r="G52" s="195"/>
      <c r="H52" s="195"/>
      <c r="I52" s="195"/>
      <c r="J52" s="195"/>
      <c r="K52" s="195"/>
      <c r="L52" s="195"/>
      <c r="M52" s="195"/>
      <c r="N52" s="195"/>
    </row>
    <row r="56" spans="1:14" s="49"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3"/>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196" t="s">
        <v>13</v>
      </c>
    </row>
    <row r="59" spans="1:14" ht="12.75" customHeight="1" thickBot="1" x14ac:dyDescent="0.25">
      <c r="A59" s="199"/>
      <c r="B59" s="199"/>
      <c r="C59" s="199"/>
      <c r="D59" s="199"/>
      <c r="E59" s="199"/>
      <c r="F59" s="199"/>
      <c r="G59" s="199"/>
      <c r="H59" s="199"/>
      <c r="I59" s="199"/>
      <c r="J59" s="199"/>
      <c r="K59" s="199"/>
      <c r="L59" s="199"/>
      <c r="M59" s="199"/>
      <c r="N59" s="197"/>
    </row>
    <row r="60" spans="1:14" ht="12.75" customHeight="1" x14ac:dyDescent="0.2">
      <c r="A60" s="218" t="s">
        <v>32</v>
      </c>
      <c r="B60" s="209">
        <v>28355</v>
      </c>
      <c r="C60" s="209">
        <v>29317</v>
      </c>
      <c r="D60" s="209">
        <v>52829</v>
      </c>
      <c r="E60" s="209">
        <v>50402</v>
      </c>
      <c r="F60" s="209">
        <v>36231</v>
      </c>
      <c r="G60" s="209">
        <v>48074</v>
      </c>
      <c r="H60" s="209">
        <v>30376</v>
      </c>
      <c r="I60" s="209">
        <v>38712</v>
      </c>
      <c r="J60" s="209">
        <v>46910</v>
      </c>
      <c r="K60" s="209">
        <v>36971</v>
      </c>
      <c r="L60" s="209">
        <v>55179</v>
      </c>
      <c r="M60" s="209">
        <v>40198</v>
      </c>
      <c r="N60" s="211">
        <f>SUM(B60:M60)</f>
        <v>493554</v>
      </c>
    </row>
    <row r="61" spans="1:14" ht="12.75" customHeight="1" thickBot="1" x14ac:dyDescent="0.25">
      <c r="A61" s="199"/>
      <c r="B61" s="210"/>
      <c r="C61" s="210"/>
      <c r="D61" s="210"/>
      <c r="E61" s="210"/>
      <c r="F61" s="210"/>
      <c r="G61" s="210"/>
      <c r="H61" s="210"/>
      <c r="I61" s="210"/>
      <c r="J61" s="210"/>
      <c r="K61" s="210"/>
      <c r="L61" s="210"/>
      <c r="M61" s="210"/>
      <c r="N61" s="212"/>
    </row>
    <row r="62" spans="1:14" ht="12.75" customHeight="1" x14ac:dyDescent="0.2">
      <c r="A62" s="218" t="s">
        <v>33</v>
      </c>
      <c r="B62" s="209">
        <v>7121</v>
      </c>
      <c r="C62" s="209">
        <v>573</v>
      </c>
      <c r="D62" s="209">
        <v>885</v>
      </c>
      <c r="E62" s="209">
        <v>740</v>
      </c>
      <c r="F62" s="209">
        <v>1236</v>
      </c>
      <c r="G62" s="209">
        <v>1555</v>
      </c>
      <c r="H62" s="209">
        <v>7702</v>
      </c>
      <c r="I62" s="209">
        <v>7324</v>
      </c>
      <c r="J62" s="209">
        <v>4337</v>
      </c>
      <c r="K62" s="209">
        <v>805</v>
      </c>
      <c r="L62" s="209">
        <v>1636</v>
      </c>
      <c r="M62" s="209">
        <v>1504</v>
      </c>
      <c r="N62" s="211">
        <f>SUM(B62:M62)</f>
        <v>35418</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218" t="s">
        <v>34</v>
      </c>
      <c r="B64" s="209">
        <v>13578</v>
      </c>
      <c r="C64" s="209">
        <v>15885</v>
      </c>
      <c r="D64" s="209">
        <v>16722</v>
      </c>
      <c r="E64" s="209">
        <v>17914</v>
      </c>
      <c r="F64" s="209">
        <v>32492</v>
      </c>
      <c r="G64" s="209">
        <v>28978</v>
      </c>
      <c r="H64" s="209">
        <v>21600</v>
      </c>
      <c r="I64" s="209">
        <v>26059</v>
      </c>
      <c r="J64" s="209">
        <v>16914</v>
      </c>
      <c r="K64" s="209">
        <v>14842</v>
      </c>
      <c r="L64" s="209">
        <v>3993</v>
      </c>
      <c r="M64" s="209">
        <v>18569</v>
      </c>
      <c r="N64" s="211">
        <f>SUM(B64:M64)</f>
        <v>227546</v>
      </c>
    </row>
    <row r="65" spans="1:14" ht="12.75" customHeight="1" thickBot="1" x14ac:dyDescent="0.25">
      <c r="A65" s="199"/>
      <c r="B65" s="210"/>
      <c r="C65" s="210"/>
      <c r="D65" s="210"/>
      <c r="E65" s="210"/>
      <c r="F65" s="210"/>
      <c r="G65" s="210"/>
      <c r="H65" s="210"/>
      <c r="I65" s="210"/>
      <c r="J65" s="210"/>
      <c r="K65" s="210"/>
      <c r="L65" s="210"/>
      <c r="M65" s="210"/>
      <c r="N65" s="212"/>
    </row>
    <row r="66" spans="1:14" ht="12.75" customHeight="1" x14ac:dyDescent="0.2">
      <c r="A66" s="218" t="s">
        <v>35</v>
      </c>
      <c r="B66" s="209">
        <v>0</v>
      </c>
      <c r="C66" s="209">
        <v>3634</v>
      </c>
      <c r="D66" s="209">
        <v>4512</v>
      </c>
      <c r="E66" s="209">
        <v>4049</v>
      </c>
      <c r="F66" s="209">
        <v>4508</v>
      </c>
      <c r="G66" s="209">
        <v>4292</v>
      </c>
      <c r="H66" s="209">
        <v>4044</v>
      </c>
      <c r="I66" s="209">
        <v>4193</v>
      </c>
      <c r="J66" s="209">
        <v>3855</v>
      </c>
      <c r="K66" s="209">
        <v>4281</v>
      </c>
      <c r="L66" s="209">
        <v>3711</v>
      </c>
      <c r="M66" s="209">
        <v>3575</v>
      </c>
      <c r="N66" s="211">
        <f>SUM(B66:M66)</f>
        <v>44654</v>
      </c>
    </row>
    <row r="67" spans="1:14" ht="12.75" customHeight="1" thickBot="1" x14ac:dyDescent="0.25">
      <c r="A67" s="199"/>
      <c r="B67" s="210"/>
      <c r="C67" s="210"/>
      <c r="D67" s="210"/>
      <c r="E67" s="210"/>
      <c r="F67" s="210"/>
      <c r="G67" s="210"/>
      <c r="H67" s="210"/>
      <c r="I67" s="210"/>
      <c r="J67" s="210"/>
      <c r="K67" s="210"/>
      <c r="L67" s="210"/>
      <c r="M67" s="210"/>
      <c r="N67" s="212"/>
    </row>
    <row r="68" spans="1:14" ht="12.75" customHeight="1" x14ac:dyDescent="0.2">
      <c r="A68" s="218" t="s">
        <v>36</v>
      </c>
      <c r="B68" s="209">
        <v>4030</v>
      </c>
      <c r="C68" s="209">
        <v>5217</v>
      </c>
      <c r="D68" s="209">
        <v>5570</v>
      </c>
      <c r="E68" s="209">
        <v>4054</v>
      </c>
      <c r="F68" s="209">
        <v>5566</v>
      </c>
      <c r="G68" s="209">
        <v>3649</v>
      </c>
      <c r="H68" s="209">
        <v>4745</v>
      </c>
      <c r="I68" s="209">
        <v>4236</v>
      </c>
      <c r="J68" s="209">
        <v>4704</v>
      </c>
      <c r="K68" s="209">
        <v>5140</v>
      </c>
      <c r="L68" s="209">
        <v>4669</v>
      </c>
      <c r="M68" s="209">
        <v>2644</v>
      </c>
      <c r="N68" s="211">
        <f>SUM(B68:M68)</f>
        <v>54224</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218" t="s">
        <v>37</v>
      </c>
      <c r="B70" s="209">
        <v>34917</v>
      </c>
      <c r="C70" s="209">
        <v>21757</v>
      </c>
      <c r="D70" s="209">
        <v>29081</v>
      </c>
      <c r="E70" s="209">
        <v>21182</v>
      </c>
      <c r="F70" s="209">
        <v>24834</v>
      </c>
      <c r="G70" s="209">
        <v>32354</v>
      </c>
      <c r="H70" s="209">
        <v>37805</v>
      </c>
      <c r="I70" s="209">
        <v>49435</v>
      </c>
      <c r="J70" s="209">
        <v>40732</v>
      </c>
      <c r="K70" s="209">
        <v>41896</v>
      </c>
      <c r="L70" s="209">
        <v>39266</v>
      </c>
      <c r="M70" s="209">
        <v>28450</v>
      </c>
      <c r="N70" s="211">
        <f>SUM(B70:M70)</f>
        <v>401709</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218" t="s">
        <v>38</v>
      </c>
      <c r="B72" s="209">
        <v>4649</v>
      </c>
      <c r="C72" s="209">
        <v>6620</v>
      </c>
      <c r="D72" s="209">
        <v>3996</v>
      </c>
      <c r="E72" s="209">
        <v>2750</v>
      </c>
      <c r="F72" s="209">
        <v>3685</v>
      </c>
      <c r="G72" s="209">
        <v>4740</v>
      </c>
      <c r="H72" s="209">
        <v>5415</v>
      </c>
      <c r="I72" s="209">
        <v>6058</v>
      </c>
      <c r="J72" s="209">
        <v>5448</v>
      </c>
      <c r="K72" s="209">
        <v>5529</v>
      </c>
      <c r="L72" s="209">
        <v>4442</v>
      </c>
      <c r="M72" s="209">
        <v>3802</v>
      </c>
      <c r="N72" s="211">
        <f>SUM(B72:M72)</f>
        <v>57134</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218" t="s">
        <v>39</v>
      </c>
      <c r="B74" s="209">
        <v>27819</v>
      </c>
      <c r="C74" s="209">
        <v>26860</v>
      </c>
      <c r="D74" s="209">
        <v>28474</v>
      </c>
      <c r="E74" s="209">
        <v>33124</v>
      </c>
      <c r="F74" s="209">
        <v>24656</v>
      </c>
      <c r="G74" s="209">
        <v>23165</v>
      </c>
      <c r="H74" s="209">
        <v>25145</v>
      </c>
      <c r="I74" s="209">
        <v>22457</v>
      </c>
      <c r="J74" s="209">
        <v>28699</v>
      </c>
      <c r="K74" s="209">
        <v>31081</v>
      </c>
      <c r="L74" s="209">
        <v>27341</v>
      </c>
      <c r="M74" s="209">
        <v>19521</v>
      </c>
      <c r="N74" s="211">
        <f>SUM(B74:M74)</f>
        <v>318342</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218" t="s">
        <v>40</v>
      </c>
      <c r="B76" s="209">
        <v>0</v>
      </c>
      <c r="C76" s="209">
        <v>0</v>
      </c>
      <c r="D76" s="209">
        <v>0</v>
      </c>
      <c r="E76" s="209">
        <v>0</v>
      </c>
      <c r="F76" s="209">
        <v>0</v>
      </c>
      <c r="G76" s="209">
        <v>0</v>
      </c>
      <c r="H76" s="209">
        <v>1480</v>
      </c>
      <c r="I76" s="209">
        <v>0</v>
      </c>
      <c r="J76" s="209">
        <v>1000</v>
      </c>
      <c r="K76" s="209">
        <v>3481</v>
      </c>
      <c r="L76" s="209">
        <v>3293</v>
      </c>
      <c r="M76" s="209">
        <v>1510</v>
      </c>
      <c r="N76" s="211">
        <f>SUM(B76:M76)</f>
        <v>10764</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218" t="s">
        <v>41</v>
      </c>
      <c r="B78" s="209">
        <v>0</v>
      </c>
      <c r="C78" s="209">
        <v>0</v>
      </c>
      <c r="D78" s="209">
        <v>0</v>
      </c>
      <c r="E78" s="209">
        <v>0</v>
      </c>
      <c r="F78" s="209">
        <v>2633</v>
      </c>
      <c r="G78" s="209">
        <v>16178</v>
      </c>
      <c r="H78" s="209">
        <v>19544</v>
      </c>
      <c r="I78" s="209">
        <v>15227</v>
      </c>
      <c r="J78" s="209">
        <v>0</v>
      </c>
      <c r="K78" s="209">
        <v>0</v>
      </c>
      <c r="L78" s="209">
        <v>0</v>
      </c>
      <c r="M78" s="209">
        <v>0</v>
      </c>
      <c r="N78" s="211">
        <f>SUM(B78:M78)</f>
        <v>53582</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218" t="s">
        <v>42</v>
      </c>
      <c r="B80" s="209">
        <v>0</v>
      </c>
      <c r="C80" s="209">
        <v>0</v>
      </c>
      <c r="D80" s="209">
        <v>0</v>
      </c>
      <c r="E80" s="209">
        <v>0</v>
      </c>
      <c r="F80" s="209">
        <v>0</v>
      </c>
      <c r="G80" s="209">
        <v>0</v>
      </c>
      <c r="H80" s="209">
        <v>0</v>
      </c>
      <c r="I80" s="209">
        <v>0</v>
      </c>
      <c r="J80" s="209">
        <v>0</v>
      </c>
      <c r="K80" s="209">
        <v>0</v>
      </c>
      <c r="L80" s="209">
        <v>0</v>
      </c>
      <c r="M80" s="209">
        <v>0</v>
      </c>
      <c r="N80" s="211">
        <f>SUM(B80:M80)</f>
        <v>0</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218" t="s">
        <v>43</v>
      </c>
      <c r="B82" s="209">
        <v>216475</v>
      </c>
      <c r="C82" s="209">
        <v>197274</v>
      </c>
      <c r="D82" s="209">
        <v>170041</v>
      </c>
      <c r="E82" s="209">
        <v>239616</v>
      </c>
      <c r="F82" s="209">
        <v>345753</v>
      </c>
      <c r="G82" s="209">
        <v>359847</v>
      </c>
      <c r="H82" s="209">
        <v>313917</v>
      </c>
      <c r="I82" s="209">
        <v>149593</v>
      </c>
      <c r="J82" s="209">
        <v>196174</v>
      </c>
      <c r="K82" s="209">
        <v>196314</v>
      </c>
      <c r="L82" s="209">
        <v>184375</v>
      </c>
      <c r="M82" s="209">
        <v>151001</v>
      </c>
      <c r="N82" s="211">
        <f>SUM(B82:M82)</f>
        <v>2720380</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218" t="s">
        <v>44</v>
      </c>
      <c r="B84" s="209">
        <v>32343</v>
      </c>
      <c r="C84" s="209">
        <v>39391</v>
      </c>
      <c r="D84" s="209">
        <v>41921</v>
      </c>
      <c r="E84" s="209">
        <v>46858</v>
      </c>
      <c r="F84" s="209">
        <v>42353</v>
      </c>
      <c r="G84" s="209">
        <v>55017</v>
      </c>
      <c r="H84" s="209">
        <v>60226</v>
      </c>
      <c r="I84" s="209">
        <v>60422</v>
      </c>
      <c r="J84" s="209">
        <v>53189</v>
      </c>
      <c r="K84" s="209">
        <v>40520</v>
      </c>
      <c r="L84" s="209">
        <v>42252</v>
      </c>
      <c r="M84" s="209">
        <v>39035</v>
      </c>
      <c r="N84" s="211">
        <f>SUM(B84:M84)</f>
        <v>553527</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218" t="s">
        <v>45</v>
      </c>
      <c r="B86" s="209">
        <v>153599</v>
      </c>
      <c r="C86" s="209">
        <v>191780</v>
      </c>
      <c r="D86" s="209">
        <v>235911</v>
      </c>
      <c r="E86" s="209">
        <v>234978</v>
      </c>
      <c r="F86" s="209">
        <v>229295</v>
      </c>
      <c r="G86" s="209">
        <v>220283</v>
      </c>
      <c r="H86" s="209">
        <v>146646</v>
      </c>
      <c r="I86" s="209">
        <v>147941</v>
      </c>
      <c r="J86" s="209">
        <v>214513</v>
      </c>
      <c r="K86" s="209">
        <v>214526</v>
      </c>
      <c r="L86" s="209">
        <v>207557</v>
      </c>
      <c r="M86" s="209">
        <v>191521</v>
      </c>
      <c r="N86" s="211">
        <f>SUM(B86:M86)</f>
        <v>2388550</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218" t="s">
        <v>46</v>
      </c>
      <c r="B88" s="209">
        <v>30290</v>
      </c>
      <c r="C88" s="209">
        <v>33025</v>
      </c>
      <c r="D88" s="209">
        <v>26932</v>
      </c>
      <c r="E88" s="209">
        <v>27676</v>
      </c>
      <c r="F88" s="209">
        <v>28791</v>
      </c>
      <c r="G88" s="209">
        <v>19911</v>
      </c>
      <c r="H88" s="209">
        <v>18145</v>
      </c>
      <c r="I88" s="209">
        <v>13606</v>
      </c>
      <c r="J88" s="209">
        <v>14202</v>
      </c>
      <c r="K88" s="209">
        <v>16544</v>
      </c>
      <c r="L88" s="209">
        <v>18375</v>
      </c>
      <c r="M88" s="209">
        <v>16161</v>
      </c>
      <c r="N88" s="211">
        <f>SUM(B88:M88)</f>
        <v>263658</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218" t="s">
        <v>47</v>
      </c>
      <c r="B90" s="209">
        <v>0</v>
      </c>
      <c r="C90" s="209">
        <v>0</v>
      </c>
      <c r="D90" s="209">
        <v>0</v>
      </c>
      <c r="E90" s="209">
        <v>0</v>
      </c>
      <c r="F90" s="209">
        <v>0</v>
      </c>
      <c r="G90" s="209">
        <v>0</v>
      </c>
      <c r="H90" s="209">
        <v>0</v>
      </c>
      <c r="I90" s="209">
        <v>0</v>
      </c>
      <c r="J90" s="209">
        <v>0</v>
      </c>
      <c r="K90" s="209">
        <v>0</v>
      </c>
      <c r="L90" s="209">
        <v>0</v>
      </c>
      <c r="M90" s="209">
        <v>0</v>
      </c>
      <c r="N90" s="211">
        <f>SUM(B90:M90)</f>
        <v>0</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218" t="s">
        <v>48</v>
      </c>
      <c r="B92" s="209">
        <v>11353</v>
      </c>
      <c r="C92" s="209">
        <v>10113</v>
      </c>
      <c r="D92" s="209">
        <v>8104</v>
      </c>
      <c r="E92" s="209">
        <v>12536</v>
      </c>
      <c r="F92" s="209">
        <v>11161</v>
      </c>
      <c r="G92" s="209">
        <v>12910</v>
      </c>
      <c r="H92" s="209">
        <v>9908</v>
      </c>
      <c r="I92" s="209">
        <v>13820</v>
      </c>
      <c r="J92" s="209">
        <v>9791</v>
      </c>
      <c r="K92" s="209">
        <v>6782</v>
      </c>
      <c r="L92" s="209">
        <v>4817</v>
      </c>
      <c r="M92" s="209">
        <v>7831</v>
      </c>
      <c r="N92" s="211">
        <f>SUM(B92:M92)</f>
        <v>119126</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218" t="s">
        <v>49</v>
      </c>
      <c r="B94" s="209">
        <v>0</v>
      </c>
      <c r="C94" s="209">
        <v>39</v>
      </c>
      <c r="D94" s="209">
        <v>33</v>
      </c>
      <c r="E94" s="209">
        <v>0</v>
      </c>
      <c r="F94" s="209">
        <v>0</v>
      </c>
      <c r="G94" s="209">
        <v>0</v>
      </c>
      <c r="H94" s="209">
        <v>0</v>
      </c>
      <c r="I94" s="209">
        <v>0</v>
      </c>
      <c r="J94" s="209">
        <v>0</v>
      </c>
      <c r="K94" s="209">
        <v>0</v>
      </c>
      <c r="L94" s="209">
        <v>0</v>
      </c>
      <c r="M94" s="209">
        <v>0</v>
      </c>
      <c r="N94" s="211">
        <f>SUM(B94:M94)</f>
        <v>72</v>
      </c>
    </row>
    <row r="95" spans="1:14" ht="12.75" customHeight="1" thickBot="1" x14ac:dyDescent="0.25">
      <c r="A95" s="218"/>
      <c r="B95" s="210"/>
      <c r="C95" s="210"/>
      <c r="D95" s="210"/>
      <c r="E95" s="210"/>
      <c r="F95" s="210"/>
      <c r="G95" s="210"/>
      <c r="H95" s="210"/>
      <c r="I95" s="210"/>
      <c r="J95" s="210"/>
      <c r="K95" s="210"/>
      <c r="L95" s="210"/>
      <c r="M95" s="210"/>
      <c r="N95" s="212"/>
    </row>
    <row r="96" spans="1:14" ht="12.75" customHeight="1" x14ac:dyDescent="0.2">
      <c r="A96" s="205" t="s">
        <v>13</v>
      </c>
      <c r="B96" s="194">
        <f t="shared" ref="B96:M96" si="2">SUM(B60:B94)</f>
        <v>564529</v>
      </c>
      <c r="C96" s="194">
        <f t="shared" si="2"/>
        <v>581485</v>
      </c>
      <c r="D96" s="194">
        <f t="shared" si="2"/>
        <v>625011</v>
      </c>
      <c r="E96" s="194">
        <f t="shared" si="2"/>
        <v>695879</v>
      </c>
      <c r="F96" s="194">
        <f t="shared" si="2"/>
        <v>793194</v>
      </c>
      <c r="G96" s="194">
        <f t="shared" si="2"/>
        <v>830953</v>
      </c>
      <c r="H96" s="194">
        <f t="shared" si="2"/>
        <v>706698</v>
      </c>
      <c r="I96" s="194">
        <f t="shared" si="2"/>
        <v>559083</v>
      </c>
      <c r="J96" s="194">
        <f t="shared" si="2"/>
        <v>640468</v>
      </c>
      <c r="K96" s="194">
        <f t="shared" si="2"/>
        <v>618712</v>
      </c>
      <c r="L96" s="194">
        <f t="shared" si="2"/>
        <v>600906</v>
      </c>
      <c r="M96" s="194">
        <f t="shared" si="2"/>
        <v>525322</v>
      </c>
      <c r="N96" s="194">
        <f>SUM(B96:M96)</f>
        <v>7742240</v>
      </c>
    </row>
    <row r="97" spans="1:14" ht="12.75" customHeight="1" thickBot="1" x14ac:dyDescent="0.25">
      <c r="A97" s="206"/>
      <c r="B97" s="195"/>
      <c r="C97" s="195"/>
      <c r="D97" s="195"/>
      <c r="E97" s="195"/>
      <c r="F97" s="195"/>
      <c r="G97" s="195"/>
      <c r="H97" s="195"/>
      <c r="I97" s="195"/>
      <c r="J97" s="195"/>
      <c r="K97" s="195"/>
      <c r="L97" s="195"/>
      <c r="M97" s="195"/>
      <c r="N97" s="195"/>
    </row>
    <row r="101" spans="1:14" s="49" customFormat="1" ht="24.95" customHeight="1" x14ac:dyDescent="0.2">
      <c r="A101" s="204" t="s">
        <v>190</v>
      </c>
      <c r="B101" s="204"/>
      <c r="C101" s="204"/>
      <c r="D101" s="204"/>
      <c r="E101" s="204"/>
      <c r="F101" s="204"/>
      <c r="G101" s="204"/>
      <c r="H101" s="204"/>
      <c r="I101" s="204"/>
      <c r="J101" s="204"/>
      <c r="K101" s="204"/>
      <c r="L101" s="204"/>
      <c r="M101" s="204"/>
      <c r="N101" s="204"/>
    </row>
    <row r="102" spans="1:14" ht="12.75" customHeight="1" thickBot="1" x14ac:dyDescent="0.25"/>
    <row r="103" spans="1:14" ht="12.75" customHeight="1" x14ac:dyDescent="0.2">
      <c r="A103" s="198"/>
      <c r="B103" s="198" t="s">
        <v>1</v>
      </c>
      <c r="C103" s="198" t="s">
        <v>2</v>
      </c>
      <c r="D103" s="198" t="s">
        <v>3</v>
      </c>
      <c r="E103" s="198" t="s">
        <v>4</v>
      </c>
      <c r="F103" s="198" t="s">
        <v>5</v>
      </c>
      <c r="G103" s="198" t="s">
        <v>6</v>
      </c>
      <c r="H103" s="198" t="s">
        <v>7</v>
      </c>
      <c r="I103" s="198" t="s">
        <v>8</v>
      </c>
      <c r="J103" s="198" t="s">
        <v>9</v>
      </c>
      <c r="K103" s="198" t="s">
        <v>10</v>
      </c>
      <c r="L103" s="198" t="s">
        <v>11</v>
      </c>
      <c r="M103" s="198" t="s">
        <v>12</v>
      </c>
      <c r="N103" s="196" t="s">
        <v>13</v>
      </c>
    </row>
    <row r="104" spans="1:14" ht="12.75" customHeight="1" thickBot="1" x14ac:dyDescent="0.25">
      <c r="A104" s="199"/>
      <c r="B104" s="199"/>
      <c r="C104" s="199"/>
      <c r="D104" s="199"/>
      <c r="E104" s="199"/>
      <c r="F104" s="199"/>
      <c r="G104" s="199"/>
      <c r="H104" s="199"/>
      <c r="I104" s="199"/>
      <c r="J104" s="199"/>
      <c r="K104" s="199"/>
      <c r="L104" s="199"/>
      <c r="M104" s="199"/>
      <c r="N104" s="197"/>
    </row>
    <row r="105" spans="1:14" ht="12.75" customHeight="1" x14ac:dyDescent="0.2">
      <c r="A105" s="218" t="s">
        <v>51</v>
      </c>
      <c r="B105" s="209">
        <v>129400</v>
      </c>
      <c r="C105" s="209">
        <v>107800</v>
      </c>
      <c r="D105" s="209">
        <v>142800</v>
      </c>
      <c r="E105" s="209">
        <v>107900</v>
      </c>
      <c r="F105" s="209">
        <v>138400</v>
      </c>
      <c r="G105" s="209">
        <v>138100</v>
      </c>
      <c r="H105" s="209">
        <v>139547</v>
      </c>
      <c r="I105" s="209">
        <v>118079</v>
      </c>
      <c r="J105" s="209">
        <v>143484.18</v>
      </c>
      <c r="K105" s="209">
        <v>155107</v>
      </c>
      <c r="L105" s="209">
        <v>166691</v>
      </c>
      <c r="M105" s="209">
        <v>138714.91</v>
      </c>
      <c r="N105" s="211">
        <f>SUM(B105:M105)</f>
        <v>1626023.0899999999</v>
      </c>
    </row>
    <row r="106" spans="1:14" ht="12.75" customHeight="1" thickBot="1" x14ac:dyDescent="0.25">
      <c r="A106" s="199"/>
      <c r="B106" s="210"/>
      <c r="C106" s="210"/>
      <c r="D106" s="210"/>
      <c r="E106" s="210"/>
      <c r="F106" s="210"/>
      <c r="G106" s="210"/>
      <c r="H106" s="210"/>
      <c r="I106" s="210"/>
      <c r="J106" s="210"/>
      <c r="K106" s="210"/>
      <c r="L106" s="210"/>
      <c r="M106" s="210"/>
      <c r="N106" s="212"/>
    </row>
    <row r="107" spans="1:14" ht="12.75" customHeight="1" x14ac:dyDescent="0.2">
      <c r="A107" s="218" t="s">
        <v>52</v>
      </c>
      <c r="B107" s="209">
        <v>0</v>
      </c>
      <c r="C107" s="209">
        <v>0</v>
      </c>
      <c r="D107" s="209">
        <v>0</v>
      </c>
      <c r="E107" s="209">
        <v>100</v>
      </c>
      <c r="F107" s="209">
        <v>0</v>
      </c>
      <c r="G107" s="209">
        <v>100</v>
      </c>
      <c r="H107" s="209">
        <v>0</v>
      </c>
      <c r="I107" s="209">
        <v>0</v>
      </c>
      <c r="J107" s="209">
        <v>108.16</v>
      </c>
      <c r="K107" s="209">
        <v>93</v>
      </c>
      <c r="L107" s="209">
        <v>0</v>
      </c>
      <c r="M107" s="209">
        <v>0</v>
      </c>
      <c r="N107" s="211">
        <f t="shared" ref="N107:N125" si="3">SUM(B107:M107)</f>
        <v>401.15999999999997</v>
      </c>
    </row>
    <row r="108" spans="1:14" ht="12.75" customHeight="1" thickBot="1" x14ac:dyDescent="0.25">
      <c r="A108" s="199"/>
      <c r="B108" s="210"/>
      <c r="C108" s="210"/>
      <c r="D108" s="210"/>
      <c r="E108" s="210"/>
      <c r="F108" s="210"/>
      <c r="G108" s="210"/>
      <c r="H108" s="210"/>
      <c r="I108" s="210"/>
      <c r="J108" s="210"/>
      <c r="K108" s="210"/>
      <c r="L108" s="210"/>
      <c r="M108" s="210"/>
      <c r="N108" s="212"/>
    </row>
    <row r="109" spans="1:14" ht="12.75" customHeight="1" x14ac:dyDescent="0.2">
      <c r="A109" s="218" t="s">
        <v>53</v>
      </c>
      <c r="B109" s="209">
        <v>5900</v>
      </c>
      <c r="C109" s="209">
        <v>6600</v>
      </c>
      <c r="D109" s="209">
        <v>7200</v>
      </c>
      <c r="E109" s="209">
        <v>3800</v>
      </c>
      <c r="F109" s="209">
        <v>6100</v>
      </c>
      <c r="G109" s="209">
        <v>6800</v>
      </c>
      <c r="H109" s="209">
        <v>5394</v>
      </c>
      <c r="I109" s="209">
        <v>5794</v>
      </c>
      <c r="J109" s="209">
        <v>5312</v>
      </c>
      <c r="K109" s="209">
        <v>6850</v>
      </c>
      <c r="L109" s="209">
        <v>4424</v>
      </c>
      <c r="M109" s="209">
        <v>4516</v>
      </c>
      <c r="N109" s="211">
        <f t="shared" si="3"/>
        <v>68690</v>
      </c>
    </row>
    <row r="110" spans="1:14" ht="12.75" customHeight="1" thickBot="1" x14ac:dyDescent="0.25">
      <c r="A110" s="199"/>
      <c r="B110" s="210"/>
      <c r="C110" s="210"/>
      <c r="D110" s="210"/>
      <c r="E110" s="210"/>
      <c r="F110" s="210"/>
      <c r="G110" s="210"/>
      <c r="H110" s="210"/>
      <c r="I110" s="210"/>
      <c r="J110" s="210"/>
      <c r="K110" s="210"/>
      <c r="L110" s="210"/>
      <c r="M110" s="210"/>
      <c r="N110" s="212"/>
    </row>
    <row r="111" spans="1:14" ht="12.75" customHeight="1" x14ac:dyDescent="0.2">
      <c r="A111" s="218" t="s">
        <v>54</v>
      </c>
      <c r="B111" s="209">
        <v>5900</v>
      </c>
      <c r="C111" s="209">
        <v>4000</v>
      </c>
      <c r="D111" s="209">
        <v>5500</v>
      </c>
      <c r="E111" s="209">
        <v>3400</v>
      </c>
      <c r="F111" s="209">
        <v>5000</v>
      </c>
      <c r="G111" s="209">
        <v>7600</v>
      </c>
      <c r="H111" s="209">
        <v>5769</v>
      </c>
      <c r="I111" s="209">
        <v>7213</v>
      </c>
      <c r="J111" s="209">
        <v>4830.97</v>
      </c>
      <c r="K111" s="209">
        <v>5755</v>
      </c>
      <c r="L111" s="209">
        <v>2998</v>
      </c>
      <c r="M111" s="209">
        <v>4469.91</v>
      </c>
      <c r="N111" s="211">
        <f t="shared" si="3"/>
        <v>62435.880000000005</v>
      </c>
    </row>
    <row r="112" spans="1:14" ht="12.75" customHeight="1" thickBot="1" x14ac:dyDescent="0.25">
      <c r="A112" s="199"/>
      <c r="B112" s="210"/>
      <c r="C112" s="210"/>
      <c r="D112" s="210"/>
      <c r="E112" s="210"/>
      <c r="F112" s="210"/>
      <c r="G112" s="210"/>
      <c r="H112" s="210"/>
      <c r="I112" s="210"/>
      <c r="J112" s="210"/>
      <c r="K112" s="210"/>
      <c r="L112" s="210"/>
      <c r="M112" s="210"/>
      <c r="N112" s="212"/>
    </row>
    <row r="113" spans="1:14" ht="12.75" customHeight="1" x14ac:dyDescent="0.2">
      <c r="A113" s="218" t="s">
        <v>39</v>
      </c>
      <c r="B113" s="209">
        <v>0</v>
      </c>
      <c r="C113" s="209">
        <v>0</v>
      </c>
      <c r="D113" s="209">
        <v>0</v>
      </c>
      <c r="E113" s="209">
        <v>2400</v>
      </c>
      <c r="F113" s="209">
        <v>4800</v>
      </c>
      <c r="G113" s="209">
        <v>600</v>
      </c>
      <c r="H113" s="209">
        <v>3398</v>
      </c>
      <c r="I113" s="209">
        <v>678</v>
      </c>
      <c r="J113" s="209">
        <v>2750.93</v>
      </c>
      <c r="K113" s="209">
        <v>1227</v>
      </c>
      <c r="L113" s="209">
        <v>1155</v>
      </c>
      <c r="M113" s="209">
        <v>1301.52</v>
      </c>
      <c r="N113" s="211">
        <f t="shared" si="3"/>
        <v>18310.45</v>
      </c>
    </row>
    <row r="114" spans="1:14" ht="12.75" customHeight="1" thickBot="1" x14ac:dyDescent="0.25">
      <c r="A114" s="199"/>
      <c r="B114" s="210"/>
      <c r="C114" s="210"/>
      <c r="D114" s="210"/>
      <c r="E114" s="210"/>
      <c r="F114" s="210"/>
      <c r="G114" s="210"/>
      <c r="H114" s="210"/>
      <c r="I114" s="210"/>
      <c r="J114" s="210"/>
      <c r="K114" s="210"/>
      <c r="L114" s="210"/>
      <c r="M114" s="210"/>
      <c r="N114" s="212"/>
    </row>
    <row r="115" spans="1:14" ht="12.75" customHeight="1" x14ac:dyDescent="0.2">
      <c r="A115" s="218" t="s">
        <v>55</v>
      </c>
      <c r="B115" s="209">
        <v>22500</v>
      </c>
      <c r="C115" s="209">
        <v>17000</v>
      </c>
      <c r="D115" s="209">
        <v>21600</v>
      </c>
      <c r="E115" s="209">
        <v>20200</v>
      </c>
      <c r="F115" s="209">
        <v>26000</v>
      </c>
      <c r="G115" s="209">
        <v>22700</v>
      </c>
      <c r="H115" s="209">
        <v>21581</v>
      </c>
      <c r="I115" s="209">
        <v>20584</v>
      </c>
      <c r="J115" s="209">
        <v>18548.86</v>
      </c>
      <c r="K115" s="209">
        <v>17069</v>
      </c>
      <c r="L115" s="209">
        <v>15736</v>
      </c>
      <c r="M115" s="209">
        <v>15262.33</v>
      </c>
      <c r="N115" s="211">
        <f t="shared" si="3"/>
        <v>238781.18999999997</v>
      </c>
    </row>
    <row r="116" spans="1:14" ht="12.75" customHeight="1" thickBot="1" x14ac:dyDescent="0.25">
      <c r="A116" s="199"/>
      <c r="B116" s="210"/>
      <c r="C116" s="210"/>
      <c r="D116" s="210"/>
      <c r="E116" s="210"/>
      <c r="F116" s="210"/>
      <c r="G116" s="210"/>
      <c r="H116" s="210"/>
      <c r="I116" s="210"/>
      <c r="J116" s="210"/>
      <c r="K116" s="210"/>
      <c r="L116" s="210"/>
      <c r="M116" s="210"/>
      <c r="N116" s="212"/>
    </row>
    <row r="117" spans="1:14" ht="12.75" customHeight="1" x14ac:dyDescent="0.2">
      <c r="A117" s="218" t="s">
        <v>56</v>
      </c>
      <c r="B117" s="209">
        <v>231800</v>
      </c>
      <c r="C117" s="209">
        <v>215800</v>
      </c>
      <c r="D117" s="209">
        <v>237300</v>
      </c>
      <c r="E117" s="209">
        <v>187800</v>
      </c>
      <c r="F117" s="209">
        <v>231000</v>
      </c>
      <c r="G117" s="209">
        <v>196800</v>
      </c>
      <c r="H117" s="209">
        <v>222004</v>
      </c>
      <c r="I117" s="209">
        <v>207727</v>
      </c>
      <c r="J117" s="209">
        <v>197610.51</v>
      </c>
      <c r="K117" s="209">
        <v>214155</v>
      </c>
      <c r="L117" s="209">
        <v>188616</v>
      </c>
      <c r="M117" s="209">
        <v>183606.06</v>
      </c>
      <c r="N117" s="211">
        <f t="shared" si="3"/>
        <v>2514218.5699999998</v>
      </c>
    </row>
    <row r="118" spans="1:14" ht="12.75" customHeight="1" thickBot="1" x14ac:dyDescent="0.25">
      <c r="A118" s="199"/>
      <c r="B118" s="210"/>
      <c r="C118" s="210"/>
      <c r="D118" s="210"/>
      <c r="E118" s="210"/>
      <c r="F118" s="210"/>
      <c r="G118" s="210"/>
      <c r="H118" s="210"/>
      <c r="I118" s="210"/>
      <c r="J118" s="210"/>
      <c r="K118" s="210"/>
      <c r="L118" s="210"/>
      <c r="M118" s="210"/>
      <c r="N118" s="212"/>
    </row>
    <row r="119" spans="1:14" ht="12.75" customHeight="1" x14ac:dyDescent="0.2">
      <c r="A119" s="219" t="s">
        <v>57</v>
      </c>
      <c r="B119" s="209">
        <v>34800</v>
      </c>
      <c r="C119" s="209">
        <v>28700</v>
      </c>
      <c r="D119" s="209">
        <v>34700</v>
      </c>
      <c r="E119" s="209">
        <v>32900</v>
      </c>
      <c r="F119" s="209">
        <v>34300</v>
      </c>
      <c r="G119" s="209">
        <v>34600</v>
      </c>
      <c r="H119" s="209">
        <v>25377</v>
      </c>
      <c r="I119" s="209">
        <v>33173</v>
      </c>
      <c r="J119" s="209">
        <v>29748.06</v>
      </c>
      <c r="K119" s="209">
        <v>36522</v>
      </c>
      <c r="L119" s="209">
        <v>32172</v>
      </c>
      <c r="M119" s="209">
        <v>36954</v>
      </c>
      <c r="N119" s="211">
        <f t="shared" si="3"/>
        <v>393946.06</v>
      </c>
    </row>
    <row r="120" spans="1:14" ht="12.75" customHeight="1" thickBot="1" x14ac:dyDescent="0.25">
      <c r="A120" s="208"/>
      <c r="B120" s="210"/>
      <c r="C120" s="210"/>
      <c r="D120" s="210"/>
      <c r="E120" s="210"/>
      <c r="F120" s="210"/>
      <c r="G120" s="210"/>
      <c r="H120" s="210"/>
      <c r="I120" s="210"/>
      <c r="J120" s="210"/>
      <c r="K120" s="210"/>
      <c r="L120" s="210"/>
      <c r="M120" s="210"/>
      <c r="N120" s="212"/>
    </row>
    <row r="121" spans="1:14" ht="12.75" customHeight="1" x14ac:dyDescent="0.2">
      <c r="A121" s="218" t="s">
        <v>58</v>
      </c>
      <c r="B121" s="209">
        <v>17600</v>
      </c>
      <c r="C121" s="209">
        <v>12900</v>
      </c>
      <c r="D121" s="209">
        <v>12300</v>
      </c>
      <c r="E121" s="209">
        <v>14000</v>
      </c>
      <c r="F121" s="209">
        <v>16800</v>
      </c>
      <c r="G121" s="209">
        <v>12000</v>
      </c>
      <c r="H121" s="209">
        <v>11759</v>
      </c>
      <c r="I121" s="209">
        <v>14145</v>
      </c>
      <c r="J121" s="209">
        <v>9555.08</v>
      </c>
      <c r="K121" s="209">
        <v>14606</v>
      </c>
      <c r="L121" s="209">
        <v>12966</v>
      </c>
      <c r="M121" s="209">
        <v>7101.1</v>
      </c>
      <c r="N121" s="211">
        <f t="shared" si="3"/>
        <v>155732.18000000002</v>
      </c>
    </row>
    <row r="122" spans="1:14" ht="12.75" customHeight="1" thickBot="1" x14ac:dyDescent="0.25">
      <c r="A122" s="199"/>
      <c r="B122" s="210"/>
      <c r="C122" s="210"/>
      <c r="D122" s="210"/>
      <c r="E122" s="210"/>
      <c r="F122" s="210"/>
      <c r="G122" s="210"/>
      <c r="H122" s="210"/>
      <c r="I122" s="210"/>
      <c r="J122" s="210"/>
      <c r="K122" s="210"/>
      <c r="L122" s="210"/>
      <c r="M122" s="210"/>
      <c r="N122" s="212"/>
    </row>
    <row r="123" spans="1:14" ht="12.75" customHeight="1" x14ac:dyDescent="0.2">
      <c r="A123" s="218" t="s">
        <v>59</v>
      </c>
      <c r="B123" s="209">
        <v>5070</v>
      </c>
      <c r="C123" s="209">
        <v>6260</v>
      </c>
      <c r="D123" s="209">
        <v>5880</v>
      </c>
      <c r="E123" s="209">
        <v>4200</v>
      </c>
      <c r="F123" s="209">
        <v>3700</v>
      </c>
      <c r="G123" s="209">
        <v>3800</v>
      </c>
      <c r="H123" s="209">
        <v>6945</v>
      </c>
      <c r="I123" s="209">
        <v>5235</v>
      </c>
      <c r="J123" s="209">
        <v>7095</v>
      </c>
      <c r="K123" s="209">
        <v>7010</v>
      </c>
      <c r="L123" s="209">
        <v>6230</v>
      </c>
      <c r="M123" s="209">
        <v>4680</v>
      </c>
      <c r="N123" s="211">
        <f t="shared" si="3"/>
        <v>66105</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218" t="s">
        <v>60</v>
      </c>
      <c r="B125" s="209">
        <v>6030</v>
      </c>
      <c r="C125" s="209">
        <v>5500</v>
      </c>
      <c r="D125" s="209">
        <v>5840</v>
      </c>
      <c r="E125" s="209">
        <v>5100</v>
      </c>
      <c r="F125" s="209">
        <v>5300</v>
      </c>
      <c r="G125" s="209">
        <v>5200</v>
      </c>
      <c r="H125" s="209">
        <v>2496</v>
      </c>
      <c r="I125" s="209">
        <v>4283</v>
      </c>
      <c r="J125" s="209">
        <v>3970.46</v>
      </c>
      <c r="K125" s="209">
        <v>6016</v>
      </c>
      <c r="L125" s="209">
        <v>4239</v>
      </c>
      <c r="M125" s="209">
        <v>5725.95</v>
      </c>
      <c r="N125" s="211">
        <f t="shared" si="3"/>
        <v>59700.409999999996</v>
      </c>
    </row>
    <row r="126" spans="1:14" ht="12.75" customHeight="1" thickBot="1" x14ac:dyDescent="0.25">
      <c r="A126" s="218"/>
      <c r="B126" s="210"/>
      <c r="C126" s="210"/>
      <c r="D126" s="210"/>
      <c r="E126" s="210"/>
      <c r="F126" s="210"/>
      <c r="G126" s="210"/>
      <c r="H126" s="210"/>
      <c r="I126" s="210"/>
      <c r="J126" s="210"/>
      <c r="K126" s="210"/>
      <c r="L126" s="210"/>
      <c r="M126" s="210"/>
      <c r="N126" s="212"/>
    </row>
    <row r="127" spans="1:14" ht="12.75" customHeight="1" x14ac:dyDescent="0.2">
      <c r="A127" s="205" t="s">
        <v>13</v>
      </c>
      <c r="B127" s="194">
        <f t="shared" ref="B127:M127" si="4">SUM(B105:B125)</f>
        <v>459000</v>
      </c>
      <c r="C127" s="194">
        <f t="shared" si="4"/>
        <v>404560</v>
      </c>
      <c r="D127" s="194">
        <f t="shared" si="4"/>
        <v>473120</v>
      </c>
      <c r="E127" s="194">
        <f t="shared" si="4"/>
        <v>381800</v>
      </c>
      <c r="F127" s="194">
        <f t="shared" si="4"/>
        <v>471400</v>
      </c>
      <c r="G127" s="194">
        <f t="shared" si="4"/>
        <v>428300</v>
      </c>
      <c r="H127" s="194">
        <f t="shared" si="4"/>
        <v>444270</v>
      </c>
      <c r="I127" s="194">
        <f t="shared" si="4"/>
        <v>416911</v>
      </c>
      <c r="J127" s="194">
        <f t="shared" si="4"/>
        <v>423014.21</v>
      </c>
      <c r="K127" s="194">
        <f t="shared" si="4"/>
        <v>464410</v>
      </c>
      <c r="L127" s="194">
        <f t="shared" si="4"/>
        <v>435227</v>
      </c>
      <c r="M127" s="194">
        <f t="shared" si="4"/>
        <v>402331.77999999997</v>
      </c>
      <c r="N127" s="194">
        <f>SUM(N105:N126)</f>
        <v>5204343.9899999993</v>
      </c>
    </row>
    <row r="128" spans="1:14" ht="12.75" customHeight="1" thickBot="1" x14ac:dyDescent="0.25">
      <c r="A128" s="206"/>
      <c r="B128" s="195"/>
      <c r="C128" s="195"/>
      <c r="D128" s="195"/>
      <c r="E128" s="195"/>
      <c r="F128" s="195"/>
      <c r="G128" s="195"/>
      <c r="H128" s="195"/>
      <c r="I128" s="195"/>
      <c r="J128" s="195"/>
      <c r="K128" s="195"/>
      <c r="L128" s="195"/>
      <c r="M128" s="195"/>
      <c r="N128" s="195"/>
    </row>
    <row r="132" spans="1:14" s="49" customFormat="1" ht="24.95" customHeight="1" x14ac:dyDescent="0.2">
      <c r="A132" s="204" t="s">
        <v>191</v>
      </c>
      <c r="B132" s="204"/>
      <c r="C132" s="204"/>
      <c r="D132" s="204"/>
      <c r="E132" s="204"/>
      <c r="F132" s="204"/>
      <c r="G132" s="204"/>
      <c r="H132" s="204"/>
      <c r="I132" s="204"/>
      <c r="J132" s="204"/>
      <c r="K132" s="204"/>
      <c r="L132" s="204"/>
      <c r="M132" s="204"/>
      <c r="N132" s="204"/>
    </row>
    <row r="133" spans="1:14" ht="12.75" customHeight="1" thickBot="1" x14ac:dyDescent="0.25">
      <c r="A133" s="3"/>
      <c r="F133" s="4"/>
    </row>
    <row r="134" spans="1:14" ht="12.75" customHeight="1" x14ac:dyDescent="0.2">
      <c r="A134" s="198"/>
      <c r="B134" s="198" t="s">
        <v>1</v>
      </c>
      <c r="C134" s="198" t="s">
        <v>2</v>
      </c>
      <c r="D134" s="198" t="s">
        <v>3</v>
      </c>
      <c r="E134" s="198" t="s">
        <v>4</v>
      </c>
      <c r="F134" s="198" t="s">
        <v>5</v>
      </c>
      <c r="G134" s="198" t="s">
        <v>6</v>
      </c>
      <c r="H134" s="198" t="s">
        <v>7</v>
      </c>
      <c r="I134" s="198" t="s">
        <v>8</v>
      </c>
      <c r="J134" s="198" t="s">
        <v>9</v>
      </c>
      <c r="K134" s="198" t="s">
        <v>10</v>
      </c>
      <c r="L134" s="198" t="s">
        <v>11</v>
      </c>
      <c r="M134" s="198" t="s">
        <v>12</v>
      </c>
      <c r="N134" s="196" t="s">
        <v>13</v>
      </c>
    </row>
    <row r="135" spans="1:14" ht="12.75" customHeight="1" thickBot="1" x14ac:dyDescent="0.25">
      <c r="A135" s="199"/>
      <c r="B135" s="199"/>
      <c r="C135" s="199"/>
      <c r="D135" s="199"/>
      <c r="E135" s="199"/>
      <c r="F135" s="199"/>
      <c r="G135" s="199"/>
      <c r="H135" s="199"/>
      <c r="I135" s="199"/>
      <c r="J135" s="199"/>
      <c r="K135" s="199"/>
      <c r="L135" s="199"/>
      <c r="M135" s="199"/>
      <c r="N135" s="197"/>
    </row>
    <row r="136" spans="1:14" ht="12.75" customHeight="1" x14ac:dyDescent="0.2">
      <c r="A136" s="218" t="s">
        <v>62</v>
      </c>
      <c r="B136" s="209">
        <v>15276</v>
      </c>
      <c r="C136" s="209">
        <v>20682</v>
      </c>
      <c r="D136" s="209">
        <v>28836</v>
      </c>
      <c r="E136" s="209">
        <v>27701</v>
      </c>
      <c r="F136" s="209">
        <v>27275</v>
      </c>
      <c r="G136" s="209">
        <v>28034</v>
      </c>
      <c r="H136" s="209">
        <v>24587</v>
      </c>
      <c r="I136" s="209">
        <v>19992</v>
      </c>
      <c r="J136" s="209">
        <v>19595</v>
      </c>
      <c r="K136" s="209">
        <v>21623</v>
      </c>
      <c r="L136" s="209">
        <v>12814</v>
      </c>
      <c r="M136" s="209">
        <v>12723</v>
      </c>
      <c r="N136" s="211">
        <f t="shared" ref="N136:N160" si="5">SUM(B136:M136)</f>
        <v>259138</v>
      </c>
    </row>
    <row r="137" spans="1:14" ht="12.75" customHeight="1" thickBot="1" x14ac:dyDescent="0.25">
      <c r="A137" s="199"/>
      <c r="B137" s="210"/>
      <c r="C137" s="210"/>
      <c r="D137" s="210"/>
      <c r="E137" s="210"/>
      <c r="F137" s="210"/>
      <c r="G137" s="210"/>
      <c r="H137" s="210"/>
      <c r="I137" s="210"/>
      <c r="J137" s="210"/>
      <c r="K137" s="210"/>
      <c r="L137" s="210"/>
      <c r="M137" s="210"/>
      <c r="N137" s="212"/>
    </row>
    <row r="138" spans="1:14" ht="12.75" customHeight="1" x14ac:dyDescent="0.2">
      <c r="A138" s="219" t="s">
        <v>63</v>
      </c>
      <c r="B138" s="209">
        <v>10040</v>
      </c>
      <c r="C138" s="209">
        <v>11867</v>
      </c>
      <c r="D138" s="209">
        <v>14080</v>
      </c>
      <c r="E138" s="209">
        <v>14886</v>
      </c>
      <c r="F138" s="209">
        <v>15536</v>
      </c>
      <c r="G138" s="209">
        <v>18686</v>
      </c>
      <c r="H138" s="209">
        <v>14563</v>
      </c>
      <c r="I138" s="209">
        <v>14354</v>
      </c>
      <c r="J138" s="209">
        <v>15695</v>
      </c>
      <c r="K138" s="209">
        <v>13774</v>
      </c>
      <c r="L138" s="209">
        <v>16249</v>
      </c>
      <c r="M138" s="209">
        <v>15399</v>
      </c>
      <c r="N138" s="211">
        <f t="shared" si="5"/>
        <v>175129</v>
      </c>
    </row>
    <row r="139" spans="1:14" ht="12.75" customHeight="1" thickBot="1" x14ac:dyDescent="0.25">
      <c r="A139" s="208"/>
      <c r="B139" s="210"/>
      <c r="C139" s="210"/>
      <c r="D139" s="210"/>
      <c r="E139" s="210"/>
      <c r="F139" s="210"/>
      <c r="G139" s="210"/>
      <c r="H139" s="210"/>
      <c r="I139" s="210"/>
      <c r="J139" s="210"/>
      <c r="K139" s="210"/>
      <c r="L139" s="210"/>
      <c r="M139" s="210"/>
      <c r="N139" s="212"/>
    </row>
    <row r="140" spans="1:14" ht="12.75" customHeight="1" x14ac:dyDescent="0.2">
      <c r="A140" s="218" t="s">
        <v>64</v>
      </c>
      <c r="B140" s="209">
        <v>151157</v>
      </c>
      <c r="C140" s="209">
        <v>144436</v>
      </c>
      <c r="D140" s="209">
        <v>139345</v>
      </c>
      <c r="E140" s="209">
        <v>171870</v>
      </c>
      <c r="F140" s="209">
        <v>180520</v>
      </c>
      <c r="G140" s="209">
        <v>204645</v>
      </c>
      <c r="H140" s="209">
        <v>174790</v>
      </c>
      <c r="I140" s="209">
        <v>146131</v>
      </c>
      <c r="J140" s="209">
        <v>159231</v>
      </c>
      <c r="K140" s="209">
        <v>140532</v>
      </c>
      <c r="L140" s="209">
        <v>119477</v>
      </c>
      <c r="M140" s="209">
        <v>88542</v>
      </c>
      <c r="N140" s="211">
        <f t="shared" si="5"/>
        <v>1820676</v>
      </c>
    </row>
    <row r="141" spans="1:14" ht="12.75" customHeight="1" thickBot="1" x14ac:dyDescent="0.25">
      <c r="A141" s="199"/>
      <c r="B141" s="210"/>
      <c r="C141" s="210"/>
      <c r="D141" s="210"/>
      <c r="E141" s="210"/>
      <c r="F141" s="210"/>
      <c r="G141" s="210"/>
      <c r="H141" s="210"/>
      <c r="I141" s="210"/>
      <c r="J141" s="210"/>
      <c r="K141" s="210"/>
      <c r="L141" s="210"/>
      <c r="M141" s="210"/>
      <c r="N141" s="212"/>
    </row>
    <row r="142" spans="1:14" ht="12.75" customHeight="1" x14ac:dyDescent="0.2">
      <c r="A142" s="219" t="s">
        <v>65</v>
      </c>
      <c r="B142" s="209">
        <v>0</v>
      </c>
      <c r="C142" s="209">
        <v>0</v>
      </c>
      <c r="D142" s="209">
        <v>0</v>
      </c>
      <c r="E142" s="209">
        <v>0</v>
      </c>
      <c r="F142" s="209">
        <v>0</v>
      </c>
      <c r="G142" s="209">
        <v>0</v>
      </c>
      <c r="H142" s="209">
        <v>0</v>
      </c>
      <c r="I142" s="209">
        <v>0</v>
      </c>
      <c r="J142" s="209">
        <v>0</v>
      </c>
      <c r="K142" s="209">
        <v>0</v>
      </c>
      <c r="L142" s="209">
        <v>0</v>
      </c>
      <c r="M142" s="209">
        <v>0</v>
      </c>
      <c r="N142" s="211">
        <f t="shared" si="5"/>
        <v>0</v>
      </c>
    </row>
    <row r="143" spans="1:14" ht="12.75" customHeight="1" thickBot="1" x14ac:dyDescent="0.25">
      <c r="A143" s="208"/>
      <c r="B143" s="210"/>
      <c r="C143" s="210"/>
      <c r="D143" s="210"/>
      <c r="E143" s="210"/>
      <c r="F143" s="210"/>
      <c r="G143" s="210"/>
      <c r="H143" s="210"/>
      <c r="I143" s="210"/>
      <c r="J143" s="210"/>
      <c r="K143" s="210"/>
      <c r="L143" s="210"/>
      <c r="M143" s="210"/>
      <c r="N143" s="212"/>
    </row>
    <row r="144" spans="1:14" ht="12.75" customHeight="1" x14ac:dyDescent="0.2">
      <c r="A144" s="218" t="s">
        <v>66</v>
      </c>
      <c r="B144" s="209">
        <v>27202</v>
      </c>
      <c r="C144" s="209">
        <v>23710</v>
      </c>
      <c r="D144" s="209">
        <v>35962</v>
      </c>
      <c r="E144" s="209">
        <v>33250</v>
      </c>
      <c r="F144" s="209">
        <v>26596</v>
      </c>
      <c r="G144" s="209">
        <v>29883</v>
      </c>
      <c r="H144" s="209">
        <v>12248</v>
      </c>
      <c r="I144" s="209">
        <v>22040</v>
      </c>
      <c r="J144" s="209">
        <v>29883</v>
      </c>
      <c r="K144" s="209">
        <v>23760</v>
      </c>
      <c r="L144" s="209">
        <v>20814</v>
      </c>
      <c r="M144" s="209">
        <v>8992</v>
      </c>
      <c r="N144" s="211">
        <f t="shared" si="5"/>
        <v>294340</v>
      </c>
    </row>
    <row r="145" spans="1:14" ht="12.75" customHeight="1" thickBot="1" x14ac:dyDescent="0.25">
      <c r="A145" s="199"/>
      <c r="B145" s="210"/>
      <c r="C145" s="210"/>
      <c r="D145" s="210"/>
      <c r="E145" s="210"/>
      <c r="F145" s="210"/>
      <c r="G145" s="210"/>
      <c r="H145" s="210"/>
      <c r="I145" s="210"/>
      <c r="J145" s="210"/>
      <c r="K145" s="210"/>
      <c r="L145" s="210"/>
      <c r="M145" s="210"/>
      <c r="N145" s="212"/>
    </row>
    <row r="146" spans="1:14" ht="12.75" customHeight="1" x14ac:dyDescent="0.2">
      <c r="A146" s="218" t="s">
        <v>53</v>
      </c>
      <c r="B146" s="209">
        <v>3916</v>
      </c>
      <c r="C146" s="209">
        <v>2815</v>
      </c>
      <c r="D146" s="209">
        <v>4223</v>
      </c>
      <c r="E146" s="209">
        <v>3946</v>
      </c>
      <c r="F146" s="209">
        <v>4200</v>
      </c>
      <c r="G146" s="209">
        <v>5139</v>
      </c>
      <c r="H146" s="209">
        <v>4885</v>
      </c>
      <c r="I146" s="209">
        <v>5576</v>
      </c>
      <c r="J146" s="209">
        <v>4603</v>
      </c>
      <c r="K146" s="209">
        <v>4220</v>
      </c>
      <c r="L146" s="209">
        <v>4629</v>
      </c>
      <c r="M146" s="209">
        <v>3291</v>
      </c>
      <c r="N146" s="211">
        <f t="shared" si="5"/>
        <v>51443</v>
      </c>
    </row>
    <row r="147" spans="1:14" ht="12.75" customHeight="1" thickBot="1" x14ac:dyDescent="0.25">
      <c r="A147" s="199"/>
      <c r="B147" s="210"/>
      <c r="C147" s="210"/>
      <c r="D147" s="210"/>
      <c r="E147" s="210"/>
      <c r="F147" s="210"/>
      <c r="G147" s="210"/>
      <c r="H147" s="210"/>
      <c r="I147" s="210"/>
      <c r="J147" s="210"/>
      <c r="K147" s="210"/>
      <c r="L147" s="210"/>
      <c r="M147" s="210"/>
      <c r="N147" s="212"/>
    </row>
    <row r="148" spans="1:14" ht="12.75" customHeight="1" x14ac:dyDescent="0.2">
      <c r="A148" s="219" t="s">
        <v>67</v>
      </c>
      <c r="B148" s="209">
        <v>10936</v>
      </c>
      <c r="C148" s="209">
        <v>11065</v>
      </c>
      <c r="D148" s="209">
        <v>12618</v>
      </c>
      <c r="E148" s="209">
        <v>10585</v>
      </c>
      <c r="F148" s="209">
        <v>12736</v>
      </c>
      <c r="G148" s="209">
        <v>11133</v>
      </c>
      <c r="H148" s="209">
        <v>10263</v>
      </c>
      <c r="I148" s="209">
        <v>13360</v>
      </c>
      <c r="J148" s="209">
        <v>10173</v>
      </c>
      <c r="K148" s="209">
        <v>13230</v>
      </c>
      <c r="L148" s="209">
        <v>13295</v>
      </c>
      <c r="M148" s="209">
        <v>12837</v>
      </c>
      <c r="N148" s="211">
        <f t="shared" si="5"/>
        <v>142231</v>
      </c>
    </row>
    <row r="149" spans="1:14" ht="12.75" customHeight="1" thickBot="1" x14ac:dyDescent="0.25">
      <c r="A149" s="208"/>
      <c r="B149" s="210"/>
      <c r="C149" s="210"/>
      <c r="D149" s="210"/>
      <c r="E149" s="210"/>
      <c r="F149" s="210"/>
      <c r="G149" s="210"/>
      <c r="H149" s="210"/>
      <c r="I149" s="210"/>
      <c r="J149" s="210"/>
      <c r="K149" s="210"/>
      <c r="L149" s="210"/>
      <c r="M149" s="210"/>
      <c r="N149" s="212"/>
    </row>
    <row r="150" spans="1:14" ht="12.75" customHeight="1" x14ac:dyDescent="0.2">
      <c r="A150" s="218" t="s">
        <v>68</v>
      </c>
      <c r="B150" s="209">
        <v>72143</v>
      </c>
      <c r="C150" s="209">
        <v>74422</v>
      </c>
      <c r="D150" s="209">
        <v>68563</v>
      </c>
      <c r="E150" s="209">
        <v>82570</v>
      </c>
      <c r="F150" s="209">
        <v>72928</v>
      </c>
      <c r="G150" s="209">
        <v>81845</v>
      </c>
      <c r="H150" s="209">
        <v>72431</v>
      </c>
      <c r="I150" s="209">
        <v>58051</v>
      </c>
      <c r="J150" s="209">
        <v>63296</v>
      </c>
      <c r="K150" s="209">
        <v>65948</v>
      </c>
      <c r="L150" s="209">
        <v>60886</v>
      </c>
      <c r="M150" s="209">
        <v>63339</v>
      </c>
      <c r="N150" s="211">
        <f t="shared" si="5"/>
        <v>836422</v>
      </c>
    </row>
    <row r="151" spans="1:14" ht="12.75" customHeight="1" thickBot="1" x14ac:dyDescent="0.25">
      <c r="A151" s="199"/>
      <c r="B151" s="210"/>
      <c r="C151" s="210"/>
      <c r="D151" s="210"/>
      <c r="E151" s="210"/>
      <c r="F151" s="210"/>
      <c r="G151" s="210"/>
      <c r="H151" s="210"/>
      <c r="I151" s="210"/>
      <c r="J151" s="210"/>
      <c r="K151" s="210"/>
      <c r="L151" s="210"/>
      <c r="M151" s="210"/>
      <c r="N151" s="212"/>
    </row>
    <row r="152" spans="1:14" ht="12.75" customHeight="1" x14ac:dyDescent="0.2">
      <c r="A152" s="218" t="s">
        <v>69</v>
      </c>
      <c r="B152" s="209">
        <v>1117</v>
      </c>
      <c r="C152" s="209">
        <v>1110</v>
      </c>
      <c r="D152" s="209">
        <v>999</v>
      </c>
      <c r="E152" s="209">
        <v>560</v>
      </c>
      <c r="F152" s="209">
        <v>999</v>
      </c>
      <c r="G152" s="209">
        <v>585</v>
      </c>
      <c r="H152" s="209">
        <v>360</v>
      </c>
      <c r="I152" s="209">
        <v>630</v>
      </c>
      <c r="J152" s="209">
        <v>0</v>
      </c>
      <c r="K152" s="209">
        <v>1457</v>
      </c>
      <c r="L152" s="209">
        <v>675</v>
      </c>
      <c r="M152" s="209">
        <v>900</v>
      </c>
      <c r="N152" s="211">
        <f t="shared" si="5"/>
        <v>9392</v>
      </c>
    </row>
    <row r="153" spans="1:14" ht="12.75" customHeight="1" thickBot="1" x14ac:dyDescent="0.25">
      <c r="A153" s="199"/>
      <c r="B153" s="210"/>
      <c r="C153" s="210"/>
      <c r="D153" s="210"/>
      <c r="E153" s="210"/>
      <c r="F153" s="210"/>
      <c r="G153" s="210"/>
      <c r="H153" s="210"/>
      <c r="I153" s="210"/>
      <c r="J153" s="210"/>
      <c r="K153" s="210"/>
      <c r="L153" s="210"/>
      <c r="M153" s="210"/>
      <c r="N153" s="212"/>
    </row>
    <row r="154" spans="1:14" ht="12.75" customHeight="1" x14ac:dyDescent="0.2">
      <c r="A154" s="218" t="s">
        <v>70</v>
      </c>
      <c r="B154" s="209">
        <v>630</v>
      </c>
      <c r="C154" s="209">
        <v>1260</v>
      </c>
      <c r="D154" s="209">
        <v>900</v>
      </c>
      <c r="E154" s="209">
        <v>810</v>
      </c>
      <c r="F154" s="209">
        <v>810</v>
      </c>
      <c r="G154" s="209">
        <v>1440</v>
      </c>
      <c r="H154" s="209">
        <v>2565</v>
      </c>
      <c r="I154" s="209">
        <v>765</v>
      </c>
      <c r="J154" s="209">
        <v>1800</v>
      </c>
      <c r="K154" s="209">
        <v>1485</v>
      </c>
      <c r="L154" s="209">
        <v>1170</v>
      </c>
      <c r="M154" s="209">
        <v>1215</v>
      </c>
      <c r="N154" s="211">
        <f t="shared" si="5"/>
        <v>14850</v>
      </c>
    </row>
    <row r="155" spans="1:14" ht="12.75" customHeight="1" thickBot="1" x14ac:dyDescent="0.25">
      <c r="A155" s="199"/>
      <c r="B155" s="210"/>
      <c r="C155" s="210"/>
      <c r="D155" s="210"/>
      <c r="E155" s="210"/>
      <c r="F155" s="210"/>
      <c r="G155" s="210"/>
      <c r="H155" s="210"/>
      <c r="I155" s="210"/>
      <c r="J155" s="210"/>
      <c r="K155" s="210"/>
      <c r="L155" s="210"/>
      <c r="M155" s="210"/>
      <c r="N155" s="212"/>
    </row>
    <row r="156" spans="1:14" ht="12.75" customHeight="1" x14ac:dyDescent="0.2">
      <c r="A156" s="218" t="s">
        <v>71</v>
      </c>
      <c r="B156" s="209">
        <v>1392</v>
      </c>
      <c r="C156" s="209">
        <v>1394</v>
      </c>
      <c r="D156" s="209">
        <v>1518</v>
      </c>
      <c r="E156" s="209">
        <v>1325</v>
      </c>
      <c r="F156" s="209">
        <v>2482</v>
      </c>
      <c r="G156" s="209">
        <v>1728</v>
      </c>
      <c r="H156" s="209">
        <v>1430</v>
      </c>
      <c r="I156" s="209">
        <v>1416</v>
      </c>
      <c r="J156" s="209">
        <v>1416</v>
      </c>
      <c r="K156" s="209">
        <v>1258</v>
      </c>
      <c r="L156" s="209">
        <v>1128</v>
      </c>
      <c r="M156" s="209">
        <v>1561</v>
      </c>
      <c r="N156" s="211">
        <f t="shared" si="5"/>
        <v>18048</v>
      </c>
    </row>
    <row r="157" spans="1:14" ht="12.75" customHeight="1" thickBot="1" x14ac:dyDescent="0.25">
      <c r="A157" s="199"/>
      <c r="B157" s="210"/>
      <c r="C157" s="210"/>
      <c r="D157" s="210"/>
      <c r="E157" s="210"/>
      <c r="F157" s="210"/>
      <c r="G157" s="210"/>
      <c r="H157" s="210"/>
      <c r="I157" s="210"/>
      <c r="J157" s="210"/>
      <c r="K157" s="210"/>
      <c r="L157" s="210"/>
      <c r="M157" s="210"/>
      <c r="N157" s="212"/>
    </row>
    <row r="158" spans="1:14" ht="12.75" customHeight="1" x14ac:dyDescent="0.2">
      <c r="A158" s="218" t="s">
        <v>72</v>
      </c>
      <c r="B158" s="209">
        <v>29</v>
      </c>
      <c r="C158" s="209">
        <v>576</v>
      </c>
      <c r="D158" s="209">
        <v>432</v>
      </c>
      <c r="E158" s="209">
        <v>253</v>
      </c>
      <c r="F158" s="209">
        <v>0</v>
      </c>
      <c r="G158" s="209">
        <v>0</v>
      </c>
      <c r="H158" s="209">
        <v>144</v>
      </c>
      <c r="I158" s="209">
        <v>662</v>
      </c>
      <c r="J158" s="209">
        <v>374</v>
      </c>
      <c r="K158" s="209">
        <v>173</v>
      </c>
      <c r="L158" s="209">
        <v>86</v>
      </c>
      <c r="M158" s="209">
        <v>0</v>
      </c>
      <c r="N158" s="211">
        <f t="shared" si="5"/>
        <v>2729</v>
      </c>
    </row>
    <row r="159" spans="1:14" ht="12.75" customHeight="1" thickBot="1" x14ac:dyDescent="0.25">
      <c r="A159" s="199"/>
      <c r="B159" s="210"/>
      <c r="C159" s="210"/>
      <c r="D159" s="210"/>
      <c r="E159" s="210"/>
      <c r="F159" s="210"/>
      <c r="G159" s="210"/>
      <c r="H159" s="210"/>
      <c r="I159" s="210"/>
      <c r="J159" s="210"/>
      <c r="K159" s="210"/>
      <c r="L159" s="210"/>
      <c r="M159" s="210"/>
      <c r="N159" s="212"/>
    </row>
    <row r="160" spans="1:14" ht="12.75" customHeight="1" x14ac:dyDescent="0.2">
      <c r="A160" s="218" t="s">
        <v>60</v>
      </c>
      <c r="B160" s="209">
        <v>2020</v>
      </c>
      <c r="C160" s="209">
        <v>551</v>
      </c>
      <c r="D160" s="209">
        <v>1556</v>
      </c>
      <c r="E160" s="209">
        <v>1365</v>
      </c>
      <c r="F160" s="209">
        <v>706</v>
      </c>
      <c r="G160" s="209">
        <v>5365</v>
      </c>
      <c r="H160" s="209">
        <v>4239</v>
      </c>
      <c r="I160" s="209">
        <v>6465</v>
      </c>
      <c r="J160" s="209">
        <v>6274</v>
      </c>
      <c r="K160" s="209">
        <v>4432</v>
      </c>
      <c r="L160" s="209">
        <v>9007</v>
      </c>
      <c r="M160" s="209">
        <v>3186</v>
      </c>
      <c r="N160" s="211">
        <f t="shared" si="5"/>
        <v>45166</v>
      </c>
    </row>
    <row r="161" spans="1:14" ht="12.75" customHeight="1" thickBot="1" x14ac:dyDescent="0.25">
      <c r="A161" s="218"/>
      <c r="B161" s="210"/>
      <c r="C161" s="210"/>
      <c r="D161" s="210"/>
      <c r="E161" s="210"/>
      <c r="F161" s="210"/>
      <c r="G161" s="210"/>
      <c r="H161" s="210"/>
      <c r="I161" s="210"/>
      <c r="J161" s="210"/>
      <c r="K161" s="210"/>
      <c r="L161" s="210"/>
      <c r="M161" s="210"/>
      <c r="N161" s="212"/>
    </row>
    <row r="162" spans="1:14" ht="12.75" customHeight="1" x14ac:dyDescent="0.2">
      <c r="A162" s="205" t="s">
        <v>13</v>
      </c>
      <c r="B162" s="194">
        <f>SUM(B136:B160)</f>
        <v>295858</v>
      </c>
      <c r="C162" s="194">
        <f>SUM(C136:C160)</f>
        <v>293888</v>
      </c>
      <c r="D162" s="194">
        <f t="shared" ref="D162:L162" si="6">SUM(D136:D160)</f>
        <v>309032</v>
      </c>
      <c r="E162" s="194">
        <f t="shared" si="6"/>
        <v>349121</v>
      </c>
      <c r="F162" s="194">
        <f t="shared" si="6"/>
        <v>344788</v>
      </c>
      <c r="G162" s="194">
        <f t="shared" si="6"/>
        <v>388483</v>
      </c>
      <c r="H162" s="194">
        <f t="shared" si="6"/>
        <v>322505</v>
      </c>
      <c r="I162" s="194">
        <f t="shared" si="6"/>
        <v>289442</v>
      </c>
      <c r="J162" s="194">
        <f t="shared" si="6"/>
        <v>312340</v>
      </c>
      <c r="K162" s="194">
        <f t="shared" si="6"/>
        <v>291892</v>
      </c>
      <c r="L162" s="194">
        <f t="shared" si="6"/>
        <v>260230</v>
      </c>
      <c r="M162" s="194">
        <f>SUM(M136:M160)</f>
        <v>211985</v>
      </c>
      <c r="N162" s="194">
        <f>SUM(B162:M162)</f>
        <v>3669564</v>
      </c>
    </row>
    <row r="163" spans="1:14" ht="12.75" customHeight="1" thickBot="1" x14ac:dyDescent="0.25">
      <c r="A163" s="206"/>
      <c r="B163" s="195"/>
      <c r="C163" s="195"/>
      <c r="D163" s="195"/>
      <c r="E163" s="195"/>
      <c r="F163" s="195"/>
      <c r="G163" s="195"/>
      <c r="H163" s="195"/>
      <c r="I163" s="195"/>
      <c r="J163" s="195"/>
      <c r="K163" s="195"/>
      <c r="L163" s="195"/>
      <c r="M163" s="195"/>
      <c r="N163" s="195"/>
    </row>
    <row r="167" spans="1:14" s="49" customFormat="1" ht="24.95" customHeight="1" x14ac:dyDescent="0.2">
      <c r="A167" s="204" t="s">
        <v>192</v>
      </c>
      <c r="B167" s="204"/>
      <c r="C167" s="204"/>
      <c r="D167" s="204"/>
      <c r="E167" s="204"/>
      <c r="F167" s="204"/>
      <c r="G167" s="204"/>
      <c r="H167" s="204"/>
      <c r="I167" s="204"/>
      <c r="J167" s="204"/>
      <c r="K167" s="204"/>
      <c r="L167" s="204"/>
      <c r="M167" s="204"/>
      <c r="N167" s="204"/>
    </row>
    <row r="168" spans="1:14" ht="12.75" customHeight="1" thickBot="1" x14ac:dyDescent="0.25">
      <c r="A168" s="3"/>
      <c r="F168" s="4"/>
    </row>
    <row r="169" spans="1:14" ht="12.75" customHeight="1" x14ac:dyDescent="0.2">
      <c r="A169" s="198"/>
      <c r="B169" s="198" t="s">
        <v>1</v>
      </c>
      <c r="C169" s="198" t="s">
        <v>2</v>
      </c>
      <c r="D169" s="198" t="s">
        <v>3</v>
      </c>
      <c r="E169" s="198" t="s">
        <v>4</v>
      </c>
      <c r="F169" s="198" t="s">
        <v>5</v>
      </c>
      <c r="G169" s="198" t="s">
        <v>6</v>
      </c>
      <c r="H169" s="198" t="s">
        <v>7</v>
      </c>
      <c r="I169" s="198" t="s">
        <v>8</v>
      </c>
      <c r="J169" s="198" t="s">
        <v>9</v>
      </c>
      <c r="K169" s="198" t="s">
        <v>10</v>
      </c>
      <c r="L169" s="198" t="s">
        <v>11</v>
      </c>
      <c r="M169" s="198" t="s">
        <v>12</v>
      </c>
      <c r="N169" s="196" t="s">
        <v>13</v>
      </c>
    </row>
    <row r="170" spans="1:14" ht="12.75" customHeight="1" thickBot="1" x14ac:dyDescent="0.25">
      <c r="A170" s="199"/>
      <c r="B170" s="199"/>
      <c r="C170" s="199"/>
      <c r="D170" s="199"/>
      <c r="E170" s="199"/>
      <c r="F170" s="199"/>
      <c r="G170" s="199"/>
      <c r="H170" s="199"/>
      <c r="I170" s="199"/>
      <c r="J170" s="199"/>
      <c r="K170" s="199"/>
      <c r="L170" s="199"/>
      <c r="M170" s="199"/>
      <c r="N170" s="197"/>
    </row>
    <row r="171" spans="1:14" ht="12.75" customHeight="1" x14ac:dyDescent="0.2">
      <c r="A171" s="218" t="s">
        <v>75</v>
      </c>
      <c r="B171" s="209">
        <v>0</v>
      </c>
      <c r="C171" s="209">
        <v>0</v>
      </c>
      <c r="D171" s="209">
        <v>0</v>
      </c>
      <c r="E171" s="209">
        <v>1032</v>
      </c>
      <c r="F171" s="209">
        <v>2101</v>
      </c>
      <c r="G171" s="209">
        <v>3565</v>
      </c>
      <c r="H171" s="209">
        <v>2524</v>
      </c>
      <c r="I171" s="209">
        <v>5249</v>
      </c>
      <c r="J171" s="209">
        <v>1060</v>
      </c>
      <c r="K171" s="209">
        <v>520</v>
      </c>
      <c r="L171" s="209">
        <v>0</v>
      </c>
      <c r="M171" s="209">
        <v>0</v>
      </c>
      <c r="N171" s="211">
        <f t="shared" ref="N171:N191" si="7">SUM(B171:M171)</f>
        <v>16051</v>
      </c>
    </row>
    <row r="172" spans="1:14" ht="12.75" customHeight="1" thickBot="1" x14ac:dyDescent="0.25">
      <c r="A172" s="199"/>
      <c r="B172" s="210"/>
      <c r="C172" s="210"/>
      <c r="D172" s="210"/>
      <c r="E172" s="210"/>
      <c r="F172" s="210"/>
      <c r="G172" s="210"/>
      <c r="H172" s="210"/>
      <c r="I172" s="210"/>
      <c r="J172" s="210"/>
      <c r="K172" s="210"/>
      <c r="L172" s="210"/>
      <c r="M172" s="210"/>
      <c r="N172" s="212"/>
    </row>
    <row r="173" spans="1:14" ht="12.75" customHeight="1" x14ac:dyDescent="0.2">
      <c r="A173" s="218" t="s">
        <v>76</v>
      </c>
      <c r="B173" s="209">
        <v>2688</v>
      </c>
      <c r="C173" s="209">
        <v>2368</v>
      </c>
      <c r="D173" s="209">
        <v>1632</v>
      </c>
      <c r="E173" s="209">
        <v>1696</v>
      </c>
      <c r="F173" s="209">
        <v>3651</v>
      </c>
      <c r="G173" s="209">
        <v>2330</v>
      </c>
      <c r="H173" s="209">
        <v>1684</v>
      </c>
      <c r="I173" s="209">
        <v>1870</v>
      </c>
      <c r="J173" s="209">
        <v>2144</v>
      </c>
      <c r="K173" s="209">
        <v>1312</v>
      </c>
      <c r="L173" s="209">
        <v>2128</v>
      </c>
      <c r="M173" s="209">
        <v>1984</v>
      </c>
      <c r="N173" s="211">
        <f t="shared" si="7"/>
        <v>25487</v>
      </c>
    </row>
    <row r="174" spans="1:14" ht="12.75" customHeight="1" thickBot="1" x14ac:dyDescent="0.25">
      <c r="A174" s="199"/>
      <c r="B174" s="210"/>
      <c r="C174" s="210"/>
      <c r="D174" s="210"/>
      <c r="E174" s="210"/>
      <c r="F174" s="210"/>
      <c r="G174" s="210"/>
      <c r="H174" s="210"/>
      <c r="I174" s="210"/>
      <c r="J174" s="210"/>
      <c r="K174" s="210"/>
      <c r="L174" s="210"/>
      <c r="M174" s="210"/>
      <c r="N174" s="212"/>
    </row>
    <row r="175" spans="1:14" ht="12.75" customHeight="1" x14ac:dyDescent="0.2">
      <c r="A175" s="218" t="s">
        <v>77</v>
      </c>
      <c r="B175" s="209">
        <v>3200</v>
      </c>
      <c r="C175" s="209">
        <v>4228</v>
      </c>
      <c r="D175" s="209">
        <v>4940</v>
      </c>
      <c r="E175" s="209">
        <v>1264</v>
      </c>
      <c r="F175" s="209">
        <v>2328</v>
      </c>
      <c r="G175" s="209">
        <v>826</v>
      </c>
      <c r="H175" s="209">
        <v>325</v>
      </c>
      <c r="I175" s="209">
        <v>150</v>
      </c>
      <c r="J175" s="209">
        <v>5634</v>
      </c>
      <c r="K175" s="209">
        <v>4747</v>
      </c>
      <c r="L175" s="209">
        <v>5400</v>
      </c>
      <c r="M175" s="209">
        <v>3625</v>
      </c>
      <c r="N175" s="211">
        <f t="shared" si="7"/>
        <v>36667</v>
      </c>
    </row>
    <row r="176" spans="1:14" ht="12.75" customHeight="1" thickBot="1" x14ac:dyDescent="0.25">
      <c r="A176" s="199"/>
      <c r="B176" s="210"/>
      <c r="C176" s="210"/>
      <c r="D176" s="210"/>
      <c r="E176" s="210"/>
      <c r="F176" s="210"/>
      <c r="G176" s="210"/>
      <c r="H176" s="210"/>
      <c r="I176" s="210"/>
      <c r="J176" s="210"/>
      <c r="K176" s="210"/>
      <c r="L176" s="210"/>
      <c r="M176" s="210"/>
      <c r="N176" s="212"/>
    </row>
    <row r="177" spans="1:14" ht="12.75" customHeight="1" x14ac:dyDescent="0.2">
      <c r="A177" s="218" t="s">
        <v>78</v>
      </c>
      <c r="B177" s="209">
        <v>1480</v>
      </c>
      <c r="C177" s="209">
        <v>0</v>
      </c>
      <c r="D177" s="209">
        <v>744</v>
      </c>
      <c r="E177" s="209">
        <v>2401</v>
      </c>
      <c r="F177" s="209">
        <v>2298</v>
      </c>
      <c r="G177" s="209">
        <v>3563</v>
      </c>
      <c r="H177" s="209">
        <v>2736</v>
      </c>
      <c r="I177" s="209">
        <v>3247</v>
      </c>
      <c r="J177" s="209">
        <v>1947</v>
      </c>
      <c r="K177" s="209">
        <v>2239</v>
      </c>
      <c r="L177" s="209">
        <v>2562</v>
      </c>
      <c r="M177" s="209">
        <v>335</v>
      </c>
      <c r="N177" s="211">
        <f t="shared" si="7"/>
        <v>23552</v>
      </c>
    </row>
    <row r="178" spans="1:14" ht="12.75" customHeight="1" thickBot="1" x14ac:dyDescent="0.25">
      <c r="A178" s="199"/>
      <c r="B178" s="210"/>
      <c r="C178" s="210"/>
      <c r="D178" s="210"/>
      <c r="E178" s="210"/>
      <c r="F178" s="210"/>
      <c r="G178" s="210"/>
      <c r="H178" s="210"/>
      <c r="I178" s="210"/>
      <c r="J178" s="210"/>
      <c r="K178" s="210"/>
      <c r="L178" s="210"/>
      <c r="M178" s="210"/>
      <c r="N178" s="212"/>
    </row>
    <row r="179" spans="1:14" ht="12.75" customHeight="1" x14ac:dyDescent="0.2">
      <c r="A179" s="218" t="s">
        <v>44</v>
      </c>
      <c r="B179" s="209">
        <v>15027</v>
      </c>
      <c r="C179" s="209">
        <v>14148</v>
      </c>
      <c r="D179" s="209">
        <v>11084</v>
      </c>
      <c r="E179" s="209">
        <v>7929</v>
      </c>
      <c r="F179" s="209">
        <v>17286</v>
      </c>
      <c r="G179" s="209">
        <v>15884</v>
      </c>
      <c r="H179" s="209">
        <v>8868</v>
      </c>
      <c r="I179" s="209">
        <v>10437</v>
      </c>
      <c r="J179" s="209">
        <v>13454</v>
      </c>
      <c r="K179" s="209">
        <v>18919</v>
      </c>
      <c r="L179" s="209">
        <v>16942</v>
      </c>
      <c r="M179" s="209">
        <v>14107</v>
      </c>
      <c r="N179" s="211">
        <f t="shared" si="7"/>
        <v>164085</v>
      </c>
    </row>
    <row r="180" spans="1:14" ht="12.75" customHeight="1" thickBot="1" x14ac:dyDescent="0.25">
      <c r="A180" s="199"/>
      <c r="B180" s="210"/>
      <c r="C180" s="210"/>
      <c r="D180" s="210"/>
      <c r="E180" s="210"/>
      <c r="F180" s="210"/>
      <c r="G180" s="210"/>
      <c r="H180" s="210"/>
      <c r="I180" s="210"/>
      <c r="J180" s="210"/>
      <c r="K180" s="210"/>
      <c r="L180" s="210"/>
      <c r="M180" s="210"/>
      <c r="N180" s="212"/>
    </row>
    <row r="181" spans="1:14" ht="12.75" customHeight="1" x14ac:dyDescent="0.2">
      <c r="A181" s="218" t="s">
        <v>66</v>
      </c>
      <c r="B181" s="209">
        <v>0</v>
      </c>
      <c r="C181" s="209">
        <v>0</v>
      </c>
      <c r="D181" s="209">
        <v>0</v>
      </c>
      <c r="E181" s="209">
        <v>0</v>
      </c>
      <c r="F181" s="209">
        <v>0</v>
      </c>
      <c r="G181" s="209">
        <v>768</v>
      </c>
      <c r="H181" s="209">
        <v>0</v>
      </c>
      <c r="I181" s="209">
        <v>0</v>
      </c>
      <c r="J181" s="209">
        <v>0</v>
      </c>
      <c r="K181" s="209">
        <v>0</v>
      </c>
      <c r="L181" s="209">
        <v>0</v>
      </c>
      <c r="M181" s="209">
        <v>0</v>
      </c>
      <c r="N181" s="211">
        <f t="shared" si="7"/>
        <v>768</v>
      </c>
    </row>
    <row r="182" spans="1:14" ht="12.75" customHeight="1" thickBot="1" x14ac:dyDescent="0.25">
      <c r="A182" s="199"/>
      <c r="B182" s="210"/>
      <c r="C182" s="210"/>
      <c r="D182" s="210"/>
      <c r="E182" s="210"/>
      <c r="F182" s="210"/>
      <c r="G182" s="210"/>
      <c r="H182" s="210"/>
      <c r="I182" s="210"/>
      <c r="J182" s="210"/>
      <c r="K182" s="210"/>
      <c r="L182" s="210"/>
      <c r="M182" s="210"/>
      <c r="N182" s="212"/>
    </row>
    <row r="183" spans="1:14" ht="12.75" customHeight="1" x14ac:dyDescent="0.2">
      <c r="A183" s="218" t="s">
        <v>79</v>
      </c>
      <c r="B183" s="209">
        <v>0</v>
      </c>
      <c r="C183" s="209">
        <v>0</v>
      </c>
      <c r="D183" s="209">
        <v>0</v>
      </c>
      <c r="E183" s="209">
        <v>0</v>
      </c>
      <c r="F183" s="209">
        <v>0</v>
      </c>
      <c r="G183" s="209">
        <v>0</v>
      </c>
      <c r="H183" s="209">
        <v>0</v>
      </c>
      <c r="I183" s="209">
        <v>0</v>
      </c>
      <c r="J183" s="209">
        <v>0</v>
      </c>
      <c r="K183" s="209">
        <v>0</v>
      </c>
      <c r="L183" s="209">
        <v>0</v>
      </c>
      <c r="M183" s="209">
        <v>0</v>
      </c>
      <c r="N183" s="211">
        <f t="shared" si="7"/>
        <v>0</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218" t="s">
        <v>53</v>
      </c>
      <c r="B185" s="209">
        <v>9885</v>
      </c>
      <c r="C185" s="209">
        <v>8314</v>
      </c>
      <c r="D185" s="209">
        <v>10644</v>
      </c>
      <c r="E185" s="209">
        <v>5167</v>
      </c>
      <c r="F185" s="209">
        <v>9715</v>
      </c>
      <c r="G185" s="209">
        <v>8259</v>
      </c>
      <c r="H185" s="209">
        <v>13750</v>
      </c>
      <c r="I185" s="209">
        <v>13129</v>
      </c>
      <c r="J185" s="209">
        <v>5795</v>
      </c>
      <c r="K185" s="209">
        <v>5498</v>
      </c>
      <c r="L185" s="209">
        <v>2759</v>
      </c>
      <c r="M185" s="209">
        <v>1730</v>
      </c>
      <c r="N185" s="211">
        <f t="shared" si="7"/>
        <v>94645</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218" t="s">
        <v>60</v>
      </c>
      <c r="B187" s="209">
        <v>25</v>
      </c>
      <c r="C187" s="209">
        <v>0</v>
      </c>
      <c r="D187" s="209">
        <v>175</v>
      </c>
      <c r="E187" s="209">
        <v>0</v>
      </c>
      <c r="F187" s="209">
        <v>0</v>
      </c>
      <c r="G187" s="209">
        <v>0</v>
      </c>
      <c r="H187" s="209">
        <v>0</v>
      </c>
      <c r="I187" s="209">
        <v>0</v>
      </c>
      <c r="J187" s="209">
        <v>0</v>
      </c>
      <c r="K187" s="209">
        <v>0</v>
      </c>
      <c r="L187" s="209">
        <v>0</v>
      </c>
      <c r="M187" s="209">
        <v>0</v>
      </c>
      <c r="N187" s="211">
        <f t="shared" si="7"/>
        <v>200</v>
      </c>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218" t="s">
        <v>69</v>
      </c>
      <c r="B189" s="209">
        <v>3033</v>
      </c>
      <c r="C189" s="209">
        <v>2904</v>
      </c>
      <c r="D189" s="209">
        <v>4389</v>
      </c>
      <c r="E189" s="209">
        <v>4371</v>
      </c>
      <c r="F189" s="209">
        <v>4287</v>
      </c>
      <c r="G189" s="209">
        <v>3021</v>
      </c>
      <c r="H189" s="209">
        <v>10482</v>
      </c>
      <c r="I189" s="209">
        <v>2775</v>
      </c>
      <c r="J189" s="209">
        <v>2614</v>
      </c>
      <c r="K189" s="209">
        <v>2550</v>
      </c>
      <c r="L189" s="209">
        <v>4205</v>
      </c>
      <c r="M189" s="209">
        <v>2293</v>
      </c>
      <c r="N189" s="211">
        <f t="shared" si="7"/>
        <v>46924</v>
      </c>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218" t="s">
        <v>80</v>
      </c>
      <c r="B191" s="209">
        <v>13350</v>
      </c>
      <c r="C191" s="209">
        <v>9870</v>
      </c>
      <c r="D191" s="209">
        <v>14010</v>
      </c>
      <c r="E191" s="209">
        <v>11430</v>
      </c>
      <c r="F191" s="209">
        <v>12870</v>
      </c>
      <c r="G191" s="209">
        <v>12810</v>
      </c>
      <c r="H191" s="209">
        <v>9720</v>
      </c>
      <c r="I191" s="209">
        <v>9420</v>
      </c>
      <c r="J191" s="209">
        <v>10230</v>
      </c>
      <c r="K191" s="209">
        <v>9330</v>
      </c>
      <c r="L191" s="209">
        <v>11637</v>
      </c>
      <c r="M191" s="209">
        <v>10017</v>
      </c>
      <c r="N191" s="211">
        <f t="shared" si="7"/>
        <v>134694</v>
      </c>
    </row>
    <row r="192" spans="1:14" ht="12.75" customHeight="1" thickBot="1" x14ac:dyDescent="0.25">
      <c r="A192" s="218"/>
      <c r="B192" s="210"/>
      <c r="C192" s="210"/>
      <c r="D192" s="210"/>
      <c r="E192" s="210"/>
      <c r="F192" s="210"/>
      <c r="G192" s="210"/>
      <c r="H192" s="210"/>
      <c r="I192" s="210"/>
      <c r="J192" s="210"/>
      <c r="K192" s="210"/>
      <c r="L192" s="210"/>
      <c r="M192" s="210"/>
      <c r="N192" s="212"/>
    </row>
    <row r="193" spans="1:14" ht="12.75" customHeight="1" x14ac:dyDescent="0.2">
      <c r="A193" s="205" t="s">
        <v>13</v>
      </c>
      <c r="B193" s="194">
        <f>SUM(B171:B191)</f>
        <v>48688</v>
      </c>
      <c r="C193" s="194">
        <f t="shared" ref="C193:M193" si="8">SUM(C171:C191)</f>
        <v>41832</v>
      </c>
      <c r="D193" s="194">
        <f t="shared" si="8"/>
        <v>47618</v>
      </c>
      <c r="E193" s="194">
        <f t="shared" si="8"/>
        <v>35290</v>
      </c>
      <c r="F193" s="194">
        <f t="shared" si="8"/>
        <v>54536</v>
      </c>
      <c r="G193" s="194">
        <f t="shared" si="8"/>
        <v>51026</v>
      </c>
      <c r="H193" s="194">
        <f t="shared" si="8"/>
        <v>50089</v>
      </c>
      <c r="I193" s="194">
        <f t="shared" si="8"/>
        <v>46277</v>
      </c>
      <c r="J193" s="194">
        <f t="shared" si="8"/>
        <v>42878</v>
      </c>
      <c r="K193" s="194">
        <f t="shared" si="8"/>
        <v>45115</v>
      </c>
      <c r="L193" s="194">
        <f t="shared" si="8"/>
        <v>45633</v>
      </c>
      <c r="M193" s="194">
        <f t="shared" si="8"/>
        <v>34091</v>
      </c>
      <c r="N193" s="194">
        <f>SUM(N171:N191)</f>
        <v>543073</v>
      </c>
    </row>
    <row r="194" spans="1:14" ht="12.75" customHeight="1" thickBot="1" x14ac:dyDescent="0.25">
      <c r="A194" s="206"/>
      <c r="B194" s="195"/>
      <c r="C194" s="195"/>
      <c r="D194" s="195"/>
      <c r="E194" s="195"/>
      <c r="F194" s="195"/>
      <c r="G194" s="195"/>
      <c r="H194" s="195"/>
      <c r="I194" s="195"/>
      <c r="J194" s="195"/>
      <c r="K194" s="195"/>
      <c r="L194" s="195"/>
      <c r="M194" s="195"/>
      <c r="N194" s="195"/>
    </row>
    <row r="198" spans="1:14" s="49" customFormat="1" ht="24.95" customHeight="1" x14ac:dyDescent="0.2">
      <c r="A198" s="204" t="s">
        <v>193</v>
      </c>
      <c r="B198" s="204"/>
      <c r="C198" s="204"/>
      <c r="D198" s="204"/>
      <c r="E198" s="204"/>
      <c r="F198" s="204"/>
      <c r="G198" s="204"/>
      <c r="H198" s="204"/>
      <c r="I198" s="204"/>
      <c r="J198" s="204"/>
      <c r="K198" s="204"/>
      <c r="L198" s="204"/>
      <c r="M198" s="204"/>
      <c r="N198" s="204"/>
    </row>
    <row r="199" spans="1:14" ht="12.75" customHeight="1" thickBot="1" x14ac:dyDescent="0.25"/>
    <row r="200" spans="1:14" ht="12.75" customHeight="1" x14ac:dyDescent="0.2">
      <c r="A200" s="198"/>
      <c r="B200" s="198" t="s">
        <v>1</v>
      </c>
      <c r="C200" s="198" t="s">
        <v>2</v>
      </c>
      <c r="D200" s="198" t="s">
        <v>3</v>
      </c>
      <c r="E200" s="198" t="s">
        <v>4</v>
      </c>
      <c r="F200" s="198" t="s">
        <v>5</v>
      </c>
      <c r="G200" s="198" t="s">
        <v>6</v>
      </c>
      <c r="H200" s="198" t="s">
        <v>7</v>
      </c>
      <c r="I200" s="198" t="s">
        <v>8</v>
      </c>
      <c r="J200" s="198" t="s">
        <v>9</v>
      </c>
      <c r="K200" s="198" t="s">
        <v>10</v>
      </c>
      <c r="L200" s="198" t="s">
        <v>11</v>
      </c>
      <c r="M200" s="198" t="s">
        <v>12</v>
      </c>
      <c r="N200" s="196" t="s">
        <v>13</v>
      </c>
    </row>
    <row r="201" spans="1:14" ht="12.75" customHeight="1" thickBot="1" x14ac:dyDescent="0.25">
      <c r="A201" s="199"/>
      <c r="B201" s="199"/>
      <c r="C201" s="199"/>
      <c r="D201" s="199"/>
      <c r="E201" s="199"/>
      <c r="F201" s="199"/>
      <c r="G201" s="199"/>
      <c r="H201" s="199"/>
      <c r="I201" s="199"/>
      <c r="J201" s="199"/>
      <c r="K201" s="199"/>
      <c r="L201" s="199"/>
      <c r="M201" s="199"/>
      <c r="N201" s="197"/>
    </row>
    <row r="202" spans="1:14" ht="12.75" customHeight="1" x14ac:dyDescent="0.2">
      <c r="A202" s="218" t="s">
        <v>33</v>
      </c>
      <c r="B202" s="209">
        <v>7695</v>
      </c>
      <c r="C202" s="209">
        <v>4894</v>
      </c>
      <c r="D202" s="209">
        <v>8749</v>
      </c>
      <c r="E202" s="209">
        <v>5877</v>
      </c>
      <c r="F202" s="209">
        <v>3997</v>
      </c>
      <c r="G202" s="209">
        <v>8283</v>
      </c>
      <c r="H202" s="209">
        <v>8613</v>
      </c>
      <c r="I202" s="209">
        <v>3531</v>
      </c>
      <c r="J202" s="209">
        <v>0</v>
      </c>
      <c r="K202" s="209">
        <v>0</v>
      </c>
      <c r="L202" s="209">
        <v>0</v>
      </c>
      <c r="M202" s="209">
        <v>0</v>
      </c>
      <c r="N202" s="211">
        <f t="shared" ref="N202:N214" si="9">SUM(B202:M202)</f>
        <v>51639</v>
      </c>
    </row>
    <row r="203" spans="1:14" ht="12.75" customHeight="1" thickBot="1" x14ac:dyDescent="0.25">
      <c r="A203" s="199"/>
      <c r="B203" s="210"/>
      <c r="C203" s="210"/>
      <c r="D203" s="210"/>
      <c r="E203" s="210"/>
      <c r="F203" s="210"/>
      <c r="G203" s="210"/>
      <c r="H203" s="210"/>
      <c r="I203" s="210"/>
      <c r="J203" s="210"/>
      <c r="K203" s="210"/>
      <c r="L203" s="210"/>
      <c r="M203" s="210"/>
      <c r="N203" s="212"/>
    </row>
    <row r="204" spans="1:14" ht="12.75" customHeight="1" x14ac:dyDescent="0.2">
      <c r="A204" s="219" t="s">
        <v>82</v>
      </c>
      <c r="B204" s="209">
        <v>52718</v>
      </c>
      <c r="C204" s="209">
        <v>51467</v>
      </c>
      <c r="D204" s="209">
        <v>58551</v>
      </c>
      <c r="E204" s="209">
        <v>57428</v>
      </c>
      <c r="F204" s="209">
        <v>69268</v>
      </c>
      <c r="G204" s="209">
        <v>66132</v>
      </c>
      <c r="H204" s="209">
        <v>63079</v>
      </c>
      <c r="I204" s="209">
        <v>50884</v>
      </c>
      <c r="J204" s="209">
        <v>32357</v>
      </c>
      <c r="K204" s="209">
        <v>23242</v>
      </c>
      <c r="L204" s="209">
        <v>25883</v>
      </c>
      <c r="M204" s="209">
        <v>42517</v>
      </c>
      <c r="N204" s="211">
        <f>SUM(B204:M204)</f>
        <v>593526</v>
      </c>
    </row>
    <row r="205" spans="1:14" ht="12.75" customHeight="1" thickBot="1" x14ac:dyDescent="0.25">
      <c r="A205" s="208"/>
      <c r="B205" s="210"/>
      <c r="C205" s="210"/>
      <c r="D205" s="210"/>
      <c r="E205" s="210"/>
      <c r="F205" s="210"/>
      <c r="G205" s="210"/>
      <c r="H205" s="210"/>
      <c r="I205" s="210"/>
      <c r="J205" s="210"/>
      <c r="K205" s="210"/>
      <c r="L205" s="210"/>
      <c r="M205" s="210"/>
      <c r="N205" s="212"/>
    </row>
    <row r="206" spans="1:14" ht="12.75" customHeight="1" x14ac:dyDescent="0.2">
      <c r="A206" s="219" t="s">
        <v>83</v>
      </c>
      <c r="B206" s="209">
        <v>7280</v>
      </c>
      <c r="C206" s="209">
        <v>4680</v>
      </c>
      <c r="D206" s="209">
        <v>8320</v>
      </c>
      <c r="E206" s="209">
        <v>6760</v>
      </c>
      <c r="F206" s="209">
        <v>10400</v>
      </c>
      <c r="G206" s="209">
        <v>10920</v>
      </c>
      <c r="H206" s="209">
        <v>10400</v>
      </c>
      <c r="I206" s="209">
        <v>6240</v>
      </c>
      <c r="J206" s="209">
        <v>0</v>
      </c>
      <c r="K206" s="209">
        <v>0</v>
      </c>
      <c r="L206" s="209">
        <v>0</v>
      </c>
      <c r="M206" s="209">
        <v>0</v>
      </c>
      <c r="N206" s="211">
        <f t="shared" si="9"/>
        <v>65000</v>
      </c>
    </row>
    <row r="207" spans="1:14" ht="12.75" customHeight="1" thickBot="1" x14ac:dyDescent="0.25">
      <c r="A207" s="208"/>
      <c r="B207" s="210"/>
      <c r="C207" s="210"/>
      <c r="D207" s="210"/>
      <c r="E207" s="210"/>
      <c r="F207" s="210"/>
      <c r="G207" s="210"/>
      <c r="H207" s="210"/>
      <c r="I207" s="210"/>
      <c r="J207" s="210"/>
      <c r="K207" s="210"/>
      <c r="L207" s="210"/>
      <c r="M207" s="210"/>
      <c r="N207" s="212"/>
    </row>
    <row r="208" spans="1:14" ht="12.75" customHeight="1" x14ac:dyDescent="0.2">
      <c r="A208" s="218" t="s">
        <v>44</v>
      </c>
      <c r="B208" s="209">
        <v>0</v>
      </c>
      <c r="C208" s="209">
        <v>0</v>
      </c>
      <c r="D208" s="209">
        <v>0</v>
      </c>
      <c r="E208" s="209">
        <v>0</v>
      </c>
      <c r="F208" s="209">
        <v>0</v>
      </c>
      <c r="G208" s="209">
        <v>0</v>
      </c>
      <c r="H208" s="209">
        <v>0</v>
      </c>
      <c r="I208" s="209">
        <v>0</v>
      </c>
      <c r="J208" s="209">
        <v>0</v>
      </c>
      <c r="K208" s="209">
        <v>0</v>
      </c>
      <c r="L208" s="209">
        <v>0</v>
      </c>
      <c r="M208" s="209">
        <v>0</v>
      </c>
      <c r="N208" s="211">
        <f t="shared" si="9"/>
        <v>0</v>
      </c>
    </row>
    <row r="209" spans="1:14" ht="12.75" customHeight="1" thickBot="1" x14ac:dyDescent="0.25">
      <c r="A209" s="199"/>
      <c r="B209" s="210"/>
      <c r="C209" s="210"/>
      <c r="D209" s="210"/>
      <c r="E209" s="210"/>
      <c r="F209" s="210"/>
      <c r="G209" s="210"/>
      <c r="H209" s="210"/>
      <c r="I209" s="210"/>
      <c r="J209" s="210"/>
      <c r="K209" s="210"/>
      <c r="L209" s="210"/>
      <c r="M209" s="210"/>
      <c r="N209" s="212"/>
    </row>
    <row r="210" spans="1:14" ht="12.75" customHeight="1" x14ac:dyDescent="0.2">
      <c r="A210" s="219" t="s">
        <v>84</v>
      </c>
      <c r="B210" s="209">
        <v>0</v>
      </c>
      <c r="C210" s="209">
        <v>0</v>
      </c>
      <c r="D210" s="209">
        <v>0</v>
      </c>
      <c r="E210" s="209">
        <v>0</v>
      </c>
      <c r="F210" s="209">
        <v>0</v>
      </c>
      <c r="G210" s="209">
        <v>0</v>
      </c>
      <c r="H210" s="209">
        <v>0</v>
      </c>
      <c r="I210" s="209">
        <v>0</v>
      </c>
      <c r="J210" s="209">
        <v>0</v>
      </c>
      <c r="K210" s="209">
        <v>0</v>
      </c>
      <c r="L210" s="209">
        <v>0</v>
      </c>
      <c r="M210" s="209">
        <v>0</v>
      </c>
      <c r="N210" s="211">
        <f t="shared" si="9"/>
        <v>0</v>
      </c>
    </row>
    <row r="211" spans="1:14" ht="12.75" customHeight="1" thickBot="1" x14ac:dyDescent="0.25">
      <c r="A211" s="208"/>
      <c r="B211" s="210"/>
      <c r="C211" s="210"/>
      <c r="D211" s="210"/>
      <c r="E211" s="210"/>
      <c r="F211" s="210"/>
      <c r="G211" s="210"/>
      <c r="H211" s="210"/>
      <c r="I211" s="210"/>
      <c r="J211" s="210"/>
      <c r="K211" s="210"/>
      <c r="L211" s="210"/>
      <c r="M211" s="210"/>
      <c r="N211" s="212"/>
    </row>
    <row r="212" spans="1:14" ht="12.75" customHeight="1" x14ac:dyDescent="0.2">
      <c r="A212" s="218" t="s">
        <v>85</v>
      </c>
      <c r="B212" s="209">
        <v>1320</v>
      </c>
      <c r="C212" s="209">
        <v>0</v>
      </c>
      <c r="D212" s="209">
        <v>0</v>
      </c>
      <c r="E212" s="209">
        <v>0</v>
      </c>
      <c r="F212" s="209">
        <v>0</v>
      </c>
      <c r="G212" s="209">
        <v>0</v>
      </c>
      <c r="H212" s="209">
        <v>0</v>
      </c>
      <c r="I212" s="209">
        <v>0</v>
      </c>
      <c r="J212" s="209">
        <v>0</v>
      </c>
      <c r="K212" s="209">
        <v>0</v>
      </c>
      <c r="L212" s="209">
        <v>0</v>
      </c>
      <c r="M212" s="209">
        <v>0</v>
      </c>
      <c r="N212" s="211">
        <f t="shared" si="9"/>
        <v>1320</v>
      </c>
    </row>
    <row r="213" spans="1:14" ht="12.75" customHeight="1" thickBot="1" x14ac:dyDescent="0.25">
      <c r="A213" s="199"/>
      <c r="B213" s="210"/>
      <c r="C213" s="210"/>
      <c r="D213" s="210"/>
      <c r="E213" s="210"/>
      <c r="F213" s="210"/>
      <c r="G213" s="210"/>
      <c r="H213" s="210"/>
      <c r="I213" s="210"/>
      <c r="J213" s="210"/>
      <c r="K213" s="210"/>
      <c r="L213" s="210"/>
      <c r="M213" s="210"/>
      <c r="N213" s="212"/>
    </row>
    <row r="214" spans="1:14" ht="12.75" customHeight="1" x14ac:dyDescent="0.2">
      <c r="A214" s="218" t="s">
        <v>86</v>
      </c>
      <c r="B214" s="209">
        <v>0</v>
      </c>
      <c r="C214" s="209">
        <v>0</v>
      </c>
      <c r="D214" s="209">
        <v>0</v>
      </c>
      <c r="E214" s="209">
        <v>0</v>
      </c>
      <c r="F214" s="209">
        <v>0</v>
      </c>
      <c r="G214" s="209">
        <v>0</v>
      </c>
      <c r="H214" s="209">
        <v>0</v>
      </c>
      <c r="I214" s="209">
        <v>0</v>
      </c>
      <c r="J214" s="209">
        <v>0</v>
      </c>
      <c r="K214" s="209">
        <v>0</v>
      </c>
      <c r="L214" s="209">
        <v>0</v>
      </c>
      <c r="M214" s="209">
        <v>0</v>
      </c>
      <c r="N214" s="211">
        <f t="shared" si="9"/>
        <v>0</v>
      </c>
    </row>
    <row r="215" spans="1:14" ht="12.75" customHeight="1" thickBot="1" x14ac:dyDescent="0.25">
      <c r="A215" s="199"/>
      <c r="B215" s="210"/>
      <c r="C215" s="210"/>
      <c r="D215" s="210"/>
      <c r="E215" s="210"/>
      <c r="F215" s="210"/>
      <c r="G215" s="210"/>
      <c r="H215" s="210"/>
      <c r="I215" s="210"/>
      <c r="J215" s="210"/>
      <c r="K215" s="210"/>
      <c r="L215" s="210"/>
      <c r="M215" s="210"/>
      <c r="N215" s="212"/>
    </row>
    <row r="216" spans="1:14" ht="12.75" customHeight="1" x14ac:dyDescent="0.2">
      <c r="A216" s="219" t="s">
        <v>87</v>
      </c>
      <c r="B216" s="209">
        <v>1005</v>
      </c>
      <c r="C216" s="209">
        <v>987</v>
      </c>
      <c r="D216" s="209">
        <v>528</v>
      </c>
      <c r="E216" s="209">
        <v>636</v>
      </c>
      <c r="F216" s="209">
        <v>0</v>
      </c>
      <c r="G216" s="209">
        <v>60</v>
      </c>
      <c r="H216" s="209">
        <v>0</v>
      </c>
      <c r="I216" s="209">
        <v>570</v>
      </c>
      <c r="J216" s="209">
        <v>1008</v>
      </c>
      <c r="K216" s="209">
        <v>171</v>
      </c>
      <c r="L216" s="209">
        <v>960</v>
      </c>
      <c r="M216" s="209">
        <v>320</v>
      </c>
      <c r="N216" s="211">
        <f>SUM(B216:M216)</f>
        <v>6245</v>
      </c>
    </row>
    <row r="217" spans="1:14" ht="12.75" customHeight="1" thickBot="1" x14ac:dyDescent="0.25">
      <c r="A217" s="208"/>
      <c r="B217" s="210"/>
      <c r="C217" s="210"/>
      <c r="D217" s="210"/>
      <c r="E217" s="210"/>
      <c r="F217" s="210"/>
      <c r="G217" s="210"/>
      <c r="H217" s="210"/>
      <c r="I217" s="210"/>
      <c r="J217" s="210"/>
      <c r="K217" s="210"/>
      <c r="L217" s="210"/>
      <c r="M217" s="210"/>
      <c r="N217" s="212"/>
    </row>
    <row r="218" spans="1:14" ht="12.75" customHeight="1" x14ac:dyDescent="0.2">
      <c r="A218" s="218" t="s">
        <v>88</v>
      </c>
      <c r="B218" s="209">
        <v>1650</v>
      </c>
      <c r="C218" s="209">
        <v>1374</v>
      </c>
      <c r="D218" s="209">
        <v>1858</v>
      </c>
      <c r="E218" s="209">
        <v>451</v>
      </c>
      <c r="F218" s="209">
        <v>0</v>
      </c>
      <c r="G218" s="209">
        <v>0</v>
      </c>
      <c r="H218" s="209">
        <v>2086</v>
      </c>
      <c r="I218" s="209">
        <v>2206</v>
      </c>
      <c r="J218" s="209">
        <v>0</v>
      </c>
      <c r="K218" s="209">
        <v>0</v>
      </c>
      <c r="L218" s="209">
        <v>0</v>
      </c>
      <c r="M218" s="209">
        <v>0</v>
      </c>
      <c r="N218" s="211">
        <f>SUM(B218:M218)</f>
        <v>9625</v>
      </c>
    </row>
    <row r="219" spans="1:14" ht="12.75" customHeight="1" thickBot="1" x14ac:dyDescent="0.25">
      <c r="A219" s="199"/>
      <c r="B219" s="210"/>
      <c r="C219" s="210"/>
      <c r="D219" s="210"/>
      <c r="E219" s="210"/>
      <c r="F219" s="210"/>
      <c r="G219" s="210"/>
      <c r="H219" s="210"/>
      <c r="I219" s="210"/>
      <c r="J219" s="210"/>
      <c r="K219" s="210"/>
      <c r="L219" s="210"/>
      <c r="M219" s="210"/>
      <c r="N219" s="212"/>
    </row>
    <row r="220" spans="1:14" ht="12.75" customHeight="1" x14ac:dyDescent="0.2">
      <c r="A220" s="218" t="s">
        <v>89</v>
      </c>
      <c r="B220" s="209">
        <v>2654</v>
      </c>
      <c r="C220" s="209">
        <v>6712</v>
      </c>
      <c r="D220" s="209">
        <v>1675</v>
      </c>
      <c r="E220" s="209">
        <v>3266</v>
      </c>
      <c r="F220" s="209">
        <v>5334</v>
      </c>
      <c r="G220" s="209">
        <v>4631</v>
      </c>
      <c r="H220" s="209">
        <v>6701</v>
      </c>
      <c r="I220" s="209">
        <v>4408</v>
      </c>
      <c r="J220" s="209">
        <v>0</v>
      </c>
      <c r="K220" s="209">
        <v>192</v>
      </c>
      <c r="L220" s="209">
        <v>0</v>
      </c>
      <c r="M220" s="209">
        <v>2434</v>
      </c>
      <c r="N220" s="211">
        <f>SUM(B220:M220)</f>
        <v>38007</v>
      </c>
    </row>
    <row r="221" spans="1:14" ht="12.75" customHeight="1" thickBot="1" x14ac:dyDescent="0.25">
      <c r="A221" s="218"/>
      <c r="B221" s="210"/>
      <c r="C221" s="210"/>
      <c r="D221" s="210"/>
      <c r="E221" s="210"/>
      <c r="F221" s="210"/>
      <c r="G221" s="210"/>
      <c r="H221" s="210"/>
      <c r="I221" s="210"/>
      <c r="J221" s="210"/>
      <c r="K221" s="210"/>
      <c r="L221" s="210"/>
      <c r="M221" s="210"/>
      <c r="N221" s="212"/>
    </row>
    <row r="222" spans="1:14" ht="12.75" customHeight="1" x14ac:dyDescent="0.2">
      <c r="A222" s="205" t="s">
        <v>13</v>
      </c>
      <c r="B222" s="194">
        <f t="shared" ref="B222:M222" si="10">SUM(B202:B220)</f>
        <v>74322</v>
      </c>
      <c r="C222" s="194">
        <f t="shared" si="10"/>
        <v>70114</v>
      </c>
      <c r="D222" s="194">
        <f t="shared" si="10"/>
        <v>79681</v>
      </c>
      <c r="E222" s="194">
        <f t="shared" si="10"/>
        <v>74418</v>
      </c>
      <c r="F222" s="194">
        <f t="shared" si="10"/>
        <v>88999</v>
      </c>
      <c r="G222" s="194">
        <f t="shared" si="10"/>
        <v>90026</v>
      </c>
      <c r="H222" s="194">
        <f t="shared" si="10"/>
        <v>90879</v>
      </c>
      <c r="I222" s="194">
        <f t="shared" si="10"/>
        <v>67839</v>
      </c>
      <c r="J222" s="194">
        <f t="shared" si="10"/>
        <v>33365</v>
      </c>
      <c r="K222" s="194">
        <f t="shared" si="10"/>
        <v>23605</v>
      </c>
      <c r="L222" s="194">
        <f t="shared" si="10"/>
        <v>26843</v>
      </c>
      <c r="M222" s="194">
        <f t="shared" si="10"/>
        <v>45271</v>
      </c>
      <c r="N222" s="194">
        <f>SUM(B222:M222)</f>
        <v>765362</v>
      </c>
    </row>
    <row r="223" spans="1:14" ht="12.75" customHeight="1" thickBot="1" x14ac:dyDescent="0.25">
      <c r="A223" s="206"/>
      <c r="B223" s="195"/>
      <c r="C223" s="195"/>
      <c r="D223" s="195"/>
      <c r="E223" s="195"/>
      <c r="F223" s="195"/>
      <c r="G223" s="195"/>
      <c r="H223" s="195"/>
      <c r="I223" s="195"/>
      <c r="J223" s="195"/>
      <c r="K223" s="195"/>
      <c r="L223" s="195"/>
      <c r="M223" s="195"/>
      <c r="N223" s="195"/>
    </row>
    <row r="227" spans="1:14" s="49" customFormat="1" ht="24.95" customHeight="1" x14ac:dyDescent="0.2">
      <c r="A227" s="204" t="s">
        <v>194</v>
      </c>
      <c r="B227" s="204"/>
      <c r="C227" s="204"/>
      <c r="D227" s="204"/>
      <c r="E227" s="204"/>
      <c r="F227" s="204"/>
      <c r="G227" s="204"/>
      <c r="H227" s="204"/>
      <c r="I227" s="204"/>
      <c r="J227" s="204"/>
      <c r="K227" s="204"/>
      <c r="L227" s="204"/>
      <c r="M227" s="204"/>
      <c r="N227" s="204"/>
    </row>
    <row r="228" spans="1:14" ht="12.75" customHeight="1" thickBot="1" x14ac:dyDescent="0.25"/>
    <row r="229" spans="1:14" ht="12.75" customHeight="1" x14ac:dyDescent="0.2">
      <c r="A229" s="198"/>
      <c r="B229" s="198" t="s">
        <v>1</v>
      </c>
      <c r="C229" s="198" t="s">
        <v>2</v>
      </c>
      <c r="D229" s="198" t="s">
        <v>3</v>
      </c>
      <c r="E229" s="198" t="s">
        <v>4</v>
      </c>
      <c r="F229" s="198" t="s">
        <v>5</v>
      </c>
      <c r="G229" s="198" t="s">
        <v>6</v>
      </c>
      <c r="H229" s="198" t="s">
        <v>7</v>
      </c>
      <c r="I229" s="198" t="s">
        <v>8</v>
      </c>
      <c r="J229" s="198" t="s">
        <v>9</v>
      </c>
      <c r="K229" s="198" t="s">
        <v>10</v>
      </c>
      <c r="L229" s="198" t="s">
        <v>11</v>
      </c>
      <c r="M229" s="198" t="s">
        <v>12</v>
      </c>
      <c r="N229" s="196" t="s">
        <v>13</v>
      </c>
    </row>
    <row r="230" spans="1:14" ht="12.75" customHeight="1" thickBot="1" x14ac:dyDescent="0.25">
      <c r="A230" s="199"/>
      <c r="B230" s="199"/>
      <c r="C230" s="199"/>
      <c r="D230" s="199"/>
      <c r="E230" s="199"/>
      <c r="F230" s="199"/>
      <c r="G230" s="199"/>
      <c r="H230" s="199"/>
      <c r="I230" s="199"/>
      <c r="J230" s="199"/>
      <c r="K230" s="199"/>
      <c r="L230" s="199"/>
      <c r="M230" s="199"/>
      <c r="N230" s="197"/>
    </row>
    <row r="231" spans="1:14" ht="12.75" customHeight="1" x14ac:dyDescent="0.2">
      <c r="A231" s="218" t="s">
        <v>91</v>
      </c>
      <c r="B231" s="209">
        <v>16110</v>
      </c>
      <c r="C231" s="209">
        <v>0</v>
      </c>
      <c r="D231" s="209">
        <v>0</v>
      </c>
      <c r="E231" s="209">
        <v>29100</v>
      </c>
      <c r="F231" s="209">
        <v>35960</v>
      </c>
      <c r="G231" s="209">
        <v>28480</v>
      </c>
      <c r="H231" s="209">
        <v>32760</v>
      </c>
      <c r="I231" s="209">
        <v>29680</v>
      </c>
      <c r="J231" s="209">
        <v>30840</v>
      </c>
      <c r="K231" s="209">
        <v>31960</v>
      </c>
      <c r="L231" s="209">
        <v>21720</v>
      </c>
      <c r="M231" s="209">
        <v>27960</v>
      </c>
      <c r="N231" s="211">
        <f>SUM(B231:M231)</f>
        <v>284570</v>
      </c>
    </row>
    <row r="232" spans="1:14" ht="12.75" customHeight="1" thickBot="1" x14ac:dyDescent="0.25">
      <c r="A232" s="199"/>
      <c r="B232" s="210"/>
      <c r="C232" s="210"/>
      <c r="D232" s="210"/>
      <c r="E232" s="210"/>
      <c r="F232" s="210"/>
      <c r="G232" s="210"/>
      <c r="H232" s="210"/>
      <c r="I232" s="210"/>
      <c r="J232" s="210"/>
      <c r="K232" s="210"/>
      <c r="L232" s="210"/>
      <c r="M232" s="210"/>
      <c r="N232" s="212"/>
    </row>
    <row r="233" spans="1:14" ht="12.75" customHeight="1" x14ac:dyDescent="0.2">
      <c r="A233" s="218" t="s">
        <v>99</v>
      </c>
      <c r="B233" s="209">
        <v>0</v>
      </c>
      <c r="C233" s="209">
        <v>0</v>
      </c>
      <c r="D233" s="209">
        <v>0</v>
      </c>
      <c r="E233" s="209">
        <v>0</v>
      </c>
      <c r="F233" s="209">
        <v>0</v>
      </c>
      <c r="G233" s="209">
        <v>0</v>
      </c>
      <c r="H233" s="209">
        <v>0</v>
      </c>
      <c r="I233" s="209">
        <v>188</v>
      </c>
      <c r="J233" s="209">
        <v>251</v>
      </c>
      <c r="K233" s="209">
        <v>207</v>
      </c>
      <c r="L233" s="209">
        <v>297</v>
      </c>
      <c r="M233" s="209">
        <v>0</v>
      </c>
      <c r="N233" s="211">
        <f>SUM(B233:M233)</f>
        <v>943</v>
      </c>
    </row>
    <row r="234" spans="1:14" ht="12.75" customHeight="1" thickBot="1" x14ac:dyDescent="0.25">
      <c r="A234" s="199"/>
      <c r="B234" s="210"/>
      <c r="C234" s="210"/>
      <c r="D234" s="210"/>
      <c r="E234" s="210"/>
      <c r="F234" s="210"/>
      <c r="G234" s="210"/>
      <c r="H234" s="210"/>
      <c r="I234" s="210"/>
      <c r="J234" s="210"/>
      <c r="K234" s="210"/>
      <c r="L234" s="210"/>
      <c r="M234" s="210"/>
      <c r="N234" s="212"/>
    </row>
    <row r="235" spans="1:14" ht="12.75" customHeight="1" x14ac:dyDescent="0.2">
      <c r="A235" s="218" t="s">
        <v>86</v>
      </c>
      <c r="B235" s="209">
        <v>0</v>
      </c>
      <c r="C235" s="209">
        <v>320</v>
      </c>
      <c r="D235" s="209">
        <v>330</v>
      </c>
      <c r="E235" s="209">
        <v>0</v>
      </c>
      <c r="F235" s="209">
        <v>0</v>
      </c>
      <c r="G235" s="209">
        <v>0</v>
      </c>
      <c r="H235" s="209">
        <v>0</v>
      </c>
      <c r="I235" s="209">
        <v>0</v>
      </c>
      <c r="J235" s="209">
        <v>0</v>
      </c>
      <c r="K235" s="209">
        <v>0</v>
      </c>
      <c r="L235" s="209">
        <v>0</v>
      </c>
      <c r="M235" s="209">
        <v>0</v>
      </c>
      <c r="N235" s="211">
        <f>SUM(B235:M235)</f>
        <v>650</v>
      </c>
    </row>
    <row r="236" spans="1:14" ht="12.75" customHeight="1" thickBot="1" x14ac:dyDescent="0.25">
      <c r="A236" s="199"/>
      <c r="B236" s="210"/>
      <c r="C236" s="210"/>
      <c r="D236" s="210"/>
      <c r="E236" s="210"/>
      <c r="F236" s="210"/>
      <c r="G236" s="210"/>
      <c r="H236" s="210"/>
      <c r="I236" s="210"/>
      <c r="J236" s="210"/>
      <c r="K236" s="210"/>
      <c r="L236" s="210"/>
      <c r="M236" s="210"/>
      <c r="N236" s="212"/>
    </row>
    <row r="237" spans="1:14" ht="12.75" customHeight="1" x14ac:dyDescent="0.2">
      <c r="A237" s="205" t="s">
        <v>13</v>
      </c>
      <c r="B237" s="194">
        <f>SUM(B231:B235)</f>
        <v>16110</v>
      </c>
      <c r="C237" s="194">
        <f t="shared" ref="C237:N237" si="11">SUM(C231:C235)</f>
        <v>320</v>
      </c>
      <c r="D237" s="194">
        <f t="shared" si="11"/>
        <v>330</v>
      </c>
      <c r="E237" s="194">
        <f t="shared" si="11"/>
        <v>29100</v>
      </c>
      <c r="F237" s="194">
        <f t="shared" si="11"/>
        <v>35960</v>
      </c>
      <c r="G237" s="194">
        <f t="shared" si="11"/>
        <v>28480</v>
      </c>
      <c r="H237" s="194">
        <f t="shared" si="11"/>
        <v>32760</v>
      </c>
      <c r="I237" s="194">
        <f t="shared" si="11"/>
        <v>29868</v>
      </c>
      <c r="J237" s="194">
        <f t="shared" si="11"/>
        <v>31091</v>
      </c>
      <c r="K237" s="194">
        <f t="shared" si="11"/>
        <v>32167</v>
      </c>
      <c r="L237" s="194">
        <f t="shared" si="11"/>
        <v>22017</v>
      </c>
      <c r="M237" s="194">
        <f t="shared" si="11"/>
        <v>27960</v>
      </c>
      <c r="N237" s="194">
        <f t="shared" si="11"/>
        <v>286163</v>
      </c>
    </row>
    <row r="238" spans="1:14" ht="12.75" customHeight="1" thickBot="1" x14ac:dyDescent="0.25">
      <c r="A238" s="206"/>
      <c r="B238" s="195"/>
      <c r="C238" s="195"/>
      <c r="D238" s="195"/>
      <c r="E238" s="195"/>
      <c r="F238" s="195"/>
      <c r="G238" s="195"/>
      <c r="H238" s="195"/>
      <c r="I238" s="195"/>
      <c r="J238" s="195"/>
      <c r="K238" s="195"/>
      <c r="L238" s="195"/>
      <c r="M238" s="195"/>
      <c r="N238" s="195"/>
    </row>
    <row r="239" spans="1:14" ht="12.75" customHeight="1" x14ac:dyDescent="0.2">
      <c r="N239" s="20" t="s">
        <v>92</v>
      </c>
    </row>
  </sheetData>
  <mergeCells count="1373">
    <mergeCell ref="L237:L238"/>
    <mergeCell ref="M237:M238"/>
    <mergeCell ref="F237:F238"/>
    <mergeCell ref="G237:G238"/>
    <mergeCell ref="H237:H238"/>
    <mergeCell ref="I237:I238"/>
    <mergeCell ref="K231:K232"/>
    <mergeCell ref="N237:N238"/>
    <mergeCell ref="I235:I236"/>
    <mergeCell ref="J235:J236"/>
    <mergeCell ref="I233:I234"/>
    <mergeCell ref="J233:J234"/>
    <mergeCell ref="K233:K234"/>
    <mergeCell ref="K235:K236"/>
    <mergeCell ref="H233:H234"/>
    <mergeCell ref="B235:B236"/>
    <mergeCell ref="C235:C236"/>
    <mergeCell ref="D235:D236"/>
    <mergeCell ref="E235:E236"/>
    <mergeCell ref="F235:F236"/>
    <mergeCell ref="L235:L236"/>
    <mergeCell ref="M235:M236"/>
    <mergeCell ref="N231:N232"/>
    <mergeCell ref="N233:N234"/>
    <mergeCell ref="N235:N236"/>
    <mergeCell ref="M233:M234"/>
    <mergeCell ref="L233:L234"/>
    <mergeCell ref="L231:L232"/>
    <mergeCell ref="M231:M232"/>
    <mergeCell ref="C229:C230"/>
    <mergeCell ref="D229:D230"/>
    <mergeCell ref="E229:E230"/>
    <mergeCell ref="F229:F230"/>
    <mergeCell ref="B237:B238"/>
    <mergeCell ref="C237:C238"/>
    <mergeCell ref="D237:D238"/>
    <mergeCell ref="E237:E238"/>
    <mergeCell ref="A231:A232"/>
    <mergeCell ref="A233:A234"/>
    <mergeCell ref="A235:A236"/>
    <mergeCell ref="A237:A238"/>
    <mergeCell ref="C233:C234"/>
    <mergeCell ref="D233:D234"/>
    <mergeCell ref="J231:J232"/>
    <mergeCell ref="J237:J238"/>
    <mergeCell ref="K237:K238"/>
    <mergeCell ref="G235:G236"/>
    <mergeCell ref="E233:E234"/>
    <mergeCell ref="A229:A230"/>
    <mergeCell ref="B231:B232"/>
    <mergeCell ref="C231:C232"/>
    <mergeCell ref="D231:D232"/>
    <mergeCell ref="E231:E232"/>
    <mergeCell ref="F231:F232"/>
    <mergeCell ref="G231:G232"/>
    <mergeCell ref="H231:H232"/>
    <mergeCell ref="I231:I232"/>
    <mergeCell ref="B233:B234"/>
    <mergeCell ref="F233:F234"/>
    <mergeCell ref="G233:G234"/>
    <mergeCell ref="H235:H236"/>
    <mergeCell ref="A8:E8"/>
    <mergeCell ref="A7:E7"/>
    <mergeCell ref="A2:N2"/>
    <mergeCell ref="A6:E6"/>
    <mergeCell ref="A5:E5"/>
    <mergeCell ref="A4:E4"/>
    <mergeCell ref="F191:F192"/>
    <mergeCell ref="G191:G192"/>
    <mergeCell ref="H191:H192"/>
    <mergeCell ref="I191:I192"/>
    <mergeCell ref="A10:E10"/>
    <mergeCell ref="A9:E9"/>
    <mergeCell ref="G189:G190"/>
    <mergeCell ref="H189:H190"/>
    <mergeCell ref="I189:I190"/>
    <mergeCell ref="B187:B188"/>
    <mergeCell ref="G229:G230"/>
    <mergeCell ref="H229:H230"/>
    <mergeCell ref="I229:I230"/>
    <mergeCell ref="J229:J230"/>
    <mergeCell ref="A13:N13"/>
    <mergeCell ref="A56:N56"/>
    <mergeCell ref="A101:N101"/>
    <mergeCell ref="A198:N198"/>
    <mergeCell ref="N191:N192"/>
    <mergeCell ref="M191:M192"/>
    <mergeCell ref="K229:K230"/>
    <mergeCell ref="L229:L230"/>
    <mergeCell ref="M229:M230"/>
    <mergeCell ref="N229:N230"/>
    <mergeCell ref="A227:N227"/>
    <mergeCell ref="B229:B230"/>
    <mergeCell ref="H220:H221"/>
    <mergeCell ref="M220:M221"/>
    <mergeCell ref="N216:N217"/>
    <mergeCell ref="D218:D219"/>
    <mergeCell ref="E218:E219"/>
    <mergeCell ref="F218:F219"/>
    <mergeCell ref="G218:G219"/>
    <mergeCell ref="H218:H219"/>
    <mergeCell ref="I218:I219"/>
    <mergeCell ref="J218:J219"/>
    <mergeCell ref="B220:B221"/>
    <mergeCell ref="C220:C221"/>
    <mergeCell ref="D220:D221"/>
    <mergeCell ref="E220:E221"/>
    <mergeCell ref="F220:F221"/>
    <mergeCell ref="G220:G221"/>
    <mergeCell ref="N220:N221"/>
    <mergeCell ref="I220:I221"/>
    <mergeCell ref="J220:J221"/>
    <mergeCell ref="K220:K221"/>
    <mergeCell ref="L220:L221"/>
    <mergeCell ref="M218:M219"/>
    <mergeCell ref="N218:N219"/>
    <mergeCell ref="K218:K219"/>
    <mergeCell ref="L218:L219"/>
    <mergeCell ref="M210:M211"/>
    <mergeCell ref="N210:N211"/>
    <mergeCell ref="K210:K211"/>
    <mergeCell ref="L210:L211"/>
    <mergeCell ref="M214:M215"/>
    <mergeCell ref="N214:N215"/>
    <mergeCell ref="N212:N213"/>
    <mergeCell ref="B214:B215"/>
    <mergeCell ref="C214:C215"/>
    <mergeCell ref="D214:D215"/>
    <mergeCell ref="E214:E215"/>
    <mergeCell ref="F214:F215"/>
    <mergeCell ref="G214:G215"/>
    <mergeCell ref="H214:H215"/>
    <mergeCell ref="B216:B217"/>
    <mergeCell ref="C216:C217"/>
    <mergeCell ref="D216:D217"/>
    <mergeCell ref="E216:E217"/>
    <mergeCell ref="K214:K215"/>
    <mergeCell ref="L214:L215"/>
    <mergeCell ref="I214:I215"/>
    <mergeCell ref="J214:J215"/>
    <mergeCell ref="J216:J217"/>
    <mergeCell ref="K216:K217"/>
    <mergeCell ref="L216:L217"/>
    <mergeCell ref="M216:M217"/>
    <mergeCell ref="F216:F217"/>
    <mergeCell ref="G216:G217"/>
    <mergeCell ref="H216:H217"/>
    <mergeCell ref="I216:I217"/>
    <mergeCell ref="D208:D209"/>
    <mergeCell ref="E208:E209"/>
    <mergeCell ref="K206:K207"/>
    <mergeCell ref="L206:L207"/>
    <mergeCell ref="I206:I207"/>
    <mergeCell ref="J206:J207"/>
    <mergeCell ref="J208:J209"/>
    <mergeCell ref="K208:K209"/>
    <mergeCell ref="L208:L209"/>
    <mergeCell ref="M208:M209"/>
    <mergeCell ref="F208:F209"/>
    <mergeCell ref="G208:G209"/>
    <mergeCell ref="H208:H209"/>
    <mergeCell ref="I208:I209"/>
    <mergeCell ref="H212:H213"/>
    <mergeCell ref="I212:I213"/>
    <mergeCell ref="N208:N209"/>
    <mergeCell ref="D210:D211"/>
    <mergeCell ref="E210:E211"/>
    <mergeCell ref="F210:F211"/>
    <mergeCell ref="G210:G211"/>
    <mergeCell ref="H210:H211"/>
    <mergeCell ref="I210:I211"/>
    <mergeCell ref="J210:J211"/>
    <mergeCell ref="D212:D213"/>
    <mergeCell ref="E212:E213"/>
    <mergeCell ref="F212:F213"/>
    <mergeCell ref="G212:G213"/>
    <mergeCell ref="J212:J213"/>
    <mergeCell ref="K212:K213"/>
    <mergeCell ref="L212:L213"/>
    <mergeCell ref="M212:M213"/>
    <mergeCell ref="D204:D205"/>
    <mergeCell ref="E204:E205"/>
    <mergeCell ref="F204:F205"/>
    <mergeCell ref="G204:G205"/>
    <mergeCell ref="J204:J205"/>
    <mergeCell ref="K204:K205"/>
    <mergeCell ref="L204:L205"/>
    <mergeCell ref="M204:M205"/>
    <mergeCell ref="M202:M203"/>
    <mergeCell ref="N202:N203"/>
    <mergeCell ref="J202:J203"/>
    <mergeCell ref="K202:K203"/>
    <mergeCell ref="L202:L203"/>
    <mergeCell ref="M206:M207"/>
    <mergeCell ref="N206:N207"/>
    <mergeCell ref="N204:N205"/>
    <mergeCell ref="B206:B207"/>
    <mergeCell ref="C206:C207"/>
    <mergeCell ref="D206:D207"/>
    <mergeCell ref="E206:E207"/>
    <mergeCell ref="F206:F207"/>
    <mergeCell ref="G206:G207"/>
    <mergeCell ref="H206:H207"/>
    <mergeCell ref="F189:F190"/>
    <mergeCell ref="J189:J190"/>
    <mergeCell ref="J191:J192"/>
    <mergeCell ref="K191:K192"/>
    <mergeCell ref="L191:L192"/>
    <mergeCell ref="L200:L201"/>
    <mergeCell ref="L193:L194"/>
    <mergeCell ref="B191:B192"/>
    <mergeCell ref="C191:C192"/>
    <mergeCell ref="D191:D192"/>
    <mergeCell ref="E191:E192"/>
    <mergeCell ref="E193:E194"/>
    <mergeCell ref="D202:D203"/>
    <mergeCell ref="E202:E203"/>
    <mergeCell ref="F202:F203"/>
    <mergeCell ref="G202:G203"/>
    <mergeCell ref="H202:H203"/>
    <mergeCell ref="I202:I203"/>
    <mergeCell ref="H200:H201"/>
    <mergeCell ref="I200:I201"/>
    <mergeCell ref="J200:J201"/>
    <mergeCell ref="K200:K201"/>
    <mergeCell ref="D200:D201"/>
    <mergeCell ref="E200:E201"/>
    <mergeCell ref="F200:F201"/>
    <mergeCell ref="G200:G201"/>
    <mergeCell ref="D193:D194"/>
    <mergeCell ref="M185:M186"/>
    <mergeCell ref="J185:J186"/>
    <mergeCell ref="N185:N186"/>
    <mergeCell ref="N183:N184"/>
    <mergeCell ref="B185:B186"/>
    <mergeCell ref="C185:C186"/>
    <mergeCell ref="D185:D186"/>
    <mergeCell ref="E185:E186"/>
    <mergeCell ref="F185:F186"/>
    <mergeCell ref="G185:G186"/>
    <mergeCell ref="K189:K190"/>
    <mergeCell ref="C187:C188"/>
    <mergeCell ref="D187:D188"/>
    <mergeCell ref="E187:E188"/>
    <mergeCell ref="K185:K186"/>
    <mergeCell ref="L185:L186"/>
    <mergeCell ref="H185:H186"/>
    <mergeCell ref="I185:I186"/>
    <mergeCell ref="J187:J188"/>
    <mergeCell ref="K187:K188"/>
    <mergeCell ref="L187:L188"/>
    <mergeCell ref="M187:M188"/>
    <mergeCell ref="F187:F188"/>
    <mergeCell ref="G187:G188"/>
    <mergeCell ref="H187:H188"/>
    <mergeCell ref="I187:I188"/>
    <mergeCell ref="L189:L190"/>
    <mergeCell ref="M189:M190"/>
    <mergeCell ref="N189:N190"/>
    <mergeCell ref="N187:N188"/>
    <mergeCell ref="B189:B190"/>
    <mergeCell ref="C189:C190"/>
    <mergeCell ref="L179:L180"/>
    <mergeCell ref="M179:M180"/>
    <mergeCell ref="F179:F180"/>
    <mergeCell ref="G179:G180"/>
    <mergeCell ref="H179:H180"/>
    <mergeCell ref="I179:I180"/>
    <mergeCell ref="M181:M182"/>
    <mergeCell ref="N181:N182"/>
    <mergeCell ref="N179:N180"/>
    <mergeCell ref="B181:B182"/>
    <mergeCell ref="C181:C182"/>
    <mergeCell ref="D181:D182"/>
    <mergeCell ref="E181:E182"/>
    <mergeCell ref="F181:F182"/>
    <mergeCell ref="G181:G182"/>
    <mergeCell ref="H181:H182"/>
    <mergeCell ref="B183:B184"/>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L173:L174"/>
    <mergeCell ref="D173:D174"/>
    <mergeCell ref="E173:E174"/>
    <mergeCell ref="J175:J176"/>
    <mergeCell ref="K175:K176"/>
    <mergeCell ref="L175:L176"/>
    <mergeCell ref="M175:M176"/>
    <mergeCell ref="F175:F176"/>
    <mergeCell ref="G175:G176"/>
    <mergeCell ref="H175:H176"/>
    <mergeCell ref="I175:I176"/>
    <mergeCell ref="M177:M178"/>
    <mergeCell ref="N177:N178"/>
    <mergeCell ref="N175:N176"/>
    <mergeCell ref="B177:B178"/>
    <mergeCell ref="C177:C178"/>
    <mergeCell ref="D177:D178"/>
    <mergeCell ref="E177:E178"/>
    <mergeCell ref="F177:F178"/>
    <mergeCell ref="G177:G178"/>
    <mergeCell ref="H177:H178"/>
    <mergeCell ref="K177:K178"/>
    <mergeCell ref="L177:L178"/>
    <mergeCell ref="I177:I178"/>
    <mergeCell ref="J177:J178"/>
    <mergeCell ref="D175:D176"/>
    <mergeCell ref="E175:E176"/>
    <mergeCell ref="K173:K174"/>
    <mergeCell ref="B175:B176"/>
    <mergeCell ref="C175:C176"/>
    <mergeCell ref="L160:L161"/>
    <mergeCell ref="M158:M159"/>
    <mergeCell ref="M160:M161"/>
    <mergeCell ref="F160:F161"/>
    <mergeCell ref="G160:G161"/>
    <mergeCell ref="H160:H161"/>
    <mergeCell ref="I160:I161"/>
    <mergeCell ref="N160:N161"/>
    <mergeCell ref="K160:K161"/>
    <mergeCell ref="B171:B172"/>
    <mergeCell ref="C171:C172"/>
    <mergeCell ref="D171:D172"/>
    <mergeCell ref="E171:E172"/>
    <mergeCell ref="J171:J172"/>
    <mergeCell ref="J160:J161"/>
    <mergeCell ref="B160:B161"/>
    <mergeCell ref="C160:C161"/>
    <mergeCell ref="D160:D161"/>
    <mergeCell ref="E160:E161"/>
    <mergeCell ref="F171:F172"/>
    <mergeCell ref="G171:G172"/>
    <mergeCell ref="L169:L170"/>
    <mergeCell ref="D169:D170"/>
    <mergeCell ref="E169:E170"/>
    <mergeCell ref="F169:F170"/>
    <mergeCell ref="G169:G170"/>
    <mergeCell ref="I169:I170"/>
    <mergeCell ref="J169:J170"/>
    <mergeCell ref="K169:K170"/>
    <mergeCell ref="B169:B170"/>
    <mergeCell ref="C169:C170"/>
    <mergeCell ref="J156:J157"/>
    <mergeCell ref="K156:K157"/>
    <mergeCell ref="M156:M157"/>
    <mergeCell ref="F156:F157"/>
    <mergeCell ref="G156:G157"/>
    <mergeCell ref="H156:H157"/>
    <mergeCell ref="I156:I157"/>
    <mergeCell ref="B156:B157"/>
    <mergeCell ref="C156:C157"/>
    <mergeCell ref="D156:D157"/>
    <mergeCell ref="E156:E157"/>
    <mergeCell ref="N158:N159"/>
    <mergeCell ref="N156:N157"/>
    <mergeCell ref="B158:B159"/>
    <mergeCell ref="C158:C159"/>
    <mergeCell ref="D158:D159"/>
    <mergeCell ref="E158:E159"/>
    <mergeCell ref="F158:F159"/>
    <mergeCell ref="G158:G159"/>
    <mergeCell ref="H158:H159"/>
    <mergeCell ref="L156:L157"/>
    <mergeCell ref="K158:K159"/>
    <mergeCell ref="L158:L159"/>
    <mergeCell ref="I158:I159"/>
    <mergeCell ref="J158:J159"/>
    <mergeCell ref="J152:J153"/>
    <mergeCell ref="K152:K153"/>
    <mergeCell ref="L152:L153"/>
    <mergeCell ref="M152:M153"/>
    <mergeCell ref="F152:F153"/>
    <mergeCell ref="G152:G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K154:K155"/>
    <mergeCell ref="L154:L155"/>
    <mergeCell ref="I154:I155"/>
    <mergeCell ref="J154:J155"/>
    <mergeCell ref="D152:D153"/>
    <mergeCell ref="E152:E153"/>
    <mergeCell ref="J148:J149"/>
    <mergeCell ref="K148:K149"/>
    <mergeCell ref="L148:L149"/>
    <mergeCell ref="M148:M149"/>
    <mergeCell ref="F148:F149"/>
    <mergeCell ref="G148:G149"/>
    <mergeCell ref="H148:H149"/>
    <mergeCell ref="I148:I149"/>
    <mergeCell ref="M150:M151"/>
    <mergeCell ref="N150:N151"/>
    <mergeCell ref="N148:N149"/>
    <mergeCell ref="B150:B151"/>
    <mergeCell ref="C150:C151"/>
    <mergeCell ref="D150:D151"/>
    <mergeCell ref="E150:E151"/>
    <mergeCell ref="F150:F151"/>
    <mergeCell ref="G150:G151"/>
    <mergeCell ref="H150:H151"/>
    <mergeCell ref="K150:K151"/>
    <mergeCell ref="L150:L151"/>
    <mergeCell ref="I150:I151"/>
    <mergeCell ref="J150:J151"/>
    <mergeCell ref="D148:D149"/>
    <mergeCell ref="E148:E149"/>
    <mergeCell ref="J144:J145"/>
    <mergeCell ref="K144:K145"/>
    <mergeCell ref="L144:L145"/>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K146:K147"/>
    <mergeCell ref="L146:L147"/>
    <mergeCell ref="I146:I147"/>
    <mergeCell ref="J146:J147"/>
    <mergeCell ref="D144:D145"/>
    <mergeCell ref="E144:E145"/>
    <mergeCell ref="J140:J141"/>
    <mergeCell ref="K140:K141"/>
    <mergeCell ref="L140:L141"/>
    <mergeCell ref="F140:F141"/>
    <mergeCell ref="G140:G141"/>
    <mergeCell ref="H140:H141"/>
    <mergeCell ref="I140:I141"/>
    <mergeCell ref="M142:M143"/>
    <mergeCell ref="D140:D141"/>
    <mergeCell ref="E140:E141"/>
    <mergeCell ref="N142:N143"/>
    <mergeCell ref="N140:N141"/>
    <mergeCell ref="B142:B143"/>
    <mergeCell ref="C142:C143"/>
    <mergeCell ref="D142:D143"/>
    <mergeCell ref="E142:E143"/>
    <mergeCell ref="F142:F143"/>
    <mergeCell ref="G142:G143"/>
    <mergeCell ref="H142:H143"/>
    <mergeCell ref="M140:M141"/>
    <mergeCell ref="K142:K143"/>
    <mergeCell ref="L142:L143"/>
    <mergeCell ref="I142:I143"/>
    <mergeCell ref="J142:J143"/>
    <mergeCell ref="D134:D135"/>
    <mergeCell ref="E134:E135"/>
    <mergeCell ref="L134:L135"/>
    <mergeCell ref="G134:G135"/>
    <mergeCell ref="G127:G128"/>
    <mergeCell ref="H127:H128"/>
    <mergeCell ref="C134:C135"/>
    <mergeCell ref="J136:J137"/>
    <mergeCell ref="K136:K137"/>
    <mergeCell ref="L136:L137"/>
    <mergeCell ref="M136:M137"/>
    <mergeCell ref="F136:F137"/>
    <mergeCell ref="G136:G137"/>
    <mergeCell ref="H136:H137"/>
    <mergeCell ref="I136:I137"/>
    <mergeCell ref="M138:M139"/>
    <mergeCell ref="N138:N139"/>
    <mergeCell ref="N136:N137"/>
    <mergeCell ref="C138:C139"/>
    <mergeCell ref="D138:D139"/>
    <mergeCell ref="E138:E139"/>
    <mergeCell ref="F138:F139"/>
    <mergeCell ref="G138:G139"/>
    <mergeCell ref="H138:H139"/>
    <mergeCell ref="K138:K139"/>
    <mergeCell ref="L138:L139"/>
    <mergeCell ref="I138:I139"/>
    <mergeCell ref="J138:J139"/>
    <mergeCell ref="D136:D137"/>
    <mergeCell ref="E136:E137"/>
    <mergeCell ref="N127:N128"/>
    <mergeCell ref="J127:J128"/>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M125:M126"/>
    <mergeCell ref="N125:N126"/>
    <mergeCell ref="N123:N124"/>
    <mergeCell ref="C125:C126"/>
    <mergeCell ref="D125:D126"/>
    <mergeCell ref="E125:E126"/>
    <mergeCell ref="F125:F126"/>
    <mergeCell ref="G125:G126"/>
    <mergeCell ref="H125:H126"/>
    <mergeCell ref="K125:K126"/>
    <mergeCell ref="L125:L126"/>
    <mergeCell ref="I125:I126"/>
    <mergeCell ref="J125:J126"/>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21:M122"/>
    <mergeCell ref="N121:N122"/>
    <mergeCell ref="N119:N120"/>
    <mergeCell ref="C121:C122"/>
    <mergeCell ref="D121:D122"/>
    <mergeCell ref="E121:E122"/>
    <mergeCell ref="F121:F122"/>
    <mergeCell ref="G121:G122"/>
    <mergeCell ref="H121:H122"/>
    <mergeCell ref="C115:C116"/>
    <mergeCell ref="D115:D116"/>
    <mergeCell ref="E115:E116"/>
    <mergeCell ref="K113:K114"/>
    <mergeCell ref="L113:L114"/>
    <mergeCell ref="I113:I114"/>
    <mergeCell ref="J113:J114"/>
    <mergeCell ref="J115:J116"/>
    <mergeCell ref="K115:K116"/>
    <mergeCell ref="L115:L116"/>
    <mergeCell ref="M115:M116"/>
    <mergeCell ref="F115:F116"/>
    <mergeCell ref="G115:G116"/>
    <mergeCell ref="H115:H116"/>
    <mergeCell ref="I115:I116"/>
    <mergeCell ref="M117:M118"/>
    <mergeCell ref="N117:N118"/>
    <mergeCell ref="N115:N116"/>
    <mergeCell ref="C117:C118"/>
    <mergeCell ref="D117:D118"/>
    <mergeCell ref="E117:E118"/>
    <mergeCell ref="F117:F118"/>
    <mergeCell ref="G117:G118"/>
    <mergeCell ref="H117:H118"/>
    <mergeCell ref="C111:C112"/>
    <mergeCell ref="D111:D112"/>
    <mergeCell ref="E111:E112"/>
    <mergeCell ref="K109:K110"/>
    <mergeCell ref="L109:L110"/>
    <mergeCell ref="I109:I110"/>
    <mergeCell ref="J109:J110"/>
    <mergeCell ref="J111:J112"/>
    <mergeCell ref="K111:K112"/>
    <mergeCell ref="L111:L112"/>
    <mergeCell ref="M111:M112"/>
    <mergeCell ref="F111:F112"/>
    <mergeCell ref="G111:G112"/>
    <mergeCell ref="H111:H112"/>
    <mergeCell ref="I111:I112"/>
    <mergeCell ref="M113:M114"/>
    <mergeCell ref="N113:N114"/>
    <mergeCell ref="N111:N112"/>
    <mergeCell ref="C113:C114"/>
    <mergeCell ref="D113:D114"/>
    <mergeCell ref="E113:E114"/>
    <mergeCell ref="F113:F114"/>
    <mergeCell ref="G113:G114"/>
    <mergeCell ref="H113:H114"/>
    <mergeCell ref="M109:M110"/>
    <mergeCell ref="N109:N110"/>
    <mergeCell ref="C109:C110"/>
    <mergeCell ref="D109:D110"/>
    <mergeCell ref="E109:E110"/>
    <mergeCell ref="F109:F110"/>
    <mergeCell ref="G109:G110"/>
    <mergeCell ref="H109:H110"/>
    <mergeCell ref="B107:B108"/>
    <mergeCell ref="C107:C108"/>
    <mergeCell ref="D107:D108"/>
    <mergeCell ref="E107:E108"/>
    <mergeCell ref="N94:N95"/>
    <mergeCell ref="H105:H106"/>
    <mergeCell ref="I105:I106"/>
    <mergeCell ref="J105:J106"/>
    <mergeCell ref="K105:K106"/>
    <mergeCell ref="L105:L106"/>
    <mergeCell ref="J107:J108"/>
    <mergeCell ref="K107:K108"/>
    <mergeCell ref="L107:L108"/>
    <mergeCell ref="M107:M108"/>
    <mergeCell ref="F107:F108"/>
    <mergeCell ref="G107:G108"/>
    <mergeCell ref="H107:H108"/>
    <mergeCell ref="I107:I108"/>
    <mergeCell ref="N107:N108"/>
    <mergeCell ref="F94:F95"/>
    <mergeCell ref="G94:G95"/>
    <mergeCell ref="H94:H95"/>
    <mergeCell ref="I94:I95"/>
    <mergeCell ref="B94:B95"/>
    <mergeCell ref="C94:C95"/>
    <mergeCell ref="D94:D95"/>
    <mergeCell ref="E94:E95"/>
    <mergeCell ref="J94:J95"/>
    <mergeCell ref="K94:K95"/>
    <mergeCell ref="L94:L95"/>
    <mergeCell ref="M94:M95"/>
    <mergeCell ref="C90:C91"/>
    <mergeCell ref="D90:D91"/>
    <mergeCell ref="E90:E91"/>
    <mergeCell ref="M96:M97"/>
    <mergeCell ref="N96:N97"/>
    <mergeCell ref="G84:G85"/>
    <mergeCell ref="H84:H85"/>
    <mergeCell ref="J84:J85"/>
    <mergeCell ref="H92:H93"/>
    <mergeCell ref="I92:I93"/>
    <mergeCell ref="J92:J93"/>
    <mergeCell ref="J90:J91"/>
    <mergeCell ref="K90:K91"/>
    <mergeCell ref="K92:K93"/>
    <mergeCell ref="L92:L93"/>
    <mergeCell ref="M92:M93"/>
    <mergeCell ref="N92:N93"/>
    <mergeCell ref="N90:N91"/>
    <mergeCell ref="E86:E87"/>
    <mergeCell ref="F86:F87"/>
    <mergeCell ref="G86:G87"/>
    <mergeCell ref="G88:G89"/>
    <mergeCell ref="M86:M87"/>
    <mergeCell ref="F84:F85"/>
    <mergeCell ref="B92:B93"/>
    <mergeCell ref="C92:C93"/>
    <mergeCell ref="D92:D93"/>
    <mergeCell ref="E92:E93"/>
    <mergeCell ref="F92:F93"/>
    <mergeCell ref="G92:G93"/>
    <mergeCell ref="C80:C81"/>
    <mergeCell ref="D80:D81"/>
    <mergeCell ref="E80:E81"/>
    <mergeCell ref="N82:N83"/>
    <mergeCell ref="K88:K89"/>
    <mergeCell ref="B88:B89"/>
    <mergeCell ref="C88:C89"/>
    <mergeCell ref="D88:D89"/>
    <mergeCell ref="E88:E89"/>
    <mergeCell ref="F88:F89"/>
    <mergeCell ref="L88:L89"/>
    <mergeCell ref="I88:I89"/>
    <mergeCell ref="J88:J89"/>
    <mergeCell ref="L90:L91"/>
    <mergeCell ref="M90:M91"/>
    <mergeCell ref="F90:F91"/>
    <mergeCell ref="G90:G91"/>
    <mergeCell ref="H90:H91"/>
    <mergeCell ref="I90:I91"/>
    <mergeCell ref="H88:H89"/>
    <mergeCell ref="J86:J87"/>
    <mergeCell ref="K86:K87"/>
    <mergeCell ref="L86:L87"/>
    <mergeCell ref="B86:B87"/>
    <mergeCell ref="C86:C87"/>
    <mergeCell ref="D86:D87"/>
    <mergeCell ref="M72:M73"/>
    <mergeCell ref="L70:L71"/>
    <mergeCell ref="M70:M71"/>
    <mergeCell ref="N72:N73"/>
    <mergeCell ref="K84:K85"/>
    <mergeCell ref="L84:L85"/>
    <mergeCell ref="C78:C79"/>
    <mergeCell ref="D78:D79"/>
    <mergeCell ref="E78:E79"/>
    <mergeCell ref="F78:F79"/>
    <mergeCell ref="G78:G79"/>
    <mergeCell ref="H78:H79"/>
    <mergeCell ref="I78:I79"/>
    <mergeCell ref="M84:M85"/>
    <mergeCell ref="N84:N85"/>
    <mergeCell ref="M88:M89"/>
    <mergeCell ref="N88:N89"/>
    <mergeCell ref="N86:N87"/>
    <mergeCell ref="H86:H87"/>
    <mergeCell ref="I86:I87"/>
    <mergeCell ref="I84:I85"/>
    <mergeCell ref="C82:C83"/>
    <mergeCell ref="D82:D83"/>
    <mergeCell ref="E82:E83"/>
    <mergeCell ref="F82:F83"/>
    <mergeCell ref="G82:G83"/>
    <mergeCell ref="H82:H83"/>
    <mergeCell ref="I82:I83"/>
    <mergeCell ref="J82:J83"/>
    <mergeCell ref="K82:K83"/>
    <mergeCell ref="L82:L83"/>
    <mergeCell ref="M82:M83"/>
    <mergeCell ref="F76:F77"/>
    <mergeCell ref="G76:G77"/>
    <mergeCell ref="H76:H77"/>
    <mergeCell ref="I76:I77"/>
    <mergeCell ref="J76:J77"/>
    <mergeCell ref="K76:K77"/>
    <mergeCell ref="L76:L77"/>
    <mergeCell ref="M76:M77"/>
    <mergeCell ref="L74:L75"/>
    <mergeCell ref="M74:M75"/>
    <mergeCell ref="N76:N77"/>
    <mergeCell ref="F80:F81"/>
    <mergeCell ref="G80:G81"/>
    <mergeCell ref="H80:H81"/>
    <mergeCell ref="I80:I81"/>
    <mergeCell ref="J80:J81"/>
    <mergeCell ref="K80:K81"/>
    <mergeCell ref="L80:L81"/>
    <mergeCell ref="M80:M81"/>
    <mergeCell ref="L78:L79"/>
    <mergeCell ref="M78:M79"/>
    <mergeCell ref="J78:J79"/>
    <mergeCell ref="K78:K79"/>
    <mergeCell ref="N80:N81"/>
    <mergeCell ref="N78:N79"/>
    <mergeCell ref="H66:H67"/>
    <mergeCell ref="N66:N67"/>
    <mergeCell ref="C68:C69"/>
    <mergeCell ref="D68:D69"/>
    <mergeCell ref="E68:E69"/>
    <mergeCell ref="F68:F69"/>
    <mergeCell ref="G68:G69"/>
    <mergeCell ref="H68:H69"/>
    <mergeCell ref="I68:I69"/>
    <mergeCell ref="J68:J69"/>
    <mergeCell ref="K68:K69"/>
    <mergeCell ref="L68:L69"/>
    <mergeCell ref="M68:M69"/>
    <mergeCell ref="L66:L67"/>
    <mergeCell ref="M66:M67"/>
    <mergeCell ref="I66:I67"/>
    <mergeCell ref="J66:J67"/>
    <mergeCell ref="K66:K67"/>
    <mergeCell ref="N68:N69"/>
    <mergeCell ref="L60:L61"/>
    <mergeCell ref="M60:M61"/>
    <mergeCell ref="N60:N61"/>
    <mergeCell ref="B62:B63"/>
    <mergeCell ref="C62:C63"/>
    <mergeCell ref="D62:D63"/>
    <mergeCell ref="E62:E63"/>
    <mergeCell ref="F62:F63"/>
    <mergeCell ref="G62:G63"/>
    <mergeCell ref="H62:H63"/>
    <mergeCell ref="H64:H65"/>
    <mergeCell ref="I64:I65"/>
    <mergeCell ref="I62:I63"/>
    <mergeCell ref="J62:J63"/>
    <mergeCell ref="K62:K63"/>
    <mergeCell ref="L62:L63"/>
    <mergeCell ref="J64:J65"/>
    <mergeCell ref="K64:K65"/>
    <mergeCell ref="L64:L65"/>
    <mergeCell ref="B64:B65"/>
    <mergeCell ref="C64:C65"/>
    <mergeCell ref="D64:D65"/>
    <mergeCell ref="E64:E65"/>
    <mergeCell ref="F64:F65"/>
    <mergeCell ref="G64:G65"/>
    <mergeCell ref="M64:M65"/>
    <mergeCell ref="M62:M63"/>
    <mergeCell ref="N62:N63"/>
    <mergeCell ref="N64:N65"/>
    <mergeCell ref="B21:B22"/>
    <mergeCell ref="B23:B24"/>
    <mergeCell ref="B25:B26"/>
    <mergeCell ref="B27:B28"/>
    <mergeCell ref="B29:B30"/>
    <mergeCell ref="B31:B32"/>
    <mergeCell ref="B33:B34"/>
    <mergeCell ref="C45:C46"/>
    <mergeCell ref="B58:B59"/>
    <mergeCell ref="C58:C59"/>
    <mergeCell ref="B35:B36"/>
    <mergeCell ref="B37:B38"/>
    <mergeCell ref="B39:B40"/>
    <mergeCell ref="B41:B42"/>
    <mergeCell ref="C51:C52"/>
    <mergeCell ref="D60:D61"/>
    <mergeCell ref="D58:D59"/>
    <mergeCell ref="C49:C50"/>
    <mergeCell ref="D49:D50"/>
    <mergeCell ref="D47:D48"/>
    <mergeCell ref="B43:B44"/>
    <mergeCell ref="B45:B46"/>
    <mergeCell ref="B47:B48"/>
    <mergeCell ref="C60:C61"/>
    <mergeCell ref="C47:C48"/>
    <mergeCell ref="C43:C44"/>
    <mergeCell ref="D43:D44"/>
    <mergeCell ref="C39:C40"/>
    <mergeCell ref="D39:D40"/>
    <mergeCell ref="C35:C36"/>
    <mergeCell ref="D35:D36"/>
    <mergeCell ref="C31:C32"/>
    <mergeCell ref="M47:M48"/>
    <mergeCell ref="N47:N48"/>
    <mergeCell ref="G47:G48"/>
    <mergeCell ref="H47:H48"/>
    <mergeCell ref="I47:I48"/>
    <mergeCell ref="J47:J48"/>
    <mergeCell ref="K47:K48"/>
    <mergeCell ref="L47:L48"/>
    <mergeCell ref="G49:G50"/>
    <mergeCell ref="H49:H50"/>
    <mergeCell ref="I49:I50"/>
    <mergeCell ref="J49:J50"/>
    <mergeCell ref="K49:K50"/>
    <mergeCell ref="J45:J46"/>
    <mergeCell ref="K45:K46"/>
    <mergeCell ref="L49:L50"/>
    <mergeCell ref="L45:L46"/>
    <mergeCell ref="I45:I46"/>
    <mergeCell ref="M49:M50"/>
    <mergeCell ref="N49:N50"/>
    <mergeCell ref="E43:E44"/>
    <mergeCell ref="F43:F44"/>
    <mergeCell ref="N41:N42"/>
    <mergeCell ref="G43:G44"/>
    <mergeCell ref="H43:H44"/>
    <mergeCell ref="I43:I44"/>
    <mergeCell ref="J43:J44"/>
    <mergeCell ref="K43:K44"/>
    <mergeCell ref="J41:J42"/>
    <mergeCell ref="M41:M42"/>
    <mergeCell ref="M45:M46"/>
    <mergeCell ref="L43:L44"/>
    <mergeCell ref="M43:M44"/>
    <mergeCell ref="N43:N44"/>
    <mergeCell ref="N45:N46"/>
    <mergeCell ref="D45:D46"/>
    <mergeCell ref="E45:E46"/>
    <mergeCell ref="F45:F46"/>
    <mergeCell ref="G45:G46"/>
    <mergeCell ref="H45:H46"/>
    <mergeCell ref="E39:E40"/>
    <mergeCell ref="F39:F40"/>
    <mergeCell ref="G39:G40"/>
    <mergeCell ref="H39:H40"/>
    <mergeCell ref="I39:I40"/>
    <mergeCell ref="J39:J40"/>
    <mergeCell ref="K39:K40"/>
    <mergeCell ref="N39:N40"/>
    <mergeCell ref="C41:C42"/>
    <mergeCell ref="D41:D42"/>
    <mergeCell ref="E41:E42"/>
    <mergeCell ref="F41:F42"/>
    <mergeCell ref="G41:G42"/>
    <mergeCell ref="H41:H42"/>
    <mergeCell ref="I41:I42"/>
    <mergeCell ref="K41:K42"/>
    <mergeCell ref="L41:L42"/>
    <mergeCell ref="L39:L40"/>
    <mergeCell ref="M39:M40"/>
    <mergeCell ref="E35:E36"/>
    <mergeCell ref="F35:F36"/>
    <mergeCell ref="G35:G36"/>
    <mergeCell ref="H35:H36"/>
    <mergeCell ref="I35:I36"/>
    <mergeCell ref="N35:N36"/>
    <mergeCell ref="C37:C38"/>
    <mergeCell ref="D37:D38"/>
    <mergeCell ref="E37:E38"/>
    <mergeCell ref="F37:F38"/>
    <mergeCell ref="G37:G38"/>
    <mergeCell ref="H37:H38"/>
    <mergeCell ref="I37:I38"/>
    <mergeCell ref="J37:J38"/>
    <mergeCell ref="K37:K38"/>
    <mergeCell ref="L37:L38"/>
    <mergeCell ref="M37:M38"/>
    <mergeCell ref="L35:L36"/>
    <mergeCell ref="M35:M36"/>
    <mergeCell ref="J35:J36"/>
    <mergeCell ref="K35:K36"/>
    <mergeCell ref="N37:N38"/>
    <mergeCell ref="D31:D32"/>
    <mergeCell ref="E31:E32"/>
    <mergeCell ref="F31:F32"/>
    <mergeCell ref="G31:G32"/>
    <mergeCell ref="H31:H32"/>
    <mergeCell ref="I31:I32"/>
    <mergeCell ref="J31:J32"/>
    <mergeCell ref="K31:K32"/>
    <mergeCell ref="N31:N32"/>
    <mergeCell ref="C33:C34"/>
    <mergeCell ref="D33:D34"/>
    <mergeCell ref="E33:E34"/>
    <mergeCell ref="F33:F34"/>
    <mergeCell ref="G33:G34"/>
    <mergeCell ref="H33:H34"/>
    <mergeCell ref="I33:I34"/>
    <mergeCell ref="J33:J34"/>
    <mergeCell ref="K33:K34"/>
    <mergeCell ref="L33:L34"/>
    <mergeCell ref="M33:M34"/>
    <mergeCell ref="L31:L32"/>
    <mergeCell ref="M31:M32"/>
    <mergeCell ref="N33:N34"/>
    <mergeCell ref="H27:H28"/>
    <mergeCell ref="I27:I28"/>
    <mergeCell ref="J27:J28"/>
    <mergeCell ref="K27:K28"/>
    <mergeCell ref="N27:N28"/>
    <mergeCell ref="C29:C30"/>
    <mergeCell ref="D29:D30"/>
    <mergeCell ref="E29:E30"/>
    <mergeCell ref="F29:F30"/>
    <mergeCell ref="G29:G30"/>
    <mergeCell ref="H29:H30"/>
    <mergeCell ref="I29:I30"/>
    <mergeCell ref="J29:J30"/>
    <mergeCell ref="K29:K30"/>
    <mergeCell ref="L29:L30"/>
    <mergeCell ref="M29:M30"/>
    <mergeCell ref="L27:L28"/>
    <mergeCell ref="M27:M28"/>
    <mergeCell ref="N29:N30"/>
    <mergeCell ref="N23:N24"/>
    <mergeCell ref="C25:C26"/>
    <mergeCell ref="D25:D26"/>
    <mergeCell ref="E25:E26"/>
    <mergeCell ref="F25:F26"/>
    <mergeCell ref="G25:G26"/>
    <mergeCell ref="H25:H26"/>
    <mergeCell ref="I25:I26"/>
    <mergeCell ref="J25:J26"/>
    <mergeCell ref="K25:K26"/>
    <mergeCell ref="L25:L26"/>
    <mergeCell ref="M25:M26"/>
    <mergeCell ref="L23:L24"/>
    <mergeCell ref="M23:M24"/>
    <mergeCell ref="I23:I24"/>
    <mergeCell ref="J23:J24"/>
    <mergeCell ref="K23:K24"/>
    <mergeCell ref="N25:N26"/>
    <mergeCell ref="N17:N18"/>
    <mergeCell ref="E19:E20"/>
    <mergeCell ref="F19:F20"/>
    <mergeCell ref="G19:G20"/>
    <mergeCell ref="H19:H20"/>
    <mergeCell ref="I19:I20"/>
    <mergeCell ref="J19:J20"/>
    <mergeCell ref="K19:K20"/>
    <mergeCell ref="N19:N20"/>
    <mergeCell ref="G21:G22"/>
    <mergeCell ref="H21:H22"/>
    <mergeCell ref="I21:I22"/>
    <mergeCell ref="J21:J22"/>
    <mergeCell ref="K21:K22"/>
    <mergeCell ref="L21:L22"/>
    <mergeCell ref="M21:M22"/>
    <mergeCell ref="L19:L20"/>
    <mergeCell ref="M19:M20"/>
    <mergeCell ref="N21:N22"/>
    <mergeCell ref="M17:M18"/>
    <mergeCell ref="E58:E59"/>
    <mergeCell ref="F58:F59"/>
    <mergeCell ref="G58:G59"/>
    <mergeCell ref="A80:A81"/>
    <mergeCell ref="A90:A91"/>
    <mergeCell ref="A92:A93"/>
    <mergeCell ref="A86:A87"/>
    <mergeCell ref="A88:A89"/>
    <mergeCell ref="B72:B73"/>
    <mergeCell ref="B74:B75"/>
    <mergeCell ref="E60:E61"/>
    <mergeCell ref="F60:F61"/>
    <mergeCell ref="G60:G61"/>
    <mergeCell ref="C66:C67"/>
    <mergeCell ref="D66:D67"/>
    <mergeCell ref="E66:E67"/>
    <mergeCell ref="F66:F67"/>
    <mergeCell ref="G66:G67"/>
    <mergeCell ref="C70:C71"/>
    <mergeCell ref="D70:D71"/>
    <mergeCell ref="E70:E71"/>
    <mergeCell ref="F70:F71"/>
    <mergeCell ref="G70:G71"/>
    <mergeCell ref="C72:C73"/>
    <mergeCell ref="D72:D73"/>
    <mergeCell ref="E72:E73"/>
    <mergeCell ref="F72:F73"/>
    <mergeCell ref="G72:G73"/>
    <mergeCell ref="B84:B85"/>
    <mergeCell ref="C84:C85"/>
    <mergeCell ref="D84:D85"/>
    <mergeCell ref="E84:E85"/>
    <mergeCell ref="B66:B67"/>
    <mergeCell ref="B68:B69"/>
    <mergeCell ref="B70:B71"/>
    <mergeCell ref="B90:B91"/>
    <mergeCell ref="B109:B110"/>
    <mergeCell ref="B111:B112"/>
    <mergeCell ref="B113:B114"/>
    <mergeCell ref="B115:B116"/>
    <mergeCell ref="B117:B118"/>
    <mergeCell ref="B119:B120"/>
    <mergeCell ref="B121:B122"/>
    <mergeCell ref="B123:B124"/>
    <mergeCell ref="A125:A126"/>
    <mergeCell ref="A60:A61"/>
    <mergeCell ref="A62:A63"/>
    <mergeCell ref="A64:A65"/>
    <mergeCell ref="A66:A67"/>
    <mergeCell ref="A68:A69"/>
    <mergeCell ref="B76:B77"/>
    <mergeCell ref="A82:A83"/>
    <mergeCell ref="B78:B79"/>
    <mergeCell ref="B80:B81"/>
    <mergeCell ref="B82:B83"/>
    <mergeCell ref="A74:A75"/>
    <mergeCell ref="A76:A77"/>
    <mergeCell ref="A78:A79"/>
    <mergeCell ref="B125:B126"/>
    <mergeCell ref="A121:A122"/>
    <mergeCell ref="A123:A124"/>
    <mergeCell ref="A109:A110"/>
    <mergeCell ref="A111:A112"/>
    <mergeCell ref="A113:A114"/>
    <mergeCell ref="A115:A116"/>
    <mergeCell ref="A70:A71"/>
    <mergeCell ref="A72:A73"/>
    <mergeCell ref="A94:A95"/>
    <mergeCell ref="A84:A85"/>
    <mergeCell ref="A117:A118"/>
    <mergeCell ref="A119:A120"/>
    <mergeCell ref="A105:A106"/>
    <mergeCell ref="A107:A108"/>
    <mergeCell ref="H70:H71"/>
    <mergeCell ref="I70:I71"/>
    <mergeCell ref="J70:J71"/>
    <mergeCell ref="K70:K71"/>
    <mergeCell ref="N70:N71"/>
    <mergeCell ref="H72:H73"/>
    <mergeCell ref="I72:I73"/>
    <mergeCell ref="J72:J73"/>
    <mergeCell ref="K72:K73"/>
    <mergeCell ref="L72:L73"/>
    <mergeCell ref="C74:C75"/>
    <mergeCell ref="D74:D75"/>
    <mergeCell ref="E74:E75"/>
    <mergeCell ref="F74:F75"/>
    <mergeCell ref="G74:G75"/>
    <mergeCell ref="H74:H75"/>
    <mergeCell ref="I74:I75"/>
    <mergeCell ref="J74:J75"/>
    <mergeCell ref="K74:K75"/>
    <mergeCell ref="N74:N75"/>
    <mergeCell ref="C76:C77"/>
    <mergeCell ref="D76:D77"/>
    <mergeCell ref="E76:E77"/>
    <mergeCell ref="B179:B180"/>
    <mergeCell ref="C179:C180"/>
    <mergeCell ref="A167:N167"/>
    <mergeCell ref="A169:A170"/>
    <mergeCell ref="N134:N135"/>
    <mergeCell ref="B103:B104"/>
    <mergeCell ref="C103:C104"/>
    <mergeCell ref="D103:D104"/>
    <mergeCell ref="E103:E104"/>
    <mergeCell ref="F103:F104"/>
    <mergeCell ref="G103:G104"/>
    <mergeCell ref="H103:H104"/>
    <mergeCell ref="H134:H135"/>
    <mergeCell ref="I134:I135"/>
    <mergeCell ref="M134:M135"/>
    <mergeCell ref="J134:J135"/>
    <mergeCell ref="K134:K135"/>
    <mergeCell ref="B105:B106"/>
    <mergeCell ref="C105:C106"/>
    <mergeCell ref="D105:D106"/>
    <mergeCell ref="E105:E106"/>
    <mergeCell ref="F105:F106"/>
    <mergeCell ref="G105:G106"/>
    <mergeCell ref="F134:F135"/>
    <mergeCell ref="M105:M106"/>
    <mergeCell ref="N105:N106"/>
    <mergeCell ref="M103:M104"/>
    <mergeCell ref="N103:N104"/>
    <mergeCell ref="A136:A137"/>
    <mergeCell ref="A138:A139"/>
    <mergeCell ref="A140:A141"/>
    <mergeCell ref="A142:A143"/>
    <mergeCell ref="A144:A145"/>
    <mergeCell ref="A146:A147"/>
    <mergeCell ref="A148:A149"/>
    <mergeCell ref="A154:A155"/>
    <mergeCell ref="A156:A157"/>
    <mergeCell ref="A158:A159"/>
    <mergeCell ref="A160:A161"/>
    <mergeCell ref="B136:B137"/>
    <mergeCell ref="C136:C137"/>
    <mergeCell ref="A150:A151"/>
    <mergeCell ref="A152:A153"/>
    <mergeCell ref="B140:B141"/>
    <mergeCell ref="C140:C141"/>
    <mergeCell ref="B144:B145"/>
    <mergeCell ref="C144:C145"/>
    <mergeCell ref="B148:B149"/>
    <mergeCell ref="C148:C149"/>
    <mergeCell ref="B152:B153"/>
    <mergeCell ref="C152:C153"/>
    <mergeCell ref="B138:B139"/>
    <mergeCell ref="M200:M201"/>
    <mergeCell ref="N200:N201"/>
    <mergeCell ref="M193:M194"/>
    <mergeCell ref="N193:N194"/>
    <mergeCell ref="M169:M170"/>
    <mergeCell ref="N169:N170"/>
    <mergeCell ref="A171:A172"/>
    <mergeCell ref="A173:A174"/>
    <mergeCell ref="K171:K172"/>
    <mergeCell ref="L171:L172"/>
    <mergeCell ref="M171:M172"/>
    <mergeCell ref="N171:N172"/>
    <mergeCell ref="B173:B174"/>
    <mergeCell ref="C173:C174"/>
    <mergeCell ref="H171:H172"/>
    <mergeCell ref="I171:I172"/>
    <mergeCell ref="A183:A184"/>
    <mergeCell ref="A185:A186"/>
    <mergeCell ref="A187:A188"/>
    <mergeCell ref="A189:A190"/>
    <mergeCell ref="A175:A176"/>
    <mergeCell ref="A177:A178"/>
    <mergeCell ref="A179:A180"/>
    <mergeCell ref="A181:A182"/>
    <mergeCell ref="M173:M174"/>
    <mergeCell ref="N173:N174"/>
    <mergeCell ref="H173:H174"/>
    <mergeCell ref="I173:I174"/>
    <mergeCell ref="J173:J174"/>
    <mergeCell ref="F173:F174"/>
    <mergeCell ref="G173:G174"/>
    <mergeCell ref="H169:H170"/>
    <mergeCell ref="D179:D180"/>
    <mergeCell ref="E179:E180"/>
    <mergeCell ref="J179:J180"/>
    <mergeCell ref="K179:K180"/>
    <mergeCell ref="D189:D190"/>
    <mergeCell ref="E189:E190"/>
    <mergeCell ref="A202:A203"/>
    <mergeCell ref="A204:A205"/>
    <mergeCell ref="A206:A207"/>
    <mergeCell ref="A208:A209"/>
    <mergeCell ref="A210:A211"/>
    <mergeCell ref="A212:A213"/>
    <mergeCell ref="A214:A215"/>
    <mergeCell ref="A216:A217"/>
    <mergeCell ref="A218:A219"/>
    <mergeCell ref="A220:A221"/>
    <mergeCell ref="B200:B201"/>
    <mergeCell ref="C200:C201"/>
    <mergeCell ref="B202:B203"/>
    <mergeCell ref="C202:C203"/>
    <mergeCell ref="B210:B211"/>
    <mergeCell ref="C210:C211"/>
    <mergeCell ref="B218:B219"/>
    <mergeCell ref="C218:C219"/>
    <mergeCell ref="B204:B205"/>
    <mergeCell ref="C204:C205"/>
    <mergeCell ref="B208:B209"/>
    <mergeCell ref="C208:C209"/>
    <mergeCell ref="B212:B213"/>
    <mergeCell ref="C212:C213"/>
    <mergeCell ref="F193:F194"/>
    <mergeCell ref="A191:A192"/>
    <mergeCell ref="A127:A128"/>
    <mergeCell ref="B127:B128"/>
    <mergeCell ref="C127:C128"/>
    <mergeCell ref="D127:D128"/>
    <mergeCell ref="E127:E128"/>
    <mergeCell ref="F127:F128"/>
    <mergeCell ref="K162:K163"/>
    <mergeCell ref="L162:L163"/>
    <mergeCell ref="M162:M163"/>
    <mergeCell ref="N162:N163"/>
    <mergeCell ref="G162:G163"/>
    <mergeCell ref="H162:H163"/>
    <mergeCell ref="I162:I163"/>
    <mergeCell ref="J162:J163"/>
    <mergeCell ref="A222:A223"/>
    <mergeCell ref="B222:B223"/>
    <mergeCell ref="C222:C223"/>
    <mergeCell ref="D222:D223"/>
    <mergeCell ref="E222:E223"/>
    <mergeCell ref="F222:F223"/>
    <mergeCell ref="I222:I223"/>
    <mergeCell ref="J222:J223"/>
    <mergeCell ref="K222:K223"/>
    <mergeCell ref="L222:L223"/>
    <mergeCell ref="G193:G194"/>
    <mergeCell ref="H193:H194"/>
    <mergeCell ref="G222:G223"/>
    <mergeCell ref="H222:H223"/>
    <mergeCell ref="H204:H205"/>
    <mergeCell ref="I204:I205"/>
    <mergeCell ref="M222:M223"/>
    <mergeCell ref="N222:N223"/>
    <mergeCell ref="N51:N52"/>
    <mergeCell ref="H51:H52"/>
    <mergeCell ref="I51:I52"/>
    <mergeCell ref="J51:J52"/>
    <mergeCell ref="E96:E97"/>
    <mergeCell ref="F96:F97"/>
    <mergeCell ref="G96:G97"/>
    <mergeCell ref="H96:H97"/>
    <mergeCell ref="A96:A97"/>
    <mergeCell ref="B96:B97"/>
    <mergeCell ref="C96:C97"/>
    <mergeCell ref="D96:D97"/>
    <mergeCell ref="I96:I97"/>
    <mergeCell ref="J96:J97"/>
    <mergeCell ref="K96:K97"/>
    <mergeCell ref="L96:L97"/>
    <mergeCell ref="I103:I104"/>
    <mergeCell ref="J103:J104"/>
    <mergeCell ref="K103:K104"/>
    <mergeCell ref="L103:L104"/>
    <mergeCell ref="B60:B61"/>
    <mergeCell ref="K58:K59"/>
    <mergeCell ref="L58:L59"/>
    <mergeCell ref="M58:M59"/>
    <mergeCell ref="N58:N59"/>
    <mergeCell ref="H58:H59"/>
    <mergeCell ref="I58:I59"/>
    <mergeCell ref="J58:J59"/>
    <mergeCell ref="H60:H61"/>
    <mergeCell ref="I60:I61"/>
    <mergeCell ref="J60:J61"/>
    <mergeCell ref="K60:K61"/>
    <mergeCell ref="A200:A201"/>
    <mergeCell ref="I193:I194"/>
    <mergeCell ref="J193:J194"/>
    <mergeCell ref="K193:K194"/>
    <mergeCell ref="A193:A194"/>
    <mergeCell ref="B193:B194"/>
    <mergeCell ref="C193:C194"/>
    <mergeCell ref="C17:C18"/>
    <mergeCell ref="D17:D18"/>
    <mergeCell ref="A103:A104"/>
    <mergeCell ref="D15:D16"/>
    <mergeCell ref="A21:A22"/>
    <mergeCell ref="J15:J16"/>
    <mergeCell ref="K15:K16"/>
    <mergeCell ref="F162:F163"/>
    <mergeCell ref="A35:A36"/>
    <mergeCell ref="A37:A38"/>
    <mergeCell ref="A132:N132"/>
    <mergeCell ref="A134:A135"/>
    <mergeCell ref="I127:I128"/>
    <mergeCell ref="A45:A46"/>
    <mergeCell ref="A19:A20"/>
    <mergeCell ref="B17:B18"/>
    <mergeCell ref="D51:D52"/>
    <mergeCell ref="E51:E52"/>
    <mergeCell ref="F51:F52"/>
    <mergeCell ref="C21:C22"/>
    <mergeCell ref="D21:D22"/>
    <mergeCell ref="E21:E22"/>
    <mergeCell ref="F21:F22"/>
    <mergeCell ref="G51:G52"/>
    <mergeCell ref="A47:A48"/>
    <mergeCell ref="A25:A26"/>
    <mergeCell ref="A39:A40"/>
    <mergeCell ref="A41:A42"/>
    <mergeCell ref="A43:A44"/>
    <mergeCell ref="A27:A28"/>
    <mergeCell ref="A29:A30"/>
    <mergeCell ref="A31:A32"/>
    <mergeCell ref="A33:A34"/>
    <mergeCell ref="C15:C16"/>
    <mergeCell ref="K51:K52"/>
    <mergeCell ref="L51:L52"/>
    <mergeCell ref="M51:M52"/>
    <mergeCell ref="C23:C24"/>
    <mergeCell ref="D23:D24"/>
    <mergeCell ref="E23:E24"/>
    <mergeCell ref="F23:F24"/>
    <mergeCell ref="G23:G24"/>
    <mergeCell ref="H23:H24"/>
    <mergeCell ref="C27:C28"/>
    <mergeCell ref="D27:D28"/>
    <mergeCell ref="L15:L16"/>
    <mergeCell ref="A49:A50"/>
    <mergeCell ref="A51:A52"/>
    <mergeCell ref="B51:B52"/>
    <mergeCell ref="B49:B50"/>
    <mergeCell ref="E49:E50"/>
    <mergeCell ref="F49:F50"/>
    <mergeCell ref="E47:E48"/>
    <mergeCell ref="F47:F48"/>
    <mergeCell ref="E27:E28"/>
    <mergeCell ref="F27:F28"/>
    <mergeCell ref="G27:G28"/>
    <mergeCell ref="K127:K128"/>
    <mergeCell ref="L127:L128"/>
    <mergeCell ref="M127:M128"/>
    <mergeCell ref="B134:B135"/>
    <mergeCell ref="A162:A163"/>
    <mergeCell ref="B162:B163"/>
    <mergeCell ref="C162:C163"/>
    <mergeCell ref="D162:D163"/>
    <mergeCell ref="E162:E163"/>
    <mergeCell ref="N15:N16"/>
    <mergeCell ref="A17:A18"/>
    <mergeCell ref="E17:E18"/>
    <mergeCell ref="F17:F18"/>
    <mergeCell ref="G17:G18"/>
    <mergeCell ref="H17:H18"/>
    <mergeCell ref="I17:I18"/>
    <mergeCell ref="J17:J18"/>
    <mergeCell ref="K17:K18"/>
    <mergeCell ref="E15:E16"/>
    <mergeCell ref="C19:C20"/>
    <mergeCell ref="D19:D20"/>
    <mergeCell ref="B19:B20"/>
    <mergeCell ref="M15:M16"/>
    <mergeCell ref="A15:A16"/>
    <mergeCell ref="A58:A59"/>
    <mergeCell ref="B15:B16"/>
    <mergeCell ref="F15:F16"/>
    <mergeCell ref="G15:G16"/>
    <mergeCell ref="H15:H16"/>
    <mergeCell ref="I15:I16"/>
    <mergeCell ref="L17:L18"/>
    <mergeCell ref="A23:A24"/>
  </mergeCells>
  <phoneticPr fontId="2"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12'!A42" display="1 - FERROEXPRESO PAMPEANO S.A."/>
    <hyperlink ref="A5:E5" location="'2012'!A86" display="2 - NUEVO CENTRAL ARGENTINO S.A."/>
    <hyperlink ref="A6:E6" location="'2012'!A128" display="3 - FERROSUR ROCA S.A."/>
    <hyperlink ref="A7:E7" location="'2012'!A162" display="4 - AMERICA LATINA LOGISTICA CENTRAL S.A. (EX-BUENOS AIRES AL PACIFICO - SAN MARTIN S.A.)"/>
    <hyperlink ref="A8:E8" location="'2012'!A194" display="5 - AMERICA LATINA LOGISTICA  MESOPOTAMICA S.A. (EX-FERROCARRIL MESOPOTAMICO - GRAL. URQUIZA S.A.)"/>
    <hyperlink ref="A9:E9" location="'2012'!A223" display="6 - BELGRANO CARGAS S.A."/>
    <hyperlink ref="A10:E10" location="'2012'!A238"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4"/>
  <sheetViews>
    <sheetView showGridLines="0" showRowColHeaders="0" view="pageLayout" topLeftCell="C622" zoomScaleNormal="100" workbookViewId="0">
      <selection activeCell="H652" sqref="H652"/>
    </sheetView>
  </sheetViews>
  <sheetFormatPr baseColWidth="10" defaultRowHeight="12.75" x14ac:dyDescent="0.2"/>
  <cols>
    <col min="1" max="1" width="25.7109375" customWidth="1"/>
    <col min="2" max="14" width="13.7109375" customWidth="1"/>
  </cols>
  <sheetData>
    <row r="1" spans="1:14" ht="21" customHeight="1" x14ac:dyDescent="0.2">
      <c r="A1" s="2"/>
      <c r="B1" s="2"/>
      <c r="C1" s="2"/>
      <c r="D1" s="2"/>
      <c r="E1" s="2"/>
      <c r="F1" s="2"/>
      <c r="G1" s="2"/>
      <c r="H1" s="2"/>
      <c r="I1" s="2"/>
      <c r="J1" s="2"/>
      <c r="K1" s="2"/>
      <c r="L1" s="2"/>
      <c r="M1" s="2"/>
      <c r="N1" s="20"/>
    </row>
    <row r="2" spans="1:14" ht="21" customHeight="1" x14ac:dyDescent="0.2">
      <c r="A2" s="200" t="s">
        <v>229</v>
      </c>
      <c r="B2" s="200"/>
      <c r="C2" s="200"/>
      <c r="D2" s="200"/>
      <c r="E2" s="200"/>
      <c r="F2" s="200"/>
      <c r="G2" s="200"/>
      <c r="H2" s="200"/>
      <c r="I2" s="200"/>
      <c r="J2" s="200"/>
      <c r="K2" s="200"/>
      <c r="L2" s="200"/>
      <c r="M2" s="200"/>
      <c r="N2" s="200"/>
    </row>
    <row r="3" spans="1:14" s="142" customFormat="1" ht="21" customHeight="1" thickBot="1" x14ac:dyDescent="0.25">
      <c r="A3" s="123"/>
      <c r="B3" s="123"/>
      <c r="C3" s="123"/>
      <c r="D3" s="123"/>
      <c r="E3" s="123"/>
      <c r="F3" s="123"/>
      <c r="G3" s="123"/>
      <c r="H3" s="123"/>
      <c r="I3" s="123"/>
      <c r="J3" s="123"/>
      <c r="K3" s="123"/>
      <c r="L3" s="123"/>
      <c r="M3" s="123"/>
      <c r="N3" s="123"/>
    </row>
    <row r="4" spans="1:14" ht="21" customHeight="1" thickTop="1" thickBot="1" x14ac:dyDescent="0.25">
      <c r="A4" s="148" t="s">
        <v>373</v>
      </c>
      <c r="B4" s="149"/>
      <c r="C4" s="150"/>
      <c r="D4" s="13"/>
      <c r="E4" s="13"/>
      <c r="F4" s="13"/>
      <c r="G4" s="13"/>
      <c r="H4" s="13"/>
      <c r="I4" s="13"/>
      <c r="J4" s="13"/>
      <c r="K4" s="14"/>
    </row>
    <row r="5" spans="1:14" ht="21" customHeight="1" thickTop="1" thickBot="1" x14ac:dyDescent="0.25">
      <c r="A5" s="148" t="s">
        <v>31</v>
      </c>
      <c r="B5" s="149"/>
      <c r="C5" s="150"/>
      <c r="D5" s="25"/>
      <c r="E5" s="15"/>
      <c r="F5" s="15"/>
      <c r="G5" s="15"/>
      <c r="H5" s="15"/>
      <c r="I5" s="15"/>
      <c r="J5" s="15"/>
      <c r="K5" s="16"/>
    </row>
    <row r="6" spans="1:14" ht="21" customHeight="1" thickTop="1" thickBot="1" x14ac:dyDescent="0.25">
      <c r="A6" s="148" t="s">
        <v>50</v>
      </c>
      <c r="B6" s="149"/>
      <c r="C6" s="150"/>
      <c r="D6" s="25"/>
      <c r="E6" s="15"/>
      <c r="F6" s="15"/>
      <c r="G6" s="15"/>
      <c r="H6" s="15"/>
      <c r="I6" s="15"/>
      <c r="J6" s="15"/>
      <c r="K6" s="16"/>
    </row>
    <row r="7" spans="1:14" ht="21" customHeight="1" thickTop="1" thickBot="1" x14ac:dyDescent="0.25">
      <c r="A7" s="148" t="s">
        <v>230</v>
      </c>
      <c r="B7" s="149"/>
      <c r="C7" s="150"/>
      <c r="D7" s="25"/>
      <c r="E7" s="15"/>
      <c r="F7" s="15"/>
      <c r="G7" s="15"/>
      <c r="H7" s="15"/>
      <c r="I7" s="15"/>
      <c r="J7" s="15"/>
      <c r="K7" s="16"/>
    </row>
    <row r="8" spans="1:14" ht="21" customHeight="1" thickTop="1" thickBot="1" x14ac:dyDescent="0.25">
      <c r="A8" s="148" t="s">
        <v>231</v>
      </c>
      <c r="B8" s="149"/>
      <c r="C8" s="150"/>
      <c r="D8" s="25"/>
      <c r="E8" s="15"/>
      <c r="F8" s="15"/>
      <c r="G8" s="15"/>
      <c r="H8" s="15"/>
      <c r="I8" s="15"/>
      <c r="J8" s="15"/>
      <c r="K8" s="16"/>
    </row>
    <row r="9" spans="1:14" ht="21" customHeight="1" thickTop="1" thickBot="1" x14ac:dyDescent="0.25">
      <c r="A9" s="148" t="s">
        <v>232</v>
      </c>
      <c r="B9" s="149"/>
      <c r="C9" s="150"/>
      <c r="D9" s="25"/>
      <c r="E9" s="15"/>
      <c r="F9" s="15"/>
      <c r="G9" s="15"/>
      <c r="H9" s="15"/>
      <c r="I9" s="15"/>
      <c r="J9" s="15"/>
      <c r="K9" s="16"/>
    </row>
    <row r="10" spans="1:14" ht="21" customHeight="1" thickTop="1" thickBot="1" x14ac:dyDescent="0.25">
      <c r="A10" s="148" t="s">
        <v>90</v>
      </c>
      <c r="B10" s="149"/>
      <c r="C10" s="150"/>
      <c r="D10" s="25"/>
      <c r="E10" s="15"/>
      <c r="F10" s="15"/>
      <c r="G10" s="15"/>
      <c r="H10" s="15"/>
      <c r="I10" s="15"/>
      <c r="J10" s="15"/>
      <c r="K10" s="16"/>
    </row>
    <row r="11" spans="1:14" s="142" customFormat="1" ht="13.5" thickTop="1" x14ac:dyDescent="0.2">
      <c r="A11" s="38"/>
      <c r="B11" s="38"/>
      <c r="C11" s="38"/>
      <c r="D11" s="38"/>
      <c r="E11" s="38"/>
      <c r="F11" s="25"/>
      <c r="G11" s="25"/>
      <c r="H11" s="15"/>
      <c r="I11" s="15"/>
      <c r="J11" s="15"/>
      <c r="K11" s="15"/>
      <c r="L11" s="15"/>
      <c r="M11" s="15"/>
      <c r="N11" s="16"/>
    </row>
    <row r="12" spans="1:14" ht="12.75" customHeight="1" x14ac:dyDescent="0.2">
      <c r="A12" s="220" t="s">
        <v>366</v>
      </c>
      <c r="B12" s="220"/>
      <c r="C12" s="220"/>
      <c r="D12" s="220"/>
      <c r="E12" s="220"/>
      <c r="F12" s="220"/>
      <c r="G12" s="220"/>
      <c r="H12" s="220"/>
      <c r="I12" s="220"/>
      <c r="J12" s="220"/>
      <c r="K12" s="220"/>
      <c r="L12" s="220"/>
      <c r="M12" s="220"/>
      <c r="N12" s="220"/>
    </row>
    <row r="13" spans="1:14" ht="13.5" customHeight="1" thickBot="1" x14ac:dyDescent="0.25">
      <c r="A13" s="221"/>
      <c r="B13" s="221"/>
      <c r="C13" s="221"/>
      <c r="D13" s="221"/>
      <c r="E13" s="221"/>
      <c r="F13" s="221"/>
      <c r="G13" s="221"/>
      <c r="H13" s="221"/>
      <c r="I13" s="221"/>
      <c r="J13" s="221"/>
      <c r="K13" s="221"/>
      <c r="L13" s="221"/>
      <c r="M13" s="221"/>
      <c r="N13" s="221"/>
    </row>
    <row r="14" spans="1:14" ht="21"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21" customHeight="1" thickBot="1" x14ac:dyDescent="0.25">
      <c r="A15" s="127" t="s">
        <v>251</v>
      </c>
      <c r="B15" s="128">
        <v>0</v>
      </c>
      <c r="C15" s="128">
        <v>823.35</v>
      </c>
      <c r="D15" s="128">
        <v>11123.49</v>
      </c>
      <c r="E15" s="128">
        <v>22114.11</v>
      </c>
      <c r="F15" s="128">
        <v>8013.61</v>
      </c>
      <c r="G15" s="128">
        <v>5590.36</v>
      </c>
      <c r="H15" s="128">
        <v>6912.74</v>
      </c>
      <c r="I15" s="128">
        <v>7073.1200000000008</v>
      </c>
      <c r="J15" s="128">
        <v>1373.42</v>
      </c>
      <c r="K15" s="128">
        <v>0</v>
      </c>
      <c r="L15" s="128">
        <v>1180.31</v>
      </c>
      <c r="M15" s="128">
        <v>3758.77</v>
      </c>
      <c r="N15" s="128">
        <v>67963.28</v>
      </c>
    </row>
    <row r="16" spans="1:14" ht="21" customHeight="1" x14ac:dyDescent="0.2">
      <c r="A16" s="77" t="s">
        <v>252</v>
      </c>
      <c r="B16" s="129">
        <v>0</v>
      </c>
      <c r="C16" s="129">
        <v>0</v>
      </c>
      <c r="D16" s="129">
        <v>11268.3</v>
      </c>
      <c r="E16" s="129">
        <v>20797.27</v>
      </c>
      <c r="F16" s="129">
        <v>-190.62999999999994</v>
      </c>
      <c r="G16" s="129">
        <v>4</v>
      </c>
      <c r="H16" s="129">
        <v>4205.84</v>
      </c>
      <c r="I16" s="129">
        <v>2869.42</v>
      </c>
      <c r="J16" s="129">
        <v>1373.42</v>
      </c>
      <c r="K16" s="129">
        <v>0</v>
      </c>
      <c r="L16" s="129">
        <v>0</v>
      </c>
      <c r="M16" s="129">
        <v>2080.52</v>
      </c>
      <c r="N16" s="130">
        <v>42408.139999999992</v>
      </c>
    </row>
    <row r="17" spans="1:14" ht="21" customHeight="1" x14ac:dyDescent="0.2">
      <c r="A17" s="77" t="s">
        <v>234</v>
      </c>
      <c r="B17" s="129">
        <v>0</v>
      </c>
      <c r="C17" s="129">
        <v>823.35</v>
      </c>
      <c r="D17" s="129">
        <v>-144.81000000000006</v>
      </c>
      <c r="E17" s="129">
        <v>1316.84</v>
      </c>
      <c r="F17" s="129">
        <v>8204.24</v>
      </c>
      <c r="G17" s="129">
        <v>5586.36</v>
      </c>
      <c r="H17" s="129">
        <v>2706.9</v>
      </c>
      <c r="I17" s="129">
        <v>4203.7000000000007</v>
      </c>
      <c r="J17" s="129">
        <v>0</v>
      </c>
      <c r="K17" s="129">
        <v>0</v>
      </c>
      <c r="L17" s="129">
        <v>1180.31</v>
      </c>
      <c r="M17" s="129">
        <v>1678.25</v>
      </c>
      <c r="N17" s="130">
        <v>25555.140000000003</v>
      </c>
    </row>
    <row r="18" spans="1:14" ht="21" customHeight="1" x14ac:dyDescent="0.2">
      <c r="A18" s="77" t="s">
        <v>253</v>
      </c>
      <c r="B18" s="129">
        <v>0</v>
      </c>
      <c r="C18" s="129">
        <v>0</v>
      </c>
      <c r="D18" s="129">
        <v>0</v>
      </c>
      <c r="E18" s="129">
        <v>0</v>
      </c>
      <c r="F18" s="129">
        <v>0</v>
      </c>
      <c r="G18" s="129">
        <v>0</v>
      </c>
      <c r="H18" s="129">
        <v>0</v>
      </c>
      <c r="I18" s="129">
        <v>0</v>
      </c>
      <c r="J18" s="129">
        <v>0</v>
      </c>
      <c r="K18" s="129">
        <v>0</v>
      </c>
      <c r="L18" s="129">
        <v>0</v>
      </c>
      <c r="M18" s="129">
        <v>0</v>
      </c>
      <c r="N18" s="130">
        <v>0</v>
      </c>
    </row>
    <row r="19" spans="1:14" ht="21"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0">
        <v>0</v>
      </c>
    </row>
    <row r="20" spans="1:14" ht="21" customHeight="1" thickBot="1" x14ac:dyDescent="0.25">
      <c r="A20" s="79" t="s">
        <v>255</v>
      </c>
      <c r="B20" s="131">
        <v>0</v>
      </c>
      <c r="C20" s="129">
        <v>0</v>
      </c>
      <c r="D20" s="129">
        <v>0</v>
      </c>
      <c r="E20" s="129">
        <v>0</v>
      </c>
      <c r="F20" s="129">
        <v>0</v>
      </c>
      <c r="G20" s="129">
        <v>0</v>
      </c>
      <c r="H20" s="129">
        <v>0</v>
      </c>
      <c r="I20" s="129">
        <v>0</v>
      </c>
      <c r="J20" s="129">
        <v>0</v>
      </c>
      <c r="K20" s="129">
        <v>0</v>
      </c>
      <c r="L20" s="129">
        <v>0</v>
      </c>
      <c r="M20" s="129">
        <v>0</v>
      </c>
      <c r="N20" s="130">
        <v>0</v>
      </c>
    </row>
    <row r="21" spans="1:14" ht="21" customHeight="1" thickBot="1" x14ac:dyDescent="0.25">
      <c r="A21" s="132" t="s">
        <v>256</v>
      </c>
      <c r="B21" s="133">
        <v>0</v>
      </c>
      <c r="C21" s="133">
        <v>0</v>
      </c>
      <c r="D21" s="133">
        <v>0</v>
      </c>
      <c r="E21" s="133">
        <v>0</v>
      </c>
      <c r="F21" s="133">
        <v>0</v>
      </c>
      <c r="G21" s="133">
        <v>0</v>
      </c>
      <c r="H21" s="133">
        <v>0</v>
      </c>
      <c r="I21" s="133">
        <v>0</v>
      </c>
      <c r="J21" s="133">
        <v>0</v>
      </c>
      <c r="K21" s="133">
        <v>0</v>
      </c>
      <c r="L21" s="133">
        <v>0</v>
      </c>
      <c r="M21" s="133">
        <v>0</v>
      </c>
      <c r="N21" s="133">
        <v>0</v>
      </c>
    </row>
    <row r="22" spans="1:14" ht="21" customHeight="1" x14ac:dyDescent="0.2">
      <c r="A22" s="80" t="s">
        <v>257</v>
      </c>
      <c r="B22" s="129">
        <v>0</v>
      </c>
      <c r="C22" s="129">
        <v>0</v>
      </c>
      <c r="D22" s="129">
        <v>0</v>
      </c>
      <c r="E22" s="129">
        <v>0</v>
      </c>
      <c r="F22" s="129">
        <v>0</v>
      </c>
      <c r="G22" s="129">
        <v>0</v>
      </c>
      <c r="H22" s="129">
        <v>0</v>
      </c>
      <c r="I22" s="129">
        <v>0</v>
      </c>
      <c r="J22" s="129">
        <v>0</v>
      </c>
      <c r="K22" s="129">
        <v>0</v>
      </c>
      <c r="L22" s="129">
        <v>0</v>
      </c>
      <c r="M22" s="129">
        <v>0</v>
      </c>
      <c r="N22" s="130">
        <v>0</v>
      </c>
    </row>
    <row r="23" spans="1:14" ht="21"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0">
        <v>0</v>
      </c>
    </row>
    <row r="24" spans="1:14" ht="21"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0">
        <v>0</v>
      </c>
    </row>
    <row r="25" spans="1:14" ht="21"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0">
        <v>0</v>
      </c>
    </row>
    <row r="26" spans="1:14" ht="21"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0">
        <v>0</v>
      </c>
    </row>
    <row r="27" spans="1:14" ht="21"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0">
        <v>0</v>
      </c>
    </row>
    <row r="28" spans="1:14" ht="21" customHeight="1" thickBot="1" x14ac:dyDescent="0.25">
      <c r="A28" s="132" t="s">
        <v>263</v>
      </c>
      <c r="B28" s="133">
        <v>55272.76</v>
      </c>
      <c r="C28" s="133">
        <v>26881.32</v>
      </c>
      <c r="D28" s="133">
        <v>18073.139999999996</v>
      </c>
      <c r="E28" s="133">
        <v>11180.709999999997</v>
      </c>
      <c r="F28" s="133">
        <v>5477.18</v>
      </c>
      <c r="G28" s="133">
        <v>4143.28</v>
      </c>
      <c r="H28" s="133">
        <v>1513.22</v>
      </c>
      <c r="I28" s="133">
        <v>10365.299999999999</v>
      </c>
      <c r="J28" s="133">
        <v>20940.399999999998</v>
      </c>
      <c r="K28" s="133">
        <v>18346.18</v>
      </c>
      <c r="L28" s="133">
        <v>12508.07</v>
      </c>
      <c r="M28" s="133">
        <v>38905.49</v>
      </c>
      <c r="N28" s="133">
        <v>223607.05</v>
      </c>
    </row>
    <row r="29" spans="1:14" ht="21" customHeight="1" x14ac:dyDescent="0.2">
      <c r="A29" s="80" t="s">
        <v>264</v>
      </c>
      <c r="B29" s="129">
        <v>0</v>
      </c>
      <c r="C29" s="129">
        <v>0</v>
      </c>
      <c r="D29" s="129">
        <v>0</v>
      </c>
      <c r="E29" s="129">
        <v>912</v>
      </c>
      <c r="F29" s="129">
        <v>0</v>
      </c>
      <c r="G29" s="129">
        <v>410</v>
      </c>
      <c r="H29" s="129">
        <v>376</v>
      </c>
      <c r="I29" s="129">
        <v>348</v>
      </c>
      <c r="J29" s="129">
        <v>390.46</v>
      </c>
      <c r="K29" s="129">
        <v>-150.00000000000006</v>
      </c>
      <c r="L29" s="129">
        <v>472.00000000000006</v>
      </c>
      <c r="M29" s="129">
        <v>-704.46</v>
      </c>
      <c r="N29" s="130">
        <v>2054</v>
      </c>
    </row>
    <row r="30" spans="1:14" ht="21"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0">
        <v>0</v>
      </c>
    </row>
    <row r="31" spans="1:14" ht="21"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0">
        <v>0</v>
      </c>
    </row>
    <row r="32" spans="1:14" ht="21" customHeight="1" thickBot="1" x14ac:dyDescent="0.25">
      <c r="A32" s="80" t="s">
        <v>267</v>
      </c>
      <c r="B32" s="129">
        <v>55272.76</v>
      </c>
      <c r="C32" s="129">
        <v>26881.32</v>
      </c>
      <c r="D32" s="129">
        <v>18073.139999999996</v>
      </c>
      <c r="E32" s="129">
        <v>10268.709999999997</v>
      </c>
      <c r="F32" s="129">
        <v>5477.18</v>
      </c>
      <c r="G32" s="129">
        <v>3733.2799999999997</v>
      </c>
      <c r="H32" s="129">
        <v>1137.22</v>
      </c>
      <c r="I32" s="129">
        <v>10017.299999999999</v>
      </c>
      <c r="J32" s="129">
        <v>20549.939999999999</v>
      </c>
      <c r="K32" s="129">
        <v>18496.18</v>
      </c>
      <c r="L32" s="129">
        <v>12036.07</v>
      </c>
      <c r="M32" s="129">
        <v>39609.949999999997</v>
      </c>
      <c r="N32" s="130">
        <v>221553.05</v>
      </c>
    </row>
    <row r="33" spans="1:14" ht="21" customHeight="1" thickBot="1" x14ac:dyDescent="0.25">
      <c r="A33" s="132" t="s">
        <v>268</v>
      </c>
      <c r="B33" s="134">
        <v>53395.369999999995</v>
      </c>
      <c r="C33" s="134">
        <v>109875.89000000001</v>
      </c>
      <c r="D33" s="134">
        <v>203368.96999999991</v>
      </c>
      <c r="E33" s="134">
        <v>158821.20000000004</v>
      </c>
      <c r="F33" s="134">
        <v>205504.12</v>
      </c>
      <c r="G33" s="134">
        <v>207172.62000000011</v>
      </c>
      <c r="H33" s="134">
        <v>130317.45000000006</v>
      </c>
      <c r="I33" s="134">
        <v>43623.890000000007</v>
      </c>
      <c r="J33" s="134">
        <v>21028.380000000005</v>
      </c>
      <c r="K33" s="134">
        <v>8733.4</v>
      </c>
      <c r="L33" s="134">
        <v>3493.51</v>
      </c>
      <c r="M33" s="134">
        <v>7386.119999999999</v>
      </c>
      <c r="N33" s="134">
        <v>1152720.9200000002</v>
      </c>
    </row>
    <row r="34" spans="1:14" ht="21" customHeight="1" x14ac:dyDescent="0.2">
      <c r="A34" s="80" t="s">
        <v>269</v>
      </c>
      <c r="B34" s="129">
        <v>53395.369999999995</v>
      </c>
      <c r="C34" s="129">
        <v>109875.89000000001</v>
      </c>
      <c r="D34" s="129">
        <v>203368.96999999991</v>
      </c>
      <c r="E34" s="129">
        <v>158821.20000000004</v>
      </c>
      <c r="F34" s="129">
        <v>205504.12</v>
      </c>
      <c r="G34" s="129">
        <v>207172.62000000011</v>
      </c>
      <c r="H34" s="129">
        <v>130317.45000000006</v>
      </c>
      <c r="I34" s="129">
        <v>43623.890000000007</v>
      </c>
      <c r="J34" s="129">
        <v>21028.380000000005</v>
      </c>
      <c r="K34" s="129">
        <v>8733.4</v>
      </c>
      <c r="L34" s="129">
        <v>3493.51</v>
      </c>
      <c r="M34" s="129">
        <v>7386.119999999999</v>
      </c>
      <c r="N34" s="135">
        <v>1152720.9200000002</v>
      </c>
    </row>
    <row r="35" spans="1:14" ht="21" customHeight="1" thickBot="1" x14ac:dyDescent="0.25">
      <c r="A35" s="80" t="s">
        <v>270</v>
      </c>
      <c r="B35" s="129">
        <v>0</v>
      </c>
      <c r="C35" s="129">
        <v>0</v>
      </c>
      <c r="D35" s="129">
        <v>0</v>
      </c>
      <c r="E35" s="129">
        <v>0</v>
      </c>
      <c r="F35" s="129">
        <v>0</v>
      </c>
      <c r="G35" s="129">
        <v>0</v>
      </c>
      <c r="H35" s="129">
        <v>0</v>
      </c>
      <c r="I35" s="129">
        <v>0</v>
      </c>
      <c r="J35" s="129">
        <v>0</v>
      </c>
      <c r="K35" s="129">
        <v>0</v>
      </c>
      <c r="L35" s="129">
        <v>0</v>
      </c>
      <c r="M35" s="129">
        <v>0</v>
      </c>
      <c r="N35" s="135">
        <v>0</v>
      </c>
    </row>
    <row r="36" spans="1:14" ht="21" customHeight="1" thickBot="1" x14ac:dyDescent="0.25">
      <c r="A36" s="132" t="s">
        <v>271</v>
      </c>
      <c r="B36" s="133">
        <v>176704.46</v>
      </c>
      <c r="C36" s="133">
        <v>129998.66999999998</v>
      </c>
      <c r="D36" s="133">
        <v>73898.600000000006</v>
      </c>
      <c r="E36" s="133">
        <v>145282.07999999999</v>
      </c>
      <c r="F36" s="133">
        <v>170556.93000000005</v>
      </c>
      <c r="G36" s="133">
        <v>159770.64000000004</v>
      </c>
      <c r="H36" s="133">
        <v>249859.25000000003</v>
      </c>
      <c r="I36" s="133">
        <v>295959.08999999991</v>
      </c>
      <c r="J36" s="133">
        <v>200278.12999999989</v>
      </c>
      <c r="K36" s="133">
        <v>65266</v>
      </c>
      <c r="L36" s="133">
        <v>28120.86</v>
      </c>
      <c r="M36" s="133">
        <v>52400.560000000005</v>
      </c>
      <c r="N36" s="133">
        <v>1748095.27</v>
      </c>
    </row>
    <row r="37" spans="1:14" ht="21" customHeight="1" x14ac:dyDescent="0.2">
      <c r="A37" s="80" t="s">
        <v>272</v>
      </c>
      <c r="B37" s="129">
        <v>35602.580000000009</v>
      </c>
      <c r="C37" s="129">
        <v>25354.109999999993</v>
      </c>
      <c r="D37" s="129">
        <v>21312.459999999995</v>
      </c>
      <c r="E37" s="129">
        <v>3847.03</v>
      </c>
      <c r="F37" s="129">
        <v>0</v>
      </c>
      <c r="G37" s="129">
        <v>2014.65</v>
      </c>
      <c r="H37" s="129">
        <v>0</v>
      </c>
      <c r="I37" s="129">
        <v>2055.2400000000002</v>
      </c>
      <c r="J37" s="129">
        <v>0</v>
      </c>
      <c r="K37" s="129">
        <v>1552.93</v>
      </c>
      <c r="L37" s="129">
        <v>0</v>
      </c>
      <c r="M37" s="129">
        <v>32077.49</v>
      </c>
      <c r="N37" s="135">
        <v>123816.48999999999</v>
      </c>
    </row>
    <row r="38" spans="1:14" ht="21" customHeight="1" x14ac:dyDescent="0.2">
      <c r="A38" s="80" t="s">
        <v>273</v>
      </c>
      <c r="B38" s="129">
        <v>13795.28</v>
      </c>
      <c r="C38" s="129">
        <v>2559.3599999999997</v>
      </c>
      <c r="D38" s="129">
        <v>798.56</v>
      </c>
      <c r="E38" s="129">
        <v>-1</v>
      </c>
      <c r="F38" s="129">
        <v>308.60000000000002</v>
      </c>
      <c r="G38" s="129">
        <v>199.62</v>
      </c>
      <c r="H38" s="129">
        <v>2085.0500000000002</v>
      </c>
      <c r="I38" s="129">
        <v>0</v>
      </c>
      <c r="J38" s="129">
        <v>0</v>
      </c>
      <c r="K38" s="129">
        <v>0</v>
      </c>
      <c r="L38" s="129">
        <v>0</v>
      </c>
      <c r="M38" s="129">
        <v>0</v>
      </c>
      <c r="N38" s="135">
        <v>19745.469999999998</v>
      </c>
    </row>
    <row r="39" spans="1:14" ht="21" customHeight="1" x14ac:dyDescent="0.2">
      <c r="A39" s="80" t="s">
        <v>274</v>
      </c>
      <c r="B39" s="129">
        <v>6957.8000000000011</v>
      </c>
      <c r="C39" s="129">
        <v>-3</v>
      </c>
      <c r="D39" s="129">
        <v>27387.860000000004</v>
      </c>
      <c r="E39" s="129">
        <v>15448.390000000001</v>
      </c>
      <c r="F39" s="129">
        <v>8680.2000000000007</v>
      </c>
      <c r="G39" s="129">
        <v>3</v>
      </c>
      <c r="H39" s="129">
        <v>3621.12</v>
      </c>
      <c r="I39" s="129">
        <v>5862.3000000000011</v>
      </c>
      <c r="J39" s="129">
        <v>12172.780000000002</v>
      </c>
      <c r="K39" s="129">
        <v>5473.84</v>
      </c>
      <c r="L39" s="129">
        <v>4850.29</v>
      </c>
      <c r="M39" s="129">
        <v>5238.59</v>
      </c>
      <c r="N39" s="135">
        <v>95693.169999999984</v>
      </c>
    </row>
    <row r="40" spans="1:14" ht="21" customHeight="1" x14ac:dyDescent="0.2">
      <c r="A40" s="80" t="s">
        <v>275</v>
      </c>
      <c r="B40" s="129">
        <v>120348.79999999999</v>
      </c>
      <c r="C40" s="129">
        <v>102088.19999999998</v>
      </c>
      <c r="D40" s="129">
        <v>24399.719999999998</v>
      </c>
      <c r="E40" s="129">
        <v>125987.65999999999</v>
      </c>
      <c r="F40" s="129">
        <v>161568.13000000006</v>
      </c>
      <c r="G40" s="129">
        <v>157553.37000000005</v>
      </c>
      <c r="H40" s="129">
        <v>244153.08000000002</v>
      </c>
      <c r="I40" s="129">
        <v>288041.54999999993</v>
      </c>
      <c r="J40" s="129">
        <v>188105.34999999989</v>
      </c>
      <c r="K40" s="129">
        <v>58239.23</v>
      </c>
      <c r="L40" s="129">
        <v>23270.57</v>
      </c>
      <c r="M40" s="129">
        <v>15084.480000000001</v>
      </c>
      <c r="N40" s="135">
        <v>1508840.1400000001</v>
      </c>
    </row>
    <row r="41" spans="1:14" ht="21" customHeight="1" x14ac:dyDescent="0.2">
      <c r="A41" s="80" t="s">
        <v>276</v>
      </c>
      <c r="B41" s="129">
        <v>0</v>
      </c>
      <c r="C41" s="129">
        <v>0</v>
      </c>
      <c r="D41" s="129">
        <v>0</v>
      </c>
      <c r="E41" s="129">
        <v>0</v>
      </c>
      <c r="F41" s="129">
        <v>0</v>
      </c>
      <c r="G41" s="129">
        <v>0</v>
      </c>
      <c r="H41" s="129">
        <v>0</v>
      </c>
      <c r="I41" s="129">
        <v>0</v>
      </c>
      <c r="J41" s="129">
        <v>0</v>
      </c>
      <c r="K41" s="129">
        <v>0</v>
      </c>
      <c r="L41" s="129">
        <v>0</v>
      </c>
      <c r="M41" s="129">
        <v>0</v>
      </c>
      <c r="N41" s="135">
        <v>0</v>
      </c>
    </row>
    <row r="42" spans="1:14" ht="21" customHeight="1" x14ac:dyDescent="0.2">
      <c r="A42" s="80" t="s">
        <v>277</v>
      </c>
      <c r="B42" s="129">
        <v>0</v>
      </c>
      <c r="C42" s="129">
        <v>0</v>
      </c>
      <c r="D42" s="129">
        <v>0</v>
      </c>
      <c r="E42" s="129">
        <v>0</v>
      </c>
      <c r="F42" s="129">
        <v>0</v>
      </c>
      <c r="G42" s="129">
        <v>0</v>
      </c>
      <c r="H42" s="129">
        <v>0</v>
      </c>
      <c r="I42" s="129">
        <v>0</v>
      </c>
      <c r="J42" s="129">
        <v>0</v>
      </c>
      <c r="K42" s="129">
        <v>0</v>
      </c>
      <c r="L42" s="129">
        <v>0</v>
      </c>
      <c r="M42" s="129">
        <v>0</v>
      </c>
      <c r="N42" s="135">
        <v>0</v>
      </c>
    </row>
    <row r="43" spans="1:14" ht="21" customHeight="1" x14ac:dyDescent="0.2">
      <c r="A43" s="80" t="s">
        <v>278</v>
      </c>
      <c r="B43" s="129">
        <v>0</v>
      </c>
      <c r="C43" s="129">
        <v>0</v>
      </c>
      <c r="D43" s="129">
        <v>0</v>
      </c>
      <c r="E43" s="129">
        <v>0</v>
      </c>
      <c r="F43" s="129">
        <v>0</v>
      </c>
      <c r="G43" s="129">
        <v>0</v>
      </c>
      <c r="H43" s="129">
        <v>0</v>
      </c>
      <c r="I43" s="129">
        <v>0</v>
      </c>
      <c r="J43" s="129">
        <v>0</v>
      </c>
      <c r="K43" s="129">
        <v>0</v>
      </c>
      <c r="L43" s="129">
        <v>0</v>
      </c>
      <c r="M43" s="129">
        <v>0</v>
      </c>
      <c r="N43" s="135">
        <v>0</v>
      </c>
    </row>
    <row r="44" spans="1:14" ht="21" customHeight="1" x14ac:dyDescent="0.2">
      <c r="A44" s="80" t="s">
        <v>279</v>
      </c>
      <c r="B44" s="129">
        <v>0</v>
      </c>
      <c r="C44" s="129">
        <v>0</v>
      </c>
      <c r="D44" s="129">
        <v>0</v>
      </c>
      <c r="E44" s="129">
        <v>0</v>
      </c>
      <c r="F44" s="129">
        <v>0</v>
      </c>
      <c r="G44" s="129">
        <v>0</v>
      </c>
      <c r="H44" s="129">
        <v>0</v>
      </c>
      <c r="I44" s="129">
        <v>0</v>
      </c>
      <c r="J44" s="129">
        <v>0</v>
      </c>
      <c r="K44" s="129">
        <v>0</v>
      </c>
      <c r="L44" s="129">
        <v>0</v>
      </c>
      <c r="M44" s="129">
        <v>0</v>
      </c>
      <c r="N44" s="135">
        <v>0</v>
      </c>
    </row>
    <row r="45" spans="1:14" ht="21" customHeight="1" x14ac:dyDescent="0.2">
      <c r="A45" s="80" t="s">
        <v>280</v>
      </c>
      <c r="B45" s="129">
        <v>0</v>
      </c>
      <c r="C45" s="129">
        <v>0</v>
      </c>
      <c r="D45" s="129">
        <v>0</v>
      </c>
      <c r="E45" s="129">
        <v>0</v>
      </c>
      <c r="F45" s="129">
        <v>0</v>
      </c>
      <c r="G45" s="129">
        <v>0</v>
      </c>
      <c r="H45" s="129">
        <v>0</v>
      </c>
      <c r="I45" s="129">
        <v>0</v>
      </c>
      <c r="J45" s="129">
        <v>0</v>
      </c>
      <c r="K45" s="129">
        <v>0</v>
      </c>
      <c r="L45" s="129">
        <v>0</v>
      </c>
      <c r="M45" s="129">
        <v>0</v>
      </c>
      <c r="N45" s="135">
        <v>0</v>
      </c>
    </row>
    <row r="46" spans="1:14" ht="21" customHeight="1" x14ac:dyDescent="0.2">
      <c r="A46" s="80" t="s">
        <v>281</v>
      </c>
      <c r="B46" s="129">
        <v>0</v>
      </c>
      <c r="C46" s="129">
        <v>0</v>
      </c>
      <c r="D46" s="129">
        <v>0</v>
      </c>
      <c r="E46" s="129">
        <v>0</v>
      </c>
      <c r="F46" s="129">
        <v>0</v>
      </c>
      <c r="G46" s="129">
        <v>0</v>
      </c>
      <c r="H46" s="129">
        <v>0</v>
      </c>
      <c r="I46" s="129">
        <v>0</v>
      </c>
      <c r="J46" s="129">
        <v>0</v>
      </c>
      <c r="K46" s="129">
        <v>0</v>
      </c>
      <c r="L46" s="129">
        <v>0</v>
      </c>
      <c r="M46" s="129">
        <v>0</v>
      </c>
      <c r="N46" s="135">
        <v>0</v>
      </c>
    </row>
    <row r="47" spans="1:14" ht="21"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35">
        <v>0</v>
      </c>
    </row>
    <row r="48" spans="1:14" ht="21"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21"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35">
        <v>0</v>
      </c>
    </row>
    <row r="50" spans="1:14" ht="21" customHeight="1" thickBot="1" x14ac:dyDescent="0.25">
      <c r="A50" s="132" t="s">
        <v>284</v>
      </c>
      <c r="B50" s="133">
        <v>0</v>
      </c>
      <c r="C50" s="133">
        <v>0</v>
      </c>
      <c r="D50" s="133">
        <v>0</v>
      </c>
      <c r="E50" s="133">
        <v>0</v>
      </c>
      <c r="F50" s="133">
        <v>0</v>
      </c>
      <c r="G50" s="133">
        <v>0</v>
      </c>
      <c r="H50" s="133">
        <v>0</v>
      </c>
      <c r="I50" s="133">
        <v>0</v>
      </c>
      <c r="J50" s="133">
        <v>0</v>
      </c>
      <c r="K50" s="133">
        <v>3130.95</v>
      </c>
      <c r="L50" s="133">
        <v>6436.26</v>
      </c>
      <c r="M50" s="133">
        <v>5206.08</v>
      </c>
      <c r="N50" s="133">
        <v>14773.289999999999</v>
      </c>
    </row>
    <row r="51" spans="1:14" ht="21" customHeight="1" x14ac:dyDescent="0.2">
      <c r="A51" s="80" t="s">
        <v>285</v>
      </c>
      <c r="B51" s="129">
        <v>0</v>
      </c>
      <c r="C51" s="129">
        <v>0</v>
      </c>
      <c r="D51" s="129">
        <v>0</v>
      </c>
      <c r="E51" s="129">
        <v>0</v>
      </c>
      <c r="F51" s="129">
        <v>0</v>
      </c>
      <c r="G51" s="129">
        <v>0</v>
      </c>
      <c r="H51" s="129">
        <v>0</v>
      </c>
      <c r="I51" s="129">
        <v>0</v>
      </c>
      <c r="J51" s="129">
        <v>0</v>
      </c>
      <c r="K51" s="129">
        <v>0</v>
      </c>
      <c r="L51" s="129">
        <v>0</v>
      </c>
      <c r="M51" s="129">
        <v>0</v>
      </c>
      <c r="N51" s="135">
        <v>0</v>
      </c>
    </row>
    <row r="52" spans="1:14" ht="21" customHeight="1" x14ac:dyDescent="0.2">
      <c r="A52" s="80" t="s">
        <v>286</v>
      </c>
      <c r="B52" s="129">
        <v>0</v>
      </c>
      <c r="C52" s="129">
        <v>0</v>
      </c>
      <c r="D52" s="129">
        <v>0</v>
      </c>
      <c r="E52" s="129">
        <v>0</v>
      </c>
      <c r="F52" s="129">
        <v>0</v>
      </c>
      <c r="G52" s="129">
        <v>0</v>
      </c>
      <c r="H52" s="129">
        <v>0</v>
      </c>
      <c r="I52" s="129">
        <v>0</v>
      </c>
      <c r="J52" s="129">
        <v>0</v>
      </c>
      <c r="K52" s="129">
        <v>0</v>
      </c>
      <c r="L52" s="129">
        <v>0</v>
      </c>
      <c r="M52" s="129">
        <v>0</v>
      </c>
      <c r="N52" s="135">
        <v>0</v>
      </c>
    </row>
    <row r="53" spans="1:14" ht="21" customHeight="1" x14ac:dyDescent="0.2">
      <c r="A53" s="80" t="s">
        <v>287</v>
      </c>
      <c r="B53" s="129">
        <v>0</v>
      </c>
      <c r="C53" s="129">
        <v>0</v>
      </c>
      <c r="D53" s="129">
        <v>0</v>
      </c>
      <c r="E53" s="129">
        <v>0</v>
      </c>
      <c r="F53" s="129">
        <v>0</v>
      </c>
      <c r="G53" s="129">
        <v>0</v>
      </c>
      <c r="H53" s="129">
        <v>0</v>
      </c>
      <c r="I53" s="129">
        <v>0</v>
      </c>
      <c r="J53" s="129">
        <v>0</v>
      </c>
      <c r="K53" s="129">
        <v>0</v>
      </c>
      <c r="L53" s="129">
        <v>0</v>
      </c>
      <c r="M53" s="129">
        <v>0</v>
      </c>
      <c r="N53" s="135">
        <v>0</v>
      </c>
    </row>
    <row r="54" spans="1:14" ht="21" customHeight="1" x14ac:dyDescent="0.2">
      <c r="A54" s="80" t="s">
        <v>288</v>
      </c>
      <c r="B54" s="129">
        <v>0</v>
      </c>
      <c r="C54" s="129">
        <v>0</v>
      </c>
      <c r="D54" s="129">
        <v>0</v>
      </c>
      <c r="E54" s="129">
        <v>0</v>
      </c>
      <c r="F54" s="129">
        <v>0</v>
      </c>
      <c r="G54" s="129">
        <v>0</v>
      </c>
      <c r="H54" s="129">
        <v>0</v>
      </c>
      <c r="I54" s="129">
        <v>0</v>
      </c>
      <c r="J54" s="129">
        <v>0</v>
      </c>
      <c r="K54" s="129">
        <v>0</v>
      </c>
      <c r="L54" s="129">
        <v>0</v>
      </c>
      <c r="M54" s="129">
        <v>0</v>
      </c>
      <c r="N54" s="135">
        <v>0</v>
      </c>
    </row>
    <row r="55" spans="1:14" ht="21" customHeight="1" x14ac:dyDescent="0.2">
      <c r="A55" s="80" t="s">
        <v>289</v>
      </c>
      <c r="B55" s="129">
        <v>0</v>
      </c>
      <c r="C55" s="129">
        <v>0</v>
      </c>
      <c r="D55" s="129">
        <v>0</v>
      </c>
      <c r="E55" s="129">
        <v>0</v>
      </c>
      <c r="F55" s="129">
        <v>0</v>
      </c>
      <c r="G55" s="129">
        <v>0</v>
      </c>
      <c r="H55" s="129">
        <v>0</v>
      </c>
      <c r="I55" s="129">
        <v>0</v>
      </c>
      <c r="J55" s="129">
        <v>0</v>
      </c>
      <c r="K55" s="129">
        <v>0</v>
      </c>
      <c r="L55" s="129">
        <v>0</v>
      </c>
      <c r="M55" s="129">
        <v>0</v>
      </c>
      <c r="N55" s="135">
        <v>0</v>
      </c>
    </row>
    <row r="56" spans="1:14" ht="21" customHeight="1" x14ac:dyDescent="0.2">
      <c r="A56" s="80" t="s">
        <v>290</v>
      </c>
      <c r="B56" s="129">
        <v>0</v>
      </c>
      <c r="C56" s="129">
        <v>0</v>
      </c>
      <c r="D56" s="129">
        <v>0</v>
      </c>
      <c r="E56" s="129">
        <v>0</v>
      </c>
      <c r="F56" s="129">
        <v>0</v>
      </c>
      <c r="G56" s="129">
        <v>0</v>
      </c>
      <c r="H56" s="129">
        <v>0</v>
      </c>
      <c r="I56" s="129">
        <v>0</v>
      </c>
      <c r="J56" s="129">
        <v>0</v>
      </c>
      <c r="K56" s="129">
        <v>1206.01</v>
      </c>
      <c r="L56" s="129">
        <v>3076.19</v>
      </c>
      <c r="M56" s="129">
        <v>2215.13</v>
      </c>
      <c r="N56" s="135">
        <v>6497.33</v>
      </c>
    </row>
    <row r="57" spans="1:14" ht="21" customHeight="1" x14ac:dyDescent="0.2">
      <c r="A57" s="80" t="s">
        <v>291</v>
      </c>
      <c r="B57" s="129">
        <v>0</v>
      </c>
      <c r="C57" s="129">
        <v>0</v>
      </c>
      <c r="D57" s="129">
        <v>0</v>
      </c>
      <c r="E57" s="129">
        <v>0</v>
      </c>
      <c r="F57" s="129">
        <v>0</v>
      </c>
      <c r="G57" s="129">
        <v>0</v>
      </c>
      <c r="H57" s="129">
        <v>0</v>
      </c>
      <c r="I57" s="129">
        <v>0</v>
      </c>
      <c r="J57" s="129">
        <v>0</v>
      </c>
      <c r="K57" s="129">
        <v>1924.94</v>
      </c>
      <c r="L57" s="129">
        <v>3360.0699999999997</v>
      </c>
      <c r="M57" s="129">
        <v>2990.95</v>
      </c>
      <c r="N57" s="135">
        <v>8275.9599999999991</v>
      </c>
    </row>
    <row r="58" spans="1:14" ht="21" customHeight="1" x14ac:dyDescent="0.2">
      <c r="A58" s="80" t="s">
        <v>292</v>
      </c>
      <c r="B58" s="129">
        <v>0</v>
      </c>
      <c r="C58" s="129">
        <v>0</v>
      </c>
      <c r="D58" s="129">
        <v>0</v>
      </c>
      <c r="E58" s="129">
        <v>0</v>
      </c>
      <c r="F58" s="129">
        <v>0</v>
      </c>
      <c r="G58" s="129">
        <v>0</v>
      </c>
      <c r="H58" s="129">
        <v>0</v>
      </c>
      <c r="I58" s="129">
        <v>0</v>
      </c>
      <c r="J58" s="129">
        <v>0</v>
      </c>
      <c r="K58" s="129">
        <v>0</v>
      </c>
      <c r="L58" s="129">
        <v>0</v>
      </c>
      <c r="M58" s="129">
        <v>0</v>
      </c>
      <c r="N58" s="135">
        <v>0</v>
      </c>
    </row>
    <row r="59" spans="1:14" ht="21" customHeight="1" x14ac:dyDescent="0.2">
      <c r="A59" s="80" t="s">
        <v>293</v>
      </c>
      <c r="B59" s="129">
        <v>0</v>
      </c>
      <c r="C59" s="129">
        <v>0</v>
      </c>
      <c r="D59" s="129">
        <v>0</v>
      </c>
      <c r="E59" s="129">
        <v>0</v>
      </c>
      <c r="F59" s="129">
        <v>0</v>
      </c>
      <c r="G59" s="129">
        <v>0</v>
      </c>
      <c r="H59" s="129">
        <v>0</v>
      </c>
      <c r="I59" s="129">
        <v>0</v>
      </c>
      <c r="J59" s="129">
        <v>0</v>
      </c>
      <c r="K59" s="129">
        <v>0</v>
      </c>
      <c r="L59" s="129">
        <v>0</v>
      </c>
      <c r="M59" s="129">
        <v>0</v>
      </c>
      <c r="N59" s="135">
        <v>0</v>
      </c>
    </row>
    <row r="60" spans="1:14" ht="21"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35">
        <v>0</v>
      </c>
    </row>
    <row r="61" spans="1:14" ht="21"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21" customHeight="1" x14ac:dyDescent="0.2">
      <c r="A62" s="80" t="s">
        <v>296</v>
      </c>
      <c r="B62" s="129">
        <v>0</v>
      </c>
      <c r="C62" s="129">
        <v>0</v>
      </c>
      <c r="D62" s="129">
        <v>0</v>
      </c>
      <c r="E62" s="129">
        <v>0</v>
      </c>
      <c r="F62" s="129">
        <v>0</v>
      </c>
      <c r="G62" s="129">
        <v>0</v>
      </c>
      <c r="H62" s="129">
        <v>0</v>
      </c>
      <c r="I62" s="129">
        <v>0</v>
      </c>
      <c r="J62" s="129">
        <v>0</v>
      </c>
      <c r="K62" s="129">
        <v>0</v>
      </c>
      <c r="L62" s="129">
        <v>0</v>
      </c>
      <c r="M62" s="129">
        <v>0</v>
      </c>
      <c r="N62" s="135">
        <v>0</v>
      </c>
    </row>
    <row r="63" spans="1:14" ht="21" customHeight="1" x14ac:dyDescent="0.2">
      <c r="A63" s="80" t="s">
        <v>297</v>
      </c>
      <c r="B63" s="129">
        <v>0</v>
      </c>
      <c r="C63" s="129">
        <v>0</v>
      </c>
      <c r="D63" s="129">
        <v>0</v>
      </c>
      <c r="E63" s="129">
        <v>0</v>
      </c>
      <c r="F63" s="129">
        <v>0</v>
      </c>
      <c r="G63" s="129">
        <v>0</v>
      </c>
      <c r="H63" s="129">
        <v>0</v>
      </c>
      <c r="I63" s="129">
        <v>0</v>
      </c>
      <c r="J63" s="129">
        <v>0</v>
      </c>
      <c r="K63" s="129">
        <v>0</v>
      </c>
      <c r="L63" s="129">
        <v>0</v>
      </c>
      <c r="M63" s="129">
        <v>0</v>
      </c>
      <c r="N63" s="135">
        <v>0</v>
      </c>
    </row>
    <row r="64" spans="1:14" ht="21" customHeight="1" x14ac:dyDescent="0.2">
      <c r="A64" s="80" t="s">
        <v>298</v>
      </c>
      <c r="B64" s="129">
        <v>0</v>
      </c>
      <c r="C64" s="129">
        <v>0</v>
      </c>
      <c r="D64" s="129">
        <v>0</v>
      </c>
      <c r="E64" s="129">
        <v>0</v>
      </c>
      <c r="F64" s="129">
        <v>0</v>
      </c>
      <c r="G64" s="129">
        <v>0</v>
      </c>
      <c r="H64" s="129">
        <v>0</v>
      </c>
      <c r="I64" s="129">
        <v>0</v>
      </c>
      <c r="J64" s="129">
        <v>0</v>
      </c>
      <c r="K64" s="129">
        <v>0</v>
      </c>
      <c r="L64" s="129">
        <v>0</v>
      </c>
      <c r="M64" s="129">
        <v>0</v>
      </c>
      <c r="N64" s="135">
        <v>0</v>
      </c>
    </row>
    <row r="65" spans="1:14" ht="21" customHeight="1" x14ac:dyDescent="0.2">
      <c r="A65" s="80" t="s">
        <v>299</v>
      </c>
      <c r="B65" s="129">
        <v>0</v>
      </c>
      <c r="C65" s="129">
        <v>0</v>
      </c>
      <c r="D65" s="129">
        <v>0</v>
      </c>
      <c r="E65" s="129">
        <v>0</v>
      </c>
      <c r="F65" s="129">
        <v>0</v>
      </c>
      <c r="G65" s="129">
        <v>0</v>
      </c>
      <c r="H65" s="129">
        <v>0</v>
      </c>
      <c r="I65" s="129">
        <v>0</v>
      </c>
      <c r="J65" s="129">
        <v>0</v>
      </c>
      <c r="K65" s="129">
        <v>0</v>
      </c>
      <c r="L65" s="129">
        <v>0</v>
      </c>
      <c r="M65" s="129">
        <v>0</v>
      </c>
      <c r="N65" s="135">
        <v>0</v>
      </c>
    </row>
    <row r="66" spans="1:14" ht="21" customHeight="1" x14ac:dyDescent="0.2">
      <c r="A66" s="80" t="s">
        <v>300</v>
      </c>
      <c r="B66" s="129">
        <v>0</v>
      </c>
      <c r="C66" s="129">
        <v>0</v>
      </c>
      <c r="D66" s="129">
        <v>0</v>
      </c>
      <c r="E66" s="129">
        <v>0</v>
      </c>
      <c r="F66" s="129">
        <v>0</v>
      </c>
      <c r="G66" s="129">
        <v>0</v>
      </c>
      <c r="H66" s="129">
        <v>0</v>
      </c>
      <c r="I66" s="129">
        <v>0</v>
      </c>
      <c r="J66" s="129">
        <v>0</v>
      </c>
      <c r="K66" s="129">
        <v>0</v>
      </c>
      <c r="L66" s="129">
        <v>0</v>
      </c>
      <c r="M66" s="129">
        <v>0</v>
      </c>
      <c r="N66" s="135">
        <v>0</v>
      </c>
    </row>
    <row r="67" spans="1:14" ht="21" customHeight="1" x14ac:dyDescent="0.2">
      <c r="A67" s="80" t="s">
        <v>301</v>
      </c>
      <c r="B67" s="129">
        <v>0</v>
      </c>
      <c r="C67" s="129">
        <v>0</v>
      </c>
      <c r="D67" s="129">
        <v>0</v>
      </c>
      <c r="E67" s="129">
        <v>0</v>
      </c>
      <c r="F67" s="129">
        <v>0</v>
      </c>
      <c r="G67" s="129">
        <v>0</v>
      </c>
      <c r="H67" s="129">
        <v>0</v>
      </c>
      <c r="I67" s="129">
        <v>0</v>
      </c>
      <c r="J67" s="129">
        <v>0</v>
      </c>
      <c r="K67" s="129">
        <v>0</v>
      </c>
      <c r="L67" s="129">
        <v>0</v>
      </c>
      <c r="M67" s="129">
        <v>0</v>
      </c>
      <c r="N67" s="135">
        <v>0</v>
      </c>
    </row>
    <row r="68" spans="1:14" ht="21"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35">
        <v>0</v>
      </c>
    </row>
    <row r="69" spans="1:14" ht="21" customHeight="1" thickBot="1" x14ac:dyDescent="0.25">
      <c r="A69" s="132" t="s">
        <v>303</v>
      </c>
      <c r="B69" s="133">
        <v>0</v>
      </c>
      <c r="C69" s="133">
        <v>0</v>
      </c>
      <c r="D69" s="133">
        <v>0</v>
      </c>
      <c r="E69" s="133">
        <v>0</v>
      </c>
      <c r="F69" s="133">
        <v>0</v>
      </c>
      <c r="G69" s="133">
        <v>0</v>
      </c>
      <c r="H69" s="133">
        <v>0</v>
      </c>
      <c r="I69" s="133">
        <v>0</v>
      </c>
      <c r="J69" s="133">
        <v>0</v>
      </c>
      <c r="K69" s="133">
        <v>0</v>
      </c>
      <c r="L69" s="133">
        <v>0</v>
      </c>
      <c r="M69" s="133">
        <v>0</v>
      </c>
      <c r="N69" s="133">
        <v>0</v>
      </c>
    </row>
    <row r="70" spans="1:14" ht="21" customHeight="1" x14ac:dyDescent="0.2">
      <c r="A70" s="80" t="s">
        <v>304</v>
      </c>
      <c r="B70" s="129">
        <v>0</v>
      </c>
      <c r="C70" s="129">
        <v>0</v>
      </c>
      <c r="D70" s="129">
        <v>0</v>
      </c>
      <c r="E70" s="129">
        <v>0</v>
      </c>
      <c r="F70" s="129">
        <v>0</v>
      </c>
      <c r="G70" s="129">
        <v>0</v>
      </c>
      <c r="H70" s="129">
        <v>0</v>
      </c>
      <c r="I70" s="129">
        <v>0</v>
      </c>
      <c r="J70" s="129">
        <v>0</v>
      </c>
      <c r="K70" s="129">
        <v>0</v>
      </c>
      <c r="L70" s="129">
        <v>0</v>
      </c>
      <c r="M70" s="129">
        <v>0</v>
      </c>
      <c r="N70" s="135">
        <v>0</v>
      </c>
    </row>
    <row r="71" spans="1:14" ht="21" customHeight="1" x14ac:dyDescent="0.2">
      <c r="A71" s="80" t="s">
        <v>305</v>
      </c>
      <c r="B71" s="129">
        <v>0</v>
      </c>
      <c r="C71" s="129">
        <v>0</v>
      </c>
      <c r="D71" s="129">
        <v>0</v>
      </c>
      <c r="E71" s="129">
        <v>0</v>
      </c>
      <c r="F71" s="129">
        <v>0</v>
      </c>
      <c r="G71" s="129">
        <v>0</v>
      </c>
      <c r="H71" s="129">
        <v>0</v>
      </c>
      <c r="I71" s="129">
        <v>0</v>
      </c>
      <c r="J71" s="129">
        <v>0</v>
      </c>
      <c r="K71" s="129">
        <v>0</v>
      </c>
      <c r="L71" s="129">
        <v>0</v>
      </c>
      <c r="M71" s="129">
        <v>0</v>
      </c>
      <c r="N71" s="135">
        <v>0</v>
      </c>
    </row>
    <row r="72" spans="1:14" ht="21" customHeight="1" x14ac:dyDescent="0.2">
      <c r="A72" s="80" t="s">
        <v>306</v>
      </c>
      <c r="B72" s="129">
        <v>0</v>
      </c>
      <c r="C72" s="129">
        <v>0</v>
      </c>
      <c r="D72" s="129">
        <v>0</v>
      </c>
      <c r="E72" s="129">
        <v>0</v>
      </c>
      <c r="F72" s="129">
        <v>0</v>
      </c>
      <c r="G72" s="129">
        <v>0</v>
      </c>
      <c r="H72" s="129">
        <v>0</v>
      </c>
      <c r="I72" s="129">
        <v>0</v>
      </c>
      <c r="J72" s="129">
        <v>0</v>
      </c>
      <c r="K72" s="129">
        <v>0</v>
      </c>
      <c r="L72" s="129">
        <v>0</v>
      </c>
      <c r="M72" s="129">
        <v>0</v>
      </c>
      <c r="N72" s="135">
        <v>0</v>
      </c>
    </row>
    <row r="73" spans="1:14" ht="21" customHeight="1" x14ac:dyDescent="0.2">
      <c r="A73" s="80" t="s">
        <v>307</v>
      </c>
      <c r="B73" s="129">
        <v>0</v>
      </c>
      <c r="C73" s="129">
        <v>0</v>
      </c>
      <c r="D73" s="129">
        <v>0</v>
      </c>
      <c r="E73" s="129">
        <v>0</v>
      </c>
      <c r="F73" s="129">
        <v>0</v>
      </c>
      <c r="G73" s="129">
        <v>0</v>
      </c>
      <c r="H73" s="129">
        <v>0</v>
      </c>
      <c r="I73" s="129">
        <v>0</v>
      </c>
      <c r="J73" s="129">
        <v>0</v>
      </c>
      <c r="K73" s="129">
        <v>0</v>
      </c>
      <c r="L73" s="129">
        <v>0</v>
      </c>
      <c r="M73" s="129">
        <v>0</v>
      </c>
      <c r="N73" s="135">
        <v>0</v>
      </c>
    </row>
    <row r="74" spans="1:14" ht="21" customHeight="1" x14ac:dyDescent="0.2">
      <c r="A74" s="80" t="s">
        <v>308</v>
      </c>
      <c r="B74" s="129">
        <v>0</v>
      </c>
      <c r="C74" s="129">
        <v>0</v>
      </c>
      <c r="D74" s="129">
        <v>0</v>
      </c>
      <c r="E74" s="129">
        <v>0</v>
      </c>
      <c r="F74" s="129">
        <v>0</v>
      </c>
      <c r="G74" s="129">
        <v>0</v>
      </c>
      <c r="H74" s="129">
        <v>0</v>
      </c>
      <c r="I74" s="129">
        <v>0</v>
      </c>
      <c r="J74" s="129">
        <v>0</v>
      </c>
      <c r="K74" s="129">
        <v>0</v>
      </c>
      <c r="L74" s="129">
        <v>0</v>
      </c>
      <c r="M74" s="129">
        <v>0</v>
      </c>
      <c r="N74" s="135">
        <v>0</v>
      </c>
    </row>
    <row r="75" spans="1:14" ht="21" customHeight="1" x14ac:dyDescent="0.2">
      <c r="A75" s="80" t="s">
        <v>309</v>
      </c>
      <c r="B75" s="129">
        <v>0</v>
      </c>
      <c r="C75" s="129">
        <v>0</v>
      </c>
      <c r="D75" s="129">
        <v>0</v>
      </c>
      <c r="E75" s="129">
        <v>0</v>
      </c>
      <c r="F75" s="129">
        <v>0</v>
      </c>
      <c r="G75" s="129">
        <v>0</v>
      </c>
      <c r="H75" s="129">
        <v>0</v>
      </c>
      <c r="I75" s="129">
        <v>0</v>
      </c>
      <c r="J75" s="129">
        <v>0</v>
      </c>
      <c r="K75" s="129">
        <v>0</v>
      </c>
      <c r="L75" s="129">
        <v>0</v>
      </c>
      <c r="M75" s="129">
        <v>0</v>
      </c>
      <c r="N75" s="135">
        <v>0</v>
      </c>
    </row>
    <row r="76" spans="1:14" ht="21" customHeight="1" x14ac:dyDescent="0.2">
      <c r="A76" s="80" t="s">
        <v>310</v>
      </c>
      <c r="B76" s="129">
        <v>0</v>
      </c>
      <c r="C76" s="129">
        <v>0</v>
      </c>
      <c r="D76" s="129">
        <v>0</v>
      </c>
      <c r="E76" s="129">
        <v>0</v>
      </c>
      <c r="F76" s="129">
        <v>0</v>
      </c>
      <c r="G76" s="129">
        <v>0</v>
      </c>
      <c r="H76" s="129">
        <v>0</v>
      </c>
      <c r="I76" s="129">
        <v>0</v>
      </c>
      <c r="J76" s="129">
        <v>0</v>
      </c>
      <c r="K76" s="129">
        <v>0</v>
      </c>
      <c r="L76" s="129">
        <v>0</v>
      </c>
      <c r="M76" s="129">
        <v>0</v>
      </c>
      <c r="N76" s="135">
        <v>0</v>
      </c>
    </row>
    <row r="77" spans="1:14" ht="21" customHeight="1" x14ac:dyDescent="0.2">
      <c r="A77" s="80" t="s">
        <v>311</v>
      </c>
      <c r="B77" s="129">
        <v>0</v>
      </c>
      <c r="C77" s="129">
        <v>0</v>
      </c>
      <c r="D77" s="129">
        <v>0</v>
      </c>
      <c r="E77" s="129">
        <v>0</v>
      </c>
      <c r="F77" s="129">
        <v>0</v>
      </c>
      <c r="G77" s="129">
        <v>0</v>
      </c>
      <c r="H77" s="129">
        <v>0</v>
      </c>
      <c r="I77" s="129">
        <v>0</v>
      </c>
      <c r="J77" s="129">
        <v>0</v>
      </c>
      <c r="K77" s="129">
        <v>0</v>
      </c>
      <c r="L77" s="129">
        <v>0</v>
      </c>
      <c r="M77" s="129">
        <v>0</v>
      </c>
      <c r="N77" s="135">
        <v>0</v>
      </c>
    </row>
    <row r="78" spans="1:14" ht="21" customHeight="1" x14ac:dyDescent="0.2">
      <c r="A78" s="80" t="s">
        <v>312</v>
      </c>
      <c r="B78" s="129">
        <v>0</v>
      </c>
      <c r="C78" s="129">
        <v>0</v>
      </c>
      <c r="D78" s="129">
        <v>0</v>
      </c>
      <c r="E78" s="129">
        <v>0</v>
      </c>
      <c r="F78" s="129">
        <v>0</v>
      </c>
      <c r="G78" s="129">
        <v>0</v>
      </c>
      <c r="H78" s="129">
        <v>0</v>
      </c>
      <c r="I78" s="129">
        <v>0</v>
      </c>
      <c r="J78" s="129">
        <v>0</v>
      </c>
      <c r="K78" s="129">
        <v>0</v>
      </c>
      <c r="L78" s="129">
        <v>0</v>
      </c>
      <c r="M78" s="129">
        <v>0</v>
      </c>
      <c r="N78" s="135">
        <v>0</v>
      </c>
    </row>
    <row r="79" spans="1:14" ht="21" customHeight="1" x14ac:dyDescent="0.2">
      <c r="A79" s="80" t="s">
        <v>313</v>
      </c>
      <c r="B79" s="129">
        <v>0</v>
      </c>
      <c r="C79" s="129">
        <v>0</v>
      </c>
      <c r="D79" s="129">
        <v>0</v>
      </c>
      <c r="E79" s="129">
        <v>0</v>
      </c>
      <c r="F79" s="129">
        <v>0</v>
      </c>
      <c r="G79" s="129">
        <v>0</v>
      </c>
      <c r="H79" s="129">
        <v>0</v>
      </c>
      <c r="I79" s="129">
        <v>0</v>
      </c>
      <c r="J79" s="129">
        <v>0</v>
      </c>
      <c r="K79" s="129">
        <v>0</v>
      </c>
      <c r="L79" s="129">
        <v>0</v>
      </c>
      <c r="M79" s="129">
        <v>0</v>
      </c>
      <c r="N79" s="135">
        <v>0</v>
      </c>
    </row>
    <row r="80" spans="1:14" ht="21" customHeight="1" x14ac:dyDescent="0.2">
      <c r="A80" s="80" t="s">
        <v>314</v>
      </c>
      <c r="B80" s="129">
        <v>0</v>
      </c>
      <c r="C80" s="129">
        <v>0</v>
      </c>
      <c r="D80" s="129">
        <v>0</v>
      </c>
      <c r="E80" s="129">
        <v>0</v>
      </c>
      <c r="F80" s="129">
        <v>0</v>
      </c>
      <c r="G80" s="129">
        <v>0</v>
      </c>
      <c r="H80" s="129">
        <v>0</v>
      </c>
      <c r="I80" s="129">
        <v>0</v>
      </c>
      <c r="J80" s="129">
        <v>0</v>
      </c>
      <c r="K80" s="129">
        <v>0</v>
      </c>
      <c r="L80" s="129">
        <v>0</v>
      </c>
      <c r="M80" s="129">
        <v>0</v>
      </c>
      <c r="N80" s="135">
        <v>0</v>
      </c>
    </row>
    <row r="81" spans="1:14" ht="21" customHeight="1" x14ac:dyDescent="0.2">
      <c r="A81" s="80" t="s">
        <v>315</v>
      </c>
      <c r="B81" s="129">
        <v>0</v>
      </c>
      <c r="C81" s="129">
        <v>0</v>
      </c>
      <c r="D81" s="129">
        <v>0</v>
      </c>
      <c r="E81" s="129">
        <v>0</v>
      </c>
      <c r="F81" s="129">
        <v>0</v>
      </c>
      <c r="G81" s="129">
        <v>0</v>
      </c>
      <c r="H81" s="129">
        <v>0</v>
      </c>
      <c r="I81" s="129">
        <v>0</v>
      </c>
      <c r="J81" s="129">
        <v>0</v>
      </c>
      <c r="K81" s="129">
        <v>0</v>
      </c>
      <c r="L81" s="129">
        <v>0</v>
      </c>
      <c r="M81" s="129">
        <v>0</v>
      </c>
      <c r="N81" s="135">
        <v>0</v>
      </c>
    </row>
    <row r="82" spans="1:14" ht="21" customHeight="1" x14ac:dyDescent="0.2">
      <c r="A82" s="80" t="s">
        <v>316</v>
      </c>
      <c r="B82" s="129">
        <v>0</v>
      </c>
      <c r="C82" s="129">
        <v>0</v>
      </c>
      <c r="D82" s="129">
        <v>0</v>
      </c>
      <c r="E82" s="129">
        <v>0</v>
      </c>
      <c r="F82" s="129">
        <v>0</v>
      </c>
      <c r="G82" s="129">
        <v>0</v>
      </c>
      <c r="H82" s="129">
        <v>0</v>
      </c>
      <c r="I82" s="129">
        <v>0</v>
      </c>
      <c r="J82" s="129">
        <v>0</v>
      </c>
      <c r="K82" s="129">
        <v>0</v>
      </c>
      <c r="L82" s="129">
        <v>0</v>
      </c>
      <c r="M82" s="129">
        <v>0</v>
      </c>
      <c r="N82" s="135">
        <v>0</v>
      </c>
    </row>
    <row r="83" spans="1:14" ht="21" customHeight="1" x14ac:dyDescent="0.2">
      <c r="A83" s="80" t="s">
        <v>317</v>
      </c>
      <c r="B83" s="129">
        <v>0</v>
      </c>
      <c r="C83" s="129">
        <v>0</v>
      </c>
      <c r="D83" s="129">
        <v>0</v>
      </c>
      <c r="E83" s="129">
        <v>0</v>
      </c>
      <c r="F83" s="129">
        <v>0</v>
      </c>
      <c r="G83" s="129">
        <v>0</v>
      </c>
      <c r="H83" s="129">
        <v>0</v>
      </c>
      <c r="I83" s="129">
        <v>0</v>
      </c>
      <c r="J83" s="129">
        <v>0</v>
      </c>
      <c r="K83" s="129">
        <v>0</v>
      </c>
      <c r="L83" s="129">
        <v>0</v>
      </c>
      <c r="M83" s="129">
        <v>0</v>
      </c>
      <c r="N83" s="135">
        <v>0</v>
      </c>
    </row>
    <row r="84" spans="1:14" ht="21"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35">
        <v>0</v>
      </c>
    </row>
    <row r="85" spans="1:14" ht="21" customHeight="1" thickBot="1" x14ac:dyDescent="0.25">
      <c r="A85" s="132" t="s">
        <v>319</v>
      </c>
      <c r="B85" s="133">
        <v>2681.95</v>
      </c>
      <c r="C85" s="133">
        <v>5162.24</v>
      </c>
      <c r="D85" s="133">
        <v>-136.39999999999998</v>
      </c>
      <c r="E85" s="133">
        <v>11759.880000000001</v>
      </c>
      <c r="F85" s="133">
        <v>60934.459999999992</v>
      </c>
      <c r="G85" s="133">
        <v>30436.299999999992</v>
      </c>
      <c r="H85" s="133">
        <v>46865.760000000002</v>
      </c>
      <c r="I85" s="133">
        <v>37716.699999999997</v>
      </c>
      <c r="J85" s="133">
        <v>21739.480000000003</v>
      </c>
      <c r="K85" s="133">
        <v>2684.16</v>
      </c>
      <c r="L85" s="133">
        <v>5769.9300000000012</v>
      </c>
      <c r="M85" s="133">
        <v>11477.71</v>
      </c>
      <c r="N85" s="133">
        <v>237092.16999999995</v>
      </c>
    </row>
    <row r="86" spans="1:14" ht="21" customHeight="1" x14ac:dyDescent="0.2">
      <c r="A86" s="80" t="s">
        <v>320</v>
      </c>
      <c r="B86" s="129">
        <v>0</v>
      </c>
      <c r="C86" s="129">
        <v>0</v>
      </c>
      <c r="D86" s="129">
        <v>0</v>
      </c>
      <c r="E86" s="129">
        <v>0</v>
      </c>
      <c r="F86" s="129">
        <v>0</v>
      </c>
      <c r="G86" s="129">
        <v>0</v>
      </c>
      <c r="H86" s="129">
        <v>0</v>
      </c>
      <c r="I86" s="129">
        <v>0</v>
      </c>
      <c r="J86" s="129">
        <v>0</v>
      </c>
      <c r="K86" s="129">
        <v>0</v>
      </c>
      <c r="L86" s="129">
        <v>0</v>
      </c>
      <c r="M86" s="129">
        <v>0</v>
      </c>
      <c r="N86" s="135">
        <v>0</v>
      </c>
    </row>
    <row r="87" spans="1:14" ht="21" customHeight="1" x14ac:dyDescent="0.2">
      <c r="A87" s="80" t="s">
        <v>321</v>
      </c>
      <c r="B87" s="129">
        <v>0</v>
      </c>
      <c r="C87" s="129">
        <v>0</v>
      </c>
      <c r="D87" s="129">
        <v>0</v>
      </c>
      <c r="E87" s="129">
        <v>0</v>
      </c>
      <c r="F87" s="129">
        <v>0</v>
      </c>
      <c r="G87" s="129">
        <v>0</v>
      </c>
      <c r="H87" s="129">
        <v>0</v>
      </c>
      <c r="I87" s="129">
        <v>0</v>
      </c>
      <c r="J87" s="129">
        <v>0</v>
      </c>
      <c r="K87" s="129">
        <v>0</v>
      </c>
      <c r="L87" s="129">
        <v>0</v>
      </c>
      <c r="M87" s="129">
        <v>0</v>
      </c>
      <c r="N87" s="135">
        <v>0</v>
      </c>
    </row>
    <row r="88" spans="1:14" ht="21" customHeight="1" x14ac:dyDescent="0.2">
      <c r="A88" s="80" t="s">
        <v>322</v>
      </c>
      <c r="B88" s="129">
        <v>0</v>
      </c>
      <c r="C88" s="129">
        <v>0</v>
      </c>
      <c r="D88" s="129">
        <v>0</v>
      </c>
      <c r="E88" s="129">
        <v>0</v>
      </c>
      <c r="F88" s="129">
        <v>0</v>
      </c>
      <c r="G88" s="129">
        <v>0</v>
      </c>
      <c r="H88" s="129">
        <v>0</v>
      </c>
      <c r="I88" s="129">
        <v>0</v>
      </c>
      <c r="J88" s="129">
        <v>0</v>
      </c>
      <c r="K88" s="129">
        <v>0</v>
      </c>
      <c r="L88" s="129">
        <v>0</v>
      </c>
      <c r="M88" s="129">
        <v>0</v>
      </c>
      <c r="N88" s="135">
        <v>0</v>
      </c>
    </row>
    <row r="89" spans="1:14" ht="21" customHeight="1" x14ac:dyDescent="0.2">
      <c r="A89" s="80" t="s">
        <v>323</v>
      </c>
      <c r="B89" s="129">
        <v>0</v>
      </c>
      <c r="C89" s="129">
        <v>0</v>
      </c>
      <c r="D89" s="129">
        <v>0</v>
      </c>
      <c r="E89" s="129">
        <v>0</v>
      </c>
      <c r="F89" s="129">
        <v>0</v>
      </c>
      <c r="G89" s="129">
        <v>0</v>
      </c>
      <c r="H89" s="129">
        <v>0</v>
      </c>
      <c r="I89" s="129">
        <v>0</v>
      </c>
      <c r="J89" s="129">
        <v>0</v>
      </c>
      <c r="K89" s="129">
        <v>0</v>
      </c>
      <c r="L89" s="129">
        <v>0</v>
      </c>
      <c r="M89" s="129">
        <v>0</v>
      </c>
      <c r="N89" s="135">
        <v>0</v>
      </c>
    </row>
    <row r="90" spans="1:14" ht="21" customHeight="1" x14ac:dyDescent="0.2">
      <c r="A90" s="80" t="s">
        <v>324</v>
      </c>
      <c r="B90" s="129">
        <v>0</v>
      </c>
      <c r="C90" s="129">
        <v>0</v>
      </c>
      <c r="D90" s="129">
        <v>0</v>
      </c>
      <c r="E90" s="129">
        <v>0</v>
      </c>
      <c r="F90" s="129">
        <v>0</v>
      </c>
      <c r="G90" s="129">
        <v>0</v>
      </c>
      <c r="H90" s="129">
        <v>0</v>
      </c>
      <c r="I90" s="129">
        <v>0</v>
      </c>
      <c r="J90" s="129">
        <v>0</v>
      </c>
      <c r="K90" s="129">
        <v>0</v>
      </c>
      <c r="L90" s="129">
        <v>0</v>
      </c>
      <c r="M90" s="129">
        <v>0</v>
      </c>
      <c r="N90" s="135">
        <v>0</v>
      </c>
    </row>
    <row r="91" spans="1:14" ht="21" customHeight="1" thickBot="1" x14ac:dyDescent="0.25">
      <c r="A91" s="80" t="s">
        <v>255</v>
      </c>
      <c r="B91" s="129">
        <v>2681.95</v>
      </c>
      <c r="C91" s="129">
        <v>5162.24</v>
      </c>
      <c r="D91" s="129">
        <v>-136.39999999999998</v>
      </c>
      <c r="E91" s="129">
        <v>11759.880000000001</v>
      </c>
      <c r="F91" s="129">
        <v>60934.459999999992</v>
      </c>
      <c r="G91" s="129">
        <v>30436.299999999992</v>
      </c>
      <c r="H91" s="129">
        <v>46865.760000000002</v>
      </c>
      <c r="I91" s="129">
        <v>37716.699999999997</v>
      </c>
      <c r="J91" s="129">
        <v>21739.480000000003</v>
      </c>
      <c r="K91" s="129">
        <v>2684.16</v>
      </c>
      <c r="L91" s="129">
        <v>5769.9300000000012</v>
      </c>
      <c r="M91" s="129">
        <v>11477.71</v>
      </c>
      <c r="N91" s="135">
        <v>237092.16999999995</v>
      </c>
    </row>
    <row r="92" spans="1:14" ht="21" customHeight="1" thickBot="1" x14ac:dyDescent="0.25">
      <c r="A92" s="132" t="s">
        <v>325</v>
      </c>
      <c r="B92" s="133">
        <v>14945.470000000003</v>
      </c>
      <c r="C92" s="133">
        <v>9054.5299999999988</v>
      </c>
      <c r="D92" s="133">
        <v>8767.83</v>
      </c>
      <c r="E92" s="133">
        <v>13461.169999999998</v>
      </c>
      <c r="F92" s="133">
        <v>13227.749999999998</v>
      </c>
      <c r="G92" s="133">
        <v>13352.02</v>
      </c>
      <c r="H92" s="133">
        <v>11713.69</v>
      </c>
      <c r="I92" s="133">
        <v>12619.739999999998</v>
      </c>
      <c r="J92" s="133">
        <v>6477.7999999999993</v>
      </c>
      <c r="K92" s="133">
        <v>3107.2</v>
      </c>
      <c r="L92" s="133">
        <v>5901.5</v>
      </c>
      <c r="M92" s="133">
        <v>7846.28</v>
      </c>
      <c r="N92" s="133">
        <v>120474.98</v>
      </c>
    </row>
    <row r="93" spans="1:14" ht="21" customHeight="1" x14ac:dyDescent="0.2">
      <c r="A93" s="80" t="s">
        <v>326</v>
      </c>
      <c r="B93" s="129">
        <v>228.78</v>
      </c>
      <c r="C93" s="129">
        <v>800.81999999999994</v>
      </c>
      <c r="D93" s="129">
        <v>282.79999999999995</v>
      </c>
      <c r="E93" s="129">
        <v>804.63</v>
      </c>
      <c r="F93" s="129">
        <v>407.72</v>
      </c>
      <c r="G93" s="129">
        <v>688.64</v>
      </c>
      <c r="H93" s="129">
        <v>1790.91</v>
      </c>
      <c r="I93" s="129">
        <v>34.159999999999997</v>
      </c>
      <c r="J93" s="129">
        <v>788.4</v>
      </c>
      <c r="K93" s="129">
        <v>459.18</v>
      </c>
      <c r="L93" s="129">
        <v>1440.3799999999999</v>
      </c>
      <c r="M93" s="129">
        <v>779.74</v>
      </c>
      <c r="N93" s="129">
        <v>8506.16</v>
      </c>
    </row>
    <row r="94" spans="1:14" ht="21"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21"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21" customHeight="1" thickBot="1" x14ac:dyDescent="0.25">
      <c r="A96" s="80" t="s">
        <v>255</v>
      </c>
      <c r="B96" s="129">
        <v>14716.690000000002</v>
      </c>
      <c r="C96" s="129">
        <v>8253.7099999999991</v>
      </c>
      <c r="D96" s="129">
        <v>8485.0300000000007</v>
      </c>
      <c r="E96" s="129">
        <v>12656.539999999999</v>
      </c>
      <c r="F96" s="129">
        <v>12820.029999999999</v>
      </c>
      <c r="G96" s="129">
        <v>12663.380000000001</v>
      </c>
      <c r="H96" s="129">
        <v>9922.7800000000007</v>
      </c>
      <c r="I96" s="129">
        <v>12585.579999999998</v>
      </c>
      <c r="J96" s="129">
        <v>5689.4</v>
      </c>
      <c r="K96" s="129">
        <v>2648.02</v>
      </c>
      <c r="L96" s="129">
        <v>4461.12</v>
      </c>
      <c r="M96" s="129">
        <v>7066.54</v>
      </c>
      <c r="N96" s="129">
        <v>111968.81999999999</v>
      </c>
    </row>
    <row r="97" spans="1:14" ht="21" customHeight="1" thickBot="1" x14ac:dyDescent="0.25">
      <c r="A97" s="132" t="s">
        <v>367</v>
      </c>
      <c r="B97" s="133">
        <v>303000.01</v>
      </c>
      <c r="C97" s="133">
        <v>282999.96999999997</v>
      </c>
      <c r="D97" s="133">
        <v>315999.77999999985</v>
      </c>
      <c r="E97" s="133">
        <v>362000.00000000006</v>
      </c>
      <c r="F97" s="133">
        <v>463999.05000000005</v>
      </c>
      <c r="G97" s="133">
        <v>421000.00000000017</v>
      </c>
      <c r="H97" s="133">
        <v>450000.00000000006</v>
      </c>
      <c r="I97" s="133">
        <v>410998.99999999994</v>
      </c>
      <c r="J97" s="133">
        <v>278999.99999999994</v>
      </c>
      <c r="K97" s="133">
        <v>114001.53</v>
      </c>
      <c r="L97" s="133">
        <v>70001</v>
      </c>
      <c r="M97" s="133">
        <v>132999.16999999998</v>
      </c>
      <c r="N97" s="133">
        <v>3605999.51</v>
      </c>
    </row>
    <row r="98" spans="1:14" ht="21" customHeight="1" x14ac:dyDescent="0.2">
      <c r="A98" s="80" t="s">
        <v>330</v>
      </c>
      <c r="B98" s="129">
        <v>0</v>
      </c>
      <c r="C98" s="129">
        <v>0</v>
      </c>
      <c r="D98" s="129">
        <v>0</v>
      </c>
      <c r="E98" s="129">
        <v>0</v>
      </c>
      <c r="F98" s="129">
        <v>0</v>
      </c>
      <c r="G98" s="129">
        <v>0</v>
      </c>
      <c r="H98" s="129">
        <v>0</v>
      </c>
      <c r="I98" s="129">
        <v>0</v>
      </c>
      <c r="J98" s="129">
        <v>0</v>
      </c>
      <c r="K98" s="129">
        <v>0</v>
      </c>
      <c r="L98" s="129">
        <v>0</v>
      </c>
      <c r="M98" s="129">
        <v>0</v>
      </c>
      <c r="N98" s="135">
        <v>0</v>
      </c>
    </row>
    <row r="99" spans="1:14" ht="21" customHeight="1" x14ac:dyDescent="0.2">
      <c r="A99" s="80" t="s">
        <v>331</v>
      </c>
      <c r="B99" s="129">
        <v>0</v>
      </c>
      <c r="C99" s="129">
        <v>0</v>
      </c>
      <c r="D99" s="129">
        <v>0</v>
      </c>
      <c r="E99" s="129">
        <v>0</v>
      </c>
      <c r="F99" s="129">
        <v>0</v>
      </c>
      <c r="G99" s="129">
        <v>0</v>
      </c>
      <c r="H99" s="129">
        <v>0</v>
      </c>
      <c r="I99" s="129">
        <v>0</v>
      </c>
      <c r="J99" s="129">
        <v>0</v>
      </c>
      <c r="K99" s="129">
        <v>0</v>
      </c>
      <c r="L99" s="129">
        <v>0</v>
      </c>
      <c r="M99" s="129">
        <v>0</v>
      </c>
      <c r="N99" s="135">
        <v>0</v>
      </c>
    </row>
    <row r="100" spans="1:14" ht="21"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35">
        <v>0</v>
      </c>
    </row>
    <row r="101" spans="1:14" ht="21"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35">
        <v>0</v>
      </c>
    </row>
    <row r="102" spans="1:14" ht="21" customHeight="1" x14ac:dyDescent="0.2">
      <c r="A102" s="80" t="s">
        <v>334</v>
      </c>
      <c r="B102" s="129">
        <v>0</v>
      </c>
      <c r="C102" s="129">
        <v>0</v>
      </c>
      <c r="D102" s="129">
        <v>0</v>
      </c>
      <c r="E102" s="129">
        <v>0</v>
      </c>
      <c r="F102" s="129">
        <v>0</v>
      </c>
      <c r="G102" s="129">
        <v>0</v>
      </c>
      <c r="H102" s="129">
        <v>0</v>
      </c>
      <c r="I102" s="129">
        <v>0</v>
      </c>
      <c r="J102" s="129">
        <v>0</v>
      </c>
      <c r="K102" s="129">
        <v>0</v>
      </c>
      <c r="L102" s="129">
        <v>0</v>
      </c>
      <c r="M102" s="129">
        <v>0</v>
      </c>
      <c r="N102" s="135">
        <v>0</v>
      </c>
    </row>
    <row r="103" spans="1:14" ht="21"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35">
        <v>0</v>
      </c>
    </row>
    <row r="104" spans="1:14" ht="21"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35">
        <v>0</v>
      </c>
    </row>
    <row r="105" spans="1:14" ht="21" customHeight="1" thickBot="1" x14ac:dyDescent="0.25">
      <c r="A105" s="80" t="s">
        <v>255</v>
      </c>
      <c r="B105" s="129">
        <v>303000.01</v>
      </c>
      <c r="C105" s="129">
        <v>282999.96999999997</v>
      </c>
      <c r="D105" s="129">
        <v>315999.77999999985</v>
      </c>
      <c r="E105" s="129">
        <v>362000.00000000006</v>
      </c>
      <c r="F105" s="129">
        <v>463999.05000000005</v>
      </c>
      <c r="G105" s="129">
        <v>421000.00000000017</v>
      </c>
      <c r="H105" s="129">
        <v>450000.00000000006</v>
      </c>
      <c r="I105" s="129">
        <v>410998.99999999994</v>
      </c>
      <c r="J105" s="129">
        <v>278999.99999999994</v>
      </c>
      <c r="K105" s="129">
        <v>114001.53</v>
      </c>
      <c r="L105" s="129">
        <v>70001</v>
      </c>
      <c r="M105" s="129">
        <v>132999.16999999998</v>
      </c>
      <c r="N105" s="135">
        <v>3605999.51</v>
      </c>
    </row>
    <row r="106" spans="1:14" ht="21" customHeight="1" thickBot="1" x14ac:dyDescent="0.25">
      <c r="A106" s="132" t="s">
        <v>336</v>
      </c>
      <c r="B106" s="133">
        <v>0</v>
      </c>
      <c r="C106" s="133">
        <v>0</v>
      </c>
      <c r="D106" s="133">
        <v>0</v>
      </c>
      <c r="E106" s="133">
        <v>0</v>
      </c>
      <c r="F106" s="133">
        <v>0</v>
      </c>
      <c r="G106" s="133">
        <v>0</v>
      </c>
      <c r="H106" s="133">
        <v>0</v>
      </c>
      <c r="I106" s="133">
        <v>0</v>
      </c>
      <c r="J106" s="133">
        <v>0</v>
      </c>
      <c r="K106" s="133">
        <v>0</v>
      </c>
      <c r="L106" s="133">
        <v>0</v>
      </c>
      <c r="M106" s="133">
        <v>0</v>
      </c>
      <c r="N106" s="133">
        <v>0</v>
      </c>
    </row>
    <row r="107" spans="1:14" ht="21" customHeight="1" x14ac:dyDescent="0.2">
      <c r="A107" s="80" t="s">
        <v>337</v>
      </c>
      <c r="B107" s="129">
        <v>0</v>
      </c>
      <c r="C107" s="129">
        <v>0</v>
      </c>
      <c r="D107" s="129">
        <v>0</v>
      </c>
      <c r="E107" s="129">
        <v>0</v>
      </c>
      <c r="F107" s="129">
        <v>0</v>
      </c>
      <c r="G107" s="129">
        <v>0</v>
      </c>
      <c r="H107" s="129">
        <v>0</v>
      </c>
      <c r="I107" s="129">
        <v>0</v>
      </c>
      <c r="J107" s="129">
        <v>0</v>
      </c>
      <c r="K107" s="129">
        <v>0</v>
      </c>
      <c r="L107" s="129">
        <v>0</v>
      </c>
      <c r="M107" s="129">
        <v>0</v>
      </c>
      <c r="N107" s="135">
        <v>0</v>
      </c>
    </row>
    <row r="108" spans="1:14" ht="21" customHeight="1" x14ac:dyDescent="0.2">
      <c r="A108" s="80" t="s">
        <v>338</v>
      </c>
      <c r="B108" s="129">
        <v>0</v>
      </c>
      <c r="C108" s="129">
        <v>0</v>
      </c>
      <c r="D108" s="129">
        <v>0</v>
      </c>
      <c r="E108" s="129">
        <v>0</v>
      </c>
      <c r="F108" s="129">
        <v>0</v>
      </c>
      <c r="G108" s="129">
        <v>0</v>
      </c>
      <c r="H108" s="129">
        <v>0</v>
      </c>
      <c r="I108" s="129">
        <v>0</v>
      </c>
      <c r="J108" s="129">
        <v>0</v>
      </c>
      <c r="K108" s="129">
        <v>0</v>
      </c>
      <c r="L108" s="129">
        <v>0</v>
      </c>
      <c r="M108" s="129">
        <v>0</v>
      </c>
      <c r="N108" s="135">
        <v>0</v>
      </c>
    </row>
    <row r="109" spans="1:14" ht="21"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35">
        <v>0</v>
      </c>
    </row>
    <row r="110" spans="1:14" ht="21"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21" customHeight="1" thickBot="1" x14ac:dyDescent="0.25">
      <c r="A111" s="137" t="s">
        <v>339</v>
      </c>
      <c r="B111" s="138">
        <v>0</v>
      </c>
      <c r="C111" s="138">
        <v>0</v>
      </c>
      <c r="D111" s="138">
        <v>0</v>
      </c>
      <c r="E111" s="138">
        <v>0</v>
      </c>
      <c r="F111" s="138">
        <v>0</v>
      </c>
      <c r="G111" s="138">
        <v>0</v>
      </c>
      <c r="H111" s="138">
        <v>0</v>
      </c>
      <c r="I111" s="138">
        <v>0</v>
      </c>
      <c r="J111" s="138">
        <v>0</v>
      </c>
      <c r="K111" s="138">
        <v>0</v>
      </c>
      <c r="L111" s="138">
        <v>0</v>
      </c>
      <c r="M111" s="138">
        <v>0</v>
      </c>
      <c r="N111" s="139">
        <v>0</v>
      </c>
    </row>
    <row r="112" spans="1:14" ht="21" customHeight="1" thickBot="1" x14ac:dyDescent="0.25">
      <c r="A112" s="140" t="s">
        <v>250</v>
      </c>
      <c r="B112" s="141">
        <v>606000.02</v>
      </c>
      <c r="C112" s="141">
        <v>564795.97</v>
      </c>
      <c r="D112" s="141">
        <v>631095.4099999998</v>
      </c>
      <c r="E112" s="141">
        <v>724619.15000000014</v>
      </c>
      <c r="F112" s="141">
        <v>927713.10000000009</v>
      </c>
      <c r="G112" s="141">
        <v>841465.22000000032</v>
      </c>
      <c r="H112" s="141">
        <v>897182.1100000001</v>
      </c>
      <c r="I112" s="141">
        <v>818356.83999999985</v>
      </c>
      <c r="J112" s="141">
        <v>550837.60999999987</v>
      </c>
      <c r="K112" s="141">
        <v>215269.41999999998</v>
      </c>
      <c r="L112" s="141">
        <v>133411.44</v>
      </c>
      <c r="M112" s="141">
        <v>259980.18</v>
      </c>
      <c r="N112" s="141">
        <v>7170726.4699999997</v>
      </c>
    </row>
    <row r="114" spans="1:14" x14ac:dyDescent="0.2">
      <c r="N114" s="142"/>
    </row>
    <row r="116" spans="1:14" ht="12.75" customHeight="1" x14ac:dyDescent="0.2">
      <c r="A116" s="220" t="s">
        <v>368</v>
      </c>
      <c r="B116" s="220"/>
      <c r="C116" s="220"/>
      <c r="D116" s="220"/>
      <c r="E116" s="220"/>
      <c r="F116" s="220"/>
      <c r="G116" s="220"/>
      <c r="H116" s="220"/>
      <c r="I116" s="220"/>
      <c r="J116" s="220"/>
      <c r="K116" s="220"/>
      <c r="L116" s="220"/>
      <c r="M116" s="220"/>
      <c r="N116" s="220"/>
    </row>
    <row r="117" spans="1:14" ht="13.5" customHeight="1" thickBot="1" x14ac:dyDescent="0.25">
      <c r="A117" s="221"/>
      <c r="B117" s="221"/>
      <c r="C117" s="221"/>
      <c r="D117" s="221"/>
      <c r="E117" s="221"/>
      <c r="F117" s="221"/>
      <c r="G117" s="221"/>
      <c r="H117" s="221"/>
      <c r="I117" s="221"/>
      <c r="J117" s="221"/>
      <c r="K117" s="221"/>
      <c r="L117" s="221"/>
      <c r="M117" s="221"/>
      <c r="N117" s="221"/>
    </row>
    <row r="118" spans="1:14" ht="13.5" thickBot="1" x14ac:dyDescent="0.25">
      <c r="A118" s="124" t="s">
        <v>237</v>
      </c>
      <c r="B118" s="125" t="s">
        <v>238</v>
      </c>
      <c r="C118" s="125" t="s">
        <v>239</v>
      </c>
      <c r="D118" s="125" t="s">
        <v>240</v>
      </c>
      <c r="E118" s="125" t="s">
        <v>241</v>
      </c>
      <c r="F118" s="125" t="s">
        <v>242</v>
      </c>
      <c r="G118" s="125" t="s">
        <v>243</v>
      </c>
      <c r="H118" s="125" t="s">
        <v>244</v>
      </c>
      <c r="I118" s="125" t="s">
        <v>245</v>
      </c>
      <c r="J118" s="125" t="s">
        <v>246</v>
      </c>
      <c r="K118" s="125" t="s">
        <v>247</v>
      </c>
      <c r="L118" s="125" t="s">
        <v>248</v>
      </c>
      <c r="M118" s="125" t="s">
        <v>249</v>
      </c>
      <c r="N118" s="126" t="s">
        <v>250</v>
      </c>
    </row>
    <row r="119" spans="1:14" ht="13.5" thickBot="1" x14ac:dyDescent="0.25">
      <c r="A119" s="127" t="s">
        <v>251</v>
      </c>
      <c r="B119" s="128">
        <v>0</v>
      </c>
      <c r="C119" s="128">
        <v>0</v>
      </c>
      <c r="D119" s="128">
        <v>0</v>
      </c>
      <c r="E119" s="128">
        <v>0</v>
      </c>
      <c r="F119" s="128">
        <v>0</v>
      </c>
      <c r="G119" s="128">
        <v>0</v>
      </c>
      <c r="H119" s="128">
        <v>0</v>
      </c>
      <c r="I119" s="128">
        <v>0</v>
      </c>
      <c r="J119" s="128">
        <v>0</v>
      </c>
      <c r="K119" s="128">
        <v>1300.24</v>
      </c>
      <c r="L119" s="128">
        <v>999.33</v>
      </c>
      <c r="M119" s="128">
        <v>567.16999999999996</v>
      </c>
      <c r="N119" s="128">
        <v>2866.7400000000002</v>
      </c>
    </row>
    <row r="120" spans="1:14" x14ac:dyDescent="0.2">
      <c r="A120" s="77" t="s">
        <v>252</v>
      </c>
      <c r="B120" s="143">
        <v>0</v>
      </c>
      <c r="C120" s="143">
        <v>0</v>
      </c>
      <c r="D120" s="143">
        <v>0</v>
      </c>
      <c r="E120" s="143">
        <v>0</v>
      </c>
      <c r="F120" s="143">
        <v>0</v>
      </c>
      <c r="G120" s="143">
        <v>0</v>
      </c>
      <c r="H120" s="143">
        <v>0</v>
      </c>
      <c r="I120" s="143">
        <v>0</v>
      </c>
      <c r="J120" s="143">
        <v>0</v>
      </c>
      <c r="K120" s="143">
        <v>1300.24</v>
      </c>
      <c r="L120" s="143">
        <v>999.33</v>
      </c>
      <c r="M120" s="143">
        <v>567.16999999999996</v>
      </c>
      <c r="N120" s="130">
        <v>2866.7400000000002</v>
      </c>
    </row>
    <row r="121" spans="1:14" x14ac:dyDescent="0.2">
      <c r="A121" s="77" t="s">
        <v>234</v>
      </c>
      <c r="B121" s="143">
        <v>0</v>
      </c>
      <c r="C121" s="143">
        <v>0</v>
      </c>
      <c r="D121" s="143">
        <v>0</v>
      </c>
      <c r="E121" s="143">
        <v>0</v>
      </c>
      <c r="F121" s="143">
        <v>0</v>
      </c>
      <c r="G121" s="143">
        <v>0</v>
      </c>
      <c r="H121" s="143">
        <v>0</v>
      </c>
      <c r="I121" s="143">
        <v>0</v>
      </c>
      <c r="J121" s="143">
        <v>0</v>
      </c>
      <c r="K121" s="143">
        <v>0</v>
      </c>
      <c r="L121" s="143">
        <v>0</v>
      </c>
      <c r="M121" s="143">
        <v>0</v>
      </c>
      <c r="N121" s="130">
        <v>0</v>
      </c>
    </row>
    <row r="122" spans="1:14" x14ac:dyDescent="0.2">
      <c r="A122" s="77" t="s">
        <v>253</v>
      </c>
      <c r="B122" s="143">
        <v>0</v>
      </c>
      <c r="C122" s="143">
        <v>0</v>
      </c>
      <c r="D122" s="143">
        <v>0</v>
      </c>
      <c r="E122" s="143">
        <v>0</v>
      </c>
      <c r="F122" s="143">
        <v>0</v>
      </c>
      <c r="G122" s="143">
        <v>0</v>
      </c>
      <c r="H122" s="143">
        <v>0</v>
      </c>
      <c r="I122" s="143">
        <v>0</v>
      </c>
      <c r="J122" s="143">
        <v>0</v>
      </c>
      <c r="K122" s="143">
        <v>0</v>
      </c>
      <c r="L122" s="143">
        <v>0</v>
      </c>
      <c r="M122" s="143">
        <v>0</v>
      </c>
      <c r="N122" s="130">
        <v>0</v>
      </c>
    </row>
    <row r="123" spans="1:14" x14ac:dyDescent="0.2">
      <c r="A123" s="78" t="s">
        <v>254</v>
      </c>
      <c r="B123" s="143">
        <v>0</v>
      </c>
      <c r="C123" s="143">
        <v>0</v>
      </c>
      <c r="D123" s="143">
        <v>0</v>
      </c>
      <c r="E123" s="143">
        <v>0</v>
      </c>
      <c r="F123" s="143">
        <v>0</v>
      </c>
      <c r="G123" s="143">
        <v>0</v>
      </c>
      <c r="H123" s="143">
        <v>0</v>
      </c>
      <c r="I123" s="143">
        <v>0</v>
      </c>
      <c r="J123" s="143">
        <v>0</v>
      </c>
      <c r="K123" s="143">
        <v>0</v>
      </c>
      <c r="L123" s="143">
        <v>0</v>
      </c>
      <c r="M123" s="143">
        <v>0</v>
      </c>
      <c r="N123" s="130">
        <v>0</v>
      </c>
    </row>
    <row r="124" spans="1:14" ht="13.5" thickBot="1" x14ac:dyDescent="0.25">
      <c r="A124" s="79" t="s">
        <v>255</v>
      </c>
      <c r="B124" s="130">
        <v>0</v>
      </c>
      <c r="C124" s="143">
        <v>0</v>
      </c>
      <c r="D124" s="143">
        <v>0</v>
      </c>
      <c r="E124" s="143">
        <v>0</v>
      </c>
      <c r="F124" s="143">
        <v>0</v>
      </c>
      <c r="G124" s="143">
        <v>0</v>
      </c>
      <c r="H124" s="143">
        <v>0</v>
      </c>
      <c r="I124" s="143">
        <v>0</v>
      </c>
      <c r="J124" s="143">
        <v>0</v>
      </c>
      <c r="K124" s="143">
        <v>0</v>
      </c>
      <c r="L124" s="143">
        <v>0</v>
      </c>
      <c r="M124" s="143">
        <v>0</v>
      </c>
      <c r="N124" s="130">
        <v>0</v>
      </c>
    </row>
    <row r="125" spans="1:14" ht="13.5" thickBot="1" x14ac:dyDescent="0.25">
      <c r="A125" s="132" t="s">
        <v>256</v>
      </c>
      <c r="B125" s="128">
        <v>28234.79</v>
      </c>
      <c r="C125" s="128">
        <v>16420.260000000002</v>
      </c>
      <c r="D125" s="128">
        <v>25318.82</v>
      </c>
      <c r="E125" s="128">
        <v>52123.340000000004</v>
      </c>
      <c r="F125" s="128">
        <v>51270.1</v>
      </c>
      <c r="G125" s="128">
        <v>50888.750000000015</v>
      </c>
      <c r="H125" s="128">
        <v>30295.309999999994</v>
      </c>
      <c r="I125" s="128">
        <v>49864.51</v>
      </c>
      <c r="J125" s="128">
        <v>50668.390000000007</v>
      </c>
      <c r="K125" s="128">
        <v>56565.369999999995</v>
      </c>
      <c r="L125" s="128">
        <v>23826.99</v>
      </c>
      <c r="M125" s="128">
        <v>34888.299999999996</v>
      </c>
      <c r="N125" s="128">
        <v>470364.93</v>
      </c>
    </row>
    <row r="126" spans="1:14" x14ac:dyDescent="0.2">
      <c r="A126" s="80" t="s">
        <v>257</v>
      </c>
      <c r="B126" s="143">
        <v>28.4</v>
      </c>
      <c r="C126" s="143">
        <v>0</v>
      </c>
      <c r="D126" s="143">
        <v>0</v>
      </c>
      <c r="E126" s="143">
        <v>29.85</v>
      </c>
      <c r="F126" s="143">
        <v>32.4</v>
      </c>
      <c r="G126" s="143">
        <v>6231.9000000000005</v>
      </c>
      <c r="H126" s="143">
        <v>4911.3999999999996</v>
      </c>
      <c r="I126" s="143">
        <v>5212.26</v>
      </c>
      <c r="J126" s="143">
        <v>61.930000000000007</v>
      </c>
      <c r="K126" s="143">
        <v>93.289999999999992</v>
      </c>
      <c r="L126" s="143">
        <v>0</v>
      </c>
      <c r="M126" s="143">
        <v>28.69</v>
      </c>
      <c r="N126" s="130">
        <v>16630.12</v>
      </c>
    </row>
    <row r="127" spans="1:14" x14ac:dyDescent="0.2">
      <c r="A127" s="80" t="s">
        <v>258</v>
      </c>
      <c r="B127" s="129">
        <v>24499.57</v>
      </c>
      <c r="C127" s="129">
        <v>14980.260000000002</v>
      </c>
      <c r="D127" s="129">
        <v>21069.200000000001</v>
      </c>
      <c r="E127" s="129">
        <v>47061.440000000002</v>
      </c>
      <c r="F127" s="129">
        <v>48047.979999999996</v>
      </c>
      <c r="G127" s="129">
        <v>40362.87000000001</v>
      </c>
      <c r="H127" s="129">
        <v>21329.219999999998</v>
      </c>
      <c r="I127" s="129">
        <v>38632.85</v>
      </c>
      <c r="J127" s="129">
        <v>44573.000000000007</v>
      </c>
      <c r="K127" s="129">
        <v>50556.459999999992</v>
      </c>
      <c r="L127" s="129">
        <v>22089.99</v>
      </c>
      <c r="M127" s="129">
        <v>31334.53</v>
      </c>
      <c r="N127" s="130">
        <v>404537.37</v>
      </c>
    </row>
    <row r="128" spans="1:14" x14ac:dyDescent="0.2">
      <c r="A128" s="80" t="s">
        <v>259</v>
      </c>
      <c r="B128" s="129">
        <v>0</v>
      </c>
      <c r="C128" s="129">
        <v>0</v>
      </c>
      <c r="D128" s="129">
        <v>0</v>
      </c>
      <c r="E128" s="129">
        <v>0</v>
      </c>
      <c r="F128" s="129">
        <v>0</v>
      </c>
      <c r="G128" s="129">
        <v>0</v>
      </c>
      <c r="H128" s="129">
        <v>0</v>
      </c>
      <c r="I128" s="129">
        <v>0</v>
      </c>
      <c r="J128" s="129">
        <v>0</v>
      </c>
      <c r="K128" s="129">
        <v>0</v>
      </c>
      <c r="L128" s="129">
        <v>0</v>
      </c>
      <c r="M128" s="129">
        <v>0</v>
      </c>
      <c r="N128" s="130">
        <v>0</v>
      </c>
    </row>
    <row r="129" spans="1:14" x14ac:dyDescent="0.2">
      <c r="A129" s="80" t="s">
        <v>260</v>
      </c>
      <c r="B129" s="129">
        <v>1396.82</v>
      </c>
      <c r="C129" s="129">
        <v>0</v>
      </c>
      <c r="D129" s="129">
        <v>2900.62</v>
      </c>
      <c r="E129" s="129">
        <v>2976.05</v>
      </c>
      <c r="F129" s="129">
        <v>1411.72</v>
      </c>
      <c r="G129" s="129">
        <v>2884.98</v>
      </c>
      <c r="H129" s="129">
        <v>2558.69</v>
      </c>
      <c r="I129" s="129">
        <v>2989.4</v>
      </c>
      <c r="J129" s="129">
        <v>4208.46</v>
      </c>
      <c r="K129" s="129">
        <v>4025.62</v>
      </c>
      <c r="L129" s="129">
        <v>0</v>
      </c>
      <c r="M129" s="129">
        <v>1343.08</v>
      </c>
      <c r="N129" s="130">
        <v>26695.439999999995</v>
      </c>
    </row>
    <row r="130" spans="1:14" x14ac:dyDescent="0.2">
      <c r="A130" s="80" t="s">
        <v>261</v>
      </c>
      <c r="B130" s="129">
        <v>0</v>
      </c>
      <c r="C130" s="129">
        <v>0</v>
      </c>
      <c r="D130" s="129">
        <v>0</v>
      </c>
      <c r="E130" s="129">
        <v>0</v>
      </c>
      <c r="F130" s="129">
        <v>0</v>
      </c>
      <c r="G130" s="129">
        <v>0</v>
      </c>
      <c r="H130" s="129">
        <v>0</v>
      </c>
      <c r="I130" s="129">
        <v>0</v>
      </c>
      <c r="J130" s="129">
        <v>0</v>
      </c>
      <c r="K130" s="129">
        <v>0</v>
      </c>
      <c r="L130" s="129">
        <v>0</v>
      </c>
      <c r="M130" s="129">
        <v>0</v>
      </c>
      <c r="N130" s="130">
        <v>0</v>
      </c>
    </row>
    <row r="131" spans="1:14" ht="13.5" thickBot="1" x14ac:dyDescent="0.25">
      <c r="A131" s="80" t="s">
        <v>262</v>
      </c>
      <c r="B131" s="129">
        <v>2310</v>
      </c>
      <c r="C131" s="129">
        <v>1440</v>
      </c>
      <c r="D131" s="129">
        <v>1349</v>
      </c>
      <c r="E131" s="129">
        <v>2056</v>
      </c>
      <c r="F131" s="129">
        <v>1778</v>
      </c>
      <c r="G131" s="129">
        <v>1409</v>
      </c>
      <c r="H131" s="129">
        <v>1496</v>
      </c>
      <c r="I131" s="129">
        <v>3030</v>
      </c>
      <c r="J131" s="129">
        <v>1825</v>
      </c>
      <c r="K131" s="129">
        <v>1890</v>
      </c>
      <c r="L131" s="129">
        <v>1737</v>
      </c>
      <c r="M131" s="129">
        <v>2182</v>
      </c>
      <c r="N131" s="130">
        <v>22502</v>
      </c>
    </row>
    <row r="132" spans="1:14" ht="13.5" thickBot="1" x14ac:dyDescent="0.25">
      <c r="A132" s="132" t="s">
        <v>263</v>
      </c>
      <c r="B132" s="133">
        <v>0</v>
      </c>
      <c r="C132" s="133">
        <v>0</v>
      </c>
      <c r="D132" s="133">
        <v>0</v>
      </c>
      <c r="E132" s="133">
        <v>0</v>
      </c>
      <c r="F132" s="133">
        <v>0</v>
      </c>
      <c r="G132" s="133">
        <v>0</v>
      </c>
      <c r="H132" s="133">
        <v>0</v>
      </c>
      <c r="I132" s="133">
        <v>0</v>
      </c>
      <c r="J132" s="133">
        <v>0</v>
      </c>
      <c r="K132" s="133">
        <v>0</v>
      </c>
      <c r="L132" s="133">
        <v>0</v>
      </c>
      <c r="M132" s="133">
        <v>0</v>
      </c>
      <c r="N132" s="133">
        <v>0</v>
      </c>
    </row>
    <row r="133" spans="1:14" x14ac:dyDescent="0.2">
      <c r="A133" s="80" t="s">
        <v>264</v>
      </c>
      <c r="B133" s="129">
        <v>0</v>
      </c>
      <c r="C133" s="129">
        <v>0</v>
      </c>
      <c r="D133" s="129">
        <v>0</v>
      </c>
      <c r="E133" s="129">
        <v>0</v>
      </c>
      <c r="F133" s="129">
        <v>0</v>
      </c>
      <c r="G133" s="129">
        <v>0</v>
      </c>
      <c r="H133" s="129">
        <v>0</v>
      </c>
      <c r="I133" s="129">
        <v>0</v>
      </c>
      <c r="J133" s="129">
        <v>0</v>
      </c>
      <c r="K133" s="129">
        <v>0</v>
      </c>
      <c r="L133" s="129">
        <v>0</v>
      </c>
      <c r="M133" s="129">
        <v>0</v>
      </c>
      <c r="N133" s="130">
        <v>0</v>
      </c>
    </row>
    <row r="134" spans="1:14" x14ac:dyDescent="0.2">
      <c r="A134" s="80" t="s">
        <v>265</v>
      </c>
      <c r="B134" s="129">
        <v>0</v>
      </c>
      <c r="C134" s="129">
        <v>0</v>
      </c>
      <c r="D134" s="129">
        <v>0</v>
      </c>
      <c r="E134" s="129">
        <v>0</v>
      </c>
      <c r="F134" s="129">
        <v>0</v>
      </c>
      <c r="G134" s="129">
        <v>0</v>
      </c>
      <c r="H134" s="129">
        <v>0</v>
      </c>
      <c r="I134" s="129">
        <v>0</v>
      </c>
      <c r="J134" s="129">
        <v>0</v>
      </c>
      <c r="K134" s="129">
        <v>0</v>
      </c>
      <c r="L134" s="129">
        <v>0</v>
      </c>
      <c r="M134" s="129">
        <v>0</v>
      </c>
      <c r="N134" s="130">
        <v>0</v>
      </c>
    </row>
    <row r="135" spans="1:14" ht="22.5" x14ac:dyDescent="0.2">
      <c r="A135" s="80" t="s">
        <v>266</v>
      </c>
      <c r="B135" s="129">
        <v>0</v>
      </c>
      <c r="C135" s="129">
        <v>0</v>
      </c>
      <c r="D135" s="129">
        <v>0</v>
      </c>
      <c r="E135" s="129">
        <v>0</v>
      </c>
      <c r="F135" s="129">
        <v>0</v>
      </c>
      <c r="G135" s="129">
        <v>0</v>
      </c>
      <c r="H135" s="129">
        <v>0</v>
      </c>
      <c r="I135" s="129">
        <v>0</v>
      </c>
      <c r="J135" s="129">
        <v>0</v>
      </c>
      <c r="K135" s="129">
        <v>0</v>
      </c>
      <c r="L135" s="129">
        <v>0</v>
      </c>
      <c r="M135" s="129">
        <v>0</v>
      </c>
      <c r="N135" s="130">
        <v>0</v>
      </c>
    </row>
    <row r="136" spans="1:14" ht="23.25" thickBot="1" x14ac:dyDescent="0.25">
      <c r="A136" s="80" t="s">
        <v>267</v>
      </c>
      <c r="B136" s="129">
        <v>0</v>
      </c>
      <c r="C136" s="129">
        <v>0</v>
      </c>
      <c r="D136" s="129">
        <v>0</v>
      </c>
      <c r="E136" s="129">
        <v>0</v>
      </c>
      <c r="F136" s="129">
        <v>0</v>
      </c>
      <c r="G136" s="129">
        <v>0</v>
      </c>
      <c r="H136" s="129">
        <v>0</v>
      </c>
      <c r="I136" s="129">
        <v>0</v>
      </c>
      <c r="J136" s="129">
        <v>0</v>
      </c>
      <c r="K136" s="129">
        <v>0</v>
      </c>
      <c r="L136" s="129">
        <v>0</v>
      </c>
      <c r="M136" s="129">
        <v>0</v>
      </c>
      <c r="N136" s="130">
        <v>0</v>
      </c>
    </row>
    <row r="137" spans="1:14" ht="13.5" thickBot="1" x14ac:dyDescent="0.25">
      <c r="A137" s="132" t="s">
        <v>268</v>
      </c>
      <c r="B137" s="134">
        <v>2982</v>
      </c>
      <c r="C137" s="134">
        <v>2570</v>
      </c>
      <c r="D137" s="134">
        <v>3098</v>
      </c>
      <c r="E137" s="134">
        <v>1806</v>
      </c>
      <c r="F137" s="134">
        <v>3210.6</v>
      </c>
      <c r="G137" s="134">
        <v>3619.4</v>
      </c>
      <c r="H137" s="134">
        <v>3811.98</v>
      </c>
      <c r="I137" s="134">
        <v>3796</v>
      </c>
      <c r="J137" s="134">
        <v>3201.26</v>
      </c>
      <c r="K137" s="134">
        <v>3079.66</v>
      </c>
      <c r="L137" s="134">
        <v>4087.62</v>
      </c>
      <c r="M137" s="134">
        <v>2814.04</v>
      </c>
      <c r="N137" s="134">
        <v>38076.559999999998</v>
      </c>
    </row>
    <row r="138" spans="1:14" x14ac:dyDescent="0.2">
      <c r="A138" s="80" t="s">
        <v>269</v>
      </c>
      <c r="B138" s="129">
        <v>0</v>
      </c>
      <c r="C138" s="129">
        <v>0</v>
      </c>
      <c r="D138" s="129">
        <v>0</v>
      </c>
      <c r="E138" s="129">
        <v>0</v>
      </c>
      <c r="F138" s="129">
        <v>0</v>
      </c>
      <c r="G138" s="129">
        <v>0</v>
      </c>
      <c r="H138" s="129">
        <v>0</v>
      </c>
      <c r="I138" s="129">
        <v>0</v>
      </c>
      <c r="J138" s="129">
        <v>0</v>
      </c>
      <c r="K138" s="129">
        <v>0</v>
      </c>
      <c r="L138" s="129">
        <v>0</v>
      </c>
      <c r="M138" s="129">
        <v>0</v>
      </c>
      <c r="N138" s="135">
        <v>0</v>
      </c>
    </row>
    <row r="139" spans="1:14" ht="13.5" thickBot="1" x14ac:dyDescent="0.25">
      <c r="A139" s="80" t="s">
        <v>270</v>
      </c>
      <c r="B139" s="129">
        <v>2982</v>
      </c>
      <c r="C139" s="129">
        <v>2570</v>
      </c>
      <c r="D139" s="129">
        <v>3098</v>
      </c>
      <c r="E139" s="129">
        <v>1806</v>
      </c>
      <c r="F139" s="129">
        <v>3210.6</v>
      </c>
      <c r="G139" s="129">
        <v>3619.4</v>
      </c>
      <c r="H139" s="129">
        <v>3811.98</v>
      </c>
      <c r="I139" s="129">
        <v>3796</v>
      </c>
      <c r="J139" s="129">
        <v>3201.26</v>
      </c>
      <c r="K139" s="129">
        <v>3079.66</v>
      </c>
      <c r="L139" s="129">
        <v>4087.62</v>
      </c>
      <c r="M139" s="129">
        <v>2814.04</v>
      </c>
      <c r="N139" s="135">
        <v>38076.559999999998</v>
      </c>
    </row>
    <row r="140" spans="1:14" ht="13.5" thickBot="1" x14ac:dyDescent="0.25">
      <c r="A140" s="132" t="s">
        <v>271</v>
      </c>
      <c r="B140" s="133">
        <v>231254.66999999998</v>
      </c>
      <c r="C140" s="133">
        <v>158000.37</v>
      </c>
      <c r="D140" s="133">
        <v>219661.42000000004</v>
      </c>
      <c r="E140" s="133">
        <v>255922.47999999998</v>
      </c>
      <c r="F140" s="133">
        <v>295616.83</v>
      </c>
      <c r="G140" s="133">
        <v>311922.84999999998</v>
      </c>
      <c r="H140" s="133">
        <v>382393.70000000007</v>
      </c>
      <c r="I140" s="133">
        <v>355306.30000000005</v>
      </c>
      <c r="J140" s="133">
        <v>328560.40000000002</v>
      </c>
      <c r="K140" s="133">
        <v>228084.83999999994</v>
      </c>
      <c r="L140" s="133">
        <v>160430.81999999995</v>
      </c>
      <c r="M140" s="133">
        <v>68046.11</v>
      </c>
      <c r="N140" s="133">
        <v>2995200.79</v>
      </c>
    </row>
    <row r="141" spans="1:14" x14ac:dyDescent="0.2">
      <c r="A141" s="80" t="s">
        <v>272</v>
      </c>
      <c r="B141" s="129">
        <v>0</v>
      </c>
      <c r="C141" s="129">
        <v>0</v>
      </c>
      <c r="D141" s="129">
        <v>0</v>
      </c>
      <c r="E141" s="129">
        <v>0</v>
      </c>
      <c r="F141" s="129">
        <v>0</v>
      </c>
      <c r="G141" s="129">
        <v>0</v>
      </c>
      <c r="H141" s="129">
        <v>0</v>
      </c>
      <c r="I141" s="129">
        <v>0</v>
      </c>
      <c r="J141" s="129">
        <v>0</v>
      </c>
      <c r="K141" s="129">
        <v>0</v>
      </c>
      <c r="L141" s="129">
        <v>0</v>
      </c>
      <c r="M141" s="129">
        <v>0</v>
      </c>
      <c r="N141" s="135">
        <v>0</v>
      </c>
    </row>
    <row r="142" spans="1:14" x14ac:dyDescent="0.2">
      <c r="A142" s="80" t="s">
        <v>273</v>
      </c>
      <c r="B142" s="129">
        <v>0</v>
      </c>
      <c r="C142" s="129">
        <v>0</v>
      </c>
      <c r="D142" s="129">
        <v>0</v>
      </c>
      <c r="E142" s="129">
        <v>0</v>
      </c>
      <c r="F142" s="129">
        <v>0</v>
      </c>
      <c r="G142" s="129">
        <v>0</v>
      </c>
      <c r="H142" s="129">
        <v>0</v>
      </c>
      <c r="I142" s="129">
        <v>0</v>
      </c>
      <c r="J142" s="129">
        <v>0</v>
      </c>
      <c r="K142" s="129">
        <v>0</v>
      </c>
      <c r="L142" s="129">
        <v>0</v>
      </c>
      <c r="M142" s="129">
        <v>0</v>
      </c>
      <c r="N142" s="135">
        <v>0</v>
      </c>
    </row>
    <row r="143" spans="1:14" x14ac:dyDescent="0.2">
      <c r="A143" s="80" t="s">
        <v>274</v>
      </c>
      <c r="B143" s="129">
        <v>0</v>
      </c>
      <c r="C143" s="129">
        <v>0</v>
      </c>
      <c r="D143" s="129">
        <v>0</v>
      </c>
      <c r="E143" s="129">
        <v>0</v>
      </c>
      <c r="F143" s="129">
        <v>0</v>
      </c>
      <c r="G143" s="129">
        <v>0</v>
      </c>
      <c r="H143" s="129">
        <v>0</v>
      </c>
      <c r="I143" s="129">
        <v>0</v>
      </c>
      <c r="J143" s="129">
        <v>0</v>
      </c>
      <c r="K143" s="129">
        <v>0</v>
      </c>
      <c r="L143" s="129">
        <v>0</v>
      </c>
      <c r="M143" s="129">
        <v>0</v>
      </c>
      <c r="N143" s="135">
        <v>0</v>
      </c>
    </row>
    <row r="144" spans="1:14" x14ac:dyDescent="0.2">
      <c r="A144" s="80" t="s">
        <v>275</v>
      </c>
      <c r="B144" s="129">
        <v>120601.26000000001</v>
      </c>
      <c r="C144" s="129">
        <v>48429.049999999996</v>
      </c>
      <c r="D144" s="129">
        <v>117835.71000000002</v>
      </c>
      <c r="E144" s="129">
        <v>99617.459999999977</v>
      </c>
      <c r="F144" s="129">
        <v>90837.460000000021</v>
      </c>
      <c r="G144" s="129">
        <v>232298.21999999997</v>
      </c>
      <c r="H144" s="129">
        <v>231675.48</v>
      </c>
      <c r="I144" s="129">
        <v>81231.22</v>
      </c>
      <c r="J144" s="129">
        <v>61962.35000000002</v>
      </c>
      <c r="K144" s="129">
        <v>15102.159999999998</v>
      </c>
      <c r="L144" s="129">
        <v>11285.93</v>
      </c>
      <c r="M144" s="129">
        <v>27097.870000000003</v>
      </c>
      <c r="N144" s="135">
        <v>1137974.17</v>
      </c>
    </row>
    <row r="145" spans="1:14" x14ac:dyDescent="0.2">
      <c r="A145" s="80" t="s">
        <v>276</v>
      </c>
      <c r="B145" s="129">
        <v>13640</v>
      </c>
      <c r="C145" s="129">
        <v>9996</v>
      </c>
      <c r="D145" s="129">
        <v>10220</v>
      </c>
      <c r="E145" s="129">
        <v>8000</v>
      </c>
      <c r="F145" s="129">
        <v>8863</v>
      </c>
      <c r="G145" s="129">
        <v>11220</v>
      </c>
      <c r="H145" s="129">
        <v>12940</v>
      </c>
      <c r="I145" s="129">
        <v>12540</v>
      </c>
      <c r="J145" s="129">
        <v>11130</v>
      </c>
      <c r="K145" s="129">
        <v>12849</v>
      </c>
      <c r="L145" s="129">
        <v>13411</v>
      </c>
      <c r="M145" s="129">
        <v>11480</v>
      </c>
      <c r="N145" s="135">
        <v>136289</v>
      </c>
    </row>
    <row r="146" spans="1:14" x14ac:dyDescent="0.2">
      <c r="A146" s="80" t="s">
        <v>277</v>
      </c>
      <c r="B146" s="129">
        <v>4733.18</v>
      </c>
      <c r="C146" s="129">
        <v>3013.9700000000003</v>
      </c>
      <c r="D146" s="129">
        <v>0</v>
      </c>
      <c r="E146" s="129">
        <v>11791.94</v>
      </c>
      <c r="F146" s="129">
        <v>8685.5999999999985</v>
      </c>
      <c r="G146" s="129">
        <v>0</v>
      </c>
      <c r="H146" s="129">
        <v>9588.92</v>
      </c>
      <c r="I146" s="129">
        <v>297.98</v>
      </c>
      <c r="J146" s="129">
        <v>1499.97</v>
      </c>
      <c r="K146" s="129">
        <v>0</v>
      </c>
      <c r="L146" s="129">
        <v>0</v>
      </c>
      <c r="M146" s="129">
        <v>0</v>
      </c>
      <c r="N146" s="135">
        <v>39611.560000000005</v>
      </c>
    </row>
    <row r="147" spans="1:14" x14ac:dyDescent="0.2">
      <c r="A147" s="80" t="s">
        <v>278</v>
      </c>
      <c r="B147" s="129">
        <v>1658.23</v>
      </c>
      <c r="C147" s="129">
        <v>3553.8500000000004</v>
      </c>
      <c r="D147" s="129">
        <v>0</v>
      </c>
      <c r="E147" s="129">
        <v>11512.569999999998</v>
      </c>
      <c r="F147" s="129">
        <v>8628.4000000000015</v>
      </c>
      <c r="G147" s="129">
        <v>15134.939999999999</v>
      </c>
      <c r="H147" s="129">
        <v>4069.7200000000003</v>
      </c>
      <c r="I147" s="129">
        <v>4520.08</v>
      </c>
      <c r="J147" s="129">
        <v>4512.29</v>
      </c>
      <c r="K147" s="129">
        <v>7574.7100000000009</v>
      </c>
      <c r="L147" s="129">
        <v>2392.4899999999998</v>
      </c>
      <c r="M147" s="129">
        <v>0</v>
      </c>
      <c r="N147" s="135">
        <v>63557.279999999999</v>
      </c>
    </row>
    <row r="148" spans="1:14" x14ac:dyDescent="0.2">
      <c r="A148" s="80" t="s">
        <v>279</v>
      </c>
      <c r="B148" s="129">
        <v>31083.71</v>
      </c>
      <c r="C148" s="129">
        <v>29447.560000000005</v>
      </c>
      <c r="D148" s="129">
        <v>1993.26</v>
      </c>
      <c r="E148" s="129">
        <v>0</v>
      </c>
      <c r="F148" s="129">
        <v>0</v>
      </c>
      <c r="G148" s="129">
        <v>0</v>
      </c>
      <c r="H148" s="129">
        <v>0</v>
      </c>
      <c r="I148" s="129">
        <v>0</v>
      </c>
      <c r="J148" s="129">
        <v>0</v>
      </c>
      <c r="K148" s="129">
        <v>1367.84</v>
      </c>
      <c r="L148" s="129">
        <v>0</v>
      </c>
      <c r="M148" s="129">
        <v>1485.16</v>
      </c>
      <c r="N148" s="135">
        <v>65377.530000000006</v>
      </c>
    </row>
    <row r="149" spans="1:14" x14ac:dyDescent="0.2">
      <c r="A149" s="80" t="s">
        <v>280</v>
      </c>
      <c r="B149" s="129">
        <v>55213.289999999986</v>
      </c>
      <c r="C149" s="129">
        <v>60825.94</v>
      </c>
      <c r="D149" s="129">
        <v>85812.450000000012</v>
      </c>
      <c r="E149" s="129">
        <v>121850.51000000002</v>
      </c>
      <c r="F149" s="129">
        <v>177377.37</v>
      </c>
      <c r="G149" s="129">
        <v>52519.689999999995</v>
      </c>
      <c r="H149" s="129">
        <v>123569.58000000003</v>
      </c>
      <c r="I149" s="129">
        <v>255914.02000000005</v>
      </c>
      <c r="J149" s="129">
        <v>248805.78999999998</v>
      </c>
      <c r="K149" s="129">
        <v>190661.12999999995</v>
      </c>
      <c r="L149" s="129">
        <v>132582.39999999997</v>
      </c>
      <c r="M149" s="129">
        <v>27858.079999999998</v>
      </c>
      <c r="N149" s="135">
        <v>1532990.25</v>
      </c>
    </row>
    <row r="150" spans="1:14" x14ac:dyDescent="0.2">
      <c r="A150" s="80" t="s">
        <v>281</v>
      </c>
      <c r="B150" s="129">
        <v>0</v>
      </c>
      <c r="C150" s="129">
        <v>0</v>
      </c>
      <c r="D150" s="129">
        <v>0</v>
      </c>
      <c r="E150" s="129">
        <v>0</v>
      </c>
      <c r="F150" s="129">
        <v>0</v>
      </c>
      <c r="G150" s="129">
        <v>0</v>
      </c>
      <c r="H150" s="129">
        <v>0</v>
      </c>
      <c r="I150" s="129">
        <v>0</v>
      </c>
      <c r="J150" s="129">
        <v>0</v>
      </c>
      <c r="K150" s="129">
        <v>0</v>
      </c>
      <c r="L150" s="129">
        <v>0</v>
      </c>
      <c r="M150" s="129">
        <v>0</v>
      </c>
      <c r="N150" s="135">
        <v>0</v>
      </c>
    </row>
    <row r="151" spans="1:14" ht="13.5" thickBot="1" x14ac:dyDescent="0.25">
      <c r="A151" s="80" t="s">
        <v>282</v>
      </c>
      <c r="B151" s="129">
        <v>4325</v>
      </c>
      <c r="C151" s="129">
        <v>2734</v>
      </c>
      <c r="D151" s="129">
        <v>3800</v>
      </c>
      <c r="E151" s="129">
        <v>3150</v>
      </c>
      <c r="F151" s="129">
        <v>1225</v>
      </c>
      <c r="G151" s="129">
        <v>750</v>
      </c>
      <c r="H151" s="129">
        <v>550</v>
      </c>
      <c r="I151" s="129">
        <v>803</v>
      </c>
      <c r="J151" s="129">
        <v>650</v>
      </c>
      <c r="K151" s="129">
        <v>530</v>
      </c>
      <c r="L151" s="129">
        <v>759</v>
      </c>
      <c r="M151" s="129">
        <v>125</v>
      </c>
      <c r="N151" s="135">
        <v>19401</v>
      </c>
    </row>
    <row r="152" spans="1:14" ht="13.5" thickBot="1" x14ac:dyDescent="0.25">
      <c r="A152" s="132" t="s">
        <v>283</v>
      </c>
      <c r="B152" s="133">
        <v>0</v>
      </c>
      <c r="C152" s="133">
        <v>0</v>
      </c>
      <c r="D152" s="133">
        <v>0</v>
      </c>
      <c r="E152" s="133">
        <v>0</v>
      </c>
      <c r="F152" s="133">
        <v>0</v>
      </c>
      <c r="G152" s="133">
        <v>0</v>
      </c>
      <c r="H152" s="133">
        <v>0</v>
      </c>
      <c r="I152" s="133">
        <v>0</v>
      </c>
      <c r="J152" s="133">
        <v>0</v>
      </c>
      <c r="K152" s="133">
        <v>0</v>
      </c>
      <c r="L152" s="133">
        <v>0</v>
      </c>
      <c r="M152" s="133">
        <v>0</v>
      </c>
      <c r="N152" s="133">
        <v>0</v>
      </c>
    </row>
    <row r="153" spans="1:14" ht="13.5" thickBot="1" x14ac:dyDescent="0.25">
      <c r="A153" s="81" t="s">
        <v>283</v>
      </c>
      <c r="B153" s="136">
        <v>0</v>
      </c>
      <c r="C153" s="136">
        <v>0</v>
      </c>
      <c r="D153" s="136">
        <v>0</v>
      </c>
      <c r="E153" s="136">
        <v>0</v>
      </c>
      <c r="F153" s="136">
        <v>0</v>
      </c>
      <c r="G153" s="136">
        <v>0</v>
      </c>
      <c r="H153" s="136">
        <v>0</v>
      </c>
      <c r="I153" s="136">
        <v>0</v>
      </c>
      <c r="J153" s="136">
        <v>0</v>
      </c>
      <c r="K153" s="136">
        <v>0</v>
      </c>
      <c r="L153" s="136">
        <v>0</v>
      </c>
      <c r="M153" s="136">
        <v>0</v>
      </c>
      <c r="N153" s="135">
        <v>0</v>
      </c>
    </row>
    <row r="154" spans="1:14" ht="13.5" thickBot="1" x14ac:dyDescent="0.25">
      <c r="A154" s="132" t="s">
        <v>284</v>
      </c>
      <c r="B154" s="133">
        <v>23850.18</v>
      </c>
      <c r="C154" s="133">
        <v>17773.710000000003</v>
      </c>
      <c r="D154" s="133">
        <v>17801.670000000002</v>
      </c>
      <c r="E154" s="133">
        <v>21762.440000000002</v>
      </c>
      <c r="F154" s="133">
        <v>27168.25</v>
      </c>
      <c r="G154" s="133">
        <v>29364.310000000005</v>
      </c>
      <c r="H154" s="133">
        <v>27401.339999999997</v>
      </c>
      <c r="I154" s="133">
        <v>33719.360000000001</v>
      </c>
      <c r="J154" s="133">
        <v>39927.729999999996</v>
      </c>
      <c r="K154" s="133">
        <v>47202.219999999994</v>
      </c>
      <c r="L154" s="133">
        <v>37606.349999999991</v>
      </c>
      <c r="M154" s="133">
        <v>24370.22</v>
      </c>
      <c r="N154" s="133">
        <v>347947.78</v>
      </c>
    </row>
    <row r="155" spans="1:14" x14ac:dyDescent="0.2">
      <c r="A155" s="80" t="s">
        <v>285</v>
      </c>
      <c r="B155" s="129">
        <v>0</v>
      </c>
      <c r="C155" s="129">
        <v>0</v>
      </c>
      <c r="D155" s="129">
        <v>0</v>
      </c>
      <c r="E155" s="129">
        <v>0</v>
      </c>
      <c r="F155" s="129">
        <v>0</v>
      </c>
      <c r="G155" s="129">
        <v>0</v>
      </c>
      <c r="H155" s="129">
        <v>0</v>
      </c>
      <c r="I155" s="129">
        <v>0</v>
      </c>
      <c r="J155" s="129">
        <v>0</v>
      </c>
      <c r="K155" s="129">
        <v>0</v>
      </c>
      <c r="L155" s="129">
        <v>0</v>
      </c>
      <c r="M155" s="129">
        <v>0</v>
      </c>
      <c r="N155" s="135">
        <v>0</v>
      </c>
    </row>
    <row r="156" spans="1:14" x14ac:dyDescent="0.2">
      <c r="A156" s="80" t="s">
        <v>286</v>
      </c>
      <c r="B156" s="129">
        <v>14600.66</v>
      </c>
      <c r="C156" s="129">
        <v>9462.4300000000021</v>
      </c>
      <c r="D156" s="129">
        <v>10385.870000000001</v>
      </c>
      <c r="E156" s="129">
        <v>13255.880000000001</v>
      </c>
      <c r="F156" s="129">
        <v>15582.06</v>
      </c>
      <c r="G156" s="129">
        <v>21560.710000000003</v>
      </c>
      <c r="H156" s="129">
        <v>12880.199999999999</v>
      </c>
      <c r="I156" s="129">
        <v>22272.430000000004</v>
      </c>
      <c r="J156" s="129">
        <v>27041.909999999996</v>
      </c>
      <c r="K156" s="129">
        <v>33289.449999999997</v>
      </c>
      <c r="L156" s="129">
        <v>28137.639999999996</v>
      </c>
      <c r="M156" s="129">
        <v>21390.190000000002</v>
      </c>
      <c r="N156" s="135">
        <v>229859.43000000002</v>
      </c>
    </row>
    <row r="157" spans="1:14" x14ac:dyDescent="0.2">
      <c r="A157" s="80" t="s">
        <v>287</v>
      </c>
      <c r="B157" s="129">
        <v>6348</v>
      </c>
      <c r="C157" s="129">
        <v>5527</v>
      </c>
      <c r="D157" s="129">
        <v>3481</v>
      </c>
      <c r="E157" s="129">
        <v>4597</v>
      </c>
      <c r="F157" s="129">
        <v>5030</v>
      </c>
      <c r="G157" s="129">
        <v>3993</v>
      </c>
      <c r="H157" s="129">
        <v>6747</v>
      </c>
      <c r="I157" s="129">
        <v>7120.95</v>
      </c>
      <c r="J157" s="129">
        <v>7640</v>
      </c>
      <c r="K157" s="129">
        <v>10260.839999999998</v>
      </c>
      <c r="L157" s="129">
        <v>3657.83</v>
      </c>
      <c r="M157" s="129">
        <v>212</v>
      </c>
      <c r="N157" s="135">
        <v>64614.619999999995</v>
      </c>
    </row>
    <row r="158" spans="1:14" ht="22.5" x14ac:dyDescent="0.2">
      <c r="A158" s="80" t="s">
        <v>288</v>
      </c>
      <c r="B158" s="129">
        <v>2901.52</v>
      </c>
      <c r="C158" s="129">
        <v>2784.2799999999997</v>
      </c>
      <c r="D158" s="129">
        <v>3934.8</v>
      </c>
      <c r="E158" s="129">
        <v>3909.5600000000004</v>
      </c>
      <c r="F158" s="129">
        <v>6556.1900000000005</v>
      </c>
      <c r="G158" s="129">
        <v>3810.6000000000004</v>
      </c>
      <c r="H158" s="129">
        <v>7774.1399999999994</v>
      </c>
      <c r="I158" s="129">
        <v>4325.9799999999996</v>
      </c>
      <c r="J158" s="129">
        <v>5245.8200000000006</v>
      </c>
      <c r="K158" s="129">
        <v>3651.9300000000003</v>
      </c>
      <c r="L158" s="129">
        <v>5810.88</v>
      </c>
      <c r="M158" s="129">
        <v>2768.0299999999997</v>
      </c>
      <c r="N158" s="135">
        <v>53473.729999999989</v>
      </c>
    </row>
    <row r="159" spans="1:14" ht="22.5" x14ac:dyDescent="0.2">
      <c r="A159" s="80" t="s">
        <v>289</v>
      </c>
      <c r="B159" s="129">
        <v>0</v>
      </c>
      <c r="C159" s="129">
        <v>0</v>
      </c>
      <c r="D159" s="129">
        <v>0</v>
      </c>
      <c r="E159" s="129">
        <v>0</v>
      </c>
      <c r="F159" s="129">
        <v>0</v>
      </c>
      <c r="G159" s="129">
        <v>0</v>
      </c>
      <c r="H159" s="129">
        <v>0</v>
      </c>
      <c r="I159" s="129">
        <v>0</v>
      </c>
      <c r="J159" s="129">
        <v>0</v>
      </c>
      <c r="K159" s="129">
        <v>0</v>
      </c>
      <c r="L159" s="129">
        <v>0</v>
      </c>
      <c r="M159" s="129">
        <v>0</v>
      </c>
      <c r="N159" s="135">
        <v>0</v>
      </c>
    </row>
    <row r="160" spans="1:14" x14ac:dyDescent="0.2">
      <c r="A160" s="80" t="s">
        <v>290</v>
      </c>
      <c r="B160" s="129">
        <v>0</v>
      </c>
      <c r="C160" s="129">
        <v>0</v>
      </c>
      <c r="D160" s="129">
        <v>0</v>
      </c>
      <c r="E160" s="129">
        <v>0</v>
      </c>
      <c r="F160" s="129">
        <v>0</v>
      </c>
      <c r="G160" s="129">
        <v>0</v>
      </c>
      <c r="H160" s="129">
        <v>0</v>
      </c>
      <c r="I160" s="129">
        <v>0</v>
      </c>
      <c r="J160" s="129">
        <v>0</v>
      </c>
      <c r="K160" s="129">
        <v>0</v>
      </c>
      <c r="L160" s="129">
        <v>0</v>
      </c>
      <c r="M160" s="129">
        <v>0</v>
      </c>
      <c r="N160" s="135">
        <v>0</v>
      </c>
    </row>
    <row r="161" spans="1:14" x14ac:dyDescent="0.2">
      <c r="A161" s="80" t="s">
        <v>291</v>
      </c>
      <c r="B161" s="129">
        <v>0</v>
      </c>
      <c r="C161" s="129">
        <v>0</v>
      </c>
      <c r="D161" s="129">
        <v>0</v>
      </c>
      <c r="E161" s="129">
        <v>0</v>
      </c>
      <c r="F161" s="129">
        <v>0</v>
      </c>
      <c r="G161" s="129">
        <v>0</v>
      </c>
      <c r="H161" s="129">
        <v>0</v>
      </c>
      <c r="I161" s="129">
        <v>0</v>
      </c>
      <c r="J161" s="129">
        <v>0</v>
      </c>
      <c r="K161" s="129">
        <v>0</v>
      </c>
      <c r="L161" s="129">
        <v>0</v>
      </c>
      <c r="M161" s="129">
        <v>0</v>
      </c>
      <c r="N161" s="135">
        <v>0</v>
      </c>
    </row>
    <row r="162" spans="1:14" x14ac:dyDescent="0.2">
      <c r="A162" s="80" t="s">
        <v>292</v>
      </c>
      <c r="B162" s="129">
        <v>0</v>
      </c>
      <c r="C162" s="129">
        <v>0</v>
      </c>
      <c r="D162" s="129">
        <v>0</v>
      </c>
      <c r="E162" s="129">
        <v>0</v>
      </c>
      <c r="F162" s="129">
        <v>0</v>
      </c>
      <c r="G162" s="129">
        <v>0</v>
      </c>
      <c r="H162" s="129">
        <v>0</v>
      </c>
      <c r="I162" s="129">
        <v>0</v>
      </c>
      <c r="J162" s="129">
        <v>0</v>
      </c>
      <c r="K162" s="129">
        <v>0</v>
      </c>
      <c r="L162" s="129">
        <v>0</v>
      </c>
      <c r="M162" s="129">
        <v>0</v>
      </c>
      <c r="N162" s="135">
        <v>0</v>
      </c>
    </row>
    <row r="163" spans="1:14" x14ac:dyDescent="0.2">
      <c r="A163" s="80" t="s">
        <v>293</v>
      </c>
      <c r="B163" s="129">
        <v>0</v>
      </c>
      <c r="C163" s="129">
        <v>0</v>
      </c>
      <c r="D163" s="129">
        <v>0</v>
      </c>
      <c r="E163" s="129">
        <v>0</v>
      </c>
      <c r="F163" s="129">
        <v>0</v>
      </c>
      <c r="G163" s="129">
        <v>0</v>
      </c>
      <c r="H163" s="129">
        <v>0</v>
      </c>
      <c r="I163" s="129">
        <v>0</v>
      </c>
      <c r="J163" s="129">
        <v>0</v>
      </c>
      <c r="K163" s="129">
        <v>0</v>
      </c>
      <c r="L163" s="129">
        <v>0</v>
      </c>
      <c r="M163" s="129">
        <v>0</v>
      </c>
      <c r="N163" s="135">
        <v>0</v>
      </c>
    </row>
    <row r="164" spans="1:14" ht="13.5" thickBot="1" x14ac:dyDescent="0.25">
      <c r="A164" s="80" t="s">
        <v>294</v>
      </c>
      <c r="B164" s="129">
        <v>0</v>
      </c>
      <c r="C164" s="129">
        <v>0</v>
      </c>
      <c r="D164" s="129">
        <v>0</v>
      </c>
      <c r="E164" s="129">
        <v>0</v>
      </c>
      <c r="F164" s="129">
        <v>0</v>
      </c>
      <c r="G164" s="129">
        <v>0</v>
      </c>
      <c r="H164" s="129">
        <v>0</v>
      </c>
      <c r="I164" s="129">
        <v>0</v>
      </c>
      <c r="J164" s="129">
        <v>0</v>
      </c>
      <c r="K164" s="129">
        <v>0</v>
      </c>
      <c r="L164" s="129">
        <v>0</v>
      </c>
      <c r="M164" s="129">
        <v>0</v>
      </c>
      <c r="N164" s="135">
        <v>0</v>
      </c>
    </row>
    <row r="165" spans="1:14" ht="13.5" thickBot="1" x14ac:dyDescent="0.25">
      <c r="A165" s="132" t="s">
        <v>295</v>
      </c>
      <c r="B165" s="133">
        <v>3724.7400000000002</v>
      </c>
      <c r="C165" s="133">
        <v>4958.079999999999</v>
      </c>
      <c r="D165" s="133">
        <v>5861.76</v>
      </c>
      <c r="E165" s="133">
        <v>3289.52</v>
      </c>
      <c r="F165" s="133">
        <v>4449.3500000000004</v>
      </c>
      <c r="G165" s="133">
        <v>1132.2</v>
      </c>
      <c r="H165" s="133">
        <v>1967.6200000000001</v>
      </c>
      <c r="I165" s="133">
        <v>0</v>
      </c>
      <c r="J165" s="133">
        <v>461.5</v>
      </c>
      <c r="K165" s="133">
        <v>636.4</v>
      </c>
      <c r="L165" s="133">
        <v>9846.06</v>
      </c>
      <c r="M165" s="133">
        <v>23126.02</v>
      </c>
      <c r="N165" s="133">
        <v>59453.25</v>
      </c>
    </row>
    <row r="166" spans="1:14" x14ac:dyDescent="0.2">
      <c r="A166" s="80" t="s">
        <v>296</v>
      </c>
      <c r="B166" s="129">
        <v>3724.7400000000002</v>
      </c>
      <c r="C166" s="129">
        <v>4958.079999999999</v>
      </c>
      <c r="D166" s="129">
        <v>5861.76</v>
      </c>
      <c r="E166" s="129">
        <v>3289.52</v>
      </c>
      <c r="F166" s="129">
        <v>4449.3500000000004</v>
      </c>
      <c r="G166" s="129">
        <v>472.2</v>
      </c>
      <c r="H166" s="129">
        <v>1087.6200000000001</v>
      </c>
      <c r="I166" s="129">
        <v>0</v>
      </c>
      <c r="J166" s="129">
        <v>461.5</v>
      </c>
      <c r="K166" s="129">
        <v>636.4</v>
      </c>
      <c r="L166" s="129">
        <v>8966.06</v>
      </c>
      <c r="M166" s="129">
        <v>23126.02</v>
      </c>
      <c r="N166" s="135">
        <v>57033.25</v>
      </c>
    </row>
    <row r="167" spans="1:14" x14ac:dyDescent="0.2">
      <c r="A167" s="80" t="s">
        <v>297</v>
      </c>
      <c r="B167" s="129">
        <v>0</v>
      </c>
      <c r="C167" s="129">
        <v>0</v>
      </c>
      <c r="D167" s="129">
        <v>0</v>
      </c>
      <c r="E167" s="129">
        <v>0</v>
      </c>
      <c r="F167" s="129">
        <v>0</v>
      </c>
      <c r="G167" s="129">
        <v>0</v>
      </c>
      <c r="H167" s="129">
        <v>0</v>
      </c>
      <c r="I167" s="129">
        <v>0</v>
      </c>
      <c r="J167" s="129">
        <v>0</v>
      </c>
      <c r="K167" s="129">
        <v>0</v>
      </c>
      <c r="L167" s="129">
        <v>0</v>
      </c>
      <c r="M167" s="129">
        <v>0</v>
      </c>
      <c r="N167" s="135">
        <v>0</v>
      </c>
    </row>
    <row r="168" spans="1:14" x14ac:dyDescent="0.2">
      <c r="A168" s="80" t="s">
        <v>298</v>
      </c>
      <c r="B168" s="129">
        <v>0</v>
      </c>
      <c r="C168" s="129">
        <v>0</v>
      </c>
      <c r="D168" s="129">
        <v>0</v>
      </c>
      <c r="E168" s="129">
        <v>0</v>
      </c>
      <c r="F168" s="129">
        <v>0</v>
      </c>
      <c r="G168" s="129">
        <v>0</v>
      </c>
      <c r="H168" s="129">
        <v>0</v>
      </c>
      <c r="I168" s="129">
        <v>0</v>
      </c>
      <c r="J168" s="129">
        <v>0</v>
      </c>
      <c r="K168" s="129">
        <v>0</v>
      </c>
      <c r="L168" s="129">
        <v>0</v>
      </c>
      <c r="M168" s="129">
        <v>0</v>
      </c>
      <c r="N168" s="135">
        <v>0</v>
      </c>
    </row>
    <row r="169" spans="1:14" x14ac:dyDescent="0.2">
      <c r="A169" s="80" t="s">
        <v>299</v>
      </c>
      <c r="B169" s="129">
        <v>0</v>
      </c>
      <c r="C169" s="129">
        <v>0</v>
      </c>
      <c r="D169" s="129">
        <v>0</v>
      </c>
      <c r="E169" s="129">
        <v>0</v>
      </c>
      <c r="F169" s="129">
        <v>0</v>
      </c>
      <c r="G169" s="129">
        <v>0</v>
      </c>
      <c r="H169" s="129">
        <v>0</v>
      </c>
      <c r="I169" s="129">
        <v>0</v>
      </c>
      <c r="J169" s="129">
        <v>0</v>
      </c>
      <c r="K169" s="129">
        <v>0</v>
      </c>
      <c r="L169" s="129">
        <v>0</v>
      </c>
      <c r="M169" s="129">
        <v>0</v>
      </c>
      <c r="N169" s="135">
        <v>0</v>
      </c>
    </row>
    <row r="170" spans="1:14" x14ac:dyDescent="0.2">
      <c r="A170" s="80" t="s">
        <v>300</v>
      </c>
      <c r="B170" s="129">
        <v>0</v>
      </c>
      <c r="C170" s="129">
        <v>0</v>
      </c>
      <c r="D170" s="129">
        <v>0</v>
      </c>
      <c r="E170" s="129">
        <v>0</v>
      </c>
      <c r="F170" s="129">
        <v>0</v>
      </c>
      <c r="G170" s="129">
        <v>0</v>
      </c>
      <c r="H170" s="129">
        <v>0</v>
      </c>
      <c r="I170" s="129">
        <v>0</v>
      </c>
      <c r="J170" s="129">
        <v>0</v>
      </c>
      <c r="K170" s="129">
        <v>0</v>
      </c>
      <c r="L170" s="129">
        <v>0</v>
      </c>
      <c r="M170" s="129">
        <v>0</v>
      </c>
      <c r="N170" s="135">
        <v>0</v>
      </c>
    </row>
    <row r="171" spans="1:14" x14ac:dyDescent="0.2">
      <c r="A171" s="80" t="s">
        <v>301</v>
      </c>
      <c r="B171" s="129">
        <v>0</v>
      </c>
      <c r="C171" s="129">
        <v>0</v>
      </c>
      <c r="D171" s="129">
        <v>0</v>
      </c>
      <c r="E171" s="129">
        <v>0</v>
      </c>
      <c r="F171" s="129">
        <v>0</v>
      </c>
      <c r="G171" s="129">
        <v>660</v>
      </c>
      <c r="H171" s="129">
        <v>880</v>
      </c>
      <c r="I171" s="129">
        <v>0</v>
      </c>
      <c r="J171" s="129">
        <v>0</v>
      </c>
      <c r="K171" s="129">
        <v>0</v>
      </c>
      <c r="L171" s="129">
        <v>880</v>
      </c>
      <c r="M171" s="129">
        <v>0</v>
      </c>
      <c r="N171" s="135">
        <v>2420</v>
      </c>
    </row>
    <row r="172" spans="1:14" ht="13.5" thickBot="1" x14ac:dyDescent="0.25">
      <c r="A172" s="80" t="s">
        <v>302</v>
      </c>
      <c r="B172" s="129">
        <v>0</v>
      </c>
      <c r="C172" s="129">
        <v>0</v>
      </c>
      <c r="D172" s="129">
        <v>0</v>
      </c>
      <c r="E172" s="129">
        <v>0</v>
      </c>
      <c r="F172" s="129">
        <v>0</v>
      </c>
      <c r="G172" s="129">
        <v>0</v>
      </c>
      <c r="H172" s="129">
        <v>0</v>
      </c>
      <c r="I172" s="129">
        <v>0</v>
      </c>
      <c r="J172" s="129">
        <v>0</v>
      </c>
      <c r="K172" s="129">
        <v>0</v>
      </c>
      <c r="L172" s="129">
        <v>0</v>
      </c>
      <c r="M172" s="129">
        <v>0</v>
      </c>
      <c r="N172" s="135">
        <v>0</v>
      </c>
    </row>
    <row r="173" spans="1:14" ht="23.25" thickBot="1" x14ac:dyDescent="0.25">
      <c r="A173" s="132" t="s">
        <v>303</v>
      </c>
      <c r="B173" s="133">
        <v>77645.51999999999</v>
      </c>
      <c r="C173" s="133">
        <v>60514.020000000004</v>
      </c>
      <c r="D173" s="133">
        <v>77780.989999999991</v>
      </c>
      <c r="E173" s="133">
        <v>87096.43</v>
      </c>
      <c r="F173" s="133">
        <v>93033.15</v>
      </c>
      <c r="G173" s="133">
        <v>72433.63</v>
      </c>
      <c r="H173" s="133">
        <v>80873.679999999993</v>
      </c>
      <c r="I173" s="133">
        <v>69643.460000000006</v>
      </c>
      <c r="J173" s="133">
        <v>78098.91</v>
      </c>
      <c r="K173" s="133">
        <v>91503.170000000013</v>
      </c>
      <c r="L173" s="133">
        <v>90960.9</v>
      </c>
      <c r="M173" s="133">
        <v>79064.2</v>
      </c>
      <c r="N173" s="133">
        <v>958648.06</v>
      </c>
    </row>
    <row r="174" spans="1:14" x14ac:dyDescent="0.2">
      <c r="A174" s="80" t="s">
        <v>304</v>
      </c>
      <c r="B174" s="129">
        <v>0</v>
      </c>
      <c r="C174" s="129">
        <v>0</v>
      </c>
      <c r="D174" s="129">
        <v>0</v>
      </c>
      <c r="E174" s="129">
        <v>0</v>
      </c>
      <c r="F174" s="129">
        <v>0</v>
      </c>
      <c r="G174" s="129">
        <v>0</v>
      </c>
      <c r="H174" s="129">
        <v>0</v>
      </c>
      <c r="I174" s="129">
        <v>0</v>
      </c>
      <c r="J174" s="129">
        <v>0</v>
      </c>
      <c r="K174" s="129">
        <v>0</v>
      </c>
      <c r="L174" s="129">
        <v>0</v>
      </c>
      <c r="M174" s="129">
        <v>0</v>
      </c>
      <c r="N174" s="135">
        <v>0</v>
      </c>
    </row>
    <row r="175" spans="1:14" x14ac:dyDescent="0.2">
      <c r="A175" s="80" t="s">
        <v>305</v>
      </c>
      <c r="B175" s="129">
        <v>0</v>
      </c>
      <c r="C175" s="129">
        <v>0</v>
      </c>
      <c r="D175" s="129">
        <v>0</v>
      </c>
      <c r="E175" s="129">
        <v>0</v>
      </c>
      <c r="F175" s="129">
        <v>0</v>
      </c>
      <c r="G175" s="129">
        <v>0</v>
      </c>
      <c r="H175" s="129">
        <v>0</v>
      </c>
      <c r="I175" s="129">
        <v>0</v>
      </c>
      <c r="J175" s="129">
        <v>0</v>
      </c>
      <c r="K175" s="129">
        <v>0</v>
      </c>
      <c r="L175" s="129">
        <v>0</v>
      </c>
      <c r="M175" s="129">
        <v>0</v>
      </c>
      <c r="N175" s="135">
        <v>0</v>
      </c>
    </row>
    <row r="176" spans="1:14" x14ac:dyDescent="0.2">
      <c r="A176" s="80" t="s">
        <v>306</v>
      </c>
      <c r="B176" s="129">
        <v>4121</v>
      </c>
      <c r="C176" s="129">
        <v>3737.6</v>
      </c>
      <c r="D176" s="129">
        <v>3911.599999999999</v>
      </c>
      <c r="E176" s="129">
        <v>4051.6</v>
      </c>
      <c r="F176" s="129">
        <v>4136</v>
      </c>
      <c r="G176" s="129">
        <v>4250.4000000000005</v>
      </c>
      <c r="H176" s="129">
        <v>4082.3999999999996</v>
      </c>
      <c r="I176" s="129">
        <v>5435.2000000000007</v>
      </c>
      <c r="J176" s="129">
        <v>4464.8000000000011</v>
      </c>
      <c r="K176" s="129">
        <v>4905.2</v>
      </c>
      <c r="L176" s="129">
        <v>5295.0000000000009</v>
      </c>
      <c r="M176" s="129">
        <v>4021.6000000000004</v>
      </c>
      <c r="N176" s="135">
        <v>52412.4</v>
      </c>
    </row>
    <row r="177" spans="1:14" x14ac:dyDescent="0.2">
      <c r="A177" s="80" t="s">
        <v>307</v>
      </c>
      <c r="B177" s="129">
        <v>0</v>
      </c>
      <c r="C177" s="129">
        <v>0</v>
      </c>
      <c r="D177" s="129">
        <v>0</v>
      </c>
      <c r="E177" s="129">
        <v>0</v>
      </c>
      <c r="F177" s="129">
        <v>0</v>
      </c>
      <c r="G177" s="129">
        <v>0</v>
      </c>
      <c r="H177" s="129">
        <v>0</v>
      </c>
      <c r="I177" s="129">
        <v>0</v>
      </c>
      <c r="J177" s="129">
        <v>0</v>
      </c>
      <c r="K177" s="129">
        <v>0</v>
      </c>
      <c r="L177" s="129">
        <v>0</v>
      </c>
      <c r="M177" s="129">
        <v>0</v>
      </c>
      <c r="N177" s="135">
        <v>0</v>
      </c>
    </row>
    <row r="178" spans="1:14" x14ac:dyDescent="0.2">
      <c r="A178" s="80" t="s">
        <v>308</v>
      </c>
      <c r="B178" s="129">
        <v>21122.420000000002</v>
      </c>
      <c r="C178" s="129">
        <v>24479.32</v>
      </c>
      <c r="D178" s="129">
        <v>19517.050000000003</v>
      </c>
      <c r="E178" s="129">
        <v>21873.079999999998</v>
      </c>
      <c r="F178" s="129">
        <v>23352.28</v>
      </c>
      <c r="G178" s="129">
        <v>14191.720000000001</v>
      </c>
      <c r="H178" s="129">
        <v>12196.86</v>
      </c>
      <c r="I178" s="129">
        <v>12581.44</v>
      </c>
      <c r="J178" s="129">
        <v>11100.18</v>
      </c>
      <c r="K178" s="129">
        <v>12398.36</v>
      </c>
      <c r="L178" s="129">
        <v>9215.44</v>
      </c>
      <c r="M178" s="129">
        <v>5015.76</v>
      </c>
      <c r="N178" s="135">
        <v>187043.91000000003</v>
      </c>
    </row>
    <row r="179" spans="1:14" x14ac:dyDescent="0.2">
      <c r="A179" s="80" t="s">
        <v>309</v>
      </c>
      <c r="B179" s="129">
        <v>0</v>
      </c>
      <c r="C179" s="129">
        <v>0</v>
      </c>
      <c r="D179" s="129">
        <v>0</v>
      </c>
      <c r="E179" s="129">
        <v>0</v>
      </c>
      <c r="F179" s="129">
        <v>0</v>
      </c>
      <c r="G179" s="129">
        <v>0</v>
      </c>
      <c r="H179" s="129">
        <v>0</v>
      </c>
      <c r="I179" s="129">
        <v>0</v>
      </c>
      <c r="J179" s="129">
        <v>0</v>
      </c>
      <c r="K179" s="129">
        <v>0</v>
      </c>
      <c r="L179" s="129">
        <v>0</v>
      </c>
      <c r="M179" s="129">
        <v>0</v>
      </c>
      <c r="N179" s="135">
        <v>0</v>
      </c>
    </row>
    <row r="180" spans="1:14" x14ac:dyDescent="0.2">
      <c r="A180" s="80" t="s">
        <v>310</v>
      </c>
      <c r="B180" s="129">
        <v>11086.36</v>
      </c>
      <c r="C180" s="129">
        <v>7993.9800000000005</v>
      </c>
      <c r="D180" s="129">
        <v>17946.479999999996</v>
      </c>
      <c r="E180" s="129">
        <v>9380.1</v>
      </c>
      <c r="F180" s="129">
        <v>7607.14</v>
      </c>
      <c r="G180" s="129">
        <v>6082.32</v>
      </c>
      <c r="H180" s="129">
        <v>10923.76</v>
      </c>
      <c r="I180" s="129">
        <v>6227.96</v>
      </c>
      <c r="J180" s="129">
        <v>12354.36</v>
      </c>
      <c r="K180" s="129">
        <v>8823.36</v>
      </c>
      <c r="L180" s="129">
        <v>8910.86</v>
      </c>
      <c r="M180" s="129">
        <v>5303.58</v>
      </c>
      <c r="N180" s="135">
        <v>112640.26</v>
      </c>
    </row>
    <row r="181" spans="1:14" x14ac:dyDescent="0.2">
      <c r="A181" s="80" t="s">
        <v>311</v>
      </c>
      <c r="B181" s="129">
        <v>0</v>
      </c>
      <c r="C181" s="129">
        <v>0</v>
      </c>
      <c r="D181" s="129">
        <v>0</v>
      </c>
      <c r="E181" s="129">
        <v>0</v>
      </c>
      <c r="F181" s="129">
        <v>0</v>
      </c>
      <c r="G181" s="129">
        <v>0</v>
      </c>
      <c r="H181" s="129">
        <v>0</v>
      </c>
      <c r="I181" s="129">
        <v>0</v>
      </c>
      <c r="J181" s="129">
        <v>0</v>
      </c>
      <c r="K181" s="129">
        <v>0</v>
      </c>
      <c r="L181" s="129">
        <v>0</v>
      </c>
      <c r="M181" s="129">
        <v>0</v>
      </c>
      <c r="N181" s="135">
        <v>0</v>
      </c>
    </row>
    <row r="182" spans="1:14" x14ac:dyDescent="0.2">
      <c r="A182" s="80" t="s">
        <v>312</v>
      </c>
      <c r="B182" s="129">
        <v>0</v>
      </c>
      <c r="C182" s="129">
        <v>0</v>
      </c>
      <c r="D182" s="129">
        <v>0</v>
      </c>
      <c r="E182" s="129">
        <v>0</v>
      </c>
      <c r="F182" s="129">
        <v>0</v>
      </c>
      <c r="G182" s="129">
        <v>0</v>
      </c>
      <c r="H182" s="129">
        <v>0</v>
      </c>
      <c r="I182" s="129">
        <v>0</v>
      </c>
      <c r="J182" s="129">
        <v>0</v>
      </c>
      <c r="K182" s="129">
        <v>0</v>
      </c>
      <c r="L182" s="129">
        <v>0</v>
      </c>
      <c r="M182" s="129">
        <v>0</v>
      </c>
      <c r="N182" s="135">
        <v>0</v>
      </c>
    </row>
    <row r="183" spans="1:14" x14ac:dyDescent="0.2">
      <c r="A183" s="80" t="s">
        <v>313</v>
      </c>
      <c r="B183" s="129">
        <v>8250.84</v>
      </c>
      <c r="C183" s="129">
        <v>0</v>
      </c>
      <c r="D183" s="129">
        <v>0</v>
      </c>
      <c r="E183" s="129">
        <v>6533.35</v>
      </c>
      <c r="F183" s="129">
        <v>13879.45</v>
      </c>
      <c r="G183" s="129">
        <v>12436.409999999998</v>
      </c>
      <c r="H183" s="129">
        <v>11509.76</v>
      </c>
      <c r="I183" s="129">
        <v>14650.900000000001</v>
      </c>
      <c r="J183" s="129">
        <v>13544.17</v>
      </c>
      <c r="K183" s="129">
        <v>13379.730000000001</v>
      </c>
      <c r="L183" s="129">
        <v>12644.7</v>
      </c>
      <c r="M183" s="129">
        <v>9731.7400000000016</v>
      </c>
      <c r="N183" s="135">
        <v>116561.04999999999</v>
      </c>
    </row>
    <row r="184" spans="1:14" x14ac:dyDescent="0.2">
      <c r="A184" s="80" t="s">
        <v>314</v>
      </c>
      <c r="B184" s="129">
        <v>0</v>
      </c>
      <c r="C184" s="129">
        <v>0</v>
      </c>
      <c r="D184" s="129">
        <v>0</v>
      </c>
      <c r="E184" s="129">
        <v>0</v>
      </c>
      <c r="F184" s="129">
        <v>0</v>
      </c>
      <c r="G184" s="129">
        <v>0</v>
      </c>
      <c r="H184" s="129">
        <v>0</v>
      </c>
      <c r="I184" s="129">
        <v>0</v>
      </c>
      <c r="J184" s="129">
        <v>0</v>
      </c>
      <c r="K184" s="129">
        <v>0</v>
      </c>
      <c r="L184" s="129">
        <v>0</v>
      </c>
      <c r="M184" s="129">
        <v>0</v>
      </c>
      <c r="N184" s="135">
        <v>0</v>
      </c>
    </row>
    <row r="185" spans="1:14" x14ac:dyDescent="0.2">
      <c r="A185" s="80" t="s">
        <v>315</v>
      </c>
      <c r="B185" s="129">
        <v>0</v>
      </c>
      <c r="C185" s="129">
        <v>0</v>
      </c>
      <c r="D185" s="129">
        <v>0</v>
      </c>
      <c r="E185" s="129">
        <v>0</v>
      </c>
      <c r="F185" s="129">
        <v>0</v>
      </c>
      <c r="G185" s="129">
        <v>0</v>
      </c>
      <c r="H185" s="129">
        <v>0</v>
      </c>
      <c r="I185" s="129">
        <v>0</v>
      </c>
      <c r="J185" s="129">
        <v>0</v>
      </c>
      <c r="K185" s="129">
        <v>0</v>
      </c>
      <c r="L185" s="129">
        <v>0</v>
      </c>
      <c r="M185" s="129">
        <v>0</v>
      </c>
      <c r="N185" s="135">
        <v>0</v>
      </c>
    </row>
    <row r="186" spans="1:14" ht="22.5" x14ac:dyDescent="0.2">
      <c r="A186" s="80" t="s">
        <v>316</v>
      </c>
      <c r="B186" s="129">
        <v>0</v>
      </c>
      <c r="C186" s="129">
        <v>0</v>
      </c>
      <c r="D186" s="129">
        <v>0</v>
      </c>
      <c r="E186" s="129">
        <v>0</v>
      </c>
      <c r="F186" s="129">
        <v>0</v>
      </c>
      <c r="G186" s="129">
        <v>0</v>
      </c>
      <c r="H186" s="129">
        <v>0</v>
      </c>
      <c r="I186" s="129">
        <v>0</v>
      </c>
      <c r="J186" s="129">
        <v>0</v>
      </c>
      <c r="K186" s="129">
        <v>0</v>
      </c>
      <c r="L186" s="129">
        <v>0</v>
      </c>
      <c r="M186" s="129">
        <v>0</v>
      </c>
      <c r="N186" s="135">
        <v>0</v>
      </c>
    </row>
    <row r="187" spans="1:14" ht="22.5" x14ac:dyDescent="0.2">
      <c r="A187" s="80" t="s">
        <v>317</v>
      </c>
      <c r="B187" s="129">
        <v>0</v>
      </c>
      <c r="C187" s="129">
        <v>0</v>
      </c>
      <c r="D187" s="129">
        <v>0</v>
      </c>
      <c r="E187" s="129">
        <v>0</v>
      </c>
      <c r="F187" s="129">
        <v>0</v>
      </c>
      <c r="G187" s="129">
        <v>0</v>
      </c>
      <c r="H187" s="129">
        <v>0</v>
      </c>
      <c r="I187" s="129">
        <v>0</v>
      </c>
      <c r="J187" s="129">
        <v>0</v>
      </c>
      <c r="K187" s="129">
        <v>0</v>
      </c>
      <c r="L187" s="129">
        <v>0</v>
      </c>
      <c r="M187" s="129">
        <v>0</v>
      </c>
      <c r="N187" s="135">
        <v>0</v>
      </c>
    </row>
    <row r="188" spans="1:14" ht="13.5" thickBot="1" x14ac:dyDescent="0.25">
      <c r="A188" s="80" t="s">
        <v>318</v>
      </c>
      <c r="B188" s="129">
        <v>33064.9</v>
      </c>
      <c r="C188" s="129">
        <v>24303.119999999999</v>
      </c>
      <c r="D188" s="129">
        <v>36405.86</v>
      </c>
      <c r="E188" s="129">
        <v>45258.3</v>
      </c>
      <c r="F188" s="129">
        <v>44058.28</v>
      </c>
      <c r="G188" s="129">
        <v>35472.78</v>
      </c>
      <c r="H188" s="129">
        <v>42160.899999999994</v>
      </c>
      <c r="I188" s="129">
        <v>30747.960000000006</v>
      </c>
      <c r="J188" s="129">
        <v>36635.4</v>
      </c>
      <c r="K188" s="129">
        <v>51996.520000000011</v>
      </c>
      <c r="L188" s="129">
        <v>54894.899999999987</v>
      </c>
      <c r="M188" s="129">
        <v>54991.519999999997</v>
      </c>
      <c r="N188" s="135">
        <v>489990.44</v>
      </c>
    </row>
    <row r="189" spans="1:14" ht="23.25" thickBot="1" x14ac:dyDescent="0.25">
      <c r="A189" s="132" t="s">
        <v>319</v>
      </c>
      <c r="B189" s="133">
        <v>4520</v>
      </c>
      <c r="C189" s="133">
        <v>7282</v>
      </c>
      <c r="D189" s="133">
        <v>7232</v>
      </c>
      <c r="E189" s="133">
        <v>5330</v>
      </c>
      <c r="F189" s="133">
        <v>8932</v>
      </c>
      <c r="G189" s="133">
        <v>12646.34</v>
      </c>
      <c r="H189" s="133">
        <v>17939.84</v>
      </c>
      <c r="I189" s="133">
        <v>13764.599999999999</v>
      </c>
      <c r="J189" s="133">
        <v>10004.219999999999</v>
      </c>
      <c r="K189" s="133">
        <v>6561.18</v>
      </c>
      <c r="L189" s="133">
        <v>7194</v>
      </c>
      <c r="M189" s="133">
        <v>6089</v>
      </c>
      <c r="N189" s="133">
        <v>107495.18</v>
      </c>
    </row>
    <row r="190" spans="1:14" x14ac:dyDescent="0.2">
      <c r="A190" s="80" t="s">
        <v>320</v>
      </c>
      <c r="B190" s="129">
        <v>810</v>
      </c>
      <c r="C190" s="129">
        <v>930</v>
      </c>
      <c r="D190" s="129">
        <v>710</v>
      </c>
      <c r="E190" s="129">
        <v>1180</v>
      </c>
      <c r="F190" s="129">
        <v>1315</v>
      </c>
      <c r="G190" s="129">
        <v>4943.34</v>
      </c>
      <c r="H190" s="129">
        <v>8932.84</v>
      </c>
      <c r="I190" s="129">
        <v>8311.5999999999985</v>
      </c>
      <c r="J190" s="129">
        <v>4360.2199999999993</v>
      </c>
      <c r="K190" s="129">
        <v>2053.1799999999998</v>
      </c>
      <c r="L190" s="129">
        <v>0</v>
      </c>
      <c r="M190" s="129">
        <v>0</v>
      </c>
      <c r="N190" s="135">
        <v>33546.18</v>
      </c>
    </row>
    <row r="191" spans="1:14" x14ac:dyDescent="0.2">
      <c r="A191" s="80" t="s">
        <v>321</v>
      </c>
      <c r="B191" s="129">
        <v>0</v>
      </c>
      <c r="C191" s="129">
        <v>0</v>
      </c>
      <c r="D191" s="129">
        <v>0</v>
      </c>
      <c r="E191" s="129">
        <v>0</v>
      </c>
      <c r="F191" s="129">
        <v>0</v>
      </c>
      <c r="G191" s="129">
        <v>0</v>
      </c>
      <c r="H191" s="129">
        <v>0</v>
      </c>
      <c r="I191" s="129">
        <v>0</v>
      </c>
      <c r="J191" s="129">
        <v>0</v>
      </c>
      <c r="K191" s="129">
        <v>0</v>
      </c>
      <c r="L191" s="129">
        <v>0</v>
      </c>
      <c r="M191" s="129">
        <v>0</v>
      </c>
      <c r="N191" s="135">
        <v>0</v>
      </c>
    </row>
    <row r="192" spans="1:14" x14ac:dyDescent="0.2">
      <c r="A192" s="80" t="s">
        <v>322</v>
      </c>
      <c r="B192" s="129">
        <v>0</v>
      </c>
      <c r="C192" s="129">
        <v>0</v>
      </c>
      <c r="D192" s="129">
        <v>0</v>
      </c>
      <c r="E192" s="129">
        <v>0</v>
      </c>
      <c r="F192" s="129">
        <v>0</v>
      </c>
      <c r="G192" s="129">
        <v>0</v>
      </c>
      <c r="H192" s="129">
        <v>0</v>
      </c>
      <c r="I192" s="129">
        <v>0</v>
      </c>
      <c r="J192" s="129">
        <v>0</v>
      </c>
      <c r="K192" s="129">
        <v>0</v>
      </c>
      <c r="L192" s="129">
        <v>0</v>
      </c>
      <c r="M192" s="129">
        <v>0</v>
      </c>
      <c r="N192" s="135">
        <v>0</v>
      </c>
    </row>
    <row r="193" spans="1:14" x14ac:dyDescent="0.2">
      <c r="A193" s="80" t="s">
        <v>323</v>
      </c>
      <c r="B193" s="129">
        <v>2255</v>
      </c>
      <c r="C193" s="129">
        <v>4147</v>
      </c>
      <c r="D193" s="129">
        <v>3567</v>
      </c>
      <c r="E193" s="129">
        <v>580</v>
      </c>
      <c r="F193" s="129">
        <v>3857</v>
      </c>
      <c r="G193" s="129">
        <v>6293</v>
      </c>
      <c r="H193" s="129">
        <v>6322</v>
      </c>
      <c r="I193" s="129">
        <v>2204</v>
      </c>
      <c r="J193" s="129">
        <v>4524</v>
      </c>
      <c r="K193" s="129">
        <v>3538</v>
      </c>
      <c r="L193" s="129">
        <v>6554</v>
      </c>
      <c r="M193" s="129">
        <v>4669</v>
      </c>
      <c r="N193" s="135">
        <v>48510</v>
      </c>
    </row>
    <row r="194" spans="1:14" x14ac:dyDescent="0.2">
      <c r="A194" s="80" t="s">
        <v>324</v>
      </c>
      <c r="B194" s="129">
        <v>0</v>
      </c>
      <c r="C194" s="129">
        <v>0</v>
      </c>
      <c r="D194" s="129">
        <v>0</v>
      </c>
      <c r="E194" s="129">
        <v>0</v>
      </c>
      <c r="F194" s="129">
        <v>0</v>
      </c>
      <c r="G194" s="129">
        <v>0</v>
      </c>
      <c r="H194" s="129">
        <v>0</v>
      </c>
      <c r="I194" s="129">
        <v>0</v>
      </c>
      <c r="J194" s="129">
        <v>0</v>
      </c>
      <c r="K194" s="129">
        <v>0</v>
      </c>
      <c r="L194" s="129">
        <v>0</v>
      </c>
      <c r="M194" s="129">
        <v>0</v>
      </c>
      <c r="N194" s="135">
        <v>0</v>
      </c>
    </row>
    <row r="195" spans="1:14" ht="13.5" thickBot="1" x14ac:dyDescent="0.25">
      <c r="A195" s="80" t="s">
        <v>255</v>
      </c>
      <c r="B195" s="129">
        <v>1455</v>
      </c>
      <c r="C195" s="129">
        <v>2205</v>
      </c>
      <c r="D195" s="129">
        <v>2955</v>
      </c>
      <c r="E195" s="129">
        <v>3570</v>
      </c>
      <c r="F195" s="129">
        <v>3760</v>
      </c>
      <c r="G195" s="129">
        <v>1410</v>
      </c>
      <c r="H195" s="129">
        <v>2685</v>
      </c>
      <c r="I195" s="129">
        <v>3249</v>
      </c>
      <c r="J195" s="129">
        <v>1120</v>
      </c>
      <c r="K195" s="129">
        <v>970</v>
      </c>
      <c r="L195" s="129">
        <v>640</v>
      </c>
      <c r="M195" s="129">
        <v>1420</v>
      </c>
      <c r="N195" s="135">
        <v>25439</v>
      </c>
    </row>
    <row r="196" spans="1:14" ht="23.25" thickBot="1" x14ac:dyDescent="0.25">
      <c r="A196" s="132" t="s">
        <v>325</v>
      </c>
      <c r="B196" s="133">
        <v>500</v>
      </c>
      <c r="C196" s="133">
        <v>675</v>
      </c>
      <c r="D196" s="133">
        <v>342</v>
      </c>
      <c r="E196" s="133">
        <v>330</v>
      </c>
      <c r="F196" s="133">
        <v>7624.9</v>
      </c>
      <c r="G196" s="133">
        <v>15823.2</v>
      </c>
      <c r="H196" s="133">
        <v>12137.5</v>
      </c>
      <c r="I196" s="133">
        <v>5477</v>
      </c>
      <c r="J196" s="133">
        <v>3717</v>
      </c>
      <c r="K196" s="133">
        <v>3347.5</v>
      </c>
      <c r="L196" s="133">
        <v>6808.5</v>
      </c>
      <c r="M196" s="133">
        <v>2357</v>
      </c>
      <c r="N196" s="133">
        <v>59139.6</v>
      </c>
    </row>
    <row r="197" spans="1:14" x14ac:dyDescent="0.2">
      <c r="A197" s="80" t="s">
        <v>326</v>
      </c>
      <c r="B197" s="129">
        <v>0</v>
      </c>
      <c r="C197" s="129">
        <v>0</v>
      </c>
      <c r="D197" s="129">
        <v>0</v>
      </c>
      <c r="E197" s="129">
        <v>0</v>
      </c>
      <c r="F197" s="129">
        <v>0</v>
      </c>
      <c r="G197" s="129">
        <v>0</v>
      </c>
      <c r="H197" s="129">
        <v>0</v>
      </c>
      <c r="I197" s="129">
        <v>0</v>
      </c>
      <c r="J197" s="129">
        <v>0</v>
      </c>
      <c r="K197" s="129">
        <v>0</v>
      </c>
      <c r="L197" s="129">
        <v>0</v>
      </c>
      <c r="M197" s="129">
        <v>0</v>
      </c>
      <c r="N197" s="129">
        <v>0</v>
      </c>
    </row>
    <row r="198" spans="1:14" x14ac:dyDescent="0.2">
      <c r="A198" s="80" t="s">
        <v>327</v>
      </c>
      <c r="B198" s="129">
        <v>0</v>
      </c>
      <c r="C198" s="129">
        <v>0</v>
      </c>
      <c r="D198" s="129">
        <v>165</v>
      </c>
      <c r="E198" s="129">
        <v>330</v>
      </c>
      <c r="F198" s="129">
        <v>5471.4</v>
      </c>
      <c r="G198" s="129">
        <v>9726.7000000000007</v>
      </c>
      <c r="H198" s="129">
        <v>6443</v>
      </c>
      <c r="I198" s="129">
        <v>82.5</v>
      </c>
      <c r="J198" s="129">
        <v>0</v>
      </c>
      <c r="K198" s="129">
        <v>0</v>
      </c>
      <c r="L198" s="129">
        <v>0</v>
      </c>
      <c r="M198" s="129">
        <v>0</v>
      </c>
      <c r="N198" s="129">
        <v>22218.6</v>
      </c>
    </row>
    <row r="199" spans="1:14" ht="22.5" x14ac:dyDescent="0.2">
      <c r="A199" s="80" t="s">
        <v>328</v>
      </c>
      <c r="B199" s="129">
        <v>0</v>
      </c>
      <c r="C199" s="129">
        <v>0</v>
      </c>
      <c r="D199" s="129">
        <v>177</v>
      </c>
      <c r="E199" s="129">
        <v>0</v>
      </c>
      <c r="F199" s="129">
        <v>2153.5</v>
      </c>
      <c r="G199" s="129">
        <v>4221.5</v>
      </c>
      <c r="H199" s="129">
        <v>5169.5</v>
      </c>
      <c r="I199" s="129">
        <v>4994.5</v>
      </c>
      <c r="J199" s="129">
        <v>3717</v>
      </c>
      <c r="K199" s="129">
        <v>3097.5</v>
      </c>
      <c r="L199" s="129">
        <v>4008.5</v>
      </c>
      <c r="M199" s="129">
        <v>1357</v>
      </c>
      <c r="N199" s="129">
        <v>28896</v>
      </c>
    </row>
    <row r="200" spans="1:14" ht="13.5" thickBot="1" x14ac:dyDescent="0.25">
      <c r="A200" s="80" t="s">
        <v>255</v>
      </c>
      <c r="B200" s="129">
        <v>500</v>
      </c>
      <c r="C200" s="129">
        <v>675</v>
      </c>
      <c r="D200" s="129">
        <v>0</v>
      </c>
      <c r="E200" s="129">
        <v>0</v>
      </c>
      <c r="F200" s="129">
        <v>0</v>
      </c>
      <c r="G200" s="129">
        <v>1875</v>
      </c>
      <c r="H200" s="129">
        <v>525</v>
      </c>
      <c r="I200" s="129">
        <v>400</v>
      </c>
      <c r="J200" s="129">
        <v>0</v>
      </c>
      <c r="K200" s="129">
        <v>250</v>
      </c>
      <c r="L200" s="129">
        <v>2800</v>
      </c>
      <c r="M200" s="129">
        <v>1000</v>
      </c>
      <c r="N200" s="129">
        <v>8025</v>
      </c>
    </row>
    <row r="201" spans="1:14" ht="13.5" thickBot="1" x14ac:dyDescent="0.25">
      <c r="A201" s="132" t="s">
        <v>367</v>
      </c>
      <c r="B201" s="133">
        <v>130377.01999999997</v>
      </c>
      <c r="C201" s="133">
        <v>74304.38</v>
      </c>
      <c r="D201" s="133">
        <v>137387.5</v>
      </c>
      <c r="E201" s="133">
        <v>239266.97999999995</v>
      </c>
      <c r="F201" s="133">
        <v>228802.64</v>
      </c>
      <c r="G201" s="133">
        <v>238663.68000000002</v>
      </c>
      <c r="H201" s="133">
        <v>118855.82000000005</v>
      </c>
      <c r="I201" s="133">
        <v>228735.04000000004</v>
      </c>
      <c r="J201" s="133">
        <v>241060.78000000003</v>
      </c>
      <c r="K201" s="133">
        <v>271700.53000000003</v>
      </c>
      <c r="L201" s="133">
        <v>104162.77</v>
      </c>
      <c r="M201" s="133">
        <v>225871.31999999998</v>
      </c>
      <c r="N201" s="133">
        <v>2239188.46</v>
      </c>
    </row>
    <row r="202" spans="1:14" x14ac:dyDescent="0.2">
      <c r="A202" s="80" t="s">
        <v>330</v>
      </c>
      <c r="B202" s="129">
        <v>11710.5</v>
      </c>
      <c r="C202" s="129">
        <v>3702.2700000000004</v>
      </c>
      <c r="D202" s="129">
        <v>9379.98</v>
      </c>
      <c r="E202" s="129">
        <v>15135.24</v>
      </c>
      <c r="F202" s="129">
        <v>19560.93</v>
      </c>
      <c r="G202" s="129">
        <v>24240.590000000004</v>
      </c>
      <c r="H202" s="129">
        <v>12215.699999999999</v>
      </c>
      <c r="I202" s="129">
        <v>16408.04</v>
      </c>
      <c r="J202" s="129">
        <v>18348.13</v>
      </c>
      <c r="K202" s="129">
        <v>21588.43</v>
      </c>
      <c r="L202" s="129">
        <v>10483.5</v>
      </c>
      <c r="M202" s="129">
        <v>16287.130000000001</v>
      </c>
      <c r="N202" s="135">
        <v>179060.44</v>
      </c>
    </row>
    <row r="203" spans="1:14" x14ac:dyDescent="0.2">
      <c r="A203" s="80" t="s">
        <v>331</v>
      </c>
      <c r="B203" s="129">
        <v>22067.26</v>
      </c>
      <c r="C203" s="129">
        <v>12324.300000000001</v>
      </c>
      <c r="D203" s="129">
        <v>22797.170000000002</v>
      </c>
      <c r="E203" s="129">
        <v>9345.02</v>
      </c>
      <c r="F203" s="129">
        <v>0</v>
      </c>
      <c r="G203" s="129">
        <v>9873.76</v>
      </c>
      <c r="H203" s="129">
        <v>3984.7200000000003</v>
      </c>
      <c r="I203" s="129">
        <v>5314.57</v>
      </c>
      <c r="J203" s="129">
        <v>6103.18</v>
      </c>
      <c r="K203" s="129">
        <v>10932.26</v>
      </c>
      <c r="L203" s="129">
        <v>144.47999999999999</v>
      </c>
      <c r="M203" s="129">
        <v>11892.91</v>
      </c>
      <c r="N203" s="135">
        <v>114779.62999999998</v>
      </c>
    </row>
    <row r="204" spans="1:14" ht="22.5" x14ac:dyDescent="0.2">
      <c r="A204" s="80" t="s">
        <v>332</v>
      </c>
      <c r="B204" s="129">
        <v>0</v>
      </c>
      <c r="C204" s="129">
        <v>0</v>
      </c>
      <c r="D204" s="129">
        <v>0</v>
      </c>
      <c r="E204" s="129">
        <v>0</v>
      </c>
      <c r="F204" s="129">
        <v>0</v>
      </c>
      <c r="G204" s="129">
        <v>0</v>
      </c>
      <c r="H204" s="129">
        <v>0</v>
      </c>
      <c r="I204" s="129">
        <v>0</v>
      </c>
      <c r="J204" s="129">
        <v>0</v>
      </c>
      <c r="K204" s="129">
        <v>0</v>
      </c>
      <c r="L204" s="129">
        <v>0</v>
      </c>
      <c r="M204" s="129">
        <v>0</v>
      </c>
      <c r="N204" s="135">
        <v>0</v>
      </c>
    </row>
    <row r="205" spans="1:14" x14ac:dyDescent="0.2">
      <c r="A205" s="80" t="s">
        <v>333</v>
      </c>
      <c r="B205" s="129">
        <v>4569.45</v>
      </c>
      <c r="C205" s="129">
        <v>1572.85</v>
      </c>
      <c r="D205" s="129">
        <v>934.84</v>
      </c>
      <c r="E205" s="129">
        <v>0</v>
      </c>
      <c r="F205" s="129">
        <v>1522.15</v>
      </c>
      <c r="G205" s="129">
        <v>0</v>
      </c>
      <c r="H205" s="129">
        <v>0</v>
      </c>
      <c r="I205" s="129">
        <v>0</v>
      </c>
      <c r="J205" s="129">
        <v>0</v>
      </c>
      <c r="K205" s="129">
        <v>3337.24</v>
      </c>
      <c r="L205" s="129">
        <v>0</v>
      </c>
      <c r="M205" s="129">
        <v>3111.6400000000003</v>
      </c>
      <c r="N205" s="135">
        <v>15048.169999999998</v>
      </c>
    </row>
    <row r="206" spans="1:14" x14ac:dyDescent="0.2">
      <c r="A206" s="80" t="s">
        <v>334</v>
      </c>
      <c r="B206" s="129">
        <v>0</v>
      </c>
      <c r="C206" s="129">
        <v>0</v>
      </c>
      <c r="D206" s="129">
        <v>0</v>
      </c>
      <c r="E206" s="129">
        <v>0</v>
      </c>
      <c r="F206" s="129">
        <v>0</v>
      </c>
      <c r="G206" s="129">
        <v>0</v>
      </c>
      <c r="H206" s="129">
        <v>0</v>
      </c>
      <c r="I206" s="129">
        <v>0</v>
      </c>
      <c r="J206" s="129">
        <v>0</v>
      </c>
      <c r="K206" s="129">
        <v>0</v>
      </c>
      <c r="L206" s="129">
        <v>0</v>
      </c>
      <c r="M206" s="129">
        <v>0</v>
      </c>
      <c r="N206" s="135">
        <v>0</v>
      </c>
    </row>
    <row r="207" spans="1:14" x14ac:dyDescent="0.2">
      <c r="A207" s="80" t="s">
        <v>335</v>
      </c>
      <c r="B207" s="129">
        <v>92029.809999999983</v>
      </c>
      <c r="C207" s="129">
        <v>56704.960000000006</v>
      </c>
      <c r="D207" s="129">
        <v>104275.51000000001</v>
      </c>
      <c r="E207" s="129">
        <v>214786.71999999994</v>
      </c>
      <c r="F207" s="129">
        <v>206679.56</v>
      </c>
      <c r="G207" s="129">
        <v>204549.33000000002</v>
      </c>
      <c r="H207" s="129">
        <v>102655.40000000005</v>
      </c>
      <c r="I207" s="129">
        <v>207012.43000000005</v>
      </c>
      <c r="J207" s="129">
        <v>216609.47000000003</v>
      </c>
      <c r="K207" s="129">
        <v>235842.6</v>
      </c>
      <c r="L207" s="129">
        <v>93534.790000000008</v>
      </c>
      <c r="M207" s="129">
        <v>194579.63999999998</v>
      </c>
      <c r="N207" s="135">
        <v>1929260.22</v>
      </c>
    </row>
    <row r="208" spans="1:14" x14ac:dyDescent="0.2">
      <c r="A208" s="80" t="s">
        <v>334</v>
      </c>
      <c r="B208" s="129">
        <v>0</v>
      </c>
      <c r="C208" s="129">
        <v>0</v>
      </c>
      <c r="D208" s="129">
        <v>0</v>
      </c>
      <c r="E208" s="129">
        <v>0</v>
      </c>
      <c r="F208" s="129">
        <v>0</v>
      </c>
      <c r="G208" s="129">
        <v>0</v>
      </c>
      <c r="H208" s="129">
        <v>0</v>
      </c>
      <c r="I208" s="129">
        <v>0</v>
      </c>
      <c r="J208" s="129">
        <v>0</v>
      </c>
      <c r="K208" s="129">
        <v>0</v>
      </c>
      <c r="L208" s="129">
        <v>0</v>
      </c>
      <c r="M208" s="129">
        <v>0</v>
      </c>
      <c r="N208" s="135">
        <v>0</v>
      </c>
    </row>
    <row r="209" spans="1:14" ht="13.5" thickBot="1" x14ac:dyDescent="0.25">
      <c r="A209" s="80" t="s">
        <v>255</v>
      </c>
      <c r="B209" s="129">
        <v>0</v>
      </c>
      <c r="C209" s="129">
        <v>0</v>
      </c>
      <c r="D209" s="129">
        <v>0</v>
      </c>
      <c r="E209" s="129">
        <v>0</v>
      </c>
      <c r="F209" s="129">
        <v>1040</v>
      </c>
      <c r="G209" s="129">
        <v>0</v>
      </c>
      <c r="H209" s="129">
        <v>0</v>
      </c>
      <c r="I209" s="129">
        <v>0</v>
      </c>
      <c r="J209" s="129">
        <v>0</v>
      </c>
      <c r="K209" s="129">
        <v>0</v>
      </c>
      <c r="L209" s="129">
        <v>0</v>
      </c>
      <c r="M209" s="129">
        <v>0</v>
      </c>
      <c r="N209" s="135">
        <v>1040</v>
      </c>
    </row>
    <row r="210" spans="1:14" ht="13.5" thickBot="1" x14ac:dyDescent="0.25">
      <c r="A210" s="132" t="s">
        <v>336</v>
      </c>
      <c r="B210" s="133">
        <v>0</v>
      </c>
      <c r="C210" s="133">
        <v>0</v>
      </c>
      <c r="D210" s="133">
        <v>0</v>
      </c>
      <c r="E210" s="133">
        <v>0</v>
      </c>
      <c r="F210" s="133">
        <v>0</v>
      </c>
      <c r="G210" s="133">
        <v>0</v>
      </c>
      <c r="H210" s="133">
        <v>0</v>
      </c>
      <c r="I210" s="133">
        <v>0</v>
      </c>
      <c r="J210" s="133">
        <v>0</v>
      </c>
      <c r="K210" s="133">
        <v>0</v>
      </c>
      <c r="L210" s="133">
        <v>0</v>
      </c>
      <c r="M210" s="133">
        <v>0</v>
      </c>
      <c r="N210" s="133">
        <v>0</v>
      </c>
    </row>
    <row r="211" spans="1:14" x14ac:dyDescent="0.2">
      <c r="A211" s="80" t="s">
        <v>337</v>
      </c>
      <c r="B211" s="129">
        <v>0</v>
      </c>
      <c r="C211" s="129">
        <v>0</v>
      </c>
      <c r="D211" s="129">
        <v>0</v>
      </c>
      <c r="E211" s="129">
        <v>0</v>
      </c>
      <c r="F211" s="129">
        <v>0</v>
      </c>
      <c r="G211" s="129">
        <v>0</v>
      </c>
      <c r="H211" s="129">
        <v>0</v>
      </c>
      <c r="I211" s="129">
        <v>0</v>
      </c>
      <c r="J211" s="129">
        <v>0</v>
      </c>
      <c r="K211" s="129">
        <v>0</v>
      </c>
      <c r="L211" s="129">
        <v>0</v>
      </c>
      <c r="M211" s="129">
        <v>0</v>
      </c>
      <c r="N211" s="135">
        <v>0</v>
      </c>
    </row>
    <row r="212" spans="1:14" x14ac:dyDescent="0.2">
      <c r="A212" s="80" t="s">
        <v>338</v>
      </c>
      <c r="B212" s="129">
        <v>0</v>
      </c>
      <c r="C212" s="129">
        <v>0</v>
      </c>
      <c r="D212" s="129">
        <v>0</v>
      </c>
      <c r="E212" s="129">
        <v>0</v>
      </c>
      <c r="F212" s="129">
        <v>0</v>
      </c>
      <c r="G212" s="129">
        <v>0</v>
      </c>
      <c r="H212" s="129">
        <v>0</v>
      </c>
      <c r="I212" s="129">
        <v>0</v>
      </c>
      <c r="J212" s="129">
        <v>0</v>
      </c>
      <c r="K212" s="129">
        <v>0</v>
      </c>
      <c r="L212" s="129">
        <v>0</v>
      </c>
      <c r="M212" s="129">
        <v>0</v>
      </c>
      <c r="N212" s="135">
        <v>0</v>
      </c>
    </row>
    <row r="213" spans="1:14" ht="13.5" thickBot="1" x14ac:dyDescent="0.25">
      <c r="A213" s="80" t="s">
        <v>255</v>
      </c>
      <c r="B213" s="129">
        <v>0</v>
      </c>
      <c r="C213" s="129">
        <v>0</v>
      </c>
      <c r="D213" s="129">
        <v>0</v>
      </c>
      <c r="E213" s="129">
        <v>0</v>
      </c>
      <c r="F213" s="129">
        <v>0</v>
      </c>
      <c r="G213" s="129">
        <v>0</v>
      </c>
      <c r="H213" s="129">
        <v>0</v>
      </c>
      <c r="I213" s="129">
        <v>0</v>
      </c>
      <c r="J213" s="129">
        <v>0</v>
      </c>
      <c r="K213" s="129">
        <v>0</v>
      </c>
      <c r="L213" s="129">
        <v>0</v>
      </c>
      <c r="M213" s="129">
        <v>0</v>
      </c>
      <c r="N213" s="135">
        <v>0</v>
      </c>
    </row>
    <row r="214" spans="1:14" ht="13.5" thickBot="1" x14ac:dyDescent="0.25">
      <c r="A214" s="132" t="s">
        <v>339</v>
      </c>
      <c r="B214" s="133">
        <v>138</v>
      </c>
      <c r="C214" s="133">
        <v>48</v>
      </c>
      <c r="D214" s="133">
        <v>195</v>
      </c>
      <c r="E214" s="133">
        <v>59.42</v>
      </c>
      <c r="F214" s="133">
        <v>184</v>
      </c>
      <c r="G214" s="133">
        <v>84</v>
      </c>
      <c r="H214" s="133">
        <v>446.01</v>
      </c>
      <c r="I214" s="133">
        <v>69</v>
      </c>
      <c r="J214" s="133">
        <v>14</v>
      </c>
      <c r="K214" s="133">
        <v>0</v>
      </c>
      <c r="L214" s="133">
        <v>0</v>
      </c>
      <c r="M214" s="133">
        <v>0</v>
      </c>
      <c r="N214" s="133">
        <v>1237.43</v>
      </c>
    </row>
    <row r="215" spans="1:14" ht="13.5" thickBot="1" x14ac:dyDescent="0.25">
      <c r="A215" s="137" t="s">
        <v>339</v>
      </c>
      <c r="B215" s="138">
        <v>138</v>
      </c>
      <c r="C215" s="138">
        <v>48</v>
      </c>
      <c r="D215" s="138">
        <v>195</v>
      </c>
      <c r="E215" s="138">
        <v>59.42</v>
      </c>
      <c r="F215" s="138">
        <v>184</v>
      </c>
      <c r="G215" s="138">
        <v>84</v>
      </c>
      <c r="H215" s="138">
        <v>446.01</v>
      </c>
      <c r="I215" s="138">
        <v>69</v>
      </c>
      <c r="J215" s="138">
        <v>14</v>
      </c>
      <c r="K215" s="138">
        <v>0</v>
      </c>
      <c r="L215" s="138">
        <v>0</v>
      </c>
      <c r="M215" s="138">
        <v>0</v>
      </c>
      <c r="N215" s="139">
        <v>1237.43</v>
      </c>
    </row>
    <row r="216" spans="1:14" ht="13.5" thickBot="1" x14ac:dyDescent="0.25">
      <c r="A216" s="140" t="s">
        <v>250</v>
      </c>
      <c r="B216" s="141">
        <v>503226.91999999987</v>
      </c>
      <c r="C216" s="141">
        <v>342545.82</v>
      </c>
      <c r="D216" s="141">
        <v>494679.16000000003</v>
      </c>
      <c r="E216" s="141">
        <v>666986.61</v>
      </c>
      <c r="F216" s="141">
        <v>720291.82000000007</v>
      </c>
      <c r="G216" s="141">
        <v>736578.3600000001</v>
      </c>
      <c r="H216" s="141">
        <v>676122.80000000016</v>
      </c>
      <c r="I216" s="141">
        <v>760375.27000000014</v>
      </c>
      <c r="J216" s="141">
        <v>755714.19000000006</v>
      </c>
      <c r="K216" s="141">
        <v>709981.10999999987</v>
      </c>
      <c r="L216" s="141">
        <v>445923.33999999997</v>
      </c>
      <c r="M216" s="141">
        <v>467193.38</v>
      </c>
      <c r="N216" s="141">
        <v>7279618.7800000003</v>
      </c>
    </row>
    <row r="218" spans="1:14" x14ac:dyDescent="0.2">
      <c r="N218" s="142"/>
    </row>
    <row r="220" spans="1:14" ht="12.75" customHeight="1" x14ac:dyDescent="0.2">
      <c r="A220" s="220" t="s">
        <v>369</v>
      </c>
      <c r="B220" s="220"/>
      <c r="C220" s="220"/>
      <c r="D220" s="220"/>
      <c r="E220" s="220"/>
      <c r="F220" s="220"/>
      <c r="G220" s="220"/>
      <c r="H220" s="220"/>
      <c r="I220" s="220"/>
      <c r="J220" s="220"/>
      <c r="K220" s="220"/>
      <c r="L220" s="220"/>
      <c r="M220" s="220"/>
      <c r="N220" s="220"/>
    </row>
    <row r="221" spans="1:14" ht="13.5" customHeight="1" thickBot="1" x14ac:dyDescent="0.25">
      <c r="A221" s="221"/>
      <c r="B221" s="221"/>
      <c r="C221" s="221"/>
      <c r="D221" s="221"/>
      <c r="E221" s="221"/>
      <c r="F221" s="221"/>
      <c r="G221" s="221"/>
      <c r="H221" s="221"/>
      <c r="I221" s="221"/>
      <c r="J221" s="221"/>
      <c r="K221" s="221"/>
      <c r="L221" s="221"/>
      <c r="M221" s="221"/>
      <c r="N221" s="221"/>
    </row>
    <row r="222" spans="1:14" ht="13.5" thickBot="1" x14ac:dyDescent="0.25">
      <c r="A222" s="124" t="s">
        <v>237</v>
      </c>
      <c r="B222" s="125" t="s">
        <v>238</v>
      </c>
      <c r="C222" s="125" t="s">
        <v>239</v>
      </c>
      <c r="D222" s="125" t="s">
        <v>240</v>
      </c>
      <c r="E222" s="125" t="s">
        <v>241</v>
      </c>
      <c r="F222" s="125" t="s">
        <v>242</v>
      </c>
      <c r="G222" s="125" t="s">
        <v>243</v>
      </c>
      <c r="H222" s="125" t="s">
        <v>244</v>
      </c>
      <c r="I222" s="125" t="s">
        <v>245</v>
      </c>
      <c r="J222" s="125" t="s">
        <v>246</v>
      </c>
      <c r="K222" s="125" t="s">
        <v>247</v>
      </c>
      <c r="L222" s="125" t="s">
        <v>248</v>
      </c>
      <c r="M222" s="125" t="s">
        <v>249</v>
      </c>
      <c r="N222" s="126" t="s">
        <v>250</v>
      </c>
    </row>
    <row r="223" spans="1:14" ht="13.5" thickBot="1" x14ac:dyDescent="0.25">
      <c r="A223" s="127" t="s">
        <v>251</v>
      </c>
      <c r="B223" s="128">
        <v>150</v>
      </c>
      <c r="C223" s="128">
        <v>0</v>
      </c>
      <c r="D223" s="128">
        <v>100</v>
      </c>
      <c r="E223" s="128">
        <v>0</v>
      </c>
      <c r="F223" s="128">
        <v>50</v>
      </c>
      <c r="G223" s="128">
        <v>0</v>
      </c>
      <c r="H223" s="128">
        <v>200</v>
      </c>
      <c r="I223" s="128">
        <v>100</v>
      </c>
      <c r="J223" s="128">
        <v>100</v>
      </c>
      <c r="K223" s="128">
        <v>50</v>
      </c>
      <c r="L223" s="128">
        <v>0</v>
      </c>
      <c r="M223" s="128">
        <v>150</v>
      </c>
      <c r="N223" s="128">
        <v>900</v>
      </c>
    </row>
    <row r="224" spans="1:14" x14ac:dyDescent="0.2">
      <c r="A224" s="77" t="s">
        <v>252</v>
      </c>
      <c r="B224" s="129">
        <v>150</v>
      </c>
      <c r="C224" s="129">
        <v>0</v>
      </c>
      <c r="D224" s="129">
        <v>100</v>
      </c>
      <c r="E224" s="129">
        <v>0</v>
      </c>
      <c r="F224" s="129">
        <v>50</v>
      </c>
      <c r="G224" s="129">
        <v>0</v>
      </c>
      <c r="H224" s="129">
        <v>200</v>
      </c>
      <c r="I224" s="129">
        <v>100</v>
      </c>
      <c r="J224" s="129">
        <v>100</v>
      </c>
      <c r="K224" s="129">
        <v>50</v>
      </c>
      <c r="L224" s="129">
        <v>0</v>
      </c>
      <c r="M224" s="129">
        <v>150</v>
      </c>
      <c r="N224" s="130">
        <v>900</v>
      </c>
    </row>
    <row r="225" spans="1:14" x14ac:dyDescent="0.2">
      <c r="A225" s="77" t="s">
        <v>234</v>
      </c>
      <c r="B225" s="129">
        <v>0</v>
      </c>
      <c r="C225" s="129">
        <v>0</v>
      </c>
      <c r="D225" s="129">
        <v>0</v>
      </c>
      <c r="E225" s="129">
        <v>0</v>
      </c>
      <c r="F225" s="129">
        <v>0</v>
      </c>
      <c r="G225" s="129">
        <v>0</v>
      </c>
      <c r="H225" s="129">
        <v>0</v>
      </c>
      <c r="I225" s="129">
        <v>0</v>
      </c>
      <c r="J225" s="129">
        <v>0</v>
      </c>
      <c r="K225" s="129">
        <v>0</v>
      </c>
      <c r="L225" s="129">
        <v>0</v>
      </c>
      <c r="M225" s="129">
        <v>0</v>
      </c>
      <c r="N225" s="130">
        <v>0</v>
      </c>
    </row>
    <row r="226" spans="1:14" x14ac:dyDescent="0.2">
      <c r="A226" s="77" t="s">
        <v>253</v>
      </c>
      <c r="B226" s="129">
        <v>0</v>
      </c>
      <c r="C226" s="129">
        <v>0</v>
      </c>
      <c r="D226" s="129">
        <v>0</v>
      </c>
      <c r="E226" s="129">
        <v>0</v>
      </c>
      <c r="F226" s="129">
        <v>0</v>
      </c>
      <c r="G226" s="129">
        <v>0</v>
      </c>
      <c r="H226" s="129">
        <v>0</v>
      </c>
      <c r="I226" s="129">
        <v>0</v>
      </c>
      <c r="J226" s="129">
        <v>0</v>
      </c>
      <c r="K226" s="129">
        <v>0</v>
      </c>
      <c r="L226" s="129">
        <v>0</v>
      </c>
      <c r="M226" s="129">
        <v>0</v>
      </c>
      <c r="N226" s="130">
        <v>0</v>
      </c>
    </row>
    <row r="227" spans="1:14" x14ac:dyDescent="0.2">
      <c r="A227" s="78" t="s">
        <v>254</v>
      </c>
      <c r="B227" s="129">
        <v>0</v>
      </c>
      <c r="C227" s="129">
        <v>0</v>
      </c>
      <c r="D227" s="129">
        <v>0</v>
      </c>
      <c r="E227" s="129">
        <v>0</v>
      </c>
      <c r="F227" s="129">
        <v>0</v>
      </c>
      <c r="G227" s="129">
        <v>0</v>
      </c>
      <c r="H227" s="129">
        <v>0</v>
      </c>
      <c r="I227" s="129">
        <v>0</v>
      </c>
      <c r="J227" s="129">
        <v>0</v>
      </c>
      <c r="K227" s="129">
        <v>0</v>
      </c>
      <c r="L227" s="129">
        <v>0</v>
      </c>
      <c r="M227" s="129">
        <v>0</v>
      </c>
      <c r="N227" s="130">
        <v>0</v>
      </c>
    </row>
    <row r="228" spans="1:14" ht="13.5" thickBot="1" x14ac:dyDescent="0.25">
      <c r="A228" s="79" t="s">
        <v>255</v>
      </c>
      <c r="B228" s="131">
        <v>0</v>
      </c>
      <c r="C228" s="129">
        <v>0</v>
      </c>
      <c r="D228" s="129">
        <v>0</v>
      </c>
      <c r="E228" s="129">
        <v>0</v>
      </c>
      <c r="F228" s="129">
        <v>0</v>
      </c>
      <c r="G228" s="129">
        <v>0</v>
      </c>
      <c r="H228" s="129">
        <v>0</v>
      </c>
      <c r="I228" s="129">
        <v>0</v>
      </c>
      <c r="J228" s="129">
        <v>0</v>
      </c>
      <c r="K228" s="129">
        <v>0</v>
      </c>
      <c r="L228" s="129">
        <v>0</v>
      </c>
      <c r="M228" s="129">
        <v>0</v>
      </c>
      <c r="N228" s="130">
        <v>0</v>
      </c>
    </row>
    <row r="229" spans="1:14" ht="13.5" thickBot="1" x14ac:dyDescent="0.25">
      <c r="A229" s="132" t="s">
        <v>256</v>
      </c>
      <c r="B229" s="133">
        <v>0</v>
      </c>
      <c r="C229" s="133">
        <v>0</v>
      </c>
      <c r="D229" s="133">
        <v>0</v>
      </c>
      <c r="E229" s="133">
        <v>0</v>
      </c>
      <c r="F229" s="133">
        <v>0</v>
      </c>
      <c r="G229" s="133">
        <v>0</v>
      </c>
      <c r="H229" s="133">
        <v>0</v>
      </c>
      <c r="I229" s="133">
        <v>0</v>
      </c>
      <c r="J229" s="133">
        <v>0</v>
      </c>
      <c r="K229" s="133">
        <v>0</v>
      </c>
      <c r="L229" s="133">
        <v>0</v>
      </c>
      <c r="M229" s="133">
        <v>0</v>
      </c>
      <c r="N229" s="133">
        <v>0</v>
      </c>
    </row>
    <row r="230" spans="1:14" x14ac:dyDescent="0.2">
      <c r="A230" s="80" t="s">
        <v>257</v>
      </c>
      <c r="B230" s="129">
        <v>0</v>
      </c>
      <c r="C230" s="129">
        <v>0</v>
      </c>
      <c r="D230" s="129">
        <v>0</v>
      </c>
      <c r="E230" s="129">
        <v>0</v>
      </c>
      <c r="F230" s="129">
        <v>0</v>
      </c>
      <c r="G230" s="129">
        <v>0</v>
      </c>
      <c r="H230" s="129">
        <v>0</v>
      </c>
      <c r="I230" s="129">
        <v>0</v>
      </c>
      <c r="J230" s="129">
        <v>0</v>
      </c>
      <c r="K230" s="129">
        <v>0</v>
      </c>
      <c r="L230" s="129">
        <v>0</v>
      </c>
      <c r="M230" s="129">
        <v>0</v>
      </c>
      <c r="N230" s="130">
        <v>0</v>
      </c>
    </row>
    <row r="231" spans="1:14" x14ac:dyDescent="0.2">
      <c r="A231" s="80" t="s">
        <v>258</v>
      </c>
      <c r="B231" s="129">
        <v>0</v>
      </c>
      <c r="C231" s="129">
        <v>0</v>
      </c>
      <c r="D231" s="129">
        <v>0</v>
      </c>
      <c r="E231" s="129">
        <v>0</v>
      </c>
      <c r="F231" s="129">
        <v>0</v>
      </c>
      <c r="G231" s="129">
        <v>0</v>
      </c>
      <c r="H231" s="129">
        <v>0</v>
      </c>
      <c r="I231" s="129">
        <v>0</v>
      </c>
      <c r="J231" s="129">
        <v>0</v>
      </c>
      <c r="K231" s="129">
        <v>0</v>
      </c>
      <c r="L231" s="129">
        <v>0</v>
      </c>
      <c r="M231" s="129">
        <v>0</v>
      </c>
      <c r="N231" s="130">
        <v>0</v>
      </c>
    </row>
    <row r="232" spans="1:14" x14ac:dyDescent="0.2">
      <c r="A232" s="80" t="s">
        <v>259</v>
      </c>
      <c r="B232" s="129">
        <v>0</v>
      </c>
      <c r="C232" s="129">
        <v>0</v>
      </c>
      <c r="D232" s="129">
        <v>0</v>
      </c>
      <c r="E232" s="129">
        <v>0</v>
      </c>
      <c r="F232" s="129">
        <v>0</v>
      </c>
      <c r="G232" s="129">
        <v>0</v>
      </c>
      <c r="H232" s="129">
        <v>0</v>
      </c>
      <c r="I232" s="129">
        <v>0</v>
      </c>
      <c r="J232" s="129">
        <v>0</v>
      </c>
      <c r="K232" s="129">
        <v>0</v>
      </c>
      <c r="L232" s="129">
        <v>0</v>
      </c>
      <c r="M232" s="129">
        <v>0</v>
      </c>
      <c r="N232" s="130">
        <v>0</v>
      </c>
    </row>
    <row r="233" spans="1:14" x14ac:dyDescent="0.2">
      <c r="A233" s="80" t="s">
        <v>260</v>
      </c>
      <c r="B233" s="129">
        <v>0</v>
      </c>
      <c r="C233" s="129">
        <v>0</v>
      </c>
      <c r="D233" s="129">
        <v>0</v>
      </c>
      <c r="E233" s="129">
        <v>0</v>
      </c>
      <c r="F233" s="129">
        <v>0</v>
      </c>
      <c r="G233" s="129">
        <v>0</v>
      </c>
      <c r="H233" s="129">
        <v>0</v>
      </c>
      <c r="I233" s="129">
        <v>0</v>
      </c>
      <c r="J233" s="129">
        <v>0</v>
      </c>
      <c r="K233" s="129">
        <v>0</v>
      </c>
      <c r="L233" s="129">
        <v>0</v>
      </c>
      <c r="M233" s="129">
        <v>0</v>
      </c>
      <c r="N233" s="130">
        <v>0</v>
      </c>
    </row>
    <row r="234" spans="1:14" x14ac:dyDescent="0.2">
      <c r="A234" s="80" t="s">
        <v>261</v>
      </c>
      <c r="B234" s="129">
        <v>0</v>
      </c>
      <c r="C234" s="129">
        <v>0</v>
      </c>
      <c r="D234" s="129">
        <v>0</v>
      </c>
      <c r="E234" s="129">
        <v>0</v>
      </c>
      <c r="F234" s="129">
        <v>0</v>
      </c>
      <c r="G234" s="129">
        <v>0</v>
      </c>
      <c r="H234" s="129">
        <v>0</v>
      </c>
      <c r="I234" s="129">
        <v>0</v>
      </c>
      <c r="J234" s="129">
        <v>0</v>
      </c>
      <c r="K234" s="129">
        <v>0</v>
      </c>
      <c r="L234" s="129">
        <v>0</v>
      </c>
      <c r="M234" s="129">
        <v>0</v>
      </c>
      <c r="N234" s="130">
        <v>0</v>
      </c>
    </row>
    <row r="235" spans="1:14" ht="13.5" thickBot="1" x14ac:dyDescent="0.25">
      <c r="A235" s="80" t="s">
        <v>262</v>
      </c>
      <c r="B235" s="129">
        <v>0</v>
      </c>
      <c r="C235" s="129">
        <v>0</v>
      </c>
      <c r="D235" s="129">
        <v>0</v>
      </c>
      <c r="E235" s="129">
        <v>0</v>
      </c>
      <c r="F235" s="129">
        <v>0</v>
      </c>
      <c r="G235" s="129">
        <v>0</v>
      </c>
      <c r="H235" s="129">
        <v>0</v>
      </c>
      <c r="I235" s="129">
        <v>0</v>
      </c>
      <c r="J235" s="129">
        <v>0</v>
      </c>
      <c r="K235" s="129">
        <v>0</v>
      </c>
      <c r="L235" s="129">
        <v>0</v>
      </c>
      <c r="M235" s="129">
        <v>0</v>
      </c>
      <c r="N235" s="130">
        <v>0</v>
      </c>
    </row>
    <row r="236" spans="1:14" ht="13.5" thickBot="1" x14ac:dyDescent="0.25">
      <c r="A236" s="132" t="s">
        <v>263</v>
      </c>
      <c r="B236" s="133">
        <v>5330.17</v>
      </c>
      <c r="C236" s="133">
        <v>3871.08</v>
      </c>
      <c r="D236" s="133">
        <v>4086.5</v>
      </c>
      <c r="E236" s="133">
        <v>3238.62</v>
      </c>
      <c r="F236" s="133">
        <v>4968.9500000000007</v>
      </c>
      <c r="G236" s="133">
        <v>3904.5699999999997</v>
      </c>
      <c r="H236" s="133">
        <v>4684.3899999999994</v>
      </c>
      <c r="I236" s="133">
        <v>2469.4</v>
      </c>
      <c r="J236" s="133">
        <v>4900.53</v>
      </c>
      <c r="K236" s="133">
        <v>4975.7700000000004</v>
      </c>
      <c r="L236" s="133">
        <v>5839.5199999999995</v>
      </c>
      <c r="M236" s="133">
        <v>5042.34</v>
      </c>
      <c r="N236" s="133">
        <v>53311.840000000004</v>
      </c>
    </row>
    <row r="237" spans="1:14" x14ac:dyDescent="0.2">
      <c r="A237" s="80" t="s">
        <v>264</v>
      </c>
      <c r="B237" s="129">
        <v>0</v>
      </c>
      <c r="C237" s="129">
        <v>0</v>
      </c>
      <c r="D237" s="129">
        <v>0</v>
      </c>
      <c r="E237" s="129">
        <v>0</v>
      </c>
      <c r="F237" s="129">
        <v>0</v>
      </c>
      <c r="G237" s="129">
        <v>0</v>
      </c>
      <c r="H237" s="129">
        <v>0</v>
      </c>
      <c r="I237" s="129">
        <v>0</v>
      </c>
      <c r="J237" s="129">
        <v>0</v>
      </c>
      <c r="K237" s="129">
        <v>0</v>
      </c>
      <c r="L237" s="129">
        <v>0</v>
      </c>
      <c r="M237" s="129">
        <v>0</v>
      </c>
      <c r="N237" s="130">
        <v>0</v>
      </c>
    </row>
    <row r="238" spans="1:14" x14ac:dyDescent="0.2">
      <c r="A238" s="80" t="s">
        <v>265</v>
      </c>
      <c r="B238" s="129">
        <v>5215.4070000000002</v>
      </c>
      <c r="C238" s="129">
        <v>3871.08</v>
      </c>
      <c r="D238" s="129">
        <v>4014.08</v>
      </c>
      <c r="E238" s="129">
        <v>3217.3199999999997</v>
      </c>
      <c r="F238" s="129">
        <v>4836.8900000000003</v>
      </c>
      <c r="G238" s="129">
        <v>3904.5699999999997</v>
      </c>
      <c r="H238" s="129">
        <v>4684.3899999999994</v>
      </c>
      <c r="I238" s="129">
        <v>2469.4</v>
      </c>
      <c r="J238" s="129">
        <v>4800.42</v>
      </c>
      <c r="K238" s="129">
        <v>4975.7700000000004</v>
      </c>
      <c r="L238" s="129">
        <v>5839.5199999999995</v>
      </c>
      <c r="M238" s="129">
        <v>5042.34</v>
      </c>
      <c r="N238" s="130">
        <v>52871.187000000005</v>
      </c>
    </row>
    <row r="239" spans="1:14" ht="22.5" x14ac:dyDescent="0.2">
      <c r="A239" s="80" t="s">
        <v>266</v>
      </c>
      <c r="B239" s="129">
        <v>0</v>
      </c>
      <c r="C239" s="129">
        <v>0</v>
      </c>
      <c r="D239" s="129">
        <v>0</v>
      </c>
      <c r="E239" s="129">
        <v>0</v>
      </c>
      <c r="F239" s="129">
        <v>0</v>
      </c>
      <c r="G239" s="129">
        <v>0</v>
      </c>
      <c r="H239" s="129">
        <v>0</v>
      </c>
      <c r="I239" s="129">
        <v>0</v>
      </c>
      <c r="J239" s="129">
        <v>0</v>
      </c>
      <c r="K239" s="129">
        <v>0</v>
      </c>
      <c r="L239" s="129">
        <v>0</v>
      </c>
      <c r="M239" s="129">
        <v>0</v>
      </c>
      <c r="N239" s="130">
        <v>0</v>
      </c>
    </row>
    <row r="240" spans="1:14" ht="23.25" thickBot="1" x14ac:dyDescent="0.25">
      <c r="A240" s="80" t="s">
        <v>267</v>
      </c>
      <c r="B240" s="129">
        <v>114.76300000000001</v>
      </c>
      <c r="C240" s="129">
        <v>0</v>
      </c>
      <c r="D240" s="129">
        <v>72.42</v>
      </c>
      <c r="E240" s="129">
        <v>21.3</v>
      </c>
      <c r="F240" s="129">
        <v>132.06</v>
      </c>
      <c r="G240" s="129">
        <v>0</v>
      </c>
      <c r="H240" s="129">
        <v>0</v>
      </c>
      <c r="I240" s="129">
        <v>0</v>
      </c>
      <c r="J240" s="129">
        <v>100.11</v>
      </c>
      <c r="K240" s="129">
        <v>0</v>
      </c>
      <c r="L240" s="129">
        <v>0</v>
      </c>
      <c r="M240" s="129">
        <v>0</v>
      </c>
      <c r="N240" s="130">
        <v>440.65300000000002</v>
      </c>
    </row>
    <row r="241" spans="1:14" ht="13.5" thickBot="1" x14ac:dyDescent="0.25">
      <c r="A241" s="132" t="s">
        <v>268</v>
      </c>
      <c r="B241" s="134">
        <v>0</v>
      </c>
      <c r="C241" s="134">
        <v>100</v>
      </c>
      <c r="D241" s="134">
        <v>75</v>
      </c>
      <c r="E241" s="134">
        <v>0</v>
      </c>
      <c r="F241" s="134">
        <v>105</v>
      </c>
      <c r="G241" s="134">
        <v>540</v>
      </c>
      <c r="H241" s="134">
        <v>730</v>
      </c>
      <c r="I241" s="134">
        <v>860</v>
      </c>
      <c r="J241" s="134">
        <v>220</v>
      </c>
      <c r="K241" s="134">
        <v>30</v>
      </c>
      <c r="L241" s="134">
        <v>0</v>
      </c>
      <c r="M241" s="134">
        <v>0</v>
      </c>
      <c r="N241" s="134">
        <v>2660</v>
      </c>
    </row>
    <row r="242" spans="1:14" x14ac:dyDescent="0.2">
      <c r="A242" s="80" t="s">
        <v>269</v>
      </c>
      <c r="B242" s="129">
        <v>0</v>
      </c>
      <c r="C242" s="129">
        <v>0</v>
      </c>
      <c r="D242" s="129">
        <v>0</v>
      </c>
      <c r="E242" s="129">
        <v>0</v>
      </c>
      <c r="F242" s="129">
        <v>0</v>
      </c>
      <c r="G242" s="129">
        <v>0</v>
      </c>
      <c r="H242" s="129">
        <v>0</v>
      </c>
      <c r="I242" s="129">
        <v>0</v>
      </c>
      <c r="J242" s="129">
        <v>0</v>
      </c>
      <c r="K242" s="129">
        <v>0</v>
      </c>
      <c r="L242" s="129">
        <v>0</v>
      </c>
      <c r="M242" s="129">
        <v>0</v>
      </c>
      <c r="N242" s="135">
        <v>0</v>
      </c>
    </row>
    <row r="243" spans="1:14" ht="13.5" thickBot="1" x14ac:dyDescent="0.25">
      <c r="A243" s="80" t="s">
        <v>270</v>
      </c>
      <c r="B243" s="129">
        <v>0</v>
      </c>
      <c r="C243" s="129">
        <v>100</v>
      </c>
      <c r="D243" s="129">
        <v>75</v>
      </c>
      <c r="E243" s="129">
        <v>0</v>
      </c>
      <c r="F243" s="129">
        <v>105</v>
      </c>
      <c r="G243" s="129">
        <v>540</v>
      </c>
      <c r="H243" s="129">
        <v>730</v>
      </c>
      <c r="I243" s="129">
        <v>860</v>
      </c>
      <c r="J243" s="129">
        <v>220</v>
      </c>
      <c r="K243" s="129">
        <v>30</v>
      </c>
      <c r="L243" s="129">
        <v>0</v>
      </c>
      <c r="M243" s="129">
        <v>0</v>
      </c>
      <c r="N243" s="135">
        <v>2660</v>
      </c>
    </row>
    <row r="244" spans="1:14" ht="13.5" thickBot="1" x14ac:dyDescent="0.25">
      <c r="A244" s="132" t="s">
        <v>271</v>
      </c>
      <c r="B244" s="133">
        <v>22055.84</v>
      </c>
      <c r="C244" s="133">
        <v>19036.21</v>
      </c>
      <c r="D244" s="133">
        <v>16288.64</v>
      </c>
      <c r="E244" s="133">
        <v>15632.74</v>
      </c>
      <c r="F244" s="133">
        <v>22807.71</v>
      </c>
      <c r="G244" s="133">
        <v>18299.080000000002</v>
      </c>
      <c r="H244" s="133">
        <v>17479.667999999998</v>
      </c>
      <c r="I244" s="133">
        <v>25322.746999999999</v>
      </c>
      <c r="J244" s="133">
        <v>17584.22</v>
      </c>
      <c r="K244" s="133">
        <v>15062.99</v>
      </c>
      <c r="L244" s="133">
        <v>8955</v>
      </c>
      <c r="M244" s="133">
        <v>10747.82</v>
      </c>
      <c r="N244" s="133">
        <v>209272.66500000001</v>
      </c>
    </row>
    <row r="245" spans="1:14" x14ac:dyDescent="0.2">
      <c r="A245" s="80" t="s">
        <v>272</v>
      </c>
      <c r="B245" s="129">
        <v>0</v>
      </c>
      <c r="C245" s="129">
        <v>0</v>
      </c>
      <c r="D245" s="129">
        <v>0</v>
      </c>
      <c r="E245" s="129">
        <v>0</v>
      </c>
      <c r="F245" s="129">
        <v>0</v>
      </c>
      <c r="G245" s="129">
        <v>0</v>
      </c>
      <c r="H245" s="129">
        <v>0</v>
      </c>
      <c r="I245" s="129">
        <v>0</v>
      </c>
      <c r="J245" s="129">
        <v>0</v>
      </c>
      <c r="K245" s="129">
        <v>0</v>
      </c>
      <c r="L245" s="129">
        <v>0</v>
      </c>
      <c r="M245" s="129">
        <v>0</v>
      </c>
      <c r="N245" s="135">
        <v>0</v>
      </c>
    </row>
    <row r="246" spans="1:14" x14ac:dyDescent="0.2">
      <c r="A246" s="80" t="s">
        <v>273</v>
      </c>
      <c r="B246" s="129">
        <v>0</v>
      </c>
      <c r="C246" s="129">
        <v>0</v>
      </c>
      <c r="D246" s="129">
        <v>0</v>
      </c>
      <c r="E246" s="129">
        <v>0</v>
      </c>
      <c r="F246" s="129">
        <v>0</v>
      </c>
      <c r="G246" s="129">
        <v>0</v>
      </c>
      <c r="H246" s="129">
        <v>0</v>
      </c>
      <c r="I246" s="129">
        <v>0</v>
      </c>
      <c r="J246" s="129">
        <v>0</v>
      </c>
      <c r="K246" s="129">
        <v>0</v>
      </c>
      <c r="L246" s="129">
        <v>0</v>
      </c>
      <c r="M246" s="129">
        <v>0</v>
      </c>
      <c r="N246" s="135">
        <v>0</v>
      </c>
    </row>
    <row r="247" spans="1:14" x14ac:dyDescent="0.2">
      <c r="A247" s="80" t="s">
        <v>274</v>
      </c>
      <c r="B247" s="129">
        <v>8439.17</v>
      </c>
      <c r="C247" s="129">
        <v>6382.98</v>
      </c>
      <c r="D247" s="129">
        <v>516.34</v>
      </c>
      <c r="E247" s="129">
        <v>46.7</v>
      </c>
      <c r="F247" s="129">
        <v>0</v>
      </c>
      <c r="G247" s="129">
        <v>1072.69</v>
      </c>
      <c r="H247" s="129">
        <v>0</v>
      </c>
      <c r="I247" s="129">
        <v>0</v>
      </c>
      <c r="J247" s="129">
        <v>0</v>
      </c>
      <c r="K247" s="129">
        <v>0</v>
      </c>
      <c r="L247" s="129">
        <v>0</v>
      </c>
      <c r="M247" s="129">
        <v>872.82</v>
      </c>
      <c r="N247" s="135">
        <v>17330.7</v>
      </c>
    </row>
    <row r="248" spans="1:14" x14ac:dyDescent="0.2">
      <c r="A248" s="80" t="s">
        <v>275</v>
      </c>
      <c r="B248" s="129">
        <v>0</v>
      </c>
      <c r="C248" s="129">
        <v>0</v>
      </c>
      <c r="D248" s="129">
        <v>1802.3</v>
      </c>
      <c r="E248" s="129">
        <v>0</v>
      </c>
      <c r="F248" s="129">
        <v>0</v>
      </c>
      <c r="G248" s="129">
        <v>3686.34</v>
      </c>
      <c r="H248" s="129">
        <v>570.9</v>
      </c>
      <c r="I248" s="129">
        <v>1670.48</v>
      </c>
      <c r="J248" s="129">
        <v>0</v>
      </c>
      <c r="K248" s="129">
        <v>0</v>
      </c>
      <c r="L248" s="129">
        <v>0</v>
      </c>
      <c r="M248" s="129">
        <v>0</v>
      </c>
      <c r="N248" s="135">
        <v>7730.02</v>
      </c>
    </row>
    <row r="249" spans="1:14" x14ac:dyDescent="0.2">
      <c r="A249" s="80" t="s">
        <v>276</v>
      </c>
      <c r="B249" s="129">
        <v>0</v>
      </c>
      <c r="C249" s="129">
        <v>0</v>
      </c>
      <c r="D249" s="129">
        <v>0</v>
      </c>
      <c r="E249" s="129">
        <v>0</v>
      </c>
      <c r="F249" s="129">
        <v>0</v>
      </c>
      <c r="G249" s="129">
        <v>0</v>
      </c>
      <c r="H249" s="129">
        <v>0</v>
      </c>
      <c r="I249" s="129">
        <v>0</v>
      </c>
      <c r="J249" s="129">
        <v>0</v>
      </c>
      <c r="K249" s="129">
        <v>0</v>
      </c>
      <c r="L249" s="129">
        <v>0</v>
      </c>
      <c r="M249" s="129">
        <v>0</v>
      </c>
      <c r="N249" s="135">
        <v>0</v>
      </c>
    </row>
    <row r="250" spans="1:14" x14ac:dyDescent="0.2">
      <c r="A250" s="80" t="s">
        <v>277</v>
      </c>
      <c r="B250" s="129">
        <v>1556.67</v>
      </c>
      <c r="C250" s="129">
        <v>3833.2299999999996</v>
      </c>
      <c r="D250" s="129">
        <v>1537</v>
      </c>
      <c r="E250" s="129">
        <v>1265.92</v>
      </c>
      <c r="F250" s="129">
        <v>0</v>
      </c>
      <c r="G250" s="129">
        <v>0</v>
      </c>
      <c r="H250" s="129">
        <v>0</v>
      </c>
      <c r="I250" s="129">
        <v>0</v>
      </c>
      <c r="J250" s="129">
        <v>0</v>
      </c>
      <c r="K250" s="129">
        <v>0</v>
      </c>
      <c r="L250" s="129">
        <v>0</v>
      </c>
      <c r="M250" s="129">
        <v>0</v>
      </c>
      <c r="N250" s="135">
        <v>8192.82</v>
      </c>
    </row>
    <row r="251" spans="1:14" x14ac:dyDescent="0.2">
      <c r="A251" s="80" t="s">
        <v>278</v>
      </c>
      <c r="B251" s="129">
        <v>0</v>
      </c>
      <c r="C251" s="129">
        <v>0</v>
      </c>
      <c r="D251" s="129">
        <v>0</v>
      </c>
      <c r="E251" s="129">
        <v>0</v>
      </c>
      <c r="F251" s="129">
        <v>0</v>
      </c>
      <c r="G251" s="129">
        <v>0</v>
      </c>
      <c r="H251" s="129">
        <v>0</v>
      </c>
      <c r="I251" s="129">
        <v>0</v>
      </c>
      <c r="J251" s="129">
        <v>0</v>
      </c>
      <c r="K251" s="129">
        <v>0</v>
      </c>
      <c r="L251" s="129">
        <v>0</v>
      </c>
      <c r="M251" s="129">
        <v>0</v>
      </c>
      <c r="N251" s="135">
        <v>0</v>
      </c>
    </row>
    <row r="252" spans="1:14" x14ac:dyDescent="0.2">
      <c r="A252" s="80" t="s">
        <v>279</v>
      </c>
      <c r="B252" s="129">
        <v>0</v>
      </c>
      <c r="C252" s="129">
        <v>0</v>
      </c>
      <c r="D252" s="129">
        <v>913</v>
      </c>
      <c r="E252" s="129">
        <v>347.88</v>
      </c>
      <c r="F252" s="129">
        <v>139.06</v>
      </c>
      <c r="G252" s="129">
        <v>279.72000000000003</v>
      </c>
      <c r="H252" s="129">
        <v>219.1</v>
      </c>
      <c r="I252" s="129">
        <v>100.06</v>
      </c>
      <c r="J252" s="129">
        <v>116.3</v>
      </c>
      <c r="K252" s="129">
        <v>155.96</v>
      </c>
      <c r="L252" s="129">
        <v>0</v>
      </c>
      <c r="M252" s="129">
        <v>0</v>
      </c>
      <c r="N252" s="135">
        <v>2271.08</v>
      </c>
    </row>
    <row r="253" spans="1:14" x14ac:dyDescent="0.2">
      <c r="A253" s="80" t="s">
        <v>280</v>
      </c>
      <c r="B253" s="129">
        <v>0</v>
      </c>
      <c r="C253" s="129">
        <v>0</v>
      </c>
      <c r="D253" s="129">
        <v>0</v>
      </c>
      <c r="E253" s="129">
        <v>4032.24</v>
      </c>
      <c r="F253" s="129">
        <v>11418.649999999998</v>
      </c>
      <c r="G253" s="129">
        <v>3180.33</v>
      </c>
      <c r="H253" s="129">
        <v>6969.6679999999997</v>
      </c>
      <c r="I253" s="129">
        <v>13092.207</v>
      </c>
      <c r="J253" s="129">
        <v>7002.92</v>
      </c>
      <c r="K253" s="129">
        <v>4107.03</v>
      </c>
      <c r="L253" s="129">
        <v>0</v>
      </c>
      <c r="M253" s="129">
        <v>0</v>
      </c>
      <c r="N253" s="135">
        <v>49803.044999999998</v>
      </c>
    </row>
    <row r="254" spans="1:14" x14ac:dyDescent="0.2">
      <c r="A254" s="80" t="s">
        <v>281</v>
      </c>
      <c r="B254" s="129">
        <v>12060</v>
      </c>
      <c r="C254" s="129">
        <v>8820</v>
      </c>
      <c r="D254" s="129">
        <v>11520</v>
      </c>
      <c r="E254" s="129">
        <v>9940</v>
      </c>
      <c r="F254" s="129">
        <v>11250</v>
      </c>
      <c r="G254" s="129">
        <v>10080</v>
      </c>
      <c r="H254" s="129">
        <v>9720</v>
      </c>
      <c r="I254" s="129">
        <v>10460</v>
      </c>
      <c r="J254" s="129">
        <v>10465</v>
      </c>
      <c r="K254" s="129">
        <v>10800</v>
      </c>
      <c r="L254" s="129">
        <v>8955</v>
      </c>
      <c r="M254" s="129">
        <v>9875</v>
      </c>
      <c r="N254" s="135">
        <v>123945</v>
      </c>
    </row>
    <row r="255" spans="1:14" ht="13.5" thickBot="1" x14ac:dyDescent="0.25">
      <c r="A255" s="80" t="s">
        <v>282</v>
      </c>
      <c r="B255" s="129">
        <v>0</v>
      </c>
      <c r="C255" s="129">
        <v>0</v>
      </c>
      <c r="D255" s="129">
        <v>0</v>
      </c>
      <c r="E255" s="129">
        <v>0</v>
      </c>
      <c r="F255" s="129">
        <v>0</v>
      </c>
      <c r="G255" s="129">
        <v>0</v>
      </c>
      <c r="H255" s="129">
        <v>0</v>
      </c>
      <c r="I255" s="129">
        <v>0</v>
      </c>
      <c r="J255" s="129">
        <v>0</v>
      </c>
      <c r="K255" s="129">
        <v>0</v>
      </c>
      <c r="L255" s="129">
        <v>0</v>
      </c>
      <c r="M255" s="129">
        <v>0</v>
      </c>
      <c r="N255" s="135">
        <v>0</v>
      </c>
    </row>
    <row r="256" spans="1:14" ht="13.5" thickBot="1" x14ac:dyDescent="0.25">
      <c r="A256" s="132" t="s">
        <v>283</v>
      </c>
      <c r="B256" s="133">
        <v>200</v>
      </c>
      <c r="C256" s="133">
        <v>775</v>
      </c>
      <c r="D256" s="133">
        <v>925</v>
      </c>
      <c r="E256" s="133">
        <v>725</v>
      </c>
      <c r="F256" s="133">
        <v>950</v>
      </c>
      <c r="G256" s="133">
        <v>1125</v>
      </c>
      <c r="H256" s="133">
        <v>1075</v>
      </c>
      <c r="I256" s="133">
        <v>1125</v>
      </c>
      <c r="J256" s="133">
        <v>950</v>
      </c>
      <c r="K256" s="133">
        <v>550</v>
      </c>
      <c r="L256" s="133">
        <v>750</v>
      </c>
      <c r="M256" s="133">
        <v>950</v>
      </c>
      <c r="N256" s="133">
        <v>10100</v>
      </c>
    </row>
    <row r="257" spans="1:14" ht="13.5" thickBot="1" x14ac:dyDescent="0.25">
      <c r="A257" s="81" t="s">
        <v>283</v>
      </c>
      <c r="B257" s="136">
        <v>200</v>
      </c>
      <c r="C257" s="136">
        <v>775</v>
      </c>
      <c r="D257" s="136">
        <v>925</v>
      </c>
      <c r="E257" s="136">
        <v>725</v>
      </c>
      <c r="F257" s="136">
        <v>950</v>
      </c>
      <c r="G257" s="136">
        <v>1125</v>
      </c>
      <c r="H257" s="136">
        <v>1075</v>
      </c>
      <c r="I257" s="136">
        <v>1125</v>
      </c>
      <c r="J257" s="136">
        <v>950</v>
      </c>
      <c r="K257" s="136">
        <v>550</v>
      </c>
      <c r="L257" s="136">
        <v>750</v>
      </c>
      <c r="M257" s="136">
        <v>950</v>
      </c>
      <c r="N257" s="135">
        <v>10100</v>
      </c>
    </row>
    <row r="258" spans="1:14" ht="13.5" thickBot="1" x14ac:dyDescent="0.25">
      <c r="A258" s="132" t="s">
        <v>284</v>
      </c>
      <c r="B258" s="133">
        <v>0</v>
      </c>
      <c r="C258" s="133">
        <v>0</v>
      </c>
      <c r="D258" s="133">
        <v>0</v>
      </c>
      <c r="E258" s="133">
        <v>0</v>
      </c>
      <c r="F258" s="133">
        <v>0</v>
      </c>
      <c r="G258" s="133">
        <v>0</v>
      </c>
      <c r="H258" s="133">
        <v>0</v>
      </c>
      <c r="I258" s="133">
        <v>0</v>
      </c>
      <c r="J258" s="133">
        <v>0</v>
      </c>
      <c r="K258" s="133">
        <v>650</v>
      </c>
      <c r="L258" s="133">
        <v>100</v>
      </c>
      <c r="M258" s="133">
        <v>-200</v>
      </c>
      <c r="N258" s="133">
        <v>550</v>
      </c>
    </row>
    <row r="259" spans="1:14" x14ac:dyDescent="0.2">
      <c r="A259" s="80" t="s">
        <v>285</v>
      </c>
      <c r="B259" s="129">
        <v>0</v>
      </c>
      <c r="C259" s="129">
        <v>0</v>
      </c>
      <c r="D259" s="129">
        <v>0</v>
      </c>
      <c r="E259" s="129">
        <v>0</v>
      </c>
      <c r="F259" s="129">
        <v>0</v>
      </c>
      <c r="G259" s="129">
        <v>0</v>
      </c>
      <c r="H259" s="129">
        <v>0</v>
      </c>
      <c r="I259" s="129">
        <v>0</v>
      </c>
      <c r="J259" s="129">
        <v>0</v>
      </c>
      <c r="K259" s="129">
        <v>0</v>
      </c>
      <c r="L259" s="129">
        <v>0</v>
      </c>
      <c r="M259" s="129">
        <v>0</v>
      </c>
      <c r="N259" s="135">
        <v>0</v>
      </c>
    </row>
    <row r="260" spans="1:14" x14ac:dyDescent="0.2">
      <c r="A260" s="80" t="s">
        <v>286</v>
      </c>
      <c r="B260" s="129">
        <v>0</v>
      </c>
      <c r="C260" s="129">
        <v>0</v>
      </c>
      <c r="D260" s="129">
        <v>0</v>
      </c>
      <c r="E260" s="129">
        <v>0</v>
      </c>
      <c r="F260" s="129">
        <v>0</v>
      </c>
      <c r="G260" s="129">
        <v>0</v>
      </c>
      <c r="H260" s="129">
        <v>0</v>
      </c>
      <c r="I260" s="129">
        <v>0</v>
      </c>
      <c r="J260" s="129">
        <v>0</v>
      </c>
      <c r="K260" s="129">
        <v>0</v>
      </c>
      <c r="L260" s="129">
        <v>0</v>
      </c>
      <c r="M260" s="129">
        <v>0</v>
      </c>
      <c r="N260" s="135">
        <v>0</v>
      </c>
    </row>
    <row r="261" spans="1:14" x14ac:dyDescent="0.2">
      <c r="A261" s="80" t="s">
        <v>287</v>
      </c>
      <c r="B261" s="129">
        <v>0</v>
      </c>
      <c r="C261" s="129">
        <v>0</v>
      </c>
      <c r="D261" s="129">
        <v>0</v>
      </c>
      <c r="E261" s="129">
        <v>0</v>
      </c>
      <c r="F261" s="129">
        <v>0</v>
      </c>
      <c r="G261" s="129">
        <v>0</v>
      </c>
      <c r="H261" s="129">
        <v>0</v>
      </c>
      <c r="I261" s="129">
        <v>0</v>
      </c>
      <c r="J261" s="129">
        <v>0</v>
      </c>
      <c r="K261" s="129">
        <v>0</v>
      </c>
      <c r="L261" s="129">
        <v>0</v>
      </c>
      <c r="M261" s="129">
        <v>0</v>
      </c>
      <c r="N261" s="135">
        <v>0</v>
      </c>
    </row>
    <row r="262" spans="1:14" ht="22.5" x14ac:dyDescent="0.2">
      <c r="A262" s="80" t="s">
        <v>288</v>
      </c>
      <c r="B262" s="129">
        <v>0</v>
      </c>
      <c r="C262" s="129">
        <v>0</v>
      </c>
      <c r="D262" s="129">
        <v>0</v>
      </c>
      <c r="E262" s="129">
        <v>0</v>
      </c>
      <c r="F262" s="129">
        <v>0</v>
      </c>
      <c r="G262" s="129">
        <v>0</v>
      </c>
      <c r="H262" s="129">
        <v>0</v>
      </c>
      <c r="I262" s="129">
        <v>0</v>
      </c>
      <c r="J262" s="129">
        <v>0</v>
      </c>
      <c r="K262" s="129">
        <v>0</v>
      </c>
      <c r="L262" s="129">
        <v>0</v>
      </c>
      <c r="M262" s="129">
        <v>0</v>
      </c>
      <c r="N262" s="135">
        <v>0</v>
      </c>
    </row>
    <row r="263" spans="1:14" ht="22.5" x14ac:dyDescent="0.2">
      <c r="A263" s="80" t="s">
        <v>289</v>
      </c>
      <c r="B263" s="129">
        <v>0</v>
      </c>
      <c r="C263" s="129">
        <v>0</v>
      </c>
      <c r="D263" s="129">
        <v>0</v>
      </c>
      <c r="E263" s="129">
        <v>0</v>
      </c>
      <c r="F263" s="129">
        <v>0</v>
      </c>
      <c r="G263" s="129">
        <v>0</v>
      </c>
      <c r="H263" s="129">
        <v>0</v>
      </c>
      <c r="I263" s="129">
        <v>0</v>
      </c>
      <c r="J263" s="129">
        <v>0</v>
      </c>
      <c r="K263" s="129">
        <v>0</v>
      </c>
      <c r="L263" s="129">
        <v>0</v>
      </c>
      <c r="M263" s="129">
        <v>0</v>
      </c>
      <c r="N263" s="135">
        <v>0</v>
      </c>
    </row>
    <row r="264" spans="1:14" x14ac:dyDescent="0.2">
      <c r="A264" s="80" t="s">
        <v>290</v>
      </c>
      <c r="B264" s="129">
        <v>0</v>
      </c>
      <c r="C264" s="129">
        <v>0</v>
      </c>
      <c r="D264" s="129">
        <v>0</v>
      </c>
      <c r="E264" s="129">
        <v>0</v>
      </c>
      <c r="F264" s="129">
        <v>0</v>
      </c>
      <c r="G264" s="129">
        <v>0</v>
      </c>
      <c r="H264" s="129">
        <v>0</v>
      </c>
      <c r="I264" s="129">
        <v>0</v>
      </c>
      <c r="J264" s="129">
        <v>0</v>
      </c>
      <c r="K264" s="129">
        <v>0</v>
      </c>
      <c r="L264" s="129">
        <v>0</v>
      </c>
      <c r="M264" s="129">
        <v>0</v>
      </c>
      <c r="N264" s="135">
        <v>0</v>
      </c>
    </row>
    <row r="265" spans="1:14" x14ac:dyDescent="0.2">
      <c r="A265" s="80" t="s">
        <v>291</v>
      </c>
      <c r="B265" s="129">
        <v>0</v>
      </c>
      <c r="C265" s="129">
        <v>0</v>
      </c>
      <c r="D265" s="129">
        <v>0</v>
      </c>
      <c r="E265" s="129">
        <v>0</v>
      </c>
      <c r="F265" s="129">
        <v>0</v>
      </c>
      <c r="G265" s="129">
        <v>0</v>
      </c>
      <c r="H265" s="129">
        <v>0</v>
      </c>
      <c r="I265" s="129">
        <v>0</v>
      </c>
      <c r="J265" s="129">
        <v>0</v>
      </c>
      <c r="K265" s="129">
        <v>0</v>
      </c>
      <c r="L265" s="129">
        <v>0</v>
      </c>
      <c r="M265" s="129">
        <v>0</v>
      </c>
      <c r="N265" s="135">
        <v>0</v>
      </c>
    </row>
    <row r="266" spans="1:14" x14ac:dyDescent="0.2">
      <c r="A266" s="80" t="s">
        <v>292</v>
      </c>
      <c r="B266" s="129">
        <v>0</v>
      </c>
      <c r="C266" s="129">
        <v>0</v>
      </c>
      <c r="D266" s="129">
        <v>0</v>
      </c>
      <c r="E266" s="129">
        <v>0</v>
      </c>
      <c r="F266" s="129">
        <v>0</v>
      </c>
      <c r="G266" s="129">
        <v>0</v>
      </c>
      <c r="H266" s="129">
        <v>0</v>
      </c>
      <c r="I266" s="129">
        <v>0</v>
      </c>
      <c r="J266" s="129">
        <v>0</v>
      </c>
      <c r="K266" s="129">
        <v>0</v>
      </c>
      <c r="L266" s="129">
        <v>0</v>
      </c>
      <c r="M266" s="129">
        <v>0</v>
      </c>
      <c r="N266" s="135">
        <v>0</v>
      </c>
    </row>
    <row r="267" spans="1:14" x14ac:dyDescent="0.2">
      <c r="A267" s="80" t="s">
        <v>293</v>
      </c>
      <c r="B267" s="129">
        <v>0</v>
      </c>
      <c r="C267" s="129">
        <v>0</v>
      </c>
      <c r="D267" s="129">
        <v>0</v>
      </c>
      <c r="E267" s="129">
        <v>0</v>
      </c>
      <c r="F267" s="129">
        <v>0</v>
      </c>
      <c r="G267" s="129">
        <v>0</v>
      </c>
      <c r="H267" s="129">
        <v>0</v>
      </c>
      <c r="I267" s="129">
        <v>0</v>
      </c>
      <c r="J267" s="129">
        <v>0</v>
      </c>
      <c r="K267" s="129">
        <v>650</v>
      </c>
      <c r="L267" s="129">
        <v>100</v>
      </c>
      <c r="M267" s="129">
        <v>-200</v>
      </c>
      <c r="N267" s="135">
        <v>550</v>
      </c>
    </row>
    <row r="268" spans="1:14" ht="13.5" thickBot="1" x14ac:dyDescent="0.25">
      <c r="A268" s="80" t="s">
        <v>294</v>
      </c>
      <c r="B268" s="129">
        <v>0</v>
      </c>
      <c r="C268" s="129">
        <v>0</v>
      </c>
      <c r="D268" s="129">
        <v>0</v>
      </c>
      <c r="E268" s="129">
        <v>0</v>
      </c>
      <c r="F268" s="129">
        <v>0</v>
      </c>
      <c r="G268" s="129">
        <v>0</v>
      </c>
      <c r="H268" s="129">
        <v>0</v>
      </c>
      <c r="I268" s="129">
        <v>0</v>
      </c>
      <c r="J268" s="129">
        <v>0</v>
      </c>
      <c r="K268" s="129">
        <v>0</v>
      </c>
      <c r="L268" s="129">
        <v>0</v>
      </c>
      <c r="M268" s="129">
        <v>0</v>
      </c>
      <c r="N268" s="135">
        <v>0</v>
      </c>
    </row>
    <row r="269" spans="1:14" ht="13.5" thickBot="1" x14ac:dyDescent="0.25">
      <c r="A269" s="132" t="s">
        <v>295</v>
      </c>
      <c r="B269" s="133">
        <v>336.69</v>
      </c>
      <c r="C269" s="133">
        <v>406.88</v>
      </c>
      <c r="D269" s="133">
        <v>0</v>
      </c>
      <c r="E269" s="133">
        <v>56.87</v>
      </c>
      <c r="F269" s="133">
        <v>0</v>
      </c>
      <c r="G269" s="133">
        <v>0</v>
      </c>
      <c r="H269" s="133">
        <v>0</v>
      </c>
      <c r="I269" s="133">
        <v>0</v>
      </c>
      <c r="J269" s="133">
        <v>0</v>
      </c>
      <c r="K269" s="133">
        <v>1161.5</v>
      </c>
      <c r="L269" s="133">
        <v>0</v>
      </c>
      <c r="M269" s="133">
        <v>0</v>
      </c>
      <c r="N269" s="133">
        <v>1961.94</v>
      </c>
    </row>
    <row r="270" spans="1:14" x14ac:dyDescent="0.2">
      <c r="A270" s="80" t="s">
        <v>296</v>
      </c>
      <c r="B270" s="129">
        <v>0</v>
      </c>
      <c r="C270" s="129">
        <v>0</v>
      </c>
      <c r="D270" s="129">
        <v>0</v>
      </c>
      <c r="E270" s="129">
        <v>0</v>
      </c>
      <c r="F270" s="129">
        <v>0</v>
      </c>
      <c r="G270" s="129">
        <v>0</v>
      </c>
      <c r="H270" s="129">
        <v>0</v>
      </c>
      <c r="I270" s="129">
        <v>0</v>
      </c>
      <c r="J270" s="129">
        <v>0</v>
      </c>
      <c r="K270" s="129">
        <v>0</v>
      </c>
      <c r="L270" s="129">
        <v>0</v>
      </c>
      <c r="M270" s="129">
        <v>0</v>
      </c>
      <c r="N270" s="135">
        <v>0</v>
      </c>
    </row>
    <row r="271" spans="1:14" x14ac:dyDescent="0.2">
      <c r="A271" s="80" t="s">
        <v>297</v>
      </c>
      <c r="B271" s="129">
        <v>336.69</v>
      </c>
      <c r="C271" s="129">
        <v>406.88</v>
      </c>
      <c r="D271" s="129">
        <v>0</v>
      </c>
      <c r="E271" s="129">
        <v>56.87</v>
      </c>
      <c r="F271" s="129">
        <v>0</v>
      </c>
      <c r="G271" s="129">
        <v>0</v>
      </c>
      <c r="H271" s="129">
        <v>0</v>
      </c>
      <c r="I271" s="129">
        <v>0</v>
      </c>
      <c r="J271" s="129">
        <v>0</v>
      </c>
      <c r="K271" s="129">
        <v>1161.5</v>
      </c>
      <c r="L271" s="129">
        <v>0</v>
      </c>
      <c r="M271" s="129">
        <v>0</v>
      </c>
      <c r="N271" s="135">
        <v>1961.94</v>
      </c>
    </row>
    <row r="272" spans="1:14" x14ac:dyDescent="0.2">
      <c r="A272" s="80" t="s">
        <v>298</v>
      </c>
      <c r="B272" s="129">
        <v>0</v>
      </c>
      <c r="C272" s="129">
        <v>0</v>
      </c>
      <c r="D272" s="129">
        <v>0</v>
      </c>
      <c r="E272" s="129">
        <v>0</v>
      </c>
      <c r="F272" s="129">
        <v>0</v>
      </c>
      <c r="G272" s="129">
        <v>0</v>
      </c>
      <c r="H272" s="129">
        <v>0</v>
      </c>
      <c r="I272" s="129">
        <v>0</v>
      </c>
      <c r="J272" s="129">
        <v>0</v>
      </c>
      <c r="K272" s="129">
        <v>0</v>
      </c>
      <c r="L272" s="129">
        <v>0</v>
      </c>
      <c r="M272" s="129">
        <v>0</v>
      </c>
      <c r="N272" s="135">
        <v>0</v>
      </c>
    </row>
    <row r="273" spans="1:14" x14ac:dyDescent="0.2">
      <c r="A273" s="80" t="s">
        <v>299</v>
      </c>
      <c r="B273" s="129">
        <v>0</v>
      </c>
      <c r="C273" s="129">
        <v>0</v>
      </c>
      <c r="D273" s="129">
        <v>0</v>
      </c>
      <c r="E273" s="129">
        <v>0</v>
      </c>
      <c r="F273" s="129">
        <v>0</v>
      </c>
      <c r="G273" s="129">
        <v>0</v>
      </c>
      <c r="H273" s="129">
        <v>0</v>
      </c>
      <c r="I273" s="129">
        <v>0</v>
      </c>
      <c r="J273" s="129">
        <v>0</v>
      </c>
      <c r="K273" s="129">
        <v>0</v>
      </c>
      <c r="L273" s="129">
        <v>0</v>
      </c>
      <c r="M273" s="129">
        <v>0</v>
      </c>
      <c r="N273" s="135">
        <v>0</v>
      </c>
    </row>
    <row r="274" spans="1:14" x14ac:dyDescent="0.2">
      <c r="A274" s="80" t="s">
        <v>300</v>
      </c>
      <c r="B274" s="129">
        <v>0</v>
      </c>
      <c r="C274" s="129">
        <v>0</v>
      </c>
      <c r="D274" s="129">
        <v>0</v>
      </c>
      <c r="E274" s="129">
        <v>0</v>
      </c>
      <c r="F274" s="129">
        <v>0</v>
      </c>
      <c r="G274" s="129">
        <v>0</v>
      </c>
      <c r="H274" s="129">
        <v>0</v>
      </c>
      <c r="I274" s="129">
        <v>0</v>
      </c>
      <c r="J274" s="129">
        <v>0</v>
      </c>
      <c r="K274" s="129">
        <v>0</v>
      </c>
      <c r="L274" s="129">
        <v>0</v>
      </c>
      <c r="M274" s="129">
        <v>0</v>
      </c>
      <c r="N274" s="135">
        <v>0</v>
      </c>
    </row>
    <row r="275" spans="1:14" x14ac:dyDescent="0.2">
      <c r="A275" s="80" t="s">
        <v>301</v>
      </c>
      <c r="B275" s="129">
        <v>0</v>
      </c>
      <c r="C275" s="129">
        <v>0</v>
      </c>
      <c r="D275" s="129">
        <v>0</v>
      </c>
      <c r="E275" s="129">
        <v>0</v>
      </c>
      <c r="F275" s="129">
        <v>0</v>
      </c>
      <c r="G275" s="129">
        <v>0</v>
      </c>
      <c r="H275" s="129">
        <v>0</v>
      </c>
      <c r="I275" s="129">
        <v>0</v>
      </c>
      <c r="J275" s="129">
        <v>0</v>
      </c>
      <c r="K275" s="129">
        <v>0</v>
      </c>
      <c r="L275" s="129">
        <v>0</v>
      </c>
      <c r="M275" s="129">
        <v>0</v>
      </c>
      <c r="N275" s="135">
        <v>0</v>
      </c>
    </row>
    <row r="276" spans="1:14" ht="13.5" thickBot="1" x14ac:dyDescent="0.25">
      <c r="A276" s="80" t="s">
        <v>302</v>
      </c>
      <c r="B276" s="129">
        <v>0</v>
      </c>
      <c r="C276" s="129">
        <v>0</v>
      </c>
      <c r="D276" s="129">
        <v>0</v>
      </c>
      <c r="E276" s="129">
        <v>0</v>
      </c>
      <c r="F276" s="129">
        <v>0</v>
      </c>
      <c r="G276" s="129">
        <v>0</v>
      </c>
      <c r="H276" s="129">
        <v>0</v>
      </c>
      <c r="I276" s="129">
        <v>0</v>
      </c>
      <c r="J276" s="129">
        <v>0</v>
      </c>
      <c r="K276" s="129">
        <v>0</v>
      </c>
      <c r="L276" s="129">
        <v>0</v>
      </c>
      <c r="M276" s="129">
        <v>0</v>
      </c>
      <c r="N276" s="135">
        <v>0</v>
      </c>
    </row>
    <row r="277" spans="1:14" ht="23.25" thickBot="1" x14ac:dyDescent="0.25">
      <c r="A277" s="132" t="s">
        <v>303</v>
      </c>
      <c r="B277" s="133">
        <v>409878.79700000008</v>
      </c>
      <c r="C277" s="133">
        <v>361411.45300000004</v>
      </c>
      <c r="D277" s="133">
        <v>402362.35600000003</v>
      </c>
      <c r="E277" s="133">
        <v>408216.40499999997</v>
      </c>
      <c r="F277" s="133">
        <v>424031.68399999995</v>
      </c>
      <c r="G277" s="133">
        <v>388543.49100000004</v>
      </c>
      <c r="H277" s="133">
        <v>423571.37099999998</v>
      </c>
      <c r="I277" s="133">
        <v>439679.26699999999</v>
      </c>
      <c r="J277" s="133">
        <v>429062.37399999995</v>
      </c>
      <c r="K277" s="133">
        <v>448812.53800000006</v>
      </c>
      <c r="L277" s="133">
        <v>432748.57400000008</v>
      </c>
      <c r="M277" s="133">
        <v>383291.33900000004</v>
      </c>
      <c r="N277" s="133">
        <v>4951609.6490000021</v>
      </c>
    </row>
    <row r="278" spans="1:14" x14ac:dyDescent="0.2">
      <c r="A278" s="80" t="s">
        <v>304</v>
      </c>
      <c r="B278" s="129">
        <v>49638.18</v>
      </c>
      <c r="C278" s="129">
        <v>38161.01</v>
      </c>
      <c r="D278" s="129">
        <v>44649.259999999995</v>
      </c>
      <c r="E278" s="129">
        <v>45329.749999999993</v>
      </c>
      <c r="F278" s="129">
        <v>58846.330999999998</v>
      </c>
      <c r="G278" s="129">
        <v>53128.639999999999</v>
      </c>
      <c r="H278" s="129">
        <v>50447.62</v>
      </c>
      <c r="I278" s="129">
        <v>57556.01</v>
      </c>
      <c r="J278" s="129">
        <v>58038.819999999992</v>
      </c>
      <c r="K278" s="129">
        <v>48987.99</v>
      </c>
      <c r="L278" s="129">
        <v>57109.41</v>
      </c>
      <c r="M278" s="129">
        <v>50729.799999999996</v>
      </c>
      <c r="N278" s="135">
        <v>612622.82100000011</v>
      </c>
    </row>
    <row r="279" spans="1:14" x14ac:dyDescent="0.2">
      <c r="A279" s="80" t="s">
        <v>305</v>
      </c>
      <c r="B279" s="129">
        <v>5975.2</v>
      </c>
      <c r="C279" s="129">
        <v>4406.6000000000004</v>
      </c>
      <c r="D279" s="129">
        <v>6656.3200000000006</v>
      </c>
      <c r="E279" s="129">
        <v>7098.52</v>
      </c>
      <c r="F279" s="129">
        <v>7858.4000000000005</v>
      </c>
      <c r="G279" s="129">
        <v>8148.8</v>
      </c>
      <c r="H279" s="129">
        <v>6459.2000000000007</v>
      </c>
      <c r="I279" s="129">
        <v>6509.8</v>
      </c>
      <c r="J279" s="129">
        <v>7718</v>
      </c>
      <c r="K279" s="129">
        <v>6879.4</v>
      </c>
      <c r="L279" s="129">
        <v>6967.4</v>
      </c>
      <c r="M279" s="129">
        <v>4451.92</v>
      </c>
      <c r="N279" s="135">
        <v>79129.56</v>
      </c>
    </row>
    <row r="280" spans="1:14" x14ac:dyDescent="0.2">
      <c r="A280" s="80" t="s">
        <v>306</v>
      </c>
      <c r="B280" s="129">
        <v>8360</v>
      </c>
      <c r="C280" s="129">
        <v>7104</v>
      </c>
      <c r="D280" s="129">
        <v>6831.8</v>
      </c>
      <c r="E280" s="129">
        <v>8826</v>
      </c>
      <c r="F280" s="129">
        <v>8440</v>
      </c>
      <c r="G280" s="129">
        <v>7000</v>
      </c>
      <c r="H280" s="129">
        <v>6456</v>
      </c>
      <c r="I280" s="129">
        <v>7680</v>
      </c>
      <c r="J280" s="129">
        <v>6680</v>
      </c>
      <c r="K280" s="129">
        <v>7400</v>
      </c>
      <c r="L280" s="129">
        <v>9680</v>
      </c>
      <c r="M280" s="129">
        <v>6536</v>
      </c>
      <c r="N280" s="135">
        <v>90993.8</v>
      </c>
    </row>
    <row r="281" spans="1:14" x14ac:dyDescent="0.2">
      <c r="A281" s="80" t="s">
        <v>307</v>
      </c>
      <c r="B281" s="129">
        <v>144835.538</v>
      </c>
      <c r="C281" s="129">
        <v>139116.80800000002</v>
      </c>
      <c r="D281" s="129">
        <v>145796.18600000002</v>
      </c>
      <c r="E281" s="129">
        <v>149040.86599999998</v>
      </c>
      <c r="F281" s="129">
        <v>151879.61899999998</v>
      </c>
      <c r="G281" s="129">
        <v>138896.20400000003</v>
      </c>
      <c r="H281" s="129">
        <v>162007.33100000001</v>
      </c>
      <c r="I281" s="129">
        <v>162114.76400000002</v>
      </c>
      <c r="J281" s="129">
        <v>154086.51900000003</v>
      </c>
      <c r="K281" s="129">
        <v>173631.32800000001</v>
      </c>
      <c r="L281" s="129">
        <v>168067.10399999999</v>
      </c>
      <c r="M281" s="129">
        <v>138043.158</v>
      </c>
      <c r="N281" s="135">
        <v>1827515.4250000003</v>
      </c>
    </row>
    <row r="282" spans="1:14" x14ac:dyDescent="0.2">
      <c r="A282" s="80" t="s">
        <v>308</v>
      </c>
      <c r="B282" s="129">
        <v>1137.5999999999999</v>
      </c>
      <c r="C282" s="129">
        <v>454.02</v>
      </c>
      <c r="D282" s="129">
        <v>0</v>
      </c>
      <c r="E282" s="129">
        <v>690.76</v>
      </c>
      <c r="F282" s="129">
        <v>712.56</v>
      </c>
      <c r="G282" s="129">
        <v>0</v>
      </c>
      <c r="H282" s="129">
        <v>1885.8</v>
      </c>
      <c r="I282" s="129">
        <v>705.1</v>
      </c>
      <c r="J282" s="129">
        <v>1583.8</v>
      </c>
      <c r="K282" s="129">
        <v>2902.9</v>
      </c>
      <c r="L282" s="129">
        <v>2126.04</v>
      </c>
      <c r="M282" s="129">
        <v>5666.91</v>
      </c>
      <c r="N282" s="135">
        <v>17865.490000000002</v>
      </c>
    </row>
    <row r="283" spans="1:14" x14ac:dyDescent="0.2">
      <c r="A283" s="80" t="s">
        <v>309</v>
      </c>
      <c r="B283" s="129">
        <v>17112.329999999998</v>
      </c>
      <c r="C283" s="129">
        <v>9723.2000000000007</v>
      </c>
      <c r="D283" s="129">
        <v>13255.55</v>
      </c>
      <c r="E283" s="129">
        <v>9467.84</v>
      </c>
      <c r="F283" s="129">
        <v>8863.9500000000007</v>
      </c>
      <c r="G283" s="129">
        <v>10183.93</v>
      </c>
      <c r="H283" s="129">
        <v>9472.2200000000012</v>
      </c>
      <c r="I283" s="129">
        <v>11774.2</v>
      </c>
      <c r="J283" s="129">
        <v>9042.19</v>
      </c>
      <c r="K283" s="129">
        <v>10494.26</v>
      </c>
      <c r="L283" s="129">
        <v>7395.2199999999993</v>
      </c>
      <c r="M283" s="129">
        <v>8391.07</v>
      </c>
      <c r="N283" s="135">
        <v>125175.95999999999</v>
      </c>
    </row>
    <row r="284" spans="1:14" x14ac:dyDescent="0.2">
      <c r="A284" s="80" t="s">
        <v>310</v>
      </c>
      <c r="B284" s="129">
        <v>177376.92900000006</v>
      </c>
      <c r="C284" s="129">
        <v>157845.41400000005</v>
      </c>
      <c r="D284" s="129">
        <v>180383.24</v>
      </c>
      <c r="E284" s="129">
        <v>181925.53</v>
      </c>
      <c r="F284" s="129">
        <v>179557.63499999995</v>
      </c>
      <c r="G284" s="129">
        <v>164880.02000000002</v>
      </c>
      <c r="H284" s="129">
        <v>178643.19999999998</v>
      </c>
      <c r="I284" s="129">
        <v>182909.883</v>
      </c>
      <c r="J284" s="129">
        <v>174237.29999999993</v>
      </c>
      <c r="K284" s="129">
        <v>188117.64</v>
      </c>
      <c r="L284" s="129">
        <v>172091.32000000004</v>
      </c>
      <c r="M284" s="129">
        <v>160955.91</v>
      </c>
      <c r="N284" s="135">
        <v>2098924.0210000002</v>
      </c>
    </row>
    <row r="285" spans="1:14" x14ac:dyDescent="0.2">
      <c r="A285" s="80" t="s">
        <v>311</v>
      </c>
      <c r="B285" s="129">
        <v>0</v>
      </c>
      <c r="C285" s="129">
        <v>0</v>
      </c>
      <c r="D285" s="129">
        <v>0</v>
      </c>
      <c r="E285" s="129">
        <v>0</v>
      </c>
      <c r="F285" s="129">
        <v>0</v>
      </c>
      <c r="G285" s="129">
        <v>0</v>
      </c>
      <c r="H285" s="129">
        <v>0</v>
      </c>
      <c r="I285" s="129">
        <v>0</v>
      </c>
      <c r="J285" s="129">
        <v>0</v>
      </c>
      <c r="K285" s="129">
        <v>0</v>
      </c>
      <c r="L285" s="129">
        <v>0</v>
      </c>
      <c r="M285" s="129">
        <v>0</v>
      </c>
      <c r="N285" s="135">
        <v>0</v>
      </c>
    </row>
    <row r="286" spans="1:14" x14ac:dyDescent="0.2">
      <c r="A286" s="80" t="s">
        <v>312</v>
      </c>
      <c r="B286" s="129">
        <v>0</v>
      </c>
      <c r="C286" s="129">
        <v>0</v>
      </c>
      <c r="D286" s="129">
        <v>0</v>
      </c>
      <c r="E286" s="129">
        <v>0</v>
      </c>
      <c r="F286" s="129">
        <v>0</v>
      </c>
      <c r="G286" s="129">
        <v>0</v>
      </c>
      <c r="H286" s="129">
        <v>0</v>
      </c>
      <c r="I286" s="129">
        <v>0</v>
      </c>
      <c r="J286" s="129">
        <v>0</v>
      </c>
      <c r="K286" s="129">
        <v>0</v>
      </c>
      <c r="L286" s="129">
        <v>0</v>
      </c>
      <c r="M286" s="129">
        <v>0</v>
      </c>
      <c r="N286" s="135">
        <v>0</v>
      </c>
    </row>
    <row r="287" spans="1:14" x14ac:dyDescent="0.2">
      <c r="A287" s="80" t="s">
        <v>313</v>
      </c>
      <c r="B287" s="129">
        <v>0</v>
      </c>
      <c r="C287" s="129">
        <v>0</v>
      </c>
      <c r="D287" s="129">
        <v>0</v>
      </c>
      <c r="E287" s="129">
        <v>0</v>
      </c>
      <c r="F287" s="129">
        <v>0</v>
      </c>
      <c r="G287" s="129">
        <v>0</v>
      </c>
      <c r="H287" s="129">
        <v>0</v>
      </c>
      <c r="I287" s="129">
        <v>0</v>
      </c>
      <c r="J287" s="129">
        <v>0</v>
      </c>
      <c r="K287" s="129">
        <v>0</v>
      </c>
      <c r="L287" s="129">
        <v>0</v>
      </c>
      <c r="M287" s="129">
        <v>0</v>
      </c>
      <c r="N287" s="135">
        <v>0</v>
      </c>
    </row>
    <row r="288" spans="1:14" x14ac:dyDescent="0.2">
      <c r="A288" s="80" t="s">
        <v>314</v>
      </c>
      <c r="B288" s="129">
        <v>0</v>
      </c>
      <c r="C288" s="129">
        <v>0</v>
      </c>
      <c r="D288" s="129">
        <v>0</v>
      </c>
      <c r="E288" s="129">
        <v>0</v>
      </c>
      <c r="F288" s="129">
        <v>0</v>
      </c>
      <c r="G288" s="129">
        <v>0</v>
      </c>
      <c r="H288" s="129">
        <v>0</v>
      </c>
      <c r="I288" s="129">
        <v>0</v>
      </c>
      <c r="J288" s="129">
        <v>0</v>
      </c>
      <c r="K288" s="129">
        <v>0</v>
      </c>
      <c r="L288" s="129">
        <v>0</v>
      </c>
      <c r="M288" s="129">
        <v>0</v>
      </c>
      <c r="N288" s="135">
        <v>0</v>
      </c>
    </row>
    <row r="289" spans="1:14" x14ac:dyDescent="0.2">
      <c r="A289" s="80" t="s">
        <v>315</v>
      </c>
      <c r="B289" s="129">
        <v>0</v>
      </c>
      <c r="C289" s="129">
        <v>0</v>
      </c>
      <c r="D289" s="129">
        <v>0</v>
      </c>
      <c r="E289" s="129">
        <v>0</v>
      </c>
      <c r="F289" s="129">
        <v>0</v>
      </c>
      <c r="G289" s="129">
        <v>0</v>
      </c>
      <c r="H289" s="129">
        <v>0</v>
      </c>
      <c r="I289" s="129">
        <v>3774.04</v>
      </c>
      <c r="J289" s="129">
        <v>10225.718000000001</v>
      </c>
      <c r="K289" s="129">
        <v>6039.02</v>
      </c>
      <c r="L289" s="129">
        <v>4758.9620000000004</v>
      </c>
      <c r="M289" s="129">
        <v>4560.8130000000001</v>
      </c>
      <c r="N289" s="135">
        <v>29358.553</v>
      </c>
    </row>
    <row r="290" spans="1:14" ht="22.5" x14ac:dyDescent="0.2">
      <c r="A290" s="80" t="s">
        <v>316</v>
      </c>
      <c r="B290" s="129">
        <v>0</v>
      </c>
      <c r="C290" s="129">
        <v>0</v>
      </c>
      <c r="D290" s="129">
        <v>0</v>
      </c>
      <c r="E290" s="129">
        <v>0</v>
      </c>
      <c r="F290" s="129">
        <v>0</v>
      </c>
      <c r="G290" s="129">
        <v>0</v>
      </c>
      <c r="H290" s="129">
        <v>0</v>
      </c>
      <c r="I290" s="129">
        <v>0</v>
      </c>
      <c r="J290" s="129">
        <v>0</v>
      </c>
      <c r="K290" s="129">
        <v>0</v>
      </c>
      <c r="L290" s="129">
        <v>0</v>
      </c>
      <c r="M290" s="129">
        <v>0</v>
      </c>
      <c r="N290" s="135">
        <v>0</v>
      </c>
    </row>
    <row r="291" spans="1:14" ht="22.5" x14ac:dyDescent="0.2">
      <c r="A291" s="80" t="s">
        <v>317</v>
      </c>
      <c r="B291" s="129">
        <v>155.02000000000001</v>
      </c>
      <c r="C291" s="129">
        <v>198.40100000000001</v>
      </c>
      <c r="D291" s="129">
        <v>0</v>
      </c>
      <c r="E291" s="129">
        <v>195.13900000000001</v>
      </c>
      <c r="F291" s="129">
        <v>211.18899999999999</v>
      </c>
      <c r="G291" s="129">
        <v>225.89699999999999</v>
      </c>
      <c r="H291" s="129">
        <v>0</v>
      </c>
      <c r="I291" s="129">
        <v>253.47</v>
      </c>
      <c r="J291" s="129">
        <v>244.02699999999999</v>
      </c>
      <c r="K291" s="129">
        <v>0</v>
      </c>
      <c r="L291" s="129">
        <v>251.11799999999999</v>
      </c>
      <c r="M291" s="129">
        <v>211.75800000000001</v>
      </c>
      <c r="N291" s="135">
        <v>1946.019</v>
      </c>
    </row>
    <row r="292" spans="1:14" ht="13.5" thickBot="1" x14ac:dyDescent="0.25">
      <c r="A292" s="80" t="s">
        <v>318</v>
      </c>
      <c r="B292" s="129">
        <v>5288</v>
      </c>
      <c r="C292" s="129">
        <v>4402</v>
      </c>
      <c r="D292" s="129">
        <v>4790</v>
      </c>
      <c r="E292" s="129">
        <v>5642</v>
      </c>
      <c r="F292" s="129">
        <v>7662</v>
      </c>
      <c r="G292" s="129">
        <v>6080</v>
      </c>
      <c r="H292" s="129">
        <v>8200</v>
      </c>
      <c r="I292" s="129">
        <v>6402</v>
      </c>
      <c r="J292" s="129">
        <v>7206</v>
      </c>
      <c r="K292" s="129">
        <v>4360</v>
      </c>
      <c r="L292" s="129">
        <v>4302</v>
      </c>
      <c r="M292" s="129">
        <v>3744</v>
      </c>
      <c r="N292" s="135">
        <v>68078</v>
      </c>
    </row>
    <row r="293" spans="1:14" ht="23.25" thickBot="1" x14ac:dyDescent="0.25">
      <c r="A293" s="132" t="s">
        <v>319</v>
      </c>
      <c r="B293" s="133">
        <v>5400</v>
      </c>
      <c r="C293" s="133">
        <v>3570</v>
      </c>
      <c r="D293" s="133">
        <v>4050</v>
      </c>
      <c r="E293" s="133">
        <v>3690</v>
      </c>
      <c r="F293" s="133">
        <v>2910</v>
      </c>
      <c r="G293" s="133">
        <v>2760</v>
      </c>
      <c r="H293" s="133">
        <v>2970</v>
      </c>
      <c r="I293" s="133">
        <v>2820</v>
      </c>
      <c r="J293" s="133">
        <v>2880</v>
      </c>
      <c r="K293" s="133">
        <v>3270</v>
      </c>
      <c r="L293" s="133">
        <v>3780</v>
      </c>
      <c r="M293" s="133">
        <v>4110</v>
      </c>
      <c r="N293" s="133">
        <v>42210</v>
      </c>
    </row>
    <row r="294" spans="1:14" x14ac:dyDescent="0.2">
      <c r="A294" s="80" t="s">
        <v>320</v>
      </c>
      <c r="B294" s="129">
        <v>0</v>
      </c>
      <c r="C294" s="129">
        <v>0</v>
      </c>
      <c r="D294" s="129">
        <v>0</v>
      </c>
      <c r="E294" s="129">
        <v>0</v>
      </c>
      <c r="F294" s="129">
        <v>0</v>
      </c>
      <c r="G294" s="129">
        <v>0</v>
      </c>
      <c r="H294" s="129">
        <v>0</v>
      </c>
      <c r="I294" s="129">
        <v>0</v>
      </c>
      <c r="J294" s="129">
        <v>0</v>
      </c>
      <c r="K294" s="129">
        <v>0</v>
      </c>
      <c r="L294" s="129">
        <v>0</v>
      </c>
      <c r="M294" s="129">
        <v>0</v>
      </c>
      <c r="N294" s="135">
        <v>0</v>
      </c>
    </row>
    <row r="295" spans="1:14" x14ac:dyDescent="0.2">
      <c r="A295" s="80" t="s">
        <v>321</v>
      </c>
      <c r="B295" s="129">
        <v>5400</v>
      </c>
      <c r="C295" s="129">
        <v>3570</v>
      </c>
      <c r="D295" s="129">
        <v>4050</v>
      </c>
      <c r="E295" s="129">
        <v>3690</v>
      </c>
      <c r="F295" s="129">
        <v>2910</v>
      </c>
      <c r="G295" s="129">
        <v>2760</v>
      </c>
      <c r="H295" s="129">
        <v>2970</v>
      </c>
      <c r="I295" s="129">
        <v>2820</v>
      </c>
      <c r="J295" s="129">
        <v>2880</v>
      </c>
      <c r="K295" s="129">
        <v>3270</v>
      </c>
      <c r="L295" s="129">
        <v>3780</v>
      </c>
      <c r="M295" s="129">
        <v>4110</v>
      </c>
      <c r="N295" s="135">
        <v>42210</v>
      </c>
    </row>
    <row r="296" spans="1:14" x14ac:dyDescent="0.2">
      <c r="A296" s="80" t="s">
        <v>322</v>
      </c>
      <c r="B296" s="129">
        <v>0</v>
      </c>
      <c r="C296" s="129">
        <v>0</v>
      </c>
      <c r="D296" s="129">
        <v>0</v>
      </c>
      <c r="E296" s="129">
        <v>0</v>
      </c>
      <c r="F296" s="129">
        <v>0</v>
      </c>
      <c r="G296" s="129">
        <v>0</v>
      </c>
      <c r="H296" s="129">
        <v>0</v>
      </c>
      <c r="I296" s="129">
        <v>0</v>
      </c>
      <c r="J296" s="129">
        <v>0</v>
      </c>
      <c r="K296" s="129">
        <v>0</v>
      </c>
      <c r="L296" s="129">
        <v>0</v>
      </c>
      <c r="M296" s="129">
        <v>0</v>
      </c>
      <c r="N296" s="135">
        <v>0</v>
      </c>
    </row>
    <row r="297" spans="1:14" x14ac:dyDescent="0.2">
      <c r="A297" s="80" t="s">
        <v>323</v>
      </c>
      <c r="B297" s="129">
        <v>0</v>
      </c>
      <c r="C297" s="129">
        <v>0</v>
      </c>
      <c r="D297" s="129">
        <v>0</v>
      </c>
      <c r="E297" s="129">
        <v>0</v>
      </c>
      <c r="F297" s="129">
        <v>0</v>
      </c>
      <c r="G297" s="129">
        <v>0</v>
      </c>
      <c r="H297" s="129">
        <v>0</v>
      </c>
      <c r="I297" s="129">
        <v>0</v>
      </c>
      <c r="J297" s="129">
        <v>0</v>
      </c>
      <c r="K297" s="129">
        <v>0</v>
      </c>
      <c r="L297" s="129">
        <v>0</v>
      </c>
      <c r="M297" s="129">
        <v>0</v>
      </c>
      <c r="N297" s="135">
        <v>0</v>
      </c>
    </row>
    <row r="298" spans="1:14" x14ac:dyDescent="0.2">
      <c r="A298" s="80" t="s">
        <v>324</v>
      </c>
      <c r="B298" s="129">
        <v>0</v>
      </c>
      <c r="C298" s="129">
        <v>0</v>
      </c>
      <c r="D298" s="129">
        <v>0</v>
      </c>
      <c r="E298" s="129">
        <v>0</v>
      </c>
      <c r="F298" s="129">
        <v>0</v>
      </c>
      <c r="G298" s="129">
        <v>0</v>
      </c>
      <c r="H298" s="129">
        <v>0</v>
      </c>
      <c r="I298" s="129">
        <v>0</v>
      </c>
      <c r="J298" s="129">
        <v>0</v>
      </c>
      <c r="K298" s="129">
        <v>0</v>
      </c>
      <c r="L298" s="129">
        <v>0</v>
      </c>
      <c r="M298" s="129">
        <v>0</v>
      </c>
      <c r="N298" s="135">
        <v>0</v>
      </c>
    </row>
    <row r="299" spans="1:14" ht="13.5" thickBot="1" x14ac:dyDescent="0.25">
      <c r="A299" s="80" t="s">
        <v>255</v>
      </c>
      <c r="B299" s="129">
        <v>0</v>
      </c>
      <c r="C299" s="129">
        <v>0</v>
      </c>
      <c r="D299" s="129">
        <v>0</v>
      </c>
      <c r="E299" s="129">
        <v>0</v>
      </c>
      <c r="F299" s="129">
        <v>0</v>
      </c>
      <c r="G299" s="129">
        <v>0</v>
      </c>
      <c r="H299" s="129">
        <v>0</v>
      </c>
      <c r="I299" s="129">
        <v>0</v>
      </c>
      <c r="J299" s="129">
        <v>0</v>
      </c>
      <c r="K299" s="129">
        <v>0</v>
      </c>
      <c r="L299" s="129">
        <v>0</v>
      </c>
      <c r="M299" s="129">
        <v>0</v>
      </c>
      <c r="N299" s="135">
        <v>0</v>
      </c>
    </row>
    <row r="300" spans="1:14" ht="23.25" thickBot="1" x14ac:dyDescent="0.25">
      <c r="A300" s="132" t="s">
        <v>325</v>
      </c>
      <c r="B300" s="133">
        <v>0</v>
      </c>
      <c r="C300" s="133">
        <v>1650</v>
      </c>
      <c r="D300" s="133">
        <v>3575</v>
      </c>
      <c r="E300" s="133">
        <v>575</v>
      </c>
      <c r="F300" s="133">
        <v>1425</v>
      </c>
      <c r="G300" s="133">
        <v>1050</v>
      </c>
      <c r="H300" s="133">
        <v>975</v>
      </c>
      <c r="I300" s="133">
        <v>0</v>
      </c>
      <c r="J300" s="133">
        <v>0</v>
      </c>
      <c r="K300" s="133">
        <v>0</v>
      </c>
      <c r="L300" s="133">
        <v>0</v>
      </c>
      <c r="M300" s="133">
        <v>0</v>
      </c>
      <c r="N300" s="133">
        <v>9250</v>
      </c>
    </row>
    <row r="301" spans="1:14" x14ac:dyDescent="0.2">
      <c r="A301" s="80" t="s">
        <v>326</v>
      </c>
      <c r="B301" s="129">
        <v>0</v>
      </c>
      <c r="C301" s="129">
        <v>0</v>
      </c>
      <c r="D301" s="129">
        <v>0</v>
      </c>
      <c r="E301" s="129">
        <v>0</v>
      </c>
      <c r="F301" s="129">
        <v>0</v>
      </c>
      <c r="G301" s="129">
        <v>0</v>
      </c>
      <c r="H301" s="129">
        <v>0</v>
      </c>
      <c r="I301" s="129">
        <v>0</v>
      </c>
      <c r="J301" s="129">
        <v>0</v>
      </c>
      <c r="K301" s="129">
        <v>0</v>
      </c>
      <c r="L301" s="129">
        <v>0</v>
      </c>
      <c r="M301" s="129">
        <v>0</v>
      </c>
      <c r="N301" s="129">
        <v>0</v>
      </c>
    </row>
    <row r="302" spans="1:14" x14ac:dyDescent="0.2">
      <c r="A302" s="80" t="s">
        <v>327</v>
      </c>
      <c r="B302" s="129">
        <v>0</v>
      </c>
      <c r="C302" s="129">
        <v>1650</v>
      </c>
      <c r="D302" s="129">
        <v>3575</v>
      </c>
      <c r="E302" s="129">
        <v>575</v>
      </c>
      <c r="F302" s="129">
        <v>1425</v>
      </c>
      <c r="G302" s="129">
        <v>1050</v>
      </c>
      <c r="H302" s="129">
        <v>975</v>
      </c>
      <c r="I302" s="129">
        <v>0</v>
      </c>
      <c r="J302" s="129">
        <v>0</v>
      </c>
      <c r="K302" s="129">
        <v>0</v>
      </c>
      <c r="L302" s="129">
        <v>0</v>
      </c>
      <c r="M302" s="129">
        <v>0</v>
      </c>
      <c r="N302" s="129">
        <v>9250</v>
      </c>
    </row>
    <row r="303" spans="1:14" ht="22.5" x14ac:dyDescent="0.2">
      <c r="A303" s="80" t="s">
        <v>328</v>
      </c>
      <c r="B303" s="129">
        <v>0</v>
      </c>
      <c r="C303" s="129">
        <v>0</v>
      </c>
      <c r="D303" s="129">
        <v>0</v>
      </c>
      <c r="E303" s="129">
        <v>0</v>
      </c>
      <c r="F303" s="129">
        <v>0</v>
      </c>
      <c r="G303" s="129">
        <v>0</v>
      </c>
      <c r="H303" s="129">
        <v>0</v>
      </c>
      <c r="I303" s="129">
        <v>0</v>
      </c>
      <c r="J303" s="129">
        <v>0</v>
      </c>
      <c r="K303" s="129">
        <v>0</v>
      </c>
      <c r="L303" s="129">
        <v>0</v>
      </c>
      <c r="M303" s="129">
        <v>0</v>
      </c>
      <c r="N303" s="129">
        <v>0</v>
      </c>
    </row>
    <row r="304" spans="1:14" ht="13.5" thickBot="1" x14ac:dyDescent="0.25">
      <c r="A304" s="80" t="s">
        <v>255</v>
      </c>
      <c r="B304" s="129">
        <v>0</v>
      </c>
      <c r="C304" s="129">
        <v>0</v>
      </c>
      <c r="D304" s="129">
        <v>0</v>
      </c>
      <c r="E304" s="129">
        <v>0</v>
      </c>
      <c r="F304" s="129">
        <v>0</v>
      </c>
      <c r="G304" s="129">
        <v>0</v>
      </c>
      <c r="H304" s="129">
        <v>0</v>
      </c>
      <c r="I304" s="129">
        <v>0</v>
      </c>
      <c r="J304" s="129">
        <v>0</v>
      </c>
      <c r="K304" s="129">
        <v>0</v>
      </c>
      <c r="L304" s="129">
        <v>0</v>
      </c>
      <c r="M304" s="129">
        <v>0</v>
      </c>
      <c r="N304" s="129">
        <v>0</v>
      </c>
    </row>
    <row r="305" spans="1:14" ht="13.5" thickBot="1" x14ac:dyDescent="0.25">
      <c r="A305" s="132" t="s">
        <v>367</v>
      </c>
      <c r="B305" s="133">
        <v>0</v>
      </c>
      <c r="C305" s="133">
        <v>0</v>
      </c>
      <c r="D305" s="133">
        <v>0</v>
      </c>
      <c r="E305" s="133">
        <v>0</v>
      </c>
      <c r="F305" s="133">
        <v>0</v>
      </c>
      <c r="G305" s="133">
        <v>0</v>
      </c>
      <c r="H305" s="133">
        <v>0</v>
      </c>
      <c r="I305" s="133">
        <v>0</v>
      </c>
      <c r="J305" s="133">
        <v>0</v>
      </c>
      <c r="K305" s="133">
        <v>0</v>
      </c>
      <c r="L305" s="133">
        <v>0</v>
      </c>
      <c r="M305" s="133">
        <v>0</v>
      </c>
      <c r="N305" s="133">
        <v>0</v>
      </c>
    </row>
    <row r="306" spans="1:14" x14ac:dyDescent="0.2">
      <c r="A306" s="80" t="s">
        <v>330</v>
      </c>
      <c r="B306" s="129">
        <v>0</v>
      </c>
      <c r="C306" s="129">
        <v>0</v>
      </c>
      <c r="D306" s="129">
        <v>0</v>
      </c>
      <c r="E306" s="129">
        <v>0</v>
      </c>
      <c r="F306" s="129">
        <v>0</v>
      </c>
      <c r="G306" s="129">
        <v>0</v>
      </c>
      <c r="H306" s="129">
        <v>0</v>
      </c>
      <c r="I306" s="129">
        <v>0</v>
      </c>
      <c r="J306" s="129">
        <v>0</v>
      </c>
      <c r="K306" s="129">
        <v>0</v>
      </c>
      <c r="L306" s="129">
        <v>0</v>
      </c>
      <c r="M306" s="129">
        <v>0</v>
      </c>
      <c r="N306" s="135">
        <v>0</v>
      </c>
    </row>
    <row r="307" spans="1:14" x14ac:dyDescent="0.2">
      <c r="A307" s="80" t="s">
        <v>331</v>
      </c>
      <c r="B307" s="129">
        <v>0</v>
      </c>
      <c r="C307" s="129">
        <v>0</v>
      </c>
      <c r="D307" s="129">
        <v>0</v>
      </c>
      <c r="E307" s="129">
        <v>0</v>
      </c>
      <c r="F307" s="129">
        <v>0</v>
      </c>
      <c r="G307" s="129">
        <v>0</v>
      </c>
      <c r="H307" s="129">
        <v>0</v>
      </c>
      <c r="I307" s="129">
        <v>0</v>
      </c>
      <c r="J307" s="129">
        <v>0</v>
      </c>
      <c r="K307" s="129">
        <v>0</v>
      </c>
      <c r="L307" s="129">
        <v>0</v>
      </c>
      <c r="M307" s="129">
        <v>0</v>
      </c>
      <c r="N307" s="135">
        <v>0</v>
      </c>
    </row>
    <row r="308" spans="1:14" ht="22.5" x14ac:dyDescent="0.2">
      <c r="A308" s="80" t="s">
        <v>332</v>
      </c>
      <c r="B308" s="129">
        <v>0</v>
      </c>
      <c r="C308" s="129">
        <v>0</v>
      </c>
      <c r="D308" s="129">
        <v>0</v>
      </c>
      <c r="E308" s="129">
        <v>0</v>
      </c>
      <c r="F308" s="129">
        <v>0</v>
      </c>
      <c r="G308" s="129">
        <v>0</v>
      </c>
      <c r="H308" s="129">
        <v>0</v>
      </c>
      <c r="I308" s="129">
        <v>0</v>
      </c>
      <c r="J308" s="129">
        <v>0</v>
      </c>
      <c r="K308" s="129">
        <v>0</v>
      </c>
      <c r="L308" s="129">
        <v>0</v>
      </c>
      <c r="M308" s="129">
        <v>0</v>
      </c>
      <c r="N308" s="135">
        <v>0</v>
      </c>
    </row>
    <row r="309" spans="1:14" x14ac:dyDescent="0.2">
      <c r="A309" s="80" t="s">
        <v>333</v>
      </c>
      <c r="B309" s="129">
        <v>0</v>
      </c>
      <c r="C309" s="129">
        <v>0</v>
      </c>
      <c r="D309" s="129">
        <v>0</v>
      </c>
      <c r="E309" s="129">
        <v>0</v>
      </c>
      <c r="F309" s="129">
        <v>0</v>
      </c>
      <c r="G309" s="129">
        <v>0</v>
      </c>
      <c r="H309" s="129">
        <v>0</v>
      </c>
      <c r="I309" s="129">
        <v>0</v>
      </c>
      <c r="J309" s="129">
        <v>0</v>
      </c>
      <c r="K309" s="129">
        <v>0</v>
      </c>
      <c r="L309" s="129">
        <v>0</v>
      </c>
      <c r="M309" s="129">
        <v>0</v>
      </c>
      <c r="N309" s="135">
        <v>0</v>
      </c>
    </row>
    <row r="310" spans="1:14" x14ac:dyDescent="0.2">
      <c r="A310" s="80" t="s">
        <v>334</v>
      </c>
      <c r="B310" s="129">
        <v>0</v>
      </c>
      <c r="C310" s="129">
        <v>0</v>
      </c>
      <c r="D310" s="129">
        <v>0</v>
      </c>
      <c r="E310" s="129">
        <v>0</v>
      </c>
      <c r="F310" s="129">
        <v>0</v>
      </c>
      <c r="G310" s="129">
        <v>0</v>
      </c>
      <c r="H310" s="129">
        <v>0</v>
      </c>
      <c r="I310" s="129">
        <v>0</v>
      </c>
      <c r="J310" s="129">
        <v>0</v>
      </c>
      <c r="K310" s="129">
        <v>0</v>
      </c>
      <c r="L310" s="129">
        <v>0</v>
      </c>
      <c r="M310" s="129">
        <v>0</v>
      </c>
      <c r="N310" s="135">
        <v>0</v>
      </c>
    </row>
    <row r="311" spans="1:14" x14ac:dyDescent="0.2">
      <c r="A311" s="80" t="s">
        <v>335</v>
      </c>
      <c r="B311" s="129">
        <v>0</v>
      </c>
      <c r="C311" s="129">
        <v>0</v>
      </c>
      <c r="D311" s="129">
        <v>0</v>
      </c>
      <c r="E311" s="129">
        <v>0</v>
      </c>
      <c r="F311" s="129">
        <v>0</v>
      </c>
      <c r="G311" s="129">
        <v>0</v>
      </c>
      <c r="H311" s="129">
        <v>0</v>
      </c>
      <c r="I311" s="129">
        <v>0</v>
      </c>
      <c r="J311" s="129">
        <v>0</v>
      </c>
      <c r="K311" s="129">
        <v>0</v>
      </c>
      <c r="L311" s="129">
        <v>0</v>
      </c>
      <c r="M311" s="129">
        <v>0</v>
      </c>
      <c r="N311" s="135">
        <v>0</v>
      </c>
    </row>
    <row r="312" spans="1:14" x14ac:dyDescent="0.2">
      <c r="A312" s="80" t="s">
        <v>334</v>
      </c>
      <c r="B312" s="129">
        <v>0</v>
      </c>
      <c r="C312" s="129">
        <v>0</v>
      </c>
      <c r="D312" s="129">
        <v>0</v>
      </c>
      <c r="E312" s="129">
        <v>0</v>
      </c>
      <c r="F312" s="129">
        <v>0</v>
      </c>
      <c r="G312" s="129">
        <v>0</v>
      </c>
      <c r="H312" s="129">
        <v>0</v>
      </c>
      <c r="I312" s="129">
        <v>0</v>
      </c>
      <c r="J312" s="129">
        <v>0</v>
      </c>
      <c r="K312" s="129">
        <v>0</v>
      </c>
      <c r="L312" s="129">
        <v>0</v>
      </c>
      <c r="M312" s="129">
        <v>0</v>
      </c>
      <c r="N312" s="135">
        <v>0</v>
      </c>
    </row>
    <row r="313" spans="1:14" ht="13.5" thickBot="1" x14ac:dyDescent="0.25">
      <c r="A313" s="80" t="s">
        <v>255</v>
      </c>
      <c r="B313" s="129">
        <v>0</v>
      </c>
      <c r="C313" s="129">
        <v>0</v>
      </c>
      <c r="D313" s="129">
        <v>0</v>
      </c>
      <c r="E313" s="129">
        <v>0</v>
      </c>
      <c r="F313" s="129">
        <v>0</v>
      </c>
      <c r="G313" s="129">
        <v>0</v>
      </c>
      <c r="H313" s="129">
        <v>0</v>
      </c>
      <c r="I313" s="129">
        <v>0</v>
      </c>
      <c r="J313" s="129">
        <v>0</v>
      </c>
      <c r="K313" s="129">
        <v>0</v>
      </c>
      <c r="L313" s="129">
        <v>0</v>
      </c>
      <c r="M313" s="129">
        <v>0</v>
      </c>
      <c r="N313" s="135">
        <v>0</v>
      </c>
    </row>
    <row r="314" spans="1:14" ht="13.5" thickBot="1" x14ac:dyDescent="0.25">
      <c r="A314" s="132" t="s">
        <v>336</v>
      </c>
      <c r="B314" s="133">
        <v>37267.21</v>
      </c>
      <c r="C314" s="133">
        <v>29694.799999999999</v>
      </c>
      <c r="D314" s="133">
        <v>38069.29</v>
      </c>
      <c r="E314" s="133">
        <v>37172.42</v>
      </c>
      <c r="F314" s="133">
        <v>42722.58</v>
      </c>
      <c r="G314" s="133">
        <v>32732.899999999998</v>
      </c>
      <c r="H314" s="133">
        <v>23401.72</v>
      </c>
      <c r="I314" s="133">
        <v>31205.260000000002</v>
      </c>
      <c r="J314" s="133">
        <v>30840.240000000002</v>
      </c>
      <c r="K314" s="133">
        <v>36509.705000000002</v>
      </c>
      <c r="L314" s="133">
        <v>35073.986000000004</v>
      </c>
      <c r="M314" s="133">
        <v>37719.68</v>
      </c>
      <c r="N314" s="133">
        <v>412409.79100000003</v>
      </c>
    </row>
    <row r="315" spans="1:14" x14ac:dyDescent="0.2">
      <c r="A315" s="80" t="s">
        <v>337</v>
      </c>
      <c r="B315" s="129">
        <v>22190.25</v>
      </c>
      <c r="C315" s="129">
        <v>17525</v>
      </c>
      <c r="D315" s="129">
        <v>24421.25</v>
      </c>
      <c r="E315" s="129">
        <v>24407.5</v>
      </c>
      <c r="F315" s="129">
        <v>30254.6</v>
      </c>
      <c r="G315" s="129">
        <v>24731.96</v>
      </c>
      <c r="H315" s="129">
        <v>22278.82</v>
      </c>
      <c r="I315" s="129">
        <v>19640</v>
      </c>
      <c r="J315" s="129">
        <v>19122.400000000001</v>
      </c>
      <c r="K315" s="129">
        <v>24583.125</v>
      </c>
      <c r="L315" s="129">
        <v>22896.375</v>
      </c>
      <c r="M315" s="129">
        <v>26909</v>
      </c>
      <c r="N315" s="135">
        <v>278960.28000000003</v>
      </c>
    </row>
    <row r="316" spans="1:14" x14ac:dyDescent="0.2">
      <c r="A316" s="80" t="s">
        <v>338</v>
      </c>
      <c r="B316" s="129">
        <v>15076.96</v>
      </c>
      <c r="C316" s="129">
        <v>12169.8</v>
      </c>
      <c r="D316" s="129">
        <v>13648.04</v>
      </c>
      <c r="E316" s="129">
        <v>12764.92</v>
      </c>
      <c r="F316" s="129">
        <v>12467.98</v>
      </c>
      <c r="G316" s="129">
        <v>8000.94</v>
      </c>
      <c r="H316" s="129">
        <v>1122.9000000000001</v>
      </c>
      <c r="I316" s="129">
        <v>11565.26</v>
      </c>
      <c r="J316" s="129">
        <v>11717.84</v>
      </c>
      <c r="K316" s="129">
        <v>11926.58</v>
      </c>
      <c r="L316" s="129">
        <v>12177.611000000001</v>
      </c>
      <c r="M316" s="129">
        <v>10810.68</v>
      </c>
      <c r="N316" s="135">
        <v>133449.511</v>
      </c>
    </row>
    <row r="317" spans="1:14" ht="13.5" thickBot="1" x14ac:dyDescent="0.25">
      <c r="A317" s="80" t="s">
        <v>255</v>
      </c>
      <c r="B317" s="129">
        <v>0</v>
      </c>
      <c r="C317" s="129">
        <v>0</v>
      </c>
      <c r="D317" s="129">
        <v>0</v>
      </c>
      <c r="E317" s="129">
        <v>0</v>
      </c>
      <c r="F317" s="129">
        <v>0</v>
      </c>
      <c r="G317" s="129">
        <v>0</v>
      </c>
      <c r="H317" s="129">
        <v>0</v>
      </c>
      <c r="I317" s="129">
        <v>0</v>
      </c>
      <c r="J317" s="129">
        <v>0</v>
      </c>
      <c r="K317" s="129">
        <v>0</v>
      </c>
      <c r="L317" s="129">
        <v>0</v>
      </c>
      <c r="M317" s="129">
        <v>0</v>
      </c>
      <c r="N317" s="135">
        <v>0</v>
      </c>
    </row>
    <row r="318" spans="1:14" ht="13.5" thickBot="1" x14ac:dyDescent="0.25">
      <c r="A318" s="132" t="s">
        <v>339</v>
      </c>
      <c r="B318" s="133">
        <v>4500</v>
      </c>
      <c r="C318" s="133">
        <v>3764.6</v>
      </c>
      <c r="D318" s="133">
        <v>5175</v>
      </c>
      <c r="E318" s="133">
        <v>4614.1759999999995</v>
      </c>
      <c r="F318" s="133">
        <v>5079.2</v>
      </c>
      <c r="G318" s="133">
        <v>4700</v>
      </c>
      <c r="H318" s="133">
        <v>4350</v>
      </c>
      <c r="I318" s="133">
        <v>4675</v>
      </c>
      <c r="J318" s="133">
        <v>5025</v>
      </c>
      <c r="K318" s="133">
        <v>5350</v>
      </c>
      <c r="L318" s="133">
        <v>4325</v>
      </c>
      <c r="M318" s="133">
        <v>4725</v>
      </c>
      <c r="N318" s="133">
        <v>56282.975999999995</v>
      </c>
    </row>
    <row r="319" spans="1:14" ht="13.5" thickBot="1" x14ac:dyDescent="0.25">
      <c r="A319" s="137" t="s">
        <v>339</v>
      </c>
      <c r="B319" s="138">
        <v>4500</v>
      </c>
      <c r="C319" s="138">
        <v>3764.6</v>
      </c>
      <c r="D319" s="138">
        <v>5175</v>
      </c>
      <c r="E319" s="138">
        <v>4614.1759999999995</v>
      </c>
      <c r="F319" s="138">
        <v>5079.2</v>
      </c>
      <c r="G319" s="138">
        <v>4700</v>
      </c>
      <c r="H319" s="138">
        <v>4350</v>
      </c>
      <c r="I319" s="138">
        <v>4675</v>
      </c>
      <c r="J319" s="138">
        <v>5025</v>
      </c>
      <c r="K319" s="138">
        <v>5350</v>
      </c>
      <c r="L319" s="138">
        <v>4325</v>
      </c>
      <c r="M319" s="138">
        <v>4725</v>
      </c>
      <c r="N319" s="139">
        <v>56282.975999999995</v>
      </c>
    </row>
    <row r="320" spans="1:14" ht="13.5" thickBot="1" x14ac:dyDescent="0.25">
      <c r="A320" s="140" t="s">
        <v>250</v>
      </c>
      <c r="B320" s="141">
        <v>485118.70700000011</v>
      </c>
      <c r="C320" s="141">
        <v>424280.02299999999</v>
      </c>
      <c r="D320" s="141">
        <v>474706.78600000002</v>
      </c>
      <c r="E320" s="141">
        <v>473921.23099999991</v>
      </c>
      <c r="F320" s="141">
        <v>505050.12399999995</v>
      </c>
      <c r="G320" s="141">
        <v>453655.04100000008</v>
      </c>
      <c r="H320" s="141">
        <v>479437.14899999998</v>
      </c>
      <c r="I320" s="141">
        <v>508256.674</v>
      </c>
      <c r="J320" s="141">
        <v>491562.36399999994</v>
      </c>
      <c r="K320" s="141">
        <v>516422.50300000008</v>
      </c>
      <c r="L320" s="141">
        <v>491572.08000000007</v>
      </c>
      <c r="M320" s="141">
        <v>446536.179</v>
      </c>
      <c r="N320" s="141">
        <v>5750518.8609999996</v>
      </c>
    </row>
    <row r="322" spans="1:14" x14ac:dyDescent="0.2">
      <c r="N322" s="142"/>
    </row>
    <row r="324" spans="1:14" ht="12.75" customHeight="1" x14ac:dyDescent="0.2">
      <c r="A324" s="220" t="s">
        <v>370</v>
      </c>
      <c r="B324" s="220"/>
      <c r="C324" s="220"/>
      <c r="D324" s="220"/>
      <c r="E324" s="220"/>
      <c r="F324" s="220"/>
      <c r="G324" s="220"/>
      <c r="H324" s="220"/>
      <c r="I324" s="220"/>
      <c r="J324" s="220"/>
      <c r="K324" s="220"/>
      <c r="L324" s="220"/>
      <c r="M324" s="220"/>
      <c r="N324" s="220"/>
    </row>
    <row r="325" spans="1:14" ht="13.5" customHeight="1" thickBot="1" x14ac:dyDescent="0.25">
      <c r="A325" s="221"/>
      <c r="B325" s="221"/>
      <c r="C325" s="221"/>
      <c r="D325" s="221"/>
      <c r="E325" s="221"/>
      <c r="F325" s="221"/>
      <c r="G325" s="221"/>
      <c r="H325" s="221"/>
      <c r="I325" s="221"/>
      <c r="J325" s="221"/>
      <c r="K325" s="221"/>
      <c r="L325" s="221"/>
      <c r="M325" s="221"/>
      <c r="N325" s="221"/>
    </row>
    <row r="326" spans="1:14" ht="13.5" thickBot="1" x14ac:dyDescent="0.25">
      <c r="A326" s="124" t="s">
        <v>237</v>
      </c>
      <c r="B326" s="125" t="s">
        <v>238</v>
      </c>
      <c r="C326" s="125" t="s">
        <v>239</v>
      </c>
      <c r="D326" s="125" t="s">
        <v>240</v>
      </c>
      <c r="E326" s="125" t="s">
        <v>241</v>
      </c>
      <c r="F326" s="125" t="s">
        <v>242</v>
      </c>
      <c r="G326" s="125" t="s">
        <v>243</v>
      </c>
      <c r="H326" s="125" t="s">
        <v>244</v>
      </c>
      <c r="I326" s="125" t="s">
        <v>245</v>
      </c>
      <c r="J326" s="125" t="s">
        <v>246</v>
      </c>
      <c r="K326" s="125" t="s">
        <v>247</v>
      </c>
      <c r="L326" s="125" t="s">
        <v>248</v>
      </c>
      <c r="M326" s="125" t="s">
        <v>249</v>
      </c>
      <c r="N326" s="126" t="s">
        <v>250</v>
      </c>
    </row>
    <row r="327" spans="1:14" ht="13.5" thickBot="1" x14ac:dyDescent="0.25">
      <c r="A327" s="127" t="s">
        <v>251</v>
      </c>
      <c r="B327" s="128">
        <v>0</v>
      </c>
      <c r="C327" s="128">
        <v>0</v>
      </c>
      <c r="D327" s="128">
        <v>0</v>
      </c>
      <c r="E327" s="128">
        <v>0</v>
      </c>
      <c r="F327" s="128">
        <v>0</v>
      </c>
      <c r="G327" s="128">
        <v>0</v>
      </c>
      <c r="H327" s="128">
        <v>0</v>
      </c>
      <c r="I327" s="128">
        <v>0</v>
      </c>
      <c r="J327" s="128">
        <v>0</v>
      </c>
      <c r="K327" s="128">
        <v>0</v>
      </c>
      <c r="L327" s="128">
        <v>0</v>
      </c>
      <c r="M327" s="128">
        <v>320.48</v>
      </c>
      <c r="N327" s="128">
        <v>320.48</v>
      </c>
    </row>
    <row r="328" spans="1:14" x14ac:dyDescent="0.2">
      <c r="A328" s="77" t="s">
        <v>252</v>
      </c>
      <c r="B328" s="129">
        <v>0</v>
      </c>
      <c r="C328" s="129">
        <v>0</v>
      </c>
      <c r="D328" s="129">
        <v>0</v>
      </c>
      <c r="E328" s="129">
        <v>0</v>
      </c>
      <c r="F328" s="129">
        <v>0</v>
      </c>
      <c r="G328" s="129">
        <v>0</v>
      </c>
      <c r="H328" s="129">
        <v>0</v>
      </c>
      <c r="I328" s="129">
        <v>0</v>
      </c>
      <c r="J328" s="129">
        <v>0</v>
      </c>
      <c r="K328" s="129">
        <v>0</v>
      </c>
      <c r="L328" s="129">
        <v>0</v>
      </c>
      <c r="M328" s="129">
        <v>0</v>
      </c>
      <c r="N328" s="130">
        <v>0</v>
      </c>
    </row>
    <row r="329" spans="1:14" x14ac:dyDescent="0.2">
      <c r="A329" s="77" t="s">
        <v>234</v>
      </c>
      <c r="B329" s="129">
        <v>0</v>
      </c>
      <c r="C329" s="129">
        <v>0</v>
      </c>
      <c r="D329" s="129">
        <v>0</v>
      </c>
      <c r="E329" s="129">
        <v>0</v>
      </c>
      <c r="F329" s="129">
        <v>0</v>
      </c>
      <c r="G329" s="129">
        <v>0</v>
      </c>
      <c r="H329" s="129">
        <v>0</v>
      </c>
      <c r="I329" s="129">
        <v>0</v>
      </c>
      <c r="J329" s="129">
        <v>0</v>
      </c>
      <c r="K329" s="129">
        <v>0</v>
      </c>
      <c r="L329" s="129">
        <v>0</v>
      </c>
      <c r="M329" s="129">
        <v>0</v>
      </c>
      <c r="N329" s="130">
        <v>0</v>
      </c>
    </row>
    <row r="330" spans="1:14" x14ac:dyDescent="0.2">
      <c r="A330" s="77" t="s">
        <v>253</v>
      </c>
      <c r="B330" s="129">
        <v>0</v>
      </c>
      <c r="C330" s="129">
        <v>0</v>
      </c>
      <c r="D330" s="129">
        <v>0</v>
      </c>
      <c r="E330" s="129">
        <v>0</v>
      </c>
      <c r="F330" s="129">
        <v>0</v>
      </c>
      <c r="G330" s="129">
        <v>0</v>
      </c>
      <c r="H330" s="129">
        <v>0</v>
      </c>
      <c r="I330" s="129">
        <v>0</v>
      </c>
      <c r="J330" s="129">
        <v>0</v>
      </c>
      <c r="K330" s="129">
        <v>0</v>
      </c>
      <c r="L330" s="129">
        <v>0</v>
      </c>
      <c r="M330" s="129">
        <v>0</v>
      </c>
      <c r="N330" s="130">
        <v>0</v>
      </c>
    </row>
    <row r="331" spans="1:14" x14ac:dyDescent="0.2">
      <c r="A331" s="78" t="s">
        <v>254</v>
      </c>
      <c r="B331" s="129">
        <v>0</v>
      </c>
      <c r="C331" s="129">
        <v>0</v>
      </c>
      <c r="D331" s="129">
        <v>0</v>
      </c>
      <c r="E331" s="129">
        <v>0</v>
      </c>
      <c r="F331" s="129">
        <v>0</v>
      </c>
      <c r="G331" s="129">
        <v>0</v>
      </c>
      <c r="H331" s="129">
        <v>0</v>
      </c>
      <c r="I331" s="129">
        <v>0</v>
      </c>
      <c r="J331" s="129">
        <v>0</v>
      </c>
      <c r="K331" s="129">
        <v>0</v>
      </c>
      <c r="L331" s="129">
        <v>0</v>
      </c>
      <c r="M331" s="129">
        <v>0</v>
      </c>
      <c r="N331" s="130">
        <v>0</v>
      </c>
    </row>
    <row r="332" spans="1:14" ht="13.5" thickBot="1" x14ac:dyDescent="0.25">
      <c r="A332" s="79" t="s">
        <v>255</v>
      </c>
      <c r="B332" s="131">
        <v>0</v>
      </c>
      <c r="C332" s="129">
        <v>0</v>
      </c>
      <c r="D332" s="129">
        <v>0</v>
      </c>
      <c r="E332" s="129">
        <v>0</v>
      </c>
      <c r="F332" s="129">
        <v>0</v>
      </c>
      <c r="G332" s="129">
        <v>0</v>
      </c>
      <c r="H332" s="129">
        <v>0</v>
      </c>
      <c r="I332" s="129">
        <v>0</v>
      </c>
      <c r="J332" s="129">
        <v>0</v>
      </c>
      <c r="K332" s="129">
        <v>0</v>
      </c>
      <c r="L332" s="129">
        <v>0</v>
      </c>
      <c r="M332" s="129">
        <v>320.48</v>
      </c>
      <c r="N332" s="130">
        <v>320.48</v>
      </c>
    </row>
    <row r="333" spans="1:14" ht="13.5" thickBot="1" x14ac:dyDescent="0.25">
      <c r="A333" s="132" t="s">
        <v>256</v>
      </c>
      <c r="B333" s="133">
        <v>0</v>
      </c>
      <c r="C333" s="133">
        <v>0</v>
      </c>
      <c r="D333" s="133">
        <v>0</v>
      </c>
      <c r="E333" s="133">
        <v>0</v>
      </c>
      <c r="F333" s="133">
        <v>0</v>
      </c>
      <c r="G333" s="133">
        <v>0</v>
      </c>
      <c r="H333" s="133">
        <v>0</v>
      </c>
      <c r="I333" s="133">
        <v>0</v>
      </c>
      <c r="J333" s="133">
        <v>0</v>
      </c>
      <c r="K333" s="133">
        <v>0</v>
      </c>
      <c r="L333" s="133">
        <v>0</v>
      </c>
      <c r="M333" s="133">
        <v>0</v>
      </c>
      <c r="N333" s="133">
        <v>0</v>
      </c>
    </row>
    <row r="334" spans="1:14" x14ac:dyDescent="0.2">
      <c r="A334" s="80" t="s">
        <v>257</v>
      </c>
      <c r="B334" s="129">
        <v>0</v>
      </c>
      <c r="C334" s="129">
        <v>0</v>
      </c>
      <c r="D334" s="129">
        <v>0</v>
      </c>
      <c r="E334" s="129">
        <v>0</v>
      </c>
      <c r="F334" s="129">
        <v>0</v>
      </c>
      <c r="G334" s="129">
        <v>0</v>
      </c>
      <c r="H334" s="129">
        <v>0</v>
      </c>
      <c r="I334" s="129">
        <v>0</v>
      </c>
      <c r="J334" s="129">
        <v>0</v>
      </c>
      <c r="K334" s="129">
        <v>0</v>
      </c>
      <c r="L334" s="129">
        <v>0</v>
      </c>
      <c r="M334" s="129">
        <v>0</v>
      </c>
      <c r="N334" s="130">
        <v>0</v>
      </c>
    </row>
    <row r="335" spans="1:14" x14ac:dyDescent="0.2">
      <c r="A335" s="80" t="s">
        <v>258</v>
      </c>
      <c r="B335" s="129">
        <v>0</v>
      </c>
      <c r="C335" s="129">
        <v>0</v>
      </c>
      <c r="D335" s="129">
        <v>0</v>
      </c>
      <c r="E335" s="129">
        <v>0</v>
      </c>
      <c r="F335" s="129">
        <v>0</v>
      </c>
      <c r="G335" s="129">
        <v>0</v>
      </c>
      <c r="H335" s="129">
        <v>0</v>
      </c>
      <c r="I335" s="129">
        <v>0</v>
      </c>
      <c r="J335" s="129">
        <v>0</v>
      </c>
      <c r="K335" s="129">
        <v>0</v>
      </c>
      <c r="L335" s="129">
        <v>0</v>
      </c>
      <c r="M335" s="129">
        <v>0</v>
      </c>
      <c r="N335" s="130">
        <v>0</v>
      </c>
    </row>
    <row r="336" spans="1:14" x14ac:dyDescent="0.2">
      <c r="A336" s="80" t="s">
        <v>259</v>
      </c>
      <c r="B336" s="129">
        <v>0</v>
      </c>
      <c r="C336" s="129">
        <v>0</v>
      </c>
      <c r="D336" s="129">
        <v>0</v>
      </c>
      <c r="E336" s="129">
        <v>0</v>
      </c>
      <c r="F336" s="129">
        <v>0</v>
      </c>
      <c r="G336" s="129">
        <v>0</v>
      </c>
      <c r="H336" s="129">
        <v>0</v>
      </c>
      <c r="I336" s="129">
        <v>0</v>
      </c>
      <c r="J336" s="129">
        <v>0</v>
      </c>
      <c r="K336" s="129">
        <v>0</v>
      </c>
      <c r="L336" s="129">
        <v>0</v>
      </c>
      <c r="M336" s="129">
        <v>0</v>
      </c>
      <c r="N336" s="130">
        <v>0</v>
      </c>
    </row>
    <row r="337" spans="1:14" x14ac:dyDescent="0.2">
      <c r="A337" s="80" t="s">
        <v>260</v>
      </c>
      <c r="B337" s="129">
        <v>0</v>
      </c>
      <c r="C337" s="129">
        <v>0</v>
      </c>
      <c r="D337" s="129">
        <v>0</v>
      </c>
      <c r="E337" s="129">
        <v>0</v>
      </c>
      <c r="F337" s="129">
        <v>0</v>
      </c>
      <c r="G337" s="129">
        <v>0</v>
      </c>
      <c r="H337" s="129">
        <v>0</v>
      </c>
      <c r="I337" s="129">
        <v>0</v>
      </c>
      <c r="J337" s="129">
        <v>0</v>
      </c>
      <c r="K337" s="129">
        <v>0</v>
      </c>
      <c r="L337" s="129">
        <v>0</v>
      </c>
      <c r="M337" s="129">
        <v>0</v>
      </c>
      <c r="N337" s="130">
        <v>0</v>
      </c>
    </row>
    <row r="338" spans="1:14" x14ac:dyDescent="0.2">
      <c r="A338" s="80" t="s">
        <v>261</v>
      </c>
      <c r="B338" s="129">
        <v>0</v>
      </c>
      <c r="C338" s="129">
        <v>0</v>
      </c>
      <c r="D338" s="129">
        <v>0</v>
      </c>
      <c r="E338" s="129">
        <v>0</v>
      </c>
      <c r="F338" s="129">
        <v>0</v>
      </c>
      <c r="G338" s="129">
        <v>0</v>
      </c>
      <c r="H338" s="129">
        <v>0</v>
      </c>
      <c r="I338" s="129">
        <v>0</v>
      </c>
      <c r="J338" s="129">
        <v>0</v>
      </c>
      <c r="K338" s="129">
        <v>0</v>
      </c>
      <c r="L338" s="129">
        <v>0</v>
      </c>
      <c r="M338" s="129">
        <v>0</v>
      </c>
      <c r="N338" s="130">
        <v>0</v>
      </c>
    </row>
    <row r="339" spans="1:14" ht="13.5" thickBot="1" x14ac:dyDescent="0.25">
      <c r="A339" s="80" t="s">
        <v>262</v>
      </c>
      <c r="B339" s="129">
        <v>0</v>
      </c>
      <c r="C339" s="129">
        <v>0</v>
      </c>
      <c r="D339" s="129">
        <v>0</v>
      </c>
      <c r="E339" s="129">
        <v>0</v>
      </c>
      <c r="F339" s="129">
        <v>0</v>
      </c>
      <c r="G339" s="129">
        <v>0</v>
      </c>
      <c r="H339" s="129">
        <v>0</v>
      </c>
      <c r="I339" s="129">
        <v>0</v>
      </c>
      <c r="J339" s="129">
        <v>0</v>
      </c>
      <c r="K339" s="129">
        <v>0</v>
      </c>
      <c r="L339" s="129">
        <v>0</v>
      </c>
      <c r="M339" s="129">
        <v>0</v>
      </c>
      <c r="N339" s="130">
        <v>0</v>
      </c>
    </row>
    <row r="340" spans="1:14" ht="13.5" thickBot="1" x14ac:dyDescent="0.25">
      <c r="A340" s="132" t="s">
        <v>263</v>
      </c>
      <c r="B340" s="133">
        <v>0</v>
      </c>
      <c r="C340" s="133">
        <v>0</v>
      </c>
      <c r="D340" s="133">
        <v>0</v>
      </c>
      <c r="E340" s="133">
        <v>0</v>
      </c>
      <c r="F340" s="133">
        <v>0</v>
      </c>
      <c r="G340" s="133">
        <v>0</v>
      </c>
      <c r="H340" s="133">
        <v>0</v>
      </c>
      <c r="I340" s="133">
        <v>0</v>
      </c>
      <c r="J340" s="133">
        <v>0</v>
      </c>
      <c r="K340" s="133">
        <v>0</v>
      </c>
      <c r="L340" s="133">
        <v>0</v>
      </c>
      <c r="M340" s="133">
        <v>1009.63</v>
      </c>
      <c r="N340" s="133">
        <v>1009.63</v>
      </c>
    </row>
    <row r="341" spans="1:14" x14ac:dyDescent="0.2">
      <c r="A341" s="80" t="s">
        <v>264</v>
      </c>
      <c r="B341" s="129">
        <v>0</v>
      </c>
      <c r="C341" s="129">
        <v>0</v>
      </c>
      <c r="D341" s="129">
        <v>0</v>
      </c>
      <c r="E341" s="129">
        <v>0</v>
      </c>
      <c r="F341" s="129">
        <v>0</v>
      </c>
      <c r="G341" s="129">
        <v>0</v>
      </c>
      <c r="H341" s="129">
        <v>0</v>
      </c>
      <c r="I341" s="129">
        <v>0</v>
      </c>
      <c r="J341" s="129">
        <v>0</v>
      </c>
      <c r="K341" s="129">
        <v>0</v>
      </c>
      <c r="L341" s="129">
        <v>0</v>
      </c>
      <c r="M341" s="129">
        <v>1009.63</v>
      </c>
      <c r="N341" s="130">
        <v>1009.63</v>
      </c>
    </row>
    <row r="342" spans="1:14" x14ac:dyDescent="0.2">
      <c r="A342" s="80" t="s">
        <v>265</v>
      </c>
      <c r="B342" s="129">
        <v>0</v>
      </c>
      <c r="C342" s="129">
        <v>0</v>
      </c>
      <c r="D342" s="129">
        <v>0</v>
      </c>
      <c r="E342" s="129">
        <v>0</v>
      </c>
      <c r="F342" s="129">
        <v>0</v>
      </c>
      <c r="G342" s="129">
        <v>0</v>
      </c>
      <c r="H342" s="129">
        <v>0</v>
      </c>
      <c r="I342" s="129">
        <v>0</v>
      </c>
      <c r="J342" s="129">
        <v>0</v>
      </c>
      <c r="K342" s="129">
        <v>0</v>
      </c>
      <c r="L342" s="129">
        <v>0</v>
      </c>
      <c r="M342" s="129">
        <v>0</v>
      </c>
      <c r="N342" s="130">
        <v>0</v>
      </c>
    </row>
    <row r="343" spans="1:14" ht="22.5" x14ac:dyDescent="0.2">
      <c r="A343" s="80" t="s">
        <v>266</v>
      </c>
      <c r="B343" s="129">
        <v>0</v>
      </c>
      <c r="C343" s="129">
        <v>0</v>
      </c>
      <c r="D343" s="129">
        <v>0</v>
      </c>
      <c r="E343" s="129">
        <v>0</v>
      </c>
      <c r="F343" s="129">
        <v>0</v>
      </c>
      <c r="G343" s="129">
        <v>0</v>
      </c>
      <c r="H343" s="129">
        <v>0</v>
      </c>
      <c r="I343" s="129">
        <v>0</v>
      </c>
      <c r="J343" s="129">
        <v>0</v>
      </c>
      <c r="K343" s="129">
        <v>0</v>
      </c>
      <c r="L343" s="129">
        <v>0</v>
      </c>
      <c r="M343" s="129">
        <v>0</v>
      </c>
      <c r="N343" s="130">
        <v>0</v>
      </c>
    </row>
    <row r="344" spans="1:14" ht="23.25" thickBot="1" x14ac:dyDescent="0.25">
      <c r="A344" s="80" t="s">
        <v>267</v>
      </c>
      <c r="B344" s="129">
        <v>0</v>
      </c>
      <c r="C344" s="129">
        <v>0</v>
      </c>
      <c r="D344" s="129">
        <v>0</v>
      </c>
      <c r="E344" s="129">
        <v>0</v>
      </c>
      <c r="F344" s="129">
        <v>0</v>
      </c>
      <c r="G344" s="129">
        <v>0</v>
      </c>
      <c r="H344" s="129">
        <v>0</v>
      </c>
      <c r="I344" s="129">
        <v>0</v>
      </c>
      <c r="J344" s="129">
        <v>0</v>
      </c>
      <c r="K344" s="129">
        <v>0</v>
      </c>
      <c r="L344" s="129">
        <v>0</v>
      </c>
      <c r="M344" s="129">
        <v>0</v>
      </c>
      <c r="N344" s="130">
        <v>0</v>
      </c>
    </row>
    <row r="345" spans="1:14" ht="13.5" thickBot="1" x14ac:dyDescent="0.25">
      <c r="A345" s="132" t="s">
        <v>268</v>
      </c>
      <c r="B345" s="134">
        <v>0</v>
      </c>
      <c r="C345" s="134">
        <v>0</v>
      </c>
      <c r="D345" s="134">
        <v>0</v>
      </c>
      <c r="E345" s="134">
        <v>0</v>
      </c>
      <c r="F345" s="134">
        <v>0</v>
      </c>
      <c r="G345" s="134">
        <v>0</v>
      </c>
      <c r="H345" s="134">
        <v>0</v>
      </c>
      <c r="I345" s="134">
        <v>0</v>
      </c>
      <c r="J345" s="134">
        <v>0</v>
      </c>
      <c r="K345" s="134">
        <v>0</v>
      </c>
      <c r="L345" s="134">
        <v>0</v>
      </c>
      <c r="M345" s="134">
        <v>0</v>
      </c>
      <c r="N345" s="134">
        <v>0</v>
      </c>
    </row>
    <row r="346" spans="1:14" x14ac:dyDescent="0.2">
      <c r="A346" s="80" t="s">
        <v>269</v>
      </c>
      <c r="B346" s="129">
        <v>0</v>
      </c>
      <c r="C346" s="129">
        <v>0</v>
      </c>
      <c r="D346" s="129">
        <v>0</v>
      </c>
      <c r="E346" s="129">
        <v>0</v>
      </c>
      <c r="F346" s="129">
        <v>0</v>
      </c>
      <c r="G346" s="129">
        <v>0</v>
      </c>
      <c r="H346" s="129">
        <v>0</v>
      </c>
      <c r="I346" s="129">
        <v>0</v>
      </c>
      <c r="J346" s="129">
        <v>0</v>
      </c>
      <c r="K346" s="129">
        <v>0</v>
      </c>
      <c r="L346" s="129">
        <v>0</v>
      </c>
      <c r="M346" s="129">
        <v>0</v>
      </c>
      <c r="N346" s="135">
        <v>0</v>
      </c>
    </row>
    <row r="347" spans="1:14" ht="13.5" thickBot="1" x14ac:dyDescent="0.25">
      <c r="A347" s="80" t="s">
        <v>270</v>
      </c>
      <c r="B347" s="129">
        <v>0</v>
      </c>
      <c r="C347" s="129">
        <v>0</v>
      </c>
      <c r="D347" s="129">
        <v>0</v>
      </c>
      <c r="E347" s="129">
        <v>0</v>
      </c>
      <c r="F347" s="129">
        <v>0</v>
      </c>
      <c r="G347" s="129">
        <v>0</v>
      </c>
      <c r="H347" s="129">
        <v>0</v>
      </c>
      <c r="I347" s="129">
        <v>0</v>
      </c>
      <c r="J347" s="129">
        <v>0</v>
      </c>
      <c r="K347" s="129">
        <v>0</v>
      </c>
      <c r="L347" s="129">
        <v>0</v>
      </c>
      <c r="M347" s="129">
        <v>0</v>
      </c>
      <c r="N347" s="135">
        <v>0</v>
      </c>
    </row>
    <row r="348" spans="1:14" ht="13.5" thickBot="1" x14ac:dyDescent="0.25">
      <c r="A348" s="132" t="s">
        <v>271</v>
      </c>
      <c r="B348" s="133">
        <v>30789.1</v>
      </c>
      <c r="C348" s="133">
        <v>6005</v>
      </c>
      <c r="D348" s="133">
        <v>16421</v>
      </c>
      <c r="E348" s="133">
        <v>67885</v>
      </c>
      <c r="F348" s="133">
        <v>57701</v>
      </c>
      <c r="G348" s="133">
        <v>78128</v>
      </c>
      <c r="H348" s="133">
        <v>76181</v>
      </c>
      <c r="I348" s="133">
        <v>72051</v>
      </c>
      <c r="J348" s="133">
        <v>47566</v>
      </c>
      <c r="K348" s="133">
        <v>22642</v>
      </c>
      <c r="L348" s="133">
        <v>16774</v>
      </c>
      <c r="M348" s="133">
        <v>37164.79</v>
      </c>
      <c r="N348" s="133">
        <v>529307.8899999999</v>
      </c>
    </row>
    <row r="349" spans="1:14" x14ac:dyDescent="0.2">
      <c r="A349" s="80" t="s">
        <v>272</v>
      </c>
      <c r="B349" s="129">
        <v>0</v>
      </c>
      <c r="C349" s="129">
        <v>0</v>
      </c>
      <c r="D349" s="129">
        <v>0</v>
      </c>
      <c r="E349" s="129">
        <v>0</v>
      </c>
      <c r="F349" s="129">
        <v>0</v>
      </c>
      <c r="G349" s="129">
        <v>0</v>
      </c>
      <c r="H349" s="129">
        <v>0</v>
      </c>
      <c r="I349" s="129">
        <v>0</v>
      </c>
      <c r="J349" s="129">
        <v>0</v>
      </c>
      <c r="K349" s="129">
        <v>0</v>
      </c>
      <c r="L349" s="129">
        <v>0</v>
      </c>
      <c r="M349" s="129">
        <v>0</v>
      </c>
      <c r="N349" s="135">
        <v>0</v>
      </c>
    </row>
    <row r="350" spans="1:14" x14ac:dyDescent="0.2">
      <c r="A350" s="80" t="s">
        <v>273</v>
      </c>
      <c r="B350" s="129">
        <v>0</v>
      </c>
      <c r="C350" s="129">
        <v>0</v>
      </c>
      <c r="D350" s="129">
        <v>0</v>
      </c>
      <c r="E350" s="129">
        <v>0</v>
      </c>
      <c r="F350" s="129">
        <v>0</v>
      </c>
      <c r="G350" s="129">
        <v>0</v>
      </c>
      <c r="H350" s="129">
        <v>0</v>
      </c>
      <c r="I350" s="129">
        <v>0</v>
      </c>
      <c r="J350" s="129">
        <v>0</v>
      </c>
      <c r="K350" s="129">
        <v>0</v>
      </c>
      <c r="L350" s="129">
        <v>0</v>
      </c>
      <c r="M350" s="129">
        <v>0</v>
      </c>
      <c r="N350" s="135">
        <v>0</v>
      </c>
    </row>
    <row r="351" spans="1:14" x14ac:dyDescent="0.2">
      <c r="A351" s="80" t="s">
        <v>274</v>
      </c>
      <c r="B351" s="129">
        <v>0</v>
      </c>
      <c r="C351" s="129">
        <v>0</v>
      </c>
      <c r="D351" s="129">
        <v>0</v>
      </c>
      <c r="E351" s="129">
        <v>0</v>
      </c>
      <c r="F351" s="129">
        <v>0</v>
      </c>
      <c r="G351" s="129">
        <v>0</v>
      </c>
      <c r="H351" s="129">
        <v>0</v>
      </c>
      <c r="I351" s="129">
        <v>0</v>
      </c>
      <c r="J351" s="129">
        <v>0</v>
      </c>
      <c r="K351" s="129">
        <v>0</v>
      </c>
      <c r="L351" s="129">
        <v>0</v>
      </c>
      <c r="M351" s="129">
        <v>0</v>
      </c>
      <c r="N351" s="135">
        <v>0</v>
      </c>
    </row>
    <row r="352" spans="1:14" x14ac:dyDescent="0.2">
      <c r="A352" s="80" t="s">
        <v>275</v>
      </c>
      <c r="B352" s="129">
        <v>3079</v>
      </c>
      <c r="C352" s="129">
        <v>1201</v>
      </c>
      <c r="D352" s="129">
        <v>3284.2</v>
      </c>
      <c r="E352" s="129">
        <v>13577</v>
      </c>
      <c r="F352" s="129">
        <v>11540.2</v>
      </c>
      <c r="G352" s="129">
        <v>15625.6</v>
      </c>
      <c r="H352" s="129">
        <v>15236.2</v>
      </c>
      <c r="I352" s="129">
        <v>14410.2</v>
      </c>
      <c r="J352" s="129">
        <v>9513.2000000000007</v>
      </c>
      <c r="K352" s="129">
        <v>4528.3999999999996</v>
      </c>
      <c r="L352" s="129">
        <v>3354.8</v>
      </c>
      <c r="M352" s="129">
        <v>0</v>
      </c>
      <c r="N352" s="135">
        <v>95349.799999999988</v>
      </c>
    </row>
    <row r="353" spans="1:14" x14ac:dyDescent="0.2">
      <c r="A353" s="80" t="s">
        <v>276</v>
      </c>
      <c r="B353" s="129">
        <v>0</v>
      </c>
      <c r="C353" s="129">
        <v>0</v>
      </c>
      <c r="D353" s="129">
        <v>0</v>
      </c>
      <c r="E353" s="129">
        <v>0</v>
      </c>
      <c r="F353" s="129">
        <v>0</v>
      </c>
      <c r="G353" s="129">
        <v>0</v>
      </c>
      <c r="H353" s="129">
        <v>0</v>
      </c>
      <c r="I353" s="129">
        <v>0</v>
      </c>
      <c r="J353" s="129">
        <v>0</v>
      </c>
      <c r="K353" s="129">
        <v>0</v>
      </c>
      <c r="L353" s="129">
        <v>0</v>
      </c>
      <c r="M353" s="129">
        <v>0</v>
      </c>
      <c r="N353" s="135">
        <v>0</v>
      </c>
    </row>
    <row r="354" spans="1:14" x14ac:dyDescent="0.2">
      <c r="A354" s="80" t="s">
        <v>277</v>
      </c>
      <c r="B354" s="129">
        <v>0</v>
      </c>
      <c r="C354" s="129">
        <v>0</v>
      </c>
      <c r="D354" s="129">
        <v>0</v>
      </c>
      <c r="E354" s="129">
        <v>0</v>
      </c>
      <c r="F354" s="129">
        <v>0</v>
      </c>
      <c r="G354" s="129">
        <v>0</v>
      </c>
      <c r="H354" s="129">
        <v>0</v>
      </c>
      <c r="I354" s="129">
        <v>0</v>
      </c>
      <c r="J354" s="129">
        <v>0</v>
      </c>
      <c r="K354" s="129">
        <v>0</v>
      </c>
      <c r="L354" s="129">
        <v>0</v>
      </c>
      <c r="M354" s="129">
        <v>0</v>
      </c>
      <c r="N354" s="135">
        <v>0</v>
      </c>
    </row>
    <row r="355" spans="1:14" x14ac:dyDescent="0.2">
      <c r="A355" s="80" t="s">
        <v>278</v>
      </c>
      <c r="B355" s="129">
        <v>0</v>
      </c>
      <c r="C355" s="129">
        <v>0</v>
      </c>
      <c r="D355" s="129">
        <v>0</v>
      </c>
      <c r="E355" s="129">
        <v>0</v>
      </c>
      <c r="F355" s="129">
        <v>0</v>
      </c>
      <c r="G355" s="129">
        <v>0</v>
      </c>
      <c r="H355" s="129">
        <v>0</v>
      </c>
      <c r="I355" s="129">
        <v>0</v>
      </c>
      <c r="J355" s="129">
        <v>0</v>
      </c>
      <c r="K355" s="129">
        <v>0</v>
      </c>
      <c r="L355" s="129">
        <v>0</v>
      </c>
      <c r="M355" s="129">
        <v>0</v>
      </c>
      <c r="N355" s="135">
        <v>0</v>
      </c>
    </row>
    <row r="356" spans="1:14" x14ac:dyDescent="0.2">
      <c r="A356" s="80" t="s">
        <v>279</v>
      </c>
      <c r="B356" s="129">
        <v>3078.9</v>
      </c>
      <c r="C356" s="129">
        <v>0</v>
      </c>
      <c r="D356" s="129">
        <v>0</v>
      </c>
      <c r="E356" s="129">
        <v>0</v>
      </c>
      <c r="F356" s="129">
        <v>0</v>
      </c>
      <c r="G356" s="129">
        <v>0</v>
      </c>
      <c r="H356" s="129">
        <v>0</v>
      </c>
      <c r="I356" s="129">
        <v>0</v>
      </c>
      <c r="J356" s="129">
        <v>0</v>
      </c>
      <c r="K356" s="129">
        <v>0</v>
      </c>
      <c r="L356" s="129">
        <v>0</v>
      </c>
      <c r="M356" s="129">
        <v>3276.48</v>
      </c>
      <c r="N356" s="135">
        <v>6355.38</v>
      </c>
    </row>
    <row r="357" spans="1:14" x14ac:dyDescent="0.2">
      <c r="A357" s="80" t="s">
        <v>280</v>
      </c>
      <c r="B357" s="129">
        <v>24631.200000000001</v>
      </c>
      <c r="C357" s="129">
        <v>4804</v>
      </c>
      <c r="D357" s="129">
        <v>13136.8</v>
      </c>
      <c r="E357" s="129">
        <v>54308</v>
      </c>
      <c r="F357" s="129">
        <v>46160.800000000003</v>
      </c>
      <c r="G357" s="129">
        <v>62502.400000000001</v>
      </c>
      <c r="H357" s="129">
        <v>60944.800000000003</v>
      </c>
      <c r="I357" s="129">
        <v>57640.800000000003</v>
      </c>
      <c r="J357" s="129">
        <v>38052.800000000003</v>
      </c>
      <c r="K357" s="129">
        <v>18113.599999999999</v>
      </c>
      <c r="L357" s="129">
        <v>13419.2</v>
      </c>
      <c r="M357" s="129">
        <v>33888.31</v>
      </c>
      <c r="N357" s="135">
        <v>427602.70999999996</v>
      </c>
    </row>
    <row r="358" spans="1:14" x14ac:dyDescent="0.2">
      <c r="A358" s="80" t="s">
        <v>281</v>
      </c>
      <c r="B358" s="129">
        <v>0</v>
      </c>
      <c r="C358" s="129">
        <v>0</v>
      </c>
      <c r="D358" s="129">
        <v>0</v>
      </c>
      <c r="E358" s="129">
        <v>0</v>
      </c>
      <c r="F358" s="129">
        <v>0</v>
      </c>
      <c r="G358" s="129">
        <v>0</v>
      </c>
      <c r="H358" s="129">
        <v>0</v>
      </c>
      <c r="I358" s="129">
        <v>0</v>
      </c>
      <c r="J358" s="129">
        <v>0</v>
      </c>
      <c r="K358" s="129">
        <v>0</v>
      </c>
      <c r="L358" s="129">
        <v>0</v>
      </c>
      <c r="M358" s="129">
        <v>0</v>
      </c>
      <c r="N358" s="135">
        <v>0</v>
      </c>
    </row>
    <row r="359" spans="1:14" ht="13.5" thickBot="1" x14ac:dyDescent="0.25">
      <c r="A359" s="80" t="s">
        <v>282</v>
      </c>
      <c r="B359" s="129">
        <v>0</v>
      </c>
      <c r="C359" s="129">
        <v>0</v>
      </c>
      <c r="D359" s="129">
        <v>0</v>
      </c>
      <c r="E359" s="129">
        <v>0</v>
      </c>
      <c r="F359" s="129">
        <v>0</v>
      </c>
      <c r="G359" s="129">
        <v>0</v>
      </c>
      <c r="H359" s="129">
        <v>0</v>
      </c>
      <c r="I359" s="129">
        <v>0</v>
      </c>
      <c r="J359" s="129">
        <v>0</v>
      </c>
      <c r="K359" s="129">
        <v>0</v>
      </c>
      <c r="L359" s="129">
        <v>0</v>
      </c>
      <c r="M359" s="129">
        <v>0</v>
      </c>
      <c r="N359" s="135">
        <v>0</v>
      </c>
    </row>
    <row r="360" spans="1:14" ht="13.5" thickBot="1" x14ac:dyDescent="0.25">
      <c r="A360" s="132" t="s">
        <v>283</v>
      </c>
      <c r="B360" s="133">
        <v>0</v>
      </c>
      <c r="C360" s="133">
        <v>0</v>
      </c>
      <c r="D360" s="133">
        <v>0</v>
      </c>
      <c r="E360" s="133">
        <v>0</v>
      </c>
      <c r="F360" s="133">
        <v>0</v>
      </c>
      <c r="G360" s="133">
        <v>0</v>
      </c>
      <c r="H360" s="133">
        <v>0</v>
      </c>
      <c r="I360" s="133">
        <v>0</v>
      </c>
      <c r="J360" s="133">
        <v>0</v>
      </c>
      <c r="K360" s="133">
        <v>0</v>
      </c>
      <c r="L360" s="133">
        <v>0</v>
      </c>
      <c r="M360" s="133">
        <v>0</v>
      </c>
      <c r="N360" s="133">
        <v>0</v>
      </c>
    </row>
    <row r="361" spans="1:14" ht="13.5" thickBot="1" x14ac:dyDescent="0.25">
      <c r="A361" s="81" t="s">
        <v>283</v>
      </c>
      <c r="B361" s="136">
        <v>0</v>
      </c>
      <c r="C361" s="136">
        <v>0</v>
      </c>
      <c r="D361" s="136">
        <v>0</v>
      </c>
      <c r="E361" s="136">
        <v>0</v>
      </c>
      <c r="F361" s="136">
        <v>0</v>
      </c>
      <c r="G361" s="136">
        <v>0</v>
      </c>
      <c r="H361" s="136">
        <v>0</v>
      </c>
      <c r="I361" s="136">
        <v>0</v>
      </c>
      <c r="J361" s="136">
        <v>0</v>
      </c>
      <c r="K361" s="136">
        <v>0</v>
      </c>
      <c r="L361" s="136">
        <v>0</v>
      </c>
      <c r="M361" s="136">
        <v>0</v>
      </c>
      <c r="N361" s="135">
        <v>0</v>
      </c>
    </row>
    <row r="362" spans="1:14" ht="13.5" thickBot="1" x14ac:dyDescent="0.25">
      <c r="A362" s="132" t="s">
        <v>284</v>
      </c>
      <c r="B362" s="133">
        <v>0</v>
      </c>
      <c r="C362" s="133">
        <v>0</v>
      </c>
      <c r="D362" s="133">
        <v>0</v>
      </c>
      <c r="E362" s="133">
        <v>0</v>
      </c>
      <c r="F362" s="133">
        <v>0</v>
      </c>
      <c r="G362" s="133">
        <v>0</v>
      </c>
      <c r="H362" s="133">
        <v>0</v>
      </c>
      <c r="I362" s="133">
        <v>0</v>
      </c>
      <c r="J362" s="133">
        <v>0</v>
      </c>
      <c r="K362" s="133">
        <v>0</v>
      </c>
      <c r="L362" s="133">
        <v>0</v>
      </c>
      <c r="M362" s="133">
        <v>0</v>
      </c>
      <c r="N362" s="133">
        <v>0</v>
      </c>
    </row>
    <row r="363" spans="1:14" x14ac:dyDescent="0.2">
      <c r="A363" s="80" t="s">
        <v>285</v>
      </c>
      <c r="B363" s="129">
        <v>0</v>
      </c>
      <c r="C363" s="129">
        <v>0</v>
      </c>
      <c r="D363" s="129">
        <v>0</v>
      </c>
      <c r="E363" s="129">
        <v>0</v>
      </c>
      <c r="F363" s="129">
        <v>0</v>
      </c>
      <c r="G363" s="129">
        <v>0</v>
      </c>
      <c r="H363" s="129">
        <v>0</v>
      </c>
      <c r="I363" s="129">
        <v>0</v>
      </c>
      <c r="J363" s="129">
        <v>0</v>
      </c>
      <c r="K363" s="129">
        <v>0</v>
      </c>
      <c r="L363" s="129">
        <v>0</v>
      </c>
      <c r="M363" s="129">
        <v>0</v>
      </c>
      <c r="N363" s="135">
        <v>0</v>
      </c>
    </row>
    <row r="364" spans="1:14" x14ac:dyDescent="0.2">
      <c r="A364" s="80" t="s">
        <v>286</v>
      </c>
      <c r="B364" s="129">
        <v>0</v>
      </c>
      <c r="C364" s="129">
        <v>0</v>
      </c>
      <c r="D364" s="129">
        <v>0</v>
      </c>
      <c r="E364" s="129">
        <v>0</v>
      </c>
      <c r="F364" s="129">
        <v>0</v>
      </c>
      <c r="G364" s="129">
        <v>0</v>
      </c>
      <c r="H364" s="129">
        <v>0</v>
      </c>
      <c r="I364" s="129">
        <v>0</v>
      </c>
      <c r="J364" s="129">
        <v>0</v>
      </c>
      <c r="K364" s="129">
        <v>0</v>
      </c>
      <c r="L364" s="129">
        <v>0</v>
      </c>
      <c r="M364" s="129">
        <v>0</v>
      </c>
      <c r="N364" s="135">
        <v>0</v>
      </c>
    </row>
    <row r="365" spans="1:14" x14ac:dyDescent="0.2">
      <c r="A365" s="80" t="s">
        <v>287</v>
      </c>
      <c r="B365" s="129">
        <v>0</v>
      </c>
      <c r="C365" s="129">
        <v>0</v>
      </c>
      <c r="D365" s="129">
        <v>0</v>
      </c>
      <c r="E365" s="129">
        <v>0</v>
      </c>
      <c r="F365" s="129">
        <v>0</v>
      </c>
      <c r="G365" s="129">
        <v>0</v>
      </c>
      <c r="H365" s="129">
        <v>0</v>
      </c>
      <c r="I365" s="129">
        <v>0</v>
      </c>
      <c r="J365" s="129">
        <v>0</v>
      </c>
      <c r="K365" s="129">
        <v>0</v>
      </c>
      <c r="L365" s="129">
        <v>0</v>
      </c>
      <c r="M365" s="129">
        <v>0</v>
      </c>
      <c r="N365" s="135">
        <v>0</v>
      </c>
    </row>
    <row r="366" spans="1:14" ht="22.5" x14ac:dyDescent="0.2">
      <c r="A366" s="80" t="s">
        <v>288</v>
      </c>
      <c r="B366" s="129">
        <v>0</v>
      </c>
      <c r="C366" s="129">
        <v>0</v>
      </c>
      <c r="D366" s="129">
        <v>0</v>
      </c>
      <c r="E366" s="129">
        <v>0</v>
      </c>
      <c r="F366" s="129">
        <v>0</v>
      </c>
      <c r="G366" s="129">
        <v>0</v>
      </c>
      <c r="H366" s="129">
        <v>0</v>
      </c>
      <c r="I366" s="129">
        <v>0</v>
      </c>
      <c r="J366" s="129">
        <v>0</v>
      </c>
      <c r="K366" s="129">
        <v>0</v>
      </c>
      <c r="L366" s="129">
        <v>0</v>
      </c>
      <c r="M366" s="129">
        <v>0</v>
      </c>
      <c r="N366" s="135">
        <v>0</v>
      </c>
    </row>
    <row r="367" spans="1:14" ht="22.5" x14ac:dyDescent="0.2">
      <c r="A367" s="80" t="s">
        <v>289</v>
      </c>
      <c r="B367" s="129">
        <v>0</v>
      </c>
      <c r="C367" s="129">
        <v>0</v>
      </c>
      <c r="D367" s="129">
        <v>0</v>
      </c>
      <c r="E367" s="129">
        <v>0</v>
      </c>
      <c r="F367" s="129">
        <v>0</v>
      </c>
      <c r="G367" s="129">
        <v>0</v>
      </c>
      <c r="H367" s="129">
        <v>0</v>
      </c>
      <c r="I367" s="129">
        <v>0</v>
      </c>
      <c r="J367" s="129">
        <v>0</v>
      </c>
      <c r="K367" s="129">
        <v>0</v>
      </c>
      <c r="L367" s="129">
        <v>0</v>
      </c>
      <c r="M367" s="129">
        <v>0</v>
      </c>
      <c r="N367" s="135">
        <v>0</v>
      </c>
    </row>
    <row r="368" spans="1:14" x14ac:dyDescent="0.2">
      <c r="A368" s="80" t="s">
        <v>290</v>
      </c>
      <c r="B368" s="129">
        <v>0</v>
      </c>
      <c r="C368" s="129">
        <v>0</v>
      </c>
      <c r="D368" s="129">
        <v>0</v>
      </c>
      <c r="E368" s="129">
        <v>0</v>
      </c>
      <c r="F368" s="129">
        <v>0</v>
      </c>
      <c r="G368" s="129">
        <v>0</v>
      </c>
      <c r="H368" s="129">
        <v>0</v>
      </c>
      <c r="I368" s="129">
        <v>0</v>
      </c>
      <c r="J368" s="129">
        <v>0</v>
      </c>
      <c r="K368" s="129">
        <v>0</v>
      </c>
      <c r="L368" s="129">
        <v>0</v>
      </c>
      <c r="M368" s="129">
        <v>0</v>
      </c>
      <c r="N368" s="135">
        <v>0</v>
      </c>
    </row>
    <row r="369" spans="1:14" x14ac:dyDescent="0.2">
      <c r="A369" s="80" t="s">
        <v>291</v>
      </c>
      <c r="B369" s="129">
        <v>0</v>
      </c>
      <c r="C369" s="129">
        <v>0</v>
      </c>
      <c r="D369" s="129">
        <v>0</v>
      </c>
      <c r="E369" s="129">
        <v>0</v>
      </c>
      <c r="F369" s="129">
        <v>0</v>
      </c>
      <c r="G369" s="129">
        <v>0</v>
      </c>
      <c r="H369" s="129">
        <v>0</v>
      </c>
      <c r="I369" s="129">
        <v>0</v>
      </c>
      <c r="J369" s="129">
        <v>0</v>
      </c>
      <c r="K369" s="129">
        <v>0</v>
      </c>
      <c r="L369" s="129">
        <v>0</v>
      </c>
      <c r="M369" s="129">
        <v>0</v>
      </c>
      <c r="N369" s="135">
        <v>0</v>
      </c>
    </row>
    <row r="370" spans="1:14" x14ac:dyDescent="0.2">
      <c r="A370" s="80" t="s">
        <v>292</v>
      </c>
      <c r="B370" s="129">
        <v>0</v>
      </c>
      <c r="C370" s="129">
        <v>0</v>
      </c>
      <c r="D370" s="129">
        <v>0</v>
      </c>
      <c r="E370" s="129">
        <v>0</v>
      </c>
      <c r="F370" s="129">
        <v>0</v>
      </c>
      <c r="G370" s="129">
        <v>0</v>
      </c>
      <c r="H370" s="129">
        <v>0</v>
      </c>
      <c r="I370" s="129">
        <v>0</v>
      </c>
      <c r="J370" s="129">
        <v>0</v>
      </c>
      <c r="K370" s="129">
        <v>0</v>
      </c>
      <c r="L370" s="129">
        <v>0</v>
      </c>
      <c r="M370" s="129">
        <v>0</v>
      </c>
      <c r="N370" s="135">
        <v>0</v>
      </c>
    </row>
    <row r="371" spans="1:14" x14ac:dyDescent="0.2">
      <c r="A371" s="80" t="s">
        <v>293</v>
      </c>
      <c r="B371" s="129">
        <v>0</v>
      </c>
      <c r="C371" s="129">
        <v>0</v>
      </c>
      <c r="D371" s="129">
        <v>0</v>
      </c>
      <c r="E371" s="129">
        <v>0</v>
      </c>
      <c r="F371" s="129">
        <v>0</v>
      </c>
      <c r="G371" s="129">
        <v>0</v>
      </c>
      <c r="H371" s="129">
        <v>0</v>
      </c>
      <c r="I371" s="129">
        <v>0</v>
      </c>
      <c r="J371" s="129">
        <v>0</v>
      </c>
      <c r="K371" s="129">
        <v>0</v>
      </c>
      <c r="L371" s="129">
        <v>0</v>
      </c>
      <c r="M371" s="129">
        <v>0</v>
      </c>
      <c r="N371" s="135">
        <v>0</v>
      </c>
    </row>
    <row r="372" spans="1:14" ht="13.5" thickBot="1" x14ac:dyDescent="0.25">
      <c r="A372" s="80" t="s">
        <v>294</v>
      </c>
      <c r="B372" s="129">
        <v>0</v>
      </c>
      <c r="C372" s="129">
        <v>0</v>
      </c>
      <c r="D372" s="129">
        <v>0</v>
      </c>
      <c r="E372" s="129">
        <v>0</v>
      </c>
      <c r="F372" s="129">
        <v>0</v>
      </c>
      <c r="G372" s="129">
        <v>0</v>
      </c>
      <c r="H372" s="129">
        <v>0</v>
      </c>
      <c r="I372" s="129">
        <v>0</v>
      </c>
      <c r="J372" s="129">
        <v>0</v>
      </c>
      <c r="K372" s="129">
        <v>0</v>
      </c>
      <c r="L372" s="129">
        <v>0</v>
      </c>
      <c r="M372" s="129">
        <v>0</v>
      </c>
      <c r="N372" s="135">
        <v>0</v>
      </c>
    </row>
    <row r="373" spans="1:14" ht="13.5" thickBot="1" x14ac:dyDescent="0.25">
      <c r="A373" s="132" t="s">
        <v>295</v>
      </c>
      <c r="B373" s="133">
        <v>0</v>
      </c>
      <c r="C373" s="133">
        <v>0</v>
      </c>
      <c r="D373" s="133">
        <v>0</v>
      </c>
      <c r="E373" s="133">
        <v>0</v>
      </c>
      <c r="F373" s="133">
        <v>0</v>
      </c>
      <c r="G373" s="133">
        <v>0</v>
      </c>
      <c r="H373" s="133">
        <v>0</v>
      </c>
      <c r="I373" s="133">
        <v>0</v>
      </c>
      <c r="J373" s="133">
        <v>0</v>
      </c>
      <c r="K373" s="133">
        <v>0</v>
      </c>
      <c r="L373" s="133">
        <v>0</v>
      </c>
      <c r="M373" s="133">
        <v>1004.37</v>
      </c>
      <c r="N373" s="133">
        <v>1004.37</v>
      </c>
    </row>
    <row r="374" spans="1:14" x14ac:dyDescent="0.2">
      <c r="A374" s="80" t="s">
        <v>296</v>
      </c>
      <c r="B374" s="129">
        <v>0</v>
      </c>
      <c r="C374" s="129">
        <v>0</v>
      </c>
      <c r="D374" s="129">
        <v>0</v>
      </c>
      <c r="E374" s="129">
        <v>0</v>
      </c>
      <c r="F374" s="129">
        <v>0</v>
      </c>
      <c r="G374" s="129">
        <v>0</v>
      </c>
      <c r="H374" s="129">
        <v>0</v>
      </c>
      <c r="I374" s="129">
        <v>0</v>
      </c>
      <c r="J374" s="129">
        <v>0</v>
      </c>
      <c r="K374" s="129">
        <v>0</v>
      </c>
      <c r="L374" s="129">
        <v>0</v>
      </c>
      <c r="M374" s="129">
        <v>0</v>
      </c>
      <c r="N374" s="135">
        <v>0</v>
      </c>
    </row>
    <row r="375" spans="1:14" x14ac:dyDescent="0.2">
      <c r="A375" s="80" t="s">
        <v>297</v>
      </c>
      <c r="B375" s="129">
        <v>0</v>
      </c>
      <c r="C375" s="129">
        <v>0</v>
      </c>
      <c r="D375" s="129">
        <v>0</v>
      </c>
      <c r="E375" s="129">
        <v>0</v>
      </c>
      <c r="F375" s="129">
        <v>0</v>
      </c>
      <c r="G375" s="129">
        <v>0</v>
      </c>
      <c r="H375" s="129">
        <v>0</v>
      </c>
      <c r="I375" s="129">
        <v>0</v>
      </c>
      <c r="J375" s="129">
        <v>0</v>
      </c>
      <c r="K375" s="129">
        <v>0</v>
      </c>
      <c r="L375" s="129">
        <v>0</v>
      </c>
      <c r="M375" s="129">
        <v>0</v>
      </c>
      <c r="N375" s="135">
        <v>0</v>
      </c>
    </row>
    <row r="376" spans="1:14" x14ac:dyDescent="0.2">
      <c r="A376" s="80" t="s">
        <v>298</v>
      </c>
      <c r="B376" s="129">
        <v>0</v>
      </c>
      <c r="C376" s="129">
        <v>0</v>
      </c>
      <c r="D376" s="129">
        <v>0</v>
      </c>
      <c r="E376" s="129">
        <v>0</v>
      </c>
      <c r="F376" s="129">
        <v>0</v>
      </c>
      <c r="G376" s="129">
        <v>0</v>
      </c>
      <c r="H376" s="129">
        <v>0</v>
      </c>
      <c r="I376" s="129">
        <v>0</v>
      </c>
      <c r="J376" s="129">
        <v>0</v>
      </c>
      <c r="K376" s="129">
        <v>0</v>
      </c>
      <c r="L376" s="129">
        <v>0</v>
      </c>
      <c r="M376" s="129">
        <v>320</v>
      </c>
      <c r="N376" s="135">
        <v>320</v>
      </c>
    </row>
    <row r="377" spans="1:14" x14ac:dyDescent="0.2">
      <c r="A377" s="80" t="s">
        <v>299</v>
      </c>
      <c r="B377" s="129">
        <v>0</v>
      </c>
      <c r="C377" s="129">
        <v>0</v>
      </c>
      <c r="D377" s="129">
        <v>0</v>
      </c>
      <c r="E377" s="129">
        <v>0</v>
      </c>
      <c r="F377" s="129">
        <v>0</v>
      </c>
      <c r="G377" s="129">
        <v>0</v>
      </c>
      <c r="H377" s="129">
        <v>0</v>
      </c>
      <c r="I377" s="129">
        <v>0</v>
      </c>
      <c r="J377" s="129">
        <v>0</v>
      </c>
      <c r="K377" s="129">
        <v>0</v>
      </c>
      <c r="L377" s="129">
        <v>0</v>
      </c>
      <c r="M377" s="129">
        <v>0</v>
      </c>
      <c r="N377" s="135">
        <v>0</v>
      </c>
    </row>
    <row r="378" spans="1:14" x14ac:dyDescent="0.2">
      <c r="A378" s="80" t="s">
        <v>300</v>
      </c>
      <c r="B378" s="129">
        <v>0</v>
      </c>
      <c r="C378" s="129">
        <v>0</v>
      </c>
      <c r="D378" s="129">
        <v>0</v>
      </c>
      <c r="E378" s="129">
        <v>0</v>
      </c>
      <c r="F378" s="129">
        <v>0</v>
      </c>
      <c r="G378" s="129">
        <v>0</v>
      </c>
      <c r="H378" s="129">
        <v>0</v>
      </c>
      <c r="I378" s="129">
        <v>0</v>
      </c>
      <c r="J378" s="129">
        <v>0</v>
      </c>
      <c r="K378" s="129">
        <v>0</v>
      </c>
      <c r="L378" s="129">
        <v>0</v>
      </c>
      <c r="M378" s="129">
        <v>0</v>
      </c>
      <c r="N378" s="135">
        <v>0</v>
      </c>
    </row>
    <row r="379" spans="1:14" x14ac:dyDescent="0.2">
      <c r="A379" s="80" t="s">
        <v>301</v>
      </c>
      <c r="B379" s="129">
        <v>0</v>
      </c>
      <c r="C379" s="129">
        <v>0</v>
      </c>
      <c r="D379" s="129">
        <v>0</v>
      </c>
      <c r="E379" s="129">
        <v>0</v>
      </c>
      <c r="F379" s="129">
        <v>0</v>
      </c>
      <c r="G379" s="129">
        <v>0</v>
      </c>
      <c r="H379" s="129">
        <v>0</v>
      </c>
      <c r="I379" s="129">
        <v>0</v>
      </c>
      <c r="J379" s="129">
        <v>0</v>
      </c>
      <c r="K379" s="129">
        <v>0</v>
      </c>
      <c r="L379" s="129">
        <v>0</v>
      </c>
      <c r="M379" s="129">
        <v>684.37</v>
      </c>
      <c r="N379" s="135">
        <v>684.37</v>
      </c>
    </row>
    <row r="380" spans="1:14" ht="13.5" thickBot="1" x14ac:dyDescent="0.25">
      <c r="A380" s="80" t="s">
        <v>302</v>
      </c>
      <c r="B380" s="129">
        <v>0</v>
      </c>
      <c r="C380" s="129">
        <v>0</v>
      </c>
      <c r="D380" s="129">
        <v>0</v>
      </c>
      <c r="E380" s="129">
        <v>0</v>
      </c>
      <c r="F380" s="129">
        <v>0</v>
      </c>
      <c r="G380" s="129">
        <v>0</v>
      </c>
      <c r="H380" s="129">
        <v>0</v>
      </c>
      <c r="I380" s="129">
        <v>0</v>
      </c>
      <c r="J380" s="129">
        <v>0</v>
      </c>
      <c r="K380" s="129">
        <v>0</v>
      </c>
      <c r="L380" s="129">
        <v>0</v>
      </c>
      <c r="M380" s="129">
        <v>0</v>
      </c>
      <c r="N380" s="135">
        <v>0</v>
      </c>
    </row>
    <row r="381" spans="1:14" ht="23.25" thickBot="1" x14ac:dyDescent="0.25">
      <c r="A381" s="132" t="s">
        <v>303</v>
      </c>
      <c r="B381" s="133">
        <v>10400</v>
      </c>
      <c r="C381" s="133">
        <v>6240</v>
      </c>
      <c r="D381" s="133">
        <v>9376</v>
      </c>
      <c r="E381" s="133">
        <v>8320</v>
      </c>
      <c r="F381" s="133">
        <v>7280</v>
      </c>
      <c r="G381" s="133">
        <v>11633</v>
      </c>
      <c r="H381" s="133">
        <v>10090</v>
      </c>
      <c r="I381" s="133">
        <v>12521</v>
      </c>
      <c r="J381" s="133">
        <v>10865</v>
      </c>
      <c r="K381" s="133">
        <v>11456</v>
      </c>
      <c r="L381" s="133">
        <v>14255</v>
      </c>
      <c r="M381" s="133">
        <v>8180</v>
      </c>
      <c r="N381" s="133">
        <v>120616</v>
      </c>
    </row>
    <row r="382" spans="1:14" x14ac:dyDescent="0.2">
      <c r="A382" s="80" t="s">
        <v>304</v>
      </c>
      <c r="B382" s="129">
        <v>0</v>
      </c>
      <c r="C382" s="129">
        <v>0</v>
      </c>
      <c r="D382" s="129">
        <v>0</v>
      </c>
      <c r="E382" s="129">
        <v>0</v>
      </c>
      <c r="F382" s="129">
        <v>0</v>
      </c>
      <c r="G382" s="129">
        <v>0</v>
      </c>
      <c r="H382" s="129">
        <v>0</v>
      </c>
      <c r="I382" s="129">
        <v>0</v>
      </c>
      <c r="J382" s="129">
        <v>0</v>
      </c>
      <c r="K382" s="129">
        <v>0</v>
      </c>
      <c r="L382" s="129">
        <v>0</v>
      </c>
      <c r="M382" s="129">
        <v>0</v>
      </c>
      <c r="N382" s="135">
        <v>0</v>
      </c>
    </row>
    <row r="383" spans="1:14" x14ac:dyDescent="0.2">
      <c r="A383" s="80" t="s">
        <v>305</v>
      </c>
      <c r="B383" s="129">
        <v>0</v>
      </c>
      <c r="C383" s="129">
        <v>0</v>
      </c>
      <c r="D383" s="129">
        <v>0</v>
      </c>
      <c r="E383" s="129">
        <v>0</v>
      </c>
      <c r="F383" s="129">
        <v>0</v>
      </c>
      <c r="G383" s="129">
        <v>0</v>
      </c>
      <c r="H383" s="129">
        <v>0</v>
      </c>
      <c r="I383" s="129">
        <v>0</v>
      </c>
      <c r="J383" s="129">
        <v>0</v>
      </c>
      <c r="K383" s="129">
        <v>0</v>
      </c>
      <c r="L383" s="129">
        <v>0</v>
      </c>
      <c r="M383" s="129">
        <v>0</v>
      </c>
      <c r="N383" s="135">
        <v>0</v>
      </c>
    </row>
    <row r="384" spans="1:14" x14ac:dyDescent="0.2">
      <c r="A384" s="80" t="s">
        <v>306</v>
      </c>
      <c r="B384" s="129">
        <v>10400</v>
      </c>
      <c r="C384" s="129">
        <v>6240</v>
      </c>
      <c r="D384" s="129">
        <v>9376</v>
      </c>
      <c r="E384" s="129">
        <v>8320</v>
      </c>
      <c r="F384" s="129">
        <v>7280</v>
      </c>
      <c r="G384" s="129">
        <v>10400</v>
      </c>
      <c r="H384" s="129">
        <v>7280</v>
      </c>
      <c r="I384" s="129">
        <v>8840</v>
      </c>
      <c r="J384" s="129">
        <v>9360</v>
      </c>
      <c r="K384" s="129">
        <v>8840</v>
      </c>
      <c r="L384" s="129">
        <v>9720</v>
      </c>
      <c r="M384" s="129">
        <v>5720</v>
      </c>
      <c r="N384" s="135">
        <v>101776</v>
      </c>
    </row>
    <row r="385" spans="1:14" x14ac:dyDescent="0.2">
      <c r="A385" s="80" t="s">
        <v>307</v>
      </c>
      <c r="B385" s="129">
        <v>0</v>
      </c>
      <c r="C385" s="129">
        <v>0</v>
      </c>
      <c r="D385" s="129">
        <v>0</v>
      </c>
      <c r="E385" s="129">
        <v>0</v>
      </c>
      <c r="F385" s="129">
        <v>0</v>
      </c>
      <c r="G385" s="129">
        <v>0</v>
      </c>
      <c r="H385" s="129">
        <v>0</v>
      </c>
      <c r="I385" s="129">
        <v>0</v>
      </c>
      <c r="J385" s="129">
        <v>0</v>
      </c>
      <c r="K385" s="129">
        <v>0</v>
      </c>
      <c r="L385" s="129">
        <v>0</v>
      </c>
      <c r="M385" s="129">
        <v>0</v>
      </c>
      <c r="N385" s="135">
        <v>0</v>
      </c>
    </row>
    <row r="386" spans="1:14" x14ac:dyDescent="0.2">
      <c r="A386" s="80" t="s">
        <v>308</v>
      </c>
      <c r="B386" s="129">
        <v>0</v>
      </c>
      <c r="C386" s="129">
        <v>0</v>
      </c>
      <c r="D386" s="129">
        <v>0</v>
      </c>
      <c r="E386" s="129">
        <v>0</v>
      </c>
      <c r="F386" s="129">
        <v>0</v>
      </c>
      <c r="G386" s="129">
        <v>0</v>
      </c>
      <c r="H386" s="129">
        <v>0</v>
      </c>
      <c r="I386" s="129">
        <v>0</v>
      </c>
      <c r="J386" s="129">
        <v>0</v>
      </c>
      <c r="K386" s="129">
        <v>0</v>
      </c>
      <c r="L386" s="129">
        <v>0</v>
      </c>
      <c r="M386" s="129">
        <v>0</v>
      </c>
      <c r="N386" s="135">
        <v>0</v>
      </c>
    </row>
    <row r="387" spans="1:14" x14ac:dyDescent="0.2">
      <c r="A387" s="80" t="s">
        <v>309</v>
      </c>
      <c r="B387" s="129">
        <v>0</v>
      </c>
      <c r="C387" s="129">
        <v>0</v>
      </c>
      <c r="D387" s="129">
        <v>0</v>
      </c>
      <c r="E387" s="129">
        <v>0</v>
      </c>
      <c r="F387" s="129">
        <v>0</v>
      </c>
      <c r="G387" s="129">
        <v>0</v>
      </c>
      <c r="H387" s="129">
        <v>0</v>
      </c>
      <c r="I387" s="129">
        <v>0</v>
      </c>
      <c r="J387" s="129">
        <v>0</v>
      </c>
      <c r="K387" s="129">
        <v>0</v>
      </c>
      <c r="L387" s="129">
        <v>0</v>
      </c>
      <c r="M387" s="129">
        <v>0</v>
      </c>
      <c r="N387" s="135">
        <v>0</v>
      </c>
    </row>
    <row r="388" spans="1:14" x14ac:dyDescent="0.2">
      <c r="A388" s="80" t="s">
        <v>310</v>
      </c>
      <c r="B388" s="129">
        <v>0</v>
      </c>
      <c r="C388" s="129">
        <v>0</v>
      </c>
      <c r="D388" s="129">
        <v>0</v>
      </c>
      <c r="E388" s="129">
        <v>0</v>
      </c>
      <c r="F388" s="129">
        <v>0</v>
      </c>
      <c r="G388" s="129">
        <v>0</v>
      </c>
      <c r="H388" s="129">
        <v>0</v>
      </c>
      <c r="I388" s="129">
        <v>0</v>
      </c>
      <c r="J388" s="129">
        <v>0</v>
      </c>
      <c r="K388" s="129">
        <v>0</v>
      </c>
      <c r="L388" s="129">
        <v>0</v>
      </c>
      <c r="M388" s="129">
        <v>0</v>
      </c>
      <c r="N388" s="135">
        <v>0</v>
      </c>
    </row>
    <row r="389" spans="1:14" x14ac:dyDescent="0.2">
      <c r="A389" s="80" t="s">
        <v>311</v>
      </c>
      <c r="B389" s="129">
        <v>0</v>
      </c>
      <c r="C389" s="129">
        <v>0</v>
      </c>
      <c r="D389" s="129">
        <v>0</v>
      </c>
      <c r="E389" s="129">
        <v>0</v>
      </c>
      <c r="F389" s="129">
        <v>0</v>
      </c>
      <c r="G389" s="129">
        <v>1233</v>
      </c>
      <c r="H389" s="129">
        <v>2810</v>
      </c>
      <c r="I389" s="129">
        <v>3681</v>
      </c>
      <c r="J389" s="129">
        <v>1505</v>
      </c>
      <c r="K389" s="129">
        <v>2616</v>
      </c>
      <c r="L389" s="129">
        <v>4127</v>
      </c>
      <c r="M389" s="129">
        <v>2460</v>
      </c>
      <c r="N389" s="135">
        <v>18432</v>
      </c>
    </row>
    <row r="390" spans="1:14" x14ac:dyDescent="0.2">
      <c r="A390" s="80" t="s">
        <v>312</v>
      </c>
      <c r="B390" s="129">
        <v>0</v>
      </c>
      <c r="C390" s="129">
        <v>0</v>
      </c>
      <c r="D390" s="129">
        <v>0</v>
      </c>
      <c r="E390" s="129">
        <v>0</v>
      </c>
      <c r="F390" s="129">
        <v>0</v>
      </c>
      <c r="G390" s="129">
        <v>0</v>
      </c>
      <c r="H390" s="129">
        <v>0</v>
      </c>
      <c r="I390" s="129">
        <v>0</v>
      </c>
      <c r="J390" s="129">
        <v>0</v>
      </c>
      <c r="K390" s="129">
        <v>0</v>
      </c>
      <c r="L390" s="129">
        <v>0</v>
      </c>
      <c r="M390" s="129">
        <v>0</v>
      </c>
      <c r="N390" s="135">
        <v>0</v>
      </c>
    </row>
    <row r="391" spans="1:14" x14ac:dyDescent="0.2">
      <c r="A391" s="80" t="s">
        <v>313</v>
      </c>
      <c r="B391" s="129">
        <v>0</v>
      </c>
      <c r="C391" s="129">
        <v>0</v>
      </c>
      <c r="D391" s="129">
        <v>0</v>
      </c>
      <c r="E391" s="129">
        <v>0</v>
      </c>
      <c r="F391" s="129">
        <v>0</v>
      </c>
      <c r="G391" s="129">
        <v>0</v>
      </c>
      <c r="H391" s="129">
        <v>0</v>
      </c>
      <c r="I391" s="129">
        <v>0</v>
      </c>
      <c r="J391" s="129">
        <v>0</v>
      </c>
      <c r="K391" s="129">
        <v>0</v>
      </c>
      <c r="L391" s="129">
        <v>0</v>
      </c>
      <c r="M391" s="129">
        <v>0</v>
      </c>
      <c r="N391" s="135">
        <v>0</v>
      </c>
    </row>
    <row r="392" spans="1:14" x14ac:dyDescent="0.2">
      <c r="A392" s="80" t="s">
        <v>314</v>
      </c>
      <c r="B392" s="129">
        <v>0</v>
      </c>
      <c r="C392" s="129">
        <v>0</v>
      </c>
      <c r="D392" s="129">
        <v>0</v>
      </c>
      <c r="E392" s="129">
        <v>0</v>
      </c>
      <c r="F392" s="129">
        <v>0</v>
      </c>
      <c r="G392" s="129">
        <v>0</v>
      </c>
      <c r="H392" s="129">
        <v>0</v>
      </c>
      <c r="I392" s="129">
        <v>0</v>
      </c>
      <c r="J392" s="129">
        <v>0</v>
      </c>
      <c r="K392" s="129">
        <v>0</v>
      </c>
      <c r="L392" s="129">
        <v>0</v>
      </c>
      <c r="M392" s="129">
        <v>0</v>
      </c>
      <c r="N392" s="135">
        <v>0</v>
      </c>
    </row>
    <row r="393" spans="1:14" x14ac:dyDescent="0.2">
      <c r="A393" s="80" t="s">
        <v>315</v>
      </c>
      <c r="B393" s="129">
        <v>0</v>
      </c>
      <c r="C393" s="129">
        <v>0</v>
      </c>
      <c r="D393" s="129">
        <v>0</v>
      </c>
      <c r="E393" s="129">
        <v>0</v>
      </c>
      <c r="F393" s="129">
        <v>0</v>
      </c>
      <c r="G393" s="129">
        <v>0</v>
      </c>
      <c r="H393" s="129">
        <v>0</v>
      </c>
      <c r="I393" s="129">
        <v>0</v>
      </c>
      <c r="J393" s="129">
        <v>0</v>
      </c>
      <c r="K393" s="129">
        <v>0</v>
      </c>
      <c r="L393" s="129">
        <v>0</v>
      </c>
      <c r="M393" s="129">
        <v>0</v>
      </c>
      <c r="N393" s="135">
        <v>0</v>
      </c>
    </row>
    <row r="394" spans="1:14" ht="22.5" x14ac:dyDescent="0.2">
      <c r="A394" s="80" t="s">
        <v>316</v>
      </c>
      <c r="B394" s="129">
        <v>0</v>
      </c>
      <c r="C394" s="129">
        <v>0</v>
      </c>
      <c r="D394" s="129">
        <v>0</v>
      </c>
      <c r="E394" s="129">
        <v>0</v>
      </c>
      <c r="F394" s="129">
        <v>0</v>
      </c>
      <c r="G394" s="129">
        <v>0</v>
      </c>
      <c r="H394" s="129">
        <v>0</v>
      </c>
      <c r="I394" s="129">
        <v>0</v>
      </c>
      <c r="J394" s="129">
        <v>0</v>
      </c>
      <c r="K394" s="129">
        <v>0</v>
      </c>
      <c r="L394" s="129">
        <v>0</v>
      </c>
      <c r="M394" s="129">
        <v>0</v>
      </c>
      <c r="N394" s="135">
        <v>0</v>
      </c>
    </row>
    <row r="395" spans="1:14" ht="22.5" x14ac:dyDescent="0.2">
      <c r="A395" s="80" t="s">
        <v>317</v>
      </c>
      <c r="B395" s="129">
        <v>0</v>
      </c>
      <c r="C395" s="129">
        <v>0</v>
      </c>
      <c r="D395" s="129">
        <v>0</v>
      </c>
      <c r="E395" s="129">
        <v>0</v>
      </c>
      <c r="F395" s="129">
        <v>0</v>
      </c>
      <c r="G395" s="129">
        <v>0</v>
      </c>
      <c r="H395" s="129">
        <v>0</v>
      </c>
      <c r="I395" s="129">
        <v>0</v>
      </c>
      <c r="J395" s="129">
        <v>0</v>
      </c>
      <c r="K395" s="129">
        <v>0</v>
      </c>
      <c r="L395" s="129">
        <v>0</v>
      </c>
      <c r="M395" s="129">
        <v>0</v>
      </c>
      <c r="N395" s="135">
        <v>0</v>
      </c>
    </row>
    <row r="396" spans="1:14" ht="13.5" thickBot="1" x14ac:dyDescent="0.25">
      <c r="A396" s="80" t="s">
        <v>318</v>
      </c>
      <c r="B396" s="129">
        <v>0</v>
      </c>
      <c r="C396" s="129">
        <v>0</v>
      </c>
      <c r="D396" s="129">
        <v>0</v>
      </c>
      <c r="E396" s="129">
        <v>0</v>
      </c>
      <c r="F396" s="129">
        <v>0</v>
      </c>
      <c r="G396" s="129">
        <v>0</v>
      </c>
      <c r="H396" s="129">
        <v>0</v>
      </c>
      <c r="I396" s="129">
        <v>0</v>
      </c>
      <c r="J396" s="129">
        <v>0</v>
      </c>
      <c r="K396" s="129">
        <v>0</v>
      </c>
      <c r="L396" s="129">
        <v>408</v>
      </c>
      <c r="M396" s="129">
        <v>0</v>
      </c>
      <c r="N396" s="135">
        <v>408</v>
      </c>
    </row>
    <row r="397" spans="1:14" ht="23.25" thickBot="1" x14ac:dyDescent="0.25">
      <c r="A397" s="132" t="s">
        <v>319</v>
      </c>
      <c r="B397" s="133">
        <v>0</v>
      </c>
      <c r="C397" s="133">
        <v>0</v>
      </c>
      <c r="D397" s="133">
        <v>5451</v>
      </c>
      <c r="E397" s="133">
        <v>3586</v>
      </c>
      <c r="F397" s="133">
        <v>4149</v>
      </c>
      <c r="G397" s="133">
        <v>8751</v>
      </c>
      <c r="H397" s="133">
        <v>10939</v>
      </c>
      <c r="I397" s="133">
        <v>10310</v>
      </c>
      <c r="J397" s="133">
        <v>8684</v>
      </c>
      <c r="K397" s="133">
        <v>9811</v>
      </c>
      <c r="L397" s="133">
        <v>10051.07</v>
      </c>
      <c r="M397" s="133">
        <v>5259.48</v>
      </c>
      <c r="N397" s="133">
        <v>76991.55</v>
      </c>
    </row>
    <row r="398" spans="1:14" x14ac:dyDescent="0.2">
      <c r="A398" s="80" t="s">
        <v>320</v>
      </c>
      <c r="B398" s="129">
        <v>0</v>
      </c>
      <c r="C398" s="129">
        <v>0</v>
      </c>
      <c r="D398" s="129">
        <v>5451</v>
      </c>
      <c r="E398" s="129">
        <v>3586</v>
      </c>
      <c r="F398" s="129">
        <v>4149</v>
      </c>
      <c r="G398" s="129">
        <v>8751</v>
      </c>
      <c r="H398" s="129">
        <v>10939</v>
      </c>
      <c r="I398" s="129">
        <v>10310</v>
      </c>
      <c r="J398" s="129">
        <v>8684</v>
      </c>
      <c r="K398" s="129">
        <v>9811</v>
      </c>
      <c r="L398" s="129">
        <v>10051.07</v>
      </c>
      <c r="M398" s="129">
        <v>5072.58</v>
      </c>
      <c r="N398" s="135">
        <v>76804.650000000009</v>
      </c>
    </row>
    <row r="399" spans="1:14" x14ac:dyDescent="0.2">
      <c r="A399" s="80" t="s">
        <v>321</v>
      </c>
      <c r="B399" s="129">
        <v>0</v>
      </c>
      <c r="C399" s="129">
        <v>0</v>
      </c>
      <c r="D399" s="129">
        <v>0</v>
      </c>
      <c r="E399" s="129">
        <v>0</v>
      </c>
      <c r="F399" s="129">
        <v>0</v>
      </c>
      <c r="G399" s="129">
        <v>0</v>
      </c>
      <c r="H399" s="129">
        <v>0</v>
      </c>
      <c r="I399" s="129">
        <v>0</v>
      </c>
      <c r="J399" s="129">
        <v>0</v>
      </c>
      <c r="K399" s="129">
        <v>0</v>
      </c>
      <c r="L399" s="129">
        <v>0</v>
      </c>
      <c r="M399" s="129">
        <v>0</v>
      </c>
      <c r="N399" s="135">
        <v>0</v>
      </c>
    </row>
    <row r="400" spans="1:14" x14ac:dyDescent="0.2">
      <c r="A400" s="80" t="s">
        <v>322</v>
      </c>
      <c r="B400" s="129">
        <v>0</v>
      </c>
      <c r="C400" s="129">
        <v>0</v>
      </c>
      <c r="D400" s="129">
        <v>0</v>
      </c>
      <c r="E400" s="129">
        <v>0</v>
      </c>
      <c r="F400" s="129">
        <v>0</v>
      </c>
      <c r="G400" s="129">
        <v>0</v>
      </c>
      <c r="H400" s="129">
        <v>0</v>
      </c>
      <c r="I400" s="129">
        <v>0</v>
      </c>
      <c r="J400" s="129">
        <v>0</v>
      </c>
      <c r="K400" s="129">
        <v>0</v>
      </c>
      <c r="L400" s="129">
        <v>0</v>
      </c>
      <c r="M400" s="129">
        <v>0</v>
      </c>
      <c r="N400" s="135">
        <v>0</v>
      </c>
    </row>
    <row r="401" spans="1:14" x14ac:dyDescent="0.2">
      <c r="A401" s="80" t="s">
        <v>323</v>
      </c>
      <c r="B401" s="129">
        <v>0</v>
      </c>
      <c r="C401" s="129">
        <v>0</v>
      </c>
      <c r="D401" s="129">
        <v>0</v>
      </c>
      <c r="E401" s="129">
        <v>0</v>
      </c>
      <c r="F401" s="129">
        <v>0</v>
      </c>
      <c r="G401" s="129">
        <v>0</v>
      </c>
      <c r="H401" s="129">
        <v>0</v>
      </c>
      <c r="I401" s="129">
        <v>0</v>
      </c>
      <c r="J401" s="129">
        <v>0</v>
      </c>
      <c r="K401" s="129">
        <v>0</v>
      </c>
      <c r="L401" s="129">
        <v>0</v>
      </c>
      <c r="M401" s="129">
        <v>0</v>
      </c>
      <c r="N401" s="135">
        <v>0</v>
      </c>
    </row>
    <row r="402" spans="1:14" x14ac:dyDescent="0.2">
      <c r="A402" s="80" t="s">
        <v>324</v>
      </c>
      <c r="B402" s="129">
        <v>0</v>
      </c>
      <c r="C402" s="129">
        <v>0</v>
      </c>
      <c r="D402" s="129">
        <v>0</v>
      </c>
      <c r="E402" s="129">
        <v>0</v>
      </c>
      <c r="F402" s="129">
        <v>0</v>
      </c>
      <c r="G402" s="129">
        <v>0</v>
      </c>
      <c r="H402" s="129">
        <v>0</v>
      </c>
      <c r="I402" s="129">
        <v>0</v>
      </c>
      <c r="J402" s="129">
        <v>0</v>
      </c>
      <c r="K402" s="129">
        <v>0</v>
      </c>
      <c r="L402" s="129">
        <v>0</v>
      </c>
      <c r="M402" s="129">
        <v>186.9</v>
      </c>
      <c r="N402" s="135">
        <v>186.9</v>
      </c>
    </row>
    <row r="403" spans="1:14" ht="13.5" thickBot="1" x14ac:dyDescent="0.25">
      <c r="A403" s="80" t="s">
        <v>255</v>
      </c>
      <c r="B403" s="129">
        <v>0</v>
      </c>
      <c r="C403" s="129">
        <v>0</v>
      </c>
      <c r="D403" s="129">
        <v>0</v>
      </c>
      <c r="E403" s="129">
        <v>0</v>
      </c>
      <c r="F403" s="129">
        <v>0</v>
      </c>
      <c r="G403" s="129">
        <v>0</v>
      </c>
      <c r="H403" s="129">
        <v>0</v>
      </c>
      <c r="I403" s="129">
        <v>0</v>
      </c>
      <c r="J403" s="129">
        <v>0</v>
      </c>
      <c r="K403" s="129">
        <v>0</v>
      </c>
      <c r="L403" s="129">
        <v>0</v>
      </c>
      <c r="M403" s="129">
        <v>0</v>
      </c>
      <c r="N403" s="135">
        <v>0</v>
      </c>
    </row>
    <row r="404" spans="1:14" ht="23.25" thickBot="1" x14ac:dyDescent="0.25">
      <c r="A404" s="132" t="s">
        <v>325</v>
      </c>
      <c r="B404" s="133">
        <v>0</v>
      </c>
      <c r="C404" s="133">
        <v>0</v>
      </c>
      <c r="D404" s="133">
        <v>0</v>
      </c>
      <c r="E404" s="133">
        <v>0</v>
      </c>
      <c r="F404" s="133">
        <v>0</v>
      </c>
      <c r="G404" s="133">
        <v>0</v>
      </c>
      <c r="H404" s="133">
        <v>0</v>
      </c>
      <c r="I404" s="133">
        <v>0</v>
      </c>
      <c r="J404" s="133">
        <v>0</v>
      </c>
      <c r="K404" s="133">
        <v>0</v>
      </c>
      <c r="L404" s="133">
        <v>0</v>
      </c>
      <c r="M404" s="133">
        <v>0</v>
      </c>
      <c r="N404" s="133">
        <v>0</v>
      </c>
    </row>
    <row r="405" spans="1:14" x14ac:dyDescent="0.2">
      <c r="A405" s="80" t="s">
        <v>326</v>
      </c>
      <c r="B405" s="129">
        <v>0</v>
      </c>
      <c r="C405" s="129">
        <v>0</v>
      </c>
      <c r="D405" s="129">
        <v>0</v>
      </c>
      <c r="E405" s="129">
        <v>0</v>
      </c>
      <c r="F405" s="129">
        <v>0</v>
      </c>
      <c r="G405" s="129">
        <v>0</v>
      </c>
      <c r="H405" s="129">
        <v>0</v>
      </c>
      <c r="I405" s="129">
        <v>0</v>
      </c>
      <c r="J405" s="129">
        <v>0</v>
      </c>
      <c r="K405" s="129">
        <v>0</v>
      </c>
      <c r="L405" s="129">
        <v>0</v>
      </c>
      <c r="M405" s="129">
        <v>0</v>
      </c>
      <c r="N405" s="129">
        <v>0</v>
      </c>
    </row>
    <row r="406" spans="1:14" x14ac:dyDescent="0.2">
      <c r="A406" s="80" t="s">
        <v>327</v>
      </c>
      <c r="B406" s="129">
        <v>0</v>
      </c>
      <c r="C406" s="129">
        <v>0</v>
      </c>
      <c r="D406" s="129">
        <v>0</v>
      </c>
      <c r="E406" s="129">
        <v>0</v>
      </c>
      <c r="F406" s="129">
        <v>0</v>
      </c>
      <c r="G406" s="129">
        <v>0</v>
      </c>
      <c r="H406" s="129">
        <v>0</v>
      </c>
      <c r="I406" s="129">
        <v>0</v>
      </c>
      <c r="J406" s="129">
        <v>0</v>
      </c>
      <c r="K406" s="129">
        <v>0</v>
      </c>
      <c r="L406" s="129">
        <v>0</v>
      </c>
      <c r="M406" s="129">
        <v>0</v>
      </c>
      <c r="N406" s="129">
        <v>0</v>
      </c>
    </row>
    <row r="407" spans="1:14" ht="22.5" x14ac:dyDescent="0.2">
      <c r="A407" s="80" t="s">
        <v>328</v>
      </c>
      <c r="B407" s="129">
        <v>0</v>
      </c>
      <c r="C407" s="129">
        <v>0</v>
      </c>
      <c r="D407" s="129">
        <v>0</v>
      </c>
      <c r="E407" s="129">
        <v>0</v>
      </c>
      <c r="F407" s="129">
        <v>0</v>
      </c>
      <c r="G407" s="129">
        <v>0</v>
      </c>
      <c r="H407" s="129">
        <v>0</v>
      </c>
      <c r="I407" s="129">
        <v>0</v>
      </c>
      <c r="J407" s="129">
        <v>0</v>
      </c>
      <c r="K407" s="129">
        <v>0</v>
      </c>
      <c r="L407" s="129">
        <v>0</v>
      </c>
      <c r="M407" s="129">
        <v>0</v>
      </c>
      <c r="N407" s="129">
        <v>0</v>
      </c>
    </row>
    <row r="408" spans="1:14" ht="13.5" thickBot="1" x14ac:dyDescent="0.25">
      <c r="A408" s="80" t="s">
        <v>255</v>
      </c>
      <c r="B408" s="129">
        <v>0</v>
      </c>
      <c r="C408" s="129">
        <v>0</v>
      </c>
      <c r="D408" s="129">
        <v>0</v>
      </c>
      <c r="E408" s="129">
        <v>0</v>
      </c>
      <c r="F408" s="129">
        <v>0</v>
      </c>
      <c r="G408" s="129">
        <v>0</v>
      </c>
      <c r="H408" s="129">
        <v>0</v>
      </c>
      <c r="I408" s="129">
        <v>0</v>
      </c>
      <c r="J408" s="129">
        <v>0</v>
      </c>
      <c r="K408" s="129">
        <v>0</v>
      </c>
      <c r="L408" s="129">
        <v>0</v>
      </c>
      <c r="M408" s="129">
        <v>0</v>
      </c>
      <c r="N408" s="129">
        <v>0</v>
      </c>
    </row>
    <row r="409" spans="1:14" ht="13.5" thickBot="1" x14ac:dyDescent="0.25">
      <c r="A409" s="132" t="s">
        <v>367</v>
      </c>
      <c r="B409" s="133">
        <v>0</v>
      </c>
      <c r="C409" s="133">
        <v>0</v>
      </c>
      <c r="D409" s="133">
        <v>0</v>
      </c>
      <c r="E409" s="133">
        <v>0</v>
      </c>
      <c r="F409" s="133">
        <v>0</v>
      </c>
      <c r="G409" s="133">
        <v>0</v>
      </c>
      <c r="H409" s="133">
        <v>0</v>
      </c>
      <c r="I409" s="133">
        <v>0</v>
      </c>
      <c r="J409" s="133">
        <v>0</v>
      </c>
      <c r="K409" s="133">
        <v>0</v>
      </c>
      <c r="L409" s="133">
        <v>0</v>
      </c>
      <c r="M409" s="133">
        <v>0</v>
      </c>
      <c r="N409" s="133">
        <v>0</v>
      </c>
    </row>
    <row r="410" spans="1:14" x14ac:dyDescent="0.2">
      <c r="A410" s="80" t="s">
        <v>330</v>
      </c>
      <c r="B410" s="129">
        <v>0</v>
      </c>
      <c r="C410" s="129">
        <v>0</v>
      </c>
      <c r="D410" s="129">
        <v>0</v>
      </c>
      <c r="E410" s="129">
        <v>0</v>
      </c>
      <c r="F410" s="129">
        <v>0</v>
      </c>
      <c r="G410" s="129">
        <v>0</v>
      </c>
      <c r="H410" s="129">
        <v>0</v>
      </c>
      <c r="I410" s="129">
        <v>0</v>
      </c>
      <c r="J410" s="129">
        <v>0</v>
      </c>
      <c r="K410" s="129">
        <v>0</v>
      </c>
      <c r="L410" s="129">
        <v>0</v>
      </c>
      <c r="M410" s="129">
        <v>0</v>
      </c>
      <c r="N410" s="135">
        <v>0</v>
      </c>
    </row>
    <row r="411" spans="1:14" x14ac:dyDescent="0.2">
      <c r="A411" s="80" t="s">
        <v>331</v>
      </c>
      <c r="B411" s="129">
        <v>0</v>
      </c>
      <c r="C411" s="129">
        <v>0</v>
      </c>
      <c r="D411" s="129">
        <v>0</v>
      </c>
      <c r="E411" s="129">
        <v>0</v>
      </c>
      <c r="F411" s="129">
        <v>0</v>
      </c>
      <c r="G411" s="129">
        <v>0</v>
      </c>
      <c r="H411" s="129">
        <v>0</v>
      </c>
      <c r="I411" s="129">
        <v>0</v>
      </c>
      <c r="J411" s="129">
        <v>0</v>
      </c>
      <c r="K411" s="129">
        <v>0</v>
      </c>
      <c r="L411" s="129">
        <v>0</v>
      </c>
      <c r="M411" s="129">
        <v>0</v>
      </c>
      <c r="N411" s="135">
        <v>0</v>
      </c>
    </row>
    <row r="412" spans="1:14" ht="22.5" x14ac:dyDescent="0.2">
      <c r="A412" s="80" t="s">
        <v>332</v>
      </c>
      <c r="B412" s="129">
        <v>0</v>
      </c>
      <c r="C412" s="129">
        <v>0</v>
      </c>
      <c r="D412" s="129">
        <v>0</v>
      </c>
      <c r="E412" s="129">
        <v>0</v>
      </c>
      <c r="F412" s="129">
        <v>0</v>
      </c>
      <c r="G412" s="129">
        <v>0</v>
      </c>
      <c r="H412" s="129">
        <v>0</v>
      </c>
      <c r="I412" s="129">
        <v>0</v>
      </c>
      <c r="J412" s="129">
        <v>0</v>
      </c>
      <c r="K412" s="129">
        <v>0</v>
      </c>
      <c r="L412" s="129">
        <v>0</v>
      </c>
      <c r="M412" s="129">
        <v>0</v>
      </c>
      <c r="N412" s="135">
        <v>0</v>
      </c>
    </row>
    <row r="413" spans="1:14" x14ac:dyDescent="0.2">
      <c r="A413" s="80" t="s">
        <v>333</v>
      </c>
      <c r="B413" s="129">
        <v>0</v>
      </c>
      <c r="C413" s="129">
        <v>0</v>
      </c>
      <c r="D413" s="129">
        <v>0</v>
      </c>
      <c r="E413" s="129">
        <v>0</v>
      </c>
      <c r="F413" s="129">
        <v>0</v>
      </c>
      <c r="G413" s="129">
        <v>0</v>
      </c>
      <c r="H413" s="129">
        <v>0</v>
      </c>
      <c r="I413" s="129">
        <v>0</v>
      </c>
      <c r="J413" s="129">
        <v>0</v>
      </c>
      <c r="K413" s="129">
        <v>0</v>
      </c>
      <c r="L413" s="129">
        <v>0</v>
      </c>
      <c r="M413" s="129">
        <v>0</v>
      </c>
      <c r="N413" s="135">
        <v>0</v>
      </c>
    </row>
    <row r="414" spans="1:14" x14ac:dyDescent="0.2">
      <c r="A414" s="80" t="s">
        <v>334</v>
      </c>
      <c r="B414" s="129">
        <v>0</v>
      </c>
      <c r="C414" s="129">
        <v>0</v>
      </c>
      <c r="D414" s="129">
        <v>0</v>
      </c>
      <c r="E414" s="129">
        <v>0</v>
      </c>
      <c r="F414" s="129">
        <v>0</v>
      </c>
      <c r="G414" s="129">
        <v>0</v>
      </c>
      <c r="H414" s="129">
        <v>0</v>
      </c>
      <c r="I414" s="129">
        <v>0</v>
      </c>
      <c r="J414" s="129">
        <v>0</v>
      </c>
      <c r="K414" s="129">
        <v>0</v>
      </c>
      <c r="L414" s="129">
        <v>0</v>
      </c>
      <c r="M414" s="129">
        <v>0</v>
      </c>
      <c r="N414" s="135">
        <v>0</v>
      </c>
    </row>
    <row r="415" spans="1:14" x14ac:dyDescent="0.2">
      <c r="A415" s="80" t="s">
        <v>335</v>
      </c>
      <c r="B415" s="129">
        <v>0</v>
      </c>
      <c r="C415" s="129">
        <v>0</v>
      </c>
      <c r="D415" s="129">
        <v>0</v>
      </c>
      <c r="E415" s="129">
        <v>0</v>
      </c>
      <c r="F415" s="129">
        <v>0</v>
      </c>
      <c r="G415" s="129">
        <v>0</v>
      </c>
      <c r="H415" s="129">
        <v>0</v>
      </c>
      <c r="I415" s="129">
        <v>0</v>
      </c>
      <c r="J415" s="129">
        <v>0</v>
      </c>
      <c r="K415" s="129">
        <v>0</v>
      </c>
      <c r="L415" s="129">
        <v>0</v>
      </c>
      <c r="M415" s="129">
        <v>0</v>
      </c>
      <c r="N415" s="135">
        <v>0</v>
      </c>
    </row>
    <row r="416" spans="1:14" x14ac:dyDescent="0.2">
      <c r="A416" s="80" t="s">
        <v>334</v>
      </c>
      <c r="B416" s="129">
        <v>0</v>
      </c>
      <c r="C416" s="129">
        <v>0</v>
      </c>
      <c r="D416" s="129">
        <v>0</v>
      </c>
      <c r="E416" s="129">
        <v>0</v>
      </c>
      <c r="F416" s="129">
        <v>0</v>
      </c>
      <c r="G416" s="129">
        <v>0</v>
      </c>
      <c r="H416" s="129">
        <v>0</v>
      </c>
      <c r="I416" s="129">
        <v>0</v>
      </c>
      <c r="J416" s="129">
        <v>0</v>
      </c>
      <c r="K416" s="129">
        <v>0</v>
      </c>
      <c r="L416" s="129">
        <v>0</v>
      </c>
      <c r="M416" s="129">
        <v>0</v>
      </c>
      <c r="N416" s="135">
        <v>0</v>
      </c>
    </row>
    <row r="417" spans="1:14" ht="13.5" thickBot="1" x14ac:dyDescent="0.25">
      <c r="A417" s="80" t="s">
        <v>255</v>
      </c>
      <c r="B417" s="129">
        <v>0</v>
      </c>
      <c r="C417" s="129">
        <v>0</v>
      </c>
      <c r="D417" s="129">
        <v>0</v>
      </c>
      <c r="E417" s="129">
        <v>0</v>
      </c>
      <c r="F417" s="129">
        <v>0</v>
      </c>
      <c r="G417" s="129">
        <v>0</v>
      </c>
      <c r="H417" s="129">
        <v>0</v>
      </c>
      <c r="I417" s="129">
        <v>0</v>
      </c>
      <c r="J417" s="129">
        <v>0</v>
      </c>
      <c r="K417" s="129">
        <v>0</v>
      </c>
      <c r="L417" s="129">
        <v>0</v>
      </c>
      <c r="M417" s="129">
        <v>0</v>
      </c>
      <c r="N417" s="135">
        <v>0</v>
      </c>
    </row>
    <row r="418" spans="1:14" ht="13.5" thickBot="1" x14ac:dyDescent="0.25">
      <c r="A418" s="132" t="s">
        <v>336</v>
      </c>
      <c r="B418" s="133">
        <v>0</v>
      </c>
      <c r="C418" s="133">
        <v>0</v>
      </c>
      <c r="D418" s="133">
        <v>0</v>
      </c>
      <c r="E418" s="133">
        <v>0</v>
      </c>
      <c r="F418" s="133">
        <v>0</v>
      </c>
      <c r="G418" s="133">
        <v>0</v>
      </c>
      <c r="H418" s="133">
        <v>0</v>
      </c>
      <c r="I418" s="133">
        <v>0</v>
      </c>
      <c r="J418" s="133">
        <v>0</v>
      </c>
      <c r="K418" s="133">
        <v>0</v>
      </c>
      <c r="L418" s="133">
        <v>0</v>
      </c>
      <c r="M418" s="133">
        <v>0</v>
      </c>
      <c r="N418" s="133">
        <v>0</v>
      </c>
    </row>
    <row r="419" spans="1:14" x14ac:dyDescent="0.2">
      <c r="A419" s="80" t="s">
        <v>337</v>
      </c>
      <c r="B419" s="129">
        <v>0</v>
      </c>
      <c r="C419" s="129">
        <v>0</v>
      </c>
      <c r="D419" s="129">
        <v>0</v>
      </c>
      <c r="E419" s="129">
        <v>0</v>
      </c>
      <c r="F419" s="129">
        <v>0</v>
      </c>
      <c r="G419" s="129">
        <v>0</v>
      </c>
      <c r="H419" s="129">
        <v>0</v>
      </c>
      <c r="I419" s="129">
        <v>0</v>
      </c>
      <c r="J419" s="129">
        <v>0</v>
      </c>
      <c r="K419" s="129">
        <v>0</v>
      </c>
      <c r="L419" s="129">
        <v>0</v>
      </c>
      <c r="M419" s="129">
        <v>0</v>
      </c>
      <c r="N419" s="135">
        <v>0</v>
      </c>
    </row>
    <row r="420" spans="1:14" x14ac:dyDescent="0.2">
      <c r="A420" s="80" t="s">
        <v>338</v>
      </c>
      <c r="B420" s="129">
        <v>0</v>
      </c>
      <c r="C420" s="129">
        <v>0</v>
      </c>
      <c r="D420" s="129">
        <v>0</v>
      </c>
      <c r="E420" s="129">
        <v>0</v>
      </c>
      <c r="F420" s="129">
        <v>0</v>
      </c>
      <c r="G420" s="129">
        <v>0</v>
      </c>
      <c r="H420" s="129">
        <v>0</v>
      </c>
      <c r="I420" s="129">
        <v>0</v>
      </c>
      <c r="J420" s="129">
        <v>0</v>
      </c>
      <c r="K420" s="129">
        <v>0</v>
      </c>
      <c r="L420" s="129">
        <v>0</v>
      </c>
      <c r="M420" s="129">
        <v>0</v>
      </c>
      <c r="N420" s="135">
        <v>0</v>
      </c>
    </row>
    <row r="421" spans="1:14" ht="13.5" thickBot="1" x14ac:dyDescent="0.25">
      <c r="A421" s="80" t="s">
        <v>255</v>
      </c>
      <c r="B421" s="129">
        <v>0</v>
      </c>
      <c r="C421" s="129">
        <v>0</v>
      </c>
      <c r="D421" s="129">
        <v>0</v>
      </c>
      <c r="E421" s="129">
        <v>0</v>
      </c>
      <c r="F421" s="129">
        <v>0</v>
      </c>
      <c r="G421" s="129">
        <v>0</v>
      </c>
      <c r="H421" s="129">
        <v>0</v>
      </c>
      <c r="I421" s="129">
        <v>0</v>
      </c>
      <c r="J421" s="129">
        <v>0</v>
      </c>
      <c r="K421" s="129">
        <v>0</v>
      </c>
      <c r="L421" s="129">
        <v>0</v>
      </c>
      <c r="M421" s="129">
        <v>0</v>
      </c>
      <c r="N421" s="135">
        <v>0</v>
      </c>
    </row>
    <row r="422" spans="1:14" ht="13.5" thickBot="1" x14ac:dyDescent="0.25">
      <c r="A422" s="132" t="s">
        <v>339</v>
      </c>
      <c r="B422" s="133">
        <v>960</v>
      </c>
      <c r="C422" s="133">
        <v>0</v>
      </c>
      <c r="D422" s="133">
        <v>2080</v>
      </c>
      <c r="E422" s="133">
        <v>2141</v>
      </c>
      <c r="F422" s="133">
        <v>2340</v>
      </c>
      <c r="G422" s="133">
        <v>2560</v>
      </c>
      <c r="H422" s="133">
        <v>4361</v>
      </c>
      <c r="I422" s="133">
        <v>6092</v>
      </c>
      <c r="J422" s="133">
        <v>2841</v>
      </c>
      <c r="K422" s="133">
        <v>5216</v>
      </c>
      <c r="L422" s="133">
        <v>3429</v>
      </c>
      <c r="M422" s="133">
        <v>5434.2199999999993</v>
      </c>
      <c r="N422" s="133">
        <v>37454.22</v>
      </c>
    </row>
    <row r="423" spans="1:14" ht="13.5" thickBot="1" x14ac:dyDescent="0.25">
      <c r="A423" s="137" t="s">
        <v>339</v>
      </c>
      <c r="B423" s="138">
        <v>960</v>
      </c>
      <c r="C423" s="138">
        <v>0</v>
      </c>
      <c r="D423" s="138">
        <v>2080</v>
      </c>
      <c r="E423" s="138">
        <v>2141</v>
      </c>
      <c r="F423" s="138">
        <v>2340</v>
      </c>
      <c r="G423" s="138">
        <v>2560</v>
      </c>
      <c r="H423" s="138">
        <v>4361</v>
      </c>
      <c r="I423" s="138">
        <v>6092</v>
      </c>
      <c r="J423" s="138">
        <v>2841</v>
      </c>
      <c r="K423" s="138">
        <v>5216</v>
      </c>
      <c r="L423" s="138">
        <v>3429</v>
      </c>
      <c r="M423" s="138">
        <v>5434.2199999999993</v>
      </c>
      <c r="N423" s="139">
        <v>37454.22</v>
      </c>
    </row>
    <row r="424" spans="1:14" ht="13.5" thickBot="1" x14ac:dyDescent="0.25">
      <c r="A424" s="140" t="s">
        <v>250</v>
      </c>
      <c r="B424" s="141">
        <v>42149.1</v>
      </c>
      <c r="C424" s="141">
        <v>12245</v>
      </c>
      <c r="D424" s="141">
        <v>33328</v>
      </c>
      <c r="E424" s="141">
        <v>81932</v>
      </c>
      <c r="F424" s="141">
        <v>71470</v>
      </c>
      <c r="G424" s="141">
        <v>101072</v>
      </c>
      <c r="H424" s="141">
        <v>101571</v>
      </c>
      <c r="I424" s="141">
        <v>100974</v>
      </c>
      <c r="J424" s="141">
        <v>69956</v>
      </c>
      <c r="K424" s="141">
        <v>49125</v>
      </c>
      <c r="L424" s="141">
        <v>44509.07</v>
      </c>
      <c r="M424" s="141">
        <v>58372.97</v>
      </c>
      <c r="N424" s="141">
        <v>766704.1399999999</v>
      </c>
    </row>
    <row r="426" spans="1:14" x14ac:dyDescent="0.2">
      <c r="N426" s="142"/>
    </row>
    <row r="428" spans="1:14" ht="12.75" customHeight="1" x14ac:dyDescent="0.2">
      <c r="A428" s="220" t="s">
        <v>371</v>
      </c>
      <c r="B428" s="220"/>
      <c r="C428" s="220"/>
      <c r="D428" s="220"/>
      <c r="E428" s="220"/>
      <c r="F428" s="220"/>
      <c r="G428" s="220"/>
      <c r="H428" s="220"/>
      <c r="I428" s="220"/>
      <c r="J428" s="220"/>
      <c r="K428" s="220"/>
      <c r="L428" s="220"/>
      <c r="M428" s="220"/>
      <c r="N428" s="220"/>
    </row>
    <row r="429" spans="1:14" ht="13.5" customHeight="1" thickBot="1" x14ac:dyDescent="0.25">
      <c r="A429" s="221"/>
      <c r="B429" s="221"/>
      <c r="C429" s="221"/>
      <c r="D429" s="221"/>
      <c r="E429" s="221"/>
      <c r="F429" s="221"/>
      <c r="G429" s="221"/>
      <c r="H429" s="221"/>
      <c r="I429" s="221"/>
      <c r="J429" s="221"/>
      <c r="K429" s="221"/>
      <c r="L429" s="221"/>
      <c r="M429" s="221"/>
      <c r="N429" s="221"/>
    </row>
    <row r="430" spans="1:14" ht="13.5" thickBot="1" x14ac:dyDescent="0.25">
      <c r="A430" s="124" t="s">
        <v>237</v>
      </c>
      <c r="B430" s="125" t="s">
        <v>238</v>
      </c>
      <c r="C430" s="125" t="s">
        <v>239</v>
      </c>
      <c r="D430" s="125" t="s">
        <v>240</v>
      </c>
      <c r="E430" s="125" t="s">
        <v>241</v>
      </c>
      <c r="F430" s="125" t="s">
        <v>242</v>
      </c>
      <c r="G430" s="125" t="s">
        <v>243</v>
      </c>
      <c r="H430" s="125" t="s">
        <v>244</v>
      </c>
      <c r="I430" s="125" t="s">
        <v>245</v>
      </c>
      <c r="J430" s="125" t="s">
        <v>246</v>
      </c>
      <c r="K430" s="125" t="s">
        <v>247</v>
      </c>
      <c r="L430" s="125" t="s">
        <v>248</v>
      </c>
      <c r="M430" s="125" t="s">
        <v>249</v>
      </c>
      <c r="N430" s="126" t="s">
        <v>250</v>
      </c>
    </row>
    <row r="431" spans="1:14" ht="13.5" thickBot="1" x14ac:dyDescent="0.25">
      <c r="A431" s="127" t="s">
        <v>251</v>
      </c>
      <c r="B431" s="128">
        <v>3631.3</v>
      </c>
      <c r="C431" s="128">
        <v>1039.5</v>
      </c>
      <c r="D431" s="128">
        <v>520</v>
      </c>
      <c r="E431" s="128">
        <v>2080</v>
      </c>
      <c r="F431" s="128">
        <v>0</v>
      </c>
      <c r="G431" s="128">
        <v>520</v>
      </c>
      <c r="H431" s="128">
        <v>0</v>
      </c>
      <c r="I431" s="128">
        <v>0</v>
      </c>
      <c r="J431" s="128">
        <v>0</v>
      </c>
      <c r="K431" s="128">
        <v>0</v>
      </c>
      <c r="L431" s="128">
        <v>0</v>
      </c>
      <c r="M431" s="128">
        <v>0</v>
      </c>
      <c r="N431" s="128">
        <v>7790.8</v>
      </c>
    </row>
    <row r="432" spans="1:14" x14ac:dyDescent="0.2">
      <c r="A432" s="77" t="s">
        <v>252</v>
      </c>
      <c r="B432" s="143">
        <v>0</v>
      </c>
      <c r="C432" s="143">
        <v>0</v>
      </c>
      <c r="D432" s="143">
        <v>0</v>
      </c>
      <c r="E432" s="143">
        <v>0</v>
      </c>
      <c r="F432" s="143">
        <v>0</v>
      </c>
      <c r="G432" s="143">
        <v>0</v>
      </c>
      <c r="H432" s="143">
        <v>0</v>
      </c>
      <c r="I432" s="143">
        <v>0</v>
      </c>
      <c r="J432" s="143">
        <v>0</v>
      </c>
      <c r="K432" s="143">
        <v>0</v>
      </c>
      <c r="L432" s="143">
        <v>0</v>
      </c>
      <c r="M432" s="143">
        <v>0</v>
      </c>
      <c r="N432" s="130">
        <v>0</v>
      </c>
    </row>
    <row r="433" spans="1:14" x14ac:dyDescent="0.2">
      <c r="A433" s="77" t="s">
        <v>234</v>
      </c>
      <c r="B433" s="143">
        <v>0</v>
      </c>
      <c r="C433" s="143">
        <v>0</v>
      </c>
      <c r="D433" s="143">
        <v>0</v>
      </c>
      <c r="E433" s="143">
        <v>0</v>
      </c>
      <c r="F433" s="143">
        <v>0</v>
      </c>
      <c r="G433" s="143">
        <v>0</v>
      </c>
      <c r="H433" s="143">
        <v>0</v>
      </c>
      <c r="I433" s="143">
        <v>0</v>
      </c>
      <c r="J433" s="143">
        <v>0</v>
      </c>
      <c r="K433" s="143">
        <v>0</v>
      </c>
      <c r="L433" s="143">
        <v>0</v>
      </c>
      <c r="M433" s="143">
        <v>0</v>
      </c>
      <c r="N433" s="130">
        <v>0</v>
      </c>
    </row>
    <row r="434" spans="1:14" x14ac:dyDescent="0.2">
      <c r="A434" s="77" t="s">
        <v>253</v>
      </c>
      <c r="B434" s="143">
        <v>0</v>
      </c>
      <c r="C434" s="143">
        <v>0</v>
      </c>
      <c r="D434" s="143">
        <v>0</v>
      </c>
      <c r="E434" s="143">
        <v>0</v>
      </c>
      <c r="F434" s="143">
        <v>0</v>
      </c>
      <c r="G434" s="143">
        <v>0</v>
      </c>
      <c r="H434" s="143">
        <v>0</v>
      </c>
      <c r="I434" s="143">
        <v>0</v>
      </c>
      <c r="J434" s="143">
        <v>0</v>
      </c>
      <c r="K434" s="143">
        <v>0</v>
      </c>
      <c r="L434" s="143">
        <v>0</v>
      </c>
      <c r="M434" s="143">
        <v>0</v>
      </c>
      <c r="N434" s="130">
        <v>0</v>
      </c>
    </row>
    <row r="435" spans="1:14" x14ac:dyDescent="0.2">
      <c r="A435" s="78" t="s">
        <v>254</v>
      </c>
      <c r="B435" s="143">
        <v>0</v>
      </c>
      <c r="C435" s="143">
        <v>0</v>
      </c>
      <c r="D435" s="143">
        <v>0</v>
      </c>
      <c r="E435" s="143">
        <v>0</v>
      </c>
      <c r="F435" s="143">
        <v>0</v>
      </c>
      <c r="G435" s="143">
        <v>0</v>
      </c>
      <c r="H435" s="143">
        <v>0</v>
      </c>
      <c r="I435" s="143">
        <v>0</v>
      </c>
      <c r="J435" s="143">
        <v>0</v>
      </c>
      <c r="K435" s="143">
        <v>0</v>
      </c>
      <c r="L435" s="143">
        <v>0</v>
      </c>
      <c r="M435" s="143">
        <v>0</v>
      </c>
      <c r="N435" s="130">
        <v>0</v>
      </c>
    </row>
    <row r="436" spans="1:14" ht="13.5" thickBot="1" x14ac:dyDescent="0.25">
      <c r="A436" s="79" t="s">
        <v>255</v>
      </c>
      <c r="B436" s="130">
        <v>3631.3</v>
      </c>
      <c r="C436" s="143">
        <v>1039.5</v>
      </c>
      <c r="D436" s="143">
        <v>520</v>
      </c>
      <c r="E436" s="143">
        <v>2080</v>
      </c>
      <c r="F436" s="130">
        <v>0</v>
      </c>
      <c r="G436" s="143">
        <v>520</v>
      </c>
      <c r="H436" s="143">
        <v>0</v>
      </c>
      <c r="I436" s="143">
        <v>0</v>
      </c>
      <c r="J436" s="130">
        <v>0</v>
      </c>
      <c r="K436" s="143">
        <v>0</v>
      </c>
      <c r="L436" s="143">
        <v>0</v>
      </c>
      <c r="M436" s="143">
        <v>0</v>
      </c>
      <c r="N436" s="130">
        <v>7790.8</v>
      </c>
    </row>
    <row r="437" spans="1:14" ht="13.5" thickBot="1" x14ac:dyDescent="0.25">
      <c r="A437" s="132" t="s">
        <v>256</v>
      </c>
      <c r="B437" s="128">
        <v>0</v>
      </c>
      <c r="C437" s="128">
        <v>0</v>
      </c>
      <c r="D437" s="128">
        <v>0</v>
      </c>
      <c r="E437" s="128">
        <v>0</v>
      </c>
      <c r="F437" s="128">
        <v>0</v>
      </c>
      <c r="G437" s="128">
        <v>0</v>
      </c>
      <c r="H437" s="128">
        <v>0</v>
      </c>
      <c r="I437" s="128">
        <v>0</v>
      </c>
      <c r="J437" s="128">
        <v>0</v>
      </c>
      <c r="K437" s="128">
        <v>0</v>
      </c>
      <c r="L437" s="128">
        <v>0</v>
      </c>
      <c r="M437" s="128">
        <v>0</v>
      </c>
      <c r="N437" s="128">
        <v>0</v>
      </c>
    </row>
    <row r="438" spans="1:14" x14ac:dyDescent="0.2">
      <c r="A438" s="80" t="s">
        <v>257</v>
      </c>
      <c r="B438" s="143">
        <v>0</v>
      </c>
      <c r="C438" s="143">
        <v>0</v>
      </c>
      <c r="D438" s="143">
        <v>0</v>
      </c>
      <c r="E438" s="143">
        <v>0</v>
      </c>
      <c r="F438" s="143">
        <v>0</v>
      </c>
      <c r="G438" s="143">
        <v>0</v>
      </c>
      <c r="H438" s="143">
        <v>0</v>
      </c>
      <c r="I438" s="143">
        <v>0</v>
      </c>
      <c r="J438" s="143">
        <v>0</v>
      </c>
      <c r="K438" s="143">
        <v>0</v>
      </c>
      <c r="L438" s="143">
        <v>0</v>
      </c>
      <c r="M438" s="143">
        <v>0</v>
      </c>
      <c r="N438" s="130">
        <v>0</v>
      </c>
    </row>
    <row r="439" spans="1:14" x14ac:dyDescent="0.2">
      <c r="A439" s="80" t="s">
        <v>258</v>
      </c>
      <c r="B439" s="143">
        <v>0</v>
      </c>
      <c r="C439" s="143">
        <v>0</v>
      </c>
      <c r="D439" s="143">
        <v>0</v>
      </c>
      <c r="E439" s="143">
        <v>0</v>
      </c>
      <c r="F439" s="143">
        <v>0</v>
      </c>
      <c r="G439" s="143">
        <v>0</v>
      </c>
      <c r="H439" s="143">
        <v>0</v>
      </c>
      <c r="I439" s="143">
        <v>0</v>
      </c>
      <c r="J439" s="143">
        <v>0</v>
      </c>
      <c r="K439" s="143">
        <v>0</v>
      </c>
      <c r="L439" s="143">
        <v>0</v>
      </c>
      <c r="M439" s="143">
        <v>0</v>
      </c>
      <c r="N439" s="130">
        <v>0</v>
      </c>
    </row>
    <row r="440" spans="1:14" x14ac:dyDescent="0.2">
      <c r="A440" s="80" t="s">
        <v>259</v>
      </c>
      <c r="B440" s="143">
        <v>0</v>
      </c>
      <c r="C440" s="143">
        <v>0</v>
      </c>
      <c r="D440" s="143">
        <v>0</v>
      </c>
      <c r="E440" s="143">
        <v>0</v>
      </c>
      <c r="F440" s="143">
        <v>0</v>
      </c>
      <c r="G440" s="143">
        <v>0</v>
      </c>
      <c r="H440" s="143">
        <v>0</v>
      </c>
      <c r="I440" s="143">
        <v>0</v>
      </c>
      <c r="J440" s="143">
        <v>0</v>
      </c>
      <c r="K440" s="143">
        <v>0</v>
      </c>
      <c r="L440" s="143">
        <v>0</v>
      </c>
      <c r="M440" s="143">
        <v>0</v>
      </c>
      <c r="N440" s="130">
        <v>0</v>
      </c>
    </row>
    <row r="441" spans="1:14" x14ac:dyDescent="0.2">
      <c r="A441" s="80" t="s">
        <v>260</v>
      </c>
      <c r="B441" s="143">
        <v>0</v>
      </c>
      <c r="C441" s="143">
        <v>0</v>
      </c>
      <c r="D441" s="143">
        <v>0</v>
      </c>
      <c r="E441" s="143">
        <v>0</v>
      </c>
      <c r="F441" s="143">
        <v>0</v>
      </c>
      <c r="G441" s="143">
        <v>0</v>
      </c>
      <c r="H441" s="143">
        <v>0</v>
      </c>
      <c r="I441" s="143">
        <v>0</v>
      </c>
      <c r="J441" s="143">
        <v>0</v>
      </c>
      <c r="K441" s="143">
        <v>0</v>
      </c>
      <c r="L441" s="143">
        <v>0</v>
      </c>
      <c r="M441" s="143">
        <v>0</v>
      </c>
      <c r="N441" s="130">
        <v>0</v>
      </c>
    </row>
    <row r="442" spans="1:14" x14ac:dyDescent="0.2">
      <c r="A442" s="80" t="s">
        <v>261</v>
      </c>
      <c r="B442" s="143">
        <v>0</v>
      </c>
      <c r="C442" s="143">
        <v>0</v>
      </c>
      <c r="D442" s="143">
        <v>0</v>
      </c>
      <c r="E442" s="143">
        <v>0</v>
      </c>
      <c r="F442" s="143">
        <v>0</v>
      </c>
      <c r="G442" s="143">
        <v>0</v>
      </c>
      <c r="H442" s="143">
        <v>0</v>
      </c>
      <c r="I442" s="143">
        <v>0</v>
      </c>
      <c r="J442" s="143">
        <v>0</v>
      </c>
      <c r="K442" s="143">
        <v>0</v>
      </c>
      <c r="L442" s="143">
        <v>0</v>
      </c>
      <c r="M442" s="143">
        <v>0</v>
      </c>
      <c r="N442" s="130">
        <v>0</v>
      </c>
    </row>
    <row r="443" spans="1:14" ht="13.5" thickBot="1" x14ac:dyDescent="0.25">
      <c r="A443" s="80" t="s">
        <v>262</v>
      </c>
      <c r="B443" s="143">
        <v>0</v>
      </c>
      <c r="C443" s="143">
        <v>0</v>
      </c>
      <c r="D443" s="143">
        <v>0</v>
      </c>
      <c r="E443" s="143">
        <v>0</v>
      </c>
      <c r="F443" s="143">
        <v>0</v>
      </c>
      <c r="G443" s="143">
        <v>0</v>
      </c>
      <c r="H443" s="143">
        <v>0</v>
      </c>
      <c r="I443" s="143">
        <v>0</v>
      </c>
      <c r="J443" s="143">
        <v>0</v>
      </c>
      <c r="K443" s="143">
        <v>0</v>
      </c>
      <c r="L443" s="143">
        <v>0</v>
      </c>
      <c r="M443" s="143">
        <v>0</v>
      </c>
      <c r="N443" s="130">
        <v>0</v>
      </c>
    </row>
    <row r="444" spans="1:14" ht="13.5" thickBot="1" x14ac:dyDescent="0.25">
      <c r="A444" s="132" t="s">
        <v>263</v>
      </c>
      <c r="B444" s="128">
        <v>0</v>
      </c>
      <c r="C444" s="128">
        <v>0</v>
      </c>
      <c r="D444" s="128">
        <v>0</v>
      </c>
      <c r="E444" s="128">
        <v>0</v>
      </c>
      <c r="F444" s="128">
        <v>0</v>
      </c>
      <c r="G444" s="128">
        <v>0</v>
      </c>
      <c r="H444" s="128">
        <v>0</v>
      </c>
      <c r="I444" s="128">
        <v>0</v>
      </c>
      <c r="J444" s="128">
        <v>0</v>
      </c>
      <c r="K444" s="128">
        <v>0</v>
      </c>
      <c r="L444" s="128">
        <v>0</v>
      </c>
      <c r="M444" s="128">
        <v>0</v>
      </c>
      <c r="N444" s="128">
        <v>0</v>
      </c>
    </row>
    <row r="445" spans="1:14" x14ac:dyDescent="0.2">
      <c r="A445" s="80" t="s">
        <v>264</v>
      </c>
      <c r="B445" s="143">
        <v>0</v>
      </c>
      <c r="C445" s="143">
        <v>0</v>
      </c>
      <c r="D445" s="143">
        <v>0</v>
      </c>
      <c r="E445" s="143">
        <v>0</v>
      </c>
      <c r="F445" s="143">
        <v>0</v>
      </c>
      <c r="G445" s="143">
        <v>0</v>
      </c>
      <c r="H445" s="143">
        <v>0</v>
      </c>
      <c r="I445" s="143">
        <v>0</v>
      </c>
      <c r="J445" s="143">
        <v>0</v>
      </c>
      <c r="K445" s="143">
        <v>0</v>
      </c>
      <c r="L445" s="143">
        <v>0</v>
      </c>
      <c r="M445" s="143">
        <v>0</v>
      </c>
      <c r="N445" s="130">
        <v>0</v>
      </c>
    </row>
    <row r="446" spans="1:14" x14ac:dyDescent="0.2">
      <c r="A446" s="80" t="s">
        <v>265</v>
      </c>
      <c r="B446" s="143">
        <v>0</v>
      </c>
      <c r="C446" s="143">
        <v>0</v>
      </c>
      <c r="D446" s="143">
        <v>0</v>
      </c>
      <c r="E446" s="143">
        <v>0</v>
      </c>
      <c r="F446" s="143">
        <v>0</v>
      </c>
      <c r="G446" s="143">
        <v>0</v>
      </c>
      <c r="H446" s="143">
        <v>0</v>
      </c>
      <c r="I446" s="143">
        <v>0</v>
      </c>
      <c r="J446" s="143">
        <v>0</v>
      </c>
      <c r="K446" s="143">
        <v>0</v>
      </c>
      <c r="L446" s="143">
        <v>0</v>
      </c>
      <c r="M446" s="143">
        <v>0</v>
      </c>
      <c r="N446" s="130">
        <v>0</v>
      </c>
    </row>
    <row r="447" spans="1:14" ht="22.5" x14ac:dyDescent="0.2">
      <c r="A447" s="80" t="s">
        <v>266</v>
      </c>
      <c r="B447" s="143">
        <v>0</v>
      </c>
      <c r="C447" s="143">
        <v>0</v>
      </c>
      <c r="D447" s="143">
        <v>0</v>
      </c>
      <c r="E447" s="143">
        <v>0</v>
      </c>
      <c r="F447" s="143">
        <v>0</v>
      </c>
      <c r="G447" s="143">
        <v>0</v>
      </c>
      <c r="H447" s="143">
        <v>0</v>
      </c>
      <c r="I447" s="143">
        <v>0</v>
      </c>
      <c r="J447" s="143">
        <v>0</v>
      </c>
      <c r="K447" s="143">
        <v>0</v>
      </c>
      <c r="L447" s="143">
        <v>0</v>
      </c>
      <c r="M447" s="143">
        <v>0</v>
      </c>
      <c r="N447" s="130">
        <v>0</v>
      </c>
    </row>
    <row r="448" spans="1:14" ht="23.25" thickBot="1" x14ac:dyDescent="0.25">
      <c r="A448" s="80" t="s">
        <v>267</v>
      </c>
      <c r="B448" s="143">
        <v>0</v>
      </c>
      <c r="C448" s="143">
        <v>0</v>
      </c>
      <c r="D448" s="143">
        <v>0</v>
      </c>
      <c r="E448" s="143">
        <v>0</v>
      </c>
      <c r="F448" s="143">
        <v>0</v>
      </c>
      <c r="G448" s="143">
        <v>0</v>
      </c>
      <c r="H448" s="143">
        <v>0</v>
      </c>
      <c r="I448" s="143">
        <v>0</v>
      </c>
      <c r="J448" s="143">
        <v>0</v>
      </c>
      <c r="K448" s="143">
        <v>0</v>
      </c>
      <c r="L448" s="143">
        <v>0</v>
      </c>
      <c r="M448" s="143">
        <v>0</v>
      </c>
      <c r="N448" s="130">
        <v>0</v>
      </c>
    </row>
    <row r="449" spans="1:14" ht="13.5" thickBot="1" x14ac:dyDescent="0.25">
      <c r="A449" s="132" t="s">
        <v>268</v>
      </c>
      <c r="B449" s="144">
        <v>0</v>
      </c>
      <c r="C449" s="144">
        <v>0</v>
      </c>
      <c r="D449" s="144">
        <v>0</v>
      </c>
      <c r="E449" s="144">
        <v>0</v>
      </c>
      <c r="F449" s="144">
        <v>0</v>
      </c>
      <c r="G449" s="144">
        <v>0</v>
      </c>
      <c r="H449" s="144">
        <v>0</v>
      </c>
      <c r="I449" s="144">
        <v>0</v>
      </c>
      <c r="J449" s="144">
        <v>0</v>
      </c>
      <c r="K449" s="144">
        <v>0</v>
      </c>
      <c r="L449" s="144">
        <v>0</v>
      </c>
      <c r="M449" s="144">
        <v>0</v>
      </c>
      <c r="N449" s="144">
        <v>0</v>
      </c>
    </row>
    <row r="450" spans="1:14" x14ac:dyDescent="0.2">
      <c r="A450" s="80" t="s">
        <v>269</v>
      </c>
      <c r="B450" s="143">
        <v>0</v>
      </c>
      <c r="C450" s="143">
        <v>0</v>
      </c>
      <c r="D450" s="143">
        <v>0</v>
      </c>
      <c r="E450" s="143">
        <v>0</v>
      </c>
      <c r="F450" s="143">
        <v>0</v>
      </c>
      <c r="G450" s="143">
        <v>0</v>
      </c>
      <c r="H450" s="143">
        <v>0</v>
      </c>
      <c r="I450" s="143">
        <v>0</v>
      </c>
      <c r="J450" s="143">
        <v>0</v>
      </c>
      <c r="K450" s="143">
        <v>0</v>
      </c>
      <c r="L450" s="143">
        <v>0</v>
      </c>
      <c r="M450" s="143">
        <v>0</v>
      </c>
      <c r="N450" s="135">
        <v>0</v>
      </c>
    </row>
    <row r="451" spans="1:14" ht="13.5" thickBot="1" x14ac:dyDescent="0.25">
      <c r="A451" s="80" t="s">
        <v>270</v>
      </c>
      <c r="B451" s="143">
        <v>0</v>
      </c>
      <c r="C451" s="143">
        <v>0</v>
      </c>
      <c r="D451" s="143">
        <v>0</v>
      </c>
      <c r="E451" s="143">
        <v>0</v>
      </c>
      <c r="F451" s="143">
        <v>0</v>
      </c>
      <c r="G451" s="143">
        <v>0</v>
      </c>
      <c r="H451" s="143">
        <v>0</v>
      </c>
      <c r="I451" s="143">
        <v>0</v>
      </c>
      <c r="J451" s="143">
        <v>0</v>
      </c>
      <c r="K451" s="143">
        <v>0</v>
      </c>
      <c r="L451" s="143">
        <v>0</v>
      </c>
      <c r="M451" s="143">
        <v>0</v>
      </c>
      <c r="N451" s="135">
        <v>0</v>
      </c>
    </row>
    <row r="452" spans="1:14" ht="13.5" thickBot="1" x14ac:dyDescent="0.25">
      <c r="A452" s="132" t="s">
        <v>271</v>
      </c>
      <c r="B452" s="128">
        <v>1675</v>
      </c>
      <c r="C452" s="128">
        <v>517</v>
      </c>
      <c r="D452" s="128">
        <v>672</v>
      </c>
      <c r="E452" s="128">
        <v>3287.61</v>
      </c>
      <c r="F452" s="128">
        <v>9916.8700000000008</v>
      </c>
      <c r="G452" s="128">
        <v>3951.9</v>
      </c>
      <c r="H452" s="128">
        <v>525</v>
      </c>
      <c r="I452" s="128">
        <v>2025.09</v>
      </c>
      <c r="J452" s="128">
        <v>450</v>
      </c>
      <c r="K452" s="128">
        <v>300</v>
      </c>
      <c r="L452" s="128">
        <v>0</v>
      </c>
      <c r="M452" s="128">
        <v>336</v>
      </c>
      <c r="N452" s="128">
        <v>23656.47</v>
      </c>
    </row>
    <row r="453" spans="1:14" x14ac:dyDescent="0.2">
      <c r="A453" s="80" t="s">
        <v>272</v>
      </c>
      <c r="B453" s="143">
        <v>1675</v>
      </c>
      <c r="C453" s="143">
        <v>517</v>
      </c>
      <c r="D453" s="143">
        <v>672</v>
      </c>
      <c r="E453" s="143">
        <v>504</v>
      </c>
      <c r="F453" s="143">
        <v>1026</v>
      </c>
      <c r="G453" s="143">
        <v>0</v>
      </c>
      <c r="H453" s="143">
        <v>525</v>
      </c>
      <c r="I453" s="143">
        <v>400</v>
      </c>
      <c r="J453" s="143">
        <v>450</v>
      </c>
      <c r="K453" s="143">
        <v>300</v>
      </c>
      <c r="L453" s="143">
        <v>0</v>
      </c>
      <c r="M453" s="143">
        <v>336</v>
      </c>
      <c r="N453" s="135">
        <v>6405</v>
      </c>
    </row>
    <row r="454" spans="1:14" x14ac:dyDescent="0.2">
      <c r="A454" s="80" t="s">
        <v>273</v>
      </c>
      <c r="B454" s="143">
        <v>0</v>
      </c>
      <c r="C454" s="143">
        <v>0</v>
      </c>
      <c r="D454" s="143">
        <v>0</v>
      </c>
      <c r="E454" s="143">
        <v>0</v>
      </c>
      <c r="F454" s="143">
        <v>0</v>
      </c>
      <c r="G454" s="143">
        <v>0</v>
      </c>
      <c r="H454" s="143">
        <v>0</v>
      </c>
      <c r="I454" s="143">
        <v>0</v>
      </c>
      <c r="J454" s="143">
        <v>0</v>
      </c>
      <c r="K454" s="143">
        <v>0</v>
      </c>
      <c r="L454" s="143">
        <v>0</v>
      </c>
      <c r="M454" s="143">
        <v>0</v>
      </c>
      <c r="N454" s="135">
        <v>0</v>
      </c>
    </row>
    <row r="455" spans="1:14" x14ac:dyDescent="0.2">
      <c r="A455" s="80" t="s">
        <v>274</v>
      </c>
      <c r="B455" s="143">
        <v>0</v>
      </c>
      <c r="C455" s="143">
        <v>0</v>
      </c>
      <c r="D455" s="143">
        <v>0</v>
      </c>
      <c r="E455" s="143">
        <v>0</v>
      </c>
      <c r="F455" s="143">
        <v>0</v>
      </c>
      <c r="G455" s="143">
        <v>0</v>
      </c>
      <c r="H455" s="143">
        <v>0</v>
      </c>
      <c r="I455" s="143">
        <v>0</v>
      </c>
      <c r="J455" s="143">
        <v>0</v>
      </c>
      <c r="K455" s="143">
        <v>0</v>
      </c>
      <c r="L455" s="143">
        <v>0</v>
      </c>
      <c r="M455" s="143">
        <v>0</v>
      </c>
      <c r="N455" s="135">
        <v>0</v>
      </c>
    </row>
    <row r="456" spans="1:14" x14ac:dyDescent="0.2">
      <c r="A456" s="80" t="s">
        <v>275</v>
      </c>
      <c r="B456" s="143">
        <v>0</v>
      </c>
      <c r="C456" s="143">
        <v>0</v>
      </c>
      <c r="D456" s="143">
        <v>0</v>
      </c>
      <c r="E456" s="143">
        <v>0</v>
      </c>
      <c r="F456" s="143">
        <v>0</v>
      </c>
      <c r="G456" s="143">
        <v>0</v>
      </c>
      <c r="H456" s="143">
        <v>0</v>
      </c>
      <c r="I456" s="143">
        <v>0</v>
      </c>
      <c r="J456" s="143">
        <v>0</v>
      </c>
      <c r="K456" s="143">
        <v>0</v>
      </c>
      <c r="L456" s="143">
        <v>0</v>
      </c>
      <c r="M456" s="143">
        <v>0</v>
      </c>
      <c r="N456" s="135">
        <v>0</v>
      </c>
    </row>
    <row r="457" spans="1:14" x14ac:dyDescent="0.2">
      <c r="A457" s="80" t="s">
        <v>276</v>
      </c>
      <c r="B457" s="143">
        <v>0</v>
      </c>
      <c r="C457" s="143">
        <v>0</v>
      </c>
      <c r="D457" s="143">
        <v>0</v>
      </c>
      <c r="E457" s="143">
        <v>0</v>
      </c>
      <c r="F457" s="143">
        <v>0</v>
      </c>
      <c r="G457" s="143">
        <v>0</v>
      </c>
      <c r="H457" s="143">
        <v>0</v>
      </c>
      <c r="I457" s="143">
        <v>0</v>
      </c>
      <c r="J457" s="143">
        <v>0</v>
      </c>
      <c r="K457" s="143">
        <v>0</v>
      </c>
      <c r="L457" s="143">
        <v>0</v>
      </c>
      <c r="M457" s="143">
        <v>0</v>
      </c>
      <c r="N457" s="135">
        <v>0</v>
      </c>
    </row>
    <row r="458" spans="1:14" x14ac:dyDescent="0.2">
      <c r="A458" s="80" t="s">
        <v>277</v>
      </c>
      <c r="B458" s="143">
        <v>0</v>
      </c>
      <c r="C458" s="143">
        <v>0</v>
      </c>
      <c r="D458" s="143">
        <v>0</v>
      </c>
      <c r="E458" s="143">
        <v>0</v>
      </c>
      <c r="F458" s="143">
        <v>0</v>
      </c>
      <c r="G458" s="143">
        <v>0</v>
      </c>
      <c r="H458" s="143">
        <v>0</v>
      </c>
      <c r="I458" s="143">
        <v>0</v>
      </c>
      <c r="J458" s="143">
        <v>0</v>
      </c>
      <c r="K458" s="143">
        <v>0</v>
      </c>
      <c r="L458" s="143">
        <v>0</v>
      </c>
      <c r="M458" s="143">
        <v>0</v>
      </c>
      <c r="N458" s="135">
        <v>0</v>
      </c>
    </row>
    <row r="459" spans="1:14" x14ac:dyDescent="0.2">
      <c r="A459" s="80" t="s">
        <v>278</v>
      </c>
      <c r="B459" s="143">
        <v>0</v>
      </c>
      <c r="C459" s="143">
        <v>0</v>
      </c>
      <c r="D459" s="143">
        <v>0</v>
      </c>
      <c r="E459" s="143">
        <v>0</v>
      </c>
      <c r="F459" s="143">
        <v>0</v>
      </c>
      <c r="G459" s="143">
        <v>0</v>
      </c>
      <c r="H459" s="143">
        <v>0</v>
      </c>
      <c r="I459" s="143">
        <v>0</v>
      </c>
      <c r="J459" s="143">
        <v>0</v>
      </c>
      <c r="K459" s="143">
        <v>0</v>
      </c>
      <c r="L459" s="143">
        <v>0</v>
      </c>
      <c r="M459" s="143">
        <v>0</v>
      </c>
      <c r="N459" s="135">
        <v>0</v>
      </c>
    </row>
    <row r="460" spans="1:14" x14ac:dyDescent="0.2">
      <c r="A460" s="80" t="s">
        <v>279</v>
      </c>
      <c r="B460" s="143">
        <v>0</v>
      </c>
      <c r="C460" s="143">
        <v>0</v>
      </c>
      <c r="D460" s="143">
        <v>0</v>
      </c>
      <c r="E460" s="143">
        <v>0</v>
      </c>
      <c r="F460" s="143">
        <v>0</v>
      </c>
      <c r="G460" s="143">
        <v>0</v>
      </c>
      <c r="H460" s="143">
        <v>0</v>
      </c>
      <c r="I460" s="143">
        <v>0</v>
      </c>
      <c r="J460" s="143">
        <v>0</v>
      </c>
      <c r="K460" s="143">
        <v>0</v>
      </c>
      <c r="L460" s="143">
        <v>0</v>
      </c>
      <c r="M460" s="143">
        <v>0</v>
      </c>
      <c r="N460" s="135">
        <v>0</v>
      </c>
    </row>
    <row r="461" spans="1:14" x14ac:dyDescent="0.2">
      <c r="A461" s="80" t="s">
        <v>280</v>
      </c>
      <c r="B461" s="143">
        <v>0</v>
      </c>
      <c r="C461" s="143">
        <v>0</v>
      </c>
      <c r="D461" s="143">
        <v>0</v>
      </c>
      <c r="E461" s="143">
        <v>2783.61</v>
      </c>
      <c r="F461" s="143">
        <v>8890.8700000000008</v>
      </c>
      <c r="G461" s="143">
        <v>3951.9</v>
      </c>
      <c r="H461" s="143">
        <v>0</v>
      </c>
      <c r="I461" s="143">
        <v>1625.09</v>
      </c>
      <c r="J461" s="143">
        <v>0</v>
      </c>
      <c r="K461" s="143">
        <v>0</v>
      </c>
      <c r="L461" s="143">
        <v>0</v>
      </c>
      <c r="M461" s="143">
        <v>0</v>
      </c>
      <c r="N461" s="135">
        <v>17251.47</v>
      </c>
    </row>
    <row r="462" spans="1:14" x14ac:dyDescent="0.2">
      <c r="A462" s="80" t="s">
        <v>281</v>
      </c>
      <c r="B462" s="143">
        <v>0</v>
      </c>
      <c r="C462" s="143">
        <v>0</v>
      </c>
      <c r="D462" s="143">
        <v>0</v>
      </c>
      <c r="E462" s="143">
        <v>0</v>
      </c>
      <c r="F462" s="143">
        <v>0</v>
      </c>
      <c r="G462" s="143">
        <v>0</v>
      </c>
      <c r="H462" s="143">
        <v>0</v>
      </c>
      <c r="I462" s="143">
        <v>0</v>
      </c>
      <c r="J462" s="143">
        <v>0</v>
      </c>
      <c r="K462" s="143">
        <v>0</v>
      </c>
      <c r="L462" s="143">
        <v>0</v>
      </c>
      <c r="M462" s="143">
        <v>0</v>
      </c>
      <c r="N462" s="135">
        <v>0</v>
      </c>
    </row>
    <row r="463" spans="1:14" ht="13.5" thickBot="1" x14ac:dyDescent="0.25">
      <c r="A463" s="80" t="s">
        <v>282</v>
      </c>
      <c r="B463" s="143">
        <v>0</v>
      </c>
      <c r="C463" s="143">
        <v>0</v>
      </c>
      <c r="D463" s="143">
        <v>0</v>
      </c>
      <c r="E463" s="143">
        <v>0</v>
      </c>
      <c r="F463" s="143">
        <v>0</v>
      </c>
      <c r="G463" s="143">
        <v>0</v>
      </c>
      <c r="H463" s="143">
        <v>0</v>
      </c>
      <c r="I463" s="143">
        <v>0</v>
      </c>
      <c r="J463" s="143">
        <v>0</v>
      </c>
      <c r="K463" s="143">
        <v>0</v>
      </c>
      <c r="L463" s="143">
        <v>0</v>
      </c>
      <c r="M463" s="143">
        <v>0</v>
      </c>
      <c r="N463" s="135">
        <v>0</v>
      </c>
    </row>
    <row r="464" spans="1:14" ht="13.5" thickBot="1" x14ac:dyDescent="0.25">
      <c r="A464" s="132" t="s">
        <v>283</v>
      </c>
      <c r="B464" s="128">
        <v>13947</v>
      </c>
      <c r="C464" s="128">
        <v>10330</v>
      </c>
      <c r="D464" s="128">
        <v>9663</v>
      </c>
      <c r="E464" s="128">
        <v>10398</v>
      </c>
      <c r="F464" s="128">
        <v>9462</v>
      </c>
      <c r="G464" s="128">
        <v>9924</v>
      </c>
      <c r="H464" s="128">
        <v>11130</v>
      </c>
      <c r="I464" s="128">
        <v>11571</v>
      </c>
      <c r="J464" s="128">
        <v>11400</v>
      </c>
      <c r="K464" s="128">
        <v>12900</v>
      </c>
      <c r="L464" s="128">
        <v>8410</v>
      </c>
      <c r="M464" s="128">
        <v>6900</v>
      </c>
      <c r="N464" s="128">
        <v>126035</v>
      </c>
    </row>
    <row r="465" spans="1:14" ht="13.5" thickBot="1" x14ac:dyDescent="0.25">
      <c r="A465" s="81" t="s">
        <v>283</v>
      </c>
      <c r="B465" s="145">
        <v>13947</v>
      </c>
      <c r="C465" s="145">
        <v>10330</v>
      </c>
      <c r="D465" s="145">
        <v>9663</v>
      </c>
      <c r="E465" s="145">
        <v>10398</v>
      </c>
      <c r="F465" s="145">
        <v>9462</v>
      </c>
      <c r="G465" s="145">
        <v>9924</v>
      </c>
      <c r="H465" s="145">
        <v>11130</v>
      </c>
      <c r="I465" s="145">
        <v>11571</v>
      </c>
      <c r="J465" s="145">
        <v>11400</v>
      </c>
      <c r="K465" s="145">
        <v>12900</v>
      </c>
      <c r="L465" s="145">
        <v>8410</v>
      </c>
      <c r="M465" s="145">
        <v>6900</v>
      </c>
      <c r="N465" s="135">
        <v>126035</v>
      </c>
    </row>
    <row r="466" spans="1:14" ht="13.5" thickBot="1" x14ac:dyDescent="0.25">
      <c r="A466" s="132" t="s">
        <v>284</v>
      </c>
      <c r="B466" s="128">
        <v>0</v>
      </c>
      <c r="C466" s="128">
        <v>0</v>
      </c>
      <c r="D466" s="128">
        <v>0</v>
      </c>
      <c r="E466" s="128">
        <v>1770.16</v>
      </c>
      <c r="F466" s="128">
        <v>288.89</v>
      </c>
      <c r="G466" s="128">
        <v>0</v>
      </c>
      <c r="H466" s="128">
        <v>0</v>
      </c>
      <c r="I466" s="128">
        <v>1633.84</v>
      </c>
      <c r="J466" s="128">
        <v>1782.54</v>
      </c>
      <c r="K466" s="128">
        <v>3192.05</v>
      </c>
      <c r="L466" s="128">
        <v>2447.19</v>
      </c>
      <c r="M466" s="128">
        <v>764.59</v>
      </c>
      <c r="N466" s="128">
        <v>11879.26</v>
      </c>
    </row>
    <row r="467" spans="1:14" x14ac:dyDescent="0.2">
      <c r="A467" s="80" t="s">
        <v>285</v>
      </c>
      <c r="B467" s="143">
        <v>0</v>
      </c>
      <c r="C467" s="143">
        <v>0</v>
      </c>
      <c r="D467" s="143">
        <v>0</v>
      </c>
      <c r="E467" s="143">
        <v>0</v>
      </c>
      <c r="F467" s="143">
        <v>0</v>
      </c>
      <c r="G467" s="143">
        <v>0</v>
      </c>
      <c r="H467" s="143">
        <v>0</v>
      </c>
      <c r="I467" s="143">
        <v>0</v>
      </c>
      <c r="J467" s="143">
        <v>0</v>
      </c>
      <c r="K467" s="143">
        <v>0</v>
      </c>
      <c r="L467" s="143">
        <v>0</v>
      </c>
      <c r="M467" s="143">
        <v>0</v>
      </c>
      <c r="N467" s="135">
        <v>0</v>
      </c>
    </row>
    <row r="468" spans="1:14" x14ac:dyDescent="0.2">
      <c r="A468" s="80" t="s">
        <v>286</v>
      </c>
      <c r="B468" s="143">
        <v>0</v>
      </c>
      <c r="C468" s="143">
        <v>0</v>
      </c>
      <c r="D468" s="143">
        <v>0</v>
      </c>
      <c r="E468" s="143">
        <v>0</v>
      </c>
      <c r="F468" s="143">
        <v>0</v>
      </c>
      <c r="G468" s="143">
        <v>0</v>
      </c>
      <c r="H468" s="143">
        <v>0</v>
      </c>
      <c r="I468" s="143">
        <v>0</v>
      </c>
      <c r="J468" s="143">
        <v>0</v>
      </c>
      <c r="K468" s="143">
        <v>0</v>
      </c>
      <c r="L468" s="143">
        <v>0</v>
      </c>
      <c r="M468" s="143">
        <v>0</v>
      </c>
      <c r="N468" s="135">
        <v>0</v>
      </c>
    </row>
    <row r="469" spans="1:14" x14ac:dyDescent="0.2">
      <c r="A469" s="80" t="s">
        <v>287</v>
      </c>
      <c r="B469" s="143">
        <v>0</v>
      </c>
      <c r="C469" s="143">
        <v>0</v>
      </c>
      <c r="D469" s="143">
        <v>0</v>
      </c>
      <c r="E469" s="143">
        <v>0</v>
      </c>
      <c r="F469" s="143">
        <v>0</v>
      </c>
      <c r="G469" s="143">
        <v>0</v>
      </c>
      <c r="H469" s="143">
        <v>0</v>
      </c>
      <c r="I469" s="143">
        <v>0</v>
      </c>
      <c r="J469" s="143">
        <v>0</v>
      </c>
      <c r="K469" s="143">
        <v>0</v>
      </c>
      <c r="L469" s="143">
        <v>0</v>
      </c>
      <c r="M469" s="143">
        <v>0</v>
      </c>
      <c r="N469" s="135">
        <v>0</v>
      </c>
    </row>
    <row r="470" spans="1:14" ht="22.5" x14ac:dyDescent="0.2">
      <c r="A470" s="80" t="s">
        <v>288</v>
      </c>
      <c r="B470" s="143">
        <v>0</v>
      </c>
      <c r="C470" s="143">
        <v>0</v>
      </c>
      <c r="D470" s="143">
        <v>0</v>
      </c>
      <c r="E470" s="143">
        <v>0</v>
      </c>
      <c r="F470" s="143">
        <v>0</v>
      </c>
      <c r="G470" s="143">
        <v>0</v>
      </c>
      <c r="H470" s="143">
        <v>0</v>
      </c>
      <c r="I470" s="143">
        <v>0</v>
      </c>
      <c r="J470" s="143">
        <v>0</v>
      </c>
      <c r="K470" s="143">
        <v>0</v>
      </c>
      <c r="L470" s="143">
        <v>0</v>
      </c>
      <c r="M470" s="143">
        <v>0</v>
      </c>
      <c r="N470" s="135">
        <v>0</v>
      </c>
    </row>
    <row r="471" spans="1:14" ht="22.5" x14ac:dyDescent="0.2">
      <c r="A471" s="80" t="s">
        <v>289</v>
      </c>
      <c r="B471" s="143">
        <v>0</v>
      </c>
      <c r="C471" s="143">
        <v>0</v>
      </c>
      <c r="D471" s="143">
        <v>0</v>
      </c>
      <c r="E471" s="143">
        <v>0</v>
      </c>
      <c r="F471" s="143">
        <v>0</v>
      </c>
      <c r="G471" s="143">
        <v>0</v>
      </c>
      <c r="H471" s="143">
        <v>0</v>
      </c>
      <c r="I471" s="143">
        <v>0</v>
      </c>
      <c r="J471" s="143">
        <v>0</v>
      </c>
      <c r="K471" s="143">
        <v>0</v>
      </c>
      <c r="L471" s="143">
        <v>0</v>
      </c>
      <c r="M471" s="143">
        <v>0</v>
      </c>
      <c r="N471" s="135">
        <v>0</v>
      </c>
    </row>
    <row r="472" spans="1:14" x14ac:dyDescent="0.2">
      <c r="A472" s="80" t="s">
        <v>290</v>
      </c>
      <c r="B472" s="143">
        <v>0</v>
      </c>
      <c r="C472" s="143">
        <v>0</v>
      </c>
      <c r="D472" s="143">
        <v>0</v>
      </c>
      <c r="E472" s="143">
        <v>0</v>
      </c>
      <c r="F472" s="143">
        <v>0</v>
      </c>
      <c r="G472" s="143">
        <v>0</v>
      </c>
      <c r="H472" s="143">
        <v>0</v>
      </c>
      <c r="I472" s="143">
        <v>0</v>
      </c>
      <c r="J472" s="143">
        <v>0</v>
      </c>
      <c r="K472" s="143">
        <v>0</v>
      </c>
      <c r="L472" s="143">
        <v>0</v>
      </c>
      <c r="M472" s="143">
        <v>0</v>
      </c>
      <c r="N472" s="135">
        <v>0</v>
      </c>
    </row>
    <row r="473" spans="1:14" x14ac:dyDescent="0.2">
      <c r="A473" s="80" t="s">
        <v>291</v>
      </c>
      <c r="B473" s="143">
        <v>0</v>
      </c>
      <c r="C473" s="143">
        <v>0</v>
      </c>
      <c r="D473" s="143">
        <v>0</v>
      </c>
      <c r="E473" s="143">
        <v>0</v>
      </c>
      <c r="F473" s="143">
        <v>0</v>
      </c>
      <c r="G473" s="143">
        <v>0</v>
      </c>
      <c r="H473" s="143">
        <v>0</v>
      </c>
      <c r="I473" s="143">
        <v>0</v>
      </c>
      <c r="J473" s="143">
        <v>0</v>
      </c>
      <c r="K473" s="143">
        <v>0</v>
      </c>
      <c r="L473" s="143">
        <v>0</v>
      </c>
      <c r="M473" s="143">
        <v>0</v>
      </c>
      <c r="N473" s="135">
        <v>0</v>
      </c>
    </row>
    <row r="474" spans="1:14" x14ac:dyDescent="0.2">
      <c r="A474" s="80" t="s">
        <v>292</v>
      </c>
      <c r="B474" s="143">
        <v>0</v>
      </c>
      <c r="C474" s="143">
        <v>0</v>
      </c>
      <c r="D474" s="143">
        <v>0</v>
      </c>
      <c r="E474" s="143">
        <v>0</v>
      </c>
      <c r="F474" s="143">
        <v>0</v>
      </c>
      <c r="G474" s="143">
        <v>0</v>
      </c>
      <c r="H474" s="143">
        <v>0</v>
      </c>
      <c r="I474" s="143">
        <v>0</v>
      </c>
      <c r="J474" s="143">
        <v>0</v>
      </c>
      <c r="K474" s="143">
        <v>0</v>
      </c>
      <c r="L474" s="143">
        <v>0</v>
      </c>
      <c r="M474" s="143">
        <v>0</v>
      </c>
      <c r="N474" s="135">
        <v>0</v>
      </c>
    </row>
    <row r="475" spans="1:14" x14ac:dyDescent="0.2">
      <c r="A475" s="80" t="s">
        <v>293</v>
      </c>
      <c r="B475" s="143">
        <v>0</v>
      </c>
      <c r="C475" s="143">
        <v>0</v>
      </c>
      <c r="D475" s="143">
        <v>0</v>
      </c>
      <c r="E475" s="143">
        <v>1770.16</v>
      </c>
      <c r="F475" s="143">
        <v>288.89</v>
      </c>
      <c r="G475" s="143">
        <v>0</v>
      </c>
      <c r="H475" s="143">
        <v>0</v>
      </c>
      <c r="I475" s="143">
        <v>1633.84</v>
      </c>
      <c r="J475" s="143">
        <v>1782.54</v>
      </c>
      <c r="K475" s="143">
        <v>3192.05</v>
      </c>
      <c r="L475" s="143">
        <v>2447.19</v>
      </c>
      <c r="M475" s="143">
        <v>764.59</v>
      </c>
      <c r="N475" s="135">
        <v>11879.26</v>
      </c>
    </row>
    <row r="476" spans="1:14" ht="13.5" thickBot="1" x14ac:dyDescent="0.25">
      <c r="A476" s="80" t="s">
        <v>294</v>
      </c>
      <c r="B476" s="143">
        <v>0</v>
      </c>
      <c r="C476" s="143">
        <v>0</v>
      </c>
      <c r="D476" s="143">
        <v>0</v>
      </c>
      <c r="E476" s="143">
        <v>0</v>
      </c>
      <c r="F476" s="143">
        <v>0</v>
      </c>
      <c r="G476" s="143">
        <v>0</v>
      </c>
      <c r="H476" s="143">
        <v>0</v>
      </c>
      <c r="I476" s="143">
        <v>0</v>
      </c>
      <c r="J476" s="143">
        <v>0</v>
      </c>
      <c r="K476" s="143">
        <v>0</v>
      </c>
      <c r="L476" s="143">
        <v>0</v>
      </c>
      <c r="M476" s="143">
        <v>0</v>
      </c>
      <c r="N476" s="135">
        <v>0</v>
      </c>
    </row>
    <row r="477" spans="1:14" ht="13.5" thickBot="1" x14ac:dyDescent="0.25">
      <c r="A477" s="132" t="s">
        <v>295</v>
      </c>
      <c r="B477" s="128">
        <v>0</v>
      </c>
      <c r="C477" s="128">
        <v>0</v>
      </c>
      <c r="D477" s="128">
        <v>0</v>
      </c>
      <c r="E477" s="128">
        <v>0</v>
      </c>
      <c r="F477" s="128">
        <v>0</v>
      </c>
      <c r="G477" s="128">
        <v>0</v>
      </c>
      <c r="H477" s="128">
        <v>0</v>
      </c>
      <c r="I477" s="128">
        <v>0</v>
      </c>
      <c r="J477" s="128">
        <v>0</v>
      </c>
      <c r="K477" s="128">
        <v>0</v>
      </c>
      <c r="L477" s="128">
        <v>0</v>
      </c>
      <c r="M477" s="128">
        <v>0</v>
      </c>
      <c r="N477" s="128">
        <v>0</v>
      </c>
    </row>
    <row r="478" spans="1:14" x14ac:dyDescent="0.2">
      <c r="A478" s="80" t="s">
        <v>296</v>
      </c>
      <c r="B478" s="143">
        <v>0</v>
      </c>
      <c r="C478" s="143">
        <v>0</v>
      </c>
      <c r="D478" s="143">
        <v>0</v>
      </c>
      <c r="E478" s="143">
        <v>0</v>
      </c>
      <c r="F478" s="143">
        <v>0</v>
      </c>
      <c r="G478" s="143">
        <v>0</v>
      </c>
      <c r="H478" s="143">
        <v>0</v>
      </c>
      <c r="I478" s="143">
        <v>0</v>
      </c>
      <c r="J478" s="143">
        <v>0</v>
      </c>
      <c r="K478" s="143">
        <v>0</v>
      </c>
      <c r="L478" s="143">
        <v>0</v>
      </c>
      <c r="M478" s="143">
        <v>0</v>
      </c>
      <c r="N478" s="135">
        <v>0</v>
      </c>
    </row>
    <row r="479" spans="1:14" x14ac:dyDescent="0.2">
      <c r="A479" s="80" t="s">
        <v>297</v>
      </c>
      <c r="B479" s="143">
        <v>0</v>
      </c>
      <c r="C479" s="143">
        <v>0</v>
      </c>
      <c r="D479" s="143">
        <v>0</v>
      </c>
      <c r="E479" s="143">
        <v>0</v>
      </c>
      <c r="F479" s="143">
        <v>0</v>
      </c>
      <c r="G479" s="143">
        <v>0</v>
      </c>
      <c r="H479" s="143">
        <v>0</v>
      </c>
      <c r="I479" s="143">
        <v>0</v>
      </c>
      <c r="J479" s="143">
        <v>0</v>
      </c>
      <c r="K479" s="143">
        <v>0</v>
      </c>
      <c r="L479" s="143">
        <v>0</v>
      </c>
      <c r="M479" s="143">
        <v>0</v>
      </c>
      <c r="N479" s="135">
        <v>0</v>
      </c>
    </row>
    <row r="480" spans="1:14" x14ac:dyDescent="0.2">
      <c r="A480" s="80" t="s">
        <v>298</v>
      </c>
      <c r="B480" s="143">
        <v>0</v>
      </c>
      <c r="C480" s="143">
        <v>0</v>
      </c>
      <c r="D480" s="143">
        <v>0</v>
      </c>
      <c r="E480" s="143">
        <v>0</v>
      </c>
      <c r="F480" s="143">
        <v>0</v>
      </c>
      <c r="G480" s="143">
        <v>0</v>
      </c>
      <c r="H480" s="143">
        <v>0</v>
      </c>
      <c r="I480" s="143">
        <v>0</v>
      </c>
      <c r="J480" s="143">
        <v>0</v>
      </c>
      <c r="K480" s="143">
        <v>0</v>
      </c>
      <c r="L480" s="143">
        <v>0</v>
      </c>
      <c r="M480" s="143">
        <v>0</v>
      </c>
      <c r="N480" s="135">
        <v>0</v>
      </c>
    </row>
    <row r="481" spans="1:14" x14ac:dyDescent="0.2">
      <c r="A481" s="80" t="s">
        <v>299</v>
      </c>
      <c r="B481" s="143">
        <v>0</v>
      </c>
      <c r="C481" s="143">
        <v>0</v>
      </c>
      <c r="D481" s="143">
        <v>0</v>
      </c>
      <c r="E481" s="143">
        <v>0</v>
      </c>
      <c r="F481" s="143">
        <v>0</v>
      </c>
      <c r="G481" s="143">
        <v>0</v>
      </c>
      <c r="H481" s="143">
        <v>0</v>
      </c>
      <c r="I481" s="143">
        <v>0</v>
      </c>
      <c r="J481" s="143">
        <v>0</v>
      </c>
      <c r="K481" s="143">
        <v>0</v>
      </c>
      <c r="L481" s="143">
        <v>0</v>
      </c>
      <c r="M481" s="143">
        <v>0</v>
      </c>
      <c r="N481" s="135">
        <v>0</v>
      </c>
    </row>
    <row r="482" spans="1:14" x14ac:dyDescent="0.2">
      <c r="A482" s="80" t="s">
        <v>300</v>
      </c>
      <c r="B482" s="143">
        <v>0</v>
      </c>
      <c r="C482" s="143">
        <v>0</v>
      </c>
      <c r="D482" s="143">
        <v>0</v>
      </c>
      <c r="E482" s="143">
        <v>0</v>
      </c>
      <c r="F482" s="143">
        <v>0</v>
      </c>
      <c r="G482" s="143">
        <v>0</v>
      </c>
      <c r="H482" s="143">
        <v>0</v>
      </c>
      <c r="I482" s="143">
        <v>0</v>
      </c>
      <c r="J482" s="143">
        <v>0</v>
      </c>
      <c r="K482" s="143">
        <v>0</v>
      </c>
      <c r="L482" s="143">
        <v>0</v>
      </c>
      <c r="M482" s="143">
        <v>0</v>
      </c>
      <c r="N482" s="135">
        <v>0</v>
      </c>
    </row>
    <row r="483" spans="1:14" x14ac:dyDescent="0.2">
      <c r="A483" s="80" t="s">
        <v>301</v>
      </c>
      <c r="B483" s="143">
        <v>0</v>
      </c>
      <c r="C483" s="143">
        <v>0</v>
      </c>
      <c r="D483" s="143">
        <v>0</v>
      </c>
      <c r="E483" s="143">
        <v>0</v>
      </c>
      <c r="F483" s="143">
        <v>0</v>
      </c>
      <c r="G483" s="143">
        <v>0</v>
      </c>
      <c r="H483" s="143">
        <v>0</v>
      </c>
      <c r="I483" s="143">
        <v>0</v>
      </c>
      <c r="J483" s="143">
        <v>0</v>
      </c>
      <c r="K483" s="143">
        <v>0</v>
      </c>
      <c r="L483" s="143">
        <v>0</v>
      </c>
      <c r="M483" s="143">
        <v>0</v>
      </c>
      <c r="N483" s="135">
        <v>0</v>
      </c>
    </row>
    <row r="484" spans="1:14" ht="13.5" thickBot="1" x14ac:dyDescent="0.25">
      <c r="A484" s="80" t="s">
        <v>302</v>
      </c>
      <c r="B484" s="143">
        <v>0</v>
      </c>
      <c r="C484" s="143">
        <v>0</v>
      </c>
      <c r="D484" s="143">
        <v>0</v>
      </c>
      <c r="E484" s="143">
        <v>0</v>
      </c>
      <c r="F484" s="143">
        <v>0</v>
      </c>
      <c r="G484" s="143">
        <v>0</v>
      </c>
      <c r="H484" s="143">
        <v>0</v>
      </c>
      <c r="I484" s="143">
        <v>0</v>
      </c>
      <c r="J484" s="143">
        <v>0</v>
      </c>
      <c r="K484" s="143">
        <v>0</v>
      </c>
      <c r="L484" s="143">
        <v>0</v>
      </c>
      <c r="M484" s="143">
        <v>0</v>
      </c>
      <c r="N484" s="135">
        <v>0</v>
      </c>
    </row>
    <row r="485" spans="1:14" ht="23.25" thickBot="1" x14ac:dyDescent="0.25">
      <c r="A485" s="132" t="s">
        <v>303</v>
      </c>
      <c r="B485" s="128">
        <v>20535</v>
      </c>
      <c r="C485" s="128">
        <v>14958</v>
      </c>
      <c r="D485" s="128">
        <v>15543</v>
      </c>
      <c r="E485" s="128">
        <v>17131</v>
      </c>
      <c r="F485" s="128">
        <v>20718</v>
      </c>
      <c r="G485" s="128">
        <v>16414</v>
      </c>
      <c r="H485" s="128">
        <v>19875</v>
      </c>
      <c r="I485" s="128">
        <v>26407</v>
      </c>
      <c r="J485" s="128">
        <v>22273</v>
      </c>
      <c r="K485" s="128">
        <v>20679</v>
      </c>
      <c r="L485" s="128">
        <v>20064</v>
      </c>
      <c r="M485" s="128">
        <v>16944</v>
      </c>
      <c r="N485" s="128">
        <v>231541</v>
      </c>
    </row>
    <row r="486" spans="1:14" x14ac:dyDescent="0.2">
      <c r="A486" s="80" t="s">
        <v>304</v>
      </c>
      <c r="B486" s="143">
        <v>0</v>
      </c>
      <c r="C486" s="143">
        <v>0</v>
      </c>
      <c r="D486" s="143">
        <v>0</v>
      </c>
      <c r="E486" s="143">
        <v>0</v>
      </c>
      <c r="F486" s="143">
        <v>0</v>
      </c>
      <c r="G486" s="143">
        <v>0</v>
      </c>
      <c r="H486" s="143">
        <v>0</v>
      </c>
      <c r="I486" s="143">
        <v>0</v>
      </c>
      <c r="J486" s="143">
        <v>0</v>
      </c>
      <c r="K486" s="143">
        <v>0</v>
      </c>
      <c r="L486" s="143">
        <v>0</v>
      </c>
      <c r="M486" s="143">
        <v>0</v>
      </c>
      <c r="N486" s="135">
        <v>0</v>
      </c>
    </row>
    <row r="487" spans="1:14" x14ac:dyDescent="0.2">
      <c r="A487" s="80" t="s">
        <v>305</v>
      </c>
      <c r="B487" s="143">
        <v>0</v>
      </c>
      <c r="C487" s="143">
        <v>0</v>
      </c>
      <c r="D487" s="143">
        <v>0</v>
      </c>
      <c r="E487" s="143">
        <v>0</v>
      </c>
      <c r="F487" s="143">
        <v>0</v>
      </c>
      <c r="G487" s="143">
        <v>0</v>
      </c>
      <c r="H487" s="143">
        <v>0</v>
      </c>
      <c r="I487" s="143">
        <v>0</v>
      </c>
      <c r="J487" s="143">
        <v>0</v>
      </c>
      <c r="K487" s="143">
        <v>0</v>
      </c>
      <c r="L487" s="143">
        <v>0</v>
      </c>
      <c r="M487" s="143">
        <v>0</v>
      </c>
      <c r="N487" s="135">
        <v>0</v>
      </c>
    </row>
    <row r="488" spans="1:14" x14ac:dyDescent="0.2">
      <c r="A488" s="80" t="s">
        <v>306</v>
      </c>
      <c r="B488" s="143">
        <v>1122</v>
      </c>
      <c r="C488" s="143">
        <v>1312</v>
      </c>
      <c r="D488" s="143">
        <v>1504</v>
      </c>
      <c r="E488" s="143">
        <v>1568</v>
      </c>
      <c r="F488" s="143">
        <v>1568</v>
      </c>
      <c r="G488" s="143">
        <v>2176</v>
      </c>
      <c r="H488" s="143">
        <v>2080</v>
      </c>
      <c r="I488" s="143">
        <v>1624</v>
      </c>
      <c r="J488" s="143">
        <v>1760</v>
      </c>
      <c r="K488" s="143">
        <v>2944</v>
      </c>
      <c r="L488" s="143">
        <v>2464</v>
      </c>
      <c r="M488" s="143">
        <v>1894</v>
      </c>
      <c r="N488" s="135">
        <v>22016</v>
      </c>
    </row>
    <row r="489" spans="1:14" x14ac:dyDescent="0.2">
      <c r="A489" s="80" t="s">
        <v>307</v>
      </c>
      <c r="B489" s="143">
        <v>0</v>
      </c>
      <c r="C489" s="143">
        <v>0</v>
      </c>
      <c r="D489" s="143">
        <v>0</v>
      </c>
      <c r="E489" s="143">
        <v>0</v>
      </c>
      <c r="F489" s="143">
        <v>0</v>
      </c>
      <c r="G489" s="143">
        <v>0</v>
      </c>
      <c r="H489" s="143">
        <v>0</v>
      </c>
      <c r="I489" s="143">
        <v>0</v>
      </c>
      <c r="J489" s="143">
        <v>0</v>
      </c>
      <c r="K489" s="143">
        <v>0</v>
      </c>
      <c r="L489" s="143">
        <v>0</v>
      </c>
      <c r="M489" s="143">
        <v>0</v>
      </c>
      <c r="N489" s="135">
        <v>0</v>
      </c>
    </row>
    <row r="490" spans="1:14" x14ac:dyDescent="0.2">
      <c r="A490" s="80" t="s">
        <v>308</v>
      </c>
      <c r="B490" s="143">
        <v>0</v>
      </c>
      <c r="C490" s="143">
        <v>0</v>
      </c>
      <c r="D490" s="143">
        <v>0</v>
      </c>
      <c r="E490" s="143">
        <v>0</v>
      </c>
      <c r="F490" s="143">
        <v>0</v>
      </c>
      <c r="G490" s="143">
        <v>0</v>
      </c>
      <c r="H490" s="143">
        <v>0</v>
      </c>
      <c r="I490" s="143">
        <v>0</v>
      </c>
      <c r="J490" s="143">
        <v>0</v>
      </c>
      <c r="K490" s="143">
        <v>0</v>
      </c>
      <c r="L490" s="143">
        <v>0</v>
      </c>
      <c r="M490" s="143">
        <v>0</v>
      </c>
      <c r="N490" s="135">
        <v>0</v>
      </c>
    </row>
    <row r="491" spans="1:14" x14ac:dyDescent="0.2">
      <c r="A491" s="80" t="s">
        <v>309</v>
      </c>
      <c r="B491" s="143">
        <v>0</v>
      </c>
      <c r="C491" s="143">
        <v>0</v>
      </c>
      <c r="D491" s="143">
        <v>0</v>
      </c>
      <c r="E491" s="143">
        <v>0</v>
      </c>
      <c r="F491" s="143">
        <v>0</v>
      </c>
      <c r="G491" s="143">
        <v>0</v>
      </c>
      <c r="H491" s="143">
        <v>0</v>
      </c>
      <c r="I491" s="143">
        <v>0</v>
      </c>
      <c r="J491" s="143">
        <v>0</v>
      </c>
      <c r="K491" s="143">
        <v>0</v>
      </c>
      <c r="L491" s="143">
        <v>0</v>
      </c>
      <c r="M491" s="143">
        <v>0</v>
      </c>
      <c r="N491" s="135">
        <v>0</v>
      </c>
    </row>
    <row r="492" spans="1:14" x14ac:dyDescent="0.2">
      <c r="A492" s="80" t="s">
        <v>310</v>
      </c>
      <c r="B492" s="143">
        <v>0</v>
      </c>
      <c r="C492" s="143">
        <v>0</v>
      </c>
      <c r="D492" s="143">
        <v>0</v>
      </c>
      <c r="E492" s="143">
        <v>0</v>
      </c>
      <c r="F492" s="143">
        <v>0</v>
      </c>
      <c r="G492" s="143">
        <v>0</v>
      </c>
      <c r="H492" s="143">
        <v>0</v>
      </c>
      <c r="I492" s="143">
        <v>0</v>
      </c>
      <c r="J492" s="143">
        <v>0</v>
      </c>
      <c r="K492" s="143">
        <v>0</v>
      </c>
      <c r="L492" s="143">
        <v>0</v>
      </c>
      <c r="M492" s="143">
        <v>0</v>
      </c>
      <c r="N492" s="135">
        <v>0</v>
      </c>
    </row>
    <row r="493" spans="1:14" x14ac:dyDescent="0.2">
      <c r="A493" s="80" t="s">
        <v>311</v>
      </c>
      <c r="B493" s="143">
        <v>0</v>
      </c>
      <c r="C493" s="143">
        <v>0</v>
      </c>
      <c r="D493" s="143">
        <v>0</v>
      </c>
      <c r="E493" s="143">
        <v>0</v>
      </c>
      <c r="F493" s="143">
        <v>0</v>
      </c>
      <c r="G493" s="143">
        <v>0</v>
      </c>
      <c r="H493" s="143">
        <v>0</v>
      </c>
      <c r="I493" s="143">
        <v>0</v>
      </c>
      <c r="J493" s="143">
        <v>0</v>
      </c>
      <c r="K493" s="143">
        <v>0</v>
      </c>
      <c r="L493" s="143">
        <v>0</v>
      </c>
      <c r="M493" s="143">
        <v>0</v>
      </c>
      <c r="N493" s="135">
        <v>0</v>
      </c>
    </row>
    <row r="494" spans="1:14" x14ac:dyDescent="0.2">
      <c r="A494" s="80" t="s">
        <v>312</v>
      </c>
      <c r="B494" s="143">
        <v>0</v>
      </c>
      <c r="C494" s="143">
        <v>0</v>
      </c>
      <c r="D494" s="143">
        <v>0</v>
      </c>
      <c r="E494" s="143">
        <v>0</v>
      </c>
      <c r="F494" s="143">
        <v>0</v>
      </c>
      <c r="G494" s="143">
        <v>0</v>
      </c>
      <c r="H494" s="143">
        <v>0</v>
      </c>
      <c r="I494" s="143">
        <v>0</v>
      </c>
      <c r="J494" s="143">
        <v>0</v>
      </c>
      <c r="K494" s="143">
        <v>0</v>
      </c>
      <c r="L494" s="143">
        <v>0</v>
      </c>
      <c r="M494" s="143">
        <v>0</v>
      </c>
      <c r="N494" s="135">
        <v>0</v>
      </c>
    </row>
    <row r="495" spans="1:14" x14ac:dyDescent="0.2">
      <c r="A495" s="80" t="s">
        <v>313</v>
      </c>
      <c r="B495" s="143">
        <v>0</v>
      </c>
      <c r="C495" s="143">
        <v>0</v>
      </c>
      <c r="D495" s="143">
        <v>0</v>
      </c>
      <c r="E495" s="143">
        <v>0</v>
      </c>
      <c r="F495" s="143">
        <v>0</v>
      </c>
      <c r="G495" s="143">
        <v>0</v>
      </c>
      <c r="H495" s="143">
        <v>0</v>
      </c>
      <c r="I495" s="143">
        <v>0</v>
      </c>
      <c r="J495" s="143">
        <v>0</v>
      </c>
      <c r="K495" s="143">
        <v>0</v>
      </c>
      <c r="L495" s="143">
        <v>0</v>
      </c>
      <c r="M495" s="143">
        <v>0</v>
      </c>
      <c r="N495" s="135">
        <v>0</v>
      </c>
    </row>
    <row r="496" spans="1:14" x14ac:dyDescent="0.2">
      <c r="A496" s="80" t="s">
        <v>314</v>
      </c>
      <c r="B496" s="143">
        <v>0</v>
      </c>
      <c r="C496" s="143">
        <v>0</v>
      </c>
      <c r="D496" s="143">
        <v>0</v>
      </c>
      <c r="E496" s="143">
        <v>0</v>
      </c>
      <c r="F496" s="143">
        <v>0</v>
      </c>
      <c r="G496" s="143">
        <v>0</v>
      </c>
      <c r="H496" s="143">
        <v>0</v>
      </c>
      <c r="I496" s="143">
        <v>0</v>
      </c>
      <c r="J496" s="143">
        <v>0</v>
      </c>
      <c r="K496" s="143">
        <v>0</v>
      </c>
      <c r="L496" s="143">
        <v>0</v>
      </c>
      <c r="M496" s="143">
        <v>0</v>
      </c>
      <c r="N496" s="135">
        <v>0</v>
      </c>
    </row>
    <row r="497" spans="1:14" x14ac:dyDescent="0.2">
      <c r="A497" s="80" t="s">
        <v>315</v>
      </c>
      <c r="B497" s="143">
        <v>0</v>
      </c>
      <c r="C497" s="143">
        <v>0</v>
      </c>
      <c r="D497" s="143">
        <v>0</v>
      </c>
      <c r="E497" s="143">
        <v>0</v>
      </c>
      <c r="F497" s="143">
        <v>0</v>
      </c>
      <c r="G497" s="143">
        <v>0</v>
      </c>
      <c r="H497" s="143">
        <v>0</v>
      </c>
      <c r="I497" s="143">
        <v>0</v>
      </c>
      <c r="J497" s="143">
        <v>0</v>
      </c>
      <c r="K497" s="143">
        <v>0</v>
      </c>
      <c r="L497" s="143">
        <v>0</v>
      </c>
      <c r="M497" s="143">
        <v>0</v>
      </c>
      <c r="N497" s="135">
        <v>0</v>
      </c>
    </row>
    <row r="498" spans="1:14" ht="22.5" x14ac:dyDescent="0.2">
      <c r="A498" s="80" t="s">
        <v>316</v>
      </c>
      <c r="B498" s="143">
        <v>0</v>
      </c>
      <c r="C498" s="143">
        <v>0</v>
      </c>
      <c r="D498" s="143">
        <v>0</v>
      </c>
      <c r="E498" s="143">
        <v>0</v>
      </c>
      <c r="F498" s="143">
        <v>0</v>
      </c>
      <c r="G498" s="143">
        <v>0</v>
      </c>
      <c r="H498" s="143">
        <v>0</v>
      </c>
      <c r="I498" s="143">
        <v>0</v>
      </c>
      <c r="J498" s="143">
        <v>0</v>
      </c>
      <c r="K498" s="143">
        <v>0</v>
      </c>
      <c r="L498" s="143">
        <v>0</v>
      </c>
      <c r="M498" s="143">
        <v>0</v>
      </c>
      <c r="N498" s="135">
        <v>0</v>
      </c>
    </row>
    <row r="499" spans="1:14" ht="22.5" x14ac:dyDescent="0.2">
      <c r="A499" s="80" t="s">
        <v>317</v>
      </c>
      <c r="B499" s="143">
        <v>0</v>
      </c>
      <c r="C499" s="143">
        <v>0</v>
      </c>
      <c r="D499" s="143">
        <v>0</v>
      </c>
      <c r="E499" s="143">
        <v>0</v>
      </c>
      <c r="F499" s="143">
        <v>0</v>
      </c>
      <c r="G499" s="143">
        <v>0</v>
      </c>
      <c r="H499" s="143">
        <v>0</v>
      </c>
      <c r="I499" s="143">
        <v>0</v>
      </c>
      <c r="J499" s="143">
        <v>0</v>
      </c>
      <c r="K499" s="143">
        <v>0</v>
      </c>
      <c r="L499" s="143">
        <v>0</v>
      </c>
      <c r="M499" s="143">
        <v>0</v>
      </c>
      <c r="N499" s="135">
        <v>0</v>
      </c>
    </row>
    <row r="500" spans="1:14" ht="13.5" thickBot="1" x14ac:dyDescent="0.25">
      <c r="A500" s="80" t="s">
        <v>318</v>
      </c>
      <c r="B500" s="143">
        <v>19413</v>
      </c>
      <c r="C500" s="143">
        <v>13646</v>
      </c>
      <c r="D500" s="143">
        <v>14039</v>
      </c>
      <c r="E500" s="143">
        <v>15563</v>
      </c>
      <c r="F500" s="143">
        <v>19150</v>
      </c>
      <c r="G500" s="143">
        <v>14238</v>
      </c>
      <c r="H500" s="143">
        <v>17795</v>
      </c>
      <c r="I500" s="143">
        <v>24783</v>
      </c>
      <c r="J500" s="143">
        <v>20513</v>
      </c>
      <c r="K500" s="143">
        <v>17735</v>
      </c>
      <c r="L500" s="143">
        <v>17600</v>
      </c>
      <c r="M500" s="143">
        <v>15050</v>
      </c>
      <c r="N500" s="135">
        <v>209525</v>
      </c>
    </row>
    <row r="501" spans="1:14" ht="23.25" thickBot="1" x14ac:dyDescent="0.25">
      <c r="A501" s="132" t="s">
        <v>319</v>
      </c>
      <c r="B501" s="128">
        <v>0</v>
      </c>
      <c r="C501" s="128">
        <v>0</v>
      </c>
      <c r="D501" s="128">
        <v>0</v>
      </c>
      <c r="E501" s="128">
        <v>0</v>
      </c>
      <c r="F501" s="128">
        <v>0</v>
      </c>
      <c r="G501" s="128">
        <v>0</v>
      </c>
      <c r="H501" s="128">
        <v>0</v>
      </c>
      <c r="I501" s="128">
        <v>0</v>
      </c>
      <c r="J501" s="128">
        <v>0</v>
      </c>
      <c r="K501" s="128">
        <v>0</v>
      </c>
      <c r="L501" s="128">
        <v>0</v>
      </c>
      <c r="M501" s="128">
        <v>0</v>
      </c>
      <c r="N501" s="128">
        <v>0</v>
      </c>
    </row>
    <row r="502" spans="1:14" x14ac:dyDescent="0.2">
      <c r="A502" s="80" t="s">
        <v>320</v>
      </c>
      <c r="B502" s="143">
        <v>0</v>
      </c>
      <c r="C502" s="143">
        <v>0</v>
      </c>
      <c r="D502" s="143">
        <v>0</v>
      </c>
      <c r="E502" s="143">
        <v>0</v>
      </c>
      <c r="F502" s="143">
        <v>0</v>
      </c>
      <c r="G502" s="143">
        <v>0</v>
      </c>
      <c r="H502" s="143">
        <v>0</v>
      </c>
      <c r="I502" s="143">
        <v>0</v>
      </c>
      <c r="J502" s="143">
        <v>0</v>
      </c>
      <c r="K502" s="143">
        <v>0</v>
      </c>
      <c r="L502" s="143">
        <v>0</v>
      </c>
      <c r="M502" s="143">
        <v>0</v>
      </c>
      <c r="N502" s="135">
        <v>0</v>
      </c>
    </row>
    <row r="503" spans="1:14" x14ac:dyDescent="0.2">
      <c r="A503" s="80" t="s">
        <v>321</v>
      </c>
      <c r="B503" s="143">
        <v>0</v>
      </c>
      <c r="C503" s="143">
        <v>0</v>
      </c>
      <c r="D503" s="143">
        <v>0</v>
      </c>
      <c r="E503" s="143">
        <v>0</v>
      </c>
      <c r="F503" s="143">
        <v>0</v>
      </c>
      <c r="G503" s="143">
        <v>0</v>
      </c>
      <c r="H503" s="143">
        <v>0</v>
      </c>
      <c r="I503" s="143">
        <v>0</v>
      </c>
      <c r="J503" s="143">
        <v>0</v>
      </c>
      <c r="K503" s="143">
        <v>0</v>
      </c>
      <c r="L503" s="143">
        <v>0</v>
      </c>
      <c r="M503" s="143">
        <v>0</v>
      </c>
      <c r="N503" s="135">
        <v>0</v>
      </c>
    </row>
    <row r="504" spans="1:14" x14ac:dyDescent="0.2">
      <c r="A504" s="80" t="s">
        <v>322</v>
      </c>
      <c r="B504" s="143">
        <v>0</v>
      </c>
      <c r="C504" s="143">
        <v>0</v>
      </c>
      <c r="D504" s="143">
        <v>0</v>
      </c>
      <c r="E504" s="143">
        <v>0</v>
      </c>
      <c r="F504" s="143">
        <v>0</v>
      </c>
      <c r="G504" s="143">
        <v>0</v>
      </c>
      <c r="H504" s="143">
        <v>0</v>
      </c>
      <c r="I504" s="143">
        <v>0</v>
      </c>
      <c r="J504" s="143">
        <v>0</v>
      </c>
      <c r="K504" s="143">
        <v>0</v>
      </c>
      <c r="L504" s="143">
        <v>0</v>
      </c>
      <c r="M504" s="143">
        <v>0</v>
      </c>
      <c r="N504" s="135">
        <v>0</v>
      </c>
    </row>
    <row r="505" spans="1:14" x14ac:dyDescent="0.2">
      <c r="A505" s="80" t="s">
        <v>323</v>
      </c>
      <c r="B505" s="143">
        <v>0</v>
      </c>
      <c r="C505" s="143">
        <v>0</v>
      </c>
      <c r="D505" s="143">
        <v>0</v>
      </c>
      <c r="E505" s="143">
        <v>0</v>
      </c>
      <c r="F505" s="143">
        <v>0</v>
      </c>
      <c r="G505" s="143">
        <v>0</v>
      </c>
      <c r="H505" s="143">
        <v>0</v>
      </c>
      <c r="I505" s="143">
        <v>0</v>
      </c>
      <c r="J505" s="143">
        <v>0</v>
      </c>
      <c r="K505" s="143">
        <v>0</v>
      </c>
      <c r="L505" s="143">
        <v>0</v>
      </c>
      <c r="M505" s="143">
        <v>0</v>
      </c>
      <c r="N505" s="135">
        <v>0</v>
      </c>
    </row>
    <row r="506" spans="1:14" x14ac:dyDescent="0.2">
      <c r="A506" s="80" t="s">
        <v>324</v>
      </c>
      <c r="B506" s="143">
        <v>0</v>
      </c>
      <c r="C506" s="143">
        <v>0</v>
      </c>
      <c r="D506" s="143">
        <v>0</v>
      </c>
      <c r="E506" s="143">
        <v>0</v>
      </c>
      <c r="F506" s="143">
        <v>0</v>
      </c>
      <c r="G506" s="143">
        <v>0</v>
      </c>
      <c r="H506" s="143">
        <v>0</v>
      </c>
      <c r="I506" s="143">
        <v>0</v>
      </c>
      <c r="J506" s="143">
        <v>0</v>
      </c>
      <c r="K506" s="143">
        <v>0</v>
      </c>
      <c r="L506" s="143">
        <v>0</v>
      </c>
      <c r="M506" s="143">
        <v>0</v>
      </c>
      <c r="N506" s="135">
        <v>0</v>
      </c>
    </row>
    <row r="507" spans="1:14" ht="13.5" thickBot="1" x14ac:dyDescent="0.25">
      <c r="A507" s="80" t="s">
        <v>255</v>
      </c>
      <c r="B507" s="143">
        <v>0</v>
      </c>
      <c r="C507" s="143">
        <v>0</v>
      </c>
      <c r="D507" s="143">
        <v>0</v>
      </c>
      <c r="E507" s="143">
        <v>0</v>
      </c>
      <c r="F507" s="143">
        <v>0</v>
      </c>
      <c r="G507" s="143">
        <v>0</v>
      </c>
      <c r="H507" s="143">
        <v>0</v>
      </c>
      <c r="I507" s="143">
        <v>0</v>
      </c>
      <c r="J507" s="143">
        <v>0</v>
      </c>
      <c r="K507" s="143">
        <v>0</v>
      </c>
      <c r="L507" s="143">
        <v>0</v>
      </c>
      <c r="M507" s="143">
        <v>0</v>
      </c>
      <c r="N507" s="135">
        <v>0</v>
      </c>
    </row>
    <row r="508" spans="1:14" ht="23.25" thickBot="1" x14ac:dyDescent="0.25">
      <c r="A508" s="132" t="s">
        <v>325</v>
      </c>
      <c r="B508" s="128">
        <v>0</v>
      </c>
      <c r="C508" s="128">
        <v>0</v>
      </c>
      <c r="D508" s="128">
        <v>0</v>
      </c>
      <c r="E508" s="128">
        <v>0</v>
      </c>
      <c r="F508" s="128">
        <v>0</v>
      </c>
      <c r="G508" s="128">
        <v>0</v>
      </c>
      <c r="H508" s="128">
        <v>0</v>
      </c>
      <c r="I508" s="128">
        <v>0</v>
      </c>
      <c r="J508" s="128">
        <v>0</v>
      </c>
      <c r="K508" s="128">
        <v>0</v>
      </c>
      <c r="L508" s="128">
        <v>0</v>
      </c>
      <c r="M508" s="128">
        <v>0</v>
      </c>
      <c r="N508" s="128">
        <v>0</v>
      </c>
    </row>
    <row r="509" spans="1:14" x14ac:dyDescent="0.2">
      <c r="A509" s="80" t="s">
        <v>326</v>
      </c>
      <c r="B509" s="143">
        <v>0</v>
      </c>
      <c r="C509" s="143">
        <v>0</v>
      </c>
      <c r="D509" s="143">
        <v>0</v>
      </c>
      <c r="E509" s="143">
        <v>0</v>
      </c>
      <c r="F509" s="143">
        <v>0</v>
      </c>
      <c r="G509" s="143">
        <v>0</v>
      </c>
      <c r="H509" s="143">
        <v>0</v>
      </c>
      <c r="I509" s="143">
        <v>0</v>
      </c>
      <c r="J509" s="143">
        <v>0</v>
      </c>
      <c r="K509" s="143">
        <v>0</v>
      </c>
      <c r="L509" s="143">
        <v>0</v>
      </c>
      <c r="M509" s="143">
        <v>0</v>
      </c>
      <c r="N509" s="143">
        <v>0</v>
      </c>
    </row>
    <row r="510" spans="1:14" x14ac:dyDescent="0.2">
      <c r="A510" s="80" t="s">
        <v>327</v>
      </c>
      <c r="B510" s="143">
        <v>0</v>
      </c>
      <c r="C510" s="143">
        <v>0</v>
      </c>
      <c r="D510" s="143">
        <v>0</v>
      </c>
      <c r="E510" s="143">
        <v>0</v>
      </c>
      <c r="F510" s="143">
        <v>0</v>
      </c>
      <c r="G510" s="143">
        <v>0</v>
      </c>
      <c r="H510" s="143">
        <v>0</v>
      </c>
      <c r="I510" s="143">
        <v>0</v>
      </c>
      <c r="J510" s="143">
        <v>0</v>
      </c>
      <c r="K510" s="143">
        <v>0</v>
      </c>
      <c r="L510" s="143">
        <v>0</v>
      </c>
      <c r="M510" s="143">
        <v>0</v>
      </c>
      <c r="N510" s="143">
        <v>0</v>
      </c>
    </row>
    <row r="511" spans="1:14" ht="22.5" x14ac:dyDescent="0.2">
      <c r="A511" s="80" t="s">
        <v>328</v>
      </c>
      <c r="B511" s="143">
        <v>0</v>
      </c>
      <c r="C511" s="143">
        <v>0</v>
      </c>
      <c r="D511" s="143">
        <v>0</v>
      </c>
      <c r="E511" s="143">
        <v>0</v>
      </c>
      <c r="F511" s="143">
        <v>0</v>
      </c>
      <c r="G511" s="143">
        <v>0</v>
      </c>
      <c r="H511" s="143">
        <v>0</v>
      </c>
      <c r="I511" s="143">
        <v>0</v>
      </c>
      <c r="J511" s="143">
        <v>0</v>
      </c>
      <c r="K511" s="143">
        <v>0</v>
      </c>
      <c r="L511" s="143">
        <v>0</v>
      </c>
      <c r="M511" s="143">
        <v>0</v>
      </c>
      <c r="N511" s="143">
        <v>0</v>
      </c>
    </row>
    <row r="512" spans="1:14" ht="13.5" thickBot="1" x14ac:dyDescent="0.25">
      <c r="A512" s="80" t="s">
        <v>255</v>
      </c>
      <c r="B512" s="143">
        <v>0</v>
      </c>
      <c r="C512" s="143">
        <v>0</v>
      </c>
      <c r="D512" s="143">
        <v>0</v>
      </c>
      <c r="E512" s="143">
        <v>0</v>
      </c>
      <c r="F512" s="143">
        <v>0</v>
      </c>
      <c r="G512" s="143">
        <v>0</v>
      </c>
      <c r="H512" s="143">
        <v>0</v>
      </c>
      <c r="I512" s="143">
        <v>0</v>
      </c>
      <c r="J512" s="143">
        <v>0</v>
      </c>
      <c r="K512" s="143">
        <v>0</v>
      </c>
      <c r="L512" s="143">
        <v>0</v>
      </c>
      <c r="M512" s="143">
        <v>0</v>
      </c>
      <c r="N512" s="143">
        <v>0</v>
      </c>
    </row>
    <row r="513" spans="1:14" ht="13.5" thickBot="1" x14ac:dyDescent="0.25">
      <c r="A513" s="132" t="s">
        <v>367</v>
      </c>
      <c r="B513" s="128">
        <v>0</v>
      </c>
      <c r="C513" s="128">
        <v>0</v>
      </c>
      <c r="D513" s="128">
        <v>0</v>
      </c>
      <c r="E513" s="128">
        <v>0</v>
      </c>
      <c r="F513" s="128">
        <v>0</v>
      </c>
      <c r="G513" s="128">
        <v>0</v>
      </c>
      <c r="H513" s="128">
        <v>0</v>
      </c>
      <c r="I513" s="128">
        <v>0</v>
      </c>
      <c r="J513" s="128">
        <v>0</v>
      </c>
      <c r="K513" s="128">
        <v>0</v>
      </c>
      <c r="L513" s="128">
        <v>0</v>
      </c>
      <c r="M513" s="128">
        <v>0</v>
      </c>
      <c r="N513" s="128">
        <v>0</v>
      </c>
    </row>
    <row r="514" spans="1:14" x14ac:dyDescent="0.2">
      <c r="A514" s="80" t="s">
        <v>330</v>
      </c>
      <c r="B514" s="143">
        <v>0</v>
      </c>
      <c r="C514" s="143">
        <v>0</v>
      </c>
      <c r="D514" s="143">
        <v>0</v>
      </c>
      <c r="E514" s="143">
        <v>0</v>
      </c>
      <c r="F514" s="143">
        <v>0</v>
      </c>
      <c r="G514" s="143">
        <v>0</v>
      </c>
      <c r="H514" s="143">
        <v>0</v>
      </c>
      <c r="I514" s="143">
        <v>0</v>
      </c>
      <c r="J514" s="143">
        <v>0</v>
      </c>
      <c r="K514" s="143">
        <v>0</v>
      </c>
      <c r="L514" s="143">
        <v>0</v>
      </c>
      <c r="M514" s="143">
        <v>0</v>
      </c>
      <c r="N514" s="135">
        <v>0</v>
      </c>
    </row>
    <row r="515" spans="1:14" x14ac:dyDescent="0.2">
      <c r="A515" s="80" t="s">
        <v>331</v>
      </c>
      <c r="B515" s="143">
        <v>0</v>
      </c>
      <c r="C515" s="143">
        <v>0</v>
      </c>
      <c r="D515" s="143">
        <v>0</v>
      </c>
      <c r="E515" s="143">
        <v>0</v>
      </c>
      <c r="F515" s="143">
        <v>0</v>
      </c>
      <c r="G515" s="143">
        <v>0</v>
      </c>
      <c r="H515" s="143">
        <v>0</v>
      </c>
      <c r="I515" s="143">
        <v>0</v>
      </c>
      <c r="J515" s="143">
        <v>0</v>
      </c>
      <c r="K515" s="143">
        <v>0</v>
      </c>
      <c r="L515" s="143">
        <v>0</v>
      </c>
      <c r="M515" s="143">
        <v>0</v>
      </c>
      <c r="N515" s="135">
        <v>0</v>
      </c>
    </row>
    <row r="516" spans="1:14" ht="22.5" x14ac:dyDescent="0.2">
      <c r="A516" s="80" t="s">
        <v>332</v>
      </c>
      <c r="B516" s="143">
        <v>0</v>
      </c>
      <c r="C516" s="143">
        <v>0</v>
      </c>
      <c r="D516" s="143">
        <v>0</v>
      </c>
      <c r="E516" s="143">
        <v>0</v>
      </c>
      <c r="F516" s="143">
        <v>0</v>
      </c>
      <c r="G516" s="143">
        <v>0</v>
      </c>
      <c r="H516" s="143">
        <v>0</v>
      </c>
      <c r="I516" s="143">
        <v>0</v>
      </c>
      <c r="J516" s="143">
        <v>0</v>
      </c>
      <c r="K516" s="143">
        <v>0</v>
      </c>
      <c r="L516" s="143">
        <v>0</v>
      </c>
      <c r="M516" s="143">
        <v>0</v>
      </c>
      <c r="N516" s="135">
        <v>0</v>
      </c>
    </row>
    <row r="517" spans="1:14" x14ac:dyDescent="0.2">
      <c r="A517" s="80" t="s">
        <v>333</v>
      </c>
      <c r="B517" s="143">
        <v>0</v>
      </c>
      <c r="C517" s="143">
        <v>0</v>
      </c>
      <c r="D517" s="143">
        <v>0</v>
      </c>
      <c r="E517" s="143">
        <v>0</v>
      </c>
      <c r="F517" s="143">
        <v>0</v>
      </c>
      <c r="G517" s="143">
        <v>0</v>
      </c>
      <c r="H517" s="143">
        <v>0</v>
      </c>
      <c r="I517" s="143">
        <v>0</v>
      </c>
      <c r="J517" s="143">
        <v>0</v>
      </c>
      <c r="K517" s="143">
        <v>0</v>
      </c>
      <c r="L517" s="143">
        <v>0</v>
      </c>
      <c r="M517" s="143">
        <v>0</v>
      </c>
      <c r="N517" s="135">
        <v>0</v>
      </c>
    </row>
    <row r="518" spans="1:14" x14ac:dyDescent="0.2">
      <c r="A518" s="80" t="s">
        <v>334</v>
      </c>
      <c r="B518" s="143">
        <v>0</v>
      </c>
      <c r="C518" s="143">
        <v>0</v>
      </c>
      <c r="D518" s="143">
        <v>0</v>
      </c>
      <c r="E518" s="143">
        <v>0</v>
      </c>
      <c r="F518" s="143">
        <v>0</v>
      </c>
      <c r="G518" s="143">
        <v>0</v>
      </c>
      <c r="H518" s="143">
        <v>0</v>
      </c>
      <c r="I518" s="143">
        <v>0</v>
      </c>
      <c r="J518" s="143">
        <v>0</v>
      </c>
      <c r="K518" s="143">
        <v>0</v>
      </c>
      <c r="L518" s="143">
        <v>0</v>
      </c>
      <c r="M518" s="143">
        <v>0</v>
      </c>
      <c r="N518" s="135">
        <v>0</v>
      </c>
    </row>
    <row r="519" spans="1:14" x14ac:dyDescent="0.2">
      <c r="A519" s="80" t="s">
        <v>335</v>
      </c>
      <c r="B519" s="143">
        <v>0</v>
      </c>
      <c r="C519" s="143">
        <v>0</v>
      </c>
      <c r="D519" s="143">
        <v>0</v>
      </c>
      <c r="E519" s="143">
        <v>0</v>
      </c>
      <c r="F519" s="143">
        <v>0</v>
      </c>
      <c r="G519" s="143">
        <v>0</v>
      </c>
      <c r="H519" s="143">
        <v>0</v>
      </c>
      <c r="I519" s="143">
        <v>0</v>
      </c>
      <c r="J519" s="143">
        <v>0</v>
      </c>
      <c r="K519" s="143">
        <v>0</v>
      </c>
      <c r="L519" s="143">
        <v>0</v>
      </c>
      <c r="M519" s="143">
        <v>0</v>
      </c>
      <c r="N519" s="135">
        <v>0</v>
      </c>
    </row>
    <row r="520" spans="1:14" x14ac:dyDescent="0.2">
      <c r="A520" s="80" t="s">
        <v>334</v>
      </c>
      <c r="B520" s="143">
        <v>0</v>
      </c>
      <c r="C520" s="143">
        <v>0</v>
      </c>
      <c r="D520" s="143">
        <v>0</v>
      </c>
      <c r="E520" s="143">
        <v>0</v>
      </c>
      <c r="F520" s="143">
        <v>0</v>
      </c>
      <c r="G520" s="143">
        <v>0</v>
      </c>
      <c r="H520" s="143">
        <v>0</v>
      </c>
      <c r="I520" s="143">
        <v>0</v>
      </c>
      <c r="J520" s="143">
        <v>0</v>
      </c>
      <c r="K520" s="143">
        <v>0</v>
      </c>
      <c r="L520" s="143">
        <v>0</v>
      </c>
      <c r="M520" s="143">
        <v>0</v>
      </c>
      <c r="N520" s="135">
        <v>0</v>
      </c>
    </row>
    <row r="521" spans="1:14" ht="13.5" thickBot="1" x14ac:dyDescent="0.25">
      <c r="A521" s="80" t="s">
        <v>255</v>
      </c>
      <c r="B521" s="143">
        <v>0</v>
      </c>
      <c r="C521" s="143">
        <v>0</v>
      </c>
      <c r="D521" s="143">
        <v>0</v>
      </c>
      <c r="E521" s="143">
        <v>0</v>
      </c>
      <c r="F521" s="143">
        <v>0</v>
      </c>
      <c r="G521" s="143">
        <v>0</v>
      </c>
      <c r="H521" s="143">
        <v>0</v>
      </c>
      <c r="I521" s="143">
        <v>0</v>
      </c>
      <c r="J521" s="143">
        <v>0</v>
      </c>
      <c r="K521" s="143">
        <v>0</v>
      </c>
      <c r="L521" s="143">
        <v>0</v>
      </c>
      <c r="M521" s="143">
        <v>0</v>
      </c>
      <c r="N521" s="135">
        <v>0</v>
      </c>
    </row>
    <row r="522" spans="1:14" ht="13.5" thickBot="1" x14ac:dyDescent="0.25">
      <c r="A522" s="132" t="s">
        <v>336</v>
      </c>
      <c r="B522" s="128">
        <v>0</v>
      </c>
      <c r="C522" s="128">
        <v>0</v>
      </c>
      <c r="D522" s="128">
        <v>0</v>
      </c>
      <c r="E522" s="128">
        <v>0</v>
      </c>
      <c r="F522" s="128">
        <v>0</v>
      </c>
      <c r="G522" s="128">
        <v>0</v>
      </c>
      <c r="H522" s="128">
        <v>0</v>
      </c>
      <c r="I522" s="128">
        <v>0</v>
      </c>
      <c r="J522" s="128">
        <v>0</v>
      </c>
      <c r="K522" s="128">
        <v>0</v>
      </c>
      <c r="L522" s="128">
        <v>0</v>
      </c>
      <c r="M522" s="128">
        <v>0</v>
      </c>
      <c r="N522" s="128">
        <v>0</v>
      </c>
    </row>
    <row r="523" spans="1:14" x14ac:dyDescent="0.2">
      <c r="A523" s="80" t="s">
        <v>337</v>
      </c>
      <c r="B523" s="143">
        <v>0</v>
      </c>
      <c r="C523" s="143">
        <v>0</v>
      </c>
      <c r="D523" s="143">
        <v>0</v>
      </c>
      <c r="E523" s="143">
        <v>0</v>
      </c>
      <c r="F523" s="143">
        <v>0</v>
      </c>
      <c r="G523" s="143">
        <v>0</v>
      </c>
      <c r="H523" s="143">
        <v>0</v>
      </c>
      <c r="I523" s="143">
        <v>0</v>
      </c>
      <c r="J523" s="143">
        <v>0</v>
      </c>
      <c r="K523" s="143">
        <v>0</v>
      </c>
      <c r="L523" s="143">
        <v>0</v>
      </c>
      <c r="M523" s="143">
        <v>0</v>
      </c>
      <c r="N523" s="135">
        <v>0</v>
      </c>
    </row>
    <row r="524" spans="1:14" x14ac:dyDescent="0.2">
      <c r="A524" s="80" t="s">
        <v>338</v>
      </c>
      <c r="B524" s="143">
        <v>0</v>
      </c>
      <c r="C524" s="143">
        <v>0</v>
      </c>
      <c r="D524" s="143">
        <v>0</v>
      </c>
      <c r="E524" s="143">
        <v>0</v>
      </c>
      <c r="F524" s="143">
        <v>0</v>
      </c>
      <c r="G524" s="143">
        <v>0</v>
      </c>
      <c r="H524" s="143">
        <v>0</v>
      </c>
      <c r="I524" s="143">
        <v>0</v>
      </c>
      <c r="J524" s="143">
        <v>0</v>
      </c>
      <c r="K524" s="143">
        <v>0</v>
      </c>
      <c r="L524" s="143">
        <v>0</v>
      </c>
      <c r="M524" s="143">
        <v>0</v>
      </c>
      <c r="N524" s="135">
        <v>0</v>
      </c>
    </row>
    <row r="525" spans="1:14" ht="13.5" thickBot="1" x14ac:dyDescent="0.25">
      <c r="A525" s="80" t="s">
        <v>255</v>
      </c>
      <c r="B525" s="143">
        <v>0</v>
      </c>
      <c r="C525" s="143">
        <v>0</v>
      </c>
      <c r="D525" s="143">
        <v>0</v>
      </c>
      <c r="E525" s="143">
        <v>0</v>
      </c>
      <c r="F525" s="143">
        <v>0</v>
      </c>
      <c r="G525" s="143">
        <v>0</v>
      </c>
      <c r="H525" s="143">
        <v>0</v>
      </c>
      <c r="I525" s="143">
        <v>0</v>
      </c>
      <c r="J525" s="143">
        <v>0</v>
      </c>
      <c r="K525" s="143">
        <v>0</v>
      </c>
      <c r="L525" s="143">
        <v>0</v>
      </c>
      <c r="M525" s="143">
        <v>0</v>
      </c>
      <c r="N525" s="135">
        <v>0</v>
      </c>
    </row>
    <row r="526" spans="1:14" ht="13.5" thickBot="1" x14ac:dyDescent="0.25">
      <c r="A526" s="132" t="s">
        <v>339</v>
      </c>
      <c r="B526" s="128">
        <v>1984</v>
      </c>
      <c r="C526" s="128">
        <v>1232</v>
      </c>
      <c r="D526" s="128">
        <v>897</v>
      </c>
      <c r="E526" s="128">
        <v>2412</v>
      </c>
      <c r="F526" s="128">
        <v>895</v>
      </c>
      <c r="G526" s="128">
        <v>312</v>
      </c>
      <c r="H526" s="128">
        <v>451</v>
      </c>
      <c r="I526" s="128">
        <v>170</v>
      </c>
      <c r="J526" s="128">
        <v>360</v>
      </c>
      <c r="K526" s="128">
        <v>643</v>
      </c>
      <c r="L526" s="128">
        <v>623</v>
      </c>
      <c r="M526" s="128">
        <v>450</v>
      </c>
      <c r="N526" s="128">
        <v>10429</v>
      </c>
    </row>
    <row r="527" spans="1:14" ht="13.5" thickBot="1" x14ac:dyDescent="0.25">
      <c r="A527" s="137" t="s">
        <v>339</v>
      </c>
      <c r="B527" s="138">
        <v>1984</v>
      </c>
      <c r="C527" s="138">
        <v>1232</v>
      </c>
      <c r="D527" s="138">
        <v>897</v>
      </c>
      <c r="E527" s="138">
        <v>2412</v>
      </c>
      <c r="F527" s="138">
        <v>895</v>
      </c>
      <c r="G527" s="138">
        <v>312</v>
      </c>
      <c r="H527" s="138">
        <v>451</v>
      </c>
      <c r="I527" s="138">
        <v>170</v>
      </c>
      <c r="J527" s="138">
        <v>360</v>
      </c>
      <c r="K527" s="138">
        <v>643</v>
      </c>
      <c r="L527" s="138">
        <v>623</v>
      </c>
      <c r="M527" s="138">
        <v>450</v>
      </c>
      <c r="N527" s="139">
        <v>10429</v>
      </c>
    </row>
    <row r="528" spans="1:14" ht="13.5" thickBot="1" x14ac:dyDescent="0.25">
      <c r="A528" s="140" t="s">
        <v>250</v>
      </c>
      <c r="B528" s="141">
        <v>41772.300000000003</v>
      </c>
      <c r="C528" s="141">
        <v>28076.5</v>
      </c>
      <c r="D528" s="141">
        <v>27295</v>
      </c>
      <c r="E528" s="141">
        <v>37078.770000000004</v>
      </c>
      <c r="F528" s="141">
        <v>41280.76</v>
      </c>
      <c r="G528" s="141">
        <v>31121.9</v>
      </c>
      <c r="H528" s="141">
        <v>31981</v>
      </c>
      <c r="I528" s="141">
        <v>41806.93</v>
      </c>
      <c r="J528" s="141">
        <v>36265.54</v>
      </c>
      <c r="K528" s="141">
        <v>37714.050000000003</v>
      </c>
      <c r="L528" s="141">
        <v>31544.190000000002</v>
      </c>
      <c r="M528" s="141">
        <v>25394.59</v>
      </c>
      <c r="N528" s="141">
        <v>411331.53</v>
      </c>
    </row>
    <row r="530" spans="1:14" x14ac:dyDescent="0.2">
      <c r="N530" s="142"/>
    </row>
    <row r="532" spans="1:14" ht="12.75" customHeight="1" x14ac:dyDescent="0.2">
      <c r="A532" s="220" t="s">
        <v>372</v>
      </c>
      <c r="B532" s="220"/>
      <c r="C532" s="220"/>
      <c r="D532" s="220"/>
      <c r="E532" s="220"/>
      <c r="F532" s="220"/>
      <c r="G532" s="220"/>
      <c r="H532" s="220"/>
      <c r="I532" s="220"/>
      <c r="J532" s="220"/>
      <c r="K532" s="220"/>
      <c r="L532" s="220"/>
      <c r="M532" s="220"/>
      <c r="N532" s="220"/>
    </row>
    <row r="533" spans="1:14" ht="13.5" customHeight="1" thickBot="1" x14ac:dyDescent="0.25">
      <c r="A533" s="221"/>
      <c r="B533" s="221"/>
      <c r="C533" s="221"/>
      <c r="D533" s="221"/>
      <c r="E533" s="221"/>
      <c r="F533" s="221"/>
      <c r="G533" s="221"/>
      <c r="H533" s="221"/>
      <c r="I533" s="221"/>
      <c r="J533" s="221"/>
      <c r="K533" s="221"/>
      <c r="L533" s="221"/>
      <c r="M533" s="221"/>
      <c r="N533" s="221"/>
    </row>
    <row r="534" spans="1:14" ht="13.5" thickBot="1" x14ac:dyDescent="0.25">
      <c r="A534" s="124" t="s">
        <v>237</v>
      </c>
      <c r="B534" s="125" t="s">
        <v>238</v>
      </c>
      <c r="C534" s="125" t="s">
        <v>239</v>
      </c>
      <c r="D534" s="125" t="s">
        <v>240</v>
      </c>
      <c r="E534" s="125" t="s">
        <v>241</v>
      </c>
      <c r="F534" s="125" t="s">
        <v>242</v>
      </c>
      <c r="G534" s="125" t="s">
        <v>243</v>
      </c>
      <c r="H534" s="125" t="s">
        <v>244</v>
      </c>
      <c r="I534" s="125" t="s">
        <v>245</v>
      </c>
      <c r="J534" s="125" t="s">
        <v>246</v>
      </c>
      <c r="K534" s="125" t="s">
        <v>247</v>
      </c>
      <c r="L534" s="125" t="s">
        <v>248</v>
      </c>
      <c r="M534" s="125" t="s">
        <v>249</v>
      </c>
      <c r="N534" s="126" t="s">
        <v>250</v>
      </c>
    </row>
    <row r="535" spans="1:14" ht="13.5" thickBot="1" x14ac:dyDescent="0.25">
      <c r="A535" s="127" t="s">
        <v>251</v>
      </c>
      <c r="B535" s="128">
        <v>0</v>
      </c>
      <c r="C535" s="128">
        <v>0</v>
      </c>
      <c r="D535" s="128">
        <v>0</v>
      </c>
      <c r="E535" s="128">
        <v>0</v>
      </c>
      <c r="F535" s="128">
        <v>0</v>
      </c>
      <c r="G535" s="128">
        <v>0</v>
      </c>
      <c r="H535" s="128">
        <v>0</v>
      </c>
      <c r="I535" s="128">
        <v>0</v>
      </c>
      <c r="J535" s="128">
        <v>0</v>
      </c>
      <c r="K535" s="128">
        <v>0</v>
      </c>
      <c r="L535" s="128">
        <v>0</v>
      </c>
      <c r="M535" s="128">
        <v>0</v>
      </c>
      <c r="N535" s="128">
        <v>0</v>
      </c>
    </row>
    <row r="536" spans="1:14" x14ac:dyDescent="0.2">
      <c r="A536" s="77" t="s">
        <v>252</v>
      </c>
      <c r="B536" s="143">
        <v>0</v>
      </c>
      <c r="C536" s="143">
        <v>0</v>
      </c>
      <c r="D536" s="143">
        <v>0</v>
      </c>
      <c r="E536" s="143">
        <v>0</v>
      </c>
      <c r="F536" s="143">
        <v>0</v>
      </c>
      <c r="G536" s="143">
        <v>0</v>
      </c>
      <c r="H536" s="143">
        <v>0</v>
      </c>
      <c r="I536" s="143">
        <v>0</v>
      </c>
      <c r="J536" s="143">
        <v>0</v>
      </c>
      <c r="K536" s="143">
        <v>0</v>
      </c>
      <c r="L536" s="143">
        <v>0</v>
      </c>
      <c r="M536" s="143">
        <v>0</v>
      </c>
      <c r="N536" s="130">
        <v>0</v>
      </c>
    </row>
    <row r="537" spans="1:14" x14ac:dyDescent="0.2">
      <c r="A537" s="77" t="s">
        <v>234</v>
      </c>
      <c r="B537" s="143">
        <v>0</v>
      </c>
      <c r="C537" s="143">
        <v>0</v>
      </c>
      <c r="D537" s="143">
        <v>0</v>
      </c>
      <c r="E537" s="143">
        <v>0</v>
      </c>
      <c r="F537" s="143">
        <v>0</v>
      </c>
      <c r="G537" s="143">
        <v>0</v>
      </c>
      <c r="H537" s="143">
        <v>0</v>
      </c>
      <c r="I537" s="143">
        <v>0</v>
      </c>
      <c r="J537" s="143">
        <v>0</v>
      </c>
      <c r="K537" s="143">
        <v>0</v>
      </c>
      <c r="L537" s="143">
        <v>0</v>
      </c>
      <c r="M537" s="143">
        <v>0</v>
      </c>
      <c r="N537" s="130">
        <v>0</v>
      </c>
    </row>
    <row r="538" spans="1:14" x14ac:dyDescent="0.2">
      <c r="A538" s="77" t="s">
        <v>253</v>
      </c>
      <c r="B538" s="143">
        <v>0</v>
      </c>
      <c r="C538" s="143">
        <v>0</v>
      </c>
      <c r="D538" s="143">
        <v>0</v>
      </c>
      <c r="E538" s="143">
        <v>0</v>
      </c>
      <c r="F538" s="143">
        <v>0</v>
      </c>
      <c r="G538" s="143">
        <v>0</v>
      </c>
      <c r="H538" s="143">
        <v>0</v>
      </c>
      <c r="I538" s="143">
        <v>0</v>
      </c>
      <c r="J538" s="143">
        <v>0</v>
      </c>
      <c r="K538" s="143">
        <v>0</v>
      </c>
      <c r="L538" s="143">
        <v>0</v>
      </c>
      <c r="M538" s="143">
        <v>0</v>
      </c>
      <c r="N538" s="130">
        <v>0</v>
      </c>
    </row>
    <row r="539" spans="1:14" x14ac:dyDescent="0.2">
      <c r="A539" s="78" t="s">
        <v>254</v>
      </c>
      <c r="B539" s="143">
        <v>0</v>
      </c>
      <c r="C539" s="143">
        <v>0</v>
      </c>
      <c r="D539" s="143">
        <v>0</v>
      </c>
      <c r="E539" s="143">
        <v>0</v>
      </c>
      <c r="F539" s="143">
        <v>0</v>
      </c>
      <c r="G539" s="143">
        <v>0</v>
      </c>
      <c r="H539" s="143">
        <v>0</v>
      </c>
      <c r="I539" s="143">
        <v>0</v>
      </c>
      <c r="J539" s="143">
        <v>0</v>
      </c>
      <c r="K539" s="143">
        <v>0</v>
      </c>
      <c r="L539" s="143">
        <v>0</v>
      </c>
      <c r="M539" s="143">
        <v>0</v>
      </c>
      <c r="N539" s="130">
        <v>0</v>
      </c>
    </row>
    <row r="540" spans="1:14" ht="13.5" thickBot="1" x14ac:dyDescent="0.25">
      <c r="A540" s="79" t="s">
        <v>255</v>
      </c>
      <c r="B540" s="130">
        <v>0</v>
      </c>
      <c r="C540" s="143">
        <v>0</v>
      </c>
      <c r="D540" s="143">
        <v>0</v>
      </c>
      <c r="E540" s="143">
        <v>0</v>
      </c>
      <c r="F540" s="130">
        <v>0</v>
      </c>
      <c r="G540" s="143">
        <v>0</v>
      </c>
      <c r="H540" s="143">
        <v>0</v>
      </c>
      <c r="I540" s="143">
        <v>0</v>
      </c>
      <c r="J540" s="130">
        <v>0</v>
      </c>
      <c r="K540" s="143">
        <v>0</v>
      </c>
      <c r="L540" s="143">
        <v>0</v>
      </c>
      <c r="M540" s="143">
        <v>0</v>
      </c>
      <c r="N540" s="130">
        <v>0</v>
      </c>
    </row>
    <row r="541" spans="1:14" ht="13.5" thickBot="1" x14ac:dyDescent="0.25">
      <c r="A541" s="132" t="s">
        <v>256</v>
      </c>
      <c r="B541" s="128">
        <v>15376.4</v>
      </c>
      <c r="C541" s="128">
        <v>13433.88</v>
      </c>
      <c r="D541" s="128">
        <v>14694.2</v>
      </c>
      <c r="E541" s="128">
        <v>13366.27</v>
      </c>
      <c r="F541" s="128">
        <v>6359.6</v>
      </c>
      <c r="G541" s="128">
        <v>9275.01</v>
      </c>
      <c r="H541" s="128">
        <v>10520.88</v>
      </c>
      <c r="I541" s="128">
        <v>6324.1</v>
      </c>
      <c r="J541" s="128">
        <v>3487.72</v>
      </c>
      <c r="K541" s="128">
        <v>0</v>
      </c>
      <c r="L541" s="128">
        <v>0</v>
      </c>
      <c r="M541" s="128">
        <v>0</v>
      </c>
      <c r="N541" s="128">
        <v>92838.060000000012</v>
      </c>
    </row>
    <row r="542" spans="1:14" x14ac:dyDescent="0.2">
      <c r="A542" s="80" t="s">
        <v>257</v>
      </c>
      <c r="B542" s="143">
        <v>0</v>
      </c>
      <c r="C542" s="143">
        <v>0</v>
      </c>
      <c r="D542" s="143">
        <v>0</v>
      </c>
      <c r="E542" s="143">
        <v>0</v>
      </c>
      <c r="F542" s="143">
        <v>0</v>
      </c>
      <c r="G542" s="143">
        <v>0</v>
      </c>
      <c r="H542" s="143">
        <v>0</v>
      </c>
      <c r="I542" s="143">
        <v>0</v>
      </c>
      <c r="J542" s="143">
        <v>0</v>
      </c>
      <c r="K542" s="143">
        <v>0</v>
      </c>
      <c r="L542" s="143">
        <v>0</v>
      </c>
      <c r="M542" s="143">
        <v>0</v>
      </c>
      <c r="N542" s="130">
        <v>0</v>
      </c>
    </row>
    <row r="543" spans="1:14" x14ac:dyDescent="0.2">
      <c r="A543" s="80" t="s">
        <v>258</v>
      </c>
      <c r="B543" s="143">
        <v>0</v>
      </c>
      <c r="C543" s="143">
        <v>0</v>
      </c>
      <c r="D543" s="143">
        <v>0</v>
      </c>
      <c r="E543" s="143">
        <v>0</v>
      </c>
      <c r="F543" s="143">
        <v>0</v>
      </c>
      <c r="G543" s="143">
        <v>0</v>
      </c>
      <c r="H543" s="143">
        <v>0</v>
      </c>
      <c r="I543" s="143">
        <v>0</v>
      </c>
      <c r="J543" s="143">
        <v>0</v>
      </c>
      <c r="K543" s="143">
        <v>0</v>
      </c>
      <c r="L543" s="143">
        <v>0</v>
      </c>
      <c r="M543" s="143">
        <v>0</v>
      </c>
      <c r="N543" s="130">
        <v>0</v>
      </c>
    </row>
    <row r="544" spans="1:14" x14ac:dyDescent="0.2">
      <c r="A544" s="80" t="s">
        <v>259</v>
      </c>
      <c r="B544" s="143">
        <v>0</v>
      </c>
      <c r="C544" s="143">
        <v>0</v>
      </c>
      <c r="D544" s="143">
        <v>0</v>
      </c>
      <c r="E544" s="143">
        <v>0</v>
      </c>
      <c r="F544" s="143">
        <v>0</v>
      </c>
      <c r="G544" s="143">
        <v>0</v>
      </c>
      <c r="H544" s="143">
        <v>0</v>
      </c>
      <c r="I544" s="143">
        <v>0</v>
      </c>
      <c r="J544" s="143">
        <v>0</v>
      </c>
      <c r="K544" s="143">
        <v>0</v>
      </c>
      <c r="L544" s="143">
        <v>0</v>
      </c>
      <c r="M544" s="143">
        <v>0</v>
      </c>
      <c r="N544" s="130">
        <v>0</v>
      </c>
    </row>
    <row r="545" spans="1:14" x14ac:dyDescent="0.2">
      <c r="A545" s="80" t="s">
        <v>260</v>
      </c>
      <c r="B545" s="143">
        <v>0</v>
      </c>
      <c r="C545" s="143">
        <v>0</v>
      </c>
      <c r="D545" s="143">
        <v>0</v>
      </c>
      <c r="E545" s="143">
        <v>0</v>
      </c>
      <c r="F545" s="143">
        <v>0</v>
      </c>
      <c r="G545" s="143">
        <v>0</v>
      </c>
      <c r="H545" s="143">
        <v>0</v>
      </c>
      <c r="I545" s="143">
        <v>0</v>
      </c>
      <c r="J545" s="143">
        <v>0</v>
      </c>
      <c r="K545" s="143">
        <v>0</v>
      </c>
      <c r="L545" s="143">
        <v>0</v>
      </c>
      <c r="M545" s="143">
        <v>0</v>
      </c>
      <c r="N545" s="130">
        <v>0</v>
      </c>
    </row>
    <row r="546" spans="1:14" x14ac:dyDescent="0.2">
      <c r="A546" s="80" t="s">
        <v>261</v>
      </c>
      <c r="B546" s="143">
        <v>0</v>
      </c>
      <c r="C546" s="143">
        <v>0</v>
      </c>
      <c r="D546" s="143">
        <v>0</v>
      </c>
      <c r="E546" s="143">
        <v>0</v>
      </c>
      <c r="F546" s="143">
        <v>0</v>
      </c>
      <c r="G546" s="143">
        <v>0</v>
      </c>
      <c r="H546" s="143">
        <v>0</v>
      </c>
      <c r="I546" s="143">
        <v>0</v>
      </c>
      <c r="J546" s="143">
        <v>0</v>
      </c>
      <c r="K546" s="143">
        <v>0</v>
      </c>
      <c r="L546" s="143">
        <v>0</v>
      </c>
      <c r="M546" s="143">
        <v>0</v>
      </c>
      <c r="N546" s="130">
        <v>0</v>
      </c>
    </row>
    <row r="547" spans="1:14" ht="13.5" thickBot="1" x14ac:dyDescent="0.25">
      <c r="A547" s="80" t="s">
        <v>262</v>
      </c>
      <c r="B547" s="143">
        <v>15376.4</v>
      </c>
      <c r="C547" s="143">
        <v>13433.88</v>
      </c>
      <c r="D547" s="143">
        <v>14694.2</v>
      </c>
      <c r="E547" s="143">
        <v>13366.27</v>
      </c>
      <c r="F547" s="143">
        <v>6359.6</v>
      </c>
      <c r="G547" s="143">
        <v>9275.01</v>
      </c>
      <c r="H547" s="143">
        <v>10520.88</v>
      </c>
      <c r="I547" s="143">
        <v>6324.1</v>
      </c>
      <c r="J547" s="143">
        <v>3487.72</v>
      </c>
      <c r="K547" s="143">
        <v>0</v>
      </c>
      <c r="L547" s="143">
        <v>0</v>
      </c>
      <c r="M547" s="143">
        <v>0</v>
      </c>
      <c r="N547" s="130">
        <v>92838.060000000012</v>
      </c>
    </row>
    <row r="548" spans="1:14" ht="13.5" thickBot="1" x14ac:dyDescent="0.25">
      <c r="A548" s="132" t="s">
        <v>263</v>
      </c>
      <c r="B548" s="128">
        <v>18434.599999999999</v>
      </c>
      <c r="C548" s="128">
        <v>17480.39</v>
      </c>
      <c r="D548" s="128">
        <v>17653.89</v>
      </c>
      <c r="E548" s="128">
        <v>14537.43</v>
      </c>
      <c r="F548" s="128">
        <v>15578.8</v>
      </c>
      <c r="G548" s="128">
        <v>13009.54</v>
      </c>
      <c r="H548" s="128">
        <v>17792.939999999999</v>
      </c>
      <c r="I548" s="128">
        <v>16274.72</v>
      </c>
      <c r="J548" s="128">
        <v>13250.4</v>
      </c>
      <c r="K548" s="128">
        <v>14615.94</v>
      </c>
      <c r="L548" s="128">
        <v>15999.71</v>
      </c>
      <c r="M548" s="128">
        <v>11550.46</v>
      </c>
      <c r="N548" s="128">
        <v>186178.81999999998</v>
      </c>
    </row>
    <row r="549" spans="1:14" x14ac:dyDescent="0.2">
      <c r="A549" s="80" t="s">
        <v>264</v>
      </c>
      <c r="B549" s="143">
        <v>18434.599999999999</v>
      </c>
      <c r="C549" s="143">
        <v>17480.39</v>
      </c>
      <c r="D549" s="143">
        <v>17653.89</v>
      </c>
      <c r="E549" s="143">
        <v>14537.43</v>
      </c>
      <c r="F549" s="143">
        <v>15578.8</v>
      </c>
      <c r="G549" s="143">
        <v>13009.54</v>
      </c>
      <c r="H549" s="143">
        <v>17792.939999999999</v>
      </c>
      <c r="I549" s="143">
        <v>16274.72</v>
      </c>
      <c r="J549" s="143">
        <v>13250.4</v>
      </c>
      <c r="K549" s="143">
        <v>14615.94</v>
      </c>
      <c r="L549" s="143">
        <v>15999.71</v>
      </c>
      <c r="M549" s="143">
        <v>11550.46</v>
      </c>
      <c r="N549" s="130">
        <v>186178.81999999998</v>
      </c>
    </row>
    <row r="550" spans="1:14" x14ac:dyDescent="0.2">
      <c r="A550" s="80" t="s">
        <v>265</v>
      </c>
      <c r="B550" s="143">
        <v>0</v>
      </c>
      <c r="C550" s="143">
        <v>0</v>
      </c>
      <c r="D550" s="143">
        <v>0</v>
      </c>
      <c r="E550" s="143">
        <v>0</v>
      </c>
      <c r="F550" s="143">
        <v>0</v>
      </c>
      <c r="G550" s="143">
        <v>0</v>
      </c>
      <c r="H550" s="143">
        <v>0</v>
      </c>
      <c r="I550" s="143">
        <v>0</v>
      </c>
      <c r="J550" s="143">
        <v>0</v>
      </c>
      <c r="K550" s="143">
        <v>0</v>
      </c>
      <c r="L550" s="143">
        <v>0</v>
      </c>
      <c r="M550" s="143">
        <v>0</v>
      </c>
      <c r="N550" s="130">
        <v>0</v>
      </c>
    </row>
    <row r="551" spans="1:14" ht="22.5" x14ac:dyDescent="0.2">
      <c r="A551" s="80" t="s">
        <v>266</v>
      </c>
      <c r="B551" s="143">
        <v>0</v>
      </c>
      <c r="C551" s="143">
        <v>0</v>
      </c>
      <c r="D551" s="143">
        <v>0</v>
      </c>
      <c r="E551" s="143">
        <v>0</v>
      </c>
      <c r="F551" s="143">
        <v>0</v>
      </c>
      <c r="G551" s="143">
        <v>0</v>
      </c>
      <c r="H551" s="143">
        <v>0</v>
      </c>
      <c r="I551" s="143">
        <v>0</v>
      </c>
      <c r="J551" s="143">
        <v>0</v>
      </c>
      <c r="K551" s="143">
        <v>0</v>
      </c>
      <c r="L551" s="143">
        <v>0</v>
      </c>
      <c r="M551" s="143">
        <v>0</v>
      </c>
      <c r="N551" s="130">
        <v>0</v>
      </c>
    </row>
    <row r="552" spans="1:14" ht="23.25" thickBot="1" x14ac:dyDescent="0.25">
      <c r="A552" s="80" t="s">
        <v>267</v>
      </c>
      <c r="B552" s="143">
        <v>0</v>
      </c>
      <c r="C552" s="143">
        <v>0</v>
      </c>
      <c r="D552" s="143">
        <v>0</v>
      </c>
      <c r="E552" s="143">
        <v>0</v>
      </c>
      <c r="F552" s="143">
        <v>0</v>
      </c>
      <c r="G552" s="143">
        <v>0</v>
      </c>
      <c r="H552" s="143">
        <v>0</v>
      </c>
      <c r="I552" s="143">
        <v>0</v>
      </c>
      <c r="J552" s="143">
        <v>0</v>
      </c>
      <c r="K552" s="143">
        <v>0</v>
      </c>
      <c r="L552" s="143">
        <v>0</v>
      </c>
      <c r="M552" s="143">
        <v>0</v>
      </c>
      <c r="N552" s="130">
        <v>0</v>
      </c>
    </row>
    <row r="553" spans="1:14" ht="13.5" thickBot="1" x14ac:dyDescent="0.25">
      <c r="A553" s="132" t="s">
        <v>268</v>
      </c>
      <c r="B553" s="144">
        <v>0</v>
      </c>
      <c r="C553" s="144">
        <v>0</v>
      </c>
      <c r="D553" s="144">
        <v>0</v>
      </c>
      <c r="E553" s="144">
        <v>0</v>
      </c>
      <c r="F553" s="144">
        <v>0</v>
      </c>
      <c r="G553" s="144">
        <v>0</v>
      </c>
      <c r="H553" s="144">
        <v>0</v>
      </c>
      <c r="I553" s="144">
        <v>0</v>
      </c>
      <c r="J553" s="144">
        <v>0</v>
      </c>
      <c r="K553" s="144">
        <v>0</v>
      </c>
      <c r="L553" s="144">
        <v>0</v>
      </c>
      <c r="M553" s="144">
        <v>0</v>
      </c>
      <c r="N553" s="144">
        <v>0</v>
      </c>
    </row>
    <row r="554" spans="1:14" x14ac:dyDescent="0.2">
      <c r="A554" s="80" t="s">
        <v>269</v>
      </c>
      <c r="B554" s="143">
        <v>0</v>
      </c>
      <c r="C554" s="143">
        <v>0</v>
      </c>
      <c r="D554" s="143">
        <v>0</v>
      </c>
      <c r="E554" s="143">
        <v>0</v>
      </c>
      <c r="F554" s="143">
        <v>0</v>
      </c>
      <c r="G554" s="143">
        <v>0</v>
      </c>
      <c r="H554" s="143">
        <v>0</v>
      </c>
      <c r="I554" s="143">
        <v>0</v>
      </c>
      <c r="J554" s="143">
        <v>0</v>
      </c>
      <c r="K554" s="143">
        <v>0</v>
      </c>
      <c r="L554" s="143">
        <v>0</v>
      </c>
      <c r="M554" s="143">
        <v>0</v>
      </c>
      <c r="N554" s="135">
        <v>0</v>
      </c>
    </row>
    <row r="555" spans="1:14" ht="13.5" thickBot="1" x14ac:dyDescent="0.25">
      <c r="A555" s="80" t="s">
        <v>270</v>
      </c>
      <c r="B555" s="143">
        <v>0</v>
      </c>
      <c r="C555" s="143">
        <v>0</v>
      </c>
      <c r="D555" s="143">
        <v>0</v>
      </c>
      <c r="E555" s="143">
        <v>0</v>
      </c>
      <c r="F555" s="143">
        <v>0</v>
      </c>
      <c r="G555" s="143">
        <v>0</v>
      </c>
      <c r="H555" s="143">
        <v>0</v>
      </c>
      <c r="I555" s="143">
        <v>0</v>
      </c>
      <c r="J555" s="143">
        <v>0</v>
      </c>
      <c r="K555" s="143">
        <v>0</v>
      </c>
      <c r="L555" s="143">
        <v>0</v>
      </c>
      <c r="M555" s="143">
        <v>0</v>
      </c>
      <c r="N555" s="135">
        <v>0</v>
      </c>
    </row>
    <row r="556" spans="1:14" ht="13.5" thickBot="1" x14ac:dyDescent="0.25">
      <c r="A556" s="132" t="s">
        <v>271</v>
      </c>
      <c r="B556" s="128">
        <v>95572.15</v>
      </c>
      <c r="C556" s="128">
        <v>74929.84</v>
      </c>
      <c r="D556" s="128">
        <v>104816.04</v>
      </c>
      <c r="E556" s="128">
        <v>121736.43</v>
      </c>
      <c r="F556" s="128">
        <v>95744.04</v>
      </c>
      <c r="G556" s="128">
        <v>105114.48000000001</v>
      </c>
      <c r="H556" s="128">
        <v>98597.950000000012</v>
      </c>
      <c r="I556" s="128">
        <v>99766.42</v>
      </c>
      <c r="J556" s="128">
        <v>82054</v>
      </c>
      <c r="K556" s="128">
        <v>65430.5</v>
      </c>
      <c r="L556" s="128">
        <v>33809.17</v>
      </c>
      <c r="M556" s="128">
        <v>37752.67</v>
      </c>
      <c r="N556" s="128">
        <v>1015323.69</v>
      </c>
    </row>
    <row r="557" spans="1:14" x14ac:dyDescent="0.2">
      <c r="A557" s="80" t="s">
        <v>272</v>
      </c>
      <c r="B557" s="143">
        <v>0</v>
      </c>
      <c r="C557" s="143">
        <v>0</v>
      </c>
      <c r="D557" s="143">
        <v>0</v>
      </c>
      <c r="E557" s="143">
        <v>0</v>
      </c>
      <c r="F557" s="143">
        <v>0</v>
      </c>
      <c r="G557" s="143">
        <v>0</v>
      </c>
      <c r="H557" s="143">
        <v>0</v>
      </c>
      <c r="I557" s="143">
        <v>0</v>
      </c>
      <c r="J557" s="143">
        <v>0</v>
      </c>
      <c r="K557" s="143">
        <v>0</v>
      </c>
      <c r="L557" s="143">
        <v>0</v>
      </c>
      <c r="M557" s="143">
        <v>0</v>
      </c>
      <c r="N557" s="135">
        <v>0</v>
      </c>
    </row>
    <row r="558" spans="1:14" x14ac:dyDescent="0.2">
      <c r="A558" s="80" t="s">
        <v>273</v>
      </c>
      <c r="B558" s="143">
        <v>0</v>
      </c>
      <c r="C558" s="143">
        <v>0</v>
      </c>
      <c r="D558" s="143">
        <v>0</v>
      </c>
      <c r="E558" s="143">
        <v>0</v>
      </c>
      <c r="F558" s="143">
        <v>0</v>
      </c>
      <c r="G558" s="143">
        <v>0</v>
      </c>
      <c r="H558" s="143">
        <v>0</v>
      </c>
      <c r="I558" s="143">
        <v>0</v>
      </c>
      <c r="J558" s="143">
        <v>0</v>
      </c>
      <c r="K558" s="143">
        <v>0</v>
      </c>
      <c r="L558" s="143">
        <v>0</v>
      </c>
      <c r="M558" s="143">
        <v>0</v>
      </c>
      <c r="N558" s="135">
        <v>0</v>
      </c>
    </row>
    <row r="559" spans="1:14" x14ac:dyDescent="0.2">
      <c r="A559" s="80" t="s">
        <v>274</v>
      </c>
      <c r="B559" s="143">
        <v>979.74</v>
      </c>
      <c r="C559" s="143">
        <v>0</v>
      </c>
      <c r="D559" s="143">
        <v>0</v>
      </c>
      <c r="E559" s="143">
        <v>0</v>
      </c>
      <c r="F559" s="143">
        <v>0</v>
      </c>
      <c r="G559" s="143">
        <v>0</v>
      </c>
      <c r="H559" s="143">
        <v>0</v>
      </c>
      <c r="I559" s="143">
        <v>0</v>
      </c>
      <c r="J559" s="143">
        <v>1504.88</v>
      </c>
      <c r="K559" s="143">
        <v>1201.6400000000001</v>
      </c>
      <c r="L559" s="143">
        <v>846.48</v>
      </c>
      <c r="M559" s="143">
        <v>0</v>
      </c>
      <c r="N559" s="135">
        <v>4532.74</v>
      </c>
    </row>
    <row r="560" spans="1:14" x14ac:dyDescent="0.2">
      <c r="A560" s="80" t="s">
        <v>275</v>
      </c>
      <c r="B560" s="143">
        <v>38332.36</v>
      </c>
      <c r="C560" s="143">
        <v>63164.89</v>
      </c>
      <c r="D560" s="143">
        <v>93188.4</v>
      </c>
      <c r="E560" s="143">
        <v>88910.98</v>
      </c>
      <c r="F560" s="143">
        <v>68548.53</v>
      </c>
      <c r="G560" s="143">
        <v>65142.01</v>
      </c>
      <c r="H560" s="143">
        <v>61847.08</v>
      </c>
      <c r="I560" s="143">
        <v>30973.48</v>
      </c>
      <c r="J560" s="143">
        <v>18458.580000000002</v>
      </c>
      <c r="K560" s="143">
        <v>0</v>
      </c>
      <c r="L560" s="143">
        <v>1517.26</v>
      </c>
      <c r="M560" s="143">
        <v>558.38</v>
      </c>
      <c r="N560" s="135">
        <v>530641.95000000007</v>
      </c>
    </row>
    <row r="561" spans="1:14" x14ac:dyDescent="0.2">
      <c r="A561" s="80" t="s">
        <v>276</v>
      </c>
      <c r="B561" s="143">
        <v>0</v>
      </c>
      <c r="C561" s="143">
        <v>0</v>
      </c>
      <c r="D561" s="143">
        <v>0</v>
      </c>
      <c r="E561" s="143">
        <v>0</v>
      </c>
      <c r="F561" s="143">
        <v>0</v>
      </c>
      <c r="G561" s="143">
        <v>0</v>
      </c>
      <c r="H561" s="143">
        <v>0</v>
      </c>
      <c r="I561" s="143">
        <v>0</v>
      </c>
      <c r="J561" s="143">
        <v>0</v>
      </c>
      <c r="K561" s="143">
        <v>0</v>
      </c>
      <c r="L561" s="143">
        <v>0</v>
      </c>
      <c r="M561" s="143">
        <v>0</v>
      </c>
      <c r="N561" s="135">
        <v>0</v>
      </c>
    </row>
    <row r="562" spans="1:14" x14ac:dyDescent="0.2">
      <c r="A562" s="80" t="s">
        <v>277</v>
      </c>
      <c r="B562" s="143">
        <v>0</v>
      </c>
      <c r="C562" s="143">
        <v>0</v>
      </c>
      <c r="D562" s="143">
        <v>0</v>
      </c>
      <c r="E562" s="143">
        <v>0</v>
      </c>
      <c r="F562" s="143">
        <v>0</v>
      </c>
      <c r="G562" s="143">
        <v>0</v>
      </c>
      <c r="H562" s="143">
        <v>0</v>
      </c>
      <c r="I562" s="143">
        <v>0</v>
      </c>
      <c r="J562" s="143">
        <v>0</v>
      </c>
      <c r="K562" s="143">
        <v>0</v>
      </c>
      <c r="L562" s="143">
        <v>0</v>
      </c>
      <c r="M562" s="143">
        <v>0</v>
      </c>
      <c r="N562" s="135">
        <v>0</v>
      </c>
    </row>
    <row r="563" spans="1:14" x14ac:dyDescent="0.2">
      <c r="A563" s="80" t="s">
        <v>278</v>
      </c>
      <c r="B563" s="143">
        <v>0</v>
      </c>
      <c r="C563" s="143">
        <v>0</v>
      </c>
      <c r="D563" s="143">
        <v>0</v>
      </c>
      <c r="E563" s="143">
        <v>0</v>
      </c>
      <c r="F563" s="143">
        <v>0</v>
      </c>
      <c r="G563" s="143">
        <v>0</v>
      </c>
      <c r="H563" s="143">
        <v>0</v>
      </c>
      <c r="I563" s="143">
        <v>0</v>
      </c>
      <c r="J563" s="143">
        <v>0</v>
      </c>
      <c r="K563" s="143">
        <v>0</v>
      </c>
      <c r="L563" s="143">
        <v>0</v>
      </c>
      <c r="M563" s="143">
        <v>0</v>
      </c>
      <c r="N563" s="135">
        <v>0</v>
      </c>
    </row>
    <row r="564" spans="1:14" x14ac:dyDescent="0.2">
      <c r="A564" s="80" t="s">
        <v>279</v>
      </c>
      <c r="B564" s="143">
        <v>9651.2800000000007</v>
      </c>
      <c r="C564" s="143">
        <v>0</v>
      </c>
      <c r="D564" s="143">
        <v>0</v>
      </c>
      <c r="E564" s="143">
        <v>0</v>
      </c>
      <c r="F564" s="143">
        <v>0</v>
      </c>
      <c r="G564" s="143">
        <v>0</v>
      </c>
      <c r="H564" s="143">
        <v>0</v>
      </c>
      <c r="I564" s="143">
        <v>0</v>
      </c>
      <c r="J564" s="143">
        <v>0</v>
      </c>
      <c r="K564" s="143">
        <v>0</v>
      </c>
      <c r="L564" s="143">
        <v>0</v>
      </c>
      <c r="M564" s="143">
        <v>0</v>
      </c>
      <c r="N564" s="135">
        <v>9651.2800000000007</v>
      </c>
    </row>
    <row r="565" spans="1:14" x14ac:dyDescent="0.2">
      <c r="A565" s="80" t="s">
        <v>280</v>
      </c>
      <c r="B565" s="143">
        <v>46608.77</v>
      </c>
      <c r="C565" s="143">
        <v>11764.95</v>
      </c>
      <c r="D565" s="143">
        <v>11627.64</v>
      </c>
      <c r="E565" s="143">
        <v>32825.449999999997</v>
      </c>
      <c r="F565" s="143">
        <v>27195.51</v>
      </c>
      <c r="G565" s="143">
        <v>39972.47</v>
      </c>
      <c r="H565" s="143">
        <v>36750.870000000003</v>
      </c>
      <c r="I565" s="143">
        <v>68792.94</v>
      </c>
      <c r="J565" s="143">
        <v>62090.54</v>
      </c>
      <c r="K565" s="143">
        <v>64228.86</v>
      </c>
      <c r="L565" s="143">
        <v>31445.43</v>
      </c>
      <c r="M565" s="143">
        <v>37194.29</v>
      </c>
      <c r="N565" s="135">
        <v>470497.71999999991</v>
      </c>
    </row>
    <row r="566" spans="1:14" x14ac:dyDescent="0.2">
      <c r="A566" s="80" t="s">
        <v>281</v>
      </c>
      <c r="B566" s="143">
        <v>0</v>
      </c>
      <c r="C566" s="143">
        <v>0</v>
      </c>
      <c r="D566" s="143">
        <v>0</v>
      </c>
      <c r="E566" s="143">
        <v>0</v>
      </c>
      <c r="F566" s="143">
        <v>0</v>
      </c>
      <c r="G566" s="143">
        <v>0</v>
      </c>
      <c r="H566" s="143">
        <v>0</v>
      </c>
      <c r="I566" s="143">
        <v>0</v>
      </c>
      <c r="J566" s="143">
        <v>0</v>
      </c>
      <c r="K566" s="143">
        <v>0</v>
      </c>
      <c r="L566" s="143">
        <v>0</v>
      </c>
      <c r="M566" s="143">
        <v>0</v>
      </c>
      <c r="N566" s="135">
        <v>0</v>
      </c>
    </row>
    <row r="567" spans="1:14" ht="13.5" thickBot="1" x14ac:dyDescent="0.25">
      <c r="A567" s="80" t="s">
        <v>282</v>
      </c>
      <c r="B567" s="143">
        <v>0</v>
      </c>
      <c r="C567" s="143">
        <v>0</v>
      </c>
      <c r="D567" s="143">
        <v>0</v>
      </c>
      <c r="E567" s="143">
        <v>0</v>
      </c>
      <c r="F567" s="143">
        <v>0</v>
      </c>
      <c r="G567" s="143">
        <v>0</v>
      </c>
      <c r="H567" s="143">
        <v>0</v>
      </c>
      <c r="I567" s="143">
        <v>0</v>
      </c>
      <c r="J567" s="143">
        <v>0</v>
      </c>
      <c r="K567" s="143">
        <v>0</v>
      </c>
      <c r="L567" s="143">
        <v>0</v>
      </c>
      <c r="M567" s="143">
        <v>0</v>
      </c>
      <c r="N567" s="135">
        <v>0</v>
      </c>
    </row>
    <row r="568" spans="1:14" ht="13.5" thickBot="1" x14ac:dyDescent="0.25">
      <c r="A568" s="132" t="s">
        <v>283</v>
      </c>
      <c r="B568" s="128">
        <v>0</v>
      </c>
      <c r="C568" s="128">
        <v>0</v>
      </c>
      <c r="D568" s="128">
        <v>0</v>
      </c>
      <c r="E568" s="128">
        <v>0</v>
      </c>
      <c r="F568" s="128">
        <v>0</v>
      </c>
      <c r="G568" s="128">
        <v>0</v>
      </c>
      <c r="H568" s="128">
        <v>0</v>
      </c>
      <c r="I568" s="128">
        <v>0</v>
      </c>
      <c r="J568" s="128">
        <v>0</v>
      </c>
      <c r="K568" s="128">
        <v>0</v>
      </c>
      <c r="L568" s="128">
        <v>0</v>
      </c>
      <c r="M568" s="128">
        <v>0</v>
      </c>
      <c r="N568" s="128">
        <v>0</v>
      </c>
    </row>
    <row r="569" spans="1:14" ht="13.5" thickBot="1" x14ac:dyDescent="0.25">
      <c r="A569" s="81" t="s">
        <v>283</v>
      </c>
      <c r="B569" s="145">
        <v>0</v>
      </c>
      <c r="C569" s="145">
        <v>0</v>
      </c>
      <c r="D569" s="145">
        <v>0</v>
      </c>
      <c r="E569" s="145">
        <v>0</v>
      </c>
      <c r="F569" s="145">
        <v>0</v>
      </c>
      <c r="G569" s="145">
        <v>0</v>
      </c>
      <c r="H569" s="145">
        <v>0</v>
      </c>
      <c r="I569" s="145">
        <v>0</v>
      </c>
      <c r="J569" s="145">
        <v>0</v>
      </c>
      <c r="K569" s="145">
        <v>0</v>
      </c>
      <c r="L569" s="145">
        <v>0</v>
      </c>
      <c r="M569" s="145">
        <v>0</v>
      </c>
      <c r="N569" s="135">
        <v>0</v>
      </c>
    </row>
    <row r="570" spans="1:14" ht="13.5" thickBot="1" x14ac:dyDescent="0.25">
      <c r="A570" s="132" t="s">
        <v>284</v>
      </c>
      <c r="B570" s="128">
        <v>44962.81</v>
      </c>
      <c r="C570" s="128">
        <v>39484.909999999996</v>
      </c>
      <c r="D570" s="128">
        <v>62709.94</v>
      </c>
      <c r="E570" s="128">
        <v>50426.83</v>
      </c>
      <c r="F570" s="128">
        <v>51817.479999999996</v>
      </c>
      <c r="G570" s="128">
        <v>47411.45</v>
      </c>
      <c r="H570" s="128">
        <v>47972.02</v>
      </c>
      <c r="I570" s="128">
        <v>58413.24</v>
      </c>
      <c r="J570" s="128">
        <v>49487.39</v>
      </c>
      <c r="K570" s="128">
        <v>53146.94</v>
      </c>
      <c r="L570" s="128">
        <v>54450.3</v>
      </c>
      <c r="M570" s="128">
        <v>45710.53</v>
      </c>
      <c r="N570" s="128">
        <v>605993.84</v>
      </c>
    </row>
    <row r="571" spans="1:14" x14ac:dyDescent="0.2">
      <c r="A571" s="80" t="s">
        <v>285</v>
      </c>
      <c r="B571" s="143">
        <v>0</v>
      </c>
      <c r="C571" s="143">
        <v>0</v>
      </c>
      <c r="D571" s="143">
        <v>0</v>
      </c>
      <c r="E571" s="143">
        <v>0</v>
      </c>
      <c r="F571" s="143">
        <v>0</v>
      </c>
      <c r="G571" s="143">
        <v>0</v>
      </c>
      <c r="H571" s="143">
        <v>0</v>
      </c>
      <c r="I571" s="143">
        <v>0</v>
      </c>
      <c r="J571" s="143">
        <v>0</v>
      </c>
      <c r="K571" s="143">
        <v>0</v>
      </c>
      <c r="L571" s="143">
        <v>0</v>
      </c>
      <c r="M571" s="143">
        <v>0</v>
      </c>
      <c r="N571" s="135">
        <v>0</v>
      </c>
    </row>
    <row r="572" spans="1:14" x14ac:dyDescent="0.2">
      <c r="A572" s="80" t="s">
        <v>286</v>
      </c>
      <c r="B572" s="143">
        <v>0</v>
      </c>
      <c r="C572" s="143">
        <v>0</v>
      </c>
      <c r="D572" s="143">
        <v>0</v>
      </c>
      <c r="E572" s="143">
        <v>0</v>
      </c>
      <c r="F572" s="143">
        <v>0</v>
      </c>
      <c r="G572" s="143">
        <v>0</v>
      </c>
      <c r="H572" s="143">
        <v>0</v>
      </c>
      <c r="I572" s="143">
        <v>0</v>
      </c>
      <c r="J572" s="143">
        <v>0</v>
      </c>
      <c r="K572" s="143">
        <v>0</v>
      </c>
      <c r="L572" s="143">
        <v>0</v>
      </c>
      <c r="M572" s="143">
        <v>0</v>
      </c>
      <c r="N572" s="135">
        <v>0</v>
      </c>
    </row>
    <row r="573" spans="1:14" x14ac:dyDescent="0.2">
      <c r="A573" s="80" t="s">
        <v>287</v>
      </c>
      <c r="B573" s="143">
        <v>0</v>
      </c>
      <c r="C573" s="143">
        <v>0</v>
      </c>
      <c r="D573" s="143">
        <v>0</v>
      </c>
      <c r="E573" s="143">
        <v>0</v>
      </c>
      <c r="F573" s="143">
        <v>0</v>
      </c>
      <c r="G573" s="143">
        <v>0</v>
      </c>
      <c r="H573" s="143">
        <v>0</v>
      </c>
      <c r="I573" s="143">
        <v>0</v>
      </c>
      <c r="J573" s="143">
        <v>0</v>
      </c>
      <c r="K573" s="143">
        <v>0</v>
      </c>
      <c r="L573" s="143">
        <v>0</v>
      </c>
      <c r="M573" s="143">
        <v>0</v>
      </c>
      <c r="N573" s="135">
        <v>0</v>
      </c>
    </row>
    <row r="574" spans="1:14" ht="22.5" x14ac:dyDescent="0.2">
      <c r="A574" s="80" t="s">
        <v>288</v>
      </c>
      <c r="B574" s="143">
        <v>0</v>
      </c>
      <c r="C574" s="143">
        <v>0</v>
      </c>
      <c r="D574" s="143">
        <v>0</v>
      </c>
      <c r="E574" s="143">
        <v>0</v>
      </c>
      <c r="F574" s="143">
        <v>0</v>
      </c>
      <c r="G574" s="143">
        <v>0</v>
      </c>
      <c r="H574" s="143">
        <v>0</v>
      </c>
      <c r="I574" s="143">
        <v>0</v>
      </c>
      <c r="J574" s="143">
        <v>0</v>
      </c>
      <c r="K574" s="143">
        <v>0</v>
      </c>
      <c r="L574" s="143">
        <v>0</v>
      </c>
      <c r="M574" s="143">
        <v>0</v>
      </c>
      <c r="N574" s="135">
        <v>0</v>
      </c>
    </row>
    <row r="575" spans="1:14" ht="22.5" x14ac:dyDescent="0.2">
      <c r="A575" s="80" t="s">
        <v>289</v>
      </c>
      <c r="B575" s="143">
        <v>3858.35</v>
      </c>
      <c r="C575" s="143">
        <v>3653.66</v>
      </c>
      <c r="D575" s="143">
        <v>4783.04</v>
      </c>
      <c r="E575" s="143">
        <v>3933.83</v>
      </c>
      <c r="F575" s="143">
        <v>4563.13</v>
      </c>
      <c r="G575" s="143">
        <v>4093.85</v>
      </c>
      <c r="H575" s="143">
        <v>4163.24</v>
      </c>
      <c r="I575" s="143">
        <v>5317.17</v>
      </c>
      <c r="J575" s="143">
        <v>3811</v>
      </c>
      <c r="K575" s="143">
        <v>2153.75</v>
      </c>
      <c r="L575" s="143">
        <v>4575.6099999999997</v>
      </c>
      <c r="M575" s="143">
        <v>4610.74</v>
      </c>
      <c r="N575" s="135">
        <v>49517.369999999995</v>
      </c>
    </row>
    <row r="576" spans="1:14" x14ac:dyDescent="0.2">
      <c r="A576" s="80" t="s">
        <v>290</v>
      </c>
      <c r="B576" s="143">
        <v>35141.06</v>
      </c>
      <c r="C576" s="143">
        <v>30597.05</v>
      </c>
      <c r="D576" s="143">
        <v>53245.9</v>
      </c>
      <c r="E576" s="143">
        <v>42505.4</v>
      </c>
      <c r="F576" s="143">
        <v>42803.15</v>
      </c>
      <c r="G576" s="143">
        <v>40600</v>
      </c>
      <c r="H576" s="143">
        <v>41586.379999999997</v>
      </c>
      <c r="I576" s="143">
        <v>49926.47</v>
      </c>
      <c r="J576" s="143">
        <v>44121.99</v>
      </c>
      <c r="K576" s="143">
        <v>47864.19</v>
      </c>
      <c r="L576" s="143">
        <v>47248.29</v>
      </c>
      <c r="M576" s="143">
        <v>38818.39</v>
      </c>
      <c r="N576" s="135">
        <v>514458.27</v>
      </c>
    </row>
    <row r="577" spans="1:14" x14ac:dyDescent="0.2">
      <c r="A577" s="80" t="s">
        <v>291</v>
      </c>
      <c r="B577" s="143">
        <v>3645</v>
      </c>
      <c r="C577" s="143">
        <v>2295</v>
      </c>
      <c r="D577" s="143">
        <v>1125</v>
      </c>
      <c r="E577" s="143">
        <v>630</v>
      </c>
      <c r="F577" s="143">
        <v>0</v>
      </c>
      <c r="G577" s="143">
        <v>0</v>
      </c>
      <c r="H577" s="143">
        <v>0</v>
      </c>
      <c r="I577" s="143">
        <v>0</v>
      </c>
      <c r="J577" s="143">
        <v>0</v>
      </c>
      <c r="K577" s="143">
        <v>1305</v>
      </c>
      <c r="L577" s="143">
        <v>1260</v>
      </c>
      <c r="M577" s="143">
        <v>1215</v>
      </c>
      <c r="N577" s="135">
        <v>11475</v>
      </c>
    </row>
    <row r="578" spans="1:14" x14ac:dyDescent="0.2">
      <c r="A578" s="80" t="s">
        <v>292</v>
      </c>
      <c r="B578" s="143">
        <v>2318.4</v>
      </c>
      <c r="C578" s="143">
        <v>2939.2</v>
      </c>
      <c r="D578" s="143">
        <v>3556</v>
      </c>
      <c r="E578" s="143">
        <v>3357.6</v>
      </c>
      <c r="F578" s="143">
        <v>4451.2</v>
      </c>
      <c r="G578" s="143">
        <v>2717.6</v>
      </c>
      <c r="H578" s="143">
        <v>2222.4</v>
      </c>
      <c r="I578" s="143">
        <v>3169.6</v>
      </c>
      <c r="J578" s="143">
        <v>1554.4</v>
      </c>
      <c r="K578" s="143">
        <v>1824</v>
      </c>
      <c r="L578" s="143">
        <v>1366.4</v>
      </c>
      <c r="M578" s="143">
        <v>1066.4000000000001</v>
      </c>
      <c r="N578" s="135">
        <v>30543.200000000004</v>
      </c>
    </row>
    <row r="579" spans="1:14" x14ac:dyDescent="0.2">
      <c r="A579" s="80" t="s">
        <v>293</v>
      </c>
      <c r="B579" s="143">
        <v>0</v>
      </c>
      <c r="C579" s="143">
        <v>0</v>
      </c>
      <c r="D579" s="143">
        <v>0</v>
      </c>
      <c r="E579" s="143">
        <v>0</v>
      </c>
      <c r="F579" s="143">
        <v>0</v>
      </c>
      <c r="G579" s="143">
        <v>0</v>
      </c>
      <c r="H579" s="143">
        <v>0</v>
      </c>
      <c r="I579" s="143">
        <v>0</v>
      </c>
      <c r="J579" s="143">
        <v>0</v>
      </c>
      <c r="K579" s="143">
        <v>0</v>
      </c>
      <c r="L579" s="143">
        <v>0</v>
      </c>
      <c r="M579" s="143">
        <v>0</v>
      </c>
      <c r="N579" s="135">
        <v>0</v>
      </c>
    </row>
    <row r="580" spans="1:14" ht="13.5" thickBot="1" x14ac:dyDescent="0.25">
      <c r="A580" s="80" t="s">
        <v>294</v>
      </c>
      <c r="B580" s="143">
        <v>0</v>
      </c>
      <c r="C580" s="143">
        <v>0</v>
      </c>
      <c r="D580" s="143">
        <v>0</v>
      </c>
      <c r="E580" s="143">
        <v>0</v>
      </c>
      <c r="F580" s="143">
        <v>0</v>
      </c>
      <c r="G580" s="143">
        <v>0</v>
      </c>
      <c r="H580" s="143">
        <v>0</v>
      </c>
      <c r="I580" s="143">
        <v>0</v>
      </c>
      <c r="J580" s="143">
        <v>0</v>
      </c>
      <c r="K580" s="143">
        <v>0</v>
      </c>
      <c r="L580" s="143">
        <v>0</v>
      </c>
      <c r="M580" s="143">
        <v>0</v>
      </c>
      <c r="N580" s="135">
        <v>0</v>
      </c>
    </row>
    <row r="581" spans="1:14" ht="13.5" thickBot="1" x14ac:dyDescent="0.25">
      <c r="A581" s="132" t="s">
        <v>295</v>
      </c>
      <c r="B581" s="128">
        <v>0</v>
      </c>
      <c r="C581" s="128">
        <v>0</v>
      </c>
      <c r="D581" s="128">
        <v>0</v>
      </c>
      <c r="E581" s="128">
        <v>0</v>
      </c>
      <c r="F581" s="128">
        <v>0</v>
      </c>
      <c r="G581" s="128">
        <v>0</v>
      </c>
      <c r="H581" s="128">
        <v>0</v>
      </c>
      <c r="I581" s="128">
        <v>0</v>
      </c>
      <c r="J581" s="128">
        <v>0</v>
      </c>
      <c r="K581" s="128">
        <v>0</v>
      </c>
      <c r="L581" s="128">
        <v>0</v>
      </c>
      <c r="M581" s="128">
        <v>0</v>
      </c>
      <c r="N581" s="128">
        <v>0</v>
      </c>
    </row>
    <row r="582" spans="1:14" x14ac:dyDescent="0.2">
      <c r="A582" s="80" t="s">
        <v>296</v>
      </c>
      <c r="B582" s="143">
        <v>0</v>
      </c>
      <c r="C582" s="143">
        <v>0</v>
      </c>
      <c r="D582" s="143">
        <v>0</v>
      </c>
      <c r="E582" s="143">
        <v>0</v>
      </c>
      <c r="F582" s="143">
        <v>0</v>
      </c>
      <c r="G582" s="143">
        <v>0</v>
      </c>
      <c r="H582" s="143">
        <v>0</v>
      </c>
      <c r="I582" s="143">
        <v>0</v>
      </c>
      <c r="J582" s="143">
        <v>0</v>
      </c>
      <c r="K582" s="143">
        <v>0</v>
      </c>
      <c r="L582" s="143">
        <v>0</v>
      </c>
      <c r="M582" s="143">
        <v>0</v>
      </c>
      <c r="N582" s="135">
        <v>0</v>
      </c>
    </row>
    <row r="583" spans="1:14" x14ac:dyDescent="0.2">
      <c r="A583" s="80" t="s">
        <v>297</v>
      </c>
      <c r="B583" s="143">
        <v>0</v>
      </c>
      <c r="C583" s="143">
        <v>0</v>
      </c>
      <c r="D583" s="143">
        <v>0</v>
      </c>
      <c r="E583" s="143">
        <v>0</v>
      </c>
      <c r="F583" s="143">
        <v>0</v>
      </c>
      <c r="G583" s="143">
        <v>0</v>
      </c>
      <c r="H583" s="143">
        <v>0</v>
      </c>
      <c r="I583" s="143">
        <v>0</v>
      </c>
      <c r="J583" s="143">
        <v>0</v>
      </c>
      <c r="K583" s="143">
        <v>0</v>
      </c>
      <c r="L583" s="143">
        <v>0</v>
      </c>
      <c r="M583" s="143">
        <v>0</v>
      </c>
      <c r="N583" s="135">
        <v>0</v>
      </c>
    </row>
    <row r="584" spans="1:14" x14ac:dyDescent="0.2">
      <c r="A584" s="80" t="s">
        <v>298</v>
      </c>
      <c r="B584" s="143">
        <v>0</v>
      </c>
      <c r="C584" s="143">
        <v>0</v>
      </c>
      <c r="D584" s="143">
        <v>0</v>
      </c>
      <c r="E584" s="143">
        <v>0</v>
      </c>
      <c r="F584" s="143">
        <v>0</v>
      </c>
      <c r="G584" s="143">
        <v>0</v>
      </c>
      <c r="H584" s="143">
        <v>0</v>
      </c>
      <c r="I584" s="143">
        <v>0</v>
      </c>
      <c r="J584" s="143">
        <v>0</v>
      </c>
      <c r="K584" s="143">
        <v>0</v>
      </c>
      <c r="L584" s="143">
        <v>0</v>
      </c>
      <c r="M584" s="143">
        <v>0</v>
      </c>
      <c r="N584" s="135">
        <v>0</v>
      </c>
    </row>
    <row r="585" spans="1:14" x14ac:dyDescent="0.2">
      <c r="A585" s="80" t="s">
        <v>299</v>
      </c>
      <c r="B585" s="143">
        <v>0</v>
      </c>
      <c r="C585" s="143">
        <v>0</v>
      </c>
      <c r="D585" s="143">
        <v>0</v>
      </c>
      <c r="E585" s="143">
        <v>0</v>
      </c>
      <c r="F585" s="143">
        <v>0</v>
      </c>
      <c r="G585" s="143">
        <v>0</v>
      </c>
      <c r="H585" s="143">
        <v>0</v>
      </c>
      <c r="I585" s="143">
        <v>0</v>
      </c>
      <c r="J585" s="143">
        <v>0</v>
      </c>
      <c r="K585" s="143">
        <v>0</v>
      </c>
      <c r="L585" s="143">
        <v>0</v>
      </c>
      <c r="M585" s="143">
        <v>0</v>
      </c>
      <c r="N585" s="135">
        <v>0</v>
      </c>
    </row>
    <row r="586" spans="1:14" x14ac:dyDescent="0.2">
      <c r="A586" s="80" t="s">
        <v>300</v>
      </c>
      <c r="B586" s="143">
        <v>0</v>
      </c>
      <c r="C586" s="143">
        <v>0</v>
      </c>
      <c r="D586" s="143">
        <v>0</v>
      </c>
      <c r="E586" s="143">
        <v>0</v>
      </c>
      <c r="F586" s="143">
        <v>0</v>
      </c>
      <c r="G586" s="143">
        <v>0</v>
      </c>
      <c r="H586" s="143">
        <v>0</v>
      </c>
      <c r="I586" s="143">
        <v>0</v>
      </c>
      <c r="J586" s="143">
        <v>0</v>
      </c>
      <c r="K586" s="143">
        <v>0</v>
      </c>
      <c r="L586" s="143">
        <v>0</v>
      </c>
      <c r="M586" s="143">
        <v>0</v>
      </c>
      <c r="N586" s="135">
        <v>0</v>
      </c>
    </row>
    <row r="587" spans="1:14" x14ac:dyDescent="0.2">
      <c r="A587" s="80" t="s">
        <v>301</v>
      </c>
      <c r="B587" s="143">
        <v>0</v>
      </c>
      <c r="C587" s="143">
        <v>0</v>
      </c>
      <c r="D587" s="143">
        <v>0</v>
      </c>
      <c r="E587" s="143">
        <v>0</v>
      </c>
      <c r="F587" s="143">
        <v>0</v>
      </c>
      <c r="G587" s="143">
        <v>0</v>
      </c>
      <c r="H587" s="143">
        <v>0</v>
      </c>
      <c r="I587" s="143">
        <v>0</v>
      </c>
      <c r="J587" s="143">
        <v>0</v>
      </c>
      <c r="K587" s="143">
        <v>0</v>
      </c>
      <c r="L587" s="143">
        <v>0</v>
      </c>
      <c r="M587" s="143">
        <v>0</v>
      </c>
      <c r="N587" s="135">
        <v>0</v>
      </c>
    </row>
    <row r="588" spans="1:14" ht="13.5" thickBot="1" x14ac:dyDescent="0.25">
      <c r="A588" s="80" t="s">
        <v>302</v>
      </c>
      <c r="B588" s="143">
        <v>0</v>
      </c>
      <c r="C588" s="143">
        <v>0</v>
      </c>
      <c r="D588" s="143">
        <v>0</v>
      </c>
      <c r="E588" s="143">
        <v>0</v>
      </c>
      <c r="F588" s="143">
        <v>0</v>
      </c>
      <c r="G588" s="143">
        <v>0</v>
      </c>
      <c r="H588" s="143">
        <v>0</v>
      </c>
      <c r="I588" s="143">
        <v>0</v>
      </c>
      <c r="J588" s="143">
        <v>0</v>
      </c>
      <c r="K588" s="143">
        <v>0</v>
      </c>
      <c r="L588" s="143">
        <v>0</v>
      </c>
      <c r="M588" s="143">
        <v>0</v>
      </c>
      <c r="N588" s="135">
        <v>0</v>
      </c>
    </row>
    <row r="589" spans="1:14" ht="23.25" thickBot="1" x14ac:dyDescent="0.25">
      <c r="A589" s="132" t="s">
        <v>303</v>
      </c>
      <c r="B589" s="128">
        <v>44850.48</v>
      </c>
      <c r="C589" s="128">
        <v>36615.93</v>
      </c>
      <c r="D589" s="128">
        <v>31975.18</v>
      </c>
      <c r="E589" s="128">
        <v>40285.14</v>
      </c>
      <c r="F589" s="128">
        <v>41516.44</v>
      </c>
      <c r="G589" s="128">
        <v>46015.509999999995</v>
      </c>
      <c r="H589" s="128">
        <v>43721.55</v>
      </c>
      <c r="I589" s="128">
        <v>42962.22</v>
      </c>
      <c r="J589" s="128">
        <v>40262.92</v>
      </c>
      <c r="K589" s="128">
        <v>52055.119999999995</v>
      </c>
      <c r="L589" s="128">
        <v>45969.83</v>
      </c>
      <c r="M589" s="128">
        <v>38807.660000000003</v>
      </c>
      <c r="N589" s="128">
        <v>505037.98</v>
      </c>
    </row>
    <row r="590" spans="1:14" x14ac:dyDescent="0.2">
      <c r="A590" s="80" t="s">
        <v>304</v>
      </c>
      <c r="B590" s="143">
        <v>5337.4</v>
      </c>
      <c r="C590" s="143">
        <v>4205.3999999999996</v>
      </c>
      <c r="D590" s="143">
        <v>5300.6</v>
      </c>
      <c r="E590" s="143">
        <v>5181.3500000000004</v>
      </c>
      <c r="F590" s="143">
        <v>2348.1</v>
      </c>
      <c r="G590" s="143">
        <v>4647.3</v>
      </c>
      <c r="H590" s="143">
        <v>3839.1</v>
      </c>
      <c r="I590" s="143">
        <v>3593.7</v>
      </c>
      <c r="J590" s="143">
        <v>5063.8999999999996</v>
      </c>
      <c r="K590" s="143">
        <v>7664.95</v>
      </c>
      <c r="L590" s="143">
        <v>3100.9</v>
      </c>
      <c r="M590" s="143">
        <v>5602.3</v>
      </c>
      <c r="N590" s="135">
        <v>55885</v>
      </c>
    </row>
    <row r="591" spans="1:14" x14ac:dyDescent="0.2">
      <c r="A591" s="80" t="s">
        <v>305</v>
      </c>
      <c r="B591" s="143">
        <v>0</v>
      </c>
      <c r="C591" s="143">
        <v>1816.7</v>
      </c>
      <c r="D591" s="143">
        <v>2160.4</v>
      </c>
      <c r="E591" s="143">
        <v>1767.6</v>
      </c>
      <c r="F591" s="143">
        <v>1473</v>
      </c>
      <c r="G591" s="143">
        <v>1473</v>
      </c>
      <c r="H591" s="143">
        <v>1718.5</v>
      </c>
      <c r="I591" s="143">
        <v>1718.5</v>
      </c>
      <c r="J591" s="143">
        <v>1865.8</v>
      </c>
      <c r="K591" s="143">
        <v>2504.1</v>
      </c>
      <c r="L591" s="143">
        <v>2455</v>
      </c>
      <c r="M591" s="143">
        <v>1423.9</v>
      </c>
      <c r="N591" s="135">
        <v>20376.5</v>
      </c>
    </row>
    <row r="592" spans="1:14" x14ac:dyDescent="0.2">
      <c r="A592" s="80" t="s">
        <v>306</v>
      </c>
      <c r="B592" s="143">
        <v>21584</v>
      </c>
      <c r="C592" s="143">
        <v>19634</v>
      </c>
      <c r="D592" s="143">
        <v>17282</v>
      </c>
      <c r="E592" s="143">
        <v>13756</v>
      </c>
      <c r="F592" s="143">
        <v>16774</v>
      </c>
      <c r="G592" s="143">
        <v>15550</v>
      </c>
      <c r="H592" s="143">
        <v>16276</v>
      </c>
      <c r="I592" s="143">
        <v>9400</v>
      </c>
      <c r="J592" s="143">
        <v>8484</v>
      </c>
      <c r="K592" s="143">
        <v>12342</v>
      </c>
      <c r="L592" s="143">
        <v>9734</v>
      </c>
      <c r="M592" s="143">
        <v>3686</v>
      </c>
      <c r="N592" s="135">
        <v>164502</v>
      </c>
    </row>
    <row r="593" spans="1:14" x14ac:dyDescent="0.2">
      <c r="A593" s="80" t="s">
        <v>307</v>
      </c>
      <c r="B593" s="143">
        <v>0</v>
      </c>
      <c r="C593" s="143">
        <v>0</v>
      </c>
      <c r="D593" s="143">
        <v>0</v>
      </c>
      <c r="E593" s="143">
        <v>0</v>
      </c>
      <c r="F593" s="143">
        <v>0</v>
      </c>
      <c r="G593" s="143">
        <v>0</v>
      </c>
      <c r="H593" s="143">
        <v>0</v>
      </c>
      <c r="I593" s="143">
        <v>0</v>
      </c>
      <c r="J593" s="143">
        <v>0</v>
      </c>
      <c r="K593" s="143">
        <v>0</v>
      </c>
      <c r="L593" s="143">
        <v>0</v>
      </c>
      <c r="M593" s="143">
        <v>0</v>
      </c>
      <c r="N593" s="135">
        <v>0</v>
      </c>
    </row>
    <row r="594" spans="1:14" x14ac:dyDescent="0.2">
      <c r="A594" s="80" t="s">
        <v>308</v>
      </c>
      <c r="B594" s="143">
        <v>0</v>
      </c>
      <c r="C594" s="143">
        <v>0</v>
      </c>
      <c r="D594" s="143">
        <v>0</v>
      </c>
      <c r="E594" s="143">
        <v>0</v>
      </c>
      <c r="F594" s="143">
        <v>0</v>
      </c>
      <c r="G594" s="143">
        <v>0</v>
      </c>
      <c r="H594" s="143">
        <v>0</v>
      </c>
      <c r="I594" s="143">
        <v>0</v>
      </c>
      <c r="J594" s="143">
        <v>0</v>
      </c>
      <c r="K594" s="143">
        <v>0</v>
      </c>
      <c r="L594" s="143">
        <v>0</v>
      </c>
      <c r="M594" s="143">
        <v>0</v>
      </c>
      <c r="N594" s="135">
        <v>0</v>
      </c>
    </row>
    <row r="595" spans="1:14" x14ac:dyDescent="0.2">
      <c r="A595" s="80" t="s">
        <v>309</v>
      </c>
      <c r="B595" s="143">
        <v>0</v>
      </c>
      <c r="C595" s="143">
        <v>0</v>
      </c>
      <c r="D595" s="143">
        <v>0</v>
      </c>
      <c r="E595" s="143">
        <v>0</v>
      </c>
      <c r="F595" s="143">
        <v>0</v>
      </c>
      <c r="G595" s="143">
        <v>0</v>
      </c>
      <c r="H595" s="143">
        <v>0</v>
      </c>
      <c r="I595" s="143">
        <v>0</v>
      </c>
      <c r="J595" s="143">
        <v>0</v>
      </c>
      <c r="K595" s="143">
        <v>0</v>
      </c>
      <c r="L595" s="143">
        <v>0</v>
      </c>
      <c r="M595" s="143">
        <v>0</v>
      </c>
      <c r="N595" s="135">
        <v>0</v>
      </c>
    </row>
    <row r="596" spans="1:14" x14ac:dyDescent="0.2">
      <c r="A596" s="80" t="s">
        <v>310</v>
      </c>
      <c r="B596" s="143">
        <v>0</v>
      </c>
      <c r="C596" s="143">
        <v>0</v>
      </c>
      <c r="D596" s="143">
        <v>0</v>
      </c>
      <c r="E596" s="143">
        <v>0</v>
      </c>
      <c r="F596" s="143">
        <v>0</v>
      </c>
      <c r="G596" s="143">
        <v>0</v>
      </c>
      <c r="H596" s="143">
        <v>0</v>
      </c>
      <c r="I596" s="143">
        <v>0</v>
      </c>
      <c r="J596" s="143">
        <v>0</v>
      </c>
      <c r="K596" s="143">
        <v>0</v>
      </c>
      <c r="L596" s="143">
        <v>0</v>
      </c>
      <c r="M596" s="143">
        <v>0</v>
      </c>
      <c r="N596" s="135">
        <v>0</v>
      </c>
    </row>
    <row r="597" spans="1:14" x14ac:dyDescent="0.2">
      <c r="A597" s="80" t="s">
        <v>311</v>
      </c>
      <c r="B597" s="143">
        <v>0</v>
      </c>
      <c r="C597" s="143">
        <v>0</v>
      </c>
      <c r="D597" s="143">
        <v>0</v>
      </c>
      <c r="E597" s="143">
        <v>0</v>
      </c>
      <c r="F597" s="143">
        <v>0</v>
      </c>
      <c r="G597" s="143">
        <v>0</v>
      </c>
      <c r="H597" s="143">
        <v>0</v>
      </c>
      <c r="I597" s="143">
        <v>0</v>
      </c>
      <c r="J597" s="143">
        <v>0</v>
      </c>
      <c r="K597" s="143">
        <v>0</v>
      </c>
      <c r="L597" s="143">
        <v>0</v>
      </c>
      <c r="M597" s="143">
        <v>0</v>
      </c>
      <c r="N597" s="135">
        <v>0</v>
      </c>
    </row>
    <row r="598" spans="1:14" x14ac:dyDescent="0.2">
      <c r="A598" s="80" t="s">
        <v>312</v>
      </c>
      <c r="B598" s="143">
        <v>17929.080000000002</v>
      </c>
      <c r="C598" s="143">
        <v>10959.83</v>
      </c>
      <c r="D598" s="143">
        <v>7232.18</v>
      </c>
      <c r="E598" s="143">
        <v>19580.189999999999</v>
      </c>
      <c r="F598" s="143">
        <v>20921.34</v>
      </c>
      <c r="G598" s="143">
        <v>24345.21</v>
      </c>
      <c r="H598" s="143">
        <v>21887.95</v>
      </c>
      <c r="I598" s="143">
        <v>28250.02</v>
      </c>
      <c r="J598" s="143">
        <v>24849.22</v>
      </c>
      <c r="K598" s="143">
        <v>29544.07</v>
      </c>
      <c r="L598" s="143">
        <v>30679.93</v>
      </c>
      <c r="M598" s="143">
        <v>28095.46</v>
      </c>
      <c r="N598" s="135">
        <v>264274.48</v>
      </c>
    </row>
    <row r="599" spans="1:14" x14ac:dyDescent="0.2">
      <c r="A599" s="80" t="s">
        <v>313</v>
      </c>
      <c r="B599" s="143">
        <v>0</v>
      </c>
      <c r="C599" s="143">
        <v>0</v>
      </c>
      <c r="D599" s="143">
        <v>0</v>
      </c>
      <c r="E599" s="143">
        <v>0</v>
      </c>
      <c r="F599" s="143">
        <v>0</v>
      </c>
      <c r="G599" s="143">
        <v>0</v>
      </c>
      <c r="H599" s="143">
        <v>0</v>
      </c>
      <c r="I599" s="143">
        <v>0</v>
      </c>
      <c r="J599" s="143">
        <v>0</v>
      </c>
      <c r="K599" s="143">
        <v>0</v>
      </c>
      <c r="L599" s="143">
        <v>0</v>
      </c>
      <c r="M599" s="143">
        <v>0</v>
      </c>
      <c r="N599" s="135">
        <v>0</v>
      </c>
    </row>
    <row r="600" spans="1:14" x14ac:dyDescent="0.2">
      <c r="A600" s="80" t="s">
        <v>314</v>
      </c>
      <c r="B600" s="143">
        <v>0</v>
      </c>
      <c r="C600" s="143">
        <v>0</v>
      </c>
      <c r="D600" s="143">
        <v>0</v>
      </c>
      <c r="E600" s="143">
        <v>0</v>
      </c>
      <c r="F600" s="143">
        <v>0</v>
      </c>
      <c r="G600" s="143">
        <v>0</v>
      </c>
      <c r="H600" s="143">
        <v>0</v>
      </c>
      <c r="I600" s="143">
        <v>0</v>
      </c>
      <c r="J600" s="143">
        <v>0</v>
      </c>
      <c r="K600" s="143">
        <v>0</v>
      </c>
      <c r="L600" s="143">
        <v>0</v>
      </c>
      <c r="M600" s="143">
        <v>0</v>
      </c>
      <c r="N600" s="135">
        <v>0</v>
      </c>
    </row>
    <row r="601" spans="1:14" x14ac:dyDescent="0.2">
      <c r="A601" s="80" t="s">
        <v>315</v>
      </c>
      <c r="B601" s="143">
        <v>0</v>
      </c>
      <c r="C601" s="143">
        <v>0</v>
      </c>
      <c r="D601" s="143">
        <v>0</v>
      </c>
      <c r="E601" s="143">
        <v>0</v>
      </c>
      <c r="F601" s="143">
        <v>0</v>
      </c>
      <c r="G601" s="143">
        <v>0</v>
      </c>
      <c r="H601" s="143">
        <v>0</v>
      </c>
      <c r="I601" s="143">
        <v>0</v>
      </c>
      <c r="J601" s="143">
        <v>0</v>
      </c>
      <c r="K601" s="143">
        <v>0</v>
      </c>
      <c r="L601" s="143">
        <v>0</v>
      </c>
      <c r="M601" s="143">
        <v>0</v>
      </c>
      <c r="N601" s="135">
        <v>0</v>
      </c>
    </row>
    <row r="602" spans="1:14" ht="22.5" x14ac:dyDescent="0.2">
      <c r="A602" s="80" t="s">
        <v>316</v>
      </c>
      <c r="B602" s="143">
        <v>0</v>
      </c>
      <c r="C602" s="143">
        <v>0</v>
      </c>
      <c r="D602" s="143">
        <v>0</v>
      </c>
      <c r="E602" s="143">
        <v>0</v>
      </c>
      <c r="F602" s="143">
        <v>0</v>
      </c>
      <c r="G602" s="143">
        <v>0</v>
      </c>
      <c r="H602" s="143">
        <v>0</v>
      </c>
      <c r="I602" s="143">
        <v>0</v>
      </c>
      <c r="J602" s="143">
        <v>0</v>
      </c>
      <c r="K602" s="143">
        <v>0</v>
      </c>
      <c r="L602" s="143">
        <v>0</v>
      </c>
      <c r="M602" s="143">
        <v>0</v>
      </c>
      <c r="N602" s="135">
        <v>0</v>
      </c>
    </row>
    <row r="603" spans="1:14" ht="22.5" x14ac:dyDescent="0.2">
      <c r="A603" s="80" t="s">
        <v>317</v>
      </c>
      <c r="B603" s="143">
        <v>0</v>
      </c>
      <c r="C603" s="143">
        <v>0</v>
      </c>
      <c r="D603" s="143">
        <v>0</v>
      </c>
      <c r="E603" s="143">
        <v>0</v>
      </c>
      <c r="F603" s="143">
        <v>0</v>
      </c>
      <c r="G603" s="143">
        <v>0</v>
      </c>
      <c r="H603" s="143">
        <v>0</v>
      </c>
      <c r="I603" s="143">
        <v>0</v>
      </c>
      <c r="J603" s="143">
        <v>0</v>
      </c>
      <c r="K603" s="143">
        <v>0</v>
      </c>
      <c r="L603" s="143">
        <v>0</v>
      </c>
      <c r="M603" s="143">
        <v>0</v>
      </c>
      <c r="N603" s="135">
        <v>0</v>
      </c>
    </row>
    <row r="604" spans="1:14" ht="13.5" thickBot="1" x14ac:dyDescent="0.25">
      <c r="A604" s="80" t="s">
        <v>318</v>
      </c>
      <c r="B604" s="143">
        <v>0</v>
      </c>
      <c r="C604" s="143">
        <v>0</v>
      </c>
      <c r="D604" s="143">
        <v>0</v>
      </c>
      <c r="E604" s="143">
        <v>0</v>
      </c>
      <c r="F604" s="143">
        <v>0</v>
      </c>
      <c r="G604" s="143">
        <v>0</v>
      </c>
      <c r="H604" s="143">
        <v>0</v>
      </c>
      <c r="I604" s="143">
        <v>0</v>
      </c>
      <c r="J604" s="143">
        <v>0</v>
      </c>
      <c r="K604" s="143">
        <v>0</v>
      </c>
      <c r="L604" s="143">
        <v>0</v>
      </c>
      <c r="M604" s="143">
        <v>0</v>
      </c>
      <c r="N604" s="135">
        <v>0</v>
      </c>
    </row>
    <row r="605" spans="1:14" ht="23.25" thickBot="1" x14ac:dyDescent="0.25">
      <c r="A605" s="132" t="s">
        <v>319</v>
      </c>
      <c r="B605" s="128">
        <v>13795.22</v>
      </c>
      <c r="C605" s="128">
        <v>11218.83</v>
      </c>
      <c r="D605" s="128">
        <v>11861.67</v>
      </c>
      <c r="E605" s="128">
        <v>8957</v>
      </c>
      <c r="F605" s="128">
        <v>13034.46</v>
      </c>
      <c r="G605" s="128">
        <v>13384.74</v>
      </c>
      <c r="H605" s="128">
        <v>15197.39</v>
      </c>
      <c r="I605" s="128">
        <v>12464.970000000001</v>
      </c>
      <c r="J605" s="128">
        <v>14644.82</v>
      </c>
      <c r="K605" s="128">
        <v>13935.07</v>
      </c>
      <c r="L605" s="128">
        <v>11005.55</v>
      </c>
      <c r="M605" s="128">
        <v>9203.7999999999993</v>
      </c>
      <c r="N605" s="128">
        <v>148703.51999999999</v>
      </c>
    </row>
    <row r="606" spans="1:14" x14ac:dyDescent="0.2">
      <c r="A606" s="80" t="s">
        <v>320</v>
      </c>
      <c r="B606" s="143">
        <v>0</v>
      </c>
      <c r="C606" s="143">
        <v>0</v>
      </c>
      <c r="D606" s="143">
        <v>0</v>
      </c>
      <c r="E606" s="143">
        <v>0</v>
      </c>
      <c r="F606" s="143">
        <v>0</v>
      </c>
      <c r="G606" s="143">
        <v>0</v>
      </c>
      <c r="H606" s="143">
        <v>0</v>
      </c>
      <c r="I606" s="143">
        <v>0</v>
      </c>
      <c r="J606" s="143">
        <v>0</v>
      </c>
      <c r="K606" s="143">
        <v>0</v>
      </c>
      <c r="L606" s="143">
        <v>0</v>
      </c>
      <c r="M606" s="143">
        <v>0</v>
      </c>
      <c r="N606" s="135">
        <v>0</v>
      </c>
    </row>
    <row r="607" spans="1:14" x14ac:dyDescent="0.2">
      <c r="A607" s="80" t="s">
        <v>321</v>
      </c>
      <c r="B607" s="143">
        <v>8333.14</v>
      </c>
      <c r="C607" s="143">
        <v>8234.36</v>
      </c>
      <c r="D607" s="143">
        <v>6744.13</v>
      </c>
      <c r="E607" s="143">
        <v>4966.3599999999997</v>
      </c>
      <c r="F607" s="143">
        <v>8043.08</v>
      </c>
      <c r="G607" s="143">
        <v>7400.84</v>
      </c>
      <c r="H607" s="143">
        <v>7396.82</v>
      </c>
      <c r="I607" s="143">
        <v>6965.16</v>
      </c>
      <c r="J607" s="143">
        <v>7531.9</v>
      </c>
      <c r="K607" s="143">
        <v>8389.2000000000007</v>
      </c>
      <c r="L607" s="143">
        <v>7369.87</v>
      </c>
      <c r="M607" s="143">
        <v>6044.46</v>
      </c>
      <c r="N607" s="135">
        <v>87419.319999999992</v>
      </c>
    </row>
    <row r="608" spans="1:14" x14ac:dyDescent="0.2">
      <c r="A608" s="80" t="s">
        <v>322</v>
      </c>
      <c r="B608" s="143">
        <v>0</v>
      </c>
      <c r="C608" s="143">
        <v>0</v>
      </c>
      <c r="D608" s="143">
        <v>0</v>
      </c>
      <c r="E608" s="143">
        <v>0</v>
      </c>
      <c r="F608" s="143">
        <v>0</v>
      </c>
      <c r="G608" s="143">
        <v>0</v>
      </c>
      <c r="H608" s="143">
        <v>0</v>
      </c>
      <c r="I608" s="143">
        <v>0</v>
      </c>
      <c r="J608" s="143">
        <v>0</v>
      </c>
      <c r="K608" s="143">
        <v>0</v>
      </c>
      <c r="L608" s="143">
        <v>0</v>
      </c>
      <c r="M608" s="143">
        <v>0</v>
      </c>
      <c r="N608" s="135">
        <v>0</v>
      </c>
    </row>
    <row r="609" spans="1:14" x14ac:dyDescent="0.2">
      <c r="A609" s="80" t="s">
        <v>323</v>
      </c>
      <c r="B609" s="143">
        <v>0</v>
      </c>
      <c r="C609" s="143">
        <v>0</v>
      </c>
      <c r="D609" s="143">
        <v>0</v>
      </c>
      <c r="E609" s="143">
        <v>0</v>
      </c>
      <c r="F609" s="143">
        <v>0</v>
      </c>
      <c r="G609" s="143">
        <v>0</v>
      </c>
      <c r="H609" s="143">
        <v>0</v>
      </c>
      <c r="I609" s="143">
        <v>0</v>
      </c>
      <c r="J609" s="143">
        <v>0</v>
      </c>
      <c r="K609" s="143">
        <v>0</v>
      </c>
      <c r="L609" s="143">
        <v>0</v>
      </c>
      <c r="M609" s="143">
        <v>0</v>
      </c>
      <c r="N609" s="135">
        <v>0</v>
      </c>
    </row>
    <row r="610" spans="1:14" x14ac:dyDescent="0.2">
      <c r="A610" s="80" t="s">
        <v>324</v>
      </c>
      <c r="B610" s="143">
        <v>5462.08</v>
      </c>
      <c r="C610" s="143">
        <v>2984.47</v>
      </c>
      <c r="D610" s="143">
        <v>5117.54</v>
      </c>
      <c r="E610" s="143">
        <v>3990.64</v>
      </c>
      <c r="F610" s="143">
        <v>4991.38</v>
      </c>
      <c r="G610" s="143">
        <v>5983.9</v>
      </c>
      <c r="H610" s="143">
        <v>7800.57</v>
      </c>
      <c r="I610" s="143">
        <v>5499.81</v>
      </c>
      <c r="J610" s="143">
        <v>7112.92</v>
      </c>
      <c r="K610" s="143">
        <v>5545.87</v>
      </c>
      <c r="L610" s="143">
        <v>3635.68</v>
      </c>
      <c r="M610" s="143">
        <v>3159.34</v>
      </c>
      <c r="N610" s="135">
        <v>61284.2</v>
      </c>
    </row>
    <row r="611" spans="1:14" ht="13.5" thickBot="1" x14ac:dyDescent="0.25">
      <c r="A611" s="80" t="s">
        <v>255</v>
      </c>
      <c r="B611" s="143">
        <v>0</v>
      </c>
      <c r="C611" s="143">
        <v>0</v>
      </c>
      <c r="D611" s="143">
        <v>0</v>
      </c>
      <c r="E611" s="143">
        <v>0</v>
      </c>
      <c r="F611" s="143">
        <v>0</v>
      </c>
      <c r="G611" s="143">
        <v>0</v>
      </c>
      <c r="H611" s="143">
        <v>0</v>
      </c>
      <c r="I611" s="143">
        <v>0</v>
      </c>
      <c r="J611" s="143">
        <v>0</v>
      </c>
      <c r="K611" s="143">
        <v>0</v>
      </c>
      <c r="L611" s="143">
        <v>0</v>
      </c>
      <c r="M611" s="143">
        <v>0</v>
      </c>
      <c r="N611" s="135">
        <v>0</v>
      </c>
    </row>
    <row r="612" spans="1:14" ht="23.25" thickBot="1" x14ac:dyDescent="0.25">
      <c r="A612" s="132" t="s">
        <v>325</v>
      </c>
      <c r="B612" s="128">
        <v>0</v>
      </c>
      <c r="C612" s="128">
        <v>0</v>
      </c>
      <c r="D612" s="128">
        <v>0</v>
      </c>
      <c r="E612" s="128">
        <v>0</v>
      </c>
      <c r="F612" s="128">
        <v>0</v>
      </c>
      <c r="G612" s="128">
        <v>0</v>
      </c>
      <c r="H612" s="128">
        <v>0</v>
      </c>
      <c r="I612" s="128">
        <v>0</v>
      </c>
      <c r="J612" s="128">
        <v>0</v>
      </c>
      <c r="K612" s="128">
        <v>0</v>
      </c>
      <c r="L612" s="128">
        <v>0</v>
      </c>
      <c r="M612" s="128">
        <v>0</v>
      </c>
      <c r="N612" s="128">
        <v>0</v>
      </c>
    </row>
    <row r="613" spans="1:14" x14ac:dyDescent="0.2">
      <c r="A613" s="80" t="s">
        <v>326</v>
      </c>
      <c r="B613" s="129">
        <v>0</v>
      </c>
      <c r="C613" s="129">
        <v>0</v>
      </c>
      <c r="D613" s="129">
        <v>0</v>
      </c>
      <c r="E613" s="129">
        <v>0</v>
      </c>
      <c r="F613" s="129">
        <v>0</v>
      </c>
      <c r="G613" s="129">
        <v>0</v>
      </c>
      <c r="H613" s="129">
        <v>0</v>
      </c>
      <c r="I613" s="129">
        <v>0</v>
      </c>
      <c r="J613" s="129">
        <v>0</v>
      </c>
      <c r="K613" s="129">
        <v>0</v>
      </c>
      <c r="L613" s="129">
        <v>0</v>
      </c>
      <c r="M613" s="129">
        <v>0</v>
      </c>
      <c r="N613" s="129">
        <v>0</v>
      </c>
    </row>
    <row r="614" spans="1:14" x14ac:dyDescent="0.2">
      <c r="A614" s="80" t="s">
        <v>327</v>
      </c>
      <c r="B614" s="129">
        <v>0</v>
      </c>
      <c r="C614" s="129">
        <v>0</v>
      </c>
      <c r="D614" s="129">
        <v>0</v>
      </c>
      <c r="E614" s="129">
        <v>0</v>
      </c>
      <c r="F614" s="129">
        <v>0</v>
      </c>
      <c r="G614" s="129">
        <v>0</v>
      </c>
      <c r="H614" s="129">
        <v>0</v>
      </c>
      <c r="I614" s="129">
        <v>0</v>
      </c>
      <c r="J614" s="129">
        <v>0</v>
      </c>
      <c r="K614" s="129">
        <v>0</v>
      </c>
      <c r="L614" s="129">
        <v>0</v>
      </c>
      <c r="M614" s="129">
        <v>0</v>
      </c>
      <c r="N614" s="129">
        <v>0</v>
      </c>
    </row>
    <row r="615" spans="1:14" ht="22.5" x14ac:dyDescent="0.2">
      <c r="A615" s="80" t="s">
        <v>328</v>
      </c>
      <c r="B615" s="129">
        <v>0</v>
      </c>
      <c r="C615" s="129">
        <v>0</v>
      </c>
      <c r="D615" s="129">
        <v>0</v>
      </c>
      <c r="E615" s="129">
        <v>0</v>
      </c>
      <c r="F615" s="129">
        <v>0</v>
      </c>
      <c r="G615" s="129">
        <v>0</v>
      </c>
      <c r="H615" s="129">
        <v>0</v>
      </c>
      <c r="I615" s="129">
        <v>0</v>
      </c>
      <c r="J615" s="129">
        <v>0</v>
      </c>
      <c r="K615" s="129">
        <v>0</v>
      </c>
      <c r="L615" s="129">
        <v>0</v>
      </c>
      <c r="M615" s="129">
        <v>0</v>
      </c>
      <c r="N615" s="129">
        <v>0</v>
      </c>
    </row>
    <row r="616" spans="1:14" ht="13.5" thickBot="1" x14ac:dyDescent="0.25">
      <c r="A616" s="80" t="s">
        <v>255</v>
      </c>
      <c r="B616" s="129">
        <v>0</v>
      </c>
      <c r="C616" s="129">
        <v>0</v>
      </c>
      <c r="D616" s="129">
        <v>0</v>
      </c>
      <c r="E616" s="129">
        <v>0</v>
      </c>
      <c r="F616" s="129">
        <v>0</v>
      </c>
      <c r="G616" s="129">
        <v>0</v>
      </c>
      <c r="H616" s="129">
        <v>0</v>
      </c>
      <c r="I616" s="129">
        <v>0</v>
      </c>
      <c r="J616" s="129">
        <v>0</v>
      </c>
      <c r="K616" s="129">
        <v>0</v>
      </c>
      <c r="L616" s="129">
        <v>0</v>
      </c>
      <c r="M616" s="129">
        <v>0</v>
      </c>
      <c r="N616" s="129">
        <v>0</v>
      </c>
    </row>
    <row r="617" spans="1:14" ht="13.5" thickBot="1" x14ac:dyDescent="0.25">
      <c r="A617" s="132" t="s">
        <v>367</v>
      </c>
      <c r="B617" s="133">
        <v>38028</v>
      </c>
      <c r="C617" s="133">
        <v>48041.26</v>
      </c>
      <c r="D617" s="133">
        <v>51097.54</v>
      </c>
      <c r="E617" s="133">
        <v>44036.240000000005</v>
      </c>
      <c r="F617" s="133">
        <v>46245.64</v>
      </c>
      <c r="G617" s="133">
        <v>44120.39</v>
      </c>
      <c r="H617" s="133">
        <v>44448.56</v>
      </c>
      <c r="I617" s="133">
        <v>46262.58</v>
      </c>
      <c r="J617" s="133">
        <v>27753.64</v>
      </c>
      <c r="K617" s="133">
        <v>720</v>
      </c>
      <c r="L617" s="133">
        <v>480</v>
      </c>
      <c r="M617" s="133">
        <v>576</v>
      </c>
      <c r="N617" s="133">
        <v>391809.85</v>
      </c>
    </row>
    <row r="618" spans="1:14" x14ac:dyDescent="0.2">
      <c r="A618" s="80" t="s">
        <v>330</v>
      </c>
      <c r="B618" s="129">
        <v>0</v>
      </c>
      <c r="C618" s="129">
        <v>0</v>
      </c>
      <c r="D618" s="129">
        <v>0</v>
      </c>
      <c r="E618" s="129">
        <v>0</v>
      </c>
      <c r="F618" s="129">
        <v>0</v>
      </c>
      <c r="G618" s="129">
        <v>0</v>
      </c>
      <c r="H618" s="129">
        <v>0</v>
      </c>
      <c r="I618" s="129">
        <v>0</v>
      </c>
      <c r="J618" s="129">
        <v>0</v>
      </c>
      <c r="K618" s="129">
        <v>0</v>
      </c>
      <c r="L618" s="129">
        <v>0</v>
      </c>
      <c r="M618" s="129">
        <v>0</v>
      </c>
      <c r="N618" s="135">
        <v>0</v>
      </c>
    </row>
    <row r="619" spans="1:14" x14ac:dyDescent="0.2">
      <c r="A619" s="80" t="s">
        <v>331</v>
      </c>
      <c r="B619" s="129">
        <v>12755.24</v>
      </c>
      <c r="C619" s="129">
        <v>19655.7</v>
      </c>
      <c r="D619" s="129">
        <v>21401.56</v>
      </c>
      <c r="E619" s="129">
        <v>7744.26</v>
      </c>
      <c r="F619" s="129">
        <v>8919.44</v>
      </c>
      <c r="G619" s="129">
        <v>0</v>
      </c>
      <c r="H619" s="129">
        <v>0</v>
      </c>
      <c r="I619" s="129">
        <v>10143.58</v>
      </c>
      <c r="J619" s="129">
        <v>0</v>
      </c>
      <c r="K619" s="129">
        <v>0</v>
      </c>
      <c r="L619" s="129">
        <v>0</v>
      </c>
      <c r="M619" s="129">
        <v>0</v>
      </c>
      <c r="N619" s="135">
        <v>80619.78</v>
      </c>
    </row>
    <row r="620" spans="1:14" ht="22.5" x14ac:dyDescent="0.2">
      <c r="A620" s="80" t="s">
        <v>332</v>
      </c>
      <c r="B620" s="129">
        <v>0</v>
      </c>
      <c r="C620" s="129">
        <v>0</v>
      </c>
      <c r="D620" s="129">
        <v>0</v>
      </c>
      <c r="E620" s="129">
        <v>0</v>
      </c>
      <c r="F620" s="129">
        <v>0</v>
      </c>
      <c r="G620" s="129">
        <v>0</v>
      </c>
      <c r="H620" s="129">
        <v>0</v>
      </c>
      <c r="I620" s="129">
        <v>0</v>
      </c>
      <c r="J620" s="129">
        <v>0</v>
      </c>
      <c r="K620" s="129">
        <v>0</v>
      </c>
      <c r="L620" s="129">
        <v>0</v>
      </c>
      <c r="M620" s="129">
        <v>0</v>
      </c>
      <c r="N620" s="135">
        <v>0</v>
      </c>
    </row>
    <row r="621" spans="1:14" x14ac:dyDescent="0.2">
      <c r="A621" s="80" t="s">
        <v>333</v>
      </c>
      <c r="B621" s="129">
        <v>0</v>
      </c>
      <c r="C621" s="129">
        <v>0</v>
      </c>
      <c r="D621" s="129">
        <v>0</v>
      </c>
      <c r="E621" s="129">
        <v>0</v>
      </c>
      <c r="F621" s="129">
        <v>0</v>
      </c>
      <c r="G621" s="129">
        <v>0</v>
      </c>
      <c r="H621" s="129">
        <v>0</v>
      </c>
      <c r="I621" s="129">
        <v>0</v>
      </c>
      <c r="J621" s="129">
        <v>0</v>
      </c>
      <c r="K621" s="129">
        <v>0</v>
      </c>
      <c r="L621" s="129">
        <v>0</v>
      </c>
      <c r="M621" s="129">
        <v>0</v>
      </c>
      <c r="N621" s="135">
        <v>0</v>
      </c>
    </row>
    <row r="622" spans="1:14" x14ac:dyDescent="0.2">
      <c r="A622" s="80" t="s">
        <v>334</v>
      </c>
      <c r="B622" s="129">
        <v>0</v>
      </c>
      <c r="C622" s="129">
        <v>0</v>
      </c>
      <c r="D622" s="129">
        <v>0</v>
      </c>
      <c r="E622" s="129">
        <v>0</v>
      </c>
      <c r="F622" s="129">
        <v>0</v>
      </c>
      <c r="G622" s="129">
        <v>0</v>
      </c>
      <c r="H622" s="129">
        <v>0</v>
      </c>
      <c r="I622" s="129">
        <v>0</v>
      </c>
      <c r="J622" s="129">
        <v>0</v>
      </c>
      <c r="K622" s="129">
        <v>0</v>
      </c>
      <c r="L622" s="129">
        <v>0</v>
      </c>
      <c r="M622" s="129">
        <v>0</v>
      </c>
      <c r="N622" s="135">
        <v>0</v>
      </c>
    </row>
    <row r="623" spans="1:14" x14ac:dyDescent="0.2">
      <c r="A623" s="80" t="s">
        <v>335</v>
      </c>
      <c r="B623" s="129">
        <v>24288.76</v>
      </c>
      <c r="C623" s="129">
        <v>27713.56</v>
      </c>
      <c r="D623" s="129">
        <v>29191.98</v>
      </c>
      <c r="E623" s="129">
        <v>35547.980000000003</v>
      </c>
      <c r="F623" s="129">
        <v>36822.199999999997</v>
      </c>
      <c r="G623" s="129">
        <v>43424.39</v>
      </c>
      <c r="H623" s="129">
        <v>43536.56</v>
      </c>
      <c r="I623" s="129">
        <v>35399</v>
      </c>
      <c r="J623" s="129">
        <v>27273.64</v>
      </c>
      <c r="K623" s="129">
        <v>0</v>
      </c>
      <c r="L623" s="129">
        <v>0</v>
      </c>
      <c r="M623" s="129">
        <v>0</v>
      </c>
      <c r="N623" s="135">
        <v>303198.07</v>
      </c>
    </row>
    <row r="624" spans="1:14" x14ac:dyDescent="0.2">
      <c r="A624" s="80" t="s">
        <v>334</v>
      </c>
      <c r="B624" s="129">
        <v>984</v>
      </c>
      <c r="C624" s="129">
        <v>672</v>
      </c>
      <c r="D624" s="129">
        <v>504</v>
      </c>
      <c r="E624" s="129">
        <v>744</v>
      </c>
      <c r="F624" s="129">
        <v>504</v>
      </c>
      <c r="G624" s="129">
        <v>696</v>
      </c>
      <c r="H624" s="129">
        <v>912</v>
      </c>
      <c r="I624" s="129">
        <v>720</v>
      </c>
      <c r="J624" s="129">
        <v>480</v>
      </c>
      <c r="K624" s="129">
        <v>720</v>
      </c>
      <c r="L624" s="129">
        <v>480</v>
      </c>
      <c r="M624" s="129">
        <v>576</v>
      </c>
      <c r="N624" s="135">
        <v>7992</v>
      </c>
    </row>
    <row r="625" spans="1:14" ht="13.5" thickBot="1" x14ac:dyDescent="0.25">
      <c r="A625" s="80" t="s">
        <v>255</v>
      </c>
      <c r="B625" s="129">
        <v>0</v>
      </c>
      <c r="C625" s="129">
        <v>0</v>
      </c>
      <c r="D625" s="129">
        <v>0</v>
      </c>
      <c r="E625" s="129">
        <v>0</v>
      </c>
      <c r="F625" s="129">
        <v>0</v>
      </c>
      <c r="G625" s="129">
        <v>0</v>
      </c>
      <c r="H625" s="129">
        <v>0</v>
      </c>
      <c r="I625" s="129">
        <v>0</v>
      </c>
      <c r="J625" s="129">
        <v>0</v>
      </c>
      <c r="K625" s="129">
        <v>0</v>
      </c>
      <c r="L625" s="129">
        <v>0</v>
      </c>
      <c r="M625" s="129">
        <v>0</v>
      </c>
      <c r="N625" s="135">
        <v>0</v>
      </c>
    </row>
    <row r="626" spans="1:14" ht="13.5" thickBot="1" x14ac:dyDescent="0.25">
      <c r="A626" s="132" t="s">
        <v>336</v>
      </c>
      <c r="B626" s="133">
        <v>0</v>
      </c>
      <c r="C626" s="133">
        <v>0</v>
      </c>
      <c r="D626" s="133">
        <v>0</v>
      </c>
      <c r="E626" s="133">
        <v>0</v>
      </c>
      <c r="F626" s="133">
        <v>0</v>
      </c>
      <c r="G626" s="133">
        <v>0</v>
      </c>
      <c r="H626" s="133">
        <v>0</v>
      </c>
      <c r="I626" s="133">
        <v>0</v>
      </c>
      <c r="J626" s="133">
        <v>0</v>
      </c>
      <c r="K626" s="133">
        <v>0</v>
      </c>
      <c r="L626" s="133">
        <v>0</v>
      </c>
      <c r="M626" s="133">
        <v>0</v>
      </c>
      <c r="N626" s="133">
        <v>0</v>
      </c>
    </row>
    <row r="627" spans="1:14" x14ac:dyDescent="0.2">
      <c r="A627" s="80" t="s">
        <v>337</v>
      </c>
      <c r="B627" s="129">
        <v>0</v>
      </c>
      <c r="C627" s="129">
        <v>0</v>
      </c>
      <c r="D627" s="129">
        <v>0</v>
      </c>
      <c r="E627" s="129">
        <v>0</v>
      </c>
      <c r="F627" s="129">
        <v>0</v>
      </c>
      <c r="G627" s="129">
        <v>0</v>
      </c>
      <c r="H627" s="129">
        <v>0</v>
      </c>
      <c r="I627" s="129">
        <v>0</v>
      </c>
      <c r="J627" s="129">
        <v>0</v>
      </c>
      <c r="K627" s="129">
        <v>0</v>
      </c>
      <c r="L627" s="129">
        <v>0</v>
      </c>
      <c r="M627" s="129">
        <v>0</v>
      </c>
      <c r="N627" s="135">
        <v>0</v>
      </c>
    </row>
    <row r="628" spans="1:14" x14ac:dyDescent="0.2">
      <c r="A628" s="80" t="s">
        <v>338</v>
      </c>
      <c r="B628" s="129">
        <v>0</v>
      </c>
      <c r="C628" s="129">
        <v>0</v>
      </c>
      <c r="D628" s="129">
        <v>0</v>
      </c>
      <c r="E628" s="129">
        <v>0</v>
      </c>
      <c r="F628" s="129">
        <v>0</v>
      </c>
      <c r="G628" s="129">
        <v>0</v>
      </c>
      <c r="H628" s="129">
        <v>0</v>
      </c>
      <c r="I628" s="129">
        <v>0</v>
      </c>
      <c r="J628" s="129">
        <v>0</v>
      </c>
      <c r="K628" s="129">
        <v>0</v>
      </c>
      <c r="L628" s="129">
        <v>0</v>
      </c>
      <c r="M628" s="129">
        <v>0</v>
      </c>
      <c r="N628" s="135">
        <v>0</v>
      </c>
    </row>
    <row r="629" spans="1:14" ht="13.5" thickBot="1" x14ac:dyDescent="0.25">
      <c r="A629" s="80" t="s">
        <v>255</v>
      </c>
      <c r="B629" s="129">
        <v>0</v>
      </c>
      <c r="C629" s="129">
        <v>0</v>
      </c>
      <c r="D629" s="129">
        <v>0</v>
      </c>
      <c r="E629" s="129">
        <v>0</v>
      </c>
      <c r="F629" s="129">
        <v>0</v>
      </c>
      <c r="G629" s="129">
        <v>0</v>
      </c>
      <c r="H629" s="129">
        <v>0</v>
      </c>
      <c r="I629" s="129">
        <v>0</v>
      </c>
      <c r="J629" s="129">
        <v>0</v>
      </c>
      <c r="K629" s="129">
        <v>0</v>
      </c>
      <c r="L629" s="129">
        <v>0</v>
      </c>
      <c r="M629" s="129">
        <v>0</v>
      </c>
      <c r="N629" s="135">
        <v>0</v>
      </c>
    </row>
    <row r="630" spans="1:14" ht="13.5" thickBot="1" x14ac:dyDescent="0.25">
      <c r="A630" s="132" t="s">
        <v>339</v>
      </c>
      <c r="B630" s="133">
        <v>1537.0700000000002</v>
      </c>
      <c r="C630" s="133">
        <v>725.4</v>
      </c>
      <c r="D630" s="133">
        <v>61.2</v>
      </c>
      <c r="E630" s="133">
        <v>57.6</v>
      </c>
      <c r="F630" s="133">
        <v>75.599999999999994</v>
      </c>
      <c r="G630" s="133">
        <v>75.599999999999994</v>
      </c>
      <c r="H630" s="133">
        <v>90</v>
      </c>
      <c r="I630" s="133">
        <v>90</v>
      </c>
      <c r="J630" s="133">
        <v>79.2</v>
      </c>
      <c r="K630" s="133">
        <v>82.8</v>
      </c>
      <c r="L630" s="133">
        <v>100.8</v>
      </c>
      <c r="M630" s="133">
        <v>72</v>
      </c>
      <c r="N630" s="133">
        <v>3047.27</v>
      </c>
    </row>
    <row r="631" spans="1:14" ht="13.5" thickBot="1" x14ac:dyDescent="0.25">
      <c r="A631" s="137" t="s">
        <v>339</v>
      </c>
      <c r="B631" s="138">
        <v>1537.0700000000002</v>
      </c>
      <c r="C631" s="138">
        <v>725.4</v>
      </c>
      <c r="D631" s="138">
        <v>61.2</v>
      </c>
      <c r="E631" s="138">
        <v>57.6</v>
      </c>
      <c r="F631" s="138">
        <v>75.599999999999994</v>
      </c>
      <c r="G631" s="138">
        <v>75.599999999999994</v>
      </c>
      <c r="H631" s="138">
        <v>90</v>
      </c>
      <c r="I631" s="138">
        <v>90</v>
      </c>
      <c r="J631" s="138">
        <v>79.2</v>
      </c>
      <c r="K631" s="138">
        <v>82.8</v>
      </c>
      <c r="L631" s="138">
        <v>100.8</v>
      </c>
      <c r="M631" s="138">
        <v>72</v>
      </c>
      <c r="N631" s="139">
        <v>3047.27</v>
      </c>
    </row>
    <row r="632" spans="1:14" ht="13.5" thickBot="1" x14ac:dyDescent="0.25">
      <c r="A632" s="140" t="s">
        <v>250</v>
      </c>
      <c r="B632" s="141">
        <v>272556.73000000004</v>
      </c>
      <c r="C632" s="141">
        <v>241930.43999999997</v>
      </c>
      <c r="D632" s="141">
        <v>294869.66000000003</v>
      </c>
      <c r="E632" s="141">
        <v>293402.94</v>
      </c>
      <c r="F632" s="141">
        <v>270372.05999999994</v>
      </c>
      <c r="G632" s="141">
        <v>278406.71999999997</v>
      </c>
      <c r="H632" s="141">
        <v>278341.29000000004</v>
      </c>
      <c r="I632" s="141">
        <v>282558.25</v>
      </c>
      <c r="J632" s="141">
        <v>231020.09000000003</v>
      </c>
      <c r="K632" s="141">
        <v>199986.37</v>
      </c>
      <c r="L632" s="141">
        <v>161815.35999999999</v>
      </c>
      <c r="M632" s="141">
        <v>143673.12</v>
      </c>
      <c r="N632" s="141">
        <v>2948933.03</v>
      </c>
    </row>
    <row r="634" spans="1:14" x14ac:dyDescent="0.2">
      <c r="N634" s="142"/>
    </row>
    <row r="636" spans="1:14" x14ac:dyDescent="0.2">
      <c r="A636" s="204" t="s">
        <v>194</v>
      </c>
      <c r="B636" s="204"/>
      <c r="C636" s="204"/>
      <c r="D636" s="204"/>
      <c r="E636" s="204"/>
      <c r="F636" s="204"/>
      <c r="G636" s="204"/>
      <c r="H636" s="204"/>
      <c r="I636" s="204"/>
      <c r="J636" s="204"/>
      <c r="K636" s="204"/>
      <c r="L636" s="204"/>
      <c r="M636" s="204"/>
      <c r="N636" s="204"/>
    </row>
    <row r="637" spans="1:14" ht="13.5" thickBot="1" x14ac:dyDescent="0.25">
      <c r="A637" s="2"/>
      <c r="B637" s="2"/>
      <c r="C637" s="2"/>
      <c r="D637" s="2"/>
      <c r="E637" s="2"/>
      <c r="F637" s="2"/>
      <c r="G637" s="2"/>
      <c r="H637" s="2"/>
      <c r="I637" s="2"/>
      <c r="J637" s="2"/>
      <c r="K637" s="2"/>
      <c r="L637" s="2"/>
      <c r="M637" s="2"/>
      <c r="N637" s="20"/>
    </row>
    <row r="638" spans="1:14" ht="13.5" thickBot="1" x14ac:dyDescent="0.25">
      <c r="A638" s="140"/>
      <c r="B638" s="140" t="s">
        <v>1</v>
      </c>
      <c r="C638" s="140" t="s">
        <v>2</v>
      </c>
      <c r="D638" s="140" t="s">
        <v>3</v>
      </c>
      <c r="E638" s="140" t="s">
        <v>4</v>
      </c>
      <c r="F638" s="140" t="s">
        <v>5</v>
      </c>
      <c r="G638" s="140" t="s">
        <v>6</v>
      </c>
      <c r="H638" s="140" t="s">
        <v>7</v>
      </c>
      <c r="I638" s="140" t="s">
        <v>8</v>
      </c>
      <c r="J638" s="140" t="s">
        <v>9</v>
      </c>
      <c r="K638" s="140" t="s">
        <v>10</v>
      </c>
      <c r="L638" s="140" t="s">
        <v>11</v>
      </c>
      <c r="M638" s="140" t="s">
        <v>12</v>
      </c>
      <c r="N638" s="140" t="s">
        <v>13</v>
      </c>
    </row>
    <row r="639" spans="1:14" s="142" customFormat="1" x14ac:dyDescent="0.2">
      <c r="A639" s="80" t="s">
        <v>91</v>
      </c>
      <c r="B639" s="129">
        <v>19680</v>
      </c>
      <c r="C639" s="129">
        <v>25120</v>
      </c>
      <c r="D639" s="129">
        <v>23760</v>
      </c>
      <c r="E639" s="129">
        <v>26160</v>
      </c>
      <c r="F639" s="129">
        <v>34400</v>
      </c>
      <c r="G639" s="129">
        <v>30040</v>
      </c>
      <c r="H639" s="129">
        <v>36760</v>
      </c>
      <c r="I639" s="129">
        <v>23360</v>
      </c>
      <c r="J639" s="129">
        <v>21520</v>
      </c>
      <c r="K639" s="129">
        <v>27240</v>
      </c>
      <c r="L639" s="129">
        <v>27640</v>
      </c>
      <c r="M639" s="129">
        <v>19640</v>
      </c>
      <c r="N639" s="135">
        <f>SUM(B639:M639)</f>
        <v>315320</v>
      </c>
    </row>
    <row r="640" spans="1:14" s="142" customFormat="1" x14ac:dyDescent="0.2">
      <c r="A640" s="80" t="s">
        <v>99</v>
      </c>
      <c r="B640" s="129">
        <v>0</v>
      </c>
      <c r="C640" s="129">
        <v>0</v>
      </c>
      <c r="D640" s="129">
        <v>0</v>
      </c>
      <c r="E640" s="129">
        <v>0</v>
      </c>
      <c r="F640" s="129">
        <v>0</v>
      </c>
      <c r="G640" s="129">
        <v>0</v>
      </c>
      <c r="H640" s="129">
        <v>0</v>
      </c>
      <c r="I640" s="129">
        <v>0</v>
      </c>
      <c r="J640" s="129">
        <v>0</v>
      </c>
      <c r="K640" s="129">
        <v>0</v>
      </c>
      <c r="L640" s="129">
        <v>0</v>
      </c>
      <c r="M640" s="129">
        <v>0</v>
      </c>
      <c r="N640" s="135">
        <f>SUM(B640:M640)</f>
        <v>0</v>
      </c>
    </row>
    <row r="641" spans="1:14" s="142" customFormat="1" ht="13.5" thickBot="1" x14ac:dyDescent="0.25">
      <c r="A641" s="80" t="s">
        <v>86</v>
      </c>
      <c r="B641" s="129">
        <v>0</v>
      </c>
      <c r="C641" s="129">
        <v>0</v>
      </c>
      <c r="D641" s="129">
        <v>0</v>
      </c>
      <c r="E641" s="129">
        <v>0</v>
      </c>
      <c r="F641" s="129">
        <v>0</v>
      </c>
      <c r="G641" s="129">
        <v>0</v>
      </c>
      <c r="H641" s="129">
        <v>0</v>
      </c>
      <c r="I641" s="129">
        <v>0</v>
      </c>
      <c r="J641" s="129">
        <v>0</v>
      </c>
      <c r="K641" s="129">
        <v>0</v>
      </c>
      <c r="L641" s="129">
        <v>0</v>
      </c>
      <c r="M641" s="129">
        <v>0</v>
      </c>
      <c r="N641" s="135">
        <f>SUM(B641:M641)</f>
        <v>0</v>
      </c>
    </row>
    <row r="642" spans="1:14" ht="13.5" thickBot="1" x14ac:dyDescent="0.25">
      <c r="A642" s="140" t="s">
        <v>13</v>
      </c>
      <c r="B642" s="141">
        <f t="shared" ref="B642:N642" si="0">SUM(B639:B641)</f>
        <v>19680</v>
      </c>
      <c r="C642" s="141">
        <f t="shared" si="0"/>
        <v>25120</v>
      </c>
      <c r="D642" s="141">
        <f t="shared" si="0"/>
        <v>23760</v>
      </c>
      <c r="E642" s="141">
        <f t="shared" si="0"/>
        <v>26160</v>
      </c>
      <c r="F642" s="141">
        <f t="shared" si="0"/>
        <v>34400</v>
      </c>
      <c r="G642" s="141">
        <f t="shared" si="0"/>
        <v>30040</v>
      </c>
      <c r="H642" s="141">
        <f t="shared" si="0"/>
        <v>36760</v>
      </c>
      <c r="I642" s="141">
        <f t="shared" si="0"/>
        <v>23360</v>
      </c>
      <c r="J642" s="141">
        <f t="shared" si="0"/>
        <v>21520</v>
      </c>
      <c r="K642" s="141">
        <f t="shared" si="0"/>
        <v>27240</v>
      </c>
      <c r="L642" s="141">
        <f t="shared" si="0"/>
        <v>27640</v>
      </c>
      <c r="M642" s="141">
        <f t="shared" si="0"/>
        <v>19640</v>
      </c>
      <c r="N642" s="141">
        <f t="shared" si="0"/>
        <v>315320</v>
      </c>
    </row>
    <row r="644" spans="1:14" x14ac:dyDescent="0.2">
      <c r="N644" s="142"/>
    </row>
  </sheetData>
  <mergeCells count="8">
    <mergeCell ref="A2:N2"/>
    <mergeCell ref="A116:N117"/>
    <mergeCell ref="A12:N13"/>
    <mergeCell ref="A636:N636"/>
    <mergeCell ref="A532:N533"/>
    <mergeCell ref="A428:N429"/>
    <mergeCell ref="A324:N325"/>
    <mergeCell ref="A220:N221"/>
  </mergeCells>
  <hyperlinks>
    <hyperlink ref="A5:C5" location="'2013'!A115" display="2 - NUEVO CENTRAL ARGENTINO S.A."/>
    <hyperlink ref="A6:C6" location="'2013'!A218" display="3 - FERROSUR ROCA S.A."/>
    <hyperlink ref="A7:C7" location="'2013'!A530" display="4 - BELGRANO CARGAS Y LOGÍSTICA S.A. - Línea San Martín "/>
    <hyperlink ref="A4:C4" location="'2013'!A11" display="1 - FERROEXPRESO PAMPEANO"/>
    <hyperlink ref="A9" location="'2013'!A324" display="6 - BELGRANO CARGAS Y LOGÍSTICA S.A. - Línea Belgrano"/>
    <hyperlink ref="A8" location="'2013'!A428" display="5 - BELGRANO CARGAS Y LOGÍSTICA S.A. - Línea Urquiza"/>
    <hyperlink ref="A5" location="'2013'!A117" display="2 - NUEVO CENTRAL ARGENTINO S.A."/>
    <hyperlink ref="A6" location="'2013'!A220" display="3 - FERROSUR ROCA S.A."/>
    <hyperlink ref="A7" location="'2013'!A537" display="4 - BELGRANO CARGAS Y LOGÍSTICA S.A. - Línea San Martín "/>
    <hyperlink ref="A10" location="'2013'!A636" display="7 - PROVINCIA DE RIO NEGRO (TREN PATAGÓNICO S.A.)"/>
  </hyperlinks>
  <pageMargins left="0.70866141732283472" right="0.70866141732283472" top="0.74803149606299213" bottom="0.74803149606299213" header="0.31496062992125984" footer="0.31496062992125984"/>
  <pageSetup paperSize="9" scale="65" fitToHeight="0" orientation="landscape" r:id="rId1"/>
  <headerFooter>
    <oddHeader>&amp;L&amp;G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4"/>
  <sheetViews>
    <sheetView showGridLines="0" showRowColHeaders="0" view="pageLayout" topLeftCell="B1" zoomScaleNormal="100" workbookViewId="0">
      <selection activeCell="H642" sqref="H642"/>
    </sheetView>
  </sheetViews>
  <sheetFormatPr baseColWidth="10" defaultRowHeight="12.75" x14ac:dyDescent="0.2"/>
  <cols>
    <col min="1" max="14" width="12.7109375" customWidth="1"/>
  </cols>
  <sheetData>
    <row r="1" spans="1:14" x14ac:dyDescent="0.2">
      <c r="A1" s="2"/>
      <c r="B1" s="2"/>
      <c r="C1" s="2"/>
      <c r="D1" s="2"/>
      <c r="E1" s="2"/>
      <c r="F1" s="2"/>
      <c r="G1" s="2"/>
      <c r="H1" s="2"/>
      <c r="I1" s="2"/>
      <c r="J1" s="2"/>
      <c r="K1" s="2"/>
      <c r="L1" s="2"/>
      <c r="M1" s="2"/>
      <c r="N1" s="20"/>
    </row>
    <row r="2" spans="1:14" x14ac:dyDescent="0.2">
      <c r="A2" s="200" t="s">
        <v>233</v>
      </c>
      <c r="B2" s="200"/>
      <c r="C2" s="200"/>
      <c r="D2" s="200"/>
      <c r="E2" s="200"/>
      <c r="F2" s="200"/>
      <c r="G2" s="200"/>
      <c r="H2" s="200"/>
      <c r="I2" s="200"/>
      <c r="J2" s="200"/>
      <c r="K2" s="200"/>
      <c r="L2" s="200"/>
      <c r="M2" s="200"/>
      <c r="N2" s="200"/>
    </row>
    <row r="3" spans="1:14" ht="18" customHeight="1" thickBot="1" x14ac:dyDescent="0.25">
      <c r="A3" s="123"/>
      <c r="B3" s="123"/>
      <c r="C3" s="123"/>
      <c r="D3" s="123"/>
      <c r="E3" s="123"/>
      <c r="F3" s="123"/>
      <c r="G3" s="123"/>
      <c r="H3" s="123"/>
      <c r="I3" s="123"/>
      <c r="J3" s="123"/>
      <c r="K3" s="123"/>
      <c r="L3" s="123"/>
      <c r="M3" s="123"/>
      <c r="N3" s="123"/>
    </row>
    <row r="4" spans="1:14" ht="18" customHeight="1" thickTop="1" thickBot="1" x14ac:dyDescent="0.25">
      <c r="A4" s="201" t="s">
        <v>375</v>
      </c>
      <c r="B4" s="202"/>
      <c r="C4" s="202"/>
      <c r="D4" s="203"/>
      <c r="J4" s="13"/>
      <c r="K4" s="13"/>
      <c r="L4" s="14"/>
    </row>
    <row r="5" spans="1:14" ht="18" customHeight="1" thickTop="1" thickBot="1" x14ac:dyDescent="0.25">
      <c r="A5" s="201" t="s">
        <v>377</v>
      </c>
      <c r="B5" s="202"/>
      <c r="C5" s="202"/>
      <c r="D5" s="203"/>
      <c r="J5" s="15"/>
      <c r="K5" s="15"/>
      <c r="L5" s="16"/>
    </row>
    <row r="6" spans="1:14" ht="18" customHeight="1" thickTop="1" thickBot="1" x14ac:dyDescent="0.25">
      <c r="A6" s="201" t="s">
        <v>376</v>
      </c>
      <c r="B6" s="202"/>
      <c r="C6" s="202"/>
      <c r="D6" s="203"/>
      <c r="E6" s="25"/>
      <c r="F6" s="15"/>
      <c r="G6" s="15"/>
      <c r="H6" s="15"/>
      <c r="I6" s="15"/>
      <c r="J6" s="15"/>
      <c r="K6" s="15"/>
      <c r="L6" s="16"/>
    </row>
    <row r="7" spans="1:14" ht="18" customHeight="1" thickTop="1" thickBot="1" x14ac:dyDescent="0.25">
      <c r="A7" s="201" t="s">
        <v>381</v>
      </c>
      <c r="B7" s="202"/>
      <c r="C7" s="202"/>
      <c r="D7" s="203"/>
      <c r="J7" s="15"/>
      <c r="K7" s="15"/>
      <c r="L7" s="16"/>
    </row>
    <row r="8" spans="1:14" ht="18" customHeight="1" thickTop="1" thickBot="1" x14ac:dyDescent="0.25">
      <c r="A8" s="201" t="s">
        <v>231</v>
      </c>
      <c r="B8" s="202"/>
      <c r="C8" s="202"/>
      <c r="D8" s="203"/>
      <c r="E8" s="25"/>
      <c r="F8" s="15"/>
      <c r="G8" s="15"/>
      <c r="H8" s="15"/>
      <c r="I8" s="15"/>
      <c r="J8" s="15"/>
      <c r="K8" s="15"/>
      <c r="L8" s="16"/>
    </row>
    <row r="9" spans="1:14" ht="18" customHeight="1" thickTop="1" thickBot="1" x14ac:dyDescent="0.25">
      <c r="A9" s="201" t="s">
        <v>230</v>
      </c>
      <c r="B9" s="202"/>
      <c r="C9" s="202"/>
      <c r="D9" s="203"/>
      <c r="E9" s="25"/>
      <c r="F9" s="15"/>
      <c r="G9" s="15"/>
      <c r="H9" s="15"/>
      <c r="I9" s="15"/>
      <c r="J9" s="15"/>
      <c r="K9" s="15"/>
      <c r="L9" s="16"/>
    </row>
    <row r="10" spans="1:14" ht="18" customHeight="1" thickTop="1" thickBot="1" x14ac:dyDescent="0.25">
      <c r="A10" s="201" t="s">
        <v>90</v>
      </c>
      <c r="B10" s="202"/>
      <c r="C10" s="202"/>
      <c r="D10" s="203"/>
      <c r="E10" s="25"/>
      <c r="F10" s="15"/>
      <c r="G10" s="15"/>
      <c r="H10" s="15"/>
      <c r="I10" s="15"/>
      <c r="J10" s="15"/>
      <c r="K10" s="15"/>
      <c r="L10" s="16"/>
    </row>
    <row r="11" spans="1:14" ht="18" customHeight="1" thickTop="1" x14ac:dyDescent="0.2">
      <c r="A11" s="38"/>
      <c r="B11" s="38"/>
      <c r="C11" s="38"/>
      <c r="D11" s="38"/>
      <c r="E11" s="38"/>
      <c r="F11" s="25"/>
      <c r="G11" s="25"/>
      <c r="H11" s="15"/>
      <c r="I11" s="15"/>
      <c r="J11" s="15"/>
      <c r="K11" s="15"/>
      <c r="L11" s="15"/>
      <c r="M11" s="15"/>
      <c r="N11" s="16"/>
    </row>
    <row r="12" spans="1:14" ht="33" customHeight="1" x14ac:dyDescent="0.2">
      <c r="A12" s="220" t="s">
        <v>374</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27" t="s">
        <v>251</v>
      </c>
      <c r="B15" s="128">
        <v>0</v>
      </c>
      <c r="C15" s="128">
        <v>150</v>
      </c>
      <c r="D15" s="128">
        <v>50</v>
      </c>
      <c r="E15" s="128">
        <v>0</v>
      </c>
      <c r="F15" s="128">
        <v>0</v>
      </c>
      <c r="G15" s="128">
        <v>0</v>
      </c>
      <c r="H15" s="128">
        <v>0</v>
      </c>
      <c r="I15" s="128">
        <v>50</v>
      </c>
      <c r="J15" s="128">
        <v>100</v>
      </c>
      <c r="K15" s="128">
        <v>50</v>
      </c>
      <c r="L15" s="128">
        <v>100</v>
      </c>
      <c r="M15" s="128">
        <v>100</v>
      </c>
      <c r="N15" s="128">
        <v>600</v>
      </c>
    </row>
    <row r="16" spans="1:14" ht="33" customHeight="1" x14ac:dyDescent="0.2">
      <c r="A16" s="77" t="s">
        <v>252</v>
      </c>
      <c r="B16" s="129">
        <v>0</v>
      </c>
      <c r="C16" s="129">
        <v>150</v>
      </c>
      <c r="D16" s="129">
        <v>50</v>
      </c>
      <c r="E16" s="129">
        <v>0</v>
      </c>
      <c r="F16" s="129">
        <v>0</v>
      </c>
      <c r="G16" s="129">
        <v>0</v>
      </c>
      <c r="H16" s="129">
        <v>0</v>
      </c>
      <c r="I16" s="129">
        <v>50</v>
      </c>
      <c r="J16" s="129">
        <v>100</v>
      </c>
      <c r="K16" s="129">
        <v>50</v>
      </c>
      <c r="L16" s="129">
        <v>100</v>
      </c>
      <c r="M16" s="129">
        <v>100</v>
      </c>
      <c r="N16" s="130">
        <v>600</v>
      </c>
    </row>
    <row r="17" spans="1:14" ht="33" customHeight="1" x14ac:dyDescent="0.2">
      <c r="A17" s="77" t="s">
        <v>234</v>
      </c>
      <c r="B17" s="129">
        <v>0</v>
      </c>
      <c r="C17" s="129">
        <v>0</v>
      </c>
      <c r="D17" s="129">
        <v>0</v>
      </c>
      <c r="E17" s="129">
        <v>0</v>
      </c>
      <c r="F17" s="129">
        <v>0</v>
      </c>
      <c r="G17" s="129">
        <v>0</v>
      </c>
      <c r="H17" s="129">
        <v>0</v>
      </c>
      <c r="I17" s="129">
        <v>0</v>
      </c>
      <c r="J17" s="129">
        <v>0</v>
      </c>
      <c r="K17" s="129">
        <v>0</v>
      </c>
      <c r="L17" s="129">
        <v>0</v>
      </c>
      <c r="M17" s="129">
        <v>0</v>
      </c>
      <c r="N17" s="130">
        <v>0</v>
      </c>
    </row>
    <row r="18" spans="1:14" ht="33" customHeight="1" x14ac:dyDescent="0.2">
      <c r="A18" s="77" t="s">
        <v>253</v>
      </c>
      <c r="B18" s="129">
        <v>0</v>
      </c>
      <c r="C18" s="129">
        <v>0</v>
      </c>
      <c r="D18" s="129">
        <v>0</v>
      </c>
      <c r="E18" s="129">
        <v>0</v>
      </c>
      <c r="F18" s="129">
        <v>0</v>
      </c>
      <c r="G18" s="129">
        <v>0</v>
      </c>
      <c r="H18" s="129">
        <v>0</v>
      </c>
      <c r="I18" s="129">
        <v>0</v>
      </c>
      <c r="J18" s="129">
        <v>0</v>
      </c>
      <c r="K18" s="129">
        <v>0</v>
      </c>
      <c r="L18" s="129">
        <v>0</v>
      </c>
      <c r="M18" s="129">
        <v>0</v>
      </c>
      <c r="N18" s="130">
        <v>0</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0">
        <v>0</v>
      </c>
    </row>
    <row r="20" spans="1:14" ht="33" customHeight="1" thickBot="1" x14ac:dyDescent="0.25">
      <c r="A20" s="79" t="s">
        <v>255</v>
      </c>
      <c r="B20" s="131">
        <v>0</v>
      </c>
      <c r="C20" s="129">
        <v>0</v>
      </c>
      <c r="D20" s="129">
        <v>0</v>
      </c>
      <c r="E20" s="129">
        <v>0</v>
      </c>
      <c r="F20" s="129">
        <v>0</v>
      </c>
      <c r="G20" s="129">
        <v>0</v>
      </c>
      <c r="H20" s="129">
        <v>0</v>
      </c>
      <c r="I20" s="129">
        <v>0</v>
      </c>
      <c r="J20" s="129">
        <v>0</v>
      </c>
      <c r="K20" s="129">
        <v>0</v>
      </c>
      <c r="L20" s="129">
        <v>0</v>
      </c>
      <c r="M20" s="129">
        <v>0</v>
      </c>
      <c r="N20" s="130">
        <v>0</v>
      </c>
    </row>
    <row r="21" spans="1:14" ht="33" customHeight="1" thickBot="1" x14ac:dyDescent="0.25">
      <c r="A21" s="132" t="s">
        <v>256</v>
      </c>
      <c r="B21" s="133">
        <v>0</v>
      </c>
      <c r="C21" s="133">
        <v>0</v>
      </c>
      <c r="D21" s="133">
        <v>0</v>
      </c>
      <c r="E21" s="133">
        <v>0</v>
      </c>
      <c r="F21" s="133">
        <v>0</v>
      </c>
      <c r="G21" s="133">
        <v>0</v>
      </c>
      <c r="H21" s="133">
        <v>0</v>
      </c>
      <c r="I21" s="133">
        <v>0</v>
      </c>
      <c r="J21" s="133">
        <v>0</v>
      </c>
      <c r="K21" s="133">
        <v>0</v>
      </c>
      <c r="L21" s="133">
        <v>0</v>
      </c>
      <c r="M21" s="133">
        <v>0</v>
      </c>
      <c r="N21" s="133">
        <v>0</v>
      </c>
    </row>
    <row r="22" spans="1:14" ht="33" customHeight="1" x14ac:dyDescent="0.2">
      <c r="A22" s="80" t="s">
        <v>257</v>
      </c>
      <c r="B22" s="129">
        <v>0</v>
      </c>
      <c r="C22" s="129">
        <v>0</v>
      </c>
      <c r="D22" s="129">
        <v>0</v>
      </c>
      <c r="E22" s="129">
        <v>0</v>
      </c>
      <c r="F22" s="129">
        <v>0</v>
      </c>
      <c r="G22" s="129">
        <v>0</v>
      </c>
      <c r="H22" s="129">
        <v>0</v>
      </c>
      <c r="I22" s="129">
        <v>0</v>
      </c>
      <c r="J22" s="129">
        <v>0</v>
      </c>
      <c r="K22" s="129">
        <v>0</v>
      </c>
      <c r="L22" s="129">
        <v>0</v>
      </c>
      <c r="M22" s="129">
        <v>0</v>
      </c>
      <c r="N22" s="130">
        <v>0</v>
      </c>
    </row>
    <row r="23" spans="1:14" ht="33"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0">
        <v>0</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0">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0">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0">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0">
        <v>0</v>
      </c>
    </row>
    <row r="28" spans="1:14" ht="33" customHeight="1" thickBot="1" x14ac:dyDescent="0.25">
      <c r="A28" s="132" t="s">
        <v>263</v>
      </c>
      <c r="B28" s="133">
        <v>5363.2870000000003</v>
      </c>
      <c r="C28" s="133">
        <v>4004.3499999999995</v>
      </c>
      <c r="D28" s="133">
        <v>4920.96</v>
      </c>
      <c r="E28" s="133">
        <v>4127.09</v>
      </c>
      <c r="F28" s="133">
        <v>3299.8500000000004</v>
      </c>
      <c r="G28" s="133">
        <v>4800.8549999999996</v>
      </c>
      <c r="H28" s="133">
        <v>3907.08</v>
      </c>
      <c r="I28" s="133">
        <v>2843.46</v>
      </c>
      <c r="J28" s="133">
        <v>3539.4080000000004</v>
      </c>
      <c r="K28" s="133">
        <v>3895.17</v>
      </c>
      <c r="L28" s="133">
        <v>5359.4699999999993</v>
      </c>
      <c r="M28" s="133">
        <v>3184.24</v>
      </c>
      <c r="N28" s="133">
        <v>49245.219999999994</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0">
        <v>0</v>
      </c>
    </row>
    <row r="30" spans="1:14" ht="33" customHeight="1" x14ac:dyDescent="0.2">
      <c r="A30" s="80" t="s">
        <v>265</v>
      </c>
      <c r="B30" s="129">
        <v>5363.2870000000003</v>
      </c>
      <c r="C30" s="129">
        <v>4004.3499999999995</v>
      </c>
      <c r="D30" s="129">
        <v>4920.96</v>
      </c>
      <c r="E30" s="129">
        <v>3939.37</v>
      </c>
      <c r="F30" s="129">
        <v>3198.32</v>
      </c>
      <c r="G30" s="129">
        <v>4800.8549999999996</v>
      </c>
      <c r="H30" s="129">
        <v>3739.7999999999997</v>
      </c>
      <c r="I30" s="129">
        <v>2843.46</v>
      </c>
      <c r="J30" s="129">
        <v>3477.07</v>
      </c>
      <c r="K30" s="129">
        <v>3802.87</v>
      </c>
      <c r="L30" s="129">
        <v>5277.82</v>
      </c>
      <c r="M30" s="129">
        <v>3184.24</v>
      </c>
      <c r="N30" s="130">
        <v>48552.401999999995</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0">
        <v>0</v>
      </c>
    </row>
    <row r="32" spans="1:14" ht="33" customHeight="1" thickBot="1" x14ac:dyDescent="0.25">
      <c r="A32" s="80" t="s">
        <v>267</v>
      </c>
      <c r="B32" s="129">
        <v>0</v>
      </c>
      <c r="C32" s="129">
        <v>0</v>
      </c>
      <c r="D32" s="129">
        <v>0</v>
      </c>
      <c r="E32" s="129">
        <v>187.72</v>
      </c>
      <c r="F32" s="129">
        <v>101.53</v>
      </c>
      <c r="G32" s="129">
        <v>0</v>
      </c>
      <c r="H32" s="129">
        <v>167.28</v>
      </c>
      <c r="I32" s="129">
        <v>0</v>
      </c>
      <c r="J32" s="129">
        <v>62.338000000000001</v>
      </c>
      <c r="K32" s="129">
        <v>92.3</v>
      </c>
      <c r="L32" s="129">
        <v>81.650000000000006</v>
      </c>
      <c r="M32" s="129">
        <v>0</v>
      </c>
      <c r="N32" s="130">
        <v>692.81799999999987</v>
      </c>
    </row>
    <row r="33" spans="1:14" ht="33" customHeight="1" thickBot="1" x14ac:dyDescent="0.25">
      <c r="A33" s="132" t="s">
        <v>268</v>
      </c>
      <c r="B33" s="134">
        <v>95</v>
      </c>
      <c r="C33" s="134">
        <v>565</v>
      </c>
      <c r="D33" s="134">
        <v>0</v>
      </c>
      <c r="E33" s="134">
        <v>20</v>
      </c>
      <c r="F33" s="134">
        <v>135</v>
      </c>
      <c r="G33" s="134">
        <v>200</v>
      </c>
      <c r="H33" s="134">
        <v>-140</v>
      </c>
      <c r="I33" s="134">
        <v>100</v>
      </c>
      <c r="J33" s="134">
        <v>355</v>
      </c>
      <c r="K33" s="134">
        <v>105</v>
      </c>
      <c r="L33" s="134">
        <v>365</v>
      </c>
      <c r="M33" s="134">
        <v>-100</v>
      </c>
      <c r="N33" s="134">
        <v>1700</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35">
        <v>0</v>
      </c>
    </row>
    <row r="35" spans="1:14" ht="33" customHeight="1" thickBot="1" x14ac:dyDescent="0.25">
      <c r="A35" s="80" t="s">
        <v>270</v>
      </c>
      <c r="B35" s="129">
        <v>95</v>
      </c>
      <c r="C35" s="129">
        <v>565</v>
      </c>
      <c r="D35" s="129">
        <v>0</v>
      </c>
      <c r="E35" s="129">
        <v>20</v>
      </c>
      <c r="F35" s="129">
        <v>135</v>
      </c>
      <c r="G35" s="129">
        <v>200</v>
      </c>
      <c r="H35" s="129">
        <v>-140</v>
      </c>
      <c r="I35" s="129">
        <v>100</v>
      </c>
      <c r="J35" s="129">
        <v>355</v>
      </c>
      <c r="K35" s="129">
        <v>105</v>
      </c>
      <c r="L35" s="129">
        <v>365</v>
      </c>
      <c r="M35" s="129">
        <v>-100</v>
      </c>
      <c r="N35" s="135">
        <v>1700</v>
      </c>
    </row>
    <row r="36" spans="1:14" ht="33" customHeight="1" thickBot="1" x14ac:dyDescent="0.25">
      <c r="A36" s="132" t="s">
        <v>271</v>
      </c>
      <c r="B36" s="133">
        <v>14967.3</v>
      </c>
      <c r="C36" s="133">
        <v>12666.56</v>
      </c>
      <c r="D36" s="133">
        <v>10350</v>
      </c>
      <c r="E36" s="133">
        <v>13772.316999999999</v>
      </c>
      <c r="F36" s="133">
        <v>19058.900000000001</v>
      </c>
      <c r="G36" s="133">
        <v>11787.02</v>
      </c>
      <c r="H36" s="133">
        <v>18670.314999999999</v>
      </c>
      <c r="I36" s="133">
        <v>14473.195</v>
      </c>
      <c r="J36" s="133">
        <v>16878.93</v>
      </c>
      <c r="K36" s="133">
        <v>12904.279999999999</v>
      </c>
      <c r="L36" s="133">
        <v>12328.98</v>
      </c>
      <c r="M36" s="133">
        <v>12698.48</v>
      </c>
      <c r="N36" s="133">
        <v>170556.277</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35">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35">
        <v>0</v>
      </c>
    </row>
    <row r="39" spans="1:14" ht="33" customHeight="1" x14ac:dyDescent="0.2">
      <c r="A39" s="80" t="s">
        <v>274</v>
      </c>
      <c r="B39" s="129">
        <v>4431.42</v>
      </c>
      <c r="C39" s="129">
        <v>3801.56</v>
      </c>
      <c r="D39" s="129">
        <v>0</v>
      </c>
      <c r="E39" s="129">
        <v>914.94</v>
      </c>
      <c r="F39" s="129">
        <v>0</v>
      </c>
      <c r="G39" s="129">
        <v>0</v>
      </c>
      <c r="H39" s="129">
        <v>0</v>
      </c>
      <c r="I39" s="129">
        <v>0</v>
      </c>
      <c r="J39" s="129">
        <v>0</v>
      </c>
      <c r="K39" s="129">
        <v>0</v>
      </c>
      <c r="L39" s="129">
        <v>0</v>
      </c>
      <c r="M39" s="129">
        <v>0</v>
      </c>
      <c r="N39" s="135">
        <v>9147.92</v>
      </c>
    </row>
    <row r="40" spans="1:14" ht="33" customHeight="1" x14ac:dyDescent="0.2">
      <c r="A40" s="80" t="s">
        <v>275</v>
      </c>
      <c r="B40" s="129">
        <v>0</v>
      </c>
      <c r="C40" s="129">
        <v>0</v>
      </c>
      <c r="D40" s="129">
        <v>0</v>
      </c>
      <c r="E40" s="129">
        <v>2686.6570000000002</v>
      </c>
      <c r="F40" s="129">
        <v>0</v>
      </c>
      <c r="G40" s="129">
        <v>0</v>
      </c>
      <c r="H40" s="129">
        <v>921.9</v>
      </c>
      <c r="I40" s="129">
        <v>464.54</v>
      </c>
      <c r="J40" s="129">
        <v>0</v>
      </c>
      <c r="K40" s="129">
        <v>0</v>
      </c>
      <c r="L40" s="129">
        <v>0</v>
      </c>
      <c r="M40" s="129">
        <v>0</v>
      </c>
      <c r="N40" s="135">
        <v>4073.0970000000002</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35">
        <v>0</v>
      </c>
    </row>
    <row r="42" spans="1:14" ht="33" customHeight="1" x14ac:dyDescent="0.2">
      <c r="A42" s="80" t="s">
        <v>277</v>
      </c>
      <c r="B42" s="129">
        <v>0</v>
      </c>
      <c r="C42" s="129">
        <v>0</v>
      </c>
      <c r="D42" s="129">
        <v>0</v>
      </c>
      <c r="E42" s="129">
        <v>0</v>
      </c>
      <c r="F42" s="129">
        <v>919.56</v>
      </c>
      <c r="G42" s="129">
        <v>0</v>
      </c>
      <c r="H42" s="129">
        <v>0</v>
      </c>
      <c r="I42" s="129">
        <v>0</v>
      </c>
      <c r="J42" s="129">
        <v>0</v>
      </c>
      <c r="K42" s="129">
        <v>772.24</v>
      </c>
      <c r="L42" s="129">
        <v>1999.44</v>
      </c>
      <c r="M42" s="129">
        <v>1351.2399999999998</v>
      </c>
      <c r="N42" s="135">
        <v>5042.4799999999996</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35">
        <v>0</v>
      </c>
    </row>
    <row r="44" spans="1:14" ht="33" customHeight="1" x14ac:dyDescent="0.2">
      <c r="A44" s="80" t="s">
        <v>279</v>
      </c>
      <c r="B44" s="129">
        <v>115.88</v>
      </c>
      <c r="C44" s="129">
        <v>0</v>
      </c>
      <c r="D44" s="129">
        <v>0</v>
      </c>
      <c r="E44" s="129">
        <v>585.72</v>
      </c>
      <c r="F44" s="129">
        <v>460.72</v>
      </c>
      <c r="G44" s="129">
        <v>0</v>
      </c>
      <c r="H44" s="129">
        <v>0</v>
      </c>
      <c r="I44" s="129">
        <v>0</v>
      </c>
      <c r="J44" s="129">
        <v>0</v>
      </c>
      <c r="K44" s="129">
        <v>0</v>
      </c>
      <c r="L44" s="129">
        <v>0</v>
      </c>
      <c r="M44" s="129">
        <v>0</v>
      </c>
      <c r="N44" s="135">
        <v>1162.3200000000002</v>
      </c>
    </row>
    <row r="45" spans="1:14" ht="33" customHeight="1" x14ac:dyDescent="0.2">
      <c r="A45" s="80" t="s">
        <v>280</v>
      </c>
      <c r="B45" s="129">
        <v>0</v>
      </c>
      <c r="C45" s="129">
        <v>0</v>
      </c>
      <c r="D45" s="129">
        <v>0</v>
      </c>
      <c r="E45" s="129">
        <v>0</v>
      </c>
      <c r="F45" s="129">
        <v>6743.62</v>
      </c>
      <c r="G45" s="129">
        <v>5487.02</v>
      </c>
      <c r="H45" s="129">
        <v>6543.415</v>
      </c>
      <c r="I45" s="129">
        <v>3343.6550000000002</v>
      </c>
      <c r="J45" s="129">
        <v>7923.93</v>
      </c>
      <c r="K45" s="129">
        <v>1287.04</v>
      </c>
      <c r="L45" s="129">
        <v>879.54</v>
      </c>
      <c r="M45" s="129">
        <v>1267.24</v>
      </c>
      <c r="N45" s="135">
        <v>33475.46</v>
      </c>
    </row>
    <row r="46" spans="1:14" ht="33" customHeight="1" x14ac:dyDescent="0.2">
      <c r="A46" s="80" t="s">
        <v>281</v>
      </c>
      <c r="B46" s="129">
        <v>10420</v>
      </c>
      <c r="C46" s="129">
        <v>8865</v>
      </c>
      <c r="D46" s="129">
        <v>10350</v>
      </c>
      <c r="E46" s="129">
        <v>9585</v>
      </c>
      <c r="F46" s="129">
        <v>10935</v>
      </c>
      <c r="G46" s="129">
        <v>6300</v>
      </c>
      <c r="H46" s="129">
        <v>11205</v>
      </c>
      <c r="I46" s="129">
        <v>10665</v>
      </c>
      <c r="J46" s="129">
        <v>8955</v>
      </c>
      <c r="K46" s="129">
        <v>10845</v>
      </c>
      <c r="L46" s="129">
        <v>9450</v>
      </c>
      <c r="M46" s="129">
        <v>10080</v>
      </c>
      <c r="N46" s="135">
        <v>117655</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35">
        <v>0</v>
      </c>
    </row>
    <row r="48" spans="1:14" ht="33" customHeight="1" thickBot="1" x14ac:dyDescent="0.25">
      <c r="A48" s="132" t="s">
        <v>283</v>
      </c>
      <c r="B48" s="133">
        <v>775</v>
      </c>
      <c r="C48" s="133">
        <v>850</v>
      </c>
      <c r="D48" s="133">
        <v>1050</v>
      </c>
      <c r="E48" s="133">
        <v>675</v>
      </c>
      <c r="F48" s="133">
        <v>925</v>
      </c>
      <c r="G48" s="133">
        <v>575</v>
      </c>
      <c r="H48" s="133">
        <v>975</v>
      </c>
      <c r="I48" s="133">
        <v>850</v>
      </c>
      <c r="J48" s="133">
        <v>800</v>
      </c>
      <c r="K48" s="133">
        <v>875</v>
      </c>
      <c r="L48" s="133">
        <v>875</v>
      </c>
      <c r="M48" s="133">
        <v>450</v>
      </c>
      <c r="N48" s="133">
        <v>9675</v>
      </c>
    </row>
    <row r="49" spans="1:14" ht="33" customHeight="1" thickBot="1" x14ac:dyDescent="0.25">
      <c r="A49" s="81" t="s">
        <v>283</v>
      </c>
      <c r="B49" s="136">
        <v>775</v>
      </c>
      <c r="C49" s="136">
        <v>850</v>
      </c>
      <c r="D49" s="136">
        <v>1050</v>
      </c>
      <c r="E49" s="136">
        <v>675</v>
      </c>
      <c r="F49" s="136">
        <v>925</v>
      </c>
      <c r="G49" s="136">
        <v>575</v>
      </c>
      <c r="H49" s="136">
        <v>975</v>
      </c>
      <c r="I49" s="136">
        <v>850</v>
      </c>
      <c r="J49" s="136">
        <v>800</v>
      </c>
      <c r="K49" s="136">
        <v>875</v>
      </c>
      <c r="L49" s="136">
        <v>875</v>
      </c>
      <c r="M49" s="136">
        <v>450</v>
      </c>
      <c r="N49" s="135">
        <v>9675</v>
      </c>
    </row>
    <row r="50" spans="1:14" ht="33" customHeight="1" thickBot="1" x14ac:dyDescent="0.25">
      <c r="A50" s="132" t="s">
        <v>284</v>
      </c>
      <c r="B50" s="133">
        <v>175</v>
      </c>
      <c r="C50" s="133">
        <v>700</v>
      </c>
      <c r="D50" s="133">
        <v>975</v>
      </c>
      <c r="E50" s="133">
        <v>907.14400000000001</v>
      </c>
      <c r="F50" s="133">
        <v>700</v>
      </c>
      <c r="G50" s="133">
        <v>800</v>
      </c>
      <c r="H50" s="133">
        <v>1363.9940000000001</v>
      </c>
      <c r="I50" s="133">
        <v>1344.922</v>
      </c>
      <c r="J50" s="133">
        <v>1208.6689999999999</v>
      </c>
      <c r="K50" s="133">
        <v>775</v>
      </c>
      <c r="L50" s="133">
        <v>1603.2649999999999</v>
      </c>
      <c r="M50" s="133">
        <v>678.49900000000002</v>
      </c>
      <c r="N50" s="133">
        <v>11231.493</v>
      </c>
    </row>
    <row r="51" spans="1:14" ht="33" customHeight="1" x14ac:dyDescent="0.2">
      <c r="A51" s="80" t="s">
        <v>285</v>
      </c>
      <c r="B51" s="129">
        <v>0</v>
      </c>
      <c r="C51" s="129">
        <v>0</v>
      </c>
      <c r="D51" s="129">
        <v>0</v>
      </c>
      <c r="E51" s="129">
        <v>157.14400000000001</v>
      </c>
      <c r="F51" s="129">
        <v>0</v>
      </c>
      <c r="G51" s="129">
        <v>0</v>
      </c>
      <c r="H51" s="129">
        <v>363.99400000000003</v>
      </c>
      <c r="I51" s="129">
        <v>369.92200000000003</v>
      </c>
      <c r="J51" s="129">
        <v>383.66899999999998</v>
      </c>
      <c r="K51" s="129">
        <v>0</v>
      </c>
      <c r="L51" s="129">
        <v>828.26499999999999</v>
      </c>
      <c r="M51" s="129">
        <v>478.49900000000002</v>
      </c>
      <c r="N51" s="135">
        <v>2581.4930000000004</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35">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35">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35">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35">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35">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35">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35">
        <v>0</v>
      </c>
    </row>
    <row r="59" spans="1:14" ht="33" customHeight="1" x14ac:dyDescent="0.2">
      <c r="A59" s="80" t="s">
        <v>293</v>
      </c>
      <c r="B59" s="129">
        <v>175</v>
      </c>
      <c r="C59" s="129">
        <v>700</v>
      </c>
      <c r="D59" s="129">
        <v>975</v>
      </c>
      <c r="E59" s="129">
        <v>750</v>
      </c>
      <c r="F59" s="129">
        <v>700</v>
      </c>
      <c r="G59" s="129">
        <v>800</v>
      </c>
      <c r="H59" s="129">
        <v>1000</v>
      </c>
      <c r="I59" s="129">
        <v>975</v>
      </c>
      <c r="J59" s="129">
        <v>825</v>
      </c>
      <c r="K59" s="129">
        <v>775</v>
      </c>
      <c r="L59" s="129">
        <v>775</v>
      </c>
      <c r="M59" s="129">
        <v>200</v>
      </c>
      <c r="N59" s="135">
        <v>8650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35">
        <v>0</v>
      </c>
    </row>
    <row r="61" spans="1:14" ht="33" customHeight="1" thickBot="1" x14ac:dyDescent="0.25">
      <c r="A61" s="132" t="s">
        <v>295</v>
      </c>
      <c r="B61" s="133">
        <v>0</v>
      </c>
      <c r="C61" s="133">
        <v>-79.25</v>
      </c>
      <c r="D61" s="133">
        <v>0</v>
      </c>
      <c r="E61" s="133">
        <v>0</v>
      </c>
      <c r="F61" s="133">
        <v>0</v>
      </c>
      <c r="G61" s="133">
        <v>0</v>
      </c>
      <c r="H61" s="133">
        <v>0</v>
      </c>
      <c r="I61" s="133">
        <v>0</v>
      </c>
      <c r="J61" s="133">
        <v>0</v>
      </c>
      <c r="K61" s="133">
        <v>0</v>
      </c>
      <c r="L61" s="133">
        <v>0</v>
      </c>
      <c r="M61" s="133">
        <v>0</v>
      </c>
      <c r="N61" s="133">
        <v>-79.25</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35">
        <v>0</v>
      </c>
    </row>
    <row r="63" spans="1:14" ht="33" customHeight="1" x14ac:dyDescent="0.2">
      <c r="A63" s="80" t="s">
        <v>297</v>
      </c>
      <c r="B63" s="129">
        <v>0</v>
      </c>
      <c r="C63" s="129">
        <v>-79.25</v>
      </c>
      <c r="D63" s="129">
        <v>0</v>
      </c>
      <c r="E63" s="129">
        <v>0</v>
      </c>
      <c r="F63" s="129">
        <v>0</v>
      </c>
      <c r="G63" s="129">
        <v>0</v>
      </c>
      <c r="H63" s="129">
        <v>0</v>
      </c>
      <c r="I63" s="129">
        <v>0</v>
      </c>
      <c r="J63" s="129">
        <v>0</v>
      </c>
      <c r="K63" s="129">
        <v>0</v>
      </c>
      <c r="L63" s="129">
        <v>0</v>
      </c>
      <c r="M63" s="129">
        <v>0</v>
      </c>
      <c r="N63" s="135">
        <v>-79.25</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35">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35">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35">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35">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35">
        <v>0</v>
      </c>
    </row>
    <row r="69" spans="1:14" ht="33" customHeight="1" thickBot="1" x14ac:dyDescent="0.25">
      <c r="A69" s="132" t="s">
        <v>303</v>
      </c>
      <c r="B69" s="133">
        <v>383847.90300000005</v>
      </c>
      <c r="C69" s="133">
        <v>366874.31400000001</v>
      </c>
      <c r="D69" s="133">
        <v>399004.55000000005</v>
      </c>
      <c r="E69" s="133">
        <v>375894.40000000008</v>
      </c>
      <c r="F69" s="133">
        <v>401760.88899999997</v>
      </c>
      <c r="G69" s="133">
        <v>355928.47299999994</v>
      </c>
      <c r="H69" s="133">
        <v>367297.97499999998</v>
      </c>
      <c r="I69" s="133">
        <v>364284.06599999993</v>
      </c>
      <c r="J69" s="133">
        <v>408230.84600000002</v>
      </c>
      <c r="K69" s="133">
        <v>400018.01000000007</v>
      </c>
      <c r="L69" s="133">
        <v>375665.28600000002</v>
      </c>
      <c r="M69" s="133">
        <v>358813.15500000003</v>
      </c>
      <c r="N69" s="133">
        <v>4557619.8670000006</v>
      </c>
    </row>
    <row r="70" spans="1:14" ht="33" customHeight="1" x14ac:dyDescent="0.2">
      <c r="A70" s="80" t="s">
        <v>304</v>
      </c>
      <c r="B70" s="129">
        <v>49341.180000000008</v>
      </c>
      <c r="C70" s="129">
        <v>42682.499999999993</v>
      </c>
      <c r="D70" s="129">
        <v>44731.857000000004</v>
      </c>
      <c r="E70" s="129">
        <v>50146.71</v>
      </c>
      <c r="F70" s="129">
        <v>48274.139999999992</v>
      </c>
      <c r="G70" s="129">
        <v>51223.909999999996</v>
      </c>
      <c r="H70" s="129">
        <v>40134.03</v>
      </c>
      <c r="I70" s="129">
        <v>41895.46</v>
      </c>
      <c r="J70" s="129">
        <v>49754.63</v>
      </c>
      <c r="K70" s="129">
        <v>45857.73000000001</v>
      </c>
      <c r="L70" s="129">
        <v>36986.049999999996</v>
      </c>
      <c r="M70" s="129">
        <v>33514.239999999998</v>
      </c>
      <c r="N70" s="135">
        <v>534542.43700000003</v>
      </c>
    </row>
    <row r="71" spans="1:14" ht="33" customHeight="1" x14ac:dyDescent="0.2">
      <c r="A71" s="80" t="s">
        <v>305</v>
      </c>
      <c r="B71" s="129">
        <v>5532.12</v>
      </c>
      <c r="C71" s="129">
        <v>6312.68</v>
      </c>
      <c r="D71" s="129">
        <v>6584.6</v>
      </c>
      <c r="E71" s="129">
        <v>6199.6</v>
      </c>
      <c r="F71" s="129">
        <v>5841</v>
      </c>
      <c r="G71" s="129">
        <v>6703.4</v>
      </c>
      <c r="H71" s="129">
        <v>6201.8</v>
      </c>
      <c r="I71" s="129">
        <v>7153.52</v>
      </c>
      <c r="J71" s="129">
        <v>7403.8</v>
      </c>
      <c r="K71" s="129">
        <v>6578</v>
      </c>
      <c r="L71" s="129">
        <v>5623.2</v>
      </c>
      <c r="M71" s="129">
        <v>4633.6000000000004</v>
      </c>
      <c r="N71" s="135">
        <v>74767.320000000007</v>
      </c>
    </row>
    <row r="72" spans="1:14" ht="33" customHeight="1" x14ac:dyDescent="0.2">
      <c r="A72" s="80" t="s">
        <v>306</v>
      </c>
      <c r="B72" s="129">
        <v>8682.6</v>
      </c>
      <c r="C72" s="129">
        <v>7328</v>
      </c>
      <c r="D72" s="129">
        <v>7528</v>
      </c>
      <c r="E72" s="129">
        <v>6952</v>
      </c>
      <c r="F72" s="129">
        <v>5912</v>
      </c>
      <c r="G72" s="129">
        <v>7672</v>
      </c>
      <c r="H72" s="129">
        <v>5280</v>
      </c>
      <c r="I72" s="129">
        <v>5536</v>
      </c>
      <c r="J72" s="129">
        <v>6834</v>
      </c>
      <c r="K72" s="129">
        <v>6960</v>
      </c>
      <c r="L72" s="129">
        <v>6320</v>
      </c>
      <c r="M72" s="129">
        <v>6439.6</v>
      </c>
      <c r="N72" s="135">
        <v>81444.200000000012</v>
      </c>
    </row>
    <row r="73" spans="1:14" ht="33" customHeight="1" x14ac:dyDescent="0.2">
      <c r="A73" s="80" t="s">
        <v>307</v>
      </c>
      <c r="B73" s="129">
        <v>134254.27799999999</v>
      </c>
      <c r="C73" s="129">
        <v>122109.75</v>
      </c>
      <c r="D73" s="129">
        <v>145531.08600000001</v>
      </c>
      <c r="E73" s="129">
        <v>146334.25000000003</v>
      </c>
      <c r="F73" s="129">
        <v>154032.68599999999</v>
      </c>
      <c r="G73" s="129">
        <v>128021.071</v>
      </c>
      <c r="H73" s="129">
        <v>144676.31</v>
      </c>
      <c r="I73" s="129">
        <v>138613.21099999998</v>
      </c>
      <c r="J73" s="129">
        <v>146865.10400000002</v>
      </c>
      <c r="K73" s="129">
        <v>150749.57900000003</v>
      </c>
      <c r="L73" s="129">
        <v>132834.64499999999</v>
      </c>
      <c r="M73" s="129">
        <v>142708.21100000001</v>
      </c>
      <c r="N73" s="135">
        <v>1686730.1810000003</v>
      </c>
    </row>
    <row r="74" spans="1:14" ht="33" customHeight="1" x14ac:dyDescent="0.2">
      <c r="A74" s="80" t="s">
        <v>308</v>
      </c>
      <c r="B74" s="129">
        <v>3877.94</v>
      </c>
      <c r="C74" s="129">
        <v>3458.26</v>
      </c>
      <c r="D74" s="129">
        <v>1808.63</v>
      </c>
      <c r="E74" s="129">
        <v>2322.681</v>
      </c>
      <c r="F74" s="129">
        <v>1252.92</v>
      </c>
      <c r="G74" s="129">
        <v>1182.43</v>
      </c>
      <c r="H74" s="129">
        <v>1903.02</v>
      </c>
      <c r="I74" s="129">
        <v>1204.0999999999999</v>
      </c>
      <c r="J74" s="129">
        <v>2009.3</v>
      </c>
      <c r="K74" s="129">
        <v>1142.9000000000001</v>
      </c>
      <c r="L74" s="129">
        <v>1316.8</v>
      </c>
      <c r="M74" s="129">
        <v>0</v>
      </c>
      <c r="N74" s="135">
        <v>21478.981000000003</v>
      </c>
    </row>
    <row r="75" spans="1:14" ht="33" customHeight="1" x14ac:dyDescent="0.2">
      <c r="A75" s="80" t="s">
        <v>309</v>
      </c>
      <c r="B75" s="129">
        <v>9264.32</v>
      </c>
      <c r="C75" s="129">
        <v>9122.1</v>
      </c>
      <c r="D75" s="129">
        <v>7469.35</v>
      </c>
      <c r="E75" s="129">
        <v>5151.5</v>
      </c>
      <c r="F75" s="129">
        <v>7445.98</v>
      </c>
      <c r="G75" s="129">
        <v>5839.84</v>
      </c>
      <c r="H75" s="129">
        <v>6852.66</v>
      </c>
      <c r="I75" s="129">
        <v>8244.64</v>
      </c>
      <c r="J75" s="129">
        <v>9019.0290000000005</v>
      </c>
      <c r="K75" s="129">
        <v>7655.1799999999994</v>
      </c>
      <c r="L75" s="129">
        <v>8656.6</v>
      </c>
      <c r="M75" s="129">
        <v>9089.4189999999999</v>
      </c>
      <c r="N75" s="135">
        <v>93810.617999999988</v>
      </c>
    </row>
    <row r="76" spans="1:14" ht="33" customHeight="1" x14ac:dyDescent="0.2">
      <c r="A76" s="80" t="s">
        <v>310</v>
      </c>
      <c r="B76" s="129">
        <v>158001.83000000002</v>
      </c>
      <c r="C76" s="129">
        <v>160531.83000000002</v>
      </c>
      <c r="D76" s="129">
        <v>168183.1</v>
      </c>
      <c r="E76" s="129">
        <v>151616.65</v>
      </c>
      <c r="F76" s="129">
        <v>170094.69</v>
      </c>
      <c r="G76" s="129">
        <v>141893.38999999998</v>
      </c>
      <c r="H76" s="129">
        <v>155396.80000000002</v>
      </c>
      <c r="I76" s="129">
        <v>151024.09</v>
      </c>
      <c r="J76" s="129">
        <v>170853.68</v>
      </c>
      <c r="K76" s="129">
        <v>170840.37</v>
      </c>
      <c r="L76" s="129">
        <v>167580.23000000004</v>
      </c>
      <c r="M76" s="129">
        <v>146796.51</v>
      </c>
      <c r="N76" s="135">
        <v>1912813.1700000002</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35">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35">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35">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35">
        <v>0</v>
      </c>
    </row>
    <row r="81" spans="1:14" ht="33" customHeight="1" x14ac:dyDescent="0.2">
      <c r="A81" s="80" t="s">
        <v>315</v>
      </c>
      <c r="B81" s="129">
        <v>8439.6350000000002</v>
      </c>
      <c r="C81" s="129">
        <v>9685.1939999999995</v>
      </c>
      <c r="D81" s="129">
        <v>11783.927</v>
      </c>
      <c r="E81" s="129">
        <v>3363.569</v>
      </c>
      <c r="F81" s="129">
        <v>5047.473</v>
      </c>
      <c r="G81" s="129">
        <v>9435.4789999999994</v>
      </c>
      <c r="H81" s="129">
        <v>4438.3549999999996</v>
      </c>
      <c r="I81" s="129">
        <v>6823.0450000000001</v>
      </c>
      <c r="J81" s="129">
        <v>10275.303</v>
      </c>
      <c r="K81" s="129">
        <v>6336.7640000000001</v>
      </c>
      <c r="L81" s="129">
        <v>13277.761</v>
      </c>
      <c r="M81" s="129">
        <v>11243.575000000001</v>
      </c>
      <c r="N81" s="135">
        <v>100150.07999999999</v>
      </c>
    </row>
    <row r="82" spans="1:14" ht="33" customHeight="1" x14ac:dyDescent="0.2">
      <c r="A82" s="80" t="s">
        <v>316</v>
      </c>
      <c r="B82" s="129">
        <v>0</v>
      </c>
      <c r="C82" s="129">
        <v>0</v>
      </c>
      <c r="D82" s="129">
        <v>0</v>
      </c>
      <c r="E82" s="129">
        <v>0</v>
      </c>
      <c r="F82" s="129">
        <v>0</v>
      </c>
      <c r="G82" s="129">
        <v>0</v>
      </c>
      <c r="H82" s="129">
        <v>0</v>
      </c>
      <c r="I82" s="129">
        <v>0</v>
      </c>
      <c r="J82" s="129">
        <v>0</v>
      </c>
      <c r="K82" s="129">
        <v>0</v>
      </c>
      <c r="L82" s="129">
        <v>0</v>
      </c>
      <c r="M82" s="129">
        <v>0</v>
      </c>
      <c r="N82" s="135">
        <v>0</v>
      </c>
    </row>
    <row r="83" spans="1:14" ht="33" customHeight="1" x14ac:dyDescent="0.2">
      <c r="A83" s="80" t="s">
        <v>317</v>
      </c>
      <c r="B83" s="129">
        <v>0</v>
      </c>
      <c r="C83" s="129">
        <v>0</v>
      </c>
      <c r="D83" s="129">
        <v>0</v>
      </c>
      <c r="E83" s="129">
        <v>289.44</v>
      </c>
      <c r="F83" s="129">
        <v>0</v>
      </c>
      <c r="G83" s="129">
        <v>182.953</v>
      </c>
      <c r="H83" s="129">
        <v>0</v>
      </c>
      <c r="I83" s="129">
        <v>0</v>
      </c>
      <c r="J83" s="129">
        <v>0</v>
      </c>
      <c r="K83" s="129">
        <v>307.48700000000002</v>
      </c>
      <c r="L83" s="129">
        <v>0</v>
      </c>
      <c r="M83" s="129">
        <v>0</v>
      </c>
      <c r="N83" s="135">
        <v>779.88000000000011</v>
      </c>
    </row>
    <row r="84" spans="1:14" ht="33" customHeight="1" thickBot="1" x14ac:dyDescent="0.25">
      <c r="A84" s="80" t="s">
        <v>318</v>
      </c>
      <c r="B84" s="129">
        <v>6454</v>
      </c>
      <c r="C84" s="129">
        <v>5644</v>
      </c>
      <c r="D84" s="129">
        <v>5384</v>
      </c>
      <c r="E84" s="129">
        <v>3518</v>
      </c>
      <c r="F84" s="129">
        <v>3860</v>
      </c>
      <c r="G84" s="129">
        <v>3774</v>
      </c>
      <c r="H84" s="129">
        <v>2415</v>
      </c>
      <c r="I84" s="129">
        <v>3790</v>
      </c>
      <c r="J84" s="129">
        <v>5216</v>
      </c>
      <c r="K84" s="129">
        <v>3590</v>
      </c>
      <c r="L84" s="129">
        <v>3070</v>
      </c>
      <c r="M84" s="129">
        <v>4388</v>
      </c>
      <c r="N84" s="135">
        <v>51103</v>
      </c>
    </row>
    <row r="85" spans="1:14" ht="33" customHeight="1" thickBot="1" x14ac:dyDescent="0.25">
      <c r="A85" s="132" t="s">
        <v>319</v>
      </c>
      <c r="B85" s="133">
        <v>3450</v>
      </c>
      <c r="C85" s="133">
        <v>3000</v>
      </c>
      <c r="D85" s="133">
        <v>3030</v>
      </c>
      <c r="E85" s="133">
        <v>2010</v>
      </c>
      <c r="F85" s="133">
        <v>1710</v>
      </c>
      <c r="G85" s="133">
        <v>1860</v>
      </c>
      <c r="H85" s="133">
        <v>1380</v>
      </c>
      <c r="I85" s="133">
        <v>1920</v>
      </c>
      <c r="J85" s="133">
        <v>2190</v>
      </c>
      <c r="K85" s="133">
        <v>2580</v>
      </c>
      <c r="L85" s="133">
        <v>3690</v>
      </c>
      <c r="M85" s="133">
        <v>3870</v>
      </c>
      <c r="N85" s="133">
        <v>30690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35">
        <v>0</v>
      </c>
    </row>
    <row r="87" spans="1:14" ht="33" customHeight="1" x14ac:dyDescent="0.2">
      <c r="A87" s="80" t="s">
        <v>321</v>
      </c>
      <c r="B87" s="129">
        <v>3450</v>
      </c>
      <c r="C87" s="129">
        <v>3000</v>
      </c>
      <c r="D87" s="129">
        <v>3030</v>
      </c>
      <c r="E87" s="129">
        <v>2010</v>
      </c>
      <c r="F87" s="129">
        <v>1710</v>
      </c>
      <c r="G87" s="129">
        <v>1860</v>
      </c>
      <c r="H87" s="129">
        <v>1380</v>
      </c>
      <c r="I87" s="129">
        <v>1920</v>
      </c>
      <c r="J87" s="129">
        <v>2190</v>
      </c>
      <c r="K87" s="129">
        <v>2580</v>
      </c>
      <c r="L87" s="129">
        <v>3690</v>
      </c>
      <c r="M87" s="129">
        <v>3870</v>
      </c>
      <c r="N87" s="135">
        <v>30690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35">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35">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35">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35">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367</v>
      </c>
      <c r="B97" s="133">
        <v>0</v>
      </c>
      <c r="C97" s="133">
        <v>0</v>
      </c>
      <c r="D97" s="133">
        <v>0</v>
      </c>
      <c r="E97" s="133">
        <v>0</v>
      </c>
      <c r="F97" s="133">
        <v>0</v>
      </c>
      <c r="G97" s="133">
        <v>0</v>
      </c>
      <c r="H97" s="133">
        <v>0</v>
      </c>
      <c r="I97" s="133">
        <v>0</v>
      </c>
      <c r="J97" s="133">
        <v>0</v>
      </c>
      <c r="K97" s="133">
        <v>0</v>
      </c>
      <c r="L97" s="133">
        <v>0</v>
      </c>
      <c r="M97" s="133">
        <v>0</v>
      </c>
      <c r="N97" s="133">
        <v>0</v>
      </c>
    </row>
    <row r="98" spans="1:14" ht="33" customHeight="1" x14ac:dyDescent="0.2">
      <c r="A98" s="80" t="s">
        <v>330</v>
      </c>
      <c r="B98" s="129">
        <v>0</v>
      </c>
      <c r="C98" s="129">
        <v>0</v>
      </c>
      <c r="D98" s="129">
        <v>0</v>
      </c>
      <c r="E98" s="129">
        <v>0</v>
      </c>
      <c r="F98" s="129">
        <v>0</v>
      </c>
      <c r="G98" s="129">
        <v>0</v>
      </c>
      <c r="H98" s="129">
        <v>0</v>
      </c>
      <c r="I98" s="129">
        <v>0</v>
      </c>
      <c r="J98" s="129">
        <v>0</v>
      </c>
      <c r="K98" s="129">
        <v>0</v>
      </c>
      <c r="L98" s="129">
        <v>0</v>
      </c>
      <c r="M98" s="129">
        <v>0</v>
      </c>
      <c r="N98" s="135">
        <v>0</v>
      </c>
    </row>
    <row r="99" spans="1:14" ht="33" customHeight="1" x14ac:dyDescent="0.2">
      <c r="A99" s="80" t="s">
        <v>331</v>
      </c>
      <c r="B99" s="129">
        <v>0</v>
      </c>
      <c r="C99" s="129">
        <v>0</v>
      </c>
      <c r="D99" s="129">
        <v>0</v>
      </c>
      <c r="E99" s="129">
        <v>0</v>
      </c>
      <c r="F99" s="129">
        <v>0</v>
      </c>
      <c r="G99" s="129">
        <v>0</v>
      </c>
      <c r="H99" s="129">
        <v>0</v>
      </c>
      <c r="I99" s="129">
        <v>0</v>
      </c>
      <c r="J99" s="129">
        <v>0</v>
      </c>
      <c r="K99" s="129">
        <v>0</v>
      </c>
      <c r="L99" s="129">
        <v>0</v>
      </c>
      <c r="M99" s="129">
        <v>0</v>
      </c>
      <c r="N99" s="135">
        <v>0</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35">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35">
        <v>0</v>
      </c>
    </row>
    <row r="102" spans="1:14" ht="33" customHeight="1" x14ac:dyDescent="0.2">
      <c r="A102" s="80" t="s">
        <v>334</v>
      </c>
      <c r="B102" s="129">
        <v>0</v>
      </c>
      <c r="C102" s="129">
        <v>0</v>
      </c>
      <c r="D102" s="129">
        <v>0</v>
      </c>
      <c r="E102" s="129">
        <v>0</v>
      </c>
      <c r="F102" s="129">
        <v>0</v>
      </c>
      <c r="G102" s="129">
        <v>0</v>
      </c>
      <c r="H102" s="129">
        <v>0</v>
      </c>
      <c r="I102" s="129">
        <v>0</v>
      </c>
      <c r="J102" s="129">
        <v>0</v>
      </c>
      <c r="K102" s="129">
        <v>0</v>
      </c>
      <c r="L102" s="129">
        <v>0</v>
      </c>
      <c r="M102" s="129">
        <v>0</v>
      </c>
      <c r="N102" s="135">
        <v>0</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35">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35">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35">
        <v>0</v>
      </c>
    </row>
    <row r="106" spans="1:14" ht="33" customHeight="1" thickBot="1" x14ac:dyDescent="0.25">
      <c r="A106" s="132" t="s">
        <v>336</v>
      </c>
      <c r="B106" s="133">
        <v>38147.337</v>
      </c>
      <c r="C106" s="133">
        <v>30282.207999999999</v>
      </c>
      <c r="D106" s="133">
        <v>32735.777999999998</v>
      </c>
      <c r="E106" s="133">
        <v>26977.16</v>
      </c>
      <c r="F106" s="133">
        <v>28256.059999999998</v>
      </c>
      <c r="G106" s="133">
        <v>33932.6</v>
      </c>
      <c r="H106" s="133">
        <v>32288.92</v>
      </c>
      <c r="I106" s="133">
        <v>30919.78</v>
      </c>
      <c r="J106" s="133">
        <v>33216.959999999999</v>
      </c>
      <c r="K106" s="133">
        <v>32605.546000000002</v>
      </c>
      <c r="L106" s="133">
        <v>32934.695999999996</v>
      </c>
      <c r="M106" s="133">
        <v>31461.506000000001</v>
      </c>
      <c r="N106" s="133">
        <v>383758.55099999998</v>
      </c>
    </row>
    <row r="107" spans="1:14" ht="33" customHeight="1" x14ac:dyDescent="0.2">
      <c r="A107" s="80" t="s">
        <v>337</v>
      </c>
      <c r="B107" s="129">
        <v>23934.440000000002</v>
      </c>
      <c r="C107" s="129">
        <v>18875</v>
      </c>
      <c r="D107" s="129">
        <v>19575</v>
      </c>
      <c r="E107" s="129">
        <v>18000</v>
      </c>
      <c r="F107" s="129">
        <v>18125</v>
      </c>
      <c r="G107" s="129">
        <v>22075</v>
      </c>
      <c r="H107" s="129">
        <v>20450</v>
      </c>
      <c r="I107" s="129">
        <v>20250</v>
      </c>
      <c r="J107" s="129">
        <v>20900</v>
      </c>
      <c r="K107" s="129">
        <v>20045</v>
      </c>
      <c r="L107" s="129">
        <v>23100</v>
      </c>
      <c r="M107" s="129">
        <v>21515</v>
      </c>
      <c r="N107" s="135">
        <v>246844.44</v>
      </c>
    </row>
    <row r="108" spans="1:14" ht="33" customHeight="1" x14ac:dyDescent="0.2">
      <c r="A108" s="80" t="s">
        <v>338</v>
      </c>
      <c r="B108" s="129">
        <v>14212.897000000001</v>
      </c>
      <c r="C108" s="129">
        <v>11407.208000000001</v>
      </c>
      <c r="D108" s="129">
        <v>13160.778</v>
      </c>
      <c r="E108" s="129">
        <v>8977.16</v>
      </c>
      <c r="F108" s="129">
        <v>10131.06</v>
      </c>
      <c r="G108" s="129">
        <v>11857.6</v>
      </c>
      <c r="H108" s="129">
        <v>11838.92</v>
      </c>
      <c r="I108" s="129">
        <v>10669.78</v>
      </c>
      <c r="J108" s="129">
        <v>12316.96</v>
      </c>
      <c r="K108" s="129">
        <v>12560.546</v>
      </c>
      <c r="L108" s="129">
        <v>9834.6959999999999</v>
      </c>
      <c r="M108" s="129">
        <v>9946.5059999999994</v>
      </c>
      <c r="N108" s="135">
        <v>136914.111</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35">
        <v>0</v>
      </c>
    </row>
    <row r="110" spans="1:14" ht="33" customHeight="1" thickBot="1" x14ac:dyDescent="0.25">
      <c r="A110" s="132" t="s">
        <v>339</v>
      </c>
      <c r="B110" s="133">
        <v>4006</v>
      </c>
      <c r="C110" s="133">
        <v>3750</v>
      </c>
      <c r="D110" s="133">
        <v>4175</v>
      </c>
      <c r="E110" s="133">
        <v>3350</v>
      </c>
      <c r="F110" s="133">
        <v>4625</v>
      </c>
      <c r="G110" s="133">
        <v>2925</v>
      </c>
      <c r="H110" s="133">
        <v>3325</v>
      </c>
      <c r="I110" s="133">
        <v>3575</v>
      </c>
      <c r="J110" s="133">
        <v>3425</v>
      </c>
      <c r="K110" s="133">
        <v>3550</v>
      </c>
      <c r="L110" s="133">
        <v>3500</v>
      </c>
      <c r="M110" s="133">
        <v>3300</v>
      </c>
      <c r="N110" s="133">
        <v>43506</v>
      </c>
    </row>
    <row r="111" spans="1:14" ht="33" customHeight="1" thickBot="1" x14ac:dyDescent="0.25">
      <c r="A111" s="137" t="s">
        <v>339</v>
      </c>
      <c r="B111" s="138">
        <v>4006</v>
      </c>
      <c r="C111" s="138">
        <v>3750</v>
      </c>
      <c r="D111" s="138">
        <v>4175</v>
      </c>
      <c r="E111" s="138">
        <v>3350</v>
      </c>
      <c r="F111" s="138">
        <v>4625</v>
      </c>
      <c r="G111" s="138">
        <v>2925</v>
      </c>
      <c r="H111" s="138">
        <v>3325</v>
      </c>
      <c r="I111" s="138">
        <v>3575</v>
      </c>
      <c r="J111" s="138">
        <v>3425</v>
      </c>
      <c r="K111" s="138">
        <v>3550</v>
      </c>
      <c r="L111" s="138">
        <v>3500</v>
      </c>
      <c r="M111" s="138">
        <v>3300</v>
      </c>
      <c r="N111" s="139">
        <v>43506</v>
      </c>
    </row>
    <row r="112" spans="1:14" ht="33" customHeight="1" thickBot="1" x14ac:dyDescent="0.25">
      <c r="A112" s="140" t="s">
        <v>250</v>
      </c>
      <c r="B112" s="141">
        <v>450826.82700000005</v>
      </c>
      <c r="C112" s="141">
        <v>422763.18199999997</v>
      </c>
      <c r="D112" s="141">
        <v>456291.28800000006</v>
      </c>
      <c r="E112" s="141">
        <v>427733.11100000003</v>
      </c>
      <c r="F112" s="141">
        <v>460470.69899999996</v>
      </c>
      <c r="G112" s="141">
        <v>412808.94799999992</v>
      </c>
      <c r="H112" s="141">
        <v>429068.28399999993</v>
      </c>
      <c r="I112" s="141">
        <v>420360.42299999995</v>
      </c>
      <c r="J112" s="141">
        <v>469944.81300000002</v>
      </c>
      <c r="K112" s="141">
        <v>457358.00600000005</v>
      </c>
      <c r="L112" s="141">
        <v>436421.69700000004</v>
      </c>
      <c r="M112" s="141">
        <v>414455.88</v>
      </c>
      <c r="N112" s="141">
        <v>5258503.1579999998</v>
      </c>
    </row>
    <row r="113" spans="1:14" ht="33" customHeight="1" x14ac:dyDescent="0.2"/>
    <row r="114" spans="1:14" ht="33" customHeight="1" x14ac:dyDescent="0.2">
      <c r="N114" s="147"/>
    </row>
    <row r="115" spans="1:14" ht="33" customHeight="1" x14ac:dyDescent="0.2"/>
    <row r="116" spans="1:14" ht="33" customHeight="1" x14ac:dyDescent="0.2">
      <c r="A116" s="220" t="s">
        <v>378</v>
      </c>
      <c r="B116" s="220"/>
      <c r="C116" s="220"/>
      <c r="D116" s="220"/>
      <c r="E116" s="220"/>
      <c r="F116" s="220"/>
      <c r="G116" s="220"/>
      <c r="H116" s="220"/>
      <c r="I116" s="220"/>
      <c r="J116" s="220"/>
      <c r="K116" s="220"/>
      <c r="L116" s="220"/>
      <c r="M116" s="220"/>
      <c r="N116" s="220"/>
    </row>
    <row r="117" spans="1:14" ht="33" customHeight="1" thickBot="1" x14ac:dyDescent="0.25">
      <c r="A117" s="221"/>
      <c r="B117" s="221"/>
      <c r="C117" s="221"/>
      <c r="D117" s="221"/>
      <c r="E117" s="221"/>
      <c r="F117" s="221"/>
      <c r="G117" s="221"/>
      <c r="H117" s="221"/>
      <c r="I117" s="221"/>
      <c r="J117" s="221"/>
      <c r="K117" s="221"/>
      <c r="L117" s="221"/>
      <c r="M117" s="221"/>
      <c r="N117" s="221"/>
    </row>
    <row r="118" spans="1:14" ht="33" customHeight="1" thickBot="1" x14ac:dyDescent="0.25">
      <c r="A118" s="124" t="s">
        <v>237</v>
      </c>
      <c r="B118" s="125" t="s">
        <v>238</v>
      </c>
      <c r="C118" s="125" t="s">
        <v>239</v>
      </c>
      <c r="D118" s="125" t="s">
        <v>240</v>
      </c>
      <c r="E118" s="125" t="s">
        <v>241</v>
      </c>
      <c r="F118" s="125" t="s">
        <v>242</v>
      </c>
      <c r="G118" s="125" t="s">
        <v>243</v>
      </c>
      <c r="H118" s="125" t="s">
        <v>244</v>
      </c>
      <c r="I118" s="125" t="s">
        <v>245</v>
      </c>
      <c r="J118" s="125" t="s">
        <v>246</v>
      </c>
      <c r="K118" s="125" t="s">
        <v>247</v>
      </c>
      <c r="L118" s="125" t="s">
        <v>248</v>
      </c>
      <c r="M118" s="125" t="s">
        <v>249</v>
      </c>
      <c r="N118" s="126" t="s">
        <v>250</v>
      </c>
    </row>
    <row r="119" spans="1:14" ht="33" customHeight="1" thickBot="1" x14ac:dyDescent="0.25">
      <c r="A119" s="127" t="s">
        <v>251</v>
      </c>
      <c r="B119" s="128">
        <v>7564.15</v>
      </c>
      <c r="C119" s="128">
        <v>7546.78</v>
      </c>
      <c r="D119" s="128">
        <v>12027.390000000001</v>
      </c>
      <c r="E119" s="128">
        <v>1506.73</v>
      </c>
      <c r="F119" s="128">
        <v>3004.9799999999996</v>
      </c>
      <c r="G119" s="128">
        <v>3446.2200000000003</v>
      </c>
      <c r="H119" s="128">
        <v>8982.07</v>
      </c>
      <c r="I119" s="128">
        <v>5183.04</v>
      </c>
      <c r="J119" s="128">
        <v>8080.53</v>
      </c>
      <c r="K119" s="128">
        <v>8308.32</v>
      </c>
      <c r="L119" s="128">
        <v>0</v>
      </c>
      <c r="M119" s="128">
        <v>4346.57</v>
      </c>
      <c r="N119" s="128">
        <v>69996.78</v>
      </c>
    </row>
    <row r="120" spans="1:14" ht="33" customHeight="1" x14ac:dyDescent="0.2">
      <c r="A120" s="77" t="s">
        <v>252</v>
      </c>
      <c r="B120" s="129">
        <v>7564.15</v>
      </c>
      <c r="C120" s="129">
        <v>7546.78</v>
      </c>
      <c r="D120" s="129">
        <v>12027.390000000001</v>
      </c>
      <c r="E120" s="129">
        <v>1506.73</v>
      </c>
      <c r="F120" s="129">
        <v>3004.9799999999996</v>
      </c>
      <c r="G120" s="129">
        <v>3446.2200000000003</v>
      </c>
      <c r="H120" s="129">
        <v>8982.07</v>
      </c>
      <c r="I120" s="129">
        <v>5183.04</v>
      </c>
      <c r="J120" s="129">
        <v>7413.11</v>
      </c>
      <c r="K120" s="129">
        <v>7634.54</v>
      </c>
      <c r="L120" s="129">
        <v>0</v>
      </c>
      <c r="M120" s="129">
        <v>4346.57</v>
      </c>
      <c r="N120" s="130">
        <v>68655.58</v>
      </c>
    </row>
    <row r="121" spans="1:14" ht="33" customHeight="1" x14ac:dyDescent="0.2">
      <c r="A121" s="77" t="s">
        <v>234</v>
      </c>
      <c r="B121" s="129">
        <v>0</v>
      </c>
      <c r="C121" s="129">
        <v>0</v>
      </c>
      <c r="D121" s="129">
        <v>0</v>
      </c>
      <c r="E121" s="129">
        <v>0</v>
      </c>
      <c r="F121" s="129">
        <v>0</v>
      </c>
      <c r="G121" s="129">
        <v>0</v>
      </c>
      <c r="H121" s="129">
        <v>0</v>
      </c>
      <c r="I121" s="129">
        <v>0</v>
      </c>
      <c r="J121" s="129">
        <v>667.42</v>
      </c>
      <c r="K121" s="129">
        <v>673.78</v>
      </c>
      <c r="L121" s="129">
        <v>0</v>
      </c>
      <c r="M121" s="129">
        <v>0</v>
      </c>
      <c r="N121" s="130">
        <v>1341.1999999999998</v>
      </c>
    </row>
    <row r="122" spans="1:14" ht="33" customHeight="1" x14ac:dyDescent="0.2">
      <c r="A122" s="77" t="s">
        <v>253</v>
      </c>
      <c r="B122" s="129">
        <v>0</v>
      </c>
      <c r="C122" s="129">
        <v>0</v>
      </c>
      <c r="D122" s="129">
        <v>0</v>
      </c>
      <c r="E122" s="129">
        <v>0</v>
      </c>
      <c r="F122" s="129">
        <v>0</v>
      </c>
      <c r="G122" s="129">
        <v>0</v>
      </c>
      <c r="H122" s="129">
        <v>0</v>
      </c>
      <c r="I122" s="129">
        <v>0</v>
      </c>
      <c r="J122" s="129">
        <v>0</v>
      </c>
      <c r="K122" s="129">
        <v>0</v>
      </c>
      <c r="L122" s="129">
        <v>0</v>
      </c>
      <c r="M122" s="129">
        <v>0</v>
      </c>
      <c r="N122" s="130">
        <v>0</v>
      </c>
    </row>
    <row r="123" spans="1:14" ht="33" customHeight="1" x14ac:dyDescent="0.2">
      <c r="A123" s="78" t="s">
        <v>254</v>
      </c>
      <c r="B123" s="129">
        <v>0</v>
      </c>
      <c r="C123" s="129">
        <v>0</v>
      </c>
      <c r="D123" s="129">
        <v>0</v>
      </c>
      <c r="E123" s="129">
        <v>0</v>
      </c>
      <c r="F123" s="129">
        <v>0</v>
      </c>
      <c r="G123" s="129">
        <v>0</v>
      </c>
      <c r="H123" s="129">
        <v>0</v>
      </c>
      <c r="I123" s="129">
        <v>0</v>
      </c>
      <c r="J123" s="129">
        <v>0</v>
      </c>
      <c r="K123" s="129">
        <v>0</v>
      </c>
      <c r="L123" s="129">
        <v>0</v>
      </c>
      <c r="M123" s="129">
        <v>0</v>
      </c>
      <c r="N123" s="130">
        <v>0</v>
      </c>
    </row>
    <row r="124" spans="1:14" ht="33" customHeight="1" thickBot="1" x14ac:dyDescent="0.25">
      <c r="A124" s="79" t="s">
        <v>255</v>
      </c>
      <c r="B124" s="131">
        <v>0</v>
      </c>
      <c r="C124" s="129">
        <v>0</v>
      </c>
      <c r="D124" s="129">
        <v>0</v>
      </c>
      <c r="E124" s="129">
        <v>0</v>
      </c>
      <c r="F124" s="129">
        <v>0</v>
      </c>
      <c r="G124" s="129">
        <v>0</v>
      </c>
      <c r="H124" s="129">
        <v>0</v>
      </c>
      <c r="I124" s="129">
        <v>0</v>
      </c>
      <c r="J124" s="129">
        <v>0</v>
      </c>
      <c r="K124" s="129">
        <v>0</v>
      </c>
      <c r="L124" s="129">
        <v>0</v>
      </c>
      <c r="M124" s="129">
        <v>0</v>
      </c>
      <c r="N124" s="130">
        <v>0</v>
      </c>
    </row>
    <row r="125" spans="1:14" ht="33" customHeight="1" thickBot="1" x14ac:dyDescent="0.25">
      <c r="A125" s="132" t="s">
        <v>256</v>
      </c>
      <c r="B125" s="133">
        <v>3550.08</v>
      </c>
      <c r="C125" s="133">
        <v>0</v>
      </c>
      <c r="D125" s="133">
        <v>14289.320000000002</v>
      </c>
      <c r="E125" s="133">
        <v>3936</v>
      </c>
      <c r="F125" s="133">
        <v>9108.64</v>
      </c>
      <c r="G125" s="133">
        <v>3133.34</v>
      </c>
      <c r="H125" s="133">
        <v>331.28</v>
      </c>
      <c r="I125" s="133">
        <v>2512.84</v>
      </c>
      <c r="J125" s="133">
        <v>2840.2</v>
      </c>
      <c r="K125" s="133">
        <v>0</v>
      </c>
      <c r="L125" s="133">
        <v>4126.1400000000003</v>
      </c>
      <c r="M125" s="133">
        <v>1347.18</v>
      </c>
      <c r="N125" s="133">
        <v>45175.020000000004</v>
      </c>
    </row>
    <row r="126" spans="1:14" ht="33" customHeight="1" x14ac:dyDescent="0.2">
      <c r="A126" s="80" t="s">
        <v>257</v>
      </c>
      <c r="B126" s="129">
        <v>3550.08</v>
      </c>
      <c r="C126" s="129">
        <v>0</v>
      </c>
      <c r="D126" s="129">
        <v>14289.320000000002</v>
      </c>
      <c r="E126" s="129">
        <v>3936</v>
      </c>
      <c r="F126" s="129">
        <v>4286.12</v>
      </c>
      <c r="G126" s="129">
        <v>903.28</v>
      </c>
      <c r="H126" s="129">
        <v>11</v>
      </c>
      <c r="I126" s="129">
        <v>0</v>
      </c>
      <c r="J126" s="129">
        <v>0</v>
      </c>
      <c r="K126" s="129">
        <v>0</v>
      </c>
      <c r="L126" s="129">
        <v>0</v>
      </c>
      <c r="M126" s="129">
        <v>0</v>
      </c>
      <c r="N126" s="130">
        <v>26975.8</v>
      </c>
    </row>
    <row r="127" spans="1:14" ht="33" customHeight="1" x14ac:dyDescent="0.2">
      <c r="A127" s="80" t="s">
        <v>258</v>
      </c>
      <c r="B127" s="129">
        <v>0</v>
      </c>
      <c r="C127" s="129">
        <v>0</v>
      </c>
      <c r="D127" s="129">
        <v>0</v>
      </c>
      <c r="E127" s="129">
        <v>0</v>
      </c>
      <c r="F127" s="129">
        <v>4822.5200000000004</v>
      </c>
      <c r="G127" s="129">
        <v>2230.06</v>
      </c>
      <c r="H127" s="129">
        <v>320.27999999999997</v>
      </c>
      <c r="I127" s="129">
        <v>2512.84</v>
      </c>
      <c r="J127" s="129">
        <v>2840.2</v>
      </c>
      <c r="K127" s="129">
        <v>0</v>
      </c>
      <c r="L127" s="129">
        <v>4126.1400000000003</v>
      </c>
      <c r="M127" s="129">
        <v>1347.18</v>
      </c>
      <c r="N127" s="130">
        <v>18199.22</v>
      </c>
    </row>
    <row r="128" spans="1:14" ht="33" customHeight="1" x14ac:dyDescent="0.2">
      <c r="A128" s="80" t="s">
        <v>259</v>
      </c>
      <c r="B128" s="129">
        <v>0</v>
      </c>
      <c r="C128" s="129">
        <v>0</v>
      </c>
      <c r="D128" s="129">
        <v>0</v>
      </c>
      <c r="E128" s="129">
        <v>0</v>
      </c>
      <c r="F128" s="129">
        <v>0</v>
      </c>
      <c r="G128" s="129">
        <v>0</v>
      </c>
      <c r="H128" s="129">
        <v>0</v>
      </c>
      <c r="I128" s="129">
        <v>0</v>
      </c>
      <c r="J128" s="129">
        <v>0</v>
      </c>
      <c r="K128" s="129">
        <v>0</v>
      </c>
      <c r="L128" s="129">
        <v>0</v>
      </c>
      <c r="M128" s="129">
        <v>0</v>
      </c>
      <c r="N128" s="130">
        <v>0</v>
      </c>
    </row>
    <row r="129" spans="1:14" ht="33" customHeight="1" x14ac:dyDescent="0.2">
      <c r="A129" s="80" t="s">
        <v>260</v>
      </c>
      <c r="B129" s="129">
        <v>0</v>
      </c>
      <c r="C129" s="129">
        <v>0</v>
      </c>
      <c r="D129" s="129">
        <v>0</v>
      </c>
      <c r="E129" s="129">
        <v>0</v>
      </c>
      <c r="F129" s="129">
        <v>0</v>
      </c>
      <c r="G129" s="129">
        <v>0</v>
      </c>
      <c r="H129" s="129">
        <v>0</v>
      </c>
      <c r="I129" s="129">
        <v>0</v>
      </c>
      <c r="J129" s="129">
        <v>0</v>
      </c>
      <c r="K129" s="129">
        <v>0</v>
      </c>
      <c r="L129" s="129">
        <v>0</v>
      </c>
      <c r="M129" s="129">
        <v>0</v>
      </c>
      <c r="N129" s="130">
        <v>0</v>
      </c>
    </row>
    <row r="130" spans="1:14" ht="33" customHeight="1" x14ac:dyDescent="0.2">
      <c r="A130" s="80" t="s">
        <v>261</v>
      </c>
      <c r="B130" s="129">
        <v>0</v>
      </c>
      <c r="C130" s="129">
        <v>0</v>
      </c>
      <c r="D130" s="129">
        <v>0</v>
      </c>
      <c r="E130" s="129">
        <v>0</v>
      </c>
      <c r="F130" s="129">
        <v>0</v>
      </c>
      <c r="G130" s="129">
        <v>0</v>
      </c>
      <c r="H130" s="129">
        <v>0</v>
      </c>
      <c r="I130" s="129">
        <v>0</v>
      </c>
      <c r="J130" s="129">
        <v>0</v>
      </c>
      <c r="K130" s="129">
        <v>0</v>
      </c>
      <c r="L130" s="129">
        <v>0</v>
      </c>
      <c r="M130" s="129">
        <v>0</v>
      </c>
      <c r="N130" s="130">
        <v>0</v>
      </c>
    </row>
    <row r="131" spans="1:14" ht="33" customHeight="1" thickBot="1" x14ac:dyDescent="0.25">
      <c r="A131" s="80" t="s">
        <v>262</v>
      </c>
      <c r="B131" s="129">
        <v>0</v>
      </c>
      <c r="C131" s="129">
        <v>0</v>
      </c>
      <c r="D131" s="129">
        <v>0</v>
      </c>
      <c r="E131" s="129">
        <v>0</v>
      </c>
      <c r="F131" s="129">
        <v>0</v>
      </c>
      <c r="G131" s="129">
        <v>0</v>
      </c>
      <c r="H131" s="129">
        <v>0</v>
      </c>
      <c r="I131" s="129">
        <v>0</v>
      </c>
      <c r="J131" s="129">
        <v>0</v>
      </c>
      <c r="K131" s="129">
        <v>0</v>
      </c>
      <c r="L131" s="129">
        <v>0</v>
      </c>
      <c r="M131" s="129">
        <v>0</v>
      </c>
      <c r="N131" s="130">
        <v>0</v>
      </c>
    </row>
    <row r="132" spans="1:14" ht="33" customHeight="1" thickBot="1" x14ac:dyDescent="0.25">
      <c r="A132" s="132" t="s">
        <v>263</v>
      </c>
      <c r="B132" s="133">
        <v>0</v>
      </c>
      <c r="C132" s="133">
        <v>0</v>
      </c>
      <c r="D132" s="133">
        <v>0</v>
      </c>
      <c r="E132" s="133">
        <v>0</v>
      </c>
      <c r="F132" s="133">
        <v>0</v>
      </c>
      <c r="G132" s="133">
        <v>0</v>
      </c>
      <c r="H132" s="133">
        <v>0</v>
      </c>
      <c r="I132" s="133">
        <v>0</v>
      </c>
      <c r="J132" s="133">
        <v>0</v>
      </c>
      <c r="K132" s="133">
        <v>0</v>
      </c>
      <c r="L132" s="133">
        <v>0</v>
      </c>
      <c r="M132" s="133">
        <v>0</v>
      </c>
      <c r="N132" s="133">
        <v>0</v>
      </c>
    </row>
    <row r="133" spans="1:14" ht="33" customHeight="1" x14ac:dyDescent="0.2">
      <c r="A133" s="80" t="s">
        <v>264</v>
      </c>
      <c r="B133" s="129">
        <v>0</v>
      </c>
      <c r="C133" s="129">
        <v>0</v>
      </c>
      <c r="D133" s="129">
        <v>0</v>
      </c>
      <c r="E133" s="129">
        <v>0</v>
      </c>
      <c r="F133" s="129">
        <v>0</v>
      </c>
      <c r="G133" s="129">
        <v>0</v>
      </c>
      <c r="H133" s="129">
        <v>0</v>
      </c>
      <c r="I133" s="129">
        <v>0</v>
      </c>
      <c r="J133" s="129">
        <v>0</v>
      </c>
      <c r="K133" s="129">
        <v>0</v>
      </c>
      <c r="L133" s="129">
        <v>0</v>
      </c>
      <c r="M133" s="129">
        <v>0</v>
      </c>
      <c r="N133" s="130">
        <v>0</v>
      </c>
    </row>
    <row r="134" spans="1:14" ht="33" customHeight="1" x14ac:dyDescent="0.2">
      <c r="A134" s="80" t="s">
        <v>265</v>
      </c>
      <c r="B134" s="129">
        <v>0</v>
      </c>
      <c r="C134" s="129">
        <v>0</v>
      </c>
      <c r="D134" s="129">
        <v>0</v>
      </c>
      <c r="E134" s="129">
        <v>0</v>
      </c>
      <c r="F134" s="129">
        <v>0</v>
      </c>
      <c r="G134" s="129">
        <v>0</v>
      </c>
      <c r="H134" s="129">
        <v>0</v>
      </c>
      <c r="I134" s="129">
        <v>0</v>
      </c>
      <c r="J134" s="129">
        <v>0</v>
      </c>
      <c r="K134" s="129">
        <v>0</v>
      </c>
      <c r="L134" s="129">
        <v>0</v>
      </c>
      <c r="M134" s="129">
        <v>0</v>
      </c>
      <c r="N134" s="130">
        <v>0</v>
      </c>
    </row>
    <row r="135" spans="1:14" ht="33" customHeight="1" x14ac:dyDescent="0.2">
      <c r="A135" s="80" t="s">
        <v>266</v>
      </c>
      <c r="B135" s="129">
        <v>0</v>
      </c>
      <c r="C135" s="129">
        <v>0</v>
      </c>
      <c r="D135" s="129">
        <v>0</v>
      </c>
      <c r="E135" s="129">
        <v>0</v>
      </c>
      <c r="F135" s="129">
        <v>0</v>
      </c>
      <c r="G135" s="129">
        <v>0</v>
      </c>
      <c r="H135" s="129">
        <v>0</v>
      </c>
      <c r="I135" s="129">
        <v>0</v>
      </c>
      <c r="J135" s="129">
        <v>0</v>
      </c>
      <c r="K135" s="129">
        <v>0</v>
      </c>
      <c r="L135" s="129">
        <v>0</v>
      </c>
      <c r="M135" s="129">
        <v>0</v>
      </c>
      <c r="N135" s="130">
        <v>0</v>
      </c>
    </row>
    <row r="136" spans="1:14" ht="33" customHeight="1" thickBot="1" x14ac:dyDescent="0.25">
      <c r="A136" s="80" t="s">
        <v>267</v>
      </c>
      <c r="B136" s="129">
        <v>0</v>
      </c>
      <c r="C136" s="129">
        <v>0</v>
      </c>
      <c r="D136" s="129">
        <v>0</v>
      </c>
      <c r="E136" s="129">
        <v>0</v>
      </c>
      <c r="F136" s="129">
        <v>0</v>
      </c>
      <c r="G136" s="129">
        <v>0</v>
      </c>
      <c r="H136" s="129">
        <v>0</v>
      </c>
      <c r="I136" s="129">
        <v>0</v>
      </c>
      <c r="J136" s="129">
        <v>0</v>
      </c>
      <c r="K136" s="129">
        <v>0</v>
      </c>
      <c r="L136" s="129">
        <v>0</v>
      </c>
      <c r="M136" s="129">
        <v>0</v>
      </c>
      <c r="N136" s="130">
        <v>0</v>
      </c>
    </row>
    <row r="137" spans="1:14" ht="33" customHeight="1" thickBot="1" x14ac:dyDescent="0.25">
      <c r="A137" s="132" t="s">
        <v>268</v>
      </c>
      <c r="B137" s="134">
        <v>0</v>
      </c>
      <c r="C137" s="134">
        <v>0</v>
      </c>
      <c r="D137" s="134">
        <v>0</v>
      </c>
      <c r="E137" s="134">
        <v>0</v>
      </c>
      <c r="F137" s="134">
        <v>0</v>
      </c>
      <c r="G137" s="134">
        <v>0</v>
      </c>
      <c r="H137" s="134">
        <v>0</v>
      </c>
      <c r="I137" s="134">
        <v>0</v>
      </c>
      <c r="J137" s="134">
        <v>0</v>
      </c>
      <c r="K137" s="134">
        <v>0</v>
      </c>
      <c r="L137" s="134">
        <v>0</v>
      </c>
      <c r="M137" s="134">
        <v>0</v>
      </c>
      <c r="N137" s="134">
        <v>0</v>
      </c>
    </row>
    <row r="138" spans="1:14" ht="33" customHeight="1" x14ac:dyDescent="0.2">
      <c r="A138" s="80" t="s">
        <v>269</v>
      </c>
      <c r="B138" s="129">
        <v>0</v>
      </c>
      <c r="C138" s="129">
        <v>0</v>
      </c>
      <c r="D138" s="129">
        <v>0</v>
      </c>
      <c r="E138" s="129">
        <v>0</v>
      </c>
      <c r="F138" s="129">
        <v>0</v>
      </c>
      <c r="G138" s="129">
        <v>0</v>
      </c>
      <c r="H138" s="129">
        <v>0</v>
      </c>
      <c r="I138" s="129">
        <v>0</v>
      </c>
      <c r="J138" s="129">
        <v>0</v>
      </c>
      <c r="K138" s="129">
        <v>0</v>
      </c>
      <c r="L138" s="129">
        <v>0</v>
      </c>
      <c r="M138" s="129">
        <v>0</v>
      </c>
      <c r="N138" s="135">
        <v>0</v>
      </c>
    </row>
    <row r="139" spans="1:14" ht="33" customHeight="1" thickBot="1" x14ac:dyDescent="0.25">
      <c r="A139" s="80" t="s">
        <v>270</v>
      </c>
      <c r="B139" s="129">
        <v>0</v>
      </c>
      <c r="C139" s="129">
        <v>0</v>
      </c>
      <c r="D139" s="129">
        <v>0</v>
      </c>
      <c r="E139" s="129">
        <v>0</v>
      </c>
      <c r="F139" s="129">
        <v>0</v>
      </c>
      <c r="G139" s="129">
        <v>0</v>
      </c>
      <c r="H139" s="129">
        <v>0</v>
      </c>
      <c r="I139" s="129">
        <v>0</v>
      </c>
      <c r="J139" s="129">
        <v>0</v>
      </c>
      <c r="K139" s="129">
        <v>0</v>
      </c>
      <c r="L139" s="129">
        <v>0</v>
      </c>
      <c r="M139" s="129">
        <v>0</v>
      </c>
      <c r="N139" s="135">
        <v>0</v>
      </c>
    </row>
    <row r="140" spans="1:14" ht="33" customHeight="1" thickBot="1" x14ac:dyDescent="0.25">
      <c r="A140" s="132" t="s">
        <v>271</v>
      </c>
      <c r="B140" s="133">
        <v>106293.75</v>
      </c>
      <c r="C140" s="133">
        <v>90626.120000000024</v>
      </c>
      <c r="D140" s="133">
        <v>182105.89</v>
      </c>
      <c r="E140" s="133">
        <v>268368.49</v>
      </c>
      <c r="F140" s="133">
        <v>415519.51999999996</v>
      </c>
      <c r="G140" s="133">
        <v>382186.03499999997</v>
      </c>
      <c r="H140" s="133">
        <v>378718.25999999978</v>
      </c>
      <c r="I140" s="133">
        <v>346487.33999999985</v>
      </c>
      <c r="J140" s="133">
        <v>241264.37</v>
      </c>
      <c r="K140" s="133">
        <v>201389.24</v>
      </c>
      <c r="L140" s="133">
        <v>186800.82000000004</v>
      </c>
      <c r="M140" s="133">
        <v>185444.26</v>
      </c>
      <c r="N140" s="133">
        <v>2985204.0949999997</v>
      </c>
    </row>
    <row r="141" spans="1:14" ht="33" customHeight="1" x14ac:dyDescent="0.2">
      <c r="A141" s="80" t="s">
        <v>272</v>
      </c>
      <c r="B141" s="129">
        <v>0</v>
      </c>
      <c r="C141" s="129">
        <v>0</v>
      </c>
      <c r="D141" s="129">
        <v>0</v>
      </c>
      <c r="E141" s="129">
        <v>0</v>
      </c>
      <c r="F141" s="129">
        <v>0</v>
      </c>
      <c r="G141" s="129">
        <v>0</v>
      </c>
      <c r="H141" s="129">
        <v>0</v>
      </c>
      <c r="I141" s="129">
        <v>0</v>
      </c>
      <c r="J141" s="129">
        <v>0</v>
      </c>
      <c r="K141" s="129">
        <v>0</v>
      </c>
      <c r="L141" s="129">
        <v>0</v>
      </c>
      <c r="M141" s="129">
        <v>0</v>
      </c>
      <c r="N141" s="135">
        <v>0</v>
      </c>
    </row>
    <row r="142" spans="1:14" ht="33" customHeight="1" x14ac:dyDescent="0.2">
      <c r="A142" s="80" t="s">
        <v>273</v>
      </c>
      <c r="B142" s="129">
        <v>0</v>
      </c>
      <c r="C142" s="129">
        <v>0</v>
      </c>
      <c r="D142" s="129">
        <v>0</v>
      </c>
      <c r="E142" s="129">
        <v>0</v>
      </c>
      <c r="F142" s="129">
        <v>0</v>
      </c>
      <c r="G142" s="129">
        <v>0</v>
      </c>
      <c r="H142" s="129">
        <v>0</v>
      </c>
      <c r="I142" s="129">
        <v>0</v>
      </c>
      <c r="J142" s="129">
        <v>0</v>
      </c>
      <c r="K142" s="129">
        <v>0</v>
      </c>
      <c r="L142" s="129">
        <v>0</v>
      </c>
      <c r="M142" s="129">
        <v>0</v>
      </c>
      <c r="N142" s="135">
        <v>0</v>
      </c>
    </row>
    <row r="143" spans="1:14" ht="33" customHeight="1" x14ac:dyDescent="0.2">
      <c r="A143" s="80" t="s">
        <v>274</v>
      </c>
      <c r="B143" s="129">
        <v>71580.489999999991</v>
      </c>
      <c r="C143" s="129">
        <v>21508.689999999995</v>
      </c>
      <c r="D143" s="129">
        <v>11839.5</v>
      </c>
      <c r="E143" s="129">
        <v>11112.480000000001</v>
      </c>
      <c r="F143" s="129">
        <v>5655.62</v>
      </c>
      <c r="G143" s="129">
        <v>5164.82</v>
      </c>
      <c r="H143" s="129">
        <v>1</v>
      </c>
      <c r="I143" s="129">
        <v>5925.49</v>
      </c>
      <c r="J143" s="129">
        <v>13602.74</v>
      </c>
      <c r="K143" s="129">
        <v>11707.880000000001</v>
      </c>
      <c r="L143" s="129">
        <v>8346.69</v>
      </c>
      <c r="M143" s="129">
        <v>29630.510000000002</v>
      </c>
      <c r="N143" s="135">
        <v>196075.90999999997</v>
      </c>
    </row>
    <row r="144" spans="1:14" ht="33" customHeight="1" x14ac:dyDescent="0.2">
      <c r="A144" s="80" t="s">
        <v>275</v>
      </c>
      <c r="B144" s="129">
        <v>9343.119999999999</v>
      </c>
      <c r="C144" s="129">
        <v>25558.860000000004</v>
      </c>
      <c r="D144" s="129">
        <v>97308.329999999987</v>
      </c>
      <c r="E144" s="129">
        <v>106438.48000000001</v>
      </c>
      <c r="F144" s="129">
        <v>78368.870000000024</v>
      </c>
      <c r="G144" s="129">
        <v>140266.53</v>
      </c>
      <c r="H144" s="129">
        <v>200758.5199999999</v>
      </c>
      <c r="I144" s="129">
        <v>111539.87999999999</v>
      </c>
      <c r="J144" s="129">
        <v>69299.09</v>
      </c>
      <c r="K144" s="129">
        <v>57156.02</v>
      </c>
      <c r="L144" s="129">
        <v>25832.020000000008</v>
      </c>
      <c r="M144" s="129">
        <v>18675.2</v>
      </c>
      <c r="N144" s="135">
        <v>940544.91999999993</v>
      </c>
    </row>
    <row r="145" spans="1:14" ht="33" customHeight="1" x14ac:dyDescent="0.2">
      <c r="A145" s="80" t="s">
        <v>276</v>
      </c>
      <c r="B145" s="129">
        <v>0</v>
      </c>
      <c r="C145" s="129">
        <v>0</v>
      </c>
      <c r="D145" s="129">
        <v>0</v>
      </c>
      <c r="E145" s="129">
        <v>0</v>
      </c>
      <c r="F145" s="129">
        <v>0</v>
      </c>
      <c r="G145" s="129">
        <v>0</v>
      </c>
      <c r="H145" s="129">
        <v>0</v>
      </c>
      <c r="I145" s="129">
        <v>0</v>
      </c>
      <c r="J145" s="129">
        <v>0</v>
      </c>
      <c r="K145" s="129">
        <v>0</v>
      </c>
      <c r="L145" s="129">
        <v>0</v>
      </c>
      <c r="M145" s="129">
        <v>0</v>
      </c>
      <c r="N145" s="135">
        <v>0</v>
      </c>
    </row>
    <row r="146" spans="1:14" ht="33" customHeight="1" x14ac:dyDescent="0.2">
      <c r="A146" s="80" t="s">
        <v>277</v>
      </c>
      <c r="B146" s="129">
        <v>15403.850000000002</v>
      </c>
      <c r="C146" s="129">
        <v>35784.660000000011</v>
      </c>
      <c r="D146" s="129">
        <v>16283.3</v>
      </c>
      <c r="E146" s="129">
        <v>1580.9899999999998</v>
      </c>
      <c r="F146" s="129">
        <v>1420.56</v>
      </c>
      <c r="G146" s="129">
        <v>5487.29</v>
      </c>
      <c r="H146" s="129">
        <v>520.91999999999996</v>
      </c>
      <c r="I146" s="129">
        <v>4482.25</v>
      </c>
      <c r="J146" s="129">
        <v>2859.33</v>
      </c>
      <c r="K146" s="129">
        <v>508.7</v>
      </c>
      <c r="L146" s="129">
        <v>26130.54</v>
      </c>
      <c r="M146" s="129">
        <v>37953.890000000007</v>
      </c>
      <c r="N146" s="135">
        <v>148416.28000000003</v>
      </c>
    </row>
    <row r="147" spans="1:14" ht="33" customHeight="1" x14ac:dyDescent="0.2">
      <c r="A147" s="80" t="s">
        <v>278</v>
      </c>
      <c r="B147" s="129">
        <v>0</v>
      </c>
      <c r="C147" s="129">
        <v>0</v>
      </c>
      <c r="D147" s="129">
        <v>0</v>
      </c>
      <c r="E147" s="129">
        <v>0</v>
      </c>
      <c r="F147" s="129">
        <v>0</v>
      </c>
      <c r="G147" s="129">
        <v>0</v>
      </c>
      <c r="H147" s="129">
        <v>0</v>
      </c>
      <c r="I147" s="129">
        <v>0</v>
      </c>
      <c r="J147" s="129">
        <v>0</v>
      </c>
      <c r="K147" s="129">
        <v>1392</v>
      </c>
      <c r="L147" s="129">
        <v>0</v>
      </c>
      <c r="M147" s="129">
        <v>0</v>
      </c>
      <c r="N147" s="135">
        <v>1392</v>
      </c>
    </row>
    <row r="148" spans="1:14" ht="33" customHeight="1" x14ac:dyDescent="0.2">
      <c r="A148" s="80" t="s">
        <v>279</v>
      </c>
      <c r="B148" s="129">
        <v>1352.05</v>
      </c>
      <c r="C148" s="129">
        <v>3360.1699999999996</v>
      </c>
      <c r="D148" s="129">
        <v>50513.090000000004</v>
      </c>
      <c r="E148" s="129">
        <v>16684.7</v>
      </c>
      <c r="F148" s="129">
        <v>1436.4199999999998</v>
      </c>
      <c r="G148" s="129">
        <v>1231.06</v>
      </c>
      <c r="H148" s="129">
        <v>10</v>
      </c>
      <c r="I148" s="129">
        <v>7750.42</v>
      </c>
      <c r="J148" s="129">
        <v>11489.610000000002</v>
      </c>
      <c r="K148" s="129">
        <v>13013.270000000002</v>
      </c>
      <c r="L148" s="129">
        <v>7900.8200000000006</v>
      </c>
      <c r="M148" s="129">
        <v>6599.2099999999991</v>
      </c>
      <c r="N148" s="135">
        <v>121340.82</v>
      </c>
    </row>
    <row r="149" spans="1:14" ht="33" customHeight="1" x14ac:dyDescent="0.2">
      <c r="A149" s="80" t="s">
        <v>280</v>
      </c>
      <c r="B149" s="129">
        <v>8614.239999999998</v>
      </c>
      <c r="C149" s="129">
        <v>4413.74</v>
      </c>
      <c r="D149" s="129">
        <v>6161.67</v>
      </c>
      <c r="E149" s="129">
        <v>132551.84</v>
      </c>
      <c r="F149" s="129">
        <v>328638.04999999993</v>
      </c>
      <c r="G149" s="129">
        <v>230036.33499999996</v>
      </c>
      <c r="H149" s="129">
        <v>177427.81999999989</v>
      </c>
      <c r="I149" s="129">
        <v>216789.29999999987</v>
      </c>
      <c r="J149" s="129">
        <v>144013.6</v>
      </c>
      <c r="K149" s="129">
        <v>117611.37000000001</v>
      </c>
      <c r="L149" s="129">
        <v>118590.75000000003</v>
      </c>
      <c r="M149" s="129">
        <v>92585.450000000012</v>
      </c>
      <c r="N149" s="135">
        <v>1577434.1649999998</v>
      </c>
    </row>
    <row r="150" spans="1:14" ht="33" customHeight="1" x14ac:dyDescent="0.2">
      <c r="A150" s="80" t="s">
        <v>281</v>
      </c>
      <c r="B150" s="129">
        <v>0</v>
      </c>
      <c r="C150" s="129">
        <v>0</v>
      </c>
      <c r="D150" s="129">
        <v>0</v>
      </c>
      <c r="E150" s="129">
        <v>0</v>
      </c>
      <c r="F150" s="129">
        <v>0</v>
      </c>
      <c r="G150" s="129">
        <v>0</v>
      </c>
      <c r="H150" s="129">
        <v>0</v>
      </c>
      <c r="I150" s="129">
        <v>0</v>
      </c>
      <c r="J150" s="129">
        <v>0</v>
      </c>
      <c r="K150" s="129">
        <v>0</v>
      </c>
      <c r="L150" s="129">
        <v>0</v>
      </c>
      <c r="M150" s="129">
        <v>0</v>
      </c>
      <c r="N150" s="135">
        <v>0</v>
      </c>
    </row>
    <row r="151" spans="1:14" ht="33" customHeight="1" thickBot="1" x14ac:dyDescent="0.25">
      <c r="A151" s="80" t="s">
        <v>282</v>
      </c>
      <c r="B151" s="129">
        <v>0</v>
      </c>
      <c r="C151" s="129">
        <v>0</v>
      </c>
      <c r="D151" s="129">
        <v>0</v>
      </c>
      <c r="E151" s="129">
        <v>0</v>
      </c>
      <c r="F151" s="129">
        <v>0</v>
      </c>
      <c r="G151" s="129">
        <v>0</v>
      </c>
      <c r="H151" s="129">
        <v>0</v>
      </c>
      <c r="I151" s="129">
        <v>0</v>
      </c>
      <c r="J151" s="129">
        <v>0</v>
      </c>
      <c r="K151" s="129">
        <v>0</v>
      </c>
      <c r="L151" s="129">
        <v>0</v>
      </c>
      <c r="M151" s="129">
        <v>0</v>
      </c>
      <c r="N151" s="135">
        <v>0</v>
      </c>
    </row>
    <row r="152" spans="1:14" ht="33" customHeight="1" thickBot="1" x14ac:dyDescent="0.25">
      <c r="A152" s="132" t="s">
        <v>283</v>
      </c>
      <c r="B152" s="133">
        <v>0</v>
      </c>
      <c r="C152" s="133">
        <v>0</v>
      </c>
      <c r="D152" s="133">
        <v>0</v>
      </c>
      <c r="E152" s="133">
        <v>0</v>
      </c>
      <c r="F152" s="133">
        <v>0</v>
      </c>
      <c r="G152" s="133">
        <v>0</v>
      </c>
      <c r="H152" s="133">
        <v>0</v>
      </c>
      <c r="I152" s="133">
        <v>0</v>
      </c>
      <c r="J152" s="133">
        <v>0</v>
      </c>
      <c r="K152" s="133">
        <v>0</v>
      </c>
      <c r="L152" s="133">
        <v>0</v>
      </c>
      <c r="M152" s="133">
        <v>0</v>
      </c>
      <c r="N152" s="133">
        <v>0</v>
      </c>
    </row>
    <row r="153" spans="1:14" ht="33" customHeight="1" thickBot="1" x14ac:dyDescent="0.25">
      <c r="A153" s="81" t="s">
        <v>283</v>
      </c>
      <c r="B153" s="136">
        <v>0</v>
      </c>
      <c r="C153" s="136">
        <v>0</v>
      </c>
      <c r="D153" s="136">
        <v>0</v>
      </c>
      <c r="E153" s="136">
        <v>0</v>
      </c>
      <c r="F153" s="136">
        <v>0</v>
      </c>
      <c r="G153" s="136">
        <v>0</v>
      </c>
      <c r="H153" s="136">
        <v>0</v>
      </c>
      <c r="I153" s="136">
        <v>0</v>
      </c>
      <c r="J153" s="136">
        <v>0</v>
      </c>
      <c r="K153" s="136">
        <v>0</v>
      </c>
      <c r="L153" s="136">
        <v>0</v>
      </c>
      <c r="M153" s="136">
        <v>0</v>
      </c>
      <c r="N153" s="135">
        <v>0</v>
      </c>
    </row>
    <row r="154" spans="1:14" ht="33" customHeight="1" thickBot="1" x14ac:dyDescent="0.25">
      <c r="A154" s="132" t="s">
        <v>284</v>
      </c>
      <c r="B154" s="133">
        <v>0</v>
      </c>
      <c r="C154" s="133">
        <v>0</v>
      </c>
      <c r="D154" s="133">
        <v>116.56</v>
      </c>
      <c r="E154" s="133">
        <v>85.489999999999981</v>
      </c>
      <c r="F154" s="133">
        <v>0</v>
      </c>
      <c r="G154" s="133">
        <v>0</v>
      </c>
      <c r="H154" s="133">
        <v>363.99</v>
      </c>
      <c r="I154" s="133">
        <v>369.92</v>
      </c>
      <c r="J154" s="133">
        <v>271.60000000000002</v>
      </c>
      <c r="K154" s="133">
        <v>554.94000000000005</v>
      </c>
      <c r="L154" s="133">
        <v>483.27</v>
      </c>
      <c r="M154" s="133">
        <v>428.5</v>
      </c>
      <c r="N154" s="133">
        <v>2674.27</v>
      </c>
    </row>
    <row r="155" spans="1:14" ht="33" customHeight="1" x14ac:dyDescent="0.2">
      <c r="A155" s="80" t="s">
        <v>285</v>
      </c>
      <c r="B155" s="129">
        <v>0</v>
      </c>
      <c r="C155" s="129">
        <v>0</v>
      </c>
      <c r="D155" s="129">
        <v>116.56</v>
      </c>
      <c r="E155" s="129">
        <v>85.489999999999981</v>
      </c>
      <c r="F155" s="129">
        <v>0</v>
      </c>
      <c r="G155" s="129">
        <v>0</v>
      </c>
      <c r="H155" s="129">
        <v>363.99</v>
      </c>
      <c r="I155" s="129">
        <v>369.92</v>
      </c>
      <c r="J155" s="129">
        <v>271.60000000000002</v>
      </c>
      <c r="K155" s="129">
        <v>554.94000000000005</v>
      </c>
      <c r="L155" s="129">
        <v>483.27</v>
      </c>
      <c r="M155" s="129">
        <v>428.5</v>
      </c>
      <c r="N155" s="135">
        <v>2674.27</v>
      </c>
    </row>
    <row r="156" spans="1:14" ht="33" customHeight="1" x14ac:dyDescent="0.2">
      <c r="A156" s="80" t="s">
        <v>286</v>
      </c>
      <c r="B156" s="129">
        <v>0</v>
      </c>
      <c r="C156" s="129">
        <v>0</v>
      </c>
      <c r="D156" s="129">
        <v>0</v>
      </c>
      <c r="E156" s="129">
        <v>0</v>
      </c>
      <c r="F156" s="129">
        <v>0</v>
      </c>
      <c r="G156" s="129">
        <v>0</v>
      </c>
      <c r="H156" s="129">
        <v>0</v>
      </c>
      <c r="I156" s="129">
        <v>0</v>
      </c>
      <c r="J156" s="129">
        <v>0</v>
      </c>
      <c r="K156" s="129">
        <v>0</v>
      </c>
      <c r="L156" s="129">
        <v>0</v>
      </c>
      <c r="M156" s="129">
        <v>0</v>
      </c>
      <c r="N156" s="135">
        <v>0</v>
      </c>
    </row>
    <row r="157" spans="1:14" ht="33" customHeight="1" x14ac:dyDescent="0.2">
      <c r="A157" s="80" t="s">
        <v>287</v>
      </c>
      <c r="B157" s="129">
        <v>0</v>
      </c>
      <c r="C157" s="129">
        <v>0</v>
      </c>
      <c r="D157" s="129">
        <v>0</v>
      </c>
      <c r="E157" s="129">
        <v>0</v>
      </c>
      <c r="F157" s="129">
        <v>0</v>
      </c>
      <c r="G157" s="129">
        <v>0</v>
      </c>
      <c r="H157" s="129">
        <v>0</v>
      </c>
      <c r="I157" s="129">
        <v>0</v>
      </c>
      <c r="J157" s="129">
        <v>0</v>
      </c>
      <c r="K157" s="129">
        <v>0</v>
      </c>
      <c r="L157" s="129">
        <v>0</v>
      </c>
      <c r="M157" s="129">
        <v>0</v>
      </c>
      <c r="N157" s="135">
        <v>0</v>
      </c>
    </row>
    <row r="158" spans="1:14" ht="33" customHeight="1" x14ac:dyDescent="0.2">
      <c r="A158" s="80" t="s">
        <v>288</v>
      </c>
      <c r="B158" s="129">
        <v>0</v>
      </c>
      <c r="C158" s="129">
        <v>0</v>
      </c>
      <c r="D158" s="129">
        <v>0</v>
      </c>
      <c r="E158" s="129">
        <v>0</v>
      </c>
      <c r="F158" s="129">
        <v>0</v>
      </c>
      <c r="G158" s="129">
        <v>0</v>
      </c>
      <c r="H158" s="129">
        <v>0</v>
      </c>
      <c r="I158" s="129">
        <v>0</v>
      </c>
      <c r="J158" s="129">
        <v>0</v>
      </c>
      <c r="K158" s="129">
        <v>0</v>
      </c>
      <c r="L158" s="129">
        <v>0</v>
      </c>
      <c r="M158" s="129">
        <v>0</v>
      </c>
      <c r="N158" s="135">
        <v>0</v>
      </c>
    </row>
    <row r="159" spans="1:14" ht="33" customHeight="1" x14ac:dyDescent="0.2">
      <c r="A159" s="80" t="s">
        <v>289</v>
      </c>
      <c r="B159" s="129">
        <v>0</v>
      </c>
      <c r="C159" s="129">
        <v>0</v>
      </c>
      <c r="D159" s="129">
        <v>0</v>
      </c>
      <c r="E159" s="129">
        <v>0</v>
      </c>
      <c r="F159" s="129">
        <v>0</v>
      </c>
      <c r="G159" s="129">
        <v>0</v>
      </c>
      <c r="H159" s="129">
        <v>0</v>
      </c>
      <c r="I159" s="129">
        <v>0</v>
      </c>
      <c r="J159" s="129">
        <v>0</v>
      </c>
      <c r="K159" s="129">
        <v>0</v>
      </c>
      <c r="L159" s="129">
        <v>0</v>
      </c>
      <c r="M159" s="129">
        <v>0</v>
      </c>
      <c r="N159" s="135">
        <v>0</v>
      </c>
    </row>
    <row r="160" spans="1:14" ht="33" customHeight="1" x14ac:dyDescent="0.2">
      <c r="A160" s="80" t="s">
        <v>290</v>
      </c>
      <c r="B160" s="129">
        <v>0</v>
      </c>
      <c r="C160" s="129">
        <v>0</v>
      </c>
      <c r="D160" s="129">
        <v>0</v>
      </c>
      <c r="E160" s="129">
        <v>0</v>
      </c>
      <c r="F160" s="129">
        <v>0</v>
      </c>
      <c r="G160" s="129">
        <v>0</v>
      </c>
      <c r="H160" s="129">
        <v>0</v>
      </c>
      <c r="I160" s="129">
        <v>0</v>
      </c>
      <c r="J160" s="129">
        <v>0</v>
      </c>
      <c r="K160" s="129">
        <v>0</v>
      </c>
      <c r="L160" s="129">
        <v>0</v>
      </c>
      <c r="M160" s="129">
        <v>0</v>
      </c>
      <c r="N160" s="135">
        <v>0</v>
      </c>
    </row>
    <row r="161" spans="1:14" ht="33" customHeight="1" x14ac:dyDescent="0.2">
      <c r="A161" s="80" t="s">
        <v>291</v>
      </c>
      <c r="B161" s="129">
        <v>0</v>
      </c>
      <c r="C161" s="129">
        <v>0</v>
      </c>
      <c r="D161" s="129">
        <v>0</v>
      </c>
      <c r="E161" s="129">
        <v>0</v>
      </c>
      <c r="F161" s="129">
        <v>0</v>
      </c>
      <c r="G161" s="129">
        <v>0</v>
      </c>
      <c r="H161" s="129">
        <v>0</v>
      </c>
      <c r="I161" s="129">
        <v>0</v>
      </c>
      <c r="J161" s="129">
        <v>0</v>
      </c>
      <c r="K161" s="129">
        <v>0</v>
      </c>
      <c r="L161" s="129">
        <v>0</v>
      </c>
      <c r="M161" s="129">
        <v>0</v>
      </c>
      <c r="N161" s="135">
        <v>0</v>
      </c>
    </row>
    <row r="162" spans="1:14" ht="33" customHeight="1" x14ac:dyDescent="0.2">
      <c r="A162" s="80" t="s">
        <v>292</v>
      </c>
      <c r="B162" s="129">
        <v>0</v>
      </c>
      <c r="C162" s="129">
        <v>0</v>
      </c>
      <c r="D162" s="129">
        <v>0</v>
      </c>
      <c r="E162" s="129">
        <v>0</v>
      </c>
      <c r="F162" s="129">
        <v>0</v>
      </c>
      <c r="G162" s="129">
        <v>0</v>
      </c>
      <c r="H162" s="129">
        <v>0</v>
      </c>
      <c r="I162" s="129">
        <v>0</v>
      </c>
      <c r="J162" s="129">
        <v>0</v>
      </c>
      <c r="K162" s="129">
        <v>0</v>
      </c>
      <c r="L162" s="129">
        <v>0</v>
      </c>
      <c r="M162" s="129">
        <v>0</v>
      </c>
      <c r="N162" s="135">
        <v>0</v>
      </c>
    </row>
    <row r="163" spans="1:14" ht="33" customHeight="1" x14ac:dyDescent="0.2">
      <c r="A163" s="80" t="s">
        <v>293</v>
      </c>
      <c r="B163" s="129">
        <v>0</v>
      </c>
      <c r="C163" s="129">
        <v>0</v>
      </c>
      <c r="D163" s="129">
        <v>0</v>
      </c>
      <c r="E163" s="129">
        <v>0</v>
      </c>
      <c r="F163" s="129">
        <v>0</v>
      </c>
      <c r="G163" s="129">
        <v>0</v>
      </c>
      <c r="H163" s="129">
        <v>0</v>
      </c>
      <c r="I163" s="129">
        <v>0</v>
      </c>
      <c r="J163" s="129">
        <v>0</v>
      </c>
      <c r="K163" s="129">
        <v>0</v>
      </c>
      <c r="L163" s="129">
        <v>0</v>
      </c>
      <c r="M163" s="129">
        <v>0</v>
      </c>
      <c r="N163" s="135">
        <v>0</v>
      </c>
    </row>
    <row r="164" spans="1:14" ht="33" customHeight="1" thickBot="1" x14ac:dyDescent="0.25">
      <c r="A164" s="80" t="s">
        <v>294</v>
      </c>
      <c r="B164" s="129">
        <v>0</v>
      </c>
      <c r="C164" s="129">
        <v>0</v>
      </c>
      <c r="D164" s="129">
        <v>0</v>
      </c>
      <c r="E164" s="129">
        <v>0</v>
      </c>
      <c r="F164" s="129">
        <v>0</v>
      </c>
      <c r="G164" s="129">
        <v>0</v>
      </c>
      <c r="H164" s="129">
        <v>0</v>
      </c>
      <c r="I164" s="129">
        <v>0</v>
      </c>
      <c r="J164" s="129">
        <v>0</v>
      </c>
      <c r="K164" s="129">
        <v>0</v>
      </c>
      <c r="L164" s="129">
        <v>0</v>
      </c>
      <c r="M164" s="129">
        <v>0</v>
      </c>
      <c r="N164" s="135">
        <v>0</v>
      </c>
    </row>
    <row r="165" spans="1:14" ht="33" customHeight="1" thickBot="1" x14ac:dyDescent="0.25">
      <c r="A165" s="132" t="s">
        <v>295</v>
      </c>
      <c r="B165" s="133">
        <v>978</v>
      </c>
      <c r="C165" s="133">
        <v>2514</v>
      </c>
      <c r="D165" s="133">
        <v>1799.8</v>
      </c>
      <c r="E165" s="133">
        <v>2014.2</v>
      </c>
      <c r="F165" s="133">
        <v>0</v>
      </c>
      <c r="G165" s="133">
        <v>0</v>
      </c>
      <c r="H165" s="133">
        <v>0</v>
      </c>
      <c r="I165" s="133">
        <v>0</v>
      </c>
      <c r="J165" s="133">
        <v>8152</v>
      </c>
      <c r="K165" s="133">
        <v>0</v>
      </c>
      <c r="L165" s="133">
        <v>750</v>
      </c>
      <c r="M165" s="133">
        <v>1848</v>
      </c>
      <c r="N165" s="133">
        <v>18056</v>
      </c>
    </row>
    <row r="166" spans="1:14" ht="33" customHeight="1" x14ac:dyDescent="0.2">
      <c r="A166" s="80" t="s">
        <v>296</v>
      </c>
      <c r="B166" s="129">
        <v>0</v>
      </c>
      <c r="C166" s="129">
        <v>0</v>
      </c>
      <c r="D166" s="129">
        <v>0</v>
      </c>
      <c r="E166" s="129">
        <v>0</v>
      </c>
      <c r="F166" s="129">
        <v>0</v>
      </c>
      <c r="G166" s="129">
        <v>0</v>
      </c>
      <c r="H166" s="129">
        <v>0</v>
      </c>
      <c r="I166" s="129">
        <v>0</v>
      </c>
      <c r="J166" s="129">
        <v>0</v>
      </c>
      <c r="K166" s="129">
        <v>0</v>
      </c>
      <c r="L166" s="129">
        <v>0</v>
      </c>
      <c r="M166" s="129">
        <v>0</v>
      </c>
      <c r="N166" s="135">
        <v>0</v>
      </c>
    </row>
    <row r="167" spans="1:14" ht="33" customHeight="1" x14ac:dyDescent="0.2">
      <c r="A167" s="80" t="s">
        <v>297</v>
      </c>
      <c r="B167" s="129">
        <v>0</v>
      </c>
      <c r="C167" s="129">
        <v>0</v>
      </c>
      <c r="D167" s="129">
        <v>0</v>
      </c>
      <c r="E167" s="129">
        <v>0</v>
      </c>
      <c r="F167" s="129">
        <v>0</v>
      </c>
      <c r="G167" s="129">
        <v>0</v>
      </c>
      <c r="H167" s="129">
        <v>0</v>
      </c>
      <c r="I167" s="129">
        <v>0</v>
      </c>
      <c r="J167" s="129">
        <v>0</v>
      </c>
      <c r="K167" s="129">
        <v>0</v>
      </c>
      <c r="L167" s="129">
        <v>0</v>
      </c>
      <c r="M167" s="129">
        <v>0</v>
      </c>
      <c r="N167" s="135">
        <v>0</v>
      </c>
    </row>
    <row r="168" spans="1:14" ht="33" customHeight="1" x14ac:dyDescent="0.2">
      <c r="A168" s="80" t="s">
        <v>298</v>
      </c>
      <c r="B168" s="129">
        <v>978</v>
      </c>
      <c r="C168" s="129">
        <v>1500</v>
      </c>
      <c r="D168" s="129">
        <v>1150</v>
      </c>
      <c r="E168" s="129">
        <v>0</v>
      </c>
      <c r="F168" s="129">
        <v>0</v>
      </c>
      <c r="G168" s="129">
        <v>0</v>
      </c>
      <c r="H168" s="129">
        <v>0</v>
      </c>
      <c r="I168" s="129">
        <v>0</v>
      </c>
      <c r="J168" s="129">
        <v>8152</v>
      </c>
      <c r="K168" s="129">
        <v>0</v>
      </c>
      <c r="L168" s="129">
        <v>750</v>
      </c>
      <c r="M168" s="129">
        <v>1848</v>
      </c>
      <c r="N168" s="135">
        <v>14378</v>
      </c>
    </row>
    <row r="169" spans="1:14" ht="33" customHeight="1" x14ac:dyDescent="0.2">
      <c r="A169" s="80" t="s">
        <v>299</v>
      </c>
      <c r="B169" s="129">
        <v>0</v>
      </c>
      <c r="C169" s="129">
        <v>1014</v>
      </c>
      <c r="D169" s="129">
        <v>649.79999999999995</v>
      </c>
      <c r="E169" s="129">
        <v>2014.2</v>
      </c>
      <c r="F169" s="129">
        <v>0</v>
      </c>
      <c r="G169" s="129">
        <v>0</v>
      </c>
      <c r="H169" s="129">
        <v>0</v>
      </c>
      <c r="I169" s="129">
        <v>0</v>
      </c>
      <c r="J169" s="129">
        <v>0</v>
      </c>
      <c r="K169" s="129">
        <v>0</v>
      </c>
      <c r="L169" s="129">
        <v>0</v>
      </c>
      <c r="M169" s="129">
        <v>0</v>
      </c>
      <c r="N169" s="135">
        <v>3678</v>
      </c>
    </row>
    <row r="170" spans="1:14" ht="33" customHeight="1" x14ac:dyDescent="0.2">
      <c r="A170" s="80" t="s">
        <v>300</v>
      </c>
      <c r="B170" s="129">
        <v>0</v>
      </c>
      <c r="C170" s="129">
        <v>0</v>
      </c>
      <c r="D170" s="129">
        <v>0</v>
      </c>
      <c r="E170" s="129">
        <v>0</v>
      </c>
      <c r="F170" s="129">
        <v>0</v>
      </c>
      <c r="G170" s="129">
        <v>0</v>
      </c>
      <c r="H170" s="129">
        <v>0</v>
      </c>
      <c r="I170" s="129">
        <v>0</v>
      </c>
      <c r="J170" s="129">
        <v>0</v>
      </c>
      <c r="K170" s="129">
        <v>0</v>
      </c>
      <c r="L170" s="129">
        <v>0</v>
      </c>
      <c r="M170" s="129">
        <v>0</v>
      </c>
      <c r="N170" s="135">
        <v>0</v>
      </c>
    </row>
    <row r="171" spans="1:14" ht="33" customHeight="1" x14ac:dyDescent="0.2">
      <c r="A171" s="80" t="s">
        <v>301</v>
      </c>
      <c r="B171" s="129">
        <v>0</v>
      </c>
      <c r="C171" s="129">
        <v>0</v>
      </c>
      <c r="D171" s="129">
        <v>0</v>
      </c>
      <c r="E171" s="129">
        <v>0</v>
      </c>
      <c r="F171" s="129">
        <v>0</v>
      </c>
      <c r="G171" s="129">
        <v>0</v>
      </c>
      <c r="H171" s="129">
        <v>0</v>
      </c>
      <c r="I171" s="129">
        <v>0</v>
      </c>
      <c r="J171" s="129">
        <v>0</v>
      </c>
      <c r="K171" s="129">
        <v>0</v>
      </c>
      <c r="L171" s="129">
        <v>0</v>
      </c>
      <c r="M171" s="129">
        <v>0</v>
      </c>
      <c r="N171" s="135">
        <v>0</v>
      </c>
    </row>
    <row r="172" spans="1:14" ht="33" customHeight="1" thickBot="1" x14ac:dyDescent="0.25">
      <c r="A172" s="80" t="s">
        <v>302</v>
      </c>
      <c r="B172" s="129">
        <v>0</v>
      </c>
      <c r="C172" s="129">
        <v>0</v>
      </c>
      <c r="D172" s="129">
        <v>0</v>
      </c>
      <c r="E172" s="129">
        <v>0</v>
      </c>
      <c r="F172" s="129">
        <v>0</v>
      </c>
      <c r="G172" s="129">
        <v>0</v>
      </c>
      <c r="H172" s="129">
        <v>0</v>
      </c>
      <c r="I172" s="129">
        <v>0</v>
      </c>
      <c r="J172" s="129">
        <v>0</v>
      </c>
      <c r="K172" s="129">
        <v>0</v>
      </c>
      <c r="L172" s="129">
        <v>0</v>
      </c>
      <c r="M172" s="129">
        <v>0</v>
      </c>
      <c r="N172" s="135">
        <v>0</v>
      </c>
    </row>
    <row r="173" spans="1:14" ht="33" customHeight="1" thickBot="1" x14ac:dyDescent="0.25">
      <c r="A173" s="132" t="s">
        <v>303</v>
      </c>
      <c r="B173" s="133">
        <v>0</v>
      </c>
      <c r="C173" s="133">
        <v>0</v>
      </c>
      <c r="D173" s="133">
        <v>0</v>
      </c>
      <c r="E173" s="133">
        <v>0</v>
      </c>
      <c r="F173" s="133">
        <v>10000</v>
      </c>
      <c r="G173" s="133">
        <v>9459.8499999999985</v>
      </c>
      <c r="H173" s="133">
        <v>9466</v>
      </c>
      <c r="I173" s="133">
        <v>9407</v>
      </c>
      <c r="J173" s="133">
        <v>10565.975</v>
      </c>
      <c r="K173" s="133">
        <v>13964.705</v>
      </c>
      <c r="L173" s="133">
        <v>12467.830000000002</v>
      </c>
      <c r="M173" s="133">
        <v>11413.54</v>
      </c>
      <c r="N173" s="133">
        <v>86744.9</v>
      </c>
    </row>
    <row r="174" spans="1:14" ht="33" customHeight="1" x14ac:dyDescent="0.2">
      <c r="A174" s="80" t="s">
        <v>304</v>
      </c>
      <c r="B174" s="129">
        <v>0</v>
      </c>
      <c r="C174" s="129">
        <v>0</v>
      </c>
      <c r="D174" s="129">
        <v>0</v>
      </c>
      <c r="E174" s="129">
        <v>0</v>
      </c>
      <c r="F174" s="129">
        <v>0</v>
      </c>
      <c r="G174" s="129">
        <v>0</v>
      </c>
      <c r="H174" s="129">
        <v>0</v>
      </c>
      <c r="I174" s="129">
        <v>0</v>
      </c>
      <c r="J174" s="129">
        <v>0</v>
      </c>
      <c r="K174" s="129">
        <v>0</v>
      </c>
      <c r="L174" s="129">
        <v>288</v>
      </c>
      <c r="M174" s="129">
        <v>0</v>
      </c>
      <c r="N174" s="135">
        <v>288</v>
      </c>
    </row>
    <row r="175" spans="1:14" ht="33" customHeight="1" x14ac:dyDescent="0.2">
      <c r="A175" s="80" t="s">
        <v>305</v>
      </c>
      <c r="B175" s="129">
        <v>0</v>
      </c>
      <c r="C175" s="129">
        <v>0</v>
      </c>
      <c r="D175" s="129">
        <v>0</v>
      </c>
      <c r="E175" s="129">
        <v>0</v>
      </c>
      <c r="F175" s="129">
        <v>0</v>
      </c>
      <c r="G175" s="129">
        <v>0</v>
      </c>
      <c r="H175" s="129">
        <v>0</v>
      </c>
      <c r="I175" s="129">
        <v>0</v>
      </c>
      <c r="J175" s="129">
        <v>0</v>
      </c>
      <c r="K175" s="129">
        <v>0</v>
      </c>
      <c r="L175" s="129">
        <v>0</v>
      </c>
      <c r="M175" s="129">
        <v>0</v>
      </c>
      <c r="N175" s="135">
        <v>0</v>
      </c>
    </row>
    <row r="176" spans="1:14" ht="33" customHeight="1" x14ac:dyDescent="0.2">
      <c r="A176" s="80" t="s">
        <v>306</v>
      </c>
      <c r="B176" s="129">
        <v>0</v>
      </c>
      <c r="C176" s="129">
        <v>0</v>
      </c>
      <c r="D176" s="129">
        <v>0</v>
      </c>
      <c r="E176" s="129">
        <v>0</v>
      </c>
      <c r="F176" s="129">
        <v>0</v>
      </c>
      <c r="G176" s="129">
        <v>0</v>
      </c>
      <c r="H176" s="129">
        <v>0</v>
      </c>
      <c r="I176" s="129">
        <v>0</v>
      </c>
      <c r="J176" s="129">
        <v>0</v>
      </c>
      <c r="K176" s="129">
        <v>0</v>
      </c>
      <c r="L176" s="129">
        <v>0</v>
      </c>
      <c r="M176" s="129">
        <v>0</v>
      </c>
      <c r="N176" s="135">
        <v>0</v>
      </c>
    </row>
    <row r="177" spans="1:14" ht="33" customHeight="1" x14ac:dyDescent="0.2">
      <c r="A177" s="80" t="s">
        <v>307</v>
      </c>
      <c r="B177" s="129">
        <v>0</v>
      </c>
      <c r="C177" s="129">
        <v>0</v>
      </c>
      <c r="D177" s="129">
        <v>0</v>
      </c>
      <c r="E177" s="129">
        <v>0</v>
      </c>
      <c r="F177" s="129">
        <v>0</v>
      </c>
      <c r="G177" s="129">
        <v>0</v>
      </c>
      <c r="H177" s="129">
        <v>0</v>
      </c>
      <c r="I177" s="129">
        <v>0</v>
      </c>
      <c r="J177" s="129">
        <v>0</v>
      </c>
      <c r="K177" s="129">
        <v>0</v>
      </c>
      <c r="L177" s="129">
        <v>0</v>
      </c>
      <c r="M177" s="129">
        <v>0</v>
      </c>
      <c r="N177" s="135">
        <v>0</v>
      </c>
    </row>
    <row r="178" spans="1:14" ht="33" customHeight="1" x14ac:dyDescent="0.2">
      <c r="A178" s="80" t="s">
        <v>308</v>
      </c>
      <c r="B178" s="129">
        <v>0</v>
      </c>
      <c r="C178" s="129">
        <v>0</v>
      </c>
      <c r="D178" s="129">
        <v>0</v>
      </c>
      <c r="E178" s="129">
        <v>0</v>
      </c>
      <c r="F178" s="129">
        <v>0</v>
      </c>
      <c r="G178" s="129">
        <v>0</v>
      </c>
      <c r="H178" s="129">
        <v>0</v>
      </c>
      <c r="I178" s="129">
        <v>0</v>
      </c>
      <c r="J178" s="129">
        <v>0</v>
      </c>
      <c r="K178" s="129">
        <v>0</v>
      </c>
      <c r="L178" s="129">
        <v>0</v>
      </c>
      <c r="M178" s="129">
        <v>0</v>
      </c>
      <c r="N178" s="135">
        <v>0</v>
      </c>
    </row>
    <row r="179" spans="1:14" ht="33" customHeight="1" x14ac:dyDescent="0.2">
      <c r="A179" s="80" t="s">
        <v>309</v>
      </c>
      <c r="B179" s="129">
        <v>0</v>
      </c>
      <c r="C179" s="129">
        <v>0</v>
      </c>
      <c r="D179" s="129">
        <v>0</v>
      </c>
      <c r="E179" s="129">
        <v>0</v>
      </c>
      <c r="F179" s="129">
        <v>0</v>
      </c>
      <c r="G179" s="129">
        <v>0</v>
      </c>
      <c r="H179" s="129">
        <v>0</v>
      </c>
      <c r="I179" s="129">
        <v>0</v>
      </c>
      <c r="J179" s="129">
        <v>0</v>
      </c>
      <c r="K179" s="129">
        <v>0</v>
      </c>
      <c r="L179" s="129">
        <v>0</v>
      </c>
      <c r="M179" s="129">
        <v>0</v>
      </c>
      <c r="N179" s="135">
        <v>0</v>
      </c>
    </row>
    <row r="180" spans="1:14" ht="33" customHeight="1" x14ac:dyDescent="0.2">
      <c r="A180" s="80" t="s">
        <v>310</v>
      </c>
      <c r="B180" s="129">
        <v>0</v>
      </c>
      <c r="C180" s="129">
        <v>0</v>
      </c>
      <c r="D180" s="129">
        <v>0</v>
      </c>
      <c r="E180" s="129">
        <v>0</v>
      </c>
      <c r="F180" s="129">
        <v>0</v>
      </c>
      <c r="G180" s="129">
        <v>0</v>
      </c>
      <c r="H180" s="129">
        <v>0</v>
      </c>
      <c r="I180" s="129">
        <v>0</v>
      </c>
      <c r="J180" s="129">
        <v>0</v>
      </c>
      <c r="K180" s="129">
        <v>0</v>
      </c>
      <c r="L180" s="129">
        <v>0</v>
      </c>
      <c r="M180" s="129">
        <v>0</v>
      </c>
      <c r="N180" s="135">
        <v>0</v>
      </c>
    </row>
    <row r="181" spans="1:14" ht="33" customHeight="1" x14ac:dyDescent="0.2">
      <c r="A181" s="80" t="s">
        <v>311</v>
      </c>
      <c r="B181" s="129">
        <v>0</v>
      </c>
      <c r="C181" s="129">
        <v>0</v>
      </c>
      <c r="D181" s="129">
        <v>0</v>
      </c>
      <c r="E181" s="129">
        <v>0</v>
      </c>
      <c r="F181" s="129">
        <v>0</v>
      </c>
      <c r="G181" s="129">
        <v>0</v>
      </c>
      <c r="H181" s="129">
        <v>0</v>
      </c>
      <c r="I181" s="129">
        <v>0</v>
      </c>
      <c r="J181" s="129">
        <v>0</v>
      </c>
      <c r="K181" s="129">
        <v>0</v>
      </c>
      <c r="L181" s="129">
        <v>0</v>
      </c>
      <c r="M181" s="129">
        <v>0</v>
      </c>
      <c r="N181" s="135">
        <v>0</v>
      </c>
    </row>
    <row r="182" spans="1:14" ht="33" customHeight="1" x14ac:dyDescent="0.2">
      <c r="A182" s="80" t="s">
        <v>312</v>
      </c>
      <c r="B182" s="129">
        <v>0</v>
      </c>
      <c r="C182" s="129">
        <v>0</v>
      </c>
      <c r="D182" s="129">
        <v>0</v>
      </c>
      <c r="E182" s="129">
        <v>0</v>
      </c>
      <c r="F182" s="129">
        <v>0</v>
      </c>
      <c r="G182" s="129">
        <v>0</v>
      </c>
      <c r="H182" s="129">
        <v>0</v>
      </c>
      <c r="I182" s="129">
        <v>0</v>
      </c>
      <c r="J182" s="129">
        <v>0</v>
      </c>
      <c r="K182" s="129">
        <v>0</v>
      </c>
      <c r="L182" s="129">
        <v>0</v>
      </c>
      <c r="M182" s="129">
        <v>0</v>
      </c>
      <c r="N182" s="135">
        <v>0</v>
      </c>
    </row>
    <row r="183" spans="1:14" ht="33" customHeight="1" x14ac:dyDescent="0.2">
      <c r="A183" s="80" t="s">
        <v>313</v>
      </c>
      <c r="B183" s="129">
        <v>0</v>
      </c>
      <c r="C183" s="129">
        <v>0</v>
      </c>
      <c r="D183" s="129">
        <v>0</v>
      </c>
      <c r="E183" s="129">
        <v>0</v>
      </c>
      <c r="F183" s="129">
        <v>0</v>
      </c>
      <c r="G183" s="129">
        <v>0</v>
      </c>
      <c r="H183" s="129">
        <v>0</v>
      </c>
      <c r="I183" s="129">
        <v>0</v>
      </c>
      <c r="J183" s="129">
        <v>0</v>
      </c>
      <c r="K183" s="129">
        <v>0</v>
      </c>
      <c r="L183" s="129">
        <v>0</v>
      </c>
      <c r="M183" s="129">
        <v>0</v>
      </c>
      <c r="N183" s="135">
        <v>0</v>
      </c>
    </row>
    <row r="184" spans="1:14" ht="33" customHeight="1" x14ac:dyDescent="0.2">
      <c r="A184" s="80" t="s">
        <v>314</v>
      </c>
      <c r="B184" s="129">
        <v>0</v>
      </c>
      <c r="C184" s="129">
        <v>0</v>
      </c>
      <c r="D184" s="129">
        <v>0</v>
      </c>
      <c r="E184" s="129">
        <v>0</v>
      </c>
      <c r="F184" s="129">
        <v>0</v>
      </c>
      <c r="G184" s="129">
        <v>0</v>
      </c>
      <c r="H184" s="129">
        <v>0</v>
      </c>
      <c r="I184" s="129">
        <v>0</v>
      </c>
      <c r="J184" s="129">
        <v>1297.875</v>
      </c>
      <c r="K184" s="129">
        <v>2165.7049999999999</v>
      </c>
      <c r="L184" s="129">
        <v>2151.88</v>
      </c>
      <c r="M184" s="129">
        <v>1389.54</v>
      </c>
      <c r="N184" s="135">
        <v>7005</v>
      </c>
    </row>
    <row r="185" spans="1:14" ht="33" customHeight="1" x14ac:dyDescent="0.2">
      <c r="A185" s="80" t="s">
        <v>315</v>
      </c>
      <c r="B185" s="129">
        <v>0</v>
      </c>
      <c r="C185" s="129">
        <v>0</v>
      </c>
      <c r="D185" s="129">
        <v>0</v>
      </c>
      <c r="E185" s="129">
        <v>0</v>
      </c>
      <c r="F185" s="129">
        <v>0</v>
      </c>
      <c r="G185" s="129">
        <v>0</v>
      </c>
      <c r="H185" s="129">
        <v>0</v>
      </c>
      <c r="I185" s="129">
        <v>0</v>
      </c>
      <c r="J185" s="129">
        <v>0</v>
      </c>
      <c r="K185" s="129">
        <v>0</v>
      </c>
      <c r="L185" s="129">
        <v>0</v>
      </c>
      <c r="M185" s="129">
        <v>0</v>
      </c>
      <c r="N185" s="135">
        <v>0</v>
      </c>
    </row>
    <row r="186" spans="1:14" ht="33" customHeight="1" x14ac:dyDescent="0.2">
      <c r="A186" s="80" t="s">
        <v>316</v>
      </c>
      <c r="B186" s="129">
        <v>0</v>
      </c>
      <c r="C186" s="129">
        <v>0</v>
      </c>
      <c r="D186" s="129">
        <v>0</v>
      </c>
      <c r="E186" s="129">
        <v>0</v>
      </c>
      <c r="F186" s="129">
        <v>0</v>
      </c>
      <c r="G186" s="129">
        <v>0</v>
      </c>
      <c r="H186" s="129">
        <v>0</v>
      </c>
      <c r="I186" s="129">
        <v>0</v>
      </c>
      <c r="J186" s="129">
        <v>0</v>
      </c>
      <c r="K186" s="129">
        <v>0</v>
      </c>
      <c r="L186" s="129">
        <v>0</v>
      </c>
      <c r="M186" s="129">
        <v>0</v>
      </c>
      <c r="N186" s="135">
        <v>0</v>
      </c>
    </row>
    <row r="187" spans="1:14" ht="33" customHeight="1" x14ac:dyDescent="0.2">
      <c r="A187" s="80" t="s">
        <v>317</v>
      </c>
      <c r="B187" s="129">
        <v>0</v>
      </c>
      <c r="C187" s="129">
        <v>0</v>
      </c>
      <c r="D187" s="129">
        <v>0</v>
      </c>
      <c r="E187" s="129">
        <v>0</v>
      </c>
      <c r="F187" s="129">
        <v>10000</v>
      </c>
      <c r="G187" s="129">
        <v>9459.8499999999985</v>
      </c>
      <c r="H187" s="129">
        <v>9466</v>
      </c>
      <c r="I187" s="129">
        <v>9407</v>
      </c>
      <c r="J187" s="129">
        <v>9268.1</v>
      </c>
      <c r="K187" s="129">
        <v>11799</v>
      </c>
      <c r="L187" s="129">
        <v>10027.950000000001</v>
      </c>
      <c r="M187" s="129">
        <v>10024</v>
      </c>
      <c r="N187" s="135">
        <v>79451.899999999994</v>
      </c>
    </row>
    <row r="188" spans="1:14" ht="33" customHeight="1" thickBot="1" x14ac:dyDescent="0.25">
      <c r="A188" s="80" t="s">
        <v>318</v>
      </c>
      <c r="B188" s="129">
        <v>0</v>
      </c>
      <c r="C188" s="129">
        <v>0</v>
      </c>
      <c r="D188" s="129">
        <v>0</v>
      </c>
      <c r="E188" s="129">
        <v>0</v>
      </c>
      <c r="F188" s="129">
        <v>0</v>
      </c>
      <c r="G188" s="129">
        <v>0</v>
      </c>
      <c r="H188" s="129">
        <v>0</v>
      </c>
      <c r="I188" s="129">
        <v>0</v>
      </c>
      <c r="J188" s="129">
        <v>0</v>
      </c>
      <c r="K188" s="129">
        <v>0</v>
      </c>
      <c r="L188" s="129">
        <v>0</v>
      </c>
      <c r="M188" s="129">
        <v>0</v>
      </c>
      <c r="N188" s="135">
        <v>0</v>
      </c>
    </row>
    <row r="189" spans="1:14" ht="33" customHeight="1" thickBot="1" x14ac:dyDescent="0.25">
      <c r="A189" s="132" t="s">
        <v>319</v>
      </c>
      <c r="B189" s="133">
        <v>0</v>
      </c>
      <c r="C189" s="133">
        <v>0</v>
      </c>
      <c r="D189" s="133">
        <v>0</v>
      </c>
      <c r="E189" s="133">
        <v>0</v>
      </c>
      <c r="F189" s="133">
        <v>0</v>
      </c>
      <c r="G189" s="133">
        <v>0</v>
      </c>
      <c r="H189" s="133">
        <v>0</v>
      </c>
      <c r="I189" s="133">
        <v>0</v>
      </c>
      <c r="J189" s="133">
        <v>0</v>
      </c>
      <c r="K189" s="133">
        <v>0</v>
      </c>
      <c r="L189" s="133">
        <v>0</v>
      </c>
      <c r="M189" s="133">
        <v>0</v>
      </c>
      <c r="N189" s="133">
        <v>0</v>
      </c>
    </row>
    <row r="190" spans="1:14" ht="33" customHeight="1" x14ac:dyDescent="0.2">
      <c r="A190" s="80" t="s">
        <v>320</v>
      </c>
      <c r="B190" s="129">
        <v>0</v>
      </c>
      <c r="C190" s="129">
        <v>0</v>
      </c>
      <c r="D190" s="129">
        <v>0</v>
      </c>
      <c r="E190" s="129">
        <v>0</v>
      </c>
      <c r="F190" s="129">
        <v>0</v>
      </c>
      <c r="G190" s="129">
        <v>0</v>
      </c>
      <c r="H190" s="129">
        <v>0</v>
      </c>
      <c r="I190" s="129">
        <v>0</v>
      </c>
      <c r="J190" s="129">
        <v>0</v>
      </c>
      <c r="K190" s="129">
        <v>0</v>
      </c>
      <c r="L190" s="129">
        <v>0</v>
      </c>
      <c r="M190" s="129">
        <v>0</v>
      </c>
      <c r="N190" s="135">
        <v>0</v>
      </c>
    </row>
    <row r="191" spans="1:14" ht="33" customHeight="1" x14ac:dyDescent="0.2">
      <c r="A191" s="80" t="s">
        <v>321</v>
      </c>
      <c r="B191" s="129">
        <v>0</v>
      </c>
      <c r="C191" s="129">
        <v>0</v>
      </c>
      <c r="D191" s="129">
        <v>0</v>
      </c>
      <c r="E191" s="129">
        <v>0</v>
      </c>
      <c r="F191" s="129">
        <v>0</v>
      </c>
      <c r="G191" s="129">
        <v>0</v>
      </c>
      <c r="H191" s="129">
        <v>0</v>
      </c>
      <c r="I191" s="129">
        <v>0</v>
      </c>
      <c r="J191" s="129">
        <v>0</v>
      </c>
      <c r="K191" s="129">
        <v>0</v>
      </c>
      <c r="L191" s="129">
        <v>0</v>
      </c>
      <c r="M191" s="129">
        <v>0</v>
      </c>
      <c r="N191" s="135">
        <v>0</v>
      </c>
    </row>
    <row r="192" spans="1:14" ht="33" customHeight="1" x14ac:dyDescent="0.2">
      <c r="A192" s="80" t="s">
        <v>322</v>
      </c>
      <c r="B192" s="129">
        <v>0</v>
      </c>
      <c r="C192" s="129">
        <v>0</v>
      </c>
      <c r="D192" s="129">
        <v>0</v>
      </c>
      <c r="E192" s="129">
        <v>0</v>
      </c>
      <c r="F192" s="129">
        <v>0</v>
      </c>
      <c r="G192" s="129">
        <v>0</v>
      </c>
      <c r="H192" s="129">
        <v>0</v>
      </c>
      <c r="I192" s="129">
        <v>0</v>
      </c>
      <c r="J192" s="129">
        <v>0</v>
      </c>
      <c r="K192" s="129">
        <v>0</v>
      </c>
      <c r="L192" s="129">
        <v>0</v>
      </c>
      <c r="M192" s="129">
        <v>0</v>
      </c>
      <c r="N192" s="135">
        <v>0</v>
      </c>
    </row>
    <row r="193" spans="1:14" ht="33" customHeight="1" x14ac:dyDescent="0.2">
      <c r="A193" s="80" t="s">
        <v>323</v>
      </c>
      <c r="B193" s="129">
        <v>0</v>
      </c>
      <c r="C193" s="129">
        <v>0</v>
      </c>
      <c r="D193" s="129">
        <v>0</v>
      </c>
      <c r="E193" s="129">
        <v>0</v>
      </c>
      <c r="F193" s="129">
        <v>0</v>
      </c>
      <c r="G193" s="129">
        <v>0</v>
      </c>
      <c r="H193" s="129">
        <v>0</v>
      </c>
      <c r="I193" s="129">
        <v>0</v>
      </c>
      <c r="J193" s="129">
        <v>0</v>
      </c>
      <c r="K193" s="129">
        <v>0</v>
      </c>
      <c r="L193" s="129">
        <v>0</v>
      </c>
      <c r="M193" s="129">
        <v>0</v>
      </c>
      <c r="N193" s="135">
        <v>0</v>
      </c>
    </row>
    <row r="194" spans="1:14" ht="33" customHeight="1" x14ac:dyDescent="0.2">
      <c r="A194" s="80" t="s">
        <v>324</v>
      </c>
      <c r="B194" s="129">
        <v>0</v>
      </c>
      <c r="C194" s="129">
        <v>0</v>
      </c>
      <c r="D194" s="129">
        <v>0</v>
      </c>
      <c r="E194" s="129">
        <v>0</v>
      </c>
      <c r="F194" s="129">
        <v>0</v>
      </c>
      <c r="G194" s="129">
        <v>0</v>
      </c>
      <c r="H194" s="129">
        <v>0</v>
      </c>
      <c r="I194" s="129">
        <v>0</v>
      </c>
      <c r="J194" s="129">
        <v>0</v>
      </c>
      <c r="K194" s="129">
        <v>0</v>
      </c>
      <c r="L194" s="129">
        <v>0</v>
      </c>
      <c r="M194" s="129">
        <v>0</v>
      </c>
      <c r="N194" s="135">
        <v>0</v>
      </c>
    </row>
    <row r="195" spans="1:14" ht="33" customHeight="1" thickBot="1" x14ac:dyDescent="0.25">
      <c r="A195" s="80" t="s">
        <v>255</v>
      </c>
      <c r="B195" s="129">
        <v>0</v>
      </c>
      <c r="C195" s="129">
        <v>0</v>
      </c>
      <c r="D195" s="129">
        <v>0</v>
      </c>
      <c r="E195" s="129">
        <v>0</v>
      </c>
      <c r="F195" s="129">
        <v>0</v>
      </c>
      <c r="G195" s="129">
        <v>0</v>
      </c>
      <c r="H195" s="129">
        <v>0</v>
      </c>
      <c r="I195" s="129">
        <v>0</v>
      </c>
      <c r="J195" s="129">
        <v>0</v>
      </c>
      <c r="K195" s="129">
        <v>0</v>
      </c>
      <c r="L195" s="129">
        <v>0</v>
      </c>
      <c r="M195" s="129">
        <v>0</v>
      </c>
      <c r="N195" s="135">
        <v>0</v>
      </c>
    </row>
    <row r="196" spans="1:14" ht="33" customHeight="1" thickBot="1" x14ac:dyDescent="0.25">
      <c r="A196" s="132" t="s">
        <v>325</v>
      </c>
      <c r="B196" s="133">
        <v>675</v>
      </c>
      <c r="C196" s="133">
        <v>405</v>
      </c>
      <c r="D196" s="133">
        <v>0</v>
      </c>
      <c r="E196" s="133">
        <v>0</v>
      </c>
      <c r="F196" s="133">
        <v>0</v>
      </c>
      <c r="G196" s="133">
        <v>0</v>
      </c>
      <c r="H196" s="133">
        <v>0</v>
      </c>
      <c r="I196" s="133">
        <v>0</v>
      </c>
      <c r="J196" s="133">
        <v>0</v>
      </c>
      <c r="K196" s="133">
        <v>0</v>
      </c>
      <c r="L196" s="133">
        <v>0</v>
      </c>
      <c r="M196" s="133">
        <v>0</v>
      </c>
      <c r="N196" s="133">
        <v>1080</v>
      </c>
    </row>
    <row r="197" spans="1:14" ht="33" customHeight="1" x14ac:dyDescent="0.2">
      <c r="A197" s="80" t="s">
        <v>326</v>
      </c>
      <c r="B197" s="129">
        <v>675</v>
      </c>
      <c r="C197" s="129">
        <v>405</v>
      </c>
      <c r="D197" s="129">
        <v>0</v>
      </c>
      <c r="E197" s="129">
        <v>0</v>
      </c>
      <c r="F197" s="129">
        <v>0</v>
      </c>
      <c r="G197" s="129">
        <v>0</v>
      </c>
      <c r="H197" s="129">
        <v>0</v>
      </c>
      <c r="I197" s="129">
        <v>0</v>
      </c>
      <c r="J197" s="129">
        <v>0</v>
      </c>
      <c r="K197" s="129">
        <v>0</v>
      </c>
      <c r="L197" s="129">
        <v>0</v>
      </c>
      <c r="M197" s="129">
        <v>0</v>
      </c>
      <c r="N197" s="129">
        <v>1080</v>
      </c>
    </row>
    <row r="198" spans="1:14" ht="33" customHeight="1" x14ac:dyDescent="0.2">
      <c r="A198" s="80" t="s">
        <v>327</v>
      </c>
      <c r="B198" s="129">
        <v>0</v>
      </c>
      <c r="C198" s="129">
        <v>0</v>
      </c>
      <c r="D198" s="129">
        <v>0</v>
      </c>
      <c r="E198" s="129">
        <v>0</v>
      </c>
      <c r="F198" s="129">
        <v>0</v>
      </c>
      <c r="G198" s="129">
        <v>0</v>
      </c>
      <c r="H198" s="129">
        <v>0</v>
      </c>
      <c r="I198" s="129">
        <v>0</v>
      </c>
      <c r="J198" s="129">
        <v>0</v>
      </c>
      <c r="K198" s="129">
        <v>0</v>
      </c>
      <c r="L198" s="129">
        <v>0</v>
      </c>
      <c r="M198" s="129">
        <v>0</v>
      </c>
      <c r="N198" s="129">
        <v>0</v>
      </c>
    </row>
    <row r="199" spans="1:14" ht="33" customHeight="1" x14ac:dyDescent="0.2">
      <c r="A199" s="80" t="s">
        <v>328</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80" t="s">
        <v>255</v>
      </c>
      <c r="B200" s="129">
        <v>0</v>
      </c>
      <c r="C200" s="129">
        <v>0</v>
      </c>
      <c r="D200" s="129">
        <v>0</v>
      </c>
      <c r="E200" s="129">
        <v>0</v>
      </c>
      <c r="F200" s="129">
        <v>0</v>
      </c>
      <c r="G200" s="129">
        <v>0</v>
      </c>
      <c r="H200" s="129">
        <v>0</v>
      </c>
      <c r="I200" s="129">
        <v>0</v>
      </c>
      <c r="J200" s="129">
        <v>0</v>
      </c>
      <c r="K200" s="129">
        <v>0</v>
      </c>
      <c r="L200" s="129">
        <v>0</v>
      </c>
      <c r="M200" s="129">
        <v>0</v>
      </c>
      <c r="N200" s="129">
        <v>0</v>
      </c>
    </row>
    <row r="201" spans="1:14" ht="33" customHeight="1" thickBot="1" x14ac:dyDescent="0.25">
      <c r="A201" s="132" t="s">
        <v>367</v>
      </c>
      <c r="B201" s="133">
        <v>16938.62</v>
      </c>
      <c r="C201" s="133">
        <v>8908.0399999999991</v>
      </c>
      <c r="D201" s="133">
        <v>10660.939999999997</v>
      </c>
      <c r="E201" s="133">
        <v>21088.059999999998</v>
      </c>
      <c r="F201" s="133">
        <v>35166.759999999995</v>
      </c>
      <c r="G201" s="133">
        <v>29869.100000000006</v>
      </c>
      <c r="H201" s="133">
        <v>28138.699999999997</v>
      </c>
      <c r="I201" s="133">
        <v>29993.06</v>
      </c>
      <c r="J201" s="133">
        <v>16825.72</v>
      </c>
      <c r="K201" s="133">
        <v>32782.79</v>
      </c>
      <c r="L201" s="133">
        <v>35371.94</v>
      </c>
      <c r="M201" s="133">
        <v>25159.919999999998</v>
      </c>
      <c r="N201" s="133">
        <v>290903.65000000002</v>
      </c>
    </row>
    <row r="202" spans="1:14" ht="33" customHeight="1" x14ac:dyDescent="0.2">
      <c r="A202" s="80" t="s">
        <v>330</v>
      </c>
      <c r="B202" s="129">
        <v>1620.3000000000002</v>
      </c>
      <c r="C202" s="129">
        <v>1837.6799999999998</v>
      </c>
      <c r="D202" s="129">
        <v>0</v>
      </c>
      <c r="E202" s="129">
        <v>4344.16</v>
      </c>
      <c r="F202" s="129">
        <v>24092.26</v>
      </c>
      <c r="G202" s="129">
        <v>22491.880000000005</v>
      </c>
      <c r="H202" s="129">
        <v>13505.739999999998</v>
      </c>
      <c r="I202" s="129">
        <v>10137.200000000001</v>
      </c>
      <c r="J202" s="129">
        <v>-13.460000000000008</v>
      </c>
      <c r="K202" s="129">
        <v>18891.36</v>
      </c>
      <c r="L202" s="129">
        <v>26068.18</v>
      </c>
      <c r="M202" s="129">
        <v>18909.199999999997</v>
      </c>
      <c r="N202" s="135">
        <v>141884.5</v>
      </c>
    </row>
    <row r="203" spans="1:14" ht="33" customHeight="1" x14ac:dyDescent="0.2">
      <c r="A203" s="80" t="s">
        <v>331</v>
      </c>
      <c r="B203" s="129">
        <v>0</v>
      </c>
      <c r="C203" s="129">
        <v>0</v>
      </c>
      <c r="D203" s="129">
        <v>0</v>
      </c>
      <c r="E203" s="129">
        <v>3190.72</v>
      </c>
      <c r="F203" s="129">
        <v>777.3</v>
      </c>
      <c r="G203" s="129">
        <v>414.32000000000005</v>
      </c>
      <c r="H203" s="129">
        <v>594.91999999999996</v>
      </c>
      <c r="I203" s="129">
        <v>0</v>
      </c>
      <c r="J203" s="129">
        <v>0</v>
      </c>
      <c r="K203" s="129">
        <v>0</v>
      </c>
      <c r="L203" s="129">
        <v>761.32</v>
      </c>
      <c r="M203" s="129">
        <v>629.83999999999992</v>
      </c>
      <c r="N203" s="135">
        <v>6368.4199999999992</v>
      </c>
    </row>
    <row r="204" spans="1:14" ht="33" customHeight="1" x14ac:dyDescent="0.2">
      <c r="A204" s="80" t="s">
        <v>332</v>
      </c>
      <c r="B204" s="129">
        <v>0</v>
      </c>
      <c r="C204" s="129">
        <v>0</v>
      </c>
      <c r="D204" s="129">
        <v>0</v>
      </c>
      <c r="E204" s="129">
        <v>0</v>
      </c>
      <c r="F204" s="129">
        <v>0</v>
      </c>
      <c r="G204" s="129">
        <v>0</v>
      </c>
      <c r="H204" s="129">
        <v>0</v>
      </c>
      <c r="I204" s="129">
        <v>0</v>
      </c>
      <c r="J204" s="129">
        <v>0</v>
      </c>
      <c r="K204" s="129">
        <v>0</v>
      </c>
      <c r="L204" s="129">
        <v>0</v>
      </c>
      <c r="M204" s="129">
        <v>0</v>
      </c>
      <c r="N204" s="135">
        <v>0</v>
      </c>
    </row>
    <row r="205" spans="1:14" ht="33" customHeight="1" x14ac:dyDescent="0.2">
      <c r="A205" s="80" t="s">
        <v>333</v>
      </c>
      <c r="B205" s="129">
        <v>0</v>
      </c>
      <c r="C205" s="129">
        <v>0</v>
      </c>
      <c r="D205" s="129">
        <v>0</v>
      </c>
      <c r="E205" s="129">
        <v>0</v>
      </c>
      <c r="F205" s="129">
        <v>0</v>
      </c>
      <c r="G205" s="129">
        <v>0</v>
      </c>
      <c r="H205" s="129">
        <v>0</v>
      </c>
      <c r="I205" s="129">
        <v>0</v>
      </c>
      <c r="J205" s="129">
        <v>0</v>
      </c>
      <c r="K205" s="129">
        <v>0</v>
      </c>
      <c r="L205" s="129">
        <v>0</v>
      </c>
      <c r="M205" s="129">
        <v>0</v>
      </c>
      <c r="N205" s="135">
        <v>0</v>
      </c>
    </row>
    <row r="206" spans="1:14" ht="33" customHeight="1" x14ac:dyDescent="0.2">
      <c r="A206" s="80" t="s">
        <v>334</v>
      </c>
      <c r="B206" s="129">
        <v>15318.32</v>
      </c>
      <c r="C206" s="129">
        <v>7070.36</v>
      </c>
      <c r="D206" s="129">
        <v>10660.939999999997</v>
      </c>
      <c r="E206" s="129">
        <v>13553.179999999998</v>
      </c>
      <c r="F206" s="129">
        <v>10297.200000000001</v>
      </c>
      <c r="G206" s="129">
        <v>6962.9</v>
      </c>
      <c r="H206" s="129">
        <v>14038.04</v>
      </c>
      <c r="I206" s="129">
        <v>12669.920000000002</v>
      </c>
      <c r="J206" s="129">
        <v>8265.34</v>
      </c>
      <c r="K206" s="129">
        <v>13891.429999999998</v>
      </c>
      <c r="L206" s="129">
        <v>8542.44</v>
      </c>
      <c r="M206" s="129">
        <v>5620.88</v>
      </c>
      <c r="N206" s="135">
        <v>126890.95</v>
      </c>
    </row>
    <row r="207" spans="1:14" ht="33" customHeight="1" x14ac:dyDescent="0.2">
      <c r="A207" s="80" t="s">
        <v>335</v>
      </c>
      <c r="B207" s="129">
        <v>0</v>
      </c>
      <c r="C207" s="129">
        <v>0</v>
      </c>
      <c r="D207" s="129">
        <v>0</v>
      </c>
      <c r="E207" s="129">
        <v>0</v>
      </c>
      <c r="F207" s="129">
        <v>0</v>
      </c>
      <c r="G207" s="129">
        <v>0</v>
      </c>
      <c r="H207" s="129">
        <v>0</v>
      </c>
      <c r="I207" s="129">
        <v>7185.94</v>
      </c>
      <c r="J207" s="129">
        <v>8573.8399999999983</v>
      </c>
      <c r="K207" s="129">
        <v>0</v>
      </c>
      <c r="L207" s="129">
        <v>0</v>
      </c>
      <c r="M207" s="129">
        <v>0</v>
      </c>
      <c r="N207" s="135">
        <v>15759.779999999999</v>
      </c>
    </row>
    <row r="208" spans="1:14" ht="33" customHeight="1" x14ac:dyDescent="0.2">
      <c r="A208" s="80" t="s">
        <v>334</v>
      </c>
      <c r="B208" s="129">
        <v>0</v>
      </c>
      <c r="C208" s="129">
        <v>0</v>
      </c>
      <c r="D208" s="129">
        <v>0</v>
      </c>
      <c r="E208" s="129">
        <v>0</v>
      </c>
      <c r="F208" s="129">
        <v>0</v>
      </c>
      <c r="G208" s="129">
        <v>0</v>
      </c>
      <c r="H208" s="129">
        <v>0</v>
      </c>
      <c r="I208" s="129">
        <v>0</v>
      </c>
      <c r="J208" s="129">
        <v>0</v>
      </c>
      <c r="K208" s="129">
        <v>0</v>
      </c>
      <c r="L208" s="129">
        <v>0</v>
      </c>
      <c r="M208" s="129">
        <v>0</v>
      </c>
      <c r="N208" s="135">
        <v>0</v>
      </c>
    </row>
    <row r="209" spans="1:14" ht="33" customHeight="1" thickBot="1" x14ac:dyDescent="0.25">
      <c r="A209" s="80" t="s">
        <v>255</v>
      </c>
      <c r="B209" s="129">
        <v>0</v>
      </c>
      <c r="C209" s="129">
        <v>0</v>
      </c>
      <c r="D209" s="129">
        <v>0</v>
      </c>
      <c r="E209" s="129">
        <v>0</v>
      </c>
      <c r="F209" s="129">
        <v>0</v>
      </c>
      <c r="G209" s="129">
        <v>0</v>
      </c>
      <c r="H209" s="129">
        <v>0</v>
      </c>
      <c r="I209" s="129">
        <v>0</v>
      </c>
      <c r="J209" s="129">
        <v>0</v>
      </c>
      <c r="K209" s="129">
        <v>0</v>
      </c>
      <c r="L209" s="129">
        <v>0</v>
      </c>
      <c r="M209" s="129">
        <v>0</v>
      </c>
      <c r="N209" s="135">
        <v>0</v>
      </c>
    </row>
    <row r="210" spans="1:14" ht="33" customHeight="1" thickBot="1" x14ac:dyDescent="0.25">
      <c r="A210" s="132" t="s">
        <v>336</v>
      </c>
      <c r="B210" s="133">
        <v>0</v>
      </c>
      <c r="C210" s="133">
        <v>0</v>
      </c>
      <c r="D210" s="133">
        <v>0</v>
      </c>
      <c r="E210" s="133">
        <v>0</v>
      </c>
      <c r="F210" s="133">
        <v>0</v>
      </c>
      <c r="G210" s="133">
        <v>0</v>
      </c>
      <c r="H210" s="133">
        <v>0</v>
      </c>
      <c r="I210" s="133">
        <v>0</v>
      </c>
      <c r="J210" s="133">
        <v>0</v>
      </c>
      <c r="K210" s="133">
        <v>0</v>
      </c>
      <c r="L210" s="133">
        <v>0</v>
      </c>
      <c r="M210" s="133">
        <v>0</v>
      </c>
      <c r="N210" s="133">
        <v>0</v>
      </c>
    </row>
    <row r="211" spans="1:14" ht="33" customHeight="1" x14ac:dyDescent="0.2">
      <c r="A211" s="80" t="s">
        <v>337</v>
      </c>
      <c r="B211" s="129">
        <v>0</v>
      </c>
      <c r="C211" s="129">
        <v>0</v>
      </c>
      <c r="D211" s="129">
        <v>0</v>
      </c>
      <c r="E211" s="129">
        <v>0</v>
      </c>
      <c r="F211" s="129">
        <v>0</v>
      </c>
      <c r="G211" s="129">
        <v>0</v>
      </c>
      <c r="H211" s="129">
        <v>0</v>
      </c>
      <c r="I211" s="129">
        <v>0</v>
      </c>
      <c r="J211" s="129">
        <v>0</v>
      </c>
      <c r="K211" s="129">
        <v>0</v>
      </c>
      <c r="L211" s="129">
        <v>0</v>
      </c>
      <c r="M211" s="129">
        <v>0</v>
      </c>
      <c r="N211" s="135">
        <v>0</v>
      </c>
    </row>
    <row r="212" spans="1:14" ht="33" customHeight="1" x14ac:dyDescent="0.2">
      <c r="A212" s="80" t="s">
        <v>338</v>
      </c>
      <c r="B212" s="129">
        <v>0</v>
      </c>
      <c r="C212" s="129">
        <v>0</v>
      </c>
      <c r="D212" s="129">
        <v>0</v>
      </c>
      <c r="E212" s="129">
        <v>0</v>
      </c>
      <c r="F212" s="129">
        <v>0</v>
      </c>
      <c r="G212" s="129">
        <v>0</v>
      </c>
      <c r="H212" s="129">
        <v>0</v>
      </c>
      <c r="I212" s="129">
        <v>0</v>
      </c>
      <c r="J212" s="129">
        <v>0</v>
      </c>
      <c r="K212" s="129">
        <v>0</v>
      </c>
      <c r="L212" s="129">
        <v>0</v>
      </c>
      <c r="M212" s="129">
        <v>0</v>
      </c>
      <c r="N212" s="135">
        <v>0</v>
      </c>
    </row>
    <row r="213" spans="1:14" ht="33" customHeight="1" thickBot="1" x14ac:dyDescent="0.25">
      <c r="A213" s="80" t="s">
        <v>255</v>
      </c>
      <c r="B213" s="129">
        <v>0</v>
      </c>
      <c r="C213" s="129">
        <v>0</v>
      </c>
      <c r="D213" s="129">
        <v>0</v>
      </c>
      <c r="E213" s="129">
        <v>0</v>
      </c>
      <c r="F213" s="129">
        <v>0</v>
      </c>
      <c r="G213" s="129">
        <v>0</v>
      </c>
      <c r="H213" s="129">
        <v>0</v>
      </c>
      <c r="I213" s="129">
        <v>0</v>
      </c>
      <c r="J213" s="129">
        <v>0</v>
      </c>
      <c r="K213" s="129">
        <v>0</v>
      </c>
      <c r="L213" s="129">
        <v>0</v>
      </c>
      <c r="M213" s="129">
        <v>0</v>
      </c>
      <c r="N213" s="135">
        <v>0</v>
      </c>
    </row>
    <row r="214" spans="1:14" ht="33" customHeight="1" thickBot="1" x14ac:dyDescent="0.25">
      <c r="A214" s="132" t="s">
        <v>339</v>
      </c>
      <c r="B214" s="133">
        <v>0</v>
      </c>
      <c r="C214" s="133">
        <v>0</v>
      </c>
      <c r="D214" s="133">
        <v>0.01</v>
      </c>
      <c r="E214" s="133">
        <v>0</v>
      </c>
      <c r="F214" s="133">
        <v>200</v>
      </c>
      <c r="G214" s="133">
        <v>-94.55</v>
      </c>
      <c r="H214" s="133">
        <v>0</v>
      </c>
      <c r="I214" s="133">
        <v>46.8</v>
      </c>
      <c r="J214" s="133">
        <v>0</v>
      </c>
      <c r="K214" s="133">
        <v>0</v>
      </c>
      <c r="L214" s="133">
        <v>0</v>
      </c>
      <c r="M214" s="133">
        <v>12.77</v>
      </c>
      <c r="N214" s="133">
        <v>165.03</v>
      </c>
    </row>
    <row r="215" spans="1:14" ht="33" customHeight="1" thickBot="1" x14ac:dyDescent="0.25">
      <c r="A215" s="137" t="s">
        <v>339</v>
      </c>
      <c r="B215" s="138">
        <v>0</v>
      </c>
      <c r="C215" s="138">
        <v>0</v>
      </c>
      <c r="D215" s="138">
        <v>0.01</v>
      </c>
      <c r="E215" s="138">
        <v>0</v>
      </c>
      <c r="F215" s="138">
        <v>200</v>
      </c>
      <c r="G215" s="138">
        <v>-94.55</v>
      </c>
      <c r="H215" s="138">
        <v>0</v>
      </c>
      <c r="I215" s="138">
        <v>46.8</v>
      </c>
      <c r="J215" s="138">
        <v>0</v>
      </c>
      <c r="K215" s="138">
        <v>0</v>
      </c>
      <c r="L215" s="138">
        <v>0</v>
      </c>
      <c r="M215" s="138">
        <v>12.77</v>
      </c>
      <c r="N215" s="139">
        <v>165.03</v>
      </c>
    </row>
    <row r="216" spans="1:14" ht="33" customHeight="1" thickBot="1" x14ac:dyDescent="0.25">
      <c r="A216" s="140" t="s">
        <v>250</v>
      </c>
      <c r="B216" s="141">
        <v>135999.6</v>
      </c>
      <c r="C216" s="141">
        <v>109999.94000000002</v>
      </c>
      <c r="D216" s="141">
        <v>220999.91</v>
      </c>
      <c r="E216" s="141">
        <v>296998.96999999997</v>
      </c>
      <c r="F216" s="141">
        <v>472999.89999999997</v>
      </c>
      <c r="G216" s="141">
        <v>427999.99499999994</v>
      </c>
      <c r="H216" s="141">
        <v>426000.29999999976</v>
      </c>
      <c r="I216" s="141">
        <v>393999.99999999983</v>
      </c>
      <c r="J216" s="141">
        <v>288000.39500000002</v>
      </c>
      <c r="K216" s="141">
        <v>256999.995</v>
      </c>
      <c r="L216" s="141">
        <v>240000.00000000006</v>
      </c>
      <c r="M216" s="141">
        <v>230000.74000000002</v>
      </c>
      <c r="N216" s="141">
        <v>3499999.7450000001</v>
      </c>
    </row>
    <row r="217" spans="1:14" ht="33" customHeight="1" x14ac:dyDescent="0.2"/>
    <row r="218" spans="1:14" ht="33" customHeight="1" x14ac:dyDescent="0.2">
      <c r="N218" s="147"/>
    </row>
    <row r="219" spans="1:14" ht="33" customHeight="1" x14ac:dyDescent="0.2"/>
    <row r="220" spans="1:14" ht="33" customHeight="1" x14ac:dyDescent="0.2">
      <c r="A220" s="220" t="s">
        <v>379</v>
      </c>
      <c r="B220" s="220"/>
      <c r="C220" s="220"/>
      <c r="D220" s="220"/>
      <c r="E220" s="220"/>
      <c r="F220" s="220"/>
      <c r="G220" s="220"/>
      <c r="H220" s="220"/>
      <c r="I220" s="220"/>
      <c r="J220" s="220"/>
      <c r="K220" s="220"/>
      <c r="L220" s="220"/>
      <c r="M220" s="220"/>
      <c r="N220" s="220"/>
    </row>
    <row r="221" spans="1:14" ht="33" customHeight="1" thickBot="1" x14ac:dyDescent="0.25">
      <c r="A221" s="221"/>
      <c r="B221" s="221"/>
      <c r="C221" s="221"/>
      <c r="D221" s="221"/>
      <c r="E221" s="221"/>
      <c r="F221" s="221"/>
      <c r="G221" s="221"/>
      <c r="H221" s="221"/>
      <c r="I221" s="221"/>
      <c r="J221" s="221"/>
      <c r="K221" s="221"/>
      <c r="L221" s="221"/>
      <c r="M221" s="221"/>
      <c r="N221" s="221"/>
    </row>
    <row r="222" spans="1:14" ht="33" customHeight="1" thickBot="1" x14ac:dyDescent="0.25">
      <c r="A222" s="124" t="s">
        <v>237</v>
      </c>
      <c r="B222" s="125" t="s">
        <v>238</v>
      </c>
      <c r="C222" s="125" t="s">
        <v>239</v>
      </c>
      <c r="D222" s="125" t="s">
        <v>240</v>
      </c>
      <c r="E222" s="125" t="s">
        <v>241</v>
      </c>
      <c r="F222" s="125" t="s">
        <v>242</v>
      </c>
      <c r="G222" s="125" t="s">
        <v>243</v>
      </c>
      <c r="H222" s="125" t="s">
        <v>244</v>
      </c>
      <c r="I222" s="125" t="s">
        <v>245</v>
      </c>
      <c r="J222" s="125" t="s">
        <v>246</v>
      </c>
      <c r="K222" s="125" t="s">
        <v>247</v>
      </c>
      <c r="L222" s="125" t="s">
        <v>248</v>
      </c>
      <c r="M222" s="125" t="s">
        <v>249</v>
      </c>
      <c r="N222" s="126" t="s">
        <v>250</v>
      </c>
    </row>
    <row r="223" spans="1:14" ht="33" customHeight="1" thickBot="1" x14ac:dyDescent="0.25">
      <c r="A223" s="127" t="s">
        <v>251</v>
      </c>
      <c r="B223" s="128">
        <v>0</v>
      </c>
      <c r="C223" s="128">
        <v>0</v>
      </c>
      <c r="D223" s="128">
        <v>0</v>
      </c>
      <c r="E223" s="128">
        <v>0</v>
      </c>
      <c r="F223" s="128">
        <v>0</v>
      </c>
      <c r="G223" s="128">
        <v>0</v>
      </c>
      <c r="H223" s="128">
        <v>0</v>
      </c>
      <c r="I223" s="128">
        <v>0</v>
      </c>
      <c r="J223" s="128">
        <v>0</v>
      </c>
      <c r="K223" s="128">
        <v>0</v>
      </c>
      <c r="L223" s="128">
        <v>0</v>
      </c>
      <c r="M223" s="128">
        <v>0</v>
      </c>
      <c r="N223" s="128">
        <v>0</v>
      </c>
    </row>
    <row r="224" spans="1:14" ht="33" customHeight="1" x14ac:dyDescent="0.2">
      <c r="A224" s="77" t="s">
        <v>252</v>
      </c>
      <c r="B224" s="143">
        <v>0</v>
      </c>
      <c r="C224" s="143">
        <v>0</v>
      </c>
      <c r="D224" s="143">
        <v>0</v>
      </c>
      <c r="E224" s="143">
        <v>0</v>
      </c>
      <c r="F224" s="143">
        <v>0</v>
      </c>
      <c r="G224" s="143">
        <v>0</v>
      </c>
      <c r="H224" s="143">
        <v>0</v>
      </c>
      <c r="I224" s="143">
        <v>0</v>
      </c>
      <c r="J224" s="143">
        <v>0</v>
      </c>
      <c r="K224" s="143">
        <v>0</v>
      </c>
      <c r="L224" s="143">
        <v>0</v>
      </c>
      <c r="M224" s="143">
        <v>0</v>
      </c>
      <c r="N224" s="130">
        <v>0</v>
      </c>
    </row>
    <row r="225" spans="1:14" ht="33" customHeight="1" x14ac:dyDescent="0.2">
      <c r="A225" s="77" t="s">
        <v>234</v>
      </c>
      <c r="B225" s="143">
        <v>0</v>
      </c>
      <c r="C225" s="143">
        <v>0</v>
      </c>
      <c r="D225" s="143">
        <v>0</v>
      </c>
      <c r="E225" s="143">
        <v>0</v>
      </c>
      <c r="F225" s="143">
        <v>0</v>
      </c>
      <c r="G225" s="143">
        <v>0</v>
      </c>
      <c r="H225" s="143">
        <v>0</v>
      </c>
      <c r="I225" s="143">
        <v>0</v>
      </c>
      <c r="J225" s="143">
        <v>0</v>
      </c>
      <c r="K225" s="143">
        <v>0</v>
      </c>
      <c r="L225" s="143">
        <v>0</v>
      </c>
      <c r="M225" s="143">
        <v>0</v>
      </c>
      <c r="N225" s="130">
        <v>0</v>
      </c>
    </row>
    <row r="226" spans="1:14" ht="33" customHeight="1" x14ac:dyDescent="0.2">
      <c r="A226" s="77" t="s">
        <v>253</v>
      </c>
      <c r="B226" s="143">
        <v>0</v>
      </c>
      <c r="C226" s="143">
        <v>0</v>
      </c>
      <c r="D226" s="143">
        <v>0</v>
      </c>
      <c r="E226" s="143">
        <v>0</v>
      </c>
      <c r="F226" s="143">
        <v>0</v>
      </c>
      <c r="G226" s="143">
        <v>0</v>
      </c>
      <c r="H226" s="143">
        <v>0</v>
      </c>
      <c r="I226" s="143">
        <v>0</v>
      </c>
      <c r="J226" s="143">
        <v>0</v>
      </c>
      <c r="K226" s="143">
        <v>0</v>
      </c>
      <c r="L226" s="143">
        <v>0</v>
      </c>
      <c r="M226" s="143">
        <v>0</v>
      </c>
      <c r="N226" s="130">
        <v>0</v>
      </c>
    </row>
    <row r="227" spans="1:14" ht="33" customHeight="1" x14ac:dyDescent="0.2">
      <c r="A227" s="78" t="s">
        <v>254</v>
      </c>
      <c r="B227" s="143">
        <v>0</v>
      </c>
      <c r="C227" s="143">
        <v>0</v>
      </c>
      <c r="D227" s="143">
        <v>0</v>
      </c>
      <c r="E227" s="143">
        <v>0</v>
      </c>
      <c r="F227" s="143">
        <v>0</v>
      </c>
      <c r="G227" s="143">
        <v>0</v>
      </c>
      <c r="H227" s="143">
        <v>0</v>
      </c>
      <c r="I227" s="143">
        <v>0</v>
      </c>
      <c r="J227" s="143">
        <v>0</v>
      </c>
      <c r="K227" s="143">
        <v>0</v>
      </c>
      <c r="L227" s="143">
        <v>0</v>
      </c>
      <c r="M227" s="143">
        <v>0</v>
      </c>
      <c r="N227" s="130">
        <v>0</v>
      </c>
    </row>
    <row r="228" spans="1:14" ht="33" customHeight="1" thickBot="1" x14ac:dyDescent="0.25">
      <c r="A228" s="79" t="s">
        <v>255</v>
      </c>
      <c r="B228" s="130">
        <v>0</v>
      </c>
      <c r="C228" s="143">
        <v>0</v>
      </c>
      <c r="D228" s="143">
        <v>0</v>
      </c>
      <c r="E228" s="143">
        <v>0</v>
      </c>
      <c r="F228" s="143">
        <v>0</v>
      </c>
      <c r="G228" s="143">
        <v>0</v>
      </c>
      <c r="H228" s="143">
        <v>0</v>
      </c>
      <c r="I228" s="143">
        <v>0</v>
      </c>
      <c r="J228" s="143">
        <v>0</v>
      </c>
      <c r="K228" s="143">
        <v>0</v>
      </c>
      <c r="L228" s="143">
        <v>0</v>
      </c>
      <c r="M228" s="143">
        <v>0</v>
      </c>
      <c r="N228" s="130">
        <v>0</v>
      </c>
    </row>
    <row r="229" spans="1:14" ht="33" customHeight="1" thickBot="1" x14ac:dyDescent="0.25">
      <c r="A229" s="132" t="s">
        <v>256</v>
      </c>
      <c r="B229" s="128">
        <v>41414</v>
      </c>
      <c r="C229" s="128">
        <v>19110.73</v>
      </c>
      <c r="D229" s="128">
        <v>22931</v>
      </c>
      <c r="E229" s="128">
        <v>44709.97</v>
      </c>
      <c r="F229" s="128">
        <v>50557.270000000004</v>
      </c>
      <c r="G229" s="128">
        <v>49310.96</v>
      </c>
      <c r="H229" s="128">
        <v>46180.959999999999</v>
      </c>
      <c r="I229" s="128">
        <v>50210.69</v>
      </c>
      <c r="J229" s="128">
        <v>56641.4</v>
      </c>
      <c r="K229" s="128">
        <v>24017.13</v>
      </c>
      <c r="L229" s="128">
        <v>42661</v>
      </c>
      <c r="M229" s="128">
        <v>32860.369999999995</v>
      </c>
      <c r="N229" s="128">
        <v>480605.48</v>
      </c>
    </row>
    <row r="230" spans="1:14" ht="33" customHeight="1" x14ac:dyDescent="0.2">
      <c r="A230" s="80" t="s">
        <v>257</v>
      </c>
      <c r="B230" s="143">
        <v>0</v>
      </c>
      <c r="C230" s="143">
        <v>1951</v>
      </c>
      <c r="D230" s="143">
        <v>0</v>
      </c>
      <c r="E230" s="143">
        <v>2774</v>
      </c>
      <c r="F230" s="143">
        <v>2636</v>
      </c>
      <c r="G230" s="143">
        <v>903</v>
      </c>
      <c r="H230" s="143">
        <v>0</v>
      </c>
      <c r="I230" s="143">
        <v>0</v>
      </c>
      <c r="J230" s="143">
        <v>0</v>
      </c>
      <c r="K230" s="143">
        <v>34</v>
      </c>
      <c r="L230" s="143">
        <v>0</v>
      </c>
      <c r="M230" s="143">
        <v>34</v>
      </c>
      <c r="N230" s="130">
        <v>8332</v>
      </c>
    </row>
    <row r="231" spans="1:14" ht="33" customHeight="1" x14ac:dyDescent="0.2">
      <c r="A231" s="80" t="s">
        <v>258</v>
      </c>
      <c r="B231" s="129">
        <v>38878</v>
      </c>
      <c r="C231" s="129">
        <v>11409</v>
      </c>
      <c r="D231" s="129">
        <v>20326</v>
      </c>
      <c r="E231" s="129">
        <v>35772</v>
      </c>
      <c r="F231" s="129">
        <v>38268</v>
      </c>
      <c r="G231" s="129">
        <v>43157</v>
      </c>
      <c r="H231" s="129">
        <v>40384</v>
      </c>
      <c r="I231" s="129">
        <v>45632</v>
      </c>
      <c r="J231" s="129">
        <v>50021</v>
      </c>
      <c r="K231" s="129">
        <v>17369</v>
      </c>
      <c r="L231" s="129">
        <v>39316</v>
      </c>
      <c r="M231" s="129">
        <v>27724</v>
      </c>
      <c r="N231" s="130">
        <v>408256</v>
      </c>
    </row>
    <row r="232" spans="1:14" ht="33" customHeight="1" x14ac:dyDescent="0.2">
      <c r="A232" s="80" t="s">
        <v>259</v>
      </c>
      <c r="B232" s="129">
        <v>0</v>
      </c>
      <c r="C232" s="129">
        <v>0</v>
      </c>
      <c r="D232" s="129">
        <v>0</v>
      </c>
      <c r="E232" s="129">
        <v>0</v>
      </c>
      <c r="F232" s="129">
        <v>0</v>
      </c>
      <c r="G232" s="129">
        <v>0</v>
      </c>
      <c r="H232" s="129">
        <v>0</v>
      </c>
      <c r="I232" s="129">
        <v>0</v>
      </c>
      <c r="J232" s="129">
        <v>0</v>
      </c>
      <c r="K232" s="129">
        <v>0</v>
      </c>
      <c r="L232" s="129">
        <v>0</v>
      </c>
      <c r="M232" s="129">
        <v>0</v>
      </c>
      <c r="N232" s="130">
        <v>0</v>
      </c>
    </row>
    <row r="233" spans="1:14" ht="33" customHeight="1" x14ac:dyDescent="0.2">
      <c r="A233" s="80" t="s">
        <v>260</v>
      </c>
      <c r="B233" s="129">
        <v>0</v>
      </c>
      <c r="C233" s="129">
        <v>3760.73</v>
      </c>
      <c r="D233" s="129">
        <v>0</v>
      </c>
      <c r="E233" s="129">
        <v>3956.97</v>
      </c>
      <c r="F233" s="129">
        <v>6027.27</v>
      </c>
      <c r="G233" s="129">
        <v>4110.96</v>
      </c>
      <c r="H233" s="129">
        <v>5351.96</v>
      </c>
      <c r="I233" s="129">
        <v>4008.69</v>
      </c>
      <c r="J233" s="129">
        <v>5070.3999999999996</v>
      </c>
      <c r="K233" s="129">
        <v>3676.13</v>
      </c>
      <c r="L233" s="129">
        <v>1337</v>
      </c>
      <c r="M233" s="129">
        <v>4023.37</v>
      </c>
      <c r="N233" s="130">
        <v>41323.479999999996</v>
      </c>
    </row>
    <row r="234" spans="1:14" ht="33" customHeight="1" x14ac:dyDescent="0.2">
      <c r="A234" s="80" t="s">
        <v>261</v>
      </c>
      <c r="B234" s="129">
        <v>0</v>
      </c>
      <c r="C234" s="129">
        <v>0</v>
      </c>
      <c r="D234" s="129">
        <v>0</v>
      </c>
      <c r="E234" s="129">
        <v>0</v>
      </c>
      <c r="F234" s="129">
        <v>0</v>
      </c>
      <c r="G234" s="129">
        <v>0</v>
      </c>
      <c r="H234" s="129">
        <v>0</v>
      </c>
      <c r="I234" s="129">
        <v>0</v>
      </c>
      <c r="J234" s="129">
        <v>0</v>
      </c>
      <c r="K234" s="129">
        <v>0</v>
      </c>
      <c r="L234" s="129">
        <v>0</v>
      </c>
      <c r="M234" s="129">
        <v>0</v>
      </c>
      <c r="N234" s="130">
        <v>0</v>
      </c>
    </row>
    <row r="235" spans="1:14" ht="33" customHeight="1" thickBot="1" x14ac:dyDescent="0.25">
      <c r="A235" s="80" t="s">
        <v>262</v>
      </c>
      <c r="B235" s="129">
        <v>2536</v>
      </c>
      <c r="C235" s="129">
        <v>1990</v>
      </c>
      <c r="D235" s="129">
        <v>2605</v>
      </c>
      <c r="E235" s="129">
        <v>2207</v>
      </c>
      <c r="F235" s="129">
        <v>3626</v>
      </c>
      <c r="G235" s="129">
        <v>1140</v>
      </c>
      <c r="H235" s="129">
        <v>445</v>
      </c>
      <c r="I235" s="129">
        <v>570</v>
      </c>
      <c r="J235" s="129">
        <v>1550</v>
      </c>
      <c r="K235" s="129">
        <v>2938</v>
      </c>
      <c r="L235" s="129">
        <v>2008</v>
      </c>
      <c r="M235" s="129">
        <v>1079</v>
      </c>
      <c r="N235" s="130">
        <v>22694</v>
      </c>
    </row>
    <row r="236" spans="1:14" ht="33" customHeight="1" thickBot="1" x14ac:dyDescent="0.25">
      <c r="A236" s="132" t="s">
        <v>263</v>
      </c>
      <c r="B236" s="133">
        <v>0</v>
      </c>
      <c r="C236" s="133">
        <v>0</v>
      </c>
      <c r="D236" s="133">
        <v>0</v>
      </c>
      <c r="E236" s="133">
        <v>0</v>
      </c>
      <c r="F236" s="133">
        <v>0</v>
      </c>
      <c r="G236" s="133">
        <v>0</v>
      </c>
      <c r="H236" s="133">
        <v>0</v>
      </c>
      <c r="I236" s="133">
        <v>0</v>
      </c>
      <c r="J236" s="133">
        <v>0</v>
      </c>
      <c r="K236" s="133">
        <v>0</v>
      </c>
      <c r="L236" s="133">
        <v>0</v>
      </c>
      <c r="M236" s="133">
        <v>0</v>
      </c>
      <c r="N236" s="133">
        <v>0</v>
      </c>
    </row>
    <row r="237" spans="1:14" ht="33" customHeight="1" x14ac:dyDescent="0.2">
      <c r="A237" s="80" t="s">
        <v>264</v>
      </c>
      <c r="B237" s="129">
        <v>0</v>
      </c>
      <c r="C237" s="129">
        <v>0</v>
      </c>
      <c r="D237" s="129">
        <v>0</v>
      </c>
      <c r="E237" s="129">
        <v>0</v>
      </c>
      <c r="F237" s="129">
        <v>0</v>
      </c>
      <c r="G237" s="129">
        <v>0</v>
      </c>
      <c r="H237" s="129">
        <v>0</v>
      </c>
      <c r="I237" s="129">
        <v>0</v>
      </c>
      <c r="J237" s="129">
        <v>0</v>
      </c>
      <c r="K237" s="129">
        <v>0</v>
      </c>
      <c r="L237" s="129">
        <v>0</v>
      </c>
      <c r="M237" s="129">
        <v>0</v>
      </c>
      <c r="N237" s="130">
        <v>0</v>
      </c>
    </row>
    <row r="238" spans="1:14" ht="33" customHeight="1" x14ac:dyDescent="0.2">
      <c r="A238" s="80" t="s">
        <v>265</v>
      </c>
      <c r="B238" s="129">
        <v>0</v>
      </c>
      <c r="C238" s="129">
        <v>0</v>
      </c>
      <c r="D238" s="129">
        <v>0</v>
      </c>
      <c r="E238" s="129">
        <v>0</v>
      </c>
      <c r="F238" s="129">
        <v>0</v>
      </c>
      <c r="G238" s="129">
        <v>0</v>
      </c>
      <c r="H238" s="129">
        <v>0</v>
      </c>
      <c r="I238" s="129">
        <v>0</v>
      </c>
      <c r="J238" s="129">
        <v>0</v>
      </c>
      <c r="K238" s="129">
        <v>0</v>
      </c>
      <c r="L238" s="129">
        <v>0</v>
      </c>
      <c r="M238" s="129">
        <v>0</v>
      </c>
      <c r="N238" s="130">
        <v>0</v>
      </c>
    </row>
    <row r="239" spans="1:14" ht="33" customHeight="1" x14ac:dyDescent="0.2">
      <c r="A239" s="80" t="s">
        <v>266</v>
      </c>
      <c r="B239" s="129">
        <v>0</v>
      </c>
      <c r="C239" s="129">
        <v>0</v>
      </c>
      <c r="D239" s="129">
        <v>0</v>
      </c>
      <c r="E239" s="129">
        <v>0</v>
      </c>
      <c r="F239" s="129">
        <v>0</v>
      </c>
      <c r="G239" s="129">
        <v>0</v>
      </c>
      <c r="H239" s="129">
        <v>0</v>
      </c>
      <c r="I239" s="129">
        <v>0</v>
      </c>
      <c r="J239" s="129">
        <v>0</v>
      </c>
      <c r="K239" s="129">
        <v>0</v>
      </c>
      <c r="L239" s="129">
        <v>0</v>
      </c>
      <c r="M239" s="129">
        <v>0</v>
      </c>
      <c r="N239" s="130">
        <v>0</v>
      </c>
    </row>
    <row r="240" spans="1:14" ht="33" customHeight="1" thickBot="1" x14ac:dyDescent="0.25">
      <c r="A240" s="80" t="s">
        <v>267</v>
      </c>
      <c r="B240" s="129">
        <v>0</v>
      </c>
      <c r="C240" s="129">
        <v>0</v>
      </c>
      <c r="D240" s="129">
        <v>0</v>
      </c>
      <c r="E240" s="129">
        <v>0</v>
      </c>
      <c r="F240" s="129">
        <v>0</v>
      </c>
      <c r="G240" s="129">
        <v>0</v>
      </c>
      <c r="H240" s="129">
        <v>0</v>
      </c>
      <c r="I240" s="129">
        <v>0</v>
      </c>
      <c r="J240" s="129">
        <v>0</v>
      </c>
      <c r="K240" s="129">
        <v>0</v>
      </c>
      <c r="L240" s="129">
        <v>0</v>
      </c>
      <c r="M240" s="129">
        <v>0</v>
      </c>
      <c r="N240" s="130">
        <v>0</v>
      </c>
    </row>
    <row r="241" spans="1:14" ht="33" customHeight="1" thickBot="1" x14ac:dyDescent="0.25">
      <c r="A241" s="132" t="s">
        <v>268</v>
      </c>
      <c r="B241" s="134">
        <v>2361</v>
      </c>
      <c r="C241" s="134">
        <v>1794</v>
      </c>
      <c r="D241" s="134">
        <v>1762</v>
      </c>
      <c r="E241" s="134">
        <v>1107</v>
      </c>
      <c r="F241" s="134">
        <v>1862</v>
      </c>
      <c r="G241" s="134">
        <v>2730</v>
      </c>
      <c r="H241" s="134">
        <v>3122</v>
      </c>
      <c r="I241" s="134">
        <v>3383</v>
      </c>
      <c r="J241" s="134">
        <v>3442</v>
      </c>
      <c r="K241" s="134">
        <v>3286</v>
      </c>
      <c r="L241" s="134">
        <v>2414</v>
      </c>
      <c r="M241" s="134">
        <v>3032</v>
      </c>
      <c r="N241" s="134">
        <v>30295</v>
      </c>
    </row>
    <row r="242" spans="1:14" ht="33" customHeight="1" x14ac:dyDescent="0.2">
      <c r="A242" s="80" t="s">
        <v>269</v>
      </c>
      <c r="B242" s="129">
        <v>0</v>
      </c>
      <c r="C242" s="129">
        <v>0</v>
      </c>
      <c r="D242" s="129">
        <v>0</v>
      </c>
      <c r="E242" s="129">
        <v>0</v>
      </c>
      <c r="F242" s="129">
        <v>0</v>
      </c>
      <c r="G242" s="129">
        <v>0</v>
      </c>
      <c r="H242" s="129">
        <v>0</v>
      </c>
      <c r="I242" s="129">
        <v>0</v>
      </c>
      <c r="J242" s="129">
        <v>0</v>
      </c>
      <c r="K242" s="129">
        <v>0</v>
      </c>
      <c r="L242" s="129">
        <v>0</v>
      </c>
      <c r="M242" s="129">
        <v>0</v>
      </c>
      <c r="N242" s="135">
        <v>0</v>
      </c>
    </row>
    <row r="243" spans="1:14" ht="33" customHeight="1" thickBot="1" x14ac:dyDescent="0.25">
      <c r="A243" s="80" t="s">
        <v>270</v>
      </c>
      <c r="B243" s="129">
        <v>2361</v>
      </c>
      <c r="C243" s="129">
        <v>1794</v>
      </c>
      <c r="D243" s="129">
        <v>1762</v>
      </c>
      <c r="E243" s="129">
        <v>1107</v>
      </c>
      <c r="F243" s="129">
        <v>1862</v>
      </c>
      <c r="G243" s="129">
        <v>2730</v>
      </c>
      <c r="H243" s="129">
        <v>3122</v>
      </c>
      <c r="I243" s="129">
        <v>3383</v>
      </c>
      <c r="J243" s="129">
        <v>3442</v>
      </c>
      <c r="K243" s="129">
        <v>3286</v>
      </c>
      <c r="L243" s="129">
        <v>2414</v>
      </c>
      <c r="M243" s="129">
        <v>3032</v>
      </c>
      <c r="N243" s="135">
        <v>30295</v>
      </c>
    </row>
    <row r="244" spans="1:14" ht="33" customHeight="1" thickBot="1" x14ac:dyDescent="0.25">
      <c r="A244" s="132" t="s">
        <v>271</v>
      </c>
      <c r="B244" s="133">
        <v>66651</v>
      </c>
      <c r="C244" s="133">
        <v>96092</v>
      </c>
      <c r="D244" s="133">
        <v>185238</v>
      </c>
      <c r="E244" s="133">
        <v>131129</v>
      </c>
      <c r="F244" s="133">
        <v>231044</v>
      </c>
      <c r="G244" s="133">
        <v>316334</v>
      </c>
      <c r="H244" s="133">
        <v>347247</v>
      </c>
      <c r="I244" s="133">
        <v>293959</v>
      </c>
      <c r="J244" s="133">
        <v>286142</v>
      </c>
      <c r="K244" s="133">
        <v>350514</v>
      </c>
      <c r="L244" s="133">
        <v>311872</v>
      </c>
      <c r="M244" s="133">
        <v>201409</v>
      </c>
      <c r="N244" s="133">
        <v>2817631</v>
      </c>
    </row>
    <row r="245" spans="1:14" ht="33" customHeight="1" x14ac:dyDescent="0.2">
      <c r="A245" s="80" t="s">
        <v>272</v>
      </c>
      <c r="B245" s="129">
        <v>0</v>
      </c>
      <c r="C245" s="129">
        <v>0</v>
      </c>
      <c r="D245" s="129">
        <v>0</v>
      </c>
      <c r="E245" s="129">
        <v>0</v>
      </c>
      <c r="F245" s="129">
        <v>0</v>
      </c>
      <c r="G245" s="129">
        <v>0</v>
      </c>
      <c r="H245" s="129">
        <v>0</v>
      </c>
      <c r="I245" s="129">
        <v>0</v>
      </c>
      <c r="J245" s="129">
        <v>0</v>
      </c>
      <c r="K245" s="129">
        <v>0</v>
      </c>
      <c r="L245" s="129">
        <v>0</v>
      </c>
      <c r="M245" s="129">
        <v>0</v>
      </c>
      <c r="N245" s="135">
        <v>0</v>
      </c>
    </row>
    <row r="246" spans="1:14" ht="33" customHeight="1" x14ac:dyDescent="0.2">
      <c r="A246" s="80" t="s">
        <v>273</v>
      </c>
      <c r="B246" s="129">
        <v>0</v>
      </c>
      <c r="C246" s="129">
        <v>0</v>
      </c>
      <c r="D246" s="129">
        <v>0</v>
      </c>
      <c r="E246" s="129">
        <v>0</v>
      </c>
      <c r="F246" s="129">
        <v>0</v>
      </c>
      <c r="G246" s="129">
        <v>0</v>
      </c>
      <c r="H246" s="129">
        <v>0</v>
      </c>
      <c r="I246" s="129">
        <v>0</v>
      </c>
      <c r="J246" s="129">
        <v>0</v>
      </c>
      <c r="K246" s="129">
        <v>0</v>
      </c>
      <c r="L246" s="129">
        <v>0</v>
      </c>
      <c r="M246" s="129">
        <v>0</v>
      </c>
      <c r="N246" s="135">
        <v>0</v>
      </c>
    </row>
    <row r="247" spans="1:14" ht="33" customHeight="1" x14ac:dyDescent="0.2">
      <c r="A247" s="80" t="s">
        <v>274</v>
      </c>
      <c r="B247" s="129">
        <v>0</v>
      </c>
      <c r="C247" s="129">
        <v>0</v>
      </c>
      <c r="D247" s="129">
        <v>0</v>
      </c>
      <c r="E247" s="129">
        <v>0</v>
      </c>
      <c r="F247" s="129">
        <v>0</v>
      </c>
      <c r="G247" s="129">
        <v>0</v>
      </c>
      <c r="H247" s="129">
        <v>0</v>
      </c>
      <c r="I247" s="129">
        <v>0</v>
      </c>
      <c r="J247" s="129">
        <v>0</v>
      </c>
      <c r="K247" s="129">
        <v>0</v>
      </c>
      <c r="L247" s="129">
        <v>0</v>
      </c>
      <c r="M247" s="129">
        <v>0</v>
      </c>
      <c r="N247" s="135">
        <v>0</v>
      </c>
    </row>
    <row r="248" spans="1:14" ht="33" customHeight="1" x14ac:dyDescent="0.2">
      <c r="A248" s="80" t="s">
        <v>275</v>
      </c>
      <c r="B248" s="129">
        <v>31616</v>
      </c>
      <c r="C248" s="129">
        <v>37811</v>
      </c>
      <c r="D248" s="129">
        <v>73354</v>
      </c>
      <c r="E248" s="129">
        <v>48805</v>
      </c>
      <c r="F248" s="129">
        <v>17434</v>
      </c>
      <c r="G248" s="129">
        <v>36435</v>
      </c>
      <c r="H248" s="129">
        <v>128153</v>
      </c>
      <c r="I248" s="129">
        <v>57797</v>
      </c>
      <c r="J248" s="129">
        <v>38636</v>
      </c>
      <c r="K248" s="129">
        <v>115522</v>
      </c>
      <c r="L248" s="129">
        <v>86037</v>
      </c>
      <c r="M248" s="129">
        <v>62853</v>
      </c>
      <c r="N248" s="135">
        <v>734453</v>
      </c>
    </row>
    <row r="249" spans="1:14" ht="33" customHeight="1" x14ac:dyDescent="0.2">
      <c r="A249" s="80" t="s">
        <v>276</v>
      </c>
      <c r="B249" s="129">
        <v>12130</v>
      </c>
      <c r="C249" s="129">
        <v>2540</v>
      </c>
      <c r="D249" s="129">
        <v>5410</v>
      </c>
      <c r="E249" s="129">
        <v>4030</v>
      </c>
      <c r="F249" s="129">
        <v>3710</v>
      </c>
      <c r="G249" s="129">
        <v>6910</v>
      </c>
      <c r="H249" s="129">
        <v>9679</v>
      </c>
      <c r="I249" s="129">
        <v>9890</v>
      </c>
      <c r="J249" s="129">
        <v>10440</v>
      </c>
      <c r="K249" s="129">
        <v>11545</v>
      </c>
      <c r="L249" s="129">
        <v>10740</v>
      </c>
      <c r="M249" s="129">
        <v>11028</v>
      </c>
      <c r="N249" s="135">
        <v>98052</v>
      </c>
    </row>
    <row r="250" spans="1:14" ht="33" customHeight="1" x14ac:dyDescent="0.2">
      <c r="A250" s="80" t="s">
        <v>277</v>
      </c>
      <c r="B250" s="129">
        <v>0</v>
      </c>
      <c r="C250" s="129">
        <v>0</v>
      </c>
      <c r="D250" s="129">
        <v>2536</v>
      </c>
      <c r="E250" s="129">
        <v>0</v>
      </c>
      <c r="F250" s="129">
        <v>0</v>
      </c>
      <c r="G250" s="129">
        <v>0</v>
      </c>
      <c r="H250" s="129">
        <v>0</v>
      </c>
      <c r="I250" s="129">
        <v>0</v>
      </c>
      <c r="J250" s="129">
        <v>0</v>
      </c>
      <c r="K250" s="129">
        <v>0</v>
      </c>
      <c r="L250" s="129">
        <v>3497</v>
      </c>
      <c r="M250" s="129">
        <v>0</v>
      </c>
      <c r="N250" s="135">
        <v>6033</v>
      </c>
    </row>
    <row r="251" spans="1:14" ht="33" customHeight="1" x14ac:dyDescent="0.2">
      <c r="A251" s="80" t="s">
        <v>278</v>
      </c>
      <c r="B251" s="129">
        <v>2270</v>
      </c>
      <c r="C251" s="129">
        <v>1497</v>
      </c>
      <c r="D251" s="129">
        <v>949</v>
      </c>
      <c r="E251" s="129">
        <v>0</v>
      </c>
      <c r="F251" s="129">
        <v>1510</v>
      </c>
      <c r="G251" s="129">
        <v>3029</v>
      </c>
      <c r="H251" s="129">
        <v>3028</v>
      </c>
      <c r="I251" s="129">
        <v>7355</v>
      </c>
      <c r="J251" s="129">
        <v>4731</v>
      </c>
      <c r="K251" s="129">
        <v>4634</v>
      </c>
      <c r="L251" s="129">
        <v>1510</v>
      </c>
      <c r="M251" s="129">
        <v>0</v>
      </c>
      <c r="N251" s="135">
        <v>30513</v>
      </c>
    </row>
    <row r="252" spans="1:14" ht="33" customHeight="1" x14ac:dyDescent="0.2">
      <c r="A252" s="80" t="s">
        <v>279</v>
      </c>
      <c r="B252" s="129">
        <v>12889</v>
      </c>
      <c r="C252" s="129">
        <v>8824</v>
      </c>
      <c r="D252" s="129">
        <v>12632</v>
      </c>
      <c r="E252" s="129">
        <v>0</v>
      </c>
      <c r="F252" s="129">
        <v>0</v>
      </c>
      <c r="G252" s="129">
        <v>0</v>
      </c>
      <c r="H252" s="129">
        <v>0</v>
      </c>
      <c r="I252" s="129">
        <v>0</v>
      </c>
      <c r="J252" s="129">
        <v>2712</v>
      </c>
      <c r="K252" s="129">
        <v>8235</v>
      </c>
      <c r="L252" s="129">
        <v>6621</v>
      </c>
      <c r="M252" s="129">
        <v>2400</v>
      </c>
      <c r="N252" s="135">
        <v>54313</v>
      </c>
    </row>
    <row r="253" spans="1:14" ht="33" customHeight="1" x14ac:dyDescent="0.2">
      <c r="A253" s="80" t="s">
        <v>280</v>
      </c>
      <c r="B253" s="129">
        <v>7546</v>
      </c>
      <c r="C253" s="129">
        <v>45095</v>
      </c>
      <c r="D253" s="129">
        <v>90357</v>
      </c>
      <c r="E253" s="129">
        <v>78294</v>
      </c>
      <c r="F253" s="129">
        <v>208265</v>
      </c>
      <c r="G253" s="129">
        <v>264310</v>
      </c>
      <c r="H253" s="129">
        <v>194612</v>
      </c>
      <c r="I253" s="129">
        <v>208442</v>
      </c>
      <c r="J253" s="129">
        <v>217648</v>
      </c>
      <c r="K253" s="129">
        <v>201828</v>
      </c>
      <c r="L253" s="129">
        <v>199792</v>
      </c>
      <c r="M253" s="129">
        <v>116403</v>
      </c>
      <c r="N253" s="135">
        <v>1832592</v>
      </c>
    </row>
    <row r="254" spans="1:14" ht="33" customHeight="1" x14ac:dyDescent="0.2">
      <c r="A254" s="80" t="s">
        <v>281</v>
      </c>
      <c r="B254" s="129">
        <v>0</v>
      </c>
      <c r="C254" s="129">
        <v>0</v>
      </c>
      <c r="D254" s="129">
        <v>0</v>
      </c>
      <c r="E254" s="129">
        <v>0</v>
      </c>
      <c r="F254" s="129">
        <v>0</v>
      </c>
      <c r="G254" s="129">
        <v>0</v>
      </c>
      <c r="H254" s="129">
        <v>0</v>
      </c>
      <c r="I254" s="129">
        <v>0</v>
      </c>
      <c r="J254" s="129">
        <v>0</v>
      </c>
      <c r="K254" s="129">
        <v>0</v>
      </c>
      <c r="L254" s="129">
        <v>0</v>
      </c>
      <c r="M254" s="129">
        <v>0</v>
      </c>
      <c r="N254" s="135">
        <v>0</v>
      </c>
    </row>
    <row r="255" spans="1:14" ht="33" customHeight="1" thickBot="1" x14ac:dyDescent="0.25">
      <c r="A255" s="80" t="s">
        <v>282</v>
      </c>
      <c r="B255" s="129">
        <v>200</v>
      </c>
      <c r="C255" s="129">
        <v>325</v>
      </c>
      <c r="D255" s="129">
        <v>0</v>
      </c>
      <c r="E255" s="129">
        <v>0</v>
      </c>
      <c r="F255" s="129">
        <v>125</v>
      </c>
      <c r="G255" s="129">
        <v>5650</v>
      </c>
      <c r="H255" s="129">
        <v>11775</v>
      </c>
      <c r="I255" s="129">
        <v>10475</v>
      </c>
      <c r="J255" s="129">
        <v>11975</v>
      </c>
      <c r="K255" s="129">
        <v>8750</v>
      </c>
      <c r="L255" s="129">
        <v>3675</v>
      </c>
      <c r="M255" s="129">
        <v>8725</v>
      </c>
      <c r="N255" s="135">
        <v>61675</v>
      </c>
    </row>
    <row r="256" spans="1:14" ht="33" customHeight="1" thickBot="1" x14ac:dyDescent="0.25">
      <c r="A256" s="132" t="s">
        <v>283</v>
      </c>
      <c r="B256" s="133">
        <v>0</v>
      </c>
      <c r="C256" s="133">
        <v>0</v>
      </c>
      <c r="D256" s="133">
        <v>0</v>
      </c>
      <c r="E256" s="133">
        <v>0</v>
      </c>
      <c r="F256" s="133">
        <v>0</v>
      </c>
      <c r="G256" s="133">
        <v>0</v>
      </c>
      <c r="H256" s="133">
        <v>0</v>
      </c>
      <c r="I256" s="133">
        <v>0</v>
      </c>
      <c r="J256" s="133">
        <v>0</v>
      </c>
      <c r="K256" s="133">
        <v>0</v>
      </c>
      <c r="L256" s="133">
        <v>0</v>
      </c>
      <c r="M256" s="133">
        <v>0</v>
      </c>
      <c r="N256" s="133">
        <v>0</v>
      </c>
    </row>
    <row r="257" spans="1:14" ht="33" customHeight="1" thickBot="1" x14ac:dyDescent="0.25">
      <c r="A257" s="81" t="s">
        <v>283</v>
      </c>
      <c r="B257" s="136">
        <v>0</v>
      </c>
      <c r="C257" s="136">
        <v>0</v>
      </c>
      <c r="D257" s="136">
        <v>0</v>
      </c>
      <c r="E257" s="136">
        <v>0</v>
      </c>
      <c r="F257" s="136">
        <v>0</v>
      </c>
      <c r="G257" s="136">
        <v>0</v>
      </c>
      <c r="H257" s="136">
        <v>0</v>
      </c>
      <c r="I257" s="136">
        <v>0</v>
      </c>
      <c r="J257" s="136">
        <v>0</v>
      </c>
      <c r="K257" s="136">
        <v>0</v>
      </c>
      <c r="L257" s="136">
        <v>0</v>
      </c>
      <c r="M257" s="136">
        <v>0</v>
      </c>
      <c r="N257" s="135">
        <v>0</v>
      </c>
    </row>
    <row r="258" spans="1:14" ht="33" customHeight="1" thickBot="1" x14ac:dyDescent="0.25">
      <c r="A258" s="132" t="s">
        <v>284</v>
      </c>
      <c r="B258" s="133">
        <v>25045</v>
      </c>
      <c r="C258" s="133">
        <v>20753</v>
      </c>
      <c r="D258" s="133">
        <v>36168</v>
      </c>
      <c r="E258" s="133">
        <v>25211</v>
      </c>
      <c r="F258" s="133">
        <v>25621</v>
      </c>
      <c r="G258" s="133">
        <v>22861</v>
      </c>
      <c r="H258" s="133">
        <v>17471</v>
      </c>
      <c r="I258" s="133">
        <v>27631</v>
      </c>
      <c r="J258" s="133">
        <v>27743</v>
      </c>
      <c r="K258" s="133">
        <v>19203</v>
      </c>
      <c r="L258" s="133">
        <v>18566</v>
      </c>
      <c r="M258" s="133">
        <v>17802</v>
      </c>
      <c r="N258" s="133">
        <v>284075</v>
      </c>
    </row>
    <row r="259" spans="1:14" ht="33" customHeight="1" x14ac:dyDescent="0.2">
      <c r="A259" s="80" t="s">
        <v>285</v>
      </c>
      <c r="B259" s="129">
        <v>0</v>
      </c>
      <c r="C259" s="129">
        <v>0</v>
      </c>
      <c r="D259" s="129">
        <v>0</v>
      </c>
      <c r="E259" s="129">
        <v>0</v>
      </c>
      <c r="F259" s="129">
        <v>0</v>
      </c>
      <c r="G259" s="129">
        <v>0</v>
      </c>
      <c r="H259" s="129">
        <v>0</v>
      </c>
      <c r="I259" s="129">
        <v>0</v>
      </c>
      <c r="J259" s="129">
        <v>0</v>
      </c>
      <c r="K259" s="129">
        <v>0</v>
      </c>
      <c r="L259" s="129">
        <v>0</v>
      </c>
      <c r="M259" s="129">
        <v>0</v>
      </c>
      <c r="N259" s="135">
        <v>0</v>
      </c>
    </row>
    <row r="260" spans="1:14" ht="33" customHeight="1" x14ac:dyDescent="0.2">
      <c r="A260" s="80" t="s">
        <v>286</v>
      </c>
      <c r="B260" s="129">
        <v>21545</v>
      </c>
      <c r="C260" s="129">
        <v>14623</v>
      </c>
      <c r="D260" s="129">
        <v>26519</v>
      </c>
      <c r="E260" s="129">
        <v>17314</v>
      </c>
      <c r="F260" s="129">
        <v>17374</v>
      </c>
      <c r="G260" s="129">
        <v>16954</v>
      </c>
      <c r="H260" s="129">
        <v>12621</v>
      </c>
      <c r="I260" s="129">
        <v>19102</v>
      </c>
      <c r="J260" s="129">
        <v>19003</v>
      </c>
      <c r="K260" s="129">
        <v>12561</v>
      </c>
      <c r="L260" s="129">
        <v>8698</v>
      </c>
      <c r="M260" s="129">
        <v>11008</v>
      </c>
      <c r="N260" s="135">
        <v>197322</v>
      </c>
    </row>
    <row r="261" spans="1:14" ht="33" customHeight="1" x14ac:dyDescent="0.2">
      <c r="A261" s="80" t="s">
        <v>287</v>
      </c>
      <c r="B261" s="129">
        <v>2154</v>
      </c>
      <c r="C261" s="129">
        <v>4555</v>
      </c>
      <c r="D261" s="129">
        <v>5752</v>
      </c>
      <c r="E261" s="129">
        <v>6720</v>
      </c>
      <c r="F261" s="129">
        <v>5426</v>
      </c>
      <c r="G261" s="129">
        <v>3315</v>
      </c>
      <c r="H261" s="129">
        <v>3531</v>
      </c>
      <c r="I261" s="129">
        <v>7099</v>
      </c>
      <c r="J261" s="129">
        <v>4950</v>
      </c>
      <c r="K261" s="129">
        <v>4211</v>
      </c>
      <c r="L261" s="129">
        <v>5239</v>
      </c>
      <c r="M261" s="129">
        <v>2756</v>
      </c>
      <c r="N261" s="135">
        <v>55708</v>
      </c>
    </row>
    <row r="262" spans="1:14" ht="33" customHeight="1" x14ac:dyDescent="0.2">
      <c r="A262" s="80" t="s">
        <v>288</v>
      </c>
      <c r="B262" s="129">
        <v>1346</v>
      </c>
      <c r="C262" s="129">
        <v>1575</v>
      </c>
      <c r="D262" s="129">
        <v>3897</v>
      </c>
      <c r="E262" s="129">
        <v>1177</v>
      </c>
      <c r="F262" s="129">
        <v>2821</v>
      </c>
      <c r="G262" s="129">
        <v>2592</v>
      </c>
      <c r="H262" s="129">
        <v>1319</v>
      </c>
      <c r="I262" s="129">
        <v>1430</v>
      </c>
      <c r="J262" s="129">
        <v>3790</v>
      </c>
      <c r="K262" s="129">
        <v>2431</v>
      </c>
      <c r="L262" s="129">
        <v>4629</v>
      </c>
      <c r="M262" s="129">
        <v>4038</v>
      </c>
      <c r="N262" s="135">
        <v>31045</v>
      </c>
    </row>
    <row r="263" spans="1:14" ht="33" customHeight="1" x14ac:dyDescent="0.2">
      <c r="A263" s="80" t="s">
        <v>289</v>
      </c>
      <c r="B263" s="129">
        <v>0</v>
      </c>
      <c r="C263" s="129">
        <v>0</v>
      </c>
      <c r="D263" s="129">
        <v>0</v>
      </c>
      <c r="E263" s="129">
        <v>0</v>
      </c>
      <c r="F263" s="129">
        <v>0</v>
      </c>
      <c r="G263" s="129">
        <v>0</v>
      </c>
      <c r="H263" s="129">
        <v>0</v>
      </c>
      <c r="I263" s="129">
        <v>0</v>
      </c>
      <c r="J263" s="129">
        <v>0</v>
      </c>
      <c r="K263" s="129">
        <v>0</v>
      </c>
      <c r="L263" s="129">
        <v>0</v>
      </c>
      <c r="M263" s="129">
        <v>0</v>
      </c>
      <c r="N263" s="135">
        <v>0</v>
      </c>
    </row>
    <row r="264" spans="1:14" ht="33" customHeight="1" x14ac:dyDescent="0.2">
      <c r="A264" s="80" t="s">
        <v>290</v>
      </c>
      <c r="B264" s="129">
        <v>0</v>
      </c>
      <c r="C264" s="129">
        <v>0</v>
      </c>
      <c r="D264" s="129">
        <v>0</v>
      </c>
      <c r="E264" s="129">
        <v>0</v>
      </c>
      <c r="F264" s="129">
        <v>0</v>
      </c>
      <c r="G264" s="129">
        <v>0</v>
      </c>
      <c r="H264" s="129">
        <v>0</v>
      </c>
      <c r="I264" s="129">
        <v>0</v>
      </c>
      <c r="J264" s="129">
        <v>0</v>
      </c>
      <c r="K264" s="129">
        <v>0</v>
      </c>
      <c r="L264" s="129">
        <v>0</v>
      </c>
      <c r="M264" s="129">
        <v>0</v>
      </c>
      <c r="N264" s="135">
        <v>0</v>
      </c>
    </row>
    <row r="265" spans="1:14" ht="33" customHeight="1" x14ac:dyDescent="0.2">
      <c r="A265" s="80" t="s">
        <v>291</v>
      </c>
      <c r="B265" s="129">
        <v>0</v>
      </c>
      <c r="C265" s="129">
        <v>0</v>
      </c>
      <c r="D265" s="129">
        <v>0</v>
      </c>
      <c r="E265" s="129">
        <v>0</v>
      </c>
      <c r="F265" s="129">
        <v>0</v>
      </c>
      <c r="G265" s="129">
        <v>0</v>
      </c>
      <c r="H265" s="129">
        <v>0</v>
      </c>
      <c r="I265" s="129">
        <v>0</v>
      </c>
      <c r="J265" s="129">
        <v>0</v>
      </c>
      <c r="K265" s="129">
        <v>0</v>
      </c>
      <c r="L265" s="129">
        <v>0</v>
      </c>
      <c r="M265" s="129">
        <v>0</v>
      </c>
      <c r="N265" s="135">
        <v>0</v>
      </c>
    </row>
    <row r="266" spans="1:14" ht="33" customHeight="1" x14ac:dyDescent="0.2">
      <c r="A266" s="80" t="s">
        <v>292</v>
      </c>
      <c r="B266" s="129">
        <v>0</v>
      </c>
      <c r="C266" s="129">
        <v>0</v>
      </c>
      <c r="D266" s="129">
        <v>0</v>
      </c>
      <c r="E266" s="129">
        <v>0</v>
      </c>
      <c r="F266" s="129">
        <v>0</v>
      </c>
      <c r="G266" s="129">
        <v>0</v>
      </c>
      <c r="H266" s="129">
        <v>0</v>
      </c>
      <c r="I266" s="129">
        <v>0</v>
      </c>
      <c r="J266" s="129">
        <v>0</v>
      </c>
      <c r="K266" s="129">
        <v>0</v>
      </c>
      <c r="L266" s="129">
        <v>0</v>
      </c>
      <c r="M266" s="129">
        <v>0</v>
      </c>
      <c r="N266" s="135">
        <v>0</v>
      </c>
    </row>
    <row r="267" spans="1:14" ht="33" customHeight="1" x14ac:dyDescent="0.2">
      <c r="A267" s="80" t="s">
        <v>293</v>
      </c>
      <c r="B267" s="129">
        <v>0</v>
      </c>
      <c r="C267" s="129">
        <v>0</v>
      </c>
      <c r="D267" s="129">
        <v>0</v>
      </c>
      <c r="E267" s="129">
        <v>0</v>
      </c>
      <c r="F267" s="129">
        <v>0</v>
      </c>
      <c r="G267" s="129">
        <v>0</v>
      </c>
      <c r="H267" s="129">
        <v>0</v>
      </c>
      <c r="I267" s="129">
        <v>0</v>
      </c>
      <c r="J267" s="129">
        <v>0</v>
      </c>
      <c r="K267" s="129">
        <v>0</v>
      </c>
      <c r="L267" s="129">
        <v>0</v>
      </c>
      <c r="M267" s="129">
        <v>0</v>
      </c>
      <c r="N267" s="135">
        <v>0</v>
      </c>
    </row>
    <row r="268" spans="1:14" ht="33" customHeight="1" thickBot="1" x14ac:dyDescent="0.25">
      <c r="A268" s="80" t="s">
        <v>294</v>
      </c>
      <c r="B268" s="129">
        <v>0</v>
      </c>
      <c r="C268" s="129">
        <v>0</v>
      </c>
      <c r="D268" s="129">
        <v>0</v>
      </c>
      <c r="E268" s="129">
        <v>0</v>
      </c>
      <c r="F268" s="129">
        <v>0</v>
      </c>
      <c r="G268" s="129">
        <v>0</v>
      </c>
      <c r="H268" s="129">
        <v>0</v>
      </c>
      <c r="I268" s="129">
        <v>0</v>
      </c>
      <c r="J268" s="129">
        <v>0</v>
      </c>
      <c r="K268" s="129">
        <v>0</v>
      </c>
      <c r="L268" s="129">
        <v>0</v>
      </c>
      <c r="M268" s="129">
        <v>0</v>
      </c>
      <c r="N268" s="135">
        <v>0</v>
      </c>
    </row>
    <row r="269" spans="1:14" ht="33" customHeight="1" thickBot="1" x14ac:dyDescent="0.25">
      <c r="A269" s="132" t="s">
        <v>295</v>
      </c>
      <c r="B269" s="133">
        <v>31287</v>
      </c>
      <c r="C269" s="133">
        <v>9690</v>
      </c>
      <c r="D269" s="133">
        <v>18369</v>
      </c>
      <c r="E269" s="133">
        <v>10251</v>
      </c>
      <c r="F269" s="133">
        <v>9377</v>
      </c>
      <c r="G269" s="133">
        <v>6151</v>
      </c>
      <c r="H269" s="133">
        <v>18711</v>
      </c>
      <c r="I269" s="133">
        <v>25130</v>
      </c>
      <c r="J269" s="133">
        <v>29904</v>
      </c>
      <c r="K269" s="133">
        <v>35939</v>
      </c>
      <c r="L269" s="133">
        <v>24324</v>
      </c>
      <c r="M269" s="133">
        <v>27046</v>
      </c>
      <c r="N269" s="133">
        <v>246179</v>
      </c>
    </row>
    <row r="270" spans="1:14" ht="33" customHeight="1" x14ac:dyDescent="0.2">
      <c r="A270" s="80" t="s">
        <v>296</v>
      </c>
      <c r="B270" s="129">
        <v>26997</v>
      </c>
      <c r="C270" s="129">
        <v>6565</v>
      </c>
      <c r="D270" s="129">
        <v>13381</v>
      </c>
      <c r="E270" s="129">
        <v>4391</v>
      </c>
      <c r="F270" s="129">
        <v>2397</v>
      </c>
      <c r="G270" s="129">
        <v>0</v>
      </c>
      <c r="H270" s="129">
        <v>15193</v>
      </c>
      <c r="I270" s="129">
        <v>19934</v>
      </c>
      <c r="J270" s="129">
        <v>25383</v>
      </c>
      <c r="K270" s="129">
        <v>32418</v>
      </c>
      <c r="L270" s="129">
        <v>23316</v>
      </c>
      <c r="M270" s="129">
        <v>25146</v>
      </c>
      <c r="N270" s="135">
        <v>195121</v>
      </c>
    </row>
    <row r="271" spans="1:14" ht="33" customHeight="1" x14ac:dyDescent="0.2">
      <c r="A271" s="80" t="s">
        <v>297</v>
      </c>
      <c r="B271" s="129">
        <v>0</v>
      </c>
      <c r="C271" s="129">
        <v>0</v>
      </c>
      <c r="D271" s="129">
        <v>0</v>
      </c>
      <c r="E271" s="129">
        <v>0</v>
      </c>
      <c r="F271" s="129">
        <v>0</v>
      </c>
      <c r="G271" s="129">
        <v>0</v>
      </c>
      <c r="H271" s="129">
        <v>0</v>
      </c>
      <c r="I271" s="129">
        <v>0</v>
      </c>
      <c r="J271" s="129">
        <v>0</v>
      </c>
      <c r="K271" s="129">
        <v>0</v>
      </c>
      <c r="L271" s="129">
        <v>0</v>
      </c>
      <c r="M271" s="129">
        <v>0</v>
      </c>
      <c r="N271" s="135">
        <v>0</v>
      </c>
    </row>
    <row r="272" spans="1:14" ht="33" customHeight="1" x14ac:dyDescent="0.2">
      <c r="A272" s="80" t="s">
        <v>298</v>
      </c>
      <c r="B272" s="129">
        <v>3300</v>
      </c>
      <c r="C272" s="129">
        <v>2000</v>
      </c>
      <c r="D272" s="129">
        <v>2000</v>
      </c>
      <c r="E272" s="129">
        <v>1900</v>
      </c>
      <c r="F272" s="129">
        <v>5100</v>
      </c>
      <c r="G272" s="129">
        <v>4000</v>
      </c>
      <c r="H272" s="129">
        <v>2000</v>
      </c>
      <c r="I272" s="129">
        <v>3000</v>
      </c>
      <c r="J272" s="129">
        <v>3000</v>
      </c>
      <c r="K272" s="129">
        <v>2000</v>
      </c>
      <c r="L272" s="129">
        <v>1000</v>
      </c>
      <c r="M272" s="129">
        <v>1900</v>
      </c>
      <c r="N272" s="135">
        <v>31200</v>
      </c>
    </row>
    <row r="273" spans="1:14" ht="33" customHeight="1" x14ac:dyDescent="0.2">
      <c r="A273" s="80" t="s">
        <v>299</v>
      </c>
      <c r="B273" s="129">
        <v>0</v>
      </c>
      <c r="C273" s="129">
        <v>0</v>
      </c>
      <c r="D273" s="129">
        <v>0</v>
      </c>
      <c r="E273" s="129">
        <v>0</v>
      </c>
      <c r="F273" s="129">
        <v>0</v>
      </c>
      <c r="G273" s="129">
        <v>0</v>
      </c>
      <c r="H273" s="129">
        <v>0</v>
      </c>
      <c r="I273" s="129">
        <v>0</v>
      </c>
      <c r="J273" s="129">
        <v>0</v>
      </c>
      <c r="K273" s="129">
        <v>0</v>
      </c>
      <c r="L273" s="129">
        <v>0</v>
      </c>
      <c r="M273" s="129">
        <v>0</v>
      </c>
      <c r="N273" s="135">
        <v>0</v>
      </c>
    </row>
    <row r="274" spans="1:14" ht="33" customHeight="1" x14ac:dyDescent="0.2">
      <c r="A274" s="80" t="s">
        <v>300</v>
      </c>
      <c r="B274" s="129">
        <v>0</v>
      </c>
      <c r="C274" s="129">
        <v>0</v>
      </c>
      <c r="D274" s="129">
        <v>0</v>
      </c>
      <c r="E274" s="129">
        <v>0</v>
      </c>
      <c r="F274" s="129">
        <v>0</v>
      </c>
      <c r="G274" s="129">
        <v>0</v>
      </c>
      <c r="H274" s="129">
        <v>0</v>
      </c>
      <c r="I274" s="129">
        <v>0</v>
      </c>
      <c r="J274" s="129">
        <v>0</v>
      </c>
      <c r="K274" s="129">
        <v>0</v>
      </c>
      <c r="L274" s="129">
        <v>0</v>
      </c>
      <c r="M274" s="129">
        <v>0</v>
      </c>
      <c r="N274" s="135">
        <v>0</v>
      </c>
    </row>
    <row r="275" spans="1:14" ht="33" customHeight="1" x14ac:dyDescent="0.2">
      <c r="A275" s="80" t="s">
        <v>301</v>
      </c>
      <c r="B275" s="129">
        <v>990</v>
      </c>
      <c r="C275" s="129">
        <v>1125</v>
      </c>
      <c r="D275" s="129">
        <v>2988</v>
      </c>
      <c r="E275" s="129">
        <v>3960</v>
      </c>
      <c r="F275" s="129">
        <v>1880</v>
      </c>
      <c r="G275" s="129">
        <v>2151</v>
      </c>
      <c r="H275" s="129">
        <v>1518</v>
      </c>
      <c r="I275" s="129">
        <v>2196</v>
      </c>
      <c r="J275" s="129">
        <v>1521</v>
      </c>
      <c r="K275" s="129">
        <v>1521</v>
      </c>
      <c r="L275" s="129">
        <v>0</v>
      </c>
      <c r="M275" s="129">
        <v>0</v>
      </c>
      <c r="N275" s="135">
        <v>19850</v>
      </c>
    </row>
    <row r="276" spans="1:14" ht="33" customHeight="1" thickBot="1" x14ac:dyDescent="0.25">
      <c r="A276" s="80" t="s">
        <v>302</v>
      </c>
      <c r="B276" s="129">
        <v>0</v>
      </c>
      <c r="C276" s="129">
        <v>0</v>
      </c>
      <c r="D276" s="129">
        <v>0</v>
      </c>
      <c r="E276" s="129">
        <v>0</v>
      </c>
      <c r="F276" s="129">
        <v>0</v>
      </c>
      <c r="G276" s="129">
        <v>0</v>
      </c>
      <c r="H276" s="129">
        <v>0</v>
      </c>
      <c r="I276" s="129">
        <v>0</v>
      </c>
      <c r="J276" s="129">
        <v>0</v>
      </c>
      <c r="K276" s="129">
        <v>0</v>
      </c>
      <c r="L276" s="129">
        <v>8</v>
      </c>
      <c r="M276" s="129">
        <v>0</v>
      </c>
      <c r="N276" s="135">
        <v>8</v>
      </c>
    </row>
    <row r="277" spans="1:14" ht="33" customHeight="1" thickBot="1" x14ac:dyDescent="0.25">
      <c r="A277" s="132" t="s">
        <v>303</v>
      </c>
      <c r="B277" s="133">
        <v>69351</v>
      </c>
      <c r="C277" s="133">
        <v>60027</v>
      </c>
      <c r="D277" s="133">
        <v>52810</v>
      </c>
      <c r="E277" s="133">
        <v>56264</v>
      </c>
      <c r="F277" s="133">
        <v>75841</v>
      </c>
      <c r="G277" s="133">
        <v>70039</v>
      </c>
      <c r="H277" s="133">
        <v>68802</v>
      </c>
      <c r="I277" s="133">
        <v>78047</v>
      </c>
      <c r="J277" s="133">
        <v>47135</v>
      </c>
      <c r="K277" s="133">
        <v>73201</v>
      </c>
      <c r="L277" s="133">
        <v>86729</v>
      </c>
      <c r="M277" s="133">
        <v>57318</v>
      </c>
      <c r="N277" s="133">
        <v>795564</v>
      </c>
    </row>
    <row r="278" spans="1:14" ht="33" customHeight="1" x14ac:dyDescent="0.2">
      <c r="A278" s="80" t="s">
        <v>304</v>
      </c>
      <c r="B278" s="129">
        <v>0</v>
      </c>
      <c r="C278" s="129">
        <v>0</v>
      </c>
      <c r="D278" s="129">
        <v>0</v>
      </c>
      <c r="E278" s="129">
        <v>0</v>
      </c>
      <c r="F278" s="129">
        <v>0</v>
      </c>
      <c r="G278" s="129">
        <v>0</v>
      </c>
      <c r="H278" s="129">
        <v>0</v>
      </c>
      <c r="I278" s="129">
        <v>0</v>
      </c>
      <c r="J278" s="129">
        <v>0</v>
      </c>
      <c r="K278" s="129">
        <v>0</v>
      </c>
      <c r="L278" s="129">
        <v>0</v>
      </c>
      <c r="M278" s="129">
        <v>0</v>
      </c>
      <c r="N278" s="135">
        <v>0</v>
      </c>
    </row>
    <row r="279" spans="1:14" ht="33" customHeight="1" x14ac:dyDescent="0.2">
      <c r="A279" s="80" t="s">
        <v>305</v>
      </c>
      <c r="B279" s="129">
        <v>0</v>
      </c>
      <c r="C279" s="129">
        <v>0</v>
      </c>
      <c r="D279" s="129">
        <v>0</v>
      </c>
      <c r="E279" s="129">
        <v>0</v>
      </c>
      <c r="F279" s="129">
        <v>0</v>
      </c>
      <c r="G279" s="129">
        <v>0</v>
      </c>
      <c r="H279" s="129">
        <v>0</v>
      </c>
      <c r="I279" s="129">
        <v>0</v>
      </c>
      <c r="J279" s="129">
        <v>0</v>
      </c>
      <c r="K279" s="129">
        <v>0</v>
      </c>
      <c r="L279" s="129">
        <v>0</v>
      </c>
      <c r="M279" s="129">
        <v>0</v>
      </c>
      <c r="N279" s="135">
        <v>0</v>
      </c>
    </row>
    <row r="280" spans="1:14" ht="33" customHeight="1" x14ac:dyDescent="0.2">
      <c r="A280" s="80" t="s">
        <v>306</v>
      </c>
      <c r="B280" s="129">
        <v>4964</v>
      </c>
      <c r="C280" s="129">
        <v>2960</v>
      </c>
      <c r="D280" s="129">
        <v>4024</v>
      </c>
      <c r="E280" s="129">
        <v>3804</v>
      </c>
      <c r="F280" s="129">
        <v>3096</v>
      </c>
      <c r="G280" s="129">
        <v>3956</v>
      </c>
      <c r="H280" s="129">
        <v>3631</v>
      </c>
      <c r="I280" s="129">
        <v>3787</v>
      </c>
      <c r="J280" s="129">
        <v>3796</v>
      </c>
      <c r="K280" s="129">
        <v>3496</v>
      </c>
      <c r="L280" s="129">
        <v>4904</v>
      </c>
      <c r="M280" s="129">
        <v>3672</v>
      </c>
      <c r="N280" s="135">
        <v>46090</v>
      </c>
    </row>
    <row r="281" spans="1:14" ht="33" customHeight="1" x14ac:dyDescent="0.2">
      <c r="A281" s="80" t="s">
        <v>307</v>
      </c>
      <c r="B281" s="129">
        <v>0</v>
      </c>
      <c r="C281" s="129">
        <v>0</v>
      </c>
      <c r="D281" s="129">
        <v>0</v>
      </c>
      <c r="E281" s="129">
        <v>0</v>
      </c>
      <c r="F281" s="129">
        <v>0</v>
      </c>
      <c r="G281" s="129">
        <v>0</v>
      </c>
      <c r="H281" s="129">
        <v>0</v>
      </c>
      <c r="I281" s="129">
        <v>0</v>
      </c>
      <c r="J281" s="129">
        <v>0</v>
      </c>
      <c r="K281" s="129">
        <v>0</v>
      </c>
      <c r="L281" s="129">
        <v>0</v>
      </c>
      <c r="M281" s="129">
        <v>0</v>
      </c>
      <c r="N281" s="135">
        <v>0</v>
      </c>
    </row>
    <row r="282" spans="1:14" ht="33" customHeight="1" x14ac:dyDescent="0.2">
      <c r="A282" s="80" t="s">
        <v>308</v>
      </c>
      <c r="B282" s="129">
        <v>6233</v>
      </c>
      <c r="C282" s="129">
        <v>9950</v>
      </c>
      <c r="D282" s="129">
        <v>10046</v>
      </c>
      <c r="E282" s="129">
        <v>10611</v>
      </c>
      <c r="F282" s="129">
        <v>19875</v>
      </c>
      <c r="G282" s="129">
        <v>20725</v>
      </c>
      <c r="H282" s="129">
        <v>14598</v>
      </c>
      <c r="I282" s="129">
        <v>18932</v>
      </c>
      <c r="J282" s="129">
        <v>5336</v>
      </c>
      <c r="K282" s="129">
        <v>7230</v>
      </c>
      <c r="L282" s="129">
        <v>13442</v>
      </c>
      <c r="M282" s="129">
        <v>7555</v>
      </c>
      <c r="N282" s="135">
        <v>144533</v>
      </c>
    </row>
    <row r="283" spans="1:14" ht="33" customHeight="1" x14ac:dyDescent="0.2">
      <c r="A283" s="80" t="s">
        <v>309</v>
      </c>
      <c r="B283" s="129">
        <v>0</v>
      </c>
      <c r="C283" s="129">
        <v>0</v>
      </c>
      <c r="D283" s="129">
        <v>0</v>
      </c>
      <c r="E283" s="129">
        <v>0</v>
      </c>
      <c r="F283" s="129">
        <v>0</v>
      </c>
      <c r="G283" s="129">
        <v>0</v>
      </c>
      <c r="H283" s="129">
        <v>0</v>
      </c>
      <c r="I283" s="129">
        <v>0</v>
      </c>
      <c r="J283" s="129">
        <v>0</v>
      </c>
      <c r="K283" s="129">
        <v>0</v>
      </c>
      <c r="L283" s="129">
        <v>0</v>
      </c>
      <c r="M283" s="129">
        <v>0</v>
      </c>
      <c r="N283" s="135">
        <v>0</v>
      </c>
    </row>
    <row r="284" spans="1:14" ht="33" customHeight="1" x14ac:dyDescent="0.2">
      <c r="A284" s="80" t="s">
        <v>310</v>
      </c>
      <c r="B284" s="129">
        <v>2312</v>
      </c>
      <c r="C284" s="129">
        <v>1254</v>
      </c>
      <c r="D284" s="129">
        <v>3516</v>
      </c>
      <c r="E284" s="129">
        <v>6080</v>
      </c>
      <c r="F284" s="129">
        <v>4517</v>
      </c>
      <c r="G284" s="129">
        <v>5429</v>
      </c>
      <c r="H284" s="129">
        <v>2794</v>
      </c>
      <c r="I284" s="129">
        <v>3706</v>
      </c>
      <c r="J284" s="129">
        <v>7688</v>
      </c>
      <c r="K284" s="129">
        <v>4382</v>
      </c>
      <c r="L284" s="129">
        <v>0</v>
      </c>
      <c r="M284" s="129">
        <v>1336</v>
      </c>
      <c r="N284" s="135">
        <v>43014</v>
      </c>
    </row>
    <row r="285" spans="1:14" ht="33" customHeight="1" x14ac:dyDescent="0.2">
      <c r="A285" s="80" t="s">
        <v>311</v>
      </c>
      <c r="B285" s="129">
        <v>0</v>
      </c>
      <c r="C285" s="129">
        <v>0</v>
      </c>
      <c r="D285" s="129">
        <v>0</v>
      </c>
      <c r="E285" s="129">
        <v>0</v>
      </c>
      <c r="F285" s="129">
        <v>0</v>
      </c>
      <c r="G285" s="129">
        <v>0</v>
      </c>
      <c r="H285" s="129">
        <v>0</v>
      </c>
      <c r="I285" s="129">
        <v>0</v>
      </c>
      <c r="J285" s="129">
        <v>0</v>
      </c>
      <c r="K285" s="129">
        <v>0</v>
      </c>
      <c r="L285" s="129">
        <v>0</v>
      </c>
      <c r="M285" s="129">
        <v>0</v>
      </c>
      <c r="N285" s="135">
        <v>0</v>
      </c>
    </row>
    <row r="286" spans="1:14" ht="33" customHeight="1" x14ac:dyDescent="0.2">
      <c r="A286" s="80" t="s">
        <v>312</v>
      </c>
      <c r="B286" s="129">
        <v>0</v>
      </c>
      <c r="C286" s="129">
        <v>0</v>
      </c>
      <c r="D286" s="129">
        <v>0</v>
      </c>
      <c r="E286" s="129">
        <v>0</v>
      </c>
      <c r="F286" s="129">
        <v>0</v>
      </c>
      <c r="G286" s="129">
        <v>0</v>
      </c>
      <c r="H286" s="129">
        <v>0</v>
      </c>
      <c r="I286" s="129">
        <v>0</v>
      </c>
      <c r="J286" s="129">
        <v>0</v>
      </c>
      <c r="K286" s="129">
        <v>0</v>
      </c>
      <c r="L286" s="129">
        <v>0</v>
      </c>
      <c r="M286" s="129">
        <v>0</v>
      </c>
      <c r="N286" s="135">
        <v>0</v>
      </c>
    </row>
    <row r="287" spans="1:14" ht="33" customHeight="1" x14ac:dyDescent="0.2">
      <c r="A287" s="80" t="s">
        <v>313</v>
      </c>
      <c r="B287" s="129">
        <v>12610</v>
      </c>
      <c r="C287" s="129">
        <v>2735</v>
      </c>
      <c r="D287" s="129">
        <v>8087</v>
      </c>
      <c r="E287" s="129">
        <v>11084</v>
      </c>
      <c r="F287" s="129">
        <v>14649</v>
      </c>
      <c r="G287" s="129">
        <v>12164</v>
      </c>
      <c r="H287" s="129">
        <v>11150</v>
      </c>
      <c r="I287" s="129">
        <v>13213</v>
      </c>
      <c r="J287" s="129">
        <v>12913</v>
      </c>
      <c r="K287" s="129">
        <v>13093</v>
      </c>
      <c r="L287" s="129">
        <v>12903</v>
      </c>
      <c r="M287" s="129">
        <v>10911</v>
      </c>
      <c r="N287" s="135">
        <v>135512</v>
      </c>
    </row>
    <row r="288" spans="1:14" ht="33" customHeight="1" x14ac:dyDescent="0.2">
      <c r="A288" s="80" t="s">
        <v>314</v>
      </c>
      <c r="B288" s="129">
        <v>0</v>
      </c>
      <c r="C288" s="129">
        <v>0</v>
      </c>
      <c r="D288" s="129">
        <v>0</v>
      </c>
      <c r="E288" s="129">
        <v>0</v>
      </c>
      <c r="F288" s="129">
        <v>0</v>
      </c>
      <c r="G288" s="129">
        <v>0</v>
      </c>
      <c r="H288" s="129">
        <v>0</v>
      </c>
      <c r="I288" s="129">
        <v>0</v>
      </c>
      <c r="J288" s="129">
        <v>0</v>
      </c>
      <c r="K288" s="129">
        <v>0</v>
      </c>
      <c r="L288" s="129">
        <v>0</v>
      </c>
      <c r="M288" s="129">
        <v>0</v>
      </c>
      <c r="N288" s="135">
        <v>0</v>
      </c>
    </row>
    <row r="289" spans="1:14" ht="33" customHeight="1" x14ac:dyDescent="0.2">
      <c r="A289" s="80" t="s">
        <v>315</v>
      </c>
      <c r="B289" s="129">
        <v>0</v>
      </c>
      <c r="C289" s="129">
        <v>0</v>
      </c>
      <c r="D289" s="129">
        <v>0</v>
      </c>
      <c r="E289" s="129">
        <v>0</v>
      </c>
      <c r="F289" s="129">
        <v>0</v>
      </c>
      <c r="G289" s="129">
        <v>0</v>
      </c>
      <c r="H289" s="129">
        <v>0</v>
      </c>
      <c r="I289" s="129">
        <v>0</v>
      </c>
      <c r="J289" s="129">
        <v>0</v>
      </c>
      <c r="K289" s="129">
        <v>0</v>
      </c>
      <c r="L289" s="129">
        <v>0</v>
      </c>
      <c r="M289" s="129">
        <v>0</v>
      </c>
      <c r="N289" s="135">
        <v>0</v>
      </c>
    </row>
    <row r="290" spans="1:14" ht="33" customHeight="1" x14ac:dyDescent="0.2">
      <c r="A290" s="80" t="s">
        <v>316</v>
      </c>
      <c r="B290" s="129">
        <v>0</v>
      </c>
      <c r="C290" s="129">
        <v>0</v>
      </c>
      <c r="D290" s="129">
        <v>0</v>
      </c>
      <c r="E290" s="129">
        <v>0</v>
      </c>
      <c r="F290" s="129">
        <v>0</v>
      </c>
      <c r="G290" s="129">
        <v>0</v>
      </c>
      <c r="H290" s="129">
        <v>0</v>
      </c>
      <c r="I290" s="129">
        <v>0</v>
      </c>
      <c r="J290" s="129">
        <v>0</v>
      </c>
      <c r="K290" s="129">
        <v>0</v>
      </c>
      <c r="L290" s="129">
        <v>0</v>
      </c>
      <c r="M290" s="129">
        <v>0</v>
      </c>
      <c r="N290" s="135">
        <v>0</v>
      </c>
    </row>
    <row r="291" spans="1:14" ht="33" customHeight="1" x14ac:dyDescent="0.2">
      <c r="A291" s="80" t="s">
        <v>317</v>
      </c>
      <c r="B291" s="129">
        <v>0</v>
      </c>
      <c r="C291" s="129">
        <v>0</v>
      </c>
      <c r="D291" s="129">
        <v>0</v>
      </c>
      <c r="E291" s="129">
        <v>0</v>
      </c>
      <c r="F291" s="129">
        <v>0</v>
      </c>
      <c r="G291" s="129">
        <v>0</v>
      </c>
      <c r="H291" s="129">
        <v>0</v>
      </c>
      <c r="I291" s="129">
        <v>0</v>
      </c>
      <c r="J291" s="129">
        <v>0</v>
      </c>
      <c r="K291" s="129">
        <v>0</v>
      </c>
      <c r="L291" s="129">
        <v>0</v>
      </c>
      <c r="M291" s="129">
        <v>0</v>
      </c>
      <c r="N291" s="135">
        <v>0</v>
      </c>
    </row>
    <row r="292" spans="1:14" ht="33" customHeight="1" thickBot="1" x14ac:dyDescent="0.25">
      <c r="A292" s="80" t="s">
        <v>318</v>
      </c>
      <c r="B292" s="129">
        <v>43232</v>
      </c>
      <c r="C292" s="129">
        <v>43128</v>
      </c>
      <c r="D292" s="129">
        <v>27137</v>
      </c>
      <c r="E292" s="129">
        <v>24685</v>
      </c>
      <c r="F292" s="129">
        <v>33704</v>
      </c>
      <c r="G292" s="129">
        <v>27765</v>
      </c>
      <c r="H292" s="129">
        <v>36629</v>
      </c>
      <c r="I292" s="129">
        <v>38409</v>
      </c>
      <c r="J292" s="129">
        <v>17402</v>
      </c>
      <c r="K292" s="129">
        <v>45000</v>
      </c>
      <c r="L292" s="129">
        <v>55480</v>
      </c>
      <c r="M292" s="129">
        <v>33844</v>
      </c>
      <c r="N292" s="135">
        <v>426415</v>
      </c>
    </row>
    <row r="293" spans="1:14" ht="33" customHeight="1" thickBot="1" x14ac:dyDescent="0.25">
      <c r="A293" s="132" t="s">
        <v>319</v>
      </c>
      <c r="B293" s="133">
        <v>4560</v>
      </c>
      <c r="C293" s="133">
        <v>4999</v>
      </c>
      <c r="D293" s="133">
        <v>3214</v>
      </c>
      <c r="E293" s="133">
        <v>3489</v>
      </c>
      <c r="F293" s="133">
        <v>4946</v>
      </c>
      <c r="G293" s="133">
        <v>5345</v>
      </c>
      <c r="H293" s="133">
        <v>4727</v>
      </c>
      <c r="I293" s="133">
        <v>4698</v>
      </c>
      <c r="J293" s="133">
        <v>6061</v>
      </c>
      <c r="K293" s="133">
        <v>2494</v>
      </c>
      <c r="L293" s="133">
        <v>2233</v>
      </c>
      <c r="M293" s="133">
        <v>6438</v>
      </c>
      <c r="N293" s="133">
        <v>53204</v>
      </c>
    </row>
    <row r="294" spans="1:14" ht="33" customHeight="1" x14ac:dyDescent="0.2">
      <c r="A294" s="80" t="s">
        <v>320</v>
      </c>
      <c r="B294" s="129">
        <v>0</v>
      </c>
      <c r="C294" s="129">
        <v>0</v>
      </c>
      <c r="D294" s="129">
        <v>0</v>
      </c>
      <c r="E294" s="129">
        <v>0</v>
      </c>
      <c r="F294" s="129">
        <v>0</v>
      </c>
      <c r="G294" s="129">
        <v>0</v>
      </c>
      <c r="H294" s="129">
        <v>0</v>
      </c>
      <c r="I294" s="129">
        <v>0</v>
      </c>
      <c r="J294" s="129">
        <v>0</v>
      </c>
      <c r="K294" s="129">
        <v>0</v>
      </c>
      <c r="L294" s="129">
        <v>0</v>
      </c>
      <c r="M294" s="129">
        <v>0</v>
      </c>
      <c r="N294" s="135">
        <v>0</v>
      </c>
    </row>
    <row r="295" spans="1:14" ht="33" customHeight="1" x14ac:dyDescent="0.2">
      <c r="A295" s="80" t="s">
        <v>321</v>
      </c>
      <c r="B295" s="129">
        <v>0</v>
      </c>
      <c r="C295" s="129">
        <v>0</v>
      </c>
      <c r="D295" s="129">
        <v>0</v>
      </c>
      <c r="E295" s="129">
        <v>0</v>
      </c>
      <c r="F295" s="129">
        <v>0</v>
      </c>
      <c r="G295" s="129">
        <v>0</v>
      </c>
      <c r="H295" s="129">
        <v>0</v>
      </c>
      <c r="I295" s="129">
        <v>0</v>
      </c>
      <c r="J295" s="129">
        <v>0</v>
      </c>
      <c r="K295" s="129">
        <v>0</v>
      </c>
      <c r="L295" s="129">
        <v>0</v>
      </c>
      <c r="M295" s="129">
        <v>0</v>
      </c>
      <c r="N295" s="135">
        <v>0</v>
      </c>
    </row>
    <row r="296" spans="1:14" ht="33" customHeight="1" x14ac:dyDescent="0.2">
      <c r="A296" s="80" t="s">
        <v>322</v>
      </c>
      <c r="B296" s="129">
        <v>0</v>
      </c>
      <c r="C296" s="129">
        <v>0</v>
      </c>
      <c r="D296" s="129">
        <v>0</v>
      </c>
      <c r="E296" s="129">
        <v>0</v>
      </c>
      <c r="F296" s="129">
        <v>0</v>
      </c>
      <c r="G296" s="129">
        <v>0</v>
      </c>
      <c r="H296" s="129">
        <v>0</v>
      </c>
      <c r="I296" s="129">
        <v>0</v>
      </c>
      <c r="J296" s="129">
        <v>0</v>
      </c>
      <c r="K296" s="129">
        <v>0</v>
      </c>
      <c r="L296" s="129">
        <v>0</v>
      </c>
      <c r="M296" s="129">
        <v>0</v>
      </c>
      <c r="N296" s="135">
        <v>0</v>
      </c>
    </row>
    <row r="297" spans="1:14" ht="33" customHeight="1" x14ac:dyDescent="0.2">
      <c r="A297" s="80" t="s">
        <v>323</v>
      </c>
      <c r="B297" s="129">
        <v>3480</v>
      </c>
      <c r="C297" s="129">
        <v>4699</v>
      </c>
      <c r="D297" s="129">
        <v>3134</v>
      </c>
      <c r="E297" s="129">
        <v>2929</v>
      </c>
      <c r="F297" s="129">
        <v>4466</v>
      </c>
      <c r="G297" s="129">
        <v>5220</v>
      </c>
      <c r="H297" s="129">
        <v>4727</v>
      </c>
      <c r="I297" s="129">
        <v>4698</v>
      </c>
      <c r="J297" s="129">
        <v>6061</v>
      </c>
      <c r="K297" s="129">
        <v>2494</v>
      </c>
      <c r="L297" s="129">
        <v>2233</v>
      </c>
      <c r="M297" s="129">
        <v>6438</v>
      </c>
      <c r="N297" s="135">
        <v>50579</v>
      </c>
    </row>
    <row r="298" spans="1:14" ht="33" customHeight="1" x14ac:dyDescent="0.2">
      <c r="A298" s="80" t="s">
        <v>324</v>
      </c>
      <c r="B298" s="129">
        <v>0</v>
      </c>
      <c r="C298" s="129">
        <v>0</v>
      </c>
      <c r="D298" s="129">
        <v>0</v>
      </c>
      <c r="E298" s="129">
        <v>0</v>
      </c>
      <c r="F298" s="129">
        <v>0</v>
      </c>
      <c r="G298" s="129">
        <v>0</v>
      </c>
      <c r="H298" s="129">
        <v>0</v>
      </c>
      <c r="I298" s="129">
        <v>0</v>
      </c>
      <c r="J298" s="129">
        <v>0</v>
      </c>
      <c r="K298" s="129">
        <v>0</v>
      </c>
      <c r="L298" s="129">
        <v>0</v>
      </c>
      <c r="M298" s="129">
        <v>0</v>
      </c>
      <c r="N298" s="135">
        <v>0</v>
      </c>
    </row>
    <row r="299" spans="1:14" ht="33" customHeight="1" thickBot="1" x14ac:dyDescent="0.25">
      <c r="A299" s="80" t="s">
        <v>255</v>
      </c>
      <c r="B299" s="129">
        <v>1080</v>
      </c>
      <c r="C299" s="129">
        <v>300</v>
      </c>
      <c r="D299" s="129">
        <v>80</v>
      </c>
      <c r="E299" s="129">
        <v>560</v>
      </c>
      <c r="F299" s="129">
        <v>480</v>
      </c>
      <c r="G299" s="129">
        <v>125</v>
      </c>
      <c r="H299" s="129">
        <v>0</v>
      </c>
      <c r="I299" s="129">
        <v>0</v>
      </c>
      <c r="J299" s="129">
        <v>0</v>
      </c>
      <c r="K299" s="129">
        <v>0</v>
      </c>
      <c r="L299" s="129">
        <v>0</v>
      </c>
      <c r="M299" s="129">
        <v>0</v>
      </c>
      <c r="N299" s="135">
        <v>2625</v>
      </c>
    </row>
    <row r="300" spans="1:14" ht="33" customHeight="1" thickBot="1" x14ac:dyDescent="0.25">
      <c r="A300" s="132" t="s">
        <v>325</v>
      </c>
      <c r="B300" s="133">
        <v>0</v>
      </c>
      <c r="C300" s="133">
        <v>1750</v>
      </c>
      <c r="D300" s="133">
        <v>0</v>
      </c>
      <c r="E300" s="133">
        <v>0</v>
      </c>
      <c r="F300" s="133">
        <v>0</v>
      </c>
      <c r="G300" s="133">
        <v>2752</v>
      </c>
      <c r="H300" s="133">
        <v>5593</v>
      </c>
      <c r="I300" s="133">
        <v>4052</v>
      </c>
      <c r="J300" s="133">
        <v>1680</v>
      </c>
      <c r="K300" s="133">
        <v>1509</v>
      </c>
      <c r="L300" s="133">
        <v>0</v>
      </c>
      <c r="M300" s="133">
        <v>0</v>
      </c>
      <c r="N300" s="133">
        <v>17336</v>
      </c>
    </row>
    <row r="301" spans="1:14" ht="33" customHeight="1" x14ac:dyDescent="0.2">
      <c r="A301" s="80" t="s">
        <v>326</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x14ac:dyDescent="0.2">
      <c r="A302" s="80" t="s">
        <v>327</v>
      </c>
      <c r="B302" s="129">
        <v>0</v>
      </c>
      <c r="C302" s="129">
        <v>0</v>
      </c>
      <c r="D302" s="129">
        <v>0</v>
      </c>
      <c r="E302" s="129">
        <v>0</v>
      </c>
      <c r="F302" s="129">
        <v>0</v>
      </c>
      <c r="G302" s="129">
        <v>1188</v>
      </c>
      <c r="H302" s="129">
        <v>2613</v>
      </c>
      <c r="I302" s="129">
        <v>1485</v>
      </c>
      <c r="J302" s="129">
        <v>0</v>
      </c>
      <c r="K302" s="129">
        <v>0</v>
      </c>
      <c r="L302" s="129">
        <v>0</v>
      </c>
      <c r="M302" s="129">
        <v>0</v>
      </c>
      <c r="N302" s="129">
        <v>5286</v>
      </c>
    </row>
    <row r="303" spans="1:14" ht="33" customHeight="1" x14ac:dyDescent="0.2">
      <c r="A303" s="80" t="s">
        <v>328</v>
      </c>
      <c r="B303" s="129">
        <v>0</v>
      </c>
      <c r="C303" s="129">
        <v>325</v>
      </c>
      <c r="D303" s="129">
        <v>0</v>
      </c>
      <c r="E303" s="129">
        <v>0</v>
      </c>
      <c r="F303" s="129">
        <v>0</v>
      </c>
      <c r="G303" s="129">
        <v>1564</v>
      </c>
      <c r="H303" s="129">
        <v>2980</v>
      </c>
      <c r="I303" s="129">
        <v>2567</v>
      </c>
      <c r="J303" s="129">
        <v>1680</v>
      </c>
      <c r="K303" s="129">
        <v>559</v>
      </c>
      <c r="L303" s="129">
        <v>0</v>
      </c>
      <c r="M303" s="129">
        <v>0</v>
      </c>
      <c r="N303" s="129">
        <v>9675</v>
      </c>
    </row>
    <row r="304" spans="1:14" ht="33" customHeight="1" thickBot="1" x14ac:dyDescent="0.25">
      <c r="A304" s="80" t="s">
        <v>255</v>
      </c>
      <c r="B304" s="129">
        <v>0</v>
      </c>
      <c r="C304" s="129">
        <v>1425</v>
      </c>
      <c r="D304" s="129">
        <v>0</v>
      </c>
      <c r="E304" s="129">
        <v>0</v>
      </c>
      <c r="F304" s="129">
        <v>0</v>
      </c>
      <c r="G304" s="129">
        <v>0</v>
      </c>
      <c r="H304" s="129">
        <v>0</v>
      </c>
      <c r="I304" s="129">
        <v>0</v>
      </c>
      <c r="J304" s="129">
        <v>0</v>
      </c>
      <c r="K304" s="129">
        <v>950</v>
      </c>
      <c r="L304" s="129">
        <v>0</v>
      </c>
      <c r="M304" s="129">
        <v>0</v>
      </c>
      <c r="N304" s="129">
        <v>2375</v>
      </c>
    </row>
    <row r="305" spans="1:14" ht="33" customHeight="1" thickBot="1" x14ac:dyDescent="0.25">
      <c r="A305" s="132" t="s">
        <v>367</v>
      </c>
      <c r="B305" s="133">
        <v>213775.96</v>
      </c>
      <c r="C305" s="133">
        <v>86526.76</v>
      </c>
      <c r="D305" s="133">
        <v>148318.16</v>
      </c>
      <c r="E305" s="133">
        <v>262950.19</v>
      </c>
      <c r="F305" s="133">
        <v>241138.23</v>
      </c>
      <c r="G305" s="133">
        <v>272296.28999999998</v>
      </c>
      <c r="H305" s="133">
        <v>260197.68</v>
      </c>
      <c r="I305" s="133">
        <v>266656.51</v>
      </c>
      <c r="J305" s="133">
        <v>256704.01</v>
      </c>
      <c r="K305" s="133">
        <v>179192.75</v>
      </c>
      <c r="L305" s="133">
        <v>236172</v>
      </c>
      <c r="M305" s="133">
        <v>255289.62</v>
      </c>
      <c r="N305" s="133">
        <v>2679218.16</v>
      </c>
    </row>
    <row r="306" spans="1:14" ht="33" customHeight="1" x14ac:dyDescent="0.2">
      <c r="A306" s="80" t="s">
        <v>330</v>
      </c>
      <c r="B306" s="129">
        <v>16127.96</v>
      </c>
      <c r="C306" s="129">
        <v>8946.76</v>
      </c>
      <c r="D306" s="129">
        <v>16193.16</v>
      </c>
      <c r="E306" s="129">
        <v>28118.19</v>
      </c>
      <c r="F306" s="129">
        <v>22306.23</v>
      </c>
      <c r="G306" s="129">
        <v>23083.29</v>
      </c>
      <c r="H306" s="129">
        <v>16217.68</v>
      </c>
      <c r="I306" s="129">
        <v>22469.51</v>
      </c>
      <c r="J306" s="129">
        <v>15927.01</v>
      </c>
      <c r="K306" s="129">
        <v>15140.75</v>
      </c>
      <c r="L306" s="129">
        <v>13686</v>
      </c>
      <c r="M306" s="129">
        <v>17366.62</v>
      </c>
      <c r="N306" s="135">
        <v>215583.16</v>
      </c>
    </row>
    <row r="307" spans="1:14" ht="33" customHeight="1" x14ac:dyDescent="0.2">
      <c r="A307" s="80" t="s">
        <v>331</v>
      </c>
      <c r="B307" s="129">
        <v>12027</v>
      </c>
      <c r="C307" s="129">
        <v>2152</v>
      </c>
      <c r="D307" s="129">
        <v>0</v>
      </c>
      <c r="E307" s="129">
        <v>14429</v>
      </c>
      <c r="F307" s="129">
        <v>7450</v>
      </c>
      <c r="G307" s="129">
        <v>11776</v>
      </c>
      <c r="H307" s="129">
        <v>0</v>
      </c>
      <c r="I307" s="129">
        <v>6910</v>
      </c>
      <c r="J307" s="129">
        <v>12280</v>
      </c>
      <c r="K307" s="129">
        <v>11861</v>
      </c>
      <c r="L307" s="129">
        <v>0</v>
      </c>
      <c r="M307" s="129">
        <v>10170</v>
      </c>
      <c r="N307" s="135">
        <v>89055</v>
      </c>
    </row>
    <row r="308" spans="1:14" ht="33" customHeight="1" x14ac:dyDescent="0.2">
      <c r="A308" s="80" t="s">
        <v>332</v>
      </c>
      <c r="B308" s="129">
        <v>0</v>
      </c>
      <c r="C308" s="129">
        <v>0</v>
      </c>
      <c r="D308" s="129">
        <v>0</v>
      </c>
      <c r="E308" s="129">
        <v>0</v>
      </c>
      <c r="F308" s="129">
        <v>0</v>
      </c>
      <c r="G308" s="129">
        <v>0</v>
      </c>
      <c r="H308" s="129">
        <v>0</v>
      </c>
      <c r="I308" s="129">
        <v>0</v>
      </c>
      <c r="J308" s="129">
        <v>0</v>
      </c>
      <c r="K308" s="129">
        <v>0</v>
      </c>
      <c r="L308" s="129">
        <v>0</v>
      </c>
      <c r="M308" s="129">
        <v>0</v>
      </c>
      <c r="N308" s="135">
        <v>0</v>
      </c>
    </row>
    <row r="309" spans="1:14" ht="33" customHeight="1" x14ac:dyDescent="0.2">
      <c r="A309" s="80" t="s">
        <v>333</v>
      </c>
      <c r="B309" s="129">
        <v>1617</v>
      </c>
      <c r="C309" s="129">
        <v>0</v>
      </c>
      <c r="D309" s="129">
        <v>2079</v>
      </c>
      <c r="E309" s="129">
        <v>2329</v>
      </c>
      <c r="F309" s="129">
        <v>1554</v>
      </c>
      <c r="G309" s="129">
        <v>6349</v>
      </c>
      <c r="H309" s="129">
        <v>2896</v>
      </c>
      <c r="I309" s="129">
        <v>0</v>
      </c>
      <c r="J309" s="129">
        <v>0</v>
      </c>
      <c r="K309" s="129">
        <v>0</v>
      </c>
      <c r="L309" s="129">
        <v>0</v>
      </c>
      <c r="M309" s="129">
        <v>0</v>
      </c>
      <c r="N309" s="135">
        <v>16824</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35">
        <v>0</v>
      </c>
    </row>
    <row r="311" spans="1:14" ht="33" customHeight="1" x14ac:dyDescent="0.2">
      <c r="A311" s="80" t="s">
        <v>335</v>
      </c>
      <c r="B311" s="129">
        <v>184004</v>
      </c>
      <c r="C311" s="129">
        <v>75428</v>
      </c>
      <c r="D311" s="129">
        <v>130046</v>
      </c>
      <c r="E311" s="129">
        <v>218074</v>
      </c>
      <c r="F311" s="129">
        <v>209828</v>
      </c>
      <c r="G311" s="129">
        <v>231088</v>
      </c>
      <c r="H311" s="129">
        <v>241084</v>
      </c>
      <c r="I311" s="129">
        <v>237277</v>
      </c>
      <c r="J311" s="129">
        <v>228497</v>
      </c>
      <c r="K311" s="129">
        <v>152191</v>
      </c>
      <c r="L311" s="129">
        <v>222486</v>
      </c>
      <c r="M311" s="129">
        <v>227753</v>
      </c>
      <c r="N311" s="135">
        <v>2357756</v>
      </c>
    </row>
    <row r="312" spans="1:14" ht="33" customHeight="1" x14ac:dyDescent="0.2">
      <c r="A312" s="80" t="s">
        <v>334</v>
      </c>
      <c r="B312" s="129">
        <v>0</v>
      </c>
      <c r="C312" s="129">
        <v>0</v>
      </c>
      <c r="D312" s="129">
        <v>0</v>
      </c>
      <c r="E312" s="129">
        <v>0</v>
      </c>
      <c r="F312" s="129">
        <v>0</v>
      </c>
      <c r="G312" s="129">
        <v>0</v>
      </c>
      <c r="H312" s="129">
        <v>0</v>
      </c>
      <c r="I312" s="129">
        <v>0</v>
      </c>
      <c r="J312" s="129">
        <v>0</v>
      </c>
      <c r="K312" s="129">
        <v>0</v>
      </c>
      <c r="L312" s="129">
        <v>0</v>
      </c>
      <c r="M312" s="129">
        <v>0</v>
      </c>
      <c r="N312" s="135">
        <v>0</v>
      </c>
    </row>
    <row r="313" spans="1:14" ht="33" customHeight="1" thickBot="1" x14ac:dyDescent="0.25">
      <c r="A313" s="80" t="s">
        <v>255</v>
      </c>
      <c r="B313" s="129">
        <v>0</v>
      </c>
      <c r="C313" s="129">
        <v>0</v>
      </c>
      <c r="D313" s="129">
        <v>0</v>
      </c>
      <c r="E313" s="129">
        <v>0</v>
      </c>
      <c r="F313" s="129">
        <v>0</v>
      </c>
      <c r="G313" s="129">
        <v>0</v>
      </c>
      <c r="H313" s="129">
        <v>0</v>
      </c>
      <c r="I313" s="129">
        <v>0</v>
      </c>
      <c r="J313" s="129">
        <v>0</v>
      </c>
      <c r="K313" s="129">
        <v>0</v>
      </c>
      <c r="L313" s="129">
        <v>0</v>
      </c>
      <c r="M313" s="129">
        <v>0</v>
      </c>
      <c r="N313" s="135">
        <v>0</v>
      </c>
    </row>
    <row r="314" spans="1:14" ht="33" customHeight="1" thickBot="1" x14ac:dyDescent="0.25">
      <c r="A314" s="132" t="s">
        <v>336</v>
      </c>
      <c r="B314" s="133">
        <v>0</v>
      </c>
      <c r="C314" s="133">
        <v>0</v>
      </c>
      <c r="D314" s="133">
        <v>0</v>
      </c>
      <c r="E314" s="133">
        <v>0</v>
      </c>
      <c r="F314" s="133">
        <v>0</v>
      </c>
      <c r="G314" s="133">
        <v>0</v>
      </c>
      <c r="H314" s="133">
        <v>0</v>
      </c>
      <c r="I314" s="133">
        <v>0</v>
      </c>
      <c r="J314" s="133">
        <v>0</v>
      </c>
      <c r="K314" s="133">
        <v>0</v>
      </c>
      <c r="L314" s="133">
        <v>0</v>
      </c>
      <c r="M314" s="133">
        <v>0</v>
      </c>
      <c r="N314" s="133">
        <v>0</v>
      </c>
    </row>
    <row r="315" spans="1:14" ht="33" customHeight="1" x14ac:dyDescent="0.2">
      <c r="A315" s="80" t="s">
        <v>337</v>
      </c>
      <c r="B315" s="129">
        <v>0</v>
      </c>
      <c r="C315" s="129">
        <v>0</v>
      </c>
      <c r="D315" s="129">
        <v>0</v>
      </c>
      <c r="E315" s="129">
        <v>0</v>
      </c>
      <c r="F315" s="129">
        <v>0</v>
      </c>
      <c r="G315" s="129">
        <v>0</v>
      </c>
      <c r="H315" s="129">
        <v>0</v>
      </c>
      <c r="I315" s="129">
        <v>0</v>
      </c>
      <c r="J315" s="129">
        <v>0</v>
      </c>
      <c r="K315" s="129">
        <v>0</v>
      </c>
      <c r="L315" s="129">
        <v>0</v>
      </c>
      <c r="M315" s="129">
        <v>0</v>
      </c>
      <c r="N315" s="135">
        <v>0</v>
      </c>
    </row>
    <row r="316" spans="1:14" ht="33" customHeight="1" x14ac:dyDescent="0.2">
      <c r="A316" s="80" t="s">
        <v>338</v>
      </c>
      <c r="B316" s="129">
        <v>0</v>
      </c>
      <c r="C316" s="129">
        <v>0</v>
      </c>
      <c r="D316" s="129">
        <v>0</v>
      </c>
      <c r="E316" s="129">
        <v>0</v>
      </c>
      <c r="F316" s="129">
        <v>0</v>
      </c>
      <c r="G316" s="129">
        <v>0</v>
      </c>
      <c r="H316" s="129">
        <v>0</v>
      </c>
      <c r="I316" s="129">
        <v>0</v>
      </c>
      <c r="J316" s="129">
        <v>0</v>
      </c>
      <c r="K316" s="129">
        <v>0</v>
      </c>
      <c r="L316" s="129">
        <v>0</v>
      </c>
      <c r="M316" s="129">
        <v>0</v>
      </c>
      <c r="N316" s="135">
        <v>0</v>
      </c>
    </row>
    <row r="317" spans="1:14" ht="33" customHeight="1" thickBot="1" x14ac:dyDescent="0.25">
      <c r="A317" s="80" t="s">
        <v>255</v>
      </c>
      <c r="B317" s="129">
        <v>0</v>
      </c>
      <c r="C317" s="129">
        <v>0</v>
      </c>
      <c r="D317" s="129">
        <v>0</v>
      </c>
      <c r="E317" s="129">
        <v>0</v>
      </c>
      <c r="F317" s="129">
        <v>0</v>
      </c>
      <c r="G317" s="129">
        <v>0</v>
      </c>
      <c r="H317" s="129">
        <v>0</v>
      </c>
      <c r="I317" s="129">
        <v>0</v>
      </c>
      <c r="J317" s="129">
        <v>0</v>
      </c>
      <c r="K317" s="129">
        <v>0</v>
      </c>
      <c r="L317" s="129">
        <v>0</v>
      </c>
      <c r="M317" s="129">
        <v>0</v>
      </c>
      <c r="N317" s="135">
        <v>0</v>
      </c>
    </row>
    <row r="318" spans="1:14" ht="33" customHeight="1" thickBot="1" x14ac:dyDescent="0.25">
      <c r="A318" s="132" t="s">
        <v>339</v>
      </c>
      <c r="B318" s="133">
        <v>0</v>
      </c>
      <c r="C318" s="133">
        <v>86</v>
      </c>
      <c r="D318" s="133">
        <v>0</v>
      </c>
      <c r="E318" s="133">
        <v>0</v>
      </c>
      <c r="F318" s="133">
        <v>0</v>
      </c>
      <c r="G318" s="133">
        <v>0</v>
      </c>
      <c r="H318" s="133">
        <v>0</v>
      </c>
      <c r="I318" s="133">
        <v>0</v>
      </c>
      <c r="J318" s="133">
        <v>0</v>
      </c>
      <c r="K318" s="133">
        <v>0</v>
      </c>
      <c r="L318" s="133">
        <v>0</v>
      </c>
      <c r="M318" s="133">
        <v>0</v>
      </c>
      <c r="N318" s="133">
        <v>86</v>
      </c>
    </row>
    <row r="319" spans="1:14" ht="33" customHeight="1" thickBot="1" x14ac:dyDescent="0.25">
      <c r="A319" s="137" t="s">
        <v>339</v>
      </c>
      <c r="B319" s="138">
        <v>0</v>
      </c>
      <c r="C319" s="138">
        <v>86</v>
      </c>
      <c r="D319" s="138">
        <v>0</v>
      </c>
      <c r="E319" s="138">
        <v>0</v>
      </c>
      <c r="F319" s="138">
        <v>0</v>
      </c>
      <c r="G319" s="138">
        <v>0</v>
      </c>
      <c r="H319" s="138">
        <v>0</v>
      </c>
      <c r="I319" s="138">
        <v>0</v>
      </c>
      <c r="J319" s="138">
        <v>0</v>
      </c>
      <c r="K319" s="138">
        <v>0</v>
      </c>
      <c r="L319" s="138">
        <v>0</v>
      </c>
      <c r="M319" s="138">
        <v>0</v>
      </c>
      <c r="N319" s="139">
        <v>86</v>
      </c>
    </row>
    <row r="320" spans="1:14" ht="33" customHeight="1" thickBot="1" x14ac:dyDescent="0.25">
      <c r="A320" s="140" t="s">
        <v>250</v>
      </c>
      <c r="B320" s="141">
        <v>454444.95999999996</v>
      </c>
      <c r="C320" s="141">
        <v>300828.49</v>
      </c>
      <c r="D320" s="141">
        <v>468810.16000000003</v>
      </c>
      <c r="E320" s="141">
        <v>535111.15999999992</v>
      </c>
      <c r="F320" s="141">
        <v>640386.5</v>
      </c>
      <c r="G320" s="141">
        <v>747819.25</v>
      </c>
      <c r="H320" s="141">
        <v>772051.64</v>
      </c>
      <c r="I320" s="141">
        <v>753767.2</v>
      </c>
      <c r="J320" s="141">
        <v>715452.41</v>
      </c>
      <c r="K320" s="141">
        <v>689355.88</v>
      </c>
      <c r="L320" s="141">
        <v>724971</v>
      </c>
      <c r="M320" s="141">
        <v>601194.99</v>
      </c>
      <c r="N320" s="141">
        <v>7404193.6399999997</v>
      </c>
    </row>
    <row r="321" spans="1:14" ht="33" customHeight="1" x14ac:dyDescent="0.2"/>
    <row r="322" spans="1:14" ht="33" customHeight="1" x14ac:dyDescent="0.2">
      <c r="N322" s="147"/>
    </row>
    <row r="323" spans="1:14" ht="33" customHeight="1" x14ac:dyDescent="0.2"/>
    <row r="324" spans="1:14" ht="33" customHeight="1" x14ac:dyDescent="0.2">
      <c r="A324" s="220" t="s">
        <v>380</v>
      </c>
      <c r="B324" s="220"/>
      <c r="C324" s="220"/>
      <c r="D324" s="220"/>
      <c r="E324" s="220"/>
      <c r="F324" s="220"/>
      <c r="G324" s="220"/>
      <c r="H324" s="220"/>
      <c r="I324" s="220"/>
      <c r="J324" s="220"/>
      <c r="K324" s="220"/>
      <c r="L324" s="220"/>
      <c r="M324" s="220"/>
      <c r="N324" s="220"/>
    </row>
    <row r="325" spans="1:14" ht="33" customHeight="1" thickBot="1" x14ac:dyDescent="0.25">
      <c r="A325" s="221"/>
      <c r="B325" s="221"/>
      <c r="C325" s="221"/>
      <c r="D325" s="221"/>
      <c r="E325" s="221"/>
      <c r="F325" s="221"/>
      <c r="G325" s="221"/>
      <c r="H325" s="221"/>
      <c r="I325" s="221"/>
      <c r="J325" s="221"/>
      <c r="K325" s="221"/>
      <c r="L325" s="221"/>
      <c r="M325" s="221"/>
      <c r="N325" s="221"/>
    </row>
    <row r="326" spans="1:14" ht="33" customHeight="1" thickBot="1" x14ac:dyDescent="0.25">
      <c r="A326" s="124" t="s">
        <v>237</v>
      </c>
      <c r="B326" s="125" t="s">
        <v>238</v>
      </c>
      <c r="C326" s="125" t="s">
        <v>239</v>
      </c>
      <c r="D326" s="125" t="s">
        <v>240</v>
      </c>
      <c r="E326" s="125" t="s">
        <v>241</v>
      </c>
      <c r="F326" s="125" t="s">
        <v>242</v>
      </c>
      <c r="G326" s="125" t="s">
        <v>243</v>
      </c>
      <c r="H326" s="125" t="s">
        <v>244</v>
      </c>
      <c r="I326" s="125" t="s">
        <v>245</v>
      </c>
      <c r="J326" s="125" t="s">
        <v>246</v>
      </c>
      <c r="K326" s="125" t="s">
        <v>247</v>
      </c>
      <c r="L326" s="125" t="s">
        <v>248</v>
      </c>
      <c r="M326" s="125" t="s">
        <v>249</v>
      </c>
      <c r="N326" s="126" t="s">
        <v>250</v>
      </c>
    </row>
    <row r="327" spans="1:14" ht="33" customHeight="1" thickBot="1" x14ac:dyDescent="0.25">
      <c r="A327" s="127" t="s">
        <v>251</v>
      </c>
      <c r="B327" s="128">
        <v>0</v>
      </c>
      <c r="C327" s="128">
        <v>0</v>
      </c>
      <c r="D327" s="128">
        <v>0</v>
      </c>
      <c r="E327" s="128">
        <v>0</v>
      </c>
      <c r="F327" s="128">
        <v>0</v>
      </c>
      <c r="G327" s="128">
        <v>0</v>
      </c>
      <c r="H327" s="128">
        <v>0</v>
      </c>
      <c r="I327" s="128">
        <v>0</v>
      </c>
      <c r="J327" s="128">
        <v>0</v>
      </c>
      <c r="K327" s="128">
        <v>0</v>
      </c>
      <c r="L327" s="128">
        <v>0</v>
      </c>
      <c r="M327" s="128">
        <v>320</v>
      </c>
      <c r="N327" s="128">
        <v>320</v>
      </c>
    </row>
    <row r="328" spans="1:14" ht="33" customHeight="1" x14ac:dyDescent="0.2">
      <c r="A328" s="77" t="s">
        <v>252</v>
      </c>
      <c r="B328" s="129">
        <v>0</v>
      </c>
      <c r="C328" s="129">
        <v>0</v>
      </c>
      <c r="D328" s="129">
        <v>0</v>
      </c>
      <c r="E328" s="129">
        <v>0</v>
      </c>
      <c r="F328" s="129">
        <v>0</v>
      </c>
      <c r="G328" s="129">
        <v>0</v>
      </c>
      <c r="H328" s="129">
        <v>0</v>
      </c>
      <c r="I328" s="129">
        <v>0</v>
      </c>
      <c r="J328" s="129">
        <v>0</v>
      </c>
      <c r="K328" s="129">
        <v>0</v>
      </c>
      <c r="L328" s="129">
        <v>0</v>
      </c>
      <c r="M328" s="129">
        <v>0</v>
      </c>
      <c r="N328" s="130">
        <v>0</v>
      </c>
    </row>
    <row r="329" spans="1:14" ht="33" customHeight="1" x14ac:dyDescent="0.2">
      <c r="A329" s="77" t="s">
        <v>234</v>
      </c>
      <c r="B329" s="129">
        <v>0</v>
      </c>
      <c r="C329" s="129">
        <v>0</v>
      </c>
      <c r="D329" s="129">
        <v>0</v>
      </c>
      <c r="E329" s="129">
        <v>0</v>
      </c>
      <c r="F329" s="129">
        <v>0</v>
      </c>
      <c r="G329" s="129">
        <v>0</v>
      </c>
      <c r="H329" s="129">
        <v>0</v>
      </c>
      <c r="I329" s="129">
        <v>0</v>
      </c>
      <c r="J329" s="129">
        <v>0</v>
      </c>
      <c r="K329" s="129">
        <v>0</v>
      </c>
      <c r="L329" s="129">
        <v>0</v>
      </c>
      <c r="M329" s="129">
        <v>0</v>
      </c>
      <c r="N329" s="130">
        <v>0</v>
      </c>
    </row>
    <row r="330" spans="1:14" ht="33" customHeight="1" x14ac:dyDescent="0.2">
      <c r="A330" s="77" t="s">
        <v>253</v>
      </c>
      <c r="B330" s="129">
        <v>0</v>
      </c>
      <c r="C330" s="129">
        <v>0</v>
      </c>
      <c r="D330" s="129">
        <v>0</v>
      </c>
      <c r="E330" s="129">
        <v>0</v>
      </c>
      <c r="F330" s="129">
        <v>0</v>
      </c>
      <c r="G330" s="129">
        <v>0</v>
      </c>
      <c r="H330" s="129">
        <v>0</v>
      </c>
      <c r="I330" s="129">
        <v>0</v>
      </c>
      <c r="J330" s="129">
        <v>0</v>
      </c>
      <c r="K330" s="129">
        <v>0</v>
      </c>
      <c r="L330" s="129">
        <v>0</v>
      </c>
      <c r="M330" s="129">
        <v>0</v>
      </c>
      <c r="N330" s="130">
        <v>0</v>
      </c>
    </row>
    <row r="331" spans="1:14" ht="33" customHeight="1" x14ac:dyDescent="0.2">
      <c r="A331" s="78" t="s">
        <v>254</v>
      </c>
      <c r="B331" s="129">
        <v>0</v>
      </c>
      <c r="C331" s="129">
        <v>0</v>
      </c>
      <c r="D331" s="129">
        <v>0</v>
      </c>
      <c r="E331" s="129">
        <v>0</v>
      </c>
      <c r="F331" s="129">
        <v>0</v>
      </c>
      <c r="G331" s="129">
        <v>0</v>
      </c>
      <c r="H331" s="129">
        <v>0</v>
      </c>
      <c r="I331" s="129">
        <v>0</v>
      </c>
      <c r="J331" s="129">
        <v>0</v>
      </c>
      <c r="K331" s="129">
        <v>0</v>
      </c>
      <c r="L331" s="129">
        <v>0</v>
      </c>
      <c r="M331" s="129">
        <v>0</v>
      </c>
      <c r="N331" s="130">
        <v>0</v>
      </c>
    </row>
    <row r="332" spans="1:14" ht="33" customHeight="1" thickBot="1" x14ac:dyDescent="0.25">
      <c r="A332" s="79" t="s">
        <v>255</v>
      </c>
      <c r="B332" s="131">
        <v>0</v>
      </c>
      <c r="C332" s="129">
        <v>0</v>
      </c>
      <c r="D332" s="129">
        <v>0</v>
      </c>
      <c r="E332" s="129">
        <v>0</v>
      </c>
      <c r="F332" s="129">
        <v>0</v>
      </c>
      <c r="G332" s="129">
        <v>0</v>
      </c>
      <c r="H332" s="129">
        <v>0</v>
      </c>
      <c r="I332" s="129">
        <v>0</v>
      </c>
      <c r="J332" s="129">
        <v>0</v>
      </c>
      <c r="K332" s="129">
        <v>0</v>
      </c>
      <c r="L332" s="129">
        <v>0</v>
      </c>
      <c r="M332" s="129">
        <v>320</v>
      </c>
      <c r="N332" s="130">
        <v>320</v>
      </c>
    </row>
    <row r="333" spans="1:14" ht="33" customHeight="1" thickBot="1" x14ac:dyDescent="0.25">
      <c r="A333" s="132" t="s">
        <v>256</v>
      </c>
      <c r="B333" s="133">
        <v>0</v>
      </c>
      <c r="C333" s="133">
        <v>0</v>
      </c>
      <c r="D333" s="133">
        <v>0</v>
      </c>
      <c r="E333" s="133">
        <v>0</v>
      </c>
      <c r="F333" s="133">
        <v>0</v>
      </c>
      <c r="G333" s="133">
        <v>0</v>
      </c>
      <c r="H333" s="133">
        <v>0</v>
      </c>
      <c r="I333" s="133">
        <v>0</v>
      </c>
      <c r="J333" s="133">
        <v>0</v>
      </c>
      <c r="K333" s="133">
        <v>0</v>
      </c>
      <c r="L333" s="133">
        <v>0</v>
      </c>
      <c r="M333" s="133">
        <v>0</v>
      </c>
      <c r="N333" s="133">
        <v>0</v>
      </c>
    </row>
    <row r="334" spans="1:14" ht="33" customHeight="1" x14ac:dyDescent="0.2">
      <c r="A334" s="80" t="s">
        <v>257</v>
      </c>
      <c r="B334" s="129">
        <v>0</v>
      </c>
      <c r="C334" s="129">
        <v>0</v>
      </c>
      <c r="D334" s="129">
        <v>0</v>
      </c>
      <c r="E334" s="129">
        <v>0</v>
      </c>
      <c r="F334" s="129">
        <v>0</v>
      </c>
      <c r="G334" s="129">
        <v>0</v>
      </c>
      <c r="H334" s="129">
        <v>0</v>
      </c>
      <c r="I334" s="129">
        <v>0</v>
      </c>
      <c r="J334" s="129">
        <v>0</v>
      </c>
      <c r="K334" s="129">
        <v>0</v>
      </c>
      <c r="L334" s="129">
        <v>0</v>
      </c>
      <c r="M334" s="129">
        <v>0</v>
      </c>
      <c r="N334" s="130">
        <v>0</v>
      </c>
    </row>
    <row r="335" spans="1:14" ht="33" customHeight="1" x14ac:dyDescent="0.2">
      <c r="A335" s="80" t="s">
        <v>258</v>
      </c>
      <c r="B335" s="129">
        <v>0</v>
      </c>
      <c r="C335" s="129">
        <v>0</v>
      </c>
      <c r="D335" s="129">
        <v>0</v>
      </c>
      <c r="E335" s="129">
        <v>0</v>
      </c>
      <c r="F335" s="129">
        <v>0</v>
      </c>
      <c r="G335" s="129">
        <v>0</v>
      </c>
      <c r="H335" s="129">
        <v>0</v>
      </c>
      <c r="I335" s="129">
        <v>0</v>
      </c>
      <c r="J335" s="129">
        <v>0</v>
      </c>
      <c r="K335" s="129">
        <v>0</v>
      </c>
      <c r="L335" s="129">
        <v>0</v>
      </c>
      <c r="M335" s="129">
        <v>0</v>
      </c>
      <c r="N335" s="130">
        <v>0</v>
      </c>
    </row>
    <row r="336" spans="1:14" ht="33" customHeight="1" x14ac:dyDescent="0.2">
      <c r="A336" s="80" t="s">
        <v>259</v>
      </c>
      <c r="B336" s="129">
        <v>0</v>
      </c>
      <c r="C336" s="129">
        <v>0</v>
      </c>
      <c r="D336" s="129">
        <v>0</v>
      </c>
      <c r="E336" s="129">
        <v>0</v>
      </c>
      <c r="F336" s="129">
        <v>0</v>
      </c>
      <c r="G336" s="129">
        <v>0</v>
      </c>
      <c r="H336" s="129">
        <v>0</v>
      </c>
      <c r="I336" s="129">
        <v>0</v>
      </c>
      <c r="J336" s="129">
        <v>0</v>
      </c>
      <c r="K336" s="129">
        <v>0</v>
      </c>
      <c r="L336" s="129">
        <v>0</v>
      </c>
      <c r="M336" s="129">
        <v>0</v>
      </c>
      <c r="N336" s="130">
        <v>0</v>
      </c>
    </row>
    <row r="337" spans="1:14" ht="33" customHeight="1" x14ac:dyDescent="0.2">
      <c r="A337" s="80" t="s">
        <v>260</v>
      </c>
      <c r="B337" s="129">
        <v>0</v>
      </c>
      <c r="C337" s="129">
        <v>0</v>
      </c>
      <c r="D337" s="129">
        <v>0</v>
      </c>
      <c r="E337" s="129">
        <v>0</v>
      </c>
      <c r="F337" s="129">
        <v>0</v>
      </c>
      <c r="G337" s="129">
        <v>0</v>
      </c>
      <c r="H337" s="129">
        <v>0</v>
      </c>
      <c r="I337" s="129">
        <v>0</v>
      </c>
      <c r="J337" s="129">
        <v>0</v>
      </c>
      <c r="K337" s="129">
        <v>0</v>
      </c>
      <c r="L337" s="129">
        <v>0</v>
      </c>
      <c r="M337" s="129">
        <v>0</v>
      </c>
      <c r="N337" s="130">
        <v>0</v>
      </c>
    </row>
    <row r="338" spans="1:14" ht="33" customHeight="1" x14ac:dyDescent="0.2">
      <c r="A338" s="80" t="s">
        <v>261</v>
      </c>
      <c r="B338" s="129">
        <v>0</v>
      </c>
      <c r="C338" s="129">
        <v>0</v>
      </c>
      <c r="D338" s="129">
        <v>0</v>
      </c>
      <c r="E338" s="129">
        <v>0</v>
      </c>
      <c r="F338" s="129">
        <v>0</v>
      </c>
      <c r="G338" s="129">
        <v>0</v>
      </c>
      <c r="H338" s="129">
        <v>0</v>
      </c>
      <c r="I338" s="129">
        <v>0</v>
      </c>
      <c r="J338" s="129">
        <v>0</v>
      </c>
      <c r="K338" s="129">
        <v>0</v>
      </c>
      <c r="L338" s="129">
        <v>0</v>
      </c>
      <c r="M338" s="129">
        <v>0</v>
      </c>
      <c r="N338" s="130">
        <v>0</v>
      </c>
    </row>
    <row r="339" spans="1:14" ht="33" customHeight="1" thickBot="1" x14ac:dyDescent="0.25">
      <c r="A339" s="80" t="s">
        <v>262</v>
      </c>
      <c r="B339" s="129">
        <v>0</v>
      </c>
      <c r="C339" s="129">
        <v>0</v>
      </c>
      <c r="D339" s="129">
        <v>0</v>
      </c>
      <c r="E339" s="129">
        <v>0</v>
      </c>
      <c r="F339" s="129">
        <v>0</v>
      </c>
      <c r="G339" s="129">
        <v>0</v>
      </c>
      <c r="H339" s="129">
        <v>0</v>
      </c>
      <c r="I339" s="129">
        <v>0</v>
      </c>
      <c r="J339" s="129">
        <v>0</v>
      </c>
      <c r="K339" s="129">
        <v>0</v>
      </c>
      <c r="L339" s="129">
        <v>0</v>
      </c>
      <c r="M339" s="129">
        <v>0</v>
      </c>
      <c r="N339" s="130">
        <v>0</v>
      </c>
    </row>
    <row r="340" spans="1:14" ht="33" customHeight="1" thickBot="1" x14ac:dyDescent="0.25">
      <c r="A340" s="132" t="s">
        <v>263</v>
      </c>
      <c r="B340" s="133">
        <v>2188</v>
      </c>
      <c r="C340" s="133">
        <v>1113</v>
      </c>
      <c r="D340" s="133">
        <v>1577</v>
      </c>
      <c r="E340" s="133">
        <v>1296</v>
      </c>
      <c r="F340" s="133">
        <v>471</v>
      </c>
      <c r="G340" s="133">
        <v>1010</v>
      </c>
      <c r="H340" s="133">
        <v>1838</v>
      </c>
      <c r="I340" s="133">
        <v>1513.2</v>
      </c>
      <c r="J340" s="133">
        <v>2043</v>
      </c>
      <c r="K340" s="133">
        <v>1003.07</v>
      </c>
      <c r="L340" s="133">
        <v>2217</v>
      </c>
      <c r="M340" s="133">
        <v>1972.94</v>
      </c>
      <c r="N340" s="133">
        <v>18242.21</v>
      </c>
    </row>
    <row r="341" spans="1:14" ht="33" customHeight="1" x14ac:dyDescent="0.2">
      <c r="A341" s="80" t="s">
        <v>264</v>
      </c>
      <c r="B341" s="129">
        <v>2188</v>
      </c>
      <c r="C341" s="129">
        <v>1113</v>
      </c>
      <c r="D341" s="129">
        <v>1577</v>
      </c>
      <c r="E341" s="129">
        <v>1296</v>
      </c>
      <c r="F341" s="129">
        <v>471</v>
      </c>
      <c r="G341" s="129">
        <v>1010</v>
      </c>
      <c r="H341" s="129">
        <v>1838</v>
      </c>
      <c r="I341" s="129">
        <v>1513.2</v>
      </c>
      <c r="J341" s="129">
        <v>2043</v>
      </c>
      <c r="K341" s="129">
        <v>1003.07</v>
      </c>
      <c r="L341" s="129">
        <v>2217</v>
      </c>
      <c r="M341" s="129">
        <v>1972.94</v>
      </c>
      <c r="N341" s="130">
        <v>18242.21</v>
      </c>
    </row>
    <row r="342" spans="1:14" ht="33" customHeight="1" x14ac:dyDescent="0.2">
      <c r="A342" s="80" t="s">
        <v>265</v>
      </c>
      <c r="B342" s="129">
        <v>0</v>
      </c>
      <c r="C342" s="129">
        <v>0</v>
      </c>
      <c r="D342" s="129">
        <v>0</v>
      </c>
      <c r="E342" s="129">
        <v>0</v>
      </c>
      <c r="F342" s="129">
        <v>0</v>
      </c>
      <c r="G342" s="129">
        <v>0</v>
      </c>
      <c r="H342" s="129">
        <v>0</v>
      </c>
      <c r="I342" s="129">
        <v>0</v>
      </c>
      <c r="J342" s="129">
        <v>0</v>
      </c>
      <c r="K342" s="129">
        <v>0</v>
      </c>
      <c r="L342" s="129">
        <v>0</v>
      </c>
      <c r="M342" s="129">
        <v>0</v>
      </c>
      <c r="N342" s="130">
        <v>0</v>
      </c>
    </row>
    <row r="343" spans="1:14" ht="33" customHeight="1" x14ac:dyDescent="0.2">
      <c r="A343" s="80" t="s">
        <v>266</v>
      </c>
      <c r="B343" s="129">
        <v>0</v>
      </c>
      <c r="C343" s="129">
        <v>0</v>
      </c>
      <c r="D343" s="129">
        <v>0</v>
      </c>
      <c r="E343" s="129">
        <v>0</v>
      </c>
      <c r="F343" s="129">
        <v>0</v>
      </c>
      <c r="G343" s="129">
        <v>0</v>
      </c>
      <c r="H343" s="129">
        <v>0</v>
      </c>
      <c r="I343" s="129">
        <v>0</v>
      </c>
      <c r="J343" s="129">
        <v>0</v>
      </c>
      <c r="K343" s="129">
        <v>0</v>
      </c>
      <c r="L343" s="129">
        <v>0</v>
      </c>
      <c r="M343" s="129">
        <v>0</v>
      </c>
      <c r="N343" s="130">
        <v>0</v>
      </c>
    </row>
    <row r="344" spans="1:14" ht="33" customHeight="1" thickBot="1" x14ac:dyDescent="0.25">
      <c r="A344" s="80" t="s">
        <v>267</v>
      </c>
      <c r="B344" s="129">
        <v>0</v>
      </c>
      <c r="C344" s="129">
        <v>0</v>
      </c>
      <c r="D344" s="129">
        <v>0</v>
      </c>
      <c r="E344" s="129">
        <v>0</v>
      </c>
      <c r="F344" s="129">
        <v>0</v>
      </c>
      <c r="G344" s="129">
        <v>0</v>
      </c>
      <c r="H344" s="129">
        <v>0</v>
      </c>
      <c r="I344" s="129">
        <v>0</v>
      </c>
      <c r="J344" s="129">
        <v>0</v>
      </c>
      <c r="K344" s="129">
        <v>0</v>
      </c>
      <c r="L344" s="129">
        <v>0</v>
      </c>
      <c r="M344" s="129">
        <v>0</v>
      </c>
      <c r="N344" s="130">
        <v>0</v>
      </c>
    </row>
    <row r="345" spans="1:14" ht="33" customHeight="1" thickBot="1" x14ac:dyDescent="0.25">
      <c r="A345" s="132" t="s">
        <v>268</v>
      </c>
      <c r="B345" s="134">
        <v>0</v>
      </c>
      <c r="C345" s="134">
        <v>0</v>
      </c>
      <c r="D345" s="134">
        <v>0</v>
      </c>
      <c r="E345" s="134">
        <v>0</v>
      </c>
      <c r="F345" s="134">
        <v>1200</v>
      </c>
      <c r="G345" s="134">
        <v>1760</v>
      </c>
      <c r="H345" s="134">
        <v>2380</v>
      </c>
      <c r="I345" s="134">
        <v>7880</v>
      </c>
      <c r="J345" s="134">
        <v>0</v>
      </c>
      <c r="K345" s="134">
        <v>6480</v>
      </c>
      <c r="L345" s="134">
        <v>3880</v>
      </c>
      <c r="M345" s="134">
        <v>0</v>
      </c>
      <c r="N345" s="134">
        <v>23580</v>
      </c>
    </row>
    <row r="346" spans="1:14" ht="33" customHeight="1" x14ac:dyDescent="0.2">
      <c r="A346" s="80" t="s">
        <v>269</v>
      </c>
      <c r="B346" s="129">
        <v>0</v>
      </c>
      <c r="C346" s="129">
        <v>0</v>
      </c>
      <c r="D346" s="129">
        <v>0</v>
      </c>
      <c r="E346" s="129">
        <v>0</v>
      </c>
      <c r="F346" s="129">
        <v>0</v>
      </c>
      <c r="G346" s="129">
        <v>0</v>
      </c>
      <c r="H346" s="129">
        <v>0</v>
      </c>
      <c r="I346" s="129">
        <v>0</v>
      </c>
      <c r="J346" s="129">
        <v>0</v>
      </c>
      <c r="K346" s="129">
        <v>0</v>
      </c>
      <c r="L346" s="129">
        <v>0</v>
      </c>
      <c r="M346" s="129">
        <v>0</v>
      </c>
      <c r="N346" s="135">
        <v>0</v>
      </c>
    </row>
    <row r="347" spans="1:14" ht="33" customHeight="1" thickBot="1" x14ac:dyDescent="0.25">
      <c r="A347" s="80" t="s">
        <v>270</v>
      </c>
      <c r="B347" s="129">
        <v>0</v>
      </c>
      <c r="C347" s="129">
        <v>0</v>
      </c>
      <c r="D347" s="129">
        <v>0</v>
      </c>
      <c r="E347" s="129">
        <v>0</v>
      </c>
      <c r="F347" s="129">
        <v>1200</v>
      </c>
      <c r="G347" s="129">
        <v>1760</v>
      </c>
      <c r="H347" s="129">
        <v>2380</v>
      </c>
      <c r="I347" s="129">
        <v>7880</v>
      </c>
      <c r="J347" s="129">
        <v>0</v>
      </c>
      <c r="K347" s="129">
        <v>6480</v>
      </c>
      <c r="L347" s="129">
        <v>3880</v>
      </c>
      <c r="M347" s="129">
        <v>0</v>
      </c>
      <c r="N347" s="135">
        <v>23580</v>
      </c>
    </row>
    <row r="348" spans="1:14" ht="33" customHeight="1" thickBot="1" x14ac:dyDescent="0.25">
      <c r="A348" s="132" t="s">
        <v>271</v>
      </c>
      <c r="B348" s="133">
        <v>38048</v>
      </c>
      <c r="C348" s="133">
        <v>27078</v>
      </c>
      <c r="D348" s="133">
        <v>17662</v>
      </c>
      <c r="E348" s="133">
        <v>56584</v>
      </c>
      <c r="F348" s="133">
        <v>70788</v>
      </c>
      <c r="G348" s="133">
        <v>78952</v>
      </c>
      <c r="H348" s="133">
        <v>76599</v>
      </c>
      <c r="I348" s="133">
        <v>70895.8</v>
      </c>
      <c r="J348" s="133">
        <v>77226.2</v>
      </c>
      <c r="K348" s="133">
        <v>70437.06</v>
      </c>
      <c r="L348" s="133">
        <v>60235</v>
      </c>
      <c r="M348" s="133">
        <v>51140.07</v>
      </c>
      <c r="N348" s="133">
        <v>695645.12999999989</v>
      </c>
    </row>
    <row r="349" spans="1:14" ht="33" customHeight="1" x14ac:dyDescent="0.2">
      <c r="A349" s="80" t="s">
        <v>272</v>
      </c>
      <c r="B349" s="129">
        <v>0</v>
      </c>
      <c r="C349" s="129">
        <v>0</v>
      </c>
      <c r="D349" s="129">
        <v>0</v>
      </c>
      <c r="E349" s="129">
        <v>0</v>
      </c>
      <c r="F349" s="129">
        <v>0</v>
      </c>
      <c r="G349" s="129">
        <v>0</v>
      </c>
      <c r="H349" s="129">
        <v>0</v>
      </c>
      <c r="I349" s="129">
        <v>0</v>
      </c>
      <c r="J349" s="129">
        <v>0</v>
      </c>
      <c r="K349" s="129">
        <v>0</v>
      </c>
      <c r="L349" s="129">
        <v>0</v>
      </c>
      <c r="M349" s="129">
        <v>0</v>
      </c>
      <c r="N349" s="135">
        <v>0</v>
      </c>
    </row>
    <row r="350" spans="1:14" ht="33" customHeight="1" x14ac:dyDescent="0.2">
      <c r="A350" s="80" t="s">
        <v>273</v>
      </c>
      <c r="B350" s="129">
        <v>0</v>
      </c>
      <c r="C350" s="129">
        <v>0</v>
      </c>
      <c r="D350" s="129">
        <v>0</v>
      </c>
      <c r="E350" s="129">
        <v>0</v>
      </c>
      <c r="F350" s="129">
        <v>0</v>
      </c>
      <c r="G350" s="129">
        <v>0</v>
      </c>
      <c r="H350" s="129">
        <v>0</v>
      </c>
      <c r="I350" s="129">
        <v>0</v>
      </c>
      <c r="J350" s="129">
        <v>0</v>
      </c>
      <c r="K350" s="129">
        <v>0</v>
      </c>
      <c r="L350" s="129">
        <v>0</v>
      </c>
      <c r="M350" s="129">
        <v>0</v>
      </c>
      <c r="N350" s="135">
        <v>0</v>
      </c>
    </row>
    <row r="351" spans="1:14" ht="33" customHeight="1" x14ac:dyDescent="0.2">
      <c r="A351" s="80" t="s">
        <v>274</v>
      </c>
      <c r="B351" s="129">
        <v>0</v>
      </c>
      <c r="C351" s="129">
        <v>0</v>
      </c>
      <c r="D351" s="129">
        <v>0</v>
      </c>
      <c r="E351" s="129">
        <v>0</v>
      </c>
      <c r="F351" s="129">
        <v>0</v>
      </c>
      <c r="G351" s="129">
        <v>0</v>
      </c>
      <c r="H351" s="129">
        <v>0</v>
      </c>
      <c r="I351" s="129">
        <v>0</v>
      </c>
      <c r="J351" s="129">
        <v>0</v>
      </c>
      <c r="K351" s="129">
        <v>0</v>
      </c>
      <c r="L351" s="129">
        <v>0</v>
      </c>
      <c r="M351" s="129">
        <v>0</v>
      </c>
      <c r="N351" s="135">
        <v>0</v>
      </c>
    </row>
    <row r="352" spans="1:14" ht="33" customHeight="1" x14ac:dyDescent="0.2">
      <c r="A352" s="80" t="s">
        <v>275</v>
      </c>
      <c r="B352" s="129">
        <v>3804.8</v>
      </c>
      <c r="C352" s="129">
        <v>5415.6</v>
      </c>
      <c r="D352" s="129">
        <v>3532.4</v>
      </c>
      <c r="E352" s="129">
        <v>11316.8</v>
      </c>
      <c r="F352" s="129">
        <v>14157.6</v>
      </c>
      <c r="G352" s="129">
        <v>15790.4</v>
      </c>
      <c r="H352" s="129">
        <v>14933</v>
      </c>
      <c r="I352" s="129">
        <v>13813.4</v>
      </c>
      <c r="J352" s="129">
        <v>15077</v>
      </c>
      <c r="K352" s="129">
        <v>13491.2</v>
      </c>
      <c r="L352" s="129">
        <v>11706.4</v>
      </c>
      <c r="M352" s="129">
        <v>9918.51</v>
      </c>
      <c r="N352" s="135">
        <v>132957.10999999999</v>
      </c>
    </row>
    <row r="353" spans="1:14" ht="33" customHeight="1" x14ac:dyDescent="0.2">
      <c r="A353" s="80" t="s">
        <v>276</v>
      </c>
      <c r="B353" s="129">
        <v>0</v>
      </c>
      <c r="C353" s="129">
        <v>0</v>
      </c>
      <c r="D353" s="129">
        <v>0</v>
      </c>
      <c r="E353" s="129">
        <v>0</v>
      </c>
      <c r="F353" s="129">
        <v>0</v>
      </c>
      <c r="G353" s="129">
        <v>0</v>
      </c>
      <c r="H353" s="129">
        <v>0</v>
      </c>
      <c r="I353" s="129">
        <v>0</v>
      </c>
      <c r="J353" s="129">
        <v>0</v>
      </c>
      <c r="K353" s="129">
        <v>0</v>
      </c>
      <c r="L353" s="129">
        <v>0</v>
      </c>
      <c r="M353" s="129">
        <v>0</v>
      </c>
      <c r="N353" s="135">
        <v>0</v>
      </c>
    </row>
    <row r="354" spans="1:14" ht="33" customHeight="1" x14ac:dyDescent="0.2">
      <c r="A354" s="80" t="s">
        <v>277</v>
      </c>
      <c r="B354" s="129">
        <v>0</v>
      </c>
      <c r="C354" s="129">
        <v>0</v>
      </c>
      <c r="D354" s="129">
        <v>0</v>
      </c>
      <c r="E354" s="129">
        <v>0</v>
      </c>
      <c r="F354" s="129">
        <v>0</v>
      </c>
      <c r="G354" s="129">
        <v>0</v>
      </c>
      <c r="H354" s="129">
        <v>0</v>
      </c>
      <c r="I354" s="129">
        <v>0</v>
      </c>
      <c r="J354" s="129">
        <v>0</v>
      </c>
      <c r="K354" s="129">
        <v>0</v>
      </c>
      <c r="L354" s="129">
        <v>0</v>
      </c>
      <c r="M354" s="129">
        <v>0</v>
      </c>
      <c r="N354" s="135">
        <v>0</v>
      </c>
    </row>
    <row r="355" spans="1:14" ht="33" customHeight="1" x14ac:dyDescent="0.2">
      <c r="A355" s="80" t="s">
        <v>278</v>
      </c>
      <c r="B355" s="129">
        <v>0</v>
      </c>
      <c r="C355" s="129">
        <v>0</v>
      </c>
      <c r="D355" s="129">
        <v>0</v>
      </c>
      <c r="E355" s="129">
        <v>0</v>
      </c>
      <c r="F355" s="129">
        <v>0</v>
      </c>
      <c r="G355" s="129">
        <v>0</v>
      </c>
      <c r="H355" s="129">
        <v>0</v>
      </c>
      <c r="I355" s="129">
        <v>0</v>
      </c>
      <c r="J355" s="129">
        <v>0</v>
      </c>
      <c r="K355" s="129">
        <v>0</v>
      </c>
      <c r="L355" s="129">
        <v>0</v>
      </c>
      <c r="M355" s="129">
        <v>1227.82</v>
      </c>
      <c r="N355" s="135">
        <v>1227.82</v>
      </c>
    </row>
    <row r="356" spans="1:14" ht="33" customHeight="1" x14ac:dyDescent="0.2">
      <c r="A356" s="80" t="s">
        <v>279</v>
      </c>
      <c r="B356" s="129">
        <v>3804.8</v>
      </c>
      <c r="C356" s="129">
        <v>0</v>
      </c>
      <c r="D356" s="129">
        <v>0</v>
      </c>
      <c r="E356" s="129">
        <v>0</v>
      </c>
      <c r="F356" s="129">
        <v>0</v>
      </c>
      <c r="G356" s="129">
        <v>0</v>
      </c>
      <c r="H356" s="129">
        <v>0</v>
      </c>
      <c r="I356" s="129">
        <v>0</v>
      </c>
      <c r="J356" s="129">
        <v>0</v>
      </c>
      <c r="K356" s="129">
        <v>0</v>
      </c>
      <c r="L356" s="129">
        <v>0</v>
      </c>
      <c r="M356" s="129">
        <v>1050</v>
      </c>
      <c r="N356" s="135">
        <v>4854.8</v>
      </c>
    </row>
    <row r="357" spans="1:14" ht="33" customHeight="1" x14ac:dyDescent="0.2">
      <c r="A357" s="80" t="s">
        <v>280</v>
      </c>
      <c r="B357" s="129">
        <v>30438.400000000001</v>
      </c>
      <c r="C357" s="129">
        <v>21662.400000000001</v>
      </c>
      <c r="D357" s="129">
        <v>14129.6</v>
      </c>
      <c r="E357" s="129">
        <v>45267.199999999997</v>
      </c>
      <c r="F357" s="129">
        <v>56630.400000000001</v>
      </c>
      <c r="G357" s="129">
        <v>63161.599999999999</v>
      </c>
      <c r="H357" s="129">
        <v>59732</v>
      </c>
      <c r="I357" s="129">
        <v>55253.599999999999</v>
      </c>
      <c r="J357" s="129">
        <v>60308</v>
      </c>
      <c r="K357" s="129">
        <v>53964.800000000003</v>
      </c>
      <c r="L357" s="129">
        <v>46825.599999999999</v>
      </c>
      <c r="M357" s="129">
        <v>37585.379999999997</v>
      </c>
      <c r="N357" s="135">
        <v>544958.97999999986</v>
      </c>
    </row>
    <row r="358" spans="1:14" ht="33" customHeight="1" x14ac:dyDescent="0.2">
      <c r="A358" s="80" t="s">
        <v>281</v>
      </c>
      <c r="B358" s="129">
        <v>0</v>
      </c>
      <c r="C358" s="129">
        <v>0</v>
      </c>
      <c r="D358" s="129">
        <v>0</v>
      </c>
      <c r="E358" s="129">
        <v>0</v>
      </c>
      <c r="F358" s="129">
        <v>0</v>
      </c>
      <c r="G358" s="129">
        <v>0</v>
      </c>
      <c r="H358" s="129">
        <v>0</v>
      </c>
      <c r="I358" s="129">
        <v>0</v>
      </c>
      <c r="J358" s="129">
        <v>0</v>
      </c>
      <c r="K358" s="129">
        <v>0</v>
      </c>
      <c r="L358" s="129">
        <v>0</v>
      </c>
      <c r="M358" s="129">
        <v>0</v>
      </c>
      <c r="N358" s="135">
        <v>0</v>
      </c>
    </row>
    <row r="359" spans="1:14" ht="33" customHeight="1" thickBot="1" x14ac:dyDescent="0.25">
      <c r="A359" s="80" t="s">
        <v>282</v>
      </c>
      <c r="B359" s="129">
        <v>0</v>
      </c>
      <c r="C359" s="129">
        <v>0</v>
      </c>
      <c r="D359" s="129">
        <v>0</v>
      </c>
      <c r="E359" s="129">
        <v>0</v>
      </c>
      <c r="F359" s="129">
        <v>0</v>
      </c>
      <c r="G359" s="129">
        <v>0</v>
      </c>
      <c r="H359" s="129">
        <v>1934</v>
      </c>
      <c r="I359" s="129">
        <v>1828.8</v>
      </c>
      <c r="J359" s="129">
        <v>1841.2</v>
      </c>
      <c r="K359" s="129">
        <v>2981.06</v>
      </c>
      <c r="L359" s="129">
        <v>1703</v>
      </c>
      <c r="M359" s="129">
        <v>1358.36</v>
      </c>
      <c r="N359" s="135">
        <v>11646.42</v>
      </c>
    </row>
    <row r="360" spans="1:14" ht="33" customHeight="1" thickBot="1" x14ac:dyDescent="0.25">
      <c r="A360" s="132" t="s">
        <v>283</v>
      </c>
      <c r="B360" s="133">
        <v>0</v>
      </c>
      <c r="C360" s="133">
        <v>0</v>
      </c>
      <c r="D360" s="133">
        <v>0</v>
      </c>
      <c r="E360" s="133">
        <v>0</v>
      </c>
      <c r="F360" s="133">
        <v>0</v>
      </c>
      <c r="G360" s="133">
        <v>0</v>
      </c>
      <c r="H360" s="133">
        <v>0</v>
      </c>
      <c r="I360" s="133">
        <v>0</v>
      </c>
      <c r="J360" s="133">
        <v>0</v>
      </c>
      <c r="K360" s="133">
        <v>0</v>
      </c>
      <c r="L360" s="133">
        <v>0</v>
      </c>
      <c r="M360" s="133">
        <v>0</v>
      </c>
      <c r="N360" s="133">
        <v>0</v>
      </c>
    </row>
    <row r="361" spans="1:14" ht="33" customHeight="1" thickBot="1" x14ac:dyDescent="0.25">
      <c r="A361" s="81" t="s">
        <v>283</v>
      </c>
      <c r="B361" s="136">
        <v>0</v>
      </c>
      <c r="C361" s="136">
        <v>0</v>
      </c>
      <c r="D361" s="136">
        <v>0</v>
      </c>
      <c r="E361" s="136">
        <v>0</v>
      </c>
      <c r="F361" s="136">
        <v>0</v>
      </c>
      <c r="G361" s="136">
        <v>0</v>
      </c>
      <c r="H361" s="136">
        <v>0</v>
      </c>
      <c r="I361" s="136">
        <v>0</v>
      </c>
      <c r="J361" s="136">
        <v>0</v>
      </c>
      <c r="K361" s="136">
        <v>0</v>
      </c>
      <c r="L361" s="136">
        <v>0</v>
      </c>
      <c r="M361" s="136">
        <v>0</v>
      </c>
      <c r="N361" s="135">
        <v>0</v>
      </c>
    </row>
    <row r="362" spans="1:14" ht="33" customHeight="1" thickBot="1" x14ac:dyDescent="0.25">
      <c r="A362" s="132" t="s">
        <v>284</v>
      </c>
      <c r="B362" s="133">
        <v>0</v>
      </c>
      <c r="C362" s="133">
        <v>0</v>
      </c>
      <c r="D362" s="133">
        <v>0</v>
      </c>
      <c r="E362" s="133">
        <v>0</v>
      </c>
      <c r="F362" s="133">
        <v>0</v>
      </c>
      <c r="G362" s="133">
        <v>0</v>
      </c>
      <c r="H362" s="133">
        <v>0</v>
      </c>
      <c r="I362" s="133">
        <v>0</v>
      </c>
      <c r="J362" s="133">
        <v>0</v>
      </c>
      <c r="K362" s="133">
        <v>0</v>
      </c>
      <c r="L362" s="133">
        <v>0</v>
      </c>
      <c r="M362" s="133">
        <v>0</v>
      </c>
      <c r="N362" s="133">
        <v>0</v>
      </c>
    </row>
    <row r="363" spans="1:14" ht="33" customHeight="1" x14ac:dyDescent="0.2">
      <c r="A363" s="80" t="s">
        <v>285</v>
      </c>
      <c r="B363" s="129">
        <v>0</v>
      </c>
      <c r="C363" s="129">
        <v>0</v>
      </c>
      <c r="D363" s="129">
        <v>0</v>
      </c>
      <c r="E363" s="129">
        <v>0</v>
      </c>
      <c r="F363" s="129">
        <v>0</v>
      </c>
      <c r="G363" s="129">
        <v>0</v>
      </c>
      <c r="H363" s="129">
        <v>0</v>
      </c>
      <c r="I363" s="129">
        <v>0</v>
      </c>
      <c r="J363" s="129">
        <v>0</v>
      </c>
      <c r="K363" s="129">
        <v>0</v>
      </c>
      <c r="L363" s="129">
        <v>0</v>
      </c>
      <c r="M363" s="129">
        <v>0</v>
      </c>
      <c r="N363" s="135">
        <v>0</v>
      </c>
    </row>
    <row r="364" spans="1:14" ht="33" customHeight="1" x14ac:dyDescent="0.2">
      <c r="A364" s="80" t="s">
        <v>286</v>
      </c>
      <c r="B364" s="129">
        <v>0</v>
      </c>
      <c r="C364" s="129">
        <v>0</v>
      </c>
      <c r="D364" s="129">
        <v>0</v>
      </c>
      <c r="E364" s="129">
        <v>0</v>
      </c>
      <c r="F364" s="129">
        <v>0</v>
      </c>
      <c r="G364" s="129">
        <v>0</v>
      </c>
      <c r="H364" s="129">
        <v>0</v>
      </c>
      <c r="I364" s="129">
        <v>0</v>
      </c>
      <c r="J364" s="129">
        <v>0</v>
      </c>
      <c r="K364" s="129">
        <v>0</v>
      </c>
      <c r="L364" s="129">
        <v>0</v>
      </c>
      <c r="M364" s="129">
        <v>0</v>
      </c>
      <c r="N364" s="135">
        <v>0</v>
      </c>
    </row>
    <row r="365" spans="1:14" ht="33" customHeight="1" x14ac:dyDescent="0.2">
      <c r="A365" s="80" t="s">
        <v>287</v>
      </c>
      <c r="B365" s="129">
        <v>0</v>
      </c>
      <c r="C365" s="129">
        <v>0</v>
      </c>
      <c r="D365" s="129">
        <v>0</v>
      </c>
      <c r="E365" s="129">
        <v>0</v>
      </c>
      <c r="F365" s="129">
        <v>0</v>
      </c>
      <c r="G365" s="129">
        <v>0</v>
      </c>
      <c r="H365" s="129">
        <v>0</v>
      </c>
      <c r="I365" s="129">
        <v>0</v>
      </c>
      <c r="J365" s="129">
        <v>0</v>
      </c>
      <c r="K365" s="129">
        <v>0</v>
      </c>
      <c r="L365" s="129">
        <v>0</v>
      </c>
      <c r="M365" s="129">
        <v>0</v>
      </c>
      <c r="N365" s="135">
        <v>0</v>
      </c>
    </row>
    <row r="366" spans="1:14" ht="33" customHeight="1" x14ac:dyDescent="0.2">
      <c r="A366" s="80" t="s">
        <v>288</v>
      </c>
      <c r="B366" s="129">
        <v>0</v>
      </c>
      <c r="C366" s="129">
        <v>0</v>
      </c>
      <c r="D366" s="129">
        <v>0</v>
      </c>
      <c r="E366" s="129">
        <v>0</v>
      </c>
      <c r="F366" s="129">
        <v>0</v>
      </c>
      <c r="G366" s="129">
        <v>0</v>
      </c>
      <c r="H366" s="129">
        <v>0</v>
      </c>
      <c r="I366" s="129">
        <v>0</v>
      </c>
      <c r="J366" s="129">
        <v>0</v>
      </c>
      <c r="K366" s="129">
        <v>0</v>
      </c>
      <c r="L366" s="129">
        <v>0</v>
      </c>
      <c r="M366" s="129">
        <v>0</v>
      </c>
      <c r="N366" s="135">
        <v>0</v>
      </c>
    </row>
    <row r="367" spans="1:14" ht="33" customHeight="1" x14ac:dyDescent="0.2">
      <c r="A367" s="80" t="s">
        <v>289</v>
      </c>
      <c r="B367" s="129">
        <v>0</v>
      </c>
      <c r="C367" s="129">
        <v>0</v>
      </c>
      <c r="D367" s="129">
        <v>0</v>
      </c>
      <c r="E367" s="129">
        <v>0</v>
      </c>
      <c r="F367" s="129">
        <v>0</v>
      </c>
      <c r="G367" s="129">
        <v>0</v>
      </c>
      <c r="H367" s="129">
        <v>0</v>
      </c>
      <c r="I367" s="129">
        <v>0</v>
      </c>
      <c r="J367" s="129">
        <v>0</v>
      </c>
      <c r="K367" s="129">
        <v>0</v>
      </c>
      <c r="L367" s="129">
        <v>0</v>
      </c>
      <c r="M367" s="129">
        <v>0</v>
      </c>
      <c r="N367" s="135">
        <v>0</v>
      </c>
    </row>
    <row r="368" spans="1:14" ht="33" customHeight="1" x14ac:dyDescent="0.2">
      <c r="A368" s="80" t="s">
        <v>290</v>
      </c>
      <c r="B368" s="129">
        <v>0</v>
      </c>
      <c r="C368" s="129">
        <v>0</v>
      </c>
      <c r="D368" s="129">
        <v>0</v>
      </c>
      <c r="E368" s="129">
        <v>0</v>
      </c>
      <c r="F368" s="129">
        <v>0</v>
      </c>
      <c r="G368" s="129">
        <v>0</v>
      </c>
      <c r="H368" s="129">
        <v>0</v>
      </c>
      <c r="I368" s="129">
        <v>0</v>
      </c>
      <c r="J368" s="129">
        <v>0</v>
      </c>
      <c r="K368" s="129">
        <v>0</v>
      </c>
      <c r="L368" s="129">
        <v>0</v>
      </c>
      <c r="M368" s="129">
        <v>0</v>
      </c>
      <c r="N368" s="135">
        <v>0</v>
      </c>
    </row>
    <row r="369" spans="1:14" ht="33" customHeight="1" x14ac:dyDescent="0.2">
      <c r="A369" s="80" t="s">
        <v>291</v>
      </c>
      <c r="B369" s="129">
        <v>0</v>
      </c>
      <c r="C369" s="129">
        <v>0</v>
      </c>
      <c r="D369" s="129">
        <v>0</v>
      </c>
      <c r="E369" s="129">
        <v>0</v>
      </c>
      <c r="F369" s="129">
        <v>0</v>
      </c>
      <c r="G369" s="129">
        <v>0</v>
      </c>
      <c r="H369" s="129">
        <v>0</v>
      </c>
      <c r="I369" s="129">
        <v>0</v>
      </c>
      <c r="J369" s="129">
        <v>0</v>
      </c>
      <c r="K369" s="129">
        <v>0</v>
      </c>
      <c r="L369" s="129">
        <v>0</v>
      </c>
      <c r="M369" s="129">
        <v>0</v>
      </c>
      <c r="N369" s="135">
        <v>0</v>
      </c>
    </row>
    <row r="370" spans="1:14" ht="33" customHeight="1" x14ac:dyDescent="0.2">
      <c r="A370" s="80" t="s">
        <v>292</v>
      </c>
      <c r="B370" s="129">
        <v>0</v>
      </c>
      <c r="C370" s="129">
        <v>0</v>
      </c>
      <c r="D370" s="129">
        <v>0</v>
      </c>
      <c r="E370" s="129">
        <v>0</v>
      </c>
      <c r="F370" s="129">
        <v>0</v>
      </c>
      <c r="G370" s="129">
        <v>0</v>
      </c>
      <c r="H370" s="129">
        <v>0</v>
      </c>
      <c r="I370" s="129">
        <v>0</v>
      </c>
      <c r="J370" s="129">
        <v>0</v>
      </c>
      <c r="K370" s="129">
        <v>0</v>
      </c>
      <c r="L370" s="129">
        <v>0</v>
      </c>
      <c r="M370" s="129">
        <v>0</v>
      </c>
      <c r="N370" s="135">
        <v>0</v>
      </c>
    </row>
    <row r="371" spans="1:14" ht="33" customHeight="1" x14ac:dyDescent="0.2">
      <c r="A371" s="80" t="s">
        <v>293</v>
      </c>
      <c r="B371" s="129">
        <v>0</v>
      </c>
      <c r="C371" s="129">
        <v>0</v>
      </c>
      <c r="D371" s="129">
        <v>0</v>
      </c>
      <c r="E371" s="129">
        <v>0</v>
      </c>
      <c r="F371" s="129">
        <v>0</v>
      </c>
      <c r="G371" s="129">
        <v>0</v>
      </c>
      <c r="H371" s="129">
        <v>0</v>
      </c>
      <c r="I371" s="129">
        <v>0</v>
      </c>
      <c r="J371" s="129">
        <v>0</v>
      </c>
      <c r="K371" s="129">
        <v>0</v>
      </c>
      <c r="L371" s="129">
        <v>0</v>
      </c>
      <c r="M371" s="129">
        <v>0</v>
      </c>
      <c r="N371" s="135">
        <v>0</v>
      </c>
    </row>
    <row r="372" spans="1:14" ht="33" customHeight="1" thickBot="1" x14ac:dyDescent="0.25">
      <c r="A372" s="80" t="s">
        <v>294</v>
      </c>
      <c r="B372" s="129">
        <v>0</v>
      </c>
      <c r="C372" s="129">
        <v>0</v>
      </c>
      <c r="D372" s="129">
        <v>0</v>
      </c>
      <c r="E372" s="129">
        <v>0</v>
      </c>
      <c r="F372" s="129">
        <v>0</v>
      </c>
      <c r="G372" s="129">
        <v>0</v>
      </c>
      <c r="H372" s="129">
        <v>0</v>
      </c>
      <c r="I372" s="129">
        <v>0</v>
      </c>
      <c r="J372" s="129">
        <v>0</v>
      </c>
      <c r="K372" s="129">
        <v>0</v>
      </c>
      <c r="L372" s="129">
        <v>0</v>
      </c>
      <c r="M372" s="129">
        <v>0</v>
      </c>
      <c r="N372" s="135">
        <v>0</v>
      </c>
    </row>
    <row r="373" spans="1:14" ht="33" customHeight="1" thickBot="1" x14ac:dyDescent="0.25">
      <c r="A373" s="132" t="s">
        <v>295</v>
      </c>
      <c r="B373" s="133">
        <v>2240</v>
      </c>
      <c r="C373" s="133">
        <v>2901</v>
      </c>
      <c r="D373" s="133">
        <v>1886</v>
      </c>
      <c r="E373" s="133">
        <v>2386</v>
      </c>
      <c r="F373" s="133">
        <v>3010</v>
      </c>
      <c r="G373" s="133">
        <v>2762</v>
      </c>
      <c r="H373" s="133">
        <v>2361</v>
      </c>
      <c r="I373" s="133">
        <v>1849.26</v>
      </c>
      <c r="J373" s="133">
        <v>1281.8900000000001</v>
      </c>
      <c r="K373" s="133">
        <v>2197.4699999999998</v>
      </c>
      <c r="L373" s="133">
        <v>1491</v>
      </c>
      <c r="M373" s="133">
        <v>795.42</v>
      </c>
      <c r="N373" s="133">
        <v>25161.039999999997</v>
      </c>
    </row>
    <row r="374" spans="1:14" ht="33" customHeight="1" x14ac:dyDescent="0.2">
      <c r="A374" s="80" t="s">
        <v>296</v>
      </c>
      <c r="B374" s="129">
        <v>0</v>
      </c>
      <c r="C374" s="129">
        <v>0</v>
      </c>
      <c r="D374" s="129">
        <v>0</v>
      </c>
      <c r="E374" s="129">
        <v>0</v>
      </c>
      <c r="F374" s="129">
        <v>0</v>
      </c>
      <c r="G374" s="129">
        <v>0</v>
      </c>
      <c r="H374" s="129">
        <v>0</v>
      </c>
      <c r="I374" s="129">
        <v>0</v>
      </c>
      <c r="J374" s="129">
        <v>0</v>
      </c>
      <c r="K374" s="129">
        <v>0</v>
      </c>
      <c r="L374" s="129">
        <v>0</v>
      </c>
      <c r="M374" s="129">
        <v>0</v>
      </c>
      <c r="N374" s="135">
        <v>0</v>
      </c>
    </row>
    <row r="375" spans="1:14" ht="33" customHeight="1" x14ac:dyDescent="0.2">
      <c r="A375" s="80" t="s">
        <v>297</v>
      </c>
      <c r="B375" s="129">
        <v>0</v>
      </c>
      <c r="C375" s="129">
        <v>0</v>
      </c>
      <c r="D375" s="129">
        <v>0</v>
      </c>
      <c r="E375" s="129">
        <v>0</v>
      </c>
      <c r="F375" s="129">
        <v>0</v>
      </c>
      <c r="G375" s="129">
        <v>0</v>
      </c>
      <c r="H375" s="129">
        <v>0</v>
      </c>
      <c r="I375" s="129">
        <v>0</v>
      </c>
      <c r="J375" s="129">
        <v>0</v>
      </c>
      <c r="K375" s="129">
        <v>0</v>
      </c>
      <c r="L375" s="129">
        <v>0</v>
      </c>
      <c r="M375" s="129">
        <v>0</v>
      </c>
      <c r="N375" s="135">
        <v>0</v>
      </c>
    </row>
    <row r="376" spans="1:14" ht="33" customHeight="1" x14ac:dyDescent="0.2">
      <c r="A376" s="80" t="s">
        <v>298</v>
      </c>
      <c r="B376" s="129">
        <v>0</v>
      </c>
      <c r="C376" s="129">
        <v>0</v>
      </c>
      <c r="D376" s="129">
        <v>0</v>
      </c>
      <c r="E376" s="129">
        <v>0</v>
      </c>
      <c r="F376" s="129">
        <v>0</v>
      </c>
      <c r="G376" s="129">
        <v>0</v>
      </c>
      <c r="H376" s="129">
        <v>0</v>
      </c>
      <c r="I376" s="129">
        <v>0</v>
      </c>
      <c r="J376" s="129">
        <v>0</v>
      </c>
      <c r="K376" s="129">
        <v>0</v>
      </c>
      <c r="L376" s="129">
        <v>0</v>
      </c>
      <c r="M376" s="129">
        <v>0</v>
      </c>
      <c r="N376" s="135">
        <v>0</v>
      </c>
    </row>
    <row r="377" spans="1:14" ht="33" customHeight="1" x14ac:dyDescent="0.2">
      <c r="A377" s="80" t="s">
        <v>299</v>
      </c>
      <c r="B377" s="129">
        <v>2240</v>
      </c>
      <c r="C377" s="129">
        <v>2901</v>
      </c>
      <c r="D377" s="129">
        <v>1886</v>
      </c>
      <c r="E377" s="129">
        <v>2386</v>
      </c>
      <c r="F377" s="129">
        <v>3010</v>
      </c>
      <c r="G377" s="129">
        <v>2762</v>
      </c>
      <c r="H377" s="129">
        <v>2361</v>
      </c>
      <c r="I377" s="129">
        <v>1849.26</v>
      </c>
      <c r="J377" s="129">
        <v>1281.8900000000001</v>
      </c>
      <c r="K377" s="129">
        <v>2197.4699999999998</v>
      </c>
      <c r="L377" s="129">
        <v>1491</v>
      </c>
      <c r="M377" s="129">
        <v>795.42</v>
      </c>
      <c r="N377" s="135">
        <v>25161.039999999997</v>
      </c>
    </row>
    <row r="378" spans="1:14" ht="33" customHeight="1" x14ac:dyDescent="0.2">
      <c r="A378" s="80" t="s">
        <v>300</v>
      </c>
      <c r="B378" s="129">
        <v>0</v>
      </c>
      <c r="C378" s="129">
        <v>0</v>
      </c>
      <c r="D378" s="129">
        <v>0</v>
      </c>
      <c r="E378" s="129">
        <v>0</v>
      </c>
      <c r="F378" s="129">
        <v>0</v>
      </c>
      <c r="G378" s="129">
        <v>0</v>
      </c>
      <c r="H378" s="129">
        <v>0</v>
      </c>
      <c r="I378" s="129">
        <v>0</v>
      </c>
      <c r="J378" s="129">
        <v>0</v>
      </c>
      <c r="K378" s="129">
        <v>0</v>
      </c>
      <c r="L378" s="129">
        <v>0</v>
      </c>
      <c r="M378" s="129">
        <v>0</v>
      </c>
      <c r="N378" s="135">
        <v>0</v>
      </c>
    </row>
    <row r="379" spans="1:14" ht="33" customHeight="1" x14ac:dyDescent="0.2">
      <c r="A379" s="80" t="s">
        <v>301</v>
      </c>
      <c r="B379" s="129">
        <v>0</v>
      </c>
      <c r="C379" s="129">
        <v>0</v>
      </c>
      <c r="D379" s="129">
        <v>0</v>
      </c>
      <c r="E379" s="129">
        <v>0</v>
      </c>
      <c r="F379" s="129">
        <v>0</v>
      </c>
      <c r="G379" s="129">
        <v>0</v>
      </c>
      <c r="H379" s="129">
        <v>0</v>
      </c>
      <c r="I379" s="129">
        <v>0</v>
      </c>
      <c r="J379" s="129">
        <v>0</v>
      </c>
      <c r="K379" s="129">
        <v>0</v>
      </c>
      <c r="L379" s="129">
        <v>0</v>
      </c>
      <c r="M379" s="129">
        <v>0</v>
      </c>
      <c r="N379" s="135">
        <v>0</v>
      </c>
    </row>
    <row r="380" spans="1:14" ht="33" customHeight="1" thickBot="1" x14ac:dyDescent="0.25">
      <c r="A380" s="80" t="s">
        <v>302</v>
      </c>
      <c r="B380" s="129">
        <v>0</v>
      </c>
      <c r="C380" s="129">
        <v>0</v>
      </c>
      <c r="D380" s="129">
        <v>0</v>
      </c>
      <c r="E380" s="129">
        <v>0</v>
      </c>
      <c r="F380" s="129">
        <v>0</v>
      </c>
      <c r="G380" s="129">
        <v>0</v>
      </c>
      <c r="H380" s="129">
        <v>0</v>
      </c>
      <c r="I380" s="129">
        <v>0</v>
      </c>
      <c r="J380" s="129">
        <v>0</v>
      </c>
      <c r="K380" s="129">
        <v>0</v>
      </c>
      <c r="L380" s="129">
        <v>0</v>
      </c>
      <c r="M380" s="129">
        <v>0</v>
      </c>
      <c r="N380" s="135">
        <v>0</v>
      </c>
    </row>
    <row r="381" spans="1:14" ht="33" customHeight="1" thickBot="1" x14ac:dyDescent="0.25">
      <c r="A381" s="132" t="s">
        <v>303</v>
      </c>
      <c r="B381" s="133">
        <v>9780</v>
      </c>
      <c r="C381" s="133">
        <v>8906</v>
      </c>
      <c r="D381" s="133">
        <v>12963</v>
      </c>
      <c r="E381" s="133">
        <v>11590</v>
      </c>
      <c r="F381" s="133">
        <v>12557</v>
      </c>
      <c r="G381" s="133">
        <v>13453</v>
      </c>
      <c r="H381" s="133">
        <v>8180</v>
      </c>
      <c r="I381" s="133">
        <v>10057</v>
      </c>
      <c r="J381" s="133">
        <v>8980.2099999999991</v>
      </c>
      <c r="K381" s="133">
        <v>8960</v>
      </c>
      <c r="L381" s="133">
        <v>8016</v>
      </c>
      <c r="M381" s="133">
        <v>7960</v>
      </c>
      <c r="N381" s="133">
        <v>121402.20999999999</v>
      </c>
    </row>
    <row r="382" spans="1:14" ht="33" customHeight="1" x14ac:dyDescent="0.2">
      <c r="A382" s="80" t="s">
        <v>304</v>
      </c>
      <c r="B382" s="129">
        <v>0</v>
      </c>
      <c r="C382" s="129">
        <v>0</v>
      </c>
      <c r="D382" s="129">
        <v>0</v>
      </c>
      <c r="E382" s="129">
        <v>0</v>
      </c>
      <c r="F382" s="129">
        <v>0</v>
      </c>
      <c r="G382" s="129">
        <v>0</v>
      </c>
      <c r="H382" s="129">
        <v>0</v>
      </c>
      <c r="I382" s="129">
        <v>0</v>
      </c>
      <c r="J382" s="129">
        <v>0</v>
      </c>
      <c r="K382" s="129">
        <v>0</v>
      </c>
      <c r="L382" s="129">
        <v>0</v>
      </c>
      <c r="M382" s="129">
        <v>0</v>
      </c>
      <c r="N382" s="135">
        <v>0</v>
      </c>
    </row>
    <row r="383" spans="1:14" ht="33" customHeight="1" x14ac:dyDescent="0.2">
      <c r="A383" s="80" t="s">
        <v>305</v>
      </c>
      <c r="B383" s="129">
        <v>0</v>
      </c>
      <c r="C383" s="129">
        <v>0</v>
      </c>
      <c r="D383" s="129">
        <v>0</v>
      </c>
      <c r="E383" s="129">
        <v>0</v>
      </c>
      <c r="F383" s="129">
        <v>0</v>
      </c>
      <c r="G383" s="129">
        <v>0</v>
      </c>
      <c r="H383" s="129">
        <v>0</v>
      </c>
      <c r="I383" s="129">
        <v>0</v>
      </c>
      <c r="J383" s="129">
        <v>0</v>
      </c>
      <c r="K383" s="129">
        <v>0</v>
      </c>
      <c r="L383" s="129">
        <v>0</v>
      </c>
      <c r="M383" s="129">
        <v>0</v>
      </c>
      <c r="N383" s="135">
        <v>0</v>
      </c>
    </row>
    <row r="384" spans="1:14" ht="33" customHeight="1" x14ac:dyDescent="0.2">
      <c r="A384" s="80" t="s">
        <v>306</v>
      </c>
      <c r="B384" s="129">
        <v>6240</v>
      </c>
      <c r="C384" s="129">
        <v>5200</v>
      </c>
      <c r="D384" s="129">
        <v>7280</v>
      </c>
      <c r="E384" s="129">
        <v>6760</v>
      </c>
      <c r="F384" s="129">
        <v>8800</v>
      </c>
      <c r="G384" s="129">
        <v>8840</v>
      </c>
      <c r="H384" s="129">
        <v>7280</v>
      </c>
      <c r="I384" s="129">
        <v>8617</v>
      </c>
      <c r="J384" s="129">
        <v>5960</v>
      </c>
      <c r="K384" s="129">
        <v>5720</v>
      </c>
      <c r="L384" s="129">
        <v>5720</v>
      </c>
      <c r="M384" s="129">
        <v>6760</v>
      </c>
      <c r="N384" s="135">
        <v>83177</v>
      </c>
    </row>
    <row r="385" spans="1:14" ht="33" customHeight="1" x14ac:dyDescent="0.2">
      <c r="A385" s="80" t="s">
        <v>307</v>
      </c>
      <c r="B385" s="129">
        <v>0</v>
      </c>
      <c r="C385" s="129">
        <v>0</v>
      </c>
      <c r="D385" s="129">
        <v>0</v>
      </c>
      <c r="E385" s="129">
        <v>0</v>
      </c>
      <c r="F385" s="129">
        <v>0</v>
      </c>
      <c r="G385" s="129">
        <v>0</v>
      </c>
      <c r="H385" s="129">
        <v>0</v>
      </c>
      <c r="I385" s="129">
        <v>0</v>
      </c>
      <c r="J385" s="129">
        <v>0</v>
      </c>
      <c r="K385" s="129">
        <v>0</v>
      </c>
      <c r="L385" s="129">
        <v>0</v>
      </c>
      <c r="M385" s="129">
        <v>0</v>
      </c>
      <c r="N385" s="135">
        <v>0</v>
      </c>
    </row>
    <row r="386" spans="1:14" ht="33" customHeight="1" x14ac:dyDescent="0.2">
      <c r="A386" s="80" t="s">
        <v>308</v>
      </c>
      <c r="B386" s="129">
        <v>0</v>
      </c>
      <c r="C386" s="129">
        <v>0</v>
      </c>
      <c r="D386" s="129">
        <v>0</v>
      </c>
      <c r="E386" s="129">
        <v>0</v>
      </c>
      <c r="F386" s="129">
        <v>0</v>
      </c>
      <c r="G386" s="129">
        <v>0</v>
      </c>
      <c r="H386" s="129">
        <v>0</v>
      </c>
      <c r="I386" s="129">
        <v>0</v>
      </c>
      <c r="J386" s="129">
        <v>0</v>
      </c>
      <c r="K386" s="129">
        <v>0</v>
      </c>
      <c r="L386" s="129">
        <v>0</v>
      </c>
      <c r="M386" s="129">
        <v>0</v>
      </c>
      <c r="N386" s="135">
        <v>0</v>
      </c>
    </row>
    <row r="387" spans="1:14" ht="33" customHeight="1" x14ac:dyDescent="0.2">
      <c r="A387" s="80" t="s">
        <v>309</v>
      </c>
      <c r="B387" s="129">
        <v>0</v>
      </c>
      <c r="C387" s="129">
        <v>0</v>
      </c>
      <c r="D387" s="129">
        <v>0</v>
      </c>
      <c r="E387" s="129">
        <v>0</v>
      </c>
      <c r="F387" s="129">
        <v>0</v>
      </c>
      <c r="G387" s="129">
        <v>0</v>
      </c>
      <c r="H387" s="129">
        <v>0</v>
      </c>
      <c r="I387" s="129">
        <v>0</v>
      </c>
      <c r="J387" s="129">
        <v>0</v>
      </c>
      <c r="K387" s="129">
        <v>0</v>
      </c>
      <c r="L387" s="129">
        <v>0</v>
      </c>
      <c r="M387" s="129">
        <v>0</v>
      </c>
      <c r="N387" s="135">
        <v>0</v>
      </c>
    </row>
    <row r="388" spans="1:14" ht="33" customHeight="1" x14ac:dyDescent="0.2">
      <c r="A388" s="80" t="s">
        <v>310</v>
      </c>
      <c r="B388" s="129">
        <v>0</v>
      </c>
      <c r="C388" s="129">
        <v>0</v>
      </c>
      <c r="D388" s="129">
        <v>0</v>
      </c>
      <c r="E388" s="129">
        <v>0</v>
      </c>
      <c r="F388" s="129">
        <v>0</v>
      </c>
      <c r="G388" s="129">
        <v>0</v>
      </c>
      <c r="H388" s="129">
        <v>0</v>
      </c>
      <c r="I388" s="129">
        <v>0</v>
      </c>
      <c r="J388" s="129">
        <v>0</v>
      </c>
      <c r="K388" s="129">
        <v>0</v>
      </c>
      <c r="L388" s="129">
        <v>0</v>
      </c>
      <c r="M388" s="129">
        <v>0</v>
      </c>
      <c r="N388" s="135">
        <v>0</v>
      </c>
    </row>
    <row r="389" spans="1:14" ht="33" customHeight="1" x14ac:dyDescent="0.2">
      <c r="A389" s="80" t="s">
        <v>311</v>
      </c>
      <c r="B389" s="129">
        <v>3540</v>
      </c>
      <c r="C389" s="129">
        <v>3706</v>
      </c>
      <c r="D389" s="129">
        <v>5683</v>
      </c>
      <c r="E389" s="129">
        <v>4830</v>
      </c>
      <c r="F389" s="129">
        <v>3757</v>
      </c>
      <c r="G389" s="129">
        <v>4613</v>
      </c>
      <c r="H389" s="129">
        <v>900</v>
      </c>
      <c r="I389" s="129">
        <v>1440</v>
      </c>
      <c r="J389" s="129">
        <v>3020.21</v>
      </c>
      <c r="K389" s="129">
        <v>3240</v>
      </c>
      <c r="L389" s="129">
        <v>2296</v>
      </c>
      <c r="M389" s="129">
        <v>1200</v>
      </c>
      <c r="N389" s="135">
        <v>38225.21</v>
      </c>
    </row>
    <row r="390" spans="1:14" ht="33" customHeight="1" x14ac:dyDescent="0.2">
      <c r="A390" s="80" t="s">
        <v>312</v>
      </c>
      <c r="B390" s="129">
        <v>0</v>
      </c>
      <c r="C390" s="129">
        <v>0</v>
      </c>
      <c r="D390" s="129">
        <v>0</v>
      </c>
      <c r="E390" s="129">
        <v>0</v>
      </c>
      <c r="F390" s="129">
        <v>0</v>
      </c>
      <c r="G390" s="129">
        <v>0</v>
      </c>
      <c r="H390" s="129">
        <v>0</v>
      </c>
      <c r="I390" s="129">
        <v>0</v>
      </c>
      <c r="J390" s="129">
        <v>0</v>
      </c>
      <c r="K390" s="129">
        <v>0</v>
      </c>
      <c r="L390" s="129">
        <v>0</v>
      </c>
      <c r="M390" s="129">
        <v>0</v>
      </c>
      <c r="N390" s="135">
        <v>0</v>
      </c>
    </row>
    <row r="391" spans="1:14" ht="33" customHeight="1" x14ac:dyDescent="0.2">
      <c r="A391" s="80" t="s">
        <v>313</v>
      </c>
      <c r="B391" s="129">
        <v>0</v>
      </c>
      <c r="C391" s="129">
        <v>0</v>
      </c>
      <c r="D391" s="129">
        <v>0</v>
      </c>
      <c r="E391" s="129">
        <v>0</v>
      </c>
      <c r="F391" s="129">
        <v>0</v>
      </c>
      <c r="G391" s="129">
        <v>0</v>
      </c>
      <c r="H391" s="129">
        <v>0</v>
      </c>
      <c r="I391" s="129">
        <v>0</v>
      </c>
      <c r="J391" s="129">
        <v>0</v>
      </c>
      <c r="K391" s="129">
        <v>0</v>
      </c>
      <c r="L391" s="129">
        <v>0</v>
      </c>
      <c r="M391" s="129">
        <v>0</v>
      </c>
      <c r="N391" s="135">
        <v>0</v>
      </c>
    </row>
    <row r="392" spans="1:14" ht="33" customHeight="1" x14ac:dyDescent="0.2">
      <c r="A392" s="80" t="s">
        <v>314</v>
      </c>
      <c r="B392" s="129">
        <v>0</v>
      </c>
      <c r="C392" s="129">
        <v>0</v>
      </c>
      <c r="D392" s="129">
        <v>0</v>
      </c>
      <c r="E392" s="129">
        <v>0</v>
      </c>
      <c r="F392" s="129">
        <v>0</v>
      </c>
      <c r="G392" s="129">
        <v>0</v>
      </c>
      <c r="H392" s="129">
        <v>0</v>
      </c>
      <c r="I392" s="129">
        <v>0</v>
      </c>
      <c r="J392" s="129">
        <v>0</v>
      </c>
      <c r="K392" s="129">
        <v>0</v>
      </c>
      <c r="L392" s="129">
        <v>0</v>
      </c>
      <c r="M392" s="129">
        <v>0</v>
      </c>
      <c r="N392" s="135">
        <v>0</v>
      </c>
    </row>
    <row r="393" spans="1:14" ht="33" customHeight="1" x14ac:dyDescent="0.2">
      <c r="A393" s="80" t="s">
        <v>315</v>
      </c>
      <c r="B393" s="129">
        <v>0</v>
      </c>
      <c r="C393" s="129">
        <v>0</v>
      </c>
      <c r="D393" s="129">
        <v>0</v>
      </c>
      <c r="E393" s="129">
        <v>0</v>
      </c>
      <c r="F393" s="129">
        <v>0</v>
      </c>
      <c r="G393" s="129">
        <v>0</v>
      </c>
      <c r="H393" s="129">
        <v>0</v>
      </c>
      <c r="I393" s="129">
        <v>0</v>
      </c>
      <c r="J393" s="129">
        <v>0</v>
      </c>
      <c r="K393" s="129">
        <v>0</v>
      </c>
      <c r="L393" s="129">
        <v>0</v>
      </c>
      <c r="M393" s="129">
        <v>0</v>
      </c>
      <c r="N393" s="135">
        <v>0</v>
      </c>
    </row>
    <row r="394" spans="1:14" ht="33" customHeight="1" x14ac:dyDescent="0.2">
      <c r="A394" s="80" t="s">
        <v>316</v>
      </c>
      <c r="B394" s="129">
        <v>0</v>
      </c>
      <c r="C394" s="129">
        <v>0</v>
      </c>
      <c r="D394" s="129">
        <v>0</v>
      </c>
      <c r="E394" s="129">
        <v>0</v>
      </c>
      <c r="F394" s="129">
        <v>0</v>
      </c>
      <c r="G394" s="129">
        <v>0</v>
      </c>
      <c r="H394" s="129">
        <v>0</v>
      </c>
      <c r="I394" s="129">
        <v>0</v>
      </c>
      <c r="J394" s="129">
        <v>0</v>
      </c>
      <c r="K394" s="129">
        <v>0</v>
      </c>
      <c r="L394" s="129">
        <v>0</v>
      </c>
      <c r="M394" s="129">
        <v>0</v>
      </c>
      <c r="N394" s="135">
        <v>0</v>
      </c>
    </row>
    <row r="395" spans="1:14" ht="33" customHeight="1" x14ac:dyDescent="0.2">
      <c r="A395" s="80" t="s">
        <v>317</v>
      </c>
      <c r="B395" s="129">
        <v>0</v>
      </c>
      <c r="C395" s="129">
        <v>0</v>
      </c>
      <c r="D395" s="129">
        <v>0</v>
      </c>
      <c r="E395" s="129">
        <v>0</v>
      </c>
      <c r="F395" s="129">
        <v>0</v>
      </c>
      <c r="G395" s="129">
        <v>0</v>
      </c>
      <c r="H395" s="129">
        <v>0</v>
      </c>
      <c r="I395" s="129">
        <v>0</v>
      </c>
      <c r="J395" s="129">
        <v>0</v>
      </c>
      <c r="K395" s="129">
        <v>0</v>
      </c>
      <c r="L395" s="129">
        <v>0</v>
      </c>
      <c r="M395" s="129">
        <v>0</v>
      </c>
      <c r="N395" s="135">
        <v>0</v>
      </c>
    </row>
    <row r="396" spans="1:14" ht="33" customHeight="1" thickBot="1" x14ac:dyDescent="0.25">
      <c r="A396" s="80" t="s">
        <v>318</v>
      </c>
      <c r="B396" s="129">
        <v>0</v>
      </c>
      <c r="C396" s="129">
        <v>0</v>
      </c>
      <c r="D396" s="129">
        <v>0</v>
      </c>
      <c r="E396" s="129">
        <v>0</v>
      </c>
      <c r="F396" s="129">
        <v>0</v>
      </c>
      <c r="G396" s="129">
        <v>0</v>
      </c>
      <c r="H396" s="129">
        <v>0</v>
      </c>
      <c r="I396" s="129">
        <v>0</v>
      </c>
      <c r="J396" s="129">
        <v>0</v>
      </c>
      <c r="K396" s="129">
        <v>0</v>
      </c>
      <c r="L396" s="129">
        <v>0</v>
      </c>
      <c r="M396" s="129">
        <v>0</v>
      </c>
      <c r="N396" s="135">
        <v>0</v>
      </c>
    </row>
    <row r="397" spans="1:14" ht="33" customHeight="1" thickBot="1" x14ac:dyDescent="0.25">
      <c r="A397" s="132" t="s">
        <v>319</v>
      </c>
      <c r="B397" s="133">
        <v>7332</v>
      </c>
      <c r="C397" s="133">
        <v>4725</v>
      </c>
      <c r="D397" s="133">
        <v>5645</v>
      </c>
      <c r="E397" s="133">
        <v>1606.98</v>
      </c>
      <c r="F397" s="133">
        <v>0</v>
      </c>
      <c r="G397" s="133">
        <v>6106</v>
      </c>
      <c r="H397" s="133">
        <v>8424.14</v>
      </c>
      <c r="I397" s="133">
        <v>9385.2199999999993</v>
      </c>
      <c r="J397" s="133">
        <v>8896</v>
      </c>
      <c r="K397" s="133">
        <v>9242</v>
      </c>
      <c r="L397" s="133">
        <v>6756</v>
      </c>
      <c r="M397" s="133">
        <v>7222.5999999999995</v>
      </c>
      <c r="N397" s="133">
        <v>75340.94</v>
      </c>
    </row>
    <row r="398" spans="1:14" ht="33" customHeight="1" x14ac:dyDescent="0.2">
      <c r="A398" s="80" t="s">
        <v>320</v>
      </c>
      <c r="B398" s="129">
        <v>7332</v>
      </c>
      <c r="C398" s="129">
        <v>4725</v>
      </c>
      <c r="D398" s="129">
        <v>5645</v>
      </c>
      <c r="E398" s="129">
        <v>1606.98</v>
      </c>
      <c r="F398" s="129">
        <v>0</v>
      </c>
      <c r="G398" s="129">
        <v>6106</v>
      </c>
      <c r="H398" s="129">
        <v>8424.14</v>
      </c>
      <c r="I398" s="129">
        <v>9385.2199999999993</v>
      </c>
      <c r="J398" s="129">
        <v>8896</v>
      </c>
      <c r="K398" s="129">
        <v>9242</v>
      </c>
      <c r="L398" s="129">
        <v>6756</v>
      </c>
      <c r="M398" s="129">
        <v>6915.16</v>
      </c>
      <c r="N398" s="135">
        <v>75033.5</v>
      </c>
    </row>
    <row r="399" spans="1:14" ht="33" customHeight="1" x14ac:dyDescent="0.2">
      <c r="A399" s="80" t="s">
        <v>321</v>
      </c>
      <c r="B399" s="129">
        <v>0</v>
      </c>
      <c r="C399" s="129">
        <v>0</v>
      </c>
      <c r="D399" s="129">
        <v>0</v>
      </c>
      <c r="E399" s="129">
        <v>0</v>
      </c>
      <c r="F399" s="129">
        <v>0</v>
      </c>
      <c r="G399" s="129">
        <v>0</v>
      </c>
      <c r="H399" s="129">
        <v>0</v>
      </c>
      <c r="I399" s="129">
        <v>0</v>
      </c>
      <c r="J399" s="129">
        <v>0</v>
      </c>
      <c r="K399" s="129">
        <v>0</v>
      </c>
      <c r="L399" s="129">
        <v>0</v>
      </c>
      <c r="M399" s="129">
        <v>0</v>
      </c>
      <c r="N399" s="135">
        <v>0</v>
      </c>
    </row>
    <row r="400" spans="1:14" ht="33" customHeight="1" x14ac:dyDescent="0.2">
      <c r="A400" s="80" t="s">
        <v>322</v>
      </c>
      <c r="B400" s="129">
        <v>0</v>
      </c>
      <c r="C400" s="129">
        <v>0</v>
      </c>
      <c r="D400" s="129">
        <v>0</v>
      </c>
      <c r="E400" s="129">
        <v>0</v>
      </c>
      <c r="F400" s="129">
        <v>0</v>
      </c>
      <c r="G400" s="129">
        <v>0</v>
      </c>
      <c r="H400" s="129">
        <v>0</v>
      </c>
      <c r="I400" s="129">
        <v>0</v>
      </c>
      <c r="J400" s="129">
        <v>0</v>
      </c>
      <c r="K400" s="129">
        <v>0</v>
      </c>
      <c r="L400" s="129">
        <v>0</v>
      </c>
      <c r="M400" s="129">
        <v>0</v>
      </c>
      <c r="N400" s="135">
        <v>0</v>
      </c>
    </row>
    <row r="401" spans="1:14" ht="33" customHeight="1" x14ac:dyDescent="0.2">
      <c r="A401" s="80" t="s">
        <v>323</v>
      </c>
      <c r="B401" s="129">
        <v>0</v>
      </c>
      <c r="C401" s="129">
        <v>0</v>
      </c>
      <c r="D401" s="129">
        <v>0</v>
      </c>
      <c r="E401" s="129">
        <v>0</v>
      </c>
      <c r="F401" s="129">
        <v>0</v>
      </c>
      <c r="G401" s="129">
        <v>0</v>
      </c>
      <c r="H401" s="129">
        <v>0</v>
      </c>
      <c r="I401" s="129">
        <v>0</v>
      </c>
      <c r="J401" s="129">
        <v>0</v>
      </c>
      <c r="K401" s="129">
        <v>0</v>
      </c>
      <c r="L401" s="129">
        <v>0</v>
      </c>
      <c r="M401" s="129">
        <v>0</v>
      </c>
      <c r="N401" s="135">
        <v>0</v>
      </c>
    </row>
    <row r="402" spans="1:14" ht="33" customHeight="1" x14ac:dyDescent="0.2">
      <c r="A402" s="80" t="s">
        <v>324</v>
      </c>
      <c r="B402" s="129">
        <v>0</v>
      </c>
      <c r="C402" s="129">
        <v>0</v>
      </c>
      <c r="D402" s="129">
        <v>0</v>
      </c>
      <c r="E402" s="129">
        <v>0</v>
      </c>
      <c r="F402" s="129">
        <v>0</v>
      </c>
      <c r="G402" s="129">
        <v>0</v>
      </c>
      <c r="H402" s="129">
        <v>0</v>
      </c>
      <c r="I402" s="129">
        <v>0</v>
      </c>
      <c r="J402" s="129">
        <v>0</v>
      </c>
      <c r="K402" s="129">
        <v>0</v>
      </c>
      <c r="L402" s="129">
        <v>0</v>
      </c>
      <c r="M402" s="129">
        <v>307.44</v>
      </c>
      <c r="N402" s="135">
        <v>307.44</v>
      </c>
    </row>
    <row r="403" spans="1:14" ht="33" customHeight="1" thickBot="1" x14ac:dyDescent="0.25">
      <c r="A403" s="80" t="s">
        <v>255</v>
      </c>
      <c r="B403" s="129">
        <v>0</v>
      </c>
      <c r="C403" s="129">
        <v>0</v>
      </c>
      <c r="D403" s="129">
        <v>0</v>
      </c>
      <c r="E403" s="129">
        <v>0</v>
      </c>
      <c r="F403" s="129">
        <v>0</v>
      </c>
      <c r="G403" s="129">
        <v>0</v>
      </c>
      <c r="H403" s="129">
        <v>0</v>
      </c>
      <c r="I403" s="129">
        <v>0</v>
      </c>
      <c r="J403" s="129">
        <v>0</v>
      </c>
      <c r="K403" s="129">
        <v>0</v>
      </c>
      <c r="L403" s="129">
        <v>0</v>
      </c>
      <c r="M403" s="129">
        <v>0</v>
      </c>
      <c r="N403" s="135">
        <v>0</v>
      </c>
    </row>
    <row r="404" spans="1:14" ht="33" customHeight="1" thickBot="1" x14ac:dyDescent="0.25">
      <c r="A404" s="132" t="s">
        <v>325</v>
      </c>
      <c r="B404" s="133">
        <v>0</v>
      </c>
      <c r="C404" s="133">
        <v>0</v>
      </c>
      <c r="D404" s="133">
        <v>0</v>
      </c>
      <c r="E404" s="133">
        <v>0</v>
      </c>
      <c r="F404" s="133">
        <v>0</v>
      </c>
      <c r="G404" s="133">
        <v>0</v>
      </c>
      <c r="H404" s="133">
        <v>0</v>
      </c>
      <c r="I404" s="133">
        <v>0</v>
      </c>
      <c r="J404" s="133">
        <v>0</v>
      </c>
      <c r="K404" s="133">
        <v>0</v>
      </c>
      <c r="L404" s="133">
        <v>0</v>
      </c>
      <c r="M404" s="133">
        <v>0</v>
      </c>
      <c r="N404" s="133">
        <v>0</v>
      </c>
    </row>
    <row r="405" spans="1:14" ht="33" customHeight="1" x14ac:dyDescent="0.2">
      <c r="A405" s="80" t="s">
        <v>326</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x14ac:dyDescent="0.2">
      <c r="A406" s="80" t="s">
        <v>327</v>
      </c>
      <c r="B406" s="129">
        <v>0</v>
      </c>
      <c r="C406" s="129">
        <v>0</v>
      </c>
      <c r="D406" s="129">
        <v>0</v>
      </c>
      <c r="E406" s="129">
        <v>0</v>
      </c>
      <c r="F406" s="129">
        <v>0</v>
      </c>
      <c r="G406" s="129">
        <v>0</v>
      </c>
      <c r="H406" s="129">
        <v>0</v>
      </c>
      <c r="I406" s="129">
        <v>0</v>
      </c>
      <c r="J406" s="129">
        <v>0</v>
      </c>
      <c r="K406" s="129">
        <v>0</v>
      </c>
      <c r="L406" s="129">
        <v>0</v>
      </c>
      <c r="M406" s="129">
        <v>0</v>
      </c>
      <c r="N406" s="129">
        <v>0</v>
      </c>
    </row>
    <row r="407" spans="1:14" ht="33" customHeight="1" x14ac:dyDescent="0.2">
      <c r="A407" s="80" t="s">
        <v>328</v>
      </c>
      <c r="B407" s="129">
        <v>0</v>
      </c>
      <c r="C407" s="129">
        <v>0</v>
      </c>
      <c r="D407" s="129">
        <v>0</v>
      </c>
      <c r="E407" s="129">
        <v>0</v>
      </c>
      <c r="F407" s="129">
        <v>0</v>
      </c>
      <c r="G407" s="129">
        <v>0</v>
      </c>
      <c r="H407" s="129">
        <v>0</v>
      </c>
      <c r="I407" s="129">
        <v>0</v>
      </c>
      <c r="J407" s="129">
        <v>0</v>
      </c>
      <c r="K407" s="129">
        <v>0</v>
      </c>
      <c r="L407" s="129">
        <v>0</v>
      </c>
      <c r="M407" s="129">
        <v>0</v>
      </c>
      <c r="N407" s="129">
        <v>0</v>
      </c>
    </row>
    <row r="408" spans="1:14" ht="33" customHeight="1" thickBot="1" x14ac:dyDescent="0.25">
      <c r="A408" s="80" t="s">
        <v>255</v>
      </c>
      <c r="B408" s="129">
        <v>0</v>
      </c>
      <c r="C408" s="129">
        <v>0</v>
      </c>
      <c r="D408" s="129">
        <v>0</v>
      </c>
      <c r="E408" s="129">
        <v>0</v>
      </c>
      <c r="F408" s="129">
        <v>0</v>
      </c>
      <c r="G408" s="129">
        <v>0</v>
      </c>
      <c r="H408" s="129">
        <v>0</v>
      </c>
      <c r="I408" s="129">
        <v>0</v>
      </c>
      <c r="J408" s="129">
        <v>0</v>
      </c>
      <c r="K408" s="129">
        <v>0</v>
      </c>
      <c r="L408" s="129">
        <v>0</v>
      </c>
      <c r="M408" s="129">
        <v>0</v>
      </c>
      <c r="N408" s="129">
        <v>0</v>
      </c>
    </row>
    <row r="409" spans="1:14" ht="33" customHeight="1" thickBot="1" x14ac:dyDescent="0.25">
      <c r="A409" s="132" t="s">
        <v>367</v>
      </c>
      <c r="B409" s="133">
        <v>0</v>
      </c>
      <c r="C409" s="133">
        <v>0</v>
      </c>
      <c r="D409" s="133">
        <v>0</v>
      </c>
      <c r="E409" s="133">
        <v>0</v>
      </c>
      <c r="F409" s="133">
        <v>0</v>
      </c>
      <c r="G409" s="133">
        <v>0</v>
      </c>
      <c r="H409" s="133">
        <v>0</v>
      </c>
      <c r="I409" s="133">
        <v>0</v>
      </c>
      <c r="J409" s="133">
        <v>0</v>
      </c>
      <c r="K409" s="133">
        <v>0</v>
      </c>
      <c r="L409" s="133">
        <v>0</v>
      </c>
      <c r="M409" s="133">
        <v>0</v>
      </c>
      <c r="N409" s="133">
        <v>0</v>
      </c>
    </row>
    <row r="410" spans="1:14" ht="33" customHeight="1" x14ac:dyDescent="0.2">
      <c r="A410" s="80" t="s">
        <v>330</v>
      </c>
      <c r="B410" s="129">
        <v>0</v>
      </c>
      <c r="C410" s="129">
        <v>0</v>
      </c>
      <c r="D410" s="129">
        <v>0</v>
      </c>
      <c r="E410" s="129">
        <v>0</v>
      </c>
      <c r="F410" s="129">
        <v>0</v>
      </c>
      <c r="G410" s="129">
        <v>0</v>
      </c>
      <c r="H410" s="129">
        <v>0</v>
      </c>
      <c r="I410" s="129">
        <v>0</v>
      </c>
      <c r="J410" s="129">
        <v>0</v>
      </c>
      <c r="K410" s="129">
        <v>0</v>
      </c>
      <c r="L410" s="129">
        <v>0</v>
      </c>
      <c r="M410" s="129">
        <v>0</v>
      </c>
      <c r="N410" s="135">
        <v>0</v>
      </c>
    </row>
    <row r="411" spans="1:14" ht="33" customHeight="1" x14ac:dyDescent="0.2">
      <c r="A411" s="80" t="s">
        <v>331</v>
      </c>
      <c r="B411" s="129">
        <v>0</v>
      </c>
      <c r="C411" s="129">
        <v>0</v>
      </c>
      <c r="D411" s="129">
        <v>0</v>
      </c>
      <c r="E411" s="129">
        <v>0</v>
      </c>
      <c r="F411" s="129">
        <v>0</v>
      </c>
      <c r="G411" s="129">
        <v>0</v>
      </c>
      <c r="H411" s="129">
        <v>0</v>
      </c>
      <c r="I411" s="129">
        <v>0</v>
      </c>
      <c r="J411" s="129">
        <v>0</v>
      </c>
      <c r="K411" s="129">
        <v>0</v>
      </c>
      <c r="L411" s="129">
        <v>0</v>
      </c>
      <c r="M411" s="129">
        <v>0</v>
      </c>
      <c r="N411" s="135">
        <v>0</v>
      </c>
    </row>
    <row r="412" spans="1:14" ht="33" customHeight="1" x14ac:dyDescent="0.2">
      <c r="A412" s="80" t="s">
        <v>332</v>
      </c>
      <c r="B412" s="129">
        <v>0</v>
      </c>
      <c r="C412" s="129">
        <v>0</v>
      </c>
      <c r="D412" s="129">
        <v>0</v>
      </c>
      <c r="E412" s="129">
        <v>0</v>
      </c>
      <c r="F412" s="129">
        <v>0</v>
      </c>
      <c r="G412" s="129">
        <v>0</v>
      </c>
      <c r="H412" s="129">
        <v>0</v>
      </c>
      <c r="I412" s="129">
        <v>0</v>
      </c>
      <c r="J412" s="129">
        <v>0</v>
      </c>
      <c r="K412" s="129">
        <v>0</v>
      </c>
      <c r="L412" s="129">
        <v>0</v>
      </c>
      <c r="M412" s="129">
        <v>0</v>
      </c>
      <c r="N412" s="135">
        <v>0</v>
      </c>
    </row>
    <row r="413" spans="1:14" ht="33" customHeight="1" x14ac:dyDescent="0.2">
      <c r="A413" s="80" t="s">
        <v>333</v>
      </c>
      <c r="B413" s="129">
        <v>0</v>
      </c>
      <c r="C413" s="129">
        <v>0</v>
      </c>
      <c r="D413" s="129">
        <v>0</v>
      </c>
      <c r="E413" s="129">
        <v>0</v>
      </c>
      <c r="F413" s="129">
        <v>0</v>
      </c>
      <c r="G413" s="129">
        <v>0</v>
      </c>
      <c r="H413" s="129">
        <v>0</v>
      </c>
      <c r="I413" s="129">
        <v>0</v>
      </c>
      <c r="J413" s="129">
        <v>0</v>
      </c>
      <c r="K413" s="129">
        <v>0</v>
      </c>
      <c r="L413" s="129">
        <v>0</v>
      </c>
      <c r="M413" s="129">
        <v>0</v>
      </c>
      <c r="N413" s="135">
        <v>0</v>
      </c>
    </row>
    <row r="414" spans="1:14" ht="33" customHeight="1" x14ac:dyDescent="0.2">
      <c r="A414" s="80" t="s">
        <v>334</v>
      </c>
      <c r="B414" s="129">
        <v>0</v>
      </c>
      <c r="C414" s="129">
        <v>0</v>
      </c>
      <c r="D414" s="129">
        <v>0</v>
      </c>
      <c r="E414" s="129">
        <v>0</v>
      </c>
      <c r="F414" s="129">
        <v>0</v>
      </c>
      <c r="G414" s="129">
        <v>0</v>
      </c>
      <c r="H414" s="129">
        <v>0</v>
      </c>
      <c r="I414" s="129">
        <v>0</v>
      </c>
      <c r="J414" s="129">
        <v>0</v>
      </c>
      <c r="K414" s="129">
        <v>0</v>
      </c>
      <c r="L414" s="129">
        <v>0</v>
      </c>
      <c r="M414" s="129">
        <v>0</v>
      </c>
      <c r="N414" s="135">
        <v>0</v>
      </c>
    </row>
    <row r="415" spans="1:14" ht="33" customHeight="1" x14ac:dyDescent="0.2">
      <c r="A415" s="80" t="s">
        <v>335</v>
      </c>
      <c r="B415" s="129">
        <v>0</v>
      </c>
      <c r="C415" s="129">
        <v>0</v>
      </c>
      <c r="D415" s="129">
        <v>0</v>
      </c>
      <c r="E415" s="129">
        <v>0</v>
      </c>
      <c r="F415" s="129">
        <v>0</v>
      </c>
      <c r="G415" s="129">
        <v>0</v>
      </c>
      <c r="H415" s="129">
        <v>0</v>
      </c>
      <c r="I415" s="129">
        <v>0</v>
      </c>
      <c r="J415" s="129">
        <v>0</v>
      </c>
      <c r="K415" s="129">
        <v>0</v>
      </c>
      <c r="L415" s="129">
        <v>0</v>
      </c>
      <c r="M415" s="129">
        <v>0</v>
      </c>
      <c r="N415" s="135">
        <v>0</v>
      </c>
    </row>
    <row r="416" spans="1:14" ht="33" customHeight="1" x14ac:dyDescent="0.2">
      <c r="A416" s="80" t="s">
        <v>334</v>
      </c>
      <c r="B416" s="129">
        <v>0</v>
      </c>
      <c r="C416" s="129">
        <v>0</v>
      </c>
      <c r="D416" s="129">
        <v>0</v>
      </c>
      <c r="E416" s="129">
        <v>0</v>
      </c>
      <c r="F416" s="129">
        <v>0</v>
      </c>
      <c r="G416" s="129">
        <v>0</v>
      </c>
      <c r="H416" s="129">
        <v>0</v>
      </c>
      <c r="I416" s="129">
        <v>0</v>
      </c>
      <c r="J416" s="129">
        <v>0</v>
      </c>
      <c r="K416" s="129">
        <v>0</v>
      </c>
      <c r="L416" s="129">
        <v>0</v>
      </c>
      <c r="M416" s="129">
        <v>0</v>
      </c>
      <c r="N416" s="135">
        <v>0</v>
      </c>
    </row>
    <row r="417" spans="1:14" ht="33" customHeight="1" thickBot="1" x14ac:dyDescent="0.25">
      <c r="A417" s="80" t="s">
        <v>255</v>
      </c>
      <c r="B417" s="129">
        <v>0</v>
      </c>
      <c r="C417" s="129">
        <v>0</v>
      </c>
      <c r="D417" s="129">
        <v>0</v>
      </c>
      <c r="E417" s="129">
        <v>0</v>
      </c>
      <c r="F417" s="129">
        <v>0</v>
      </c>
      <c r="G417" s="129">
        <v>0</v>
      </c>
      <c r="H417" s="129">
        <v>0</v>
      </c>
      <c r="I417" s="129">
        <v>0</v>
      </c>
      <c r="J417" s="129">
        <v>0</v>
      </c>
      <c r="K417" s="129">
        <v>0</v>
      </c>
      <c r="L417" s="129">
        <v>0</v>
      </c>
      <c r="M417" s="129">
        <v>0</v>
      </c>
      <c r="N417" s="135">
        <v>0</v>
      </c>
    </row>
    <row r="418" spans="1:14" ht="33" customHeight="1" thickBot="1" x14ac:dyDescent="0.25">
      <c r="A418" s="132" t="s">
        <v>336</v>
      </c>
      <c r="B418" s="133">
        <v>0</v>
      </c>
      <c r="C418" s="133">
        <v>0</v>
      </c>
      <c r="D418" s="133">
        <v>0</v>
      </c>
      <c r="E418" s="133">
        <v>0</v>
      </c>
      <c r="F418" s="133">
        <v>0</v>
      </c>
      <c r="G418" s="133">
        <v>0</v>
      </c>
      <c r="H418" s="133">
        <v>0</v>
      </c>
      <c r="I418" s="133">
        <v>0</v>
      </c>
      <c r="J418" s="133">
        <v>0</v>
      </c>
      <c r="K418" s="133">
        <v>0</v>
      </c>
      <c r="L418" s="133">
        <v>0</v>
      </c>
      <c r="M418" s="133">
        <v>0</v>
      </c>
      <c r="N418" s="133">
        <v>0</v>
      </c>
    </row>
    <row r="419" spans="1:14" ht="33" customHeight="1" x14ac:dyDescent="0.2">
      <c r="A419" s="80" t="s">
        <v>337</v>
      </c>
      <c r="B419" s="129">
        <v>0</v>
      </c>
      <c r="C419" s="129">
        <v>0</v>
      </c>
      <c r="D419" s="129">
        <v>0</v>
      </c>
      <c r="E419" s="129">
        <v>0</v>
      </c>
      <c r="F419" s="129">
        <v>0</v>
      </c>
      <c r="G419" s="129">
        <v>0</v>
      </c>
      <c r="H419" s="129">
        <v>0</v>
      </c>
      <c r="I419" s="129">
        <v>0</v>
      </c>
      <c r="J419" s="129">
        <v>0</v>
      </c>
      <c r="K419" s="129">
        <v>0</v>
      </c>
      <c r="L419" s="129">
        <v>0</v>
      </c>
      <c r="M419" s="129">
        <v>0</v>
      </c>
      <c r="N419" s="135">
        <v>0</v>
      </c>
    </row>
    <row r="420" spans="1:14" ht="33" customHeight="1" x14ac:dyDescent="0.2">
      <c r="A420" s="80" t="s">
        <v>338</v>
      </c>
      <c r="B420" s="129">
        <v>0</v>
      </c>
      <c r="C420" s="129">
        <v>0</v>
      </c>
      <c r="D420" s="129">
        <v>0</v>
      </c>
      <c r="E420" s="129">
        <v>0</v>
      </c>
      <c r="F420" s="129">
        <v>0</v>
      </c>
      <c r="G420" s="129">
        <v>0</v>
      </c>
      <c r="H420" s="129">
        <v>0</v>
      </c>
      <c r="I420" s="129">
        <v>0</v>
      </c>
      <c r="J420" s="129">
        <v>0</v>
      </c>
      <c r="K420" s="129">
        <v>0</v>
      </c>
      <c r="L420" s="129">
        <v>0</v>
      </c>
      <c r="M420" s="129">
        <v>0</v>
      </c>
      <c r="N420" s="135">
        <v>0</v>
      </c>
    </row>
    <row r="421" spans="1:14" ht="33" customHeight="1" thickBot="1" x14ac:dyDescent="0.25">
      <c r="A421" s="80" t="s">
        <v>255</v>
      </c>
      <c r="B421" s="129">
        <v>0</v>
      </c>
      <c r="C421" s="129">
        <v>0</v>
      </c>
      <c r="D421" s="129">
        <v>0</v>
      </c>
      <c r="E421" s="129">
        <v>0</v>
      </c>
      <c r="F421" s="129">
        <v>0</v>
      </c>
      <c r="G421" s="129">
        <v>0</v>
      </c>
      <c r="H421" s="129">
        <v>0</v>
      </c>
      <c r="I421" s="129">
        <v>0</v>
      </c>
      <c r="J421" s="129">
        <v>0</v>
      </c>
      <c r="K421" s="129">
        <v>0</v>
      </c>
      <c r="L421" s="129">
        <v>0</v>
      </c>
      <c r="M421" s="129">
        <v>0</v>
      </c>
      <c r="N421" s="135">
        <v>0</v>
      </c>
    </row>
    <row r="422" spans="1:14" ht="33" customHeight="1" thickBot="1" x14ac:dyDescent="0.25">
      <c r="A422" s="132" t="s">
        <v>339</v>
      </c>
      <c r="B422" s="133">
        <v>667</v>
      </c>
      <c r="C422" s="133">
        <v>30</v>
      </c>
      <c r="D422" s="133">
        <v>1512</v>
      </c>
      <c r="E422" s="133">
        <v>370</v>
      </c>
      <c r="F422" s="133">
        <v>4520</v>
      </c>
      <c r="G422" s="133">
        <v>911</v>
      </c>
      <c r="H422" s="133">
        <v>4406</v>
      </c>
      <c r="I422" s="133">
        <v>360</v>
      </c>
      <c r="J422" s="133">
        <v>4350</v>
      </c>
      <c r="K422" s="133">
        <v>4043.96</v>
      </c>
      <c r="L422" s="133">
        <v>2643</v>
      </c>
      <c r="M422" s="133">
        <v>572</v>
      </c>
      <c r="N422" s="133">
        <v>24384.959999999999</v>
      </c>
    </row>
    <row r="423" spans="1:14" ht="33" customHeight="1" thickBot="1" x14ac:dyDescent="0.25">
      <c r="A423" s="137" t="s">
        <v>339</v>
      </c>
      <c r="B423" s="138">
        <v>667</v>
      </c>
      <c r="C423" s="138">
        <v>30</v>
      </c>
      <c r="D423" s="138">
        <v>1512</v>
      </c>
      <c r="E423" s="138">
        <v>370</v>
      </c>
      <c r="F423" s="138">
        <v>4520</v>
      </c>
      <c r="G423" s="138">
        <v>911</v>
      </c>
      <c r="H423" s="138">
        <v>4406</v>
      </c>
      <c r="I423" s="138">
        <v>360</v>
      </c>
      <c r="J423" s="138">
        <v>4350</v>
      </c>
      <c r="K423" s="138">
        <v>4043.96</v>
      </c>
      <c r="L423" s="138">
        <v>2643</v>
      </c>
      <c r="M423" s="138">
        <v>572</v>
      </c>
      <c r="N423" s="139">
        <v>24384.959999999999</v>
      </c>
    </row>
    <row r="424" spans="1:14" ht="33" customHeight="1" thickBot="1" x14ac:dyDescent="0.25">
      <c r="A424" s="140" t="s">
        <v>250</v>
      </c>
      <c r="B424" s="141">
        <v>60255</v>
      </c>
      <c r="C424" s="141">
        <v>44753</v>
      </c>
      <c r="D424" s="141">
        <v>41245</v>
      </c>
      <c r="E424" s="141">
        <v>73832.98</v>
      </c>
      <c r="F424" s="141">
        <v>92546</v>
      </c>
      <c r="G424" s="141">
        <v>104954</v>
      </c>
      <c r="H424" s="141">
        <v>104188.14</v>
      </c>
      <c r="I424" s="141">
        <v>101940.48</v>
      </c>
      <c r="J424" s="141">
        <v>102777.29999999999</v>
      </c>
      <c r="K424" s="141">
        <v>102363.56000000001</v>
      </c>
      <c r="L424" s="141">
        <v>85238</v>
      </c>
      <c r="M424" s="141">
        <v>69983.03</v>
      </c>
      <c r="N424" s="141">
        <v>984076.49</v>
      </c>
    </row>
    <row r="425" spans="1:14" ht="33" customHeight="1" x14ac:dyDescent="0.2"/>
    <row r="426" spans="1:14" ht="33" customHeight="1" x14ac:dyDescent="0.2">
      <c r="N426" s="147"/>
    </row>
    <row r="427" spans="1:14" ht="33" customHeight="1" x14ac:dyDescent="0.2"/>
    <row r="428" spans="1:14" ht="33" customHeight="1" x14ac:dyDescent="0.2">
      <c r="A428" s="220" t="s">
        <v>382</v>
      </c>
      <c r="B428" s="220"/>
      <c r="C428" s="220"/>
      <c r="D428" s="220"/>
      <c r="E428" s="220"/>
      <c r="F428" s="220"/>
      <c r="G428" s="220"/>
      <c r="H428" s="220"/>
      <c r="I428" s="220"/>
      <c r="J428" s="220"/>
      <c r="K428" s="220"/>
      <c r="L428" s="220"/>
      <c r="M428" s="220"/>
      <c r="N428" s="220"/>
    </row>
    <row r="429" spans="1:14" ht="33" customHeight="1" thickBot="1" x14ac:dyDescent="0.25">
      <c r="A429" s="221"/>
      <c r="B429" s="221"/>
      <c r="C429" s="221"/>
      <c r="D429" s="221"/>
      <c r="E429" s="221"/>
      <c r="F429" s="221"/>
      <c r="G429" s="221"/>
      <c r="H429" s="221"/>
      <c r="I429" s="221"/>
      <c r="J429" s="221"/>
      <c r="K429" s="221"/>
      <c r="L429" s="221"/>
      <c r="M429" s="221"/>
      <c r="N429" s="221"/>
    </row>
    <row r="430" spans="1:14" ht="33" customHeight="1" thickBot="1" x14ac:dyDescent="0.25">
      <c r="A430" s="124" t="s">
        <v>237</v>
      </c>
      <c r="B430" s="125" t="s">
        <v>238</v>
      </c>
      <c r="C430" s="125" t="s">
        <v>239</v>
      </c>
      <c r="D430" s="125" t="s">
        <v>240</v>
      </c>
      <c r="E430" s="125" t="s">
        <v>241</v>
      </c>
      <c r="F430" s="125" t="s">
        <v>242</v>
      </c>
      <c r="G430" s="125" t="s">
        <v>243</v>
      </c>
      <c r="H430" s="125" t="s">
        <v>244</v>
      </c>
      <c r="I430" s="125" t="s">
        <v>245</v>
      </c>
      <c r="J430" s="125" t="s">
        <v>246</v>
      </c>
      <c r="K430" s="125" t="s">
        <v>247</v>
      </c>
      <c r="L430" s="125" t="s">
        <v>248</v>
      </c>
      <c r="M430" s="125" t="s">
        <v>249</v>
      </c>
      <c r="N430" s="126" t="s">
        <v>250</v>
      </c>
    </row>
    <row r="431" spans="1:14" ht="33" customHeight="1" thickBot="1" x14ac:dyDescent="0.25">
      <c r="A431" s="127" t="s">
        <v>251</v>
      </c>
      <c r="B431" s="128">
        <v>0</v>
      </c>
      <c r="C431" s="128">
        <v>0</v>
      </c>
      <c r="D431" s="128">
        <v>0</v>
      </c>
      <c r="E431" s="128">
        <v>0</v>
      </c>
      <c r="F431" s="128">
        <v>0</v>
      </c>
      <c r="G431" s="128">
        <v>0</v>
      </c>
      <c r="H431" s="128">
        <v>0</v>
      </c>
      <c r="I431" s="128">
        <v>0</v>
      </c>
      <c r="J431" s="128">
        <v>0</v>
      </c>
      <c r="K431" s="128">
        <v>0</v>
      </c>
      <c r="L431" s="128">
        <v>0</v>
      </c>
      <c r="M431" s="128">
        <v>0</v>
      </c>
      <c r="N431" s="128">
        <v>0</v>
      </c>
    </row>
    <row r="432" spans="1:14" ht="33" customHeight="1" x14ac:dyDescent="0.2">
      <c r="A432" s="77" t="s">
        <v>252</v>
      </c>
      <c r="B432" s="143">
        <v>0</v>
      </c>
      <c r="C432" s="143">
        <v>0</v>
      </c>
      <c r="D432" s="143">
        <v>0</v>
      </c>
      <c r="E432" s="143">
        <v>0</v>
      </c>
      <c r="F432" s="143">
        <v>0</v>
      </c>
      <c r="G432" s="143">
        <v>0</v>
      </c>
      <c r="H432" s="143">
        <v>0</v>
      </c>
      <c r="I432" s="143">
        <v>0</v>
      </c>
      <c r="J432" s="143">
        <v>0</v>
      </c>
      <c r="K432" s="143">
        <v>0</v>
      </c>
      <c r="L432" s="143">
        <v>0</v>
      </c>
      <c r="M432" s="143">
        <v>0</v>
      </c>
      <c r="N432" s="130">
        <v>0</v>
      </c>
    </row>
    <row r="433" spans="1:14" ht="33" customHeight="1" x14ac:dyDescent="0.2">
      <c r="A433" s="77" t="s">
        <v>234</v>
      </c>
      <c r="B433" s="143">
        <v>0</v>
      </c>
      <c r="C433" s="143">
        <v>0</v>
      </c>
      <c r="D433" s="143">
        <v>0</v>
      </c>
      <c r="E433" s="143">
        <v>0</v>
      </c>
      <c r="F433" s="143">
        <v>0</v>
      </c>
      <c r="G433" s="143">
        <v>0</v>
      </c>
      <c r="H433" s="143">
        <v>0</v>
      </c>
      <c r="I433" s="143">
        <v>0</v>
      </c>
      <c r="J433" s="143">
        <v>0</v>
      </c>
      <c r="K433" s="143">
        <v>0</v>
      </c>
      <c r="L433" s="143">
        <v>0</v>
      </c>
      <c r="M433" s="143">
        <v>0</v>
      </c>
      <c r="N433" s="130">
        <v>0</v>
      </c>
    </row>
    <row r="434" spans="1:14" ht="33" customHeight="1" x14ac:dyDescent="0.2">
      <c r="A434" s="77" t="s">
        <v>253</v>
      </c>
      <c r="B434" s="143">
        <v>0</v>
      </c>
      <c r="C434" s="143">
        <v>0</v>
      </c>
      <c r="D434" s="143">
        <v>0</v>
      </c>
      <c r="E434" s="143">
        <v>0</v>
      </c>
      <c r="F434" s="143">
        <v>0</v>
      </c>
      <c r="G434" s="143">
        <v>0</v>
      </c>
      <c r="H434" s="143">
        <v>0</v>
      </c>
      <c r="I434" s="143">
        <v>0</v>
      </c>
      <c r="J434" s="143">
        <v>0</v>
      </c>
      <c r="K434" s="143">
        <v>0</v>
      </c>
      <c r="L434" s="143">
        <v>0</v>
      </c>
      <c r="M434" s="143">
        <v>0</v>
      </c>
      <c r="N434" s="130">
        <v>0</v>
      </c>
    </row>
    <row r="435" spans="1:14" ht="33" customHeight="1" x14ac:dyDescent="0.2">
      <c r="A435" s="78" t="s">
        <v>254</v>
      </c>
      <c r="B435" s="143">
        <v>0</v>
      </c>
      <c r="C435" s="143">
        <v>0</v>
      </c>
      <c r="D435" s="143">
        <v>0</v>
      </c>
      <c r="E435" s="143">
        <v>0</v>
      </c>
      <c r="F435" s="143">
        <v>0</v>
      </c>
      <c r="G435" s="143">
        <v>0</v>
      </c>
      <c r="H435" s="143">
        <v>0</v>
      </c>
      <c r="I435" s="143">
        <v>0</v>
      </c>
      <c r="J435" s="143">
        <v>0</v>
      </c>
      <c r="K435" s="143">
        <v>0</v>
      </c>
      <c r="L435" s="143">
        <v>0</v>
      </c>
      <c r="M435" s="143">
        <v>0</v>
      </c>
      <c r="N435" s="130">
        <v>0</v>
      </c>
    </row>
    <row r="436" spans="1:14" ht="33" customHeight="1" thickBot="1" x14ac:dyDescent="0.25">
      <c r="A436" s="79" t="s">
        <v>255</v>
      </c>
      <c r="B436" s="130">
        <v>0</v>
      </c>
      <c r="C436" s="143">
        <v>0</v>
      </c>
      <c r="D436" s="143">
        <v>0</v>
      </c>
      <c r="E436" s="143">
        <v>0</v>
      </c>
      <c r="F436" s="130">
        <v>0</v>
      </c>
      <c r="G436" s="143">
        <v>0</v>
      </c>
      <c r="H436" s="143">
        <v>0</v>
      </c>
      <c r="I436" s="143">
        <v>0</v>
      </c>
      <c r="J436" s="130">
        <v>0</v>
      </c>
      <c r="K436" s="143">
        <v>0</v>
      </c>
      <c r="L436" s="143">
        <v>0</v>
      </c>
      <c r="M436" s="143">
        <v>0</v>
      </c>
      <c r="N436" s="130">
        <v>0</v>
      </c>
    </row>
    <row r="437" spans="1:14" ht="33" customHeight="1" thickBot="1" x14ac:dyDescent="0.25">
      <c r="A437" s="132" t="s">
        <v>256</v>
      </c>
      <c r="B437" s="128">
        <v>0</v>
      </c>
      <c r="C437" s="128">
        <v>0</v>
      </c>
      <c r="D437" s="128">
        <v>0</v>
      </c>
      <c r="E437" s="128">
        <v>0</v>
      </c>
      <c r="F437" s="128">
        <v>0</v>
      </c>
      <c r="G437" s="128">
        <v>0</v>
      </c>
      <c r="H437" s="128">
        <v>0</v>
      </c>
      <c r="I437" s="128">
        <v>0</v>
      </c>
      <c r="J437" s="128">
        <v>0</v>
      </c>
      <c r="K437" s="128">
        <v>0</v>
      </c>
      <c r="L437" s="128">
        <v>0</v>
      </c>
      <c r="M437" s="128">
        <v>0</v>
      </c>
      <c r="N437" s="128">
        <v>0</v>
      </c>
    </row>
    <row r="438" spans="1:14" ht="33" customHeight="1" x14ac:dyDescent="0.2">
      <c r="A438" s="80" t="s">
        <v>257</v>
      </c>
      <c r="B438" s="143">
        <v>0</v>
      </c>
      <c r="C438" s="143">
        <v>0</v>
      </c>
      <c r="D438" s="143">
        <v>0</v>
      </c>
      <c r="E438" s="143">
        <v>0</v>
      </c>
      <c r="F438" s="143">
        <v>0</v>
      </c>
      <c r="G438" s="143">
        <v>0</v>
      </c>
      <c r="H438" s="143">
        <v>0</v>
      </c>
      <c r="I438" s="143">
        <v>0</v>
      </c>
      <c r="J438" s="143">
        <v>0</v>
      </c>
      <c r="K438" s="143">
        <v>0</v>
      </c>
      <c r="L438" s="143">
        <v>0</v>
      </c>
      <c r="M438" s="143">
        <v>0</v>
      </c>
      <c r="N438" s="130">
        <v>0</v>
      </c>
    </row>
    <row r="439" spans="1:14" ht="33" customHeight="1" x14ac:dyDescent="0.2">
      <c r="A439" s="80" t="s">
        <v>258</v>
      </c>
      <c r="B439" s="143">
        <v>0</v>
      </c>
      <c r="C439" s="143">
        <v>0</v>
      </c>
      <c r="D439" s="143">
        <v>0</v>
      </c>
      <c r="E439" s="143">
        <v>0</v>
      </c>
      <c r="F439" s="143">
        <v>0</v>
      </c>
      <c r="G439" s="143">
        <v>0</v>
      </c>
      <c r="H439" s="143">
        <v>0</v>
      </c>
      <c r="I439" s="143">
        <v>0</v>
      </c>
      <c r="J439" s="143">
        <v>0</v>
      </c>
      <c r="K439" s="143">
        <v>0</v>
      </c>
      <c r="L439" s="143">
        <v>0</v>
      </c>
      <c r="M439" s="143">
        <v>0</v>
      </c>
      <c r="N439" s="130">
        <v>0</v>
      </c>
    </row>
    <row r="440" spans="1:14" ht="33" customHeight="1" x14ac:dyDescent="0.2">
      <c r="A440" s="80" t="s">
        <v>259</v>
      </c>
      <c r="B440" s="143">
        <v>0</v>
      </c>
      <c r="C440" s="143">
        <v>0</v>
      </c>
      <c r="D440" s="143">
        <v>0</v>
      </c>
      <c r="E440" s="143">
        <v>0</v>
      </c>
      <c r="F440" s="143">
        <v>0</v>
      </c>
      <c r="G440" s="143">
        <v>0</v>
      </c>
      <c r="H440" s="143">
        <v>0</v>
      </c>
      <c r="I440" s="143">
        <v>0</v>
      </c>
      <c r="J440" s="143">
        <v>0</v>
      </c>
      <c r="K440" s="143">
        <v>0</v>
      </c>
      <c r="L440" s="143">
        <v>0</v>
      </c>
      <c r="M440" s="143">
        <v>0</v>
      </c>
      <c r="N440" s="130">
        <v>0</v>
      </c>
    </row>
    <row r="441" spans="1:14" ht="33" customHeight="1" x14ac:dyDescent="0.2">
      <c r="A441" s="80" t="s">
        <v>260</v>
      </c>
      <c r="B441" s="143">
        <v>0</v>
      </c>
      <c r="C441" s="143">
        <v>0</v>
      </c>
      <c r="D441" s="143">
        <v>0</v>
      </c>
      <c r="E441" s="143">
        <v>0</v>
      </c>
      <c r="F441" s="143">
        <v>0</v>
      </c>
      <c r="G441" s="143">
        <v>0</v>
      </c>
      <c r="H441" s="143">
        <v>0</v>
      </c>
      <c r="I441" s="143">
        <v>0</v>
      </c>
      <c r="J441" s="143">
        <v>0</v>
      </c>
      <c r="K441" s="143">
        <v>0</v>
      </c>
      <c r="L441" s="143">
        <v>0</v>
      </c>
      <c r="M441" s="143">
        <v>0</v>
      </c>
      <c r="N441" s="130">
        <v>0</v>
      </c>
    </row>
    <row r="442" spans="1:14" ht="33" customHeight="1" x14ac:dyDescent="0.2">
      <c r="A442" s="80" t="s">
        <v>261</v>
      </c>
      <c r="B442" s="143">
        <v>0</v>
      </c>
      <c r="C442" s="143">
        <v>0</v>
      </c>
      <c r="D442" s="143">
        <v>0</v>
      </c>
      <c r="E442" s="143">
        <v>0</v>
      </c>
      <c r="F442" s="143">
        <v>0</v>
      </c>
      <c r="G442" s="143">
        <v>0</v>
      </c>
      <c r="H442" s="143">
        <v>0</v>
      </c>
      <c r="I442" s="143">
        <v>0</v>
      </c>
      <c r="J442" s="143">
        <v>0</v>
      </c>
      <c r="K442" s="143">
        <v>0</v>
      </c>
      <c r="L442" s="143">
        <v>0</v>
      </c>
      <c r="M442" s="143">
        <v>0</v>
      </c>
      <c r="N442" s="130">
        <v>0</v>
      </c>
    </row>
    <row r="443" spans="1:14" ht="33" customHeight="1" thickBot="1" x14ac:dyDescent="0.25">
      <c r="A443" s="80" t="s">
        <v>262</v>
      </c>
      <c r="B443" s="143">
        <v>0</v>
      </c>
      <c r="C443" s="143">
        <v>0</v>
      </c>
      <c r="D443" s="143">
        <v>0</v>
      </c>
      <c r="E443" s="143">
        <v>0</v>
      </c>
      <c r="F443" s="143">
        <v>0</v>
      </c>
      <c r="G443" s="143">
        <v>0</v>
      </c>
      <c r="H443" s="143">
        <v>0</v>
      </c>
      <c r="I443" s="143">
        <v>0</v>
      </c>
      <c r="J443" s="143">
        <v>0</v>
      </c>
      <c r="K443" s="143">
        <v>0</v>
      </c>
      <c r="L443" s="143">
        <v>0</v>
      </c>
      <c r="M443" s="143">
        <v>0</v>
      </c>
      <c r="N443" s="130">
        <v>0</v>
      </c>
    </row>
    <row r="444" spans="1:14" ht="33" customHeight="1" thickBot="1" x14ac:dyDescent="0.25">
      <c r="A444" s="132" t="s">
        <v>263</v>
      </c>
      <c r="B444" s="128">
        <v>0</v>
      </c>
      <c r="C444" s="128">
        <v>0</v>
      </c>
      <c r="D444" s="128">
        <v>0</v>
      </c>
      <c r="E444" s="128">
        <v>0</v>
      </c>
      <c r="F444" s="128">
        <v>0</v>
      </c>
      <c r="G444" s="128">
        <v>0</v>
      </c>
      <c r="H444" s="128">
        <v>0</v>
      </c>
      <c r="I444" s="128">
        <v>0</v>
      </c>
      <c r="J444" s="128">
        <v>0</v>
      </c>
      <c r="K444" s="128">
        <v>0</v>
      </c>
      <c r="L444" s="128">
        <v>0</v>
      </c>
      <c r="M444" s="128">
        <v>0</v>
      </c>
      <c r="N444" s="128">
        <v>0</v>
      </c>
    </row>
    <row r="445" spans="1:14" ht="33" customHeight="1" x14ac:dyDescent="0.2">
      <c r="A445" s="80" t="s">
        <v>264</v>
      </c>
      <c r="B445" s="143">
        <v>0</v>
      </c>
      <c r="C445" s="143">
        <v>0</v>
      </c>
      <c r="D445" s="143">
        <v>0</v>
      </c>
      <c r="E445" s="143">
        <v>0</v>
      </c>
      <c r="F445" s="143">
        <v>0</v>
      </c>
      <c r="G445" s="143">
        <v>0</v>
      </c>
      <c r="H445" s="143">
        <v>0</v>
      </c>
      <c r="I445" s="143">
        <v>0</v>
      </c>
      <c r="J445" s="143">
        <v>0</v>
      </c>
      <c r="K445" s="143">
        <v>0</v>
      </c>
      <c r="L445" s="143">
        <v>0</v>
      </c>
      <c r="M445" s="143">
        <v>0</v>
      </c>
      <c r="N445" s="130">
        <v>0</v>
      </c>
    </row>
    <row r="446" spans="1:14" ht="33" customHeight="1" x14ac:dyDescent="0.2">
      <c r="A446" s="80" t="s">
        <v>265</v>
      </c>
      <c r="B446" s="143">
        <v>0</v>
      </c>
      <c r="C446" s="143">
        <v>0</v>
      </c>
      <c r="D446" s="143">
        <v>0</v>
      </c>
      <c r="E446" s="143">
        <v>0</v>
      </c>
      <c r="F446" s="143">
        <v>0</v>
      </c>
      <c r="G446" s="143">
        <v>0</v>
      </c>
      <c r="H446" s="143">
        <v>0</v>
      </c>
      <c r="I446" s="143">
        <v>0</v>
      </c>
      <c r="J446" s="143">
        <v>0</v>
      </c>
      <c r="K446" s="143">
        <v>0</v>
      </c>
      <c r="L446" s="143">
        <v>0</v>
      </c>
      <c r="M446" s="143">
        <v>0</v>
      </c>
      <c r="N446" s="130">
        <v>0</v>
      </c>
    </row>
    <row r="447" spans="1:14" ht="33" customHeight="1" x14ac:dyDescent="0.2">
      <c r="A447" s="80" t="s">
        <v>266</v>
      </c>
      <c r="B447" s="143">
        <v>0</v>
      </c>
      <c r="C447" s="143">
        <v>0</v>
      </c>
      <c r="D447" s="143">
        <v>0</v>
      </c>
      <c r="E447" s="143">
        <v>0</v>
      </c>
      <c r="F447" s="143">
        <v>0</v>
      </c>
      <c r="G447" s="143">
        <v>0</v>
      </c>
      <c r="H447" s="143">
        <v>0</v>
      </c>
      <c r="I447" s="143">
        <v>0</v>
      </c>
      <c r="J447" s="143">
        <v>0</v>
      </c>
      <c r="K447" s="143">
        <v>0</v>
      </c>
      <c r="L447" s="143">
        <v>0</v>
      </c>
      <c r="M447" s="143">
        <v>0</v>
      </c>
      <c r="N447" s="130">
        <v>0</v>
      </c>
    </row>
    <row r="448" spans="1:14" ht="33" customHeight="1" thickBot="1" x14ac:dyDescent="0.25">
      <c r="A448" s="80" t="s">
        <v>267</v>
      </c>
      <c r="B448" s="143">
        <v>0</v>
      </c>
      <c r="C448" s="143">
        <v>0</v>
      </c>
      <c r="D448" s="143">
        <v>0</v>
      </c>
      <c r="E448" s="143">
        <v>0</v>
      </c>
      <c r="F448" s="143">
        <v>0</v>
      </c>
      <c r="G448" s="143">
        <v>0</v>
      </c>
      <c r="H448" s="143">
        <v>0</v>
      </c>
      <c r="I448" s="143">
        <v>0</v>
      </c>
      <c r="J448" s="143">
        <v>0</v>
      </c>
      <c r="K448" s="143">
        <v>0</v>
      </c>
      <c r="L448" s="143">
        <v>0</v>
      </c>
      <c r="M448" s="143">
        <v>0</v>
      </c>
      <c r="N448" s="130">
        <v>0</v>
      </c>
    </row>
    <row r="449" spans="1:14" ht="33" customHeight="1" thickBot="1" x14ac:dyDescent="0.25">
      <c r="A449" s="132" t="s">
        <v>268</v>
      </c>
      <c r="B449" s="144">
        <v>486</v>
      </c>
      <c r="C449" s="144">
        <v>1410</v>
      </c>
      <c r="D449" s="144">
        <v>200</v>
      </c>
      <c r="E449" s="144">
        <v>817</v>
      </c>
      <c r="F449" s="144">
        <v>1207</v>
      </c>
      <c r="G449" s="144">
        <v>966</v>
      </c>
      <c r="H449" s="144">
        <v>1513</v>
      </c>
      <c r="I449" s="144">
        <v>926</v>
      </c>
      <c r="J449" s="144">
        <v>1257</v>
      </c>
      <c r="K449" s="144">
        <v>1313</v>
      </c>
      <c r="L449" s="144">
        <v>619</v>
      </c>
      <c r="M449" s="144">
        <v>1429</v>
      </c>
      <c r="N449" s="144">
        <v>12143</v>
      </c>
    </row>
    <row r="450" spans="1:14" ht="33" customHeight="1" x14ac:dyDescent="0.2">
      <c r="A450" s="80" t="s">
        <v>269</v>
      </c>
      <c r="B450" s="143">
        <v>486</v>
      </c>
      <c r="C450" s="143">
        <v>1410</v>
      </c>
      <c r="D450" s="143">
        <v>200</v>
      </c>
      <c r="E450" s="143">
        <v>817</v>
      </c>
      <c r="F450" s="143">
        <v>1207</v>
      </c>
      <c r="G450" s="143">
        <v>966</v>
      </c>
      <c r="H450" s="143">
        <v>1513</v>
      </c>
      <c r="I450" s="143">
        <v>926</v>
      </c>
      <c r="J450" s="143">
        <v>1257</v>
      </c>
      <c r="K450" s="143">
        <v>1313</v>
      </c>
      <c r="L450" s="143">
        <v>619</v>
      </c>
      <c r="M450" s="143">
        <v>1429</v>
      </c>
      <c r="N450" s="135">
        <v>12143</v>
      </c>
    </row>
    <row r="451" spans="1:14" ht="33" customHeight="1" thickBot="1" x14ac:dyDescent="0.25">
      <c r="A451" s="80" t="s">
        <v>270</v>
      </c>
      <c r="B451" s="143">
        <v>0</v>
      </c>
      <c r="C451" s="143">
        <v>0</v>
      </c>
      <c r="D451" s="143">
        <v>0</v>
      </c>
      <c r="E451" s="143">
        <v>0</v>
      </c>
      <c r="F451" s="143">
        <v>0</v>
      </c>
      <c r="G451" s="143">
        <v>0</v>
      </c>
      <c r="H451" s="143">
        <v>0</v>
      </c>
      <c r="I451" s="143">
        <v>0</v>
      </c>
      <c r="J451" s="143">
        <v>0</v>
      </c>
      <c r="K451" s="143">
        <v>0</v>
      </c>
      <c r="L451" s="143">
        <v>0</v>
      </c>
      <c r="M451" s="143">
        <v>0</v>
      </c>
      <c r="N451" s="135">
        <v>0</v>
      </c>
    </row>
    <row r="452" spans="1:14" ht="33" customHeight="1" thickBot="1" x14ac:dyDescent="0.25">
      <c r="A452" s="132" t="s">
        <v>271</v>
      </c>
      <c r="B452" s="128">
        <v>168</v>
      </c>
      <c r="C452" s="128">
        <v>0</v>
      </c>
      <c r="D452" s="128">
        <v>0</v>
      </c>
      <c r="E452" s="128">
        <v>0</v>
      </c>
      <c r="F452" s="128">
        <v>0</v>
      </c>
      <c r="G452" s="128">
        <v>0</v>
      </c>
      <c r="H452" s="128">
        <v>0</v>
      </c>
      <c r="I452" s="128">
        <v>0</v>
      </c>
      <c r="J452" s="128">
        <v>0</v>
      </c>
      <c r="K452" s="128">
        <v>0</v>
      </c>
      <c r="L452" s="128">
        <v>0</v>
      </c>
      <c r="M452" s="128">
        <v>0</v>
      </c>
      <c r="N452" s="128">
        <v>168</v>
      </c>
    </row>
    <row r="453" spans="1:14" ht="33" customHeight="1" x14ac:dyDescent="0.2">
      <c r="A453" s="80" t="s">
        <v>272</v>
      </c>
      <c r="B453" s="143">
        <v>168</v>
      </c>
      <c r="C453" s="143">
        <v>0</v>
      </c>
      <c r="D453" s="143">
        <v>0</v>
      </c>
      <c r="E453" s="143">
        <v>0</v>
      </c>
      <c r="F453" s="143">
        <v>0</v>
      </c>
      <c r="G453" s="143">
        <v>0</v>
      </c>
      <c r="H453" s="143">
        <v>0</v>
      </c>
      <c r="I453" s="143">
        <v>0</v>
      </c>
      <c r="J453" s="143">
        <v>0</v>
      </c>
      <c r="K453" s="143">
        <v>0</v>
      </c>
      <c r="L453" s="143">
        <v>0</v>
      </c>
      <c r="M453" s="143">
        <v>0</v>
      </c>
      <c r="N453" s="135">
        <v>168</v>
      </c>
    </row>
    <row r="454" spans="1:14" ht="33" customHeight="1" x14ac:dyDescent="0.2">
      <c r="A454" s="80" t="s">
        <v>273</v>
      </c>
      <c r="B454" s="143">
        <v>0</v>
      </c>
      <c r="C454" s="143">
        <v>0</v>
      </c>
      <c r="D454" s="143">
        <v>0</v>
      </c>
      <c r="E454" s="143">
        <v>0</v>
      </c>
      <c r="F454" s="143">
        <v>0</v>
      </c>
      <c r="G454" s="143">
        <v>0</v>
      </c>
      <c r="H454" s="143">
        <v>0</v>
      </c>
      <c r="I454" s="143">
        <v>0</v>
      </c>
      <c r="J454" s="143">
        <v>0</v>
      </c>
      <c r="K454" s="143">
        <v>0</v>
      </c>
      <c r="L454" s="143">
        <v>0</v>
      </c>
      <c r="M454" s="143">
        <v>0</v>
      </c>
      <c r="N454" s="135">
        <v>0</v>
      </c>
    </row>
    <row r="455" spans="1:14" ht="33" customHeight="1" x14ac:dyDescent="0.2">
      <c r="A455" s="80" t="s">
        <v>274</v>
      </c>
      <c r="B455" s="143">
        <v>0</v>
      </c>
      <c r="C455" s="143">
        <v>0</v>
      </c>
      <c r="D455" s="143">
        <v>0</v>
      </c>
      <c r="E455" s="143">
        <v>0</v>
      </c>
      <c r="F455" s="143">
        <v>0</v>
      </c>
      <c r="G455" s="143">
        <v>0</v>
      </c>
      <c r="H455" s="143">
        <v>0</v>
      </c>
      <c r="I455" s="143">
        <v>0</v>
      </c>
      <c r="J455" s="143">
        <v>0</v>
      </c>
      <c r="K455" s="143">
        <v>0</v>
      </c>
      <c r="L455" s="143">
        <v>0</v>
      </c>
      <c r="M455" s="143">
        <v>0</v>
      </c>
      <c r="N455" s="135">
        <v>0</v>
      </c>
    </row>
    <row r="456" spans="1:14" ht="33" customHeight="1" x14ac:dyDescent="0.2">
      <c r="A456" s="80" t="s">
        <v>275</v>
      </c>
      <c r="B456" s="143">
        <v>0</v>
      </c>
      <c r="C456" s="143">
        <v>0</v>
      </c>
      <c r="D456" s="143">
        <v>0</v>
      </c>
      <c r="E456" s="143">
        <v>0</v>
      </c>
      <c r="F456" s="143">
        <v>0</v>
      </c>
      <c r="G456" s="143">
        <v>0</v>
      </c>
      <c r="H456" s="143">
        <v>0</v>
      </c>
      <c r="I456" s="143">
        <v>0</v>
      </c>
      <c r="J456" s="143">
        <v>0</v>
      </c>
      <c r="K456" s="143">
        <v>0</v>
      </c>
      <c r="L456" s="143">
        <v>0</v>
      </c>
      <c r="M456" s="143">
        <v>0</v>
      </c>
      <c r="N456" s="135">
        <v>0</v>
      </c>
    </row>
    <row r="457" spans="1:14" ht="33" customHeight="1" x14ac:dyDescent="0.2">
      <c r="A457" s="80" t="s">
        <v>276</v>
      </c>
      <c r="B457" s="143">
        <v>0</v>
      </c>
      <c r="C457" s="143">
        <v>0</v>
      </c>
      <c r="D457" s="143">
        <v>0</v>
      </c>
      <c r="E457" s="143">
        <v>0</v>
      </c>
      <c r="F457" s="143">
        <v>0</v>
      </c>
      <c r="G457" s="143">
        <v>0</v>
      </c>
      <c r="H457" s="143">
        <v>0</v>
      </c>
      <c r="I457" s="143">
        <v>0</v>
      </c>
      <c r="J457" s="143">
        <v>0</v>
      </c>
      <c r="K457" s="143">
        <v>0</v>
      </c>
      <c r="L457" s="143">
        <v>0</v>
      </c>
      <c r="M457" s="143">
        <v>0</v>
      </c>
      <c r="N457" s="135">
        <v>0</v>
      </c>
    </row>
    <row r="458" spans="1:14" ht="33" customHeight="1" x14ac:dyDescent="0.2">
      <c r="A458" s="80" t="s">
        <v>277</v>
      </c>
      <c r="B458" s="143">
        <v>0</v>
      </c>
      <c r="C458" s="143">
        <v>0</v>
      </c>
      <c r="D458" s="143">
        <v>0</v>
      </c>
      <c r="E458" s="143">
        <v>0</v>
      </c>
      <c r="F458" s="143">
        <v>0</v>
      </c>
      <c r="G458" s="143">
        <v>0</v>
      </c>
      <c r="H458" s="143">
        <v>0</v>
      </c>
      <c r="I458" s="143">
        <v>0</v>
      </c>
      <c r="J458" s="143">
        <v>0</v>
      </c>
      <c r="K458" s="143">
        <v>0</v>
      </c>
      <c r="L458" s="143">
        <v>0</v>
      </c>
      <c r="M458" s="143">
        <v>0</v>
      </c>
      <c r="N458" s="135">
        <v>0</v>
      </c>
    </row>
    <row r="459" spans="1:14" ht="33" customHeight="1" x14ac:dyDescent="0.2">
      <c r="A459" s="80" t="s">
        <v>278</v>
      </c>
      <c r="B459" s="143">
        <v>0</v>
      </c>
      <c r="C459" s="143">
        <v>0</v>
      </c>
      <c r="D459" s="143">
        <v>0</v>
      </c>
      <c r="E459" s="143">
        <v>0</v>
      </c>
      <c r="F459" s="143">
        <v>0</v>
      </c>
      <c r="G459" s="143">
        <v>0</v>
      </c>
      <c r="H459" s="143">
        <v>0</v>
      </c>
      <c r="I459" s="143">
        <v>0</v>
      </c>
      <c r="J459" s="143">
        <v>0</v>
      </c>
      <c r="K459" s="143">
        <v>0</v>
      </c>
      <c r="L459" s="143">
        <v>0</v>
      </c>
      <c r="M459" s="143">
        <v>0</v>
      </c>
      <c r="N459" s="135">
        <v>0</v>
      </c>
    </row>
    <row r="460" spans="1:14" ht="33" customHeight="1" x14ac:dyDescent="0.2">
      <c r="A460" s="80" t="s">
        <v>279</v>
      </c>
      <c r="B460" s="143">
        <v>0</v>
      </c>
      <c r="C460" s="143">
        <v>0</v>
      </c>
      <c r="D460" s="143">
        <v>0</v>
      </c>
      <c r="E460" s="143">
        <v>0</v>
      </c>
      <c r="F460" s="143">
        <v>0</v>
      </c>
      <c r="G460" s="143">
        <v>0</v>
      </c>
      <c r="H460" s="143">
        <v>0</v>
      </c>
      <c r="I460" s="143">
        <v>0</v>
      </c>
      <c r="J460" s="143">
        <v>0</v>
      </c>
      <c r="K460" s="143">
        <v>0</v>
      </c>
      <c r="L460" s="143">
        <v>0</v>
      </c>
      <c r="M460" s="143">
        <v>0</v>
      </c>
      <c r="N460" s="135">
        <v>0</v>
      </c>
    </row>
    <row r="461" spans="1:14" ht="33" customHeight="1" x14ac:dyDescent="0.2">
      <c r="A461" s="80" t="s">
        <v>280</v>
      </c>
      <c r="B461" s="143">
        <v>0</v>
      </c>
      <c r="C461" s="143">
        <v>0</v>
      </c>
      <c r="D461" s="143">
        <v>0</v>
      </c>
      <c r="E461" s="143">
        <v>0</v>
      </c>
      <c r="F461" s="143">
        <v>0</v>
      </c>
      <c r="G461" s="143">
        <v>0</v>
      </c>
      <c r="H461" s="143">
        <v>0</v>
      </c>
      <c r="I461" s="143">
        <v>0</v>
      </c>
      <c r="J461" s="143">
        <v>0</v>
      </c>
      <c r="K461" s="143">
        <v>0</v>
      </c>
      <c r="L461" s="143">
        <v>0</v>
      </c>
      <c r="M461" s="143">
        <v>0</v>
      </c>
      <c r="N461" s="135">
        <v>0</v>
      </c>
    </row>
    <row r="462" spans="1:14" ht="33" customHeight="1" x14ac:dyDescent="0.2">
      <c r="A462" s="80" t="s">
        <v>281</v>
      </c>
      <c r="B462" s="143">
        <v>0</v>
      </c>
      <c r="C462" s="143">
        <v>0</v>
      </c>
      <c r="D462" s="143">
        <v>0</v>
      </c>
      <c r="E462" s="143">
        <v>0</v>
      </c>
      <c r="F462" s="143">
        <v>0</v>
      </c>
      <c r="G462" s="143">
        <v>0</v>
      </c>
      <c r="H462" s="143">
        <v>0</v>
      </c>
      <c r="I462" s="143">
        <v>0</v>
      </c>
      <c r="J462" s="143">
        <v>0</v>
      </c>
      <c r="K462" s="143">
        <v>0</v>
      </c>
      <c r="L462" s="143">
        <v>0</v>
      </c>
      <c r="M462" s="143">
        <v>0</v>
      </c>
      <c r="N462" s="135">
        <v>0</v>
      </c>
    </row>
    <row r="463" spans="1:14" ht="33" customHeight="1" thickBot="1" x14ac:dyDescent="0.25">
      <c r="A463" s="80" t="s">
        <v>282</v>
      </c>
      <c r="B463" s="143">
        <v>0</v>
      </c>
      <c r="C463" s="143">
        <v>0</v>
      </c>
      <c r="D463" s="143">
        <v>0</v>
      </c>
      <c r="E463" s="143">
        <v>0</v>
      </c>
      <c r="F463" s="143">
        <v>0</v>
      </c>
      <c r="G463" s="143">
        <v>0</v>
      </c>
      <c r="H463" s="143">
        <v>0</v>
      </c>
      <c r="I463" s="143">
        <v>0</v>
      </c>
      <c r="J463" s="143">
        <v>0</v>
      </c>
      <c r="K463" s="143">
        <v>0</v>
      </c>
      <c r="L463" s="143">
        <v>0</v>
      </c>
      <c r="M463" s="143">
        <v>0</v>
      </c>
      <c r="N463" s="135">
        <v>0</v>
      </c>
    </row>
    <row r="464" spans="1:14" ht="33" customHeight="1" thickBot="1" x14ac:dyDescent="0.25">
      <c r="A464" s="132" t="s">
        <v>283</v>
      </c>
      <c r="B464" s="128">
        <v>7830</v>
      </c>
      <c r="C464" s="128">
        <v>7590</v>
      </c>
      <c r="D464" s="128">
        <v>6780</v>
      </c>
      <c r="E464" s="128">
        <v>4710</v>
      </c>
      <c r="F464" s="128">
        <v>7560</v>
      </c>
      <c r="G464" s="128">
        <v>5850</v>
      </c>
      <c r="H464" s="128">
        <v>5130</v>
      </c>
      <c r="I464" s="128">
        <v>7590</v>
      </c>
      <c r="J464" s="128">
        <v>4590</v>
      </c>
      <c r="K464" s="128">
        <v>6600</v>
      </c>
      <c r="L464" s="128">
        <v>9090</v>
      </c>
      <c r="M464" s="128">
        <v>6510</v>
      </c>
      <c r="N464" s="128">
        <v>79830</v>
      </c>
    </row>
    <row r="465" spans="1:14" ht="33" customHeight="1" thickBot="1" x14ac:dyDescent="0.25">
      <c r="A465" s="81" t="s">
        <v>283</v>
      </c>
      <c r="B465" s="145">
        <v>7830</v>
      </c>
      <c r="C465" s="145">
        <v>7590</v>
      </c>
      <c r="D465" s="145">
        <v>6780</v>
      </c>
      <c r="E465" s="145">
        <v>4710</v>
      </c>
      <c r="F465" s="145">
        <v>7560</v>
      </c>
      <c r="G465" s="145">
        <v>5850</v>
      </c>
      <c r="H465" s="145">
        <v>5130</v>
      </c>
      <c r="I465" s="145">
        <v>7590</v>
      </c>
      <c r="J465" s="145">
        <v>4590</v>
      </c>
      <c r="K465" s="145">
        <v>6600</v>
      </c>
      <c r="L465" s="145">
        <v>9090</v>
      </c>
      <c r="M465" s="145">
        <v>6510</v>
      </c>
      <c r="N465" s="135">
        <v>79830</v>
      </c>
    </row>
    <row r="466" spans="1:14" ht="33" customHeight="1" thickBot="1" x14ac:dyDescent="0.25">
      <c r="A466" s="132" t="s">
        <v>284</v>
      </c>
      <c r="B466" s="128">
        <v>0</v>
      </c>
      <c r="C466" s="128">
        <v>0</v>
      </c>
      <c r="D466" s="128">
        <v>0</v>
      </c>
      <c r="E466" s="128">
        <v>0</v>
      </c>
      <c r="F466" s="128">
        <v>0</v>
      </c>
      <c r="G466" s="128">
        <v>0</v>
      </c>
      <c r="H466" s="128">
        <v>0</v>
      </c>
      <c r="I466" s="128">
        <v>0</v>
      </c>
      <c r="J466" s="128">
        <v>0</v>
      </c>
      <c r="K466" s="128">
        <v>0</v>
      </c>
      <c r="L466" s="128">
        <v>0</v>
      </c>
      <c r="M466" s="128">
        <v>0</v>
      </c>
      <c r="N466" s="128">
        <v>0</v>
      </c>
    </row>
    <row r="467" spans="1:14" ht="33" customHeight="1" x14ac:dyDescent="0.2">
      <c r="A467" s="80" t="s">
        <v>285</v>
      </c>
      <c r="B467" s="143">
        <v>0</v>
      </c>
      <c r="C467" s="143">
        <v>0</v>
      </c>
      <c r="D467" s="143">
        <v>0</v>
      </c>
      <c r="E467" s="143">
        <v>0</v>
      </c>
      <c r="F467" s="143">
        <v>0</v>
      </c>
      <c r="G467" s="143">
        <v>0</v>
      </c>
      <c r="H467" s="143">
        <v>0</v>
      </c>
      <c r="I467" s="143">
        <v>0</v>
      </c>
      <c r="J467" s="143">
        <v>0</v>
      </c>
      <c r="K467" s="143">
        <v>0</v>
      </c>
      <c r="L467" s="143">
        <v>0</v>
      </c>
      <c r="M467" s="143">
        <v>0</v>
      </c>
      <c r="N467" s="135">
        <v>0</v>
      </c>
    </row>
    <row r="468" spans="1:14" ht="33" customHeight="1" x14ac:dyDescent="0.2">
      <c r="A468" s="80" t="s">
        <v>286</v>
      </c>
      <c r="B468" s="143">
        <v>0</v>
      </c>
      <c r="C468" s="143">
        <v>0</v>
      </c>
      <c r="D468" s="143">
        <v>0</v>
      </c>
      <c r="E468" s="143">
        <v>0</v>
      </c>
      <c r="F468" s="143">
        <v>0</v>
      </c>
      <c r="G468" s="143">
        <v>0</v>
      </c>
      <c r="H468" s="143">
        <v>0</v>
      </c>
      <c r="I468" s="143">
        <v>0</v>
      </c>
      <c r="J468" s="143">
        <v>0</v>
      </c>
      <c r="K468" s="143">
        <v>0</v>
      </c>
      <c r="L468" s="143">
        <v>0</v>
      </c>
      <c r="M468" s="143">
        <v>0</v>
      </c>
      <c r="N468" s="135">
        <v>0</v>
      </c>
    </row>
    <row r="469" spans="1:14" ht="33" customHeight="1" x14ac:dyDescent="0.2">
      <c r="A469" s="80" t="s">
        <v>287</v>
      </c>
      <c r="B469" s="143">
        <v>0</v>
      </c>
      <c r="C469" s="143">
        <v>0</v>
      </c>
      <c r="D469" s="143">
        <v>0</v>
      </c>
      <c r="E469" s="143">
        <v>0</v>
      </c>
      <c r="F469" s="143">
        <v>0</v>
      </c>
      <c r="G469" s="143">
        <v>0</v>
      </c>
      <c r="H469" s="143">
        <v>0</v>
      </c>
      <c r="I469" s="143">
        <v>0</v>
      </c>
      <c r="J469" s="143">
        <v>0</v>
      </c>
      <c r="K469" s="143">
        <v>0</v>
      </c>
      <c r="L469" s="143">
        <v>0</v>
      </c>
      <c r="M469" s="143">
        <v>0</v>
      </c>
      <c r="N469" s="135">
        <v>0</v>
      </c>
    </row>
    <row r="470" spans="1:14" ht="33" customHeight="1" x14ac:dyDescent="0.2">
      <c r="A470" s="80" t="s">
        <v>288</v>
      </c>
      <c r="B470" s="143">
        <v>0</v>
      </c>
      <c r="C470" s="143">
        <v>0</v>
      </c>
      <c r="D470" s="143">
        <v>0</v>
      </c>
      <c r="E470" s="143">
        <v>0</v>
      </c>
      <c r="F470" s="143">
        <v>0</v>
      </c>
      <c r="G470" s="143">
        <v>0</v>
      </c>
      <c r="H470" s="143">
        <v>0</v>
      </c>
      <c r="I470" s="143">
        <v>0</v>
      </c>
      <c r="J470" s="143">
        <v>0</v>
      </c>
      <c r="K470" s="143">
        <v>0</v>
      </c>
      <c r="L470" s="143">
        <v>0</v>
      </c>
      <c r="M470" s="143">
        <v>0</v>
      </c>
      <c r="N470" s="135">
        <v>0</v>
      </c>
    </row>
    <row r="471" spans="1:14" ht="33" customHeight="1" x14ac:dyDescent="0.2">
      <c r="A471" s="80" t="s">
        <v>289</v>
      </c>
      <c r="B471" s="143">
        <v>0</v>
      </c>
      <c r="C471" s="143">
        <v>0</v>
      </c>
      <c r="D471" s="143">
        <v>0</v>
      </c>
      <c r="E471" s="143">
        <v>0</v>
      </c>
      <c r="F471" s="143">
        <v>0</v>
      </c>
      <c r="G471" s="143">
        <v>0</v>
      </c>
      <c r="H471" s="143">
        <v>0</v>
      </c>
      <c r="I471" s="143">
        <v>0</v>
      </c>
      <c r="J471" s="143">
        <v>0</v>
      </c>
      <c r="K471" s="143">
        <v>0</v>
      </c>
      <c r="L471" s="143">
        <v>0</v>
      </c>
      <c r="M471" s="143">
        <v>0</v>
      </c>
      <c r="N471" s="135">
        <v>0</v>
      </c>
    </row>
    <row r="472" spans="1:14" ht="33" customHeight="1" x14ac:dyDescent="0.2">
      <c r="A472" s="80" t="s">
        <v>290</v>
      </c>
      <c r="B472" s="143">
        <v>0</v>
      </c>
      <c r="C472" s="143">
        <v>0</v>
      </c>
      <c r="D472" s="143">
        <v>0</v>
      </c>
      <c r="E472" s="143">
        <v>0</v>
      </c>
      <c r="F472" s="143">
        <v>0</v>
      </c>
      <c r="G472" s="143">
        <v>0</v>
      </c>
      <c r="H472" s="143">
        <v>0</v>
      </c>
      <c r="I472" s="143">
        <v>0</v>
      </c>
      <c r="J472" s="143">
        <v>0</v>
      </c>
      <c r="K472" s="143">
        <v>0</v>
      </c>
      <c r="L472" s="143">
        <v>0</v>
      </c>
      <c r="M472" s="143">
        <v>0</v>
      </c>
      <c r="N472" s="135">
        <v>0</v>
      </c>
    </row>
    <row r="473" spans="1:14" ht="33" customHeight="1" x14ac:dyDescent="0.2">
      <c r="A473" s="80" t="s">
        <v>291</v>
      </c>
      <c r="B473" s="143">
        <v>0</v>
      </c>
      <c r="C473" s="143">
        <v>0</v>
      </c>
      <c r="D473" s="143">
        <v>0</v>
      </c>
      <c r="E473" s="143">
        <v>0</v>
      </c>
      <c r="F473" s="143">
        <v>0</v>
      </c>
      <c r="G473" s="143">
        <v>0</v>
      </c>
      <c r="H473" s="143">
        <v>0</v>
      </c>
      <c r="I473" s="143">
        <v>0</v>
      </c>
      <c r="J473" s="143">
        <v>0</v>
      </c>
      <c r="K473" s="143">
        <v>0</v>
      </c>
      <c r="L473" s="143">
        <v>0</v>
      </c>
      <c r="M473" s="143">
        <v>0</v>
      </c>
      <c r="N473" s="135">
        <v>0</v>
      </c>
    </row>
    <row r="474" spans="1:14" ht="33" customHeight="1" x14ac:dyDescent="0.2">
      <c r="A474" s="80" t="s">
        <v>292</v>
      </c>
      <c r="B474" s="143">
        <v>0</v>
      </c>
      <c r="C474" s="143">
        <v>0</v>
      </c>
      <c r="D474" s="143">
        <v>0</v>
      </c>
      <c r="E474" s="143">
        <v>0</v>
      </c>
      <c r="F474" s="143">
        <v>0</v>
      </c>
      <c r="G474" s="143">
        <v>0</v>
      </c>
      <c r="H474" s="143">
        <v>0</v>
      </c>
      <c r="I474" s="143">
        <v>0</v>
      </c>
      <c r="J474" s="143">
        <v>0</v>
      </c>
      <c r="K474" s="143">
        <v>0</v>
      </c>
      <c r="L474" s="143">
        <v>0</v>
      </c>
      <c r="M474" s="143">
        <v>0</v>
      </c>
      <c r="N474" s="135">
        <v>0</v>
      </c>
    </row>
    <row r="475" spans="1:14" ht="33" customHeight="1" x14ac:dyDescent="0.2">
      <c r="A475" s="80" t="s">
        <v>293</v>
      </c>
      <c r="B475" s="143">
        <v>0</v>
      </c>
      <c r="C475" s="143">
        <v>0</v>
      </c>
      <c r="D475" s="143">
        <v>0</v>
      </c>
      <c r="E475" s="143">
        <v>0</v>
      </c>
      <c r="F475" s="143">
        <v>0</v>
      </c>
      <c r="G475" s="143">
        <v>0</v>
      </c>
      <c r="H475" s="143">
        <v>0</v>
      </c>
      <c r="I475" s="143">
        <v>0</v>
      </c>
      <c r="J475" s="143">
        <v>0</v>
      </c>
      <c r="K475" s="143">
        <v>0</v>
      </c>
      <c r="L475" s="143">
        <v>0</v>
      </c>
      <c r="M475" s="143">
        <v>0</v>
      </c>
      <c r="N475" s="135">
        <v>0</v>
      </c>
    </row>
    <row r="476" spans="1:14" ht="33" customHeight="1" thickBot="1" x14ac:dyDescent="0.25">
      <c r="A476" s="80" t="s">
        <v>294</v>
      </c>
      <c r="B476" s="143">
        <v>0</v>
      </c>
      <c r="C476" s="143">
        <v>0</v>
      </c>
      <c r="D476" s="143">
        <v>0</v>
      </c>
      <c r="E476" s="143">
        <v>0</v>
      </c>
      <c r="F476" s="143">
        <v>0</v>
      </c>
      <c r="G476" s="143">
        <v>0</v>
      </c>
      <c r="H476" s="143">
        <v>0</v>
      </c>
      <c r="I476" s="143">
        <v>0</v>
      </c>
      <c r="J476" s="143">
        <v>0</v>
      </c>
      <c r="K476" s="143">
        <v>0</v>
      </c>
      <c r="L476" s="143">
        <v>0</v>
      </c>
      <c r="M476" s="143">
        <v>0</v>
      </c>
      <c r="N476" s="135">
        <v>0</v>
      </c>
    </row>
    <row r="477" spans="1:14" ht="33" customHeight="1" thickBot="1" x14ac:dyDescent="0.25">
      <c r="A477" s="132" t="s">
        <v>295</v>
      </c>
      <c r="B477" s="128">
        <v>0</v>
      </c>
      <c r="C477" s="128">
        <v>0</v>
      </c>
      <c r="D477" s="128">
        <v>0</v>
      </c>
      <c r="E477" s="128">
        <v>0</v>
      </c>
      <c r="F477" s="128">
        <v>0</v>
      </c>
      <c r="G477" s="128">
        <v>0</v>
      </c>
      <c r="H477" s="128">
        <v>0</v>
      </c>
      <c r="I477" s="128">
        <v>0</v>
      </c>
      <c r="J477" s="128">
        <v>0</v>
      </c>
      <c r="K477" s="128">
        <v>0</v>
      </c>
      <c r="L477" s="128">
        <v>0</v>
      </c>
      <c r="M477" s="128">
        <v>0</v>
      </c>
      <c r="N477" s="128">
        <v>0</v>
      </c>
    </row>
    <row r="478" spans="1:14" ht="33" customHeight="1" x14ac:dyDescent="0.2">
      <c r="A478" s="80" t="s">
        <v>296</v>
      </c>
      <c r="B478" s="143">
        <v>0</v>
      </c>
      <c r="C478" s="143">
        <v>0</v>
      </c>
      <c r="D478" s="143">
        <v>0</v>
      </c>
      <c r="E478" s="143">
        <v>0</v>
      </c>
      <c r="F478" s="143">
        <v>0</v>
      </c>
      <c r="G478" s="143">
        <v>0</v>
      </c>
      <c r="H478" s="143">
        <v>0</v>
      </c>
      <c r="I478" s="143">
        <v>0</v>
      </c>
      <c r="J478" s="143">
        <v>0</v>
      </c>
      <c r="K478" s="143">
        <v>0</v>
      </c>
      <c r="L478" s="143">
        <v>0</v>
      </c>
      <c r="M478" s="143">
        <v>0</v>
      </c>
      <c r="N478" s="135">
        <v>0</v>
      </c>
    </row>
    <row r="479" spans="1:14" ht="33" customHeight="1" x14ac:dyDescent="0.2">
      <c r="A479" s="80" t="s">
        <v>297</v>
      </c>
      <c r="B479" s="143">
        <v>0</v>
      </c>
      <c r="C479" s="143">
        <v>0</v>
      </c>
      <c r="D479" s="143">
        <v>0</v>
      </c>
      <c r="E479" s="143">
        <v>0</v>
      </c>
      <c r="F479" s="143">
        <v>0</v>
      </c>
      <c r="G479" s="143">
        <v>0</v>
      </c>
      <c r="H479" s="143">
        <v>0</v>
      </c>
      <c r="I479" s="143">
        <v>0</v>
      </c>
      <c r="J479" s="143">
        <v>0</v>
      </c>
      <c r="K479" s="143">
        <v>0</v>
      </c>
      <c r="L479" s="143">
        <v>0</v>
      </c>
      <c r="M479" s="143">
        <v>0</v>
      </c>
      <c r="N479" s="135">
        <v>0</v>
      </c>
    </row>
    <row r="480" spans="1:14" ht="33" customHeight="1" x14ac:dyDescent="0.2">
      <c r="A480" s="80" t="s">
        <v>298</v>
      </c>
      <c r="B480" s="143">
        <v>0</v>
      </c>
      <c r="C480" s="143">
        <v>0</v>
      </c>
      <c r="D480" s="143">
        <v>0</v>
      </c>
      <c r="E480" s="143">
        <v>0</v>
      </c>
      <c r="F480" s="143">
        <v>0</v>
      </c>
      <c r="G480" s="143">
        <v>0</v>
      </c>
      <c r="H480" s="143">
        <v>0</v>
      </c>
      <c r="I480" s="143">
        <v>0</v>
      </c>
      <c r="J480" s="143">
        <v>0</v>
      </c>
      <c r="K480" s="143">
        <v>0</v>
      </c>
      <c r="L480" s="143">
        <v>0</v>
      </c>
      <c r="M480" s="143">
        <v>0</v>
      </c>
      <c r="N480" s="135">
        <v>0</v>
      </c>
    </row>
    <row r="481" spans="1:14" ht="33" customHeight="1" x14ac:dyDescent="0.2">
      <c r="A481" s="80" t="s">
        <v>299</v>
      </c>
      <c r="B481" s="143">
        <v>0</v>
      </c>
      <c r="C481" s="143">
        <v>0</v>
      </c>
      <c r="D481" s="143">
        <v>0</v>
      </c>
      <c r="E481" s="143">
        <v>0</v>
      </c>
      <c r="F481" s="143">
        <v>0</v>
      </c>
      <c r="G481" s="143">
        <v>0</v>
      </c>
      <c r="H481" s="143">
        <v>0</v>
      </c>
      <c r="I481" s="143">
        <v>0</v>
      </c>
      <c r="J481" s="143">
        <v>0</v>
      </c>
      <c r="K481" s="143">
        <v>0</v>
      </c>
      <c r="L481" s="143">
        <v>0</v>
      </c>
      <c r="M481" s="143">
        <v>0</v>
      </c>
      <c r="N481" s="135">
        <v>0</v>
      </c>
    </row>
    <row r="482" spans="1:14" ht="33" customHeight="1" x14ac:dyDescent="0.2">
      <c r="A482" s="80" t="s">
        <v>300</v>
      </c>
      <c r="B482" s="143">
        <v>0</v>
      </c>
      <c r="C482" s="143">
        <v>0</v>
      </c>
      <c r="D482" s="143">
        <v>0</v>
      </c>
      <c r="E482" s="143">
        <v>0</v>
      </c>
      <c r="F482" s="143">
        <v>0</v>
      </c>
      <c r="G482" s="143">
        <v>0</v>
      </c>
      <c r="H482" s="143">
        <v>0</v>
      </c>
      <c r="I482" s="143">
        <v>0</v>
      </c>
      <c r="J482" s="143">
        <v>0</v>
      </c>
      <c r="K482" s="143">
        <v>0</v>
      </c>
      <c r="L482" s="143">
        <v>0</v>
      </c>
      <c r="M482" s="143">
        <v>0</v>
      </c>
      <c r="N482" s="135">
        <v>0</v>
      </c>
    </row>
    <row r="483" spans="1:14" ht="33" customHeight="1" x14ac:dyDescent="0.2">
      <c r="A483" s="80" t="s">
        <v>301</v>
      </c>
      <c r="B483" s="143">
        <v>0</v>
      </c>
      <c r="C483" s="143">
        <v>0</v>
      </c>
      <c r="D483" s="143">
        <v>0</v>
      </c>
      <c r="E483" s="143">
        <v>0</v>
      </c>
      <c r="F483" s="143">
        <v>0</v>
      </c>
      <c r="G483" s="143">
        <v>0</v>
      </c>
      <c r="H483" s="143">
        <v>0</v>
      </c>
      <c r="I483" s="143">
        <v>0</v>
      </c>
      <c r="J483" s="143">
        <v>0</v>
      </c>
      <c r="K483" s="143">
        <v>0</v>
      </c>
      <c r="L483" s="143">
        <v>0</v>
      </c>
      <c r="M483" s="143">
        <v>0</v>
      </c>
      <c r="N483" s="135">
        <v>0</v>
      </c>
    </row>
    <row r="484" spans="1:14" ht="33" customHeight="1" thickBot="1" x14ac:dyDescent="0.25">
      <c r="A484" s="80" t="s">
        <v>302</v>
      </c>
      <c r="B484" s="143">
        <v>0</v>
      </c>
      <c r="C484" s="143">
        <v>0</v>
      </c>
      <c r="D484" s="143">
        <v>0</v>
      </c>
      <c r="E484" s="143">
        <v>0</v>
      </c>
      <c r="F484" s="143">
        <v>0</v>
      </c>
      <c r="G484" s="143">
        <v>0</v>
      </c>
      <c r="H484" s="143">
        <v>0</v>
      </c>
      <c r="I484" s="143">
        <v>0</v>
      </c>
      <c r="J484" s="143">
        <v>0</v>
      </c>
      <c r="K484" s="143">
        <v>0</v>
      </c>
      <c r="L484" s="143">
        <v>0</v>
      </c>
      <c r="M484" s="143">
        <v>0</v>
      </c>
      <c r="N484" s="135">
        <v>0</v>
      </c>
    </row>
    <row r="485" spans="1:14" ht="33" customHeight="1" thickBot="1" x14ac:dyDescent="0.25">
      <c r="A485" s="132" t="s">
        <v>303</v>
      </c>
      <c r="B485" s="128">
        <v>20201</v>
      </c>
      <c r="C485" s="128">
        <v>18555</v>
      </c>
      <c r="D485" s="128">
        <v>13315</v>
      </c>
      <c r="E485" s="128">
        <v>9899</v>
      </c>
      <c r="F485" s="128">
        <v>13154</v>
      </c>
      <c r="G485" s="128">
        <v>9701</v>
      </c>
      <c r="H485" s="128">
        <v>13463</v>
      </c>
      <c r="I485" s="128">
        <v>8935</v>
      </c>
      <c r="J485" s="128">
        <v>10850</v>
      </c>
      <c r="K485" s="128">
        <v>15810.279999999999</v>
      </c>
      <c r="L485" s="128">
        <v>14721.5</v>
      </c>
      <c r="M485" s="128">
        <v>12693.5</v>
      </c>
      <c r="N485" s="128">
        <v>161298.28</v>
      </c>
    </row>
    <row r="486" spans="1:14" ht="33" customHeight="1" x14ac:dyDescent="0.2">
      <c r="A486" s="80" t="s">
        <v>304</v>
      </c>
      <c r="B486" s="143">
        <v>0</v>
      </c>
      <c r="C486" s="143">
        <v>0</v>
      </c>
      <c r="D486" s="143">
        <v>0</v>
      </c>
      <c r="E486" s="143">
        <v>0</v>
      </c>
      <c r="F486" s="143">
        <v>0</v>
      </c>
      <c r="G486" s="143">
        <v>0</v>
      </c>
      <c r="H486" s="143">
        <v>0</v>
      </c>
      <c r="I486" s="143">
        <v>0</v>
      </c>
      <c r="J486" s="143">
        <v>0</v>
      </c>
      <c r="K486" s="143">
        <v>0</v>
      </c>
      <c r="L486" s="143">
        <v>0</v>
      </c>
      <c r="M486" s="143">
        <v>0</v>
      </c>
      <c r="N486" s="135">
        <v>0</v>
      </c>
    </row>
    <row r="487" spans="1:14" ht="33" customHeight="1" x14ac:dyDescent="0.2">
      <c r="A487" s="80" t="s">
        <v>305</v>
      </c>
      <c r="B487" s="143">
        <v>0</v>
      </c>
      <c r="C487" s="143">
        <v>0</v>
      </c>
      <c r="D487" s="143">
        <v>0</v>
      </c>
      <c r="E487" s="143">
        <v>0</v>
      </c>
      <c r="F487" s="143">
        <v>0</v>
      </c>
      <c r="G487" s="143">
        <v>0</v>
      </c>
      <c r="H487" s="143">
        <v>0</v>
      </c>
      <c r="I487" s="143">
        <v>0</v>
      </c>
      <c r="J487" s="143">
        <v>0</v>
      </c>
      <c r="K487" s="143">
        <v>0</v>
      </c>
      <c r="L487" s="143">
        <v>0</v>
      </c>
      <c r="M487" s="143">
        <v>0</v>
      </c>
      <c r="N487" s="135">
        <v>0</v>
      </c>
    </row>
    <row r="488" spans="1:14" ht="33" customHeight="1" x14ac:dyDescent="0.2">
      <c r="A488" s="80" t="s">
        <v>306</v>
      </c>
      <c r="B488" s="143">
        <v>2432</v>
      </c>
      <c r="C488" s="143">
        <v>1824</v>
      </c>
      <c r="D488" s="143">
        <v>1536</v>
      </c>
      <c r="E488" s="143">
        <v>576</v>
      </c>
      <c r="F488" s="143">
        <v>0</v>
      </c>
      <c r="G488" s="143">
        <v>640</v>
      </c>
      <c r="H488" s="143">
        <v>1504</v>
      </c>
      <c r="I488" s="143">
        <v>992</v>
      </c>
      <c r="J488" s="143">
        <v>1408</v>
      </c>
      <c r="K488" s="143">
        <v>1768</v>
      </c>
      <c r="L488" s="143">
        <v>1992</v>
      </c>
      <c r="M488" s="143">
        <v>1736</v>
      </c>
      <c r="N488" s="135">
        <v>16408</v>
      </c>
    </row>
    <row r="489" spans="1:14" ht="33" customHeight="1" x14ac:dyDescent="0.2">
      <c r="A489" s="80" t="s">
        <v>307</v>
      </c>
      <c r="B489" s="143">
        <v>0</v>
      </c>
      <c r="C489" s="143">
        <v>0</v>
      </c>
      <c r="D489" s="143">
        <v>0</v>
      </c>
      <c r="E489" s="143">
        <v>0</v>
      </c>
      <c r="F489" s="143">
        <v>0</v>
      </c>
      <c r="G489" s="143">
        <v>0</v>
      </c>
      <c r="H489" s="143">
        <v>0</v>
      </c>
      <c r="I489" s="143">
        <v>0</v>
      </c>
      <c r="J489" s="143">
        <v>0</v>
      </c>
      <c r="K489" s="143">
        <v>0</v>
      </c>
      <c r="L489" s="143">
        <v>0</v>
      </c>
      <c r="M489" s="143">
        <v>0</v>
      </c>
      <c r="N489" s="135">
        <v>0</v>
      </c>
    </row>
    <row r="490" spans="1:14" ht="33" customHeight="1" x14ac:dyDescent="0.2">
      <c r="A490" s="80" t="s">
        <v>308</v>
      </c>
      <c r="B490" s="143">
        <v>0</v>
      </c>
      <c r="C490" s="143">
        <v>0</v>
      </c>
      <c r="D490" s="143">
        <v>0</v>
      </c>
      <c r="E490" s="143">
        <v>0</v>
      </c>
      <c r="F490" s="143">
        <v>0</v>
      </c>
      <c r="G490" s="143">
        <v>0</v>
      </c>
      <c r="H490" s="143">
        <v>0</v>
      </c>
      <c r="I490" s="143">
        <v>0</v>
      </c>
      <c r="J490" s="143">
        <v>0</v>
      </c>
      <c r="K490" s="143">
        <v>0</v>
      </c>
      <c r="L490" s="143">
        <v>0</v>
      </c>
      <c r="M490" s="143">
        <v>0</v>
      </c>
      <c r="N490" s="135">
        <v>0</v>
      </c>
    </row>
    <row r="491" spans="1:14" ht="33" customHeight="1" x14ac:dyDescent="0.2">
      <c r="A491" s="80" t="s">
        <v>309</v>
      </c>
      <c r="B491" s="143">
        <v>0</v>
      </c>
      <c r="C491" s="143">
        <v>0</v>
      </c>
      <c r="D491" s="143">
        <v>0</v>
      </c>
      <c r="E491" s="143">
        <v>0</v>
      </c>
      <c r="F491" s="143">
        <v>0</v>
      </c>
      <c r="G491" s="143">
        <v>0</v>
      </c>
      <c r="H491" s="143">
        <v>0</v>
      </c>
      <c r="I491" s="143">
        <v>0</v>
      </c>
      <c r="J491" s="143">
        <v>0</v>
      </c>
      <c r="K491" s="143">
        <v>0</v>
      </c>
      <c r="L491" s="143">
        <v>0</v>
      </c>
      <c r="M491" s="143">
        <v>0</v>
      </c>
      <c r="N491" s="135">
        <v>0</v>
      </c>
    </row>
    <row r="492" spans="1:14" ht="33" customHeight="1" x14ac:dyDescent="0.2">
      <c r="A492" s="80" t="s">
        <v>310</v>
      </c>
      <c r="B492" s="143">
        <v>0</v>
      </c>
      <c r="C492" s="143">
        <v>0</v>
      </c>
      <c r="D492" s="143">
        <v>0</v>
      </c>
      <c r="E492" s="143">
        <v>0</v>
      </c>
      <c r="F492" s="143">
        <v>0</v>
      </c>
      <c r="G492" s="143">
        <v>0</v>
      </c>
      <c r="H492" s="143">
        <v>0</v>
      </c>
      <c r="I492" s="143">
        <v>0</v>
      </c>
      <c r="J492" s="143">
        <v>0</v>
      </c>
      <c r="K492" s="143">
        <v>0</v>
      </c>
      <c r="L492" s="143">
        <v>0</v>
      </c>
      <c r="M492" s="143">
        <v>0</v>
      </c>
      <c r="N492" s="135">
        <v>0</v>
      </c>
    </row>
    <row r="493" spans="1:14" ht="33" customHeight="1" x14ac:dyDescent="0.2">
      <c r="A493" s="80" t="s">
        <v>311</v>
      </c>
      <c r="B493" s="143">
        <v>0</v>
      </c>
      <c r="C493" s="143">
        <v>0</v>
      </c>
      <c r="D493" s="143">
        <v>0</v>
      </c>
      <c r="E493" s="143">
        <v>0</v>
      </c>
      <c r="F493" s="143">
        <v>0</v>
      </c>
      <c r="G493" s="143">
        <v>0</v>
      </c>
      <c r="H493" s="143">
        <v>0</v>
      </c>
      <c r="I493" s="143">
        <v>0</v>
      </c>
      <c r="J493" s="143">
        <v>0</v>
      </c>
      <c r="K493" s="143">
        <v>0</v>
      </c>
      <c r="L493" s="143">
        <v>0</v>
      </c>
      <c r="M493" s="143">
        <v>0</v>
      </c>
      <c r="N493" s="135">
        <v>0</v>
      </c>
    </row>
    <row r="494" spans="1:14" ht="33" customHeight="1" x14ac:dyDescent="0.2">
      <c r="A494" s="80" t="s">
        <v>312</v>
      </c>
      <c r="B494" s="143">
        <v>0</v>
      </c>
      <c r="C494" s="143">
        <v>0</v>
      </c>
      <c r="D494" s="143">
        <v>0</v>
      </c>
      <c r="E494" s="143">
        <v>0</v>
      </c>
      <c r="F494" s="143">
        <v>0</v>
      </c>
      <c r="G494" s="143">
        <v>0</v>
      </c>
      <c r="H494" s="143">
        <v>0</v>
      </c>
      <c r="I494" s="143">
        <v>0</v>
      </c>
      <c r="J494" s="143">
        <v>0</v>
      </c>
      <c r="K494" s="143">
        <v>1069.28</v>
      </c>
      <c r="L494" s="143">
        <v>1800.5</v>
      </c>
      <c r="M494" s="143">
        <v>826.5</v>
      </c>
      <c r="N494" s="135">
        <v>3696.2799999999997</v>
      </c>
    </row>
    <row r="495" spans="1:14" ht="33" customHeight="1" x14ac:dyDescent="0.2">
      <c r="A495" s="80" t="s">
        <v>313</v>
      </c>
      <c r="B495" s="143">
        <v>0</v>
      </c>
      <c r="C495" s="143">
        <v>0</v>
      </c>
      <c r="D495" s="143">
        <v>0</v>
      </c>
      <c r="E495" s="143">
        <v>0</v>
      </c>
      <c r="F495" s="143">
        <v>0</v>
      </c>
      <c r="G495" s="143">
        <v>0</v>
      </c>
      <c r="H495" s="143">
        <v>0</v>
      </c>
      <c r="I495" s="143">
        <v>0</v>
      </c>
      <c r="J495" s="143">
        <v>0</v>
      </c>
      <c r="K495" s="143">
        <v>0</v>
      </c>
      <c r="L495" s="143">
        <v>0</v>
      </c>
      <c r="M495" s="143">
        <v>0</v>
      </c>
      <c r="N495" s="135">
        <v>0</v>
      </c>
    </row>
    <row r="496" spans="1:14" ht="33" customHeight="1" x14ac:dyDescent="0.2">
      <c r="A496" s="80" t="s">
        <v>314</v>
      </c>
      <c r="B496" s="143">
        <v>0</v>
      </c>
      <c r="C496" s="143">
        <v>0</v>
      </c>
      <c r="D496" s="143">
        <v>0</v>
      </c>
      <c r="E496" s="143">
        <v>0</v>
      </c>
      <c r="F496" s="143">
        <v>0</v>
      </c>
      <c r="G496" s="143">
        <v>0</v>
      </c>
      <c r="H496" s="143">
        <v>0</v>
      </c>
      <c r="I496" s="143">
        <v>0</v>
      </c>
      <c r="J496" s="143">
        <v>0</v>
      </c>
      <c r="K496" s="143">
        <v>0</v>
      </c>
      <c r="L496" s="143">
        <v>0</v>
      </c>
      <c r="M496" s="143">
        <v>0</v>
      </c>
      <c r="N496" s="135">
        <v>0</v>
      </c>
    </row>
    <row r="497" spans="1:14" ht="33" customHeight="1" x14ac:dyDescent="0.2">
      <c r="A497" s="80" t="s">
        <v>315</v>
      </c>
      <c r="B497" s="143">
        <v>0</v>
      </c>
      <c r="C497" s="143">
        <v>0</v>
      </c>
      <c r="D497" s="143">
        <v>0</v>
      </c>
      <c r="E497" s="143">
        <v>0</v>
      </c>
      <c r="F497" s="143">
        <v>0</v>
      </c>
      <c r="G497" s="143">
        <v>0</v>
      </c>
      <c r="H497" s="143">
        <v>0</v>
      </c>
      <c r="I497" s="143">
        <v>0</v>
      </c>
      <c r="J497" s="143">
        <v>0</v>
      </c>
      <c r="K497" s="143">
        <v>0</v>
      </c>
      <c r="L497" s="143">
        <v>0</v>
      </c>
      <c r="M497" s="143">
        <v>0</v>
      </c>
      <c r="N497" s="135">
        <v>0</v>
      </c>
    </row>
    <row r="498" spans="1:14" ht="33" customHeight="1" x14ac:dyDescent="0.2">
      <c r="A498" s="80" t="s">
        <v>316</v>
      </c>
      <c r="B498" s="143">
        <v>0</v>
      </c>
      <c r="C498" s="143">
        <v>0</v>
      </c>
      <c r="D498" s="143">
        <v>0</v>
      </c>
      <c r="E498" s="143">
        <v>0</v>
      </c>
      <c r="F498" s="143">
        <v>0</v>
      </c>
      <c r="G498" s="143">
        <v>0</v>
      </c>
      <c r="H498" s="143">
        <v>0</v>
      </c>
      <c r="I498" s="143">
        <v>0</v>
      </c>
      <c r="J498" s="143">
        <v>0</v>
      </c>
      <c r="K498" s="143">
        <v>0</v>
      </c>
      <c r="L498" s="143">
        <v>0</v>
      </c>
      <c r="M498" s="143">
        <v>0</v>
      </c>
      <c r="N498" s="135">
        <v>0</v>
      </c>
    </row>
    <row r="499" spans="1:14" ht="33" customHeight="1" x14ac:dyDescent="0.2">
      <c r="A499" s="80" t="s">
        <v>317</v>
      </c>
      <c r="B499" s="143">
        <v>0</v>
      </c>
      <c r="C499" s="143">
        <v>0</v>
      </c>
      <c r="D499" s="143">
        <v>0</v>
      </c>
      <c r="E499" s="143">
        <v>0</v>
      </c>
      <c r="F499" s="143">
        <v>0</v>
      </c>
      <c r="G499" s="143">
        <v>0</v>
      </c>
      <c r="H499" s="143">
        <v>0</v>
      </c>
      <c r="I499" s="143">
        <v>0</v>
      </c>
      <c r="J499" s="143">
        <v>0</v>
      </c>
      <c r="K499" s="143">
        <v>0</v>
      </c>
      <c r="L499" s="143">
        <v>0</v>
      </c>
      <c r="M499" s="143">
        <v>0</v>
      </c>
      <c r="N499" s="135">
        <v>0</v>
      </c>
    </row>
    <row r="500" spans="1:14" ht="33" customHeight="1" thickBot="1" x14ac:dyDescent="0.25">
      <c r="A500" s="80" t="s">
        <v>318</v>
      </c>
      <c r="B500" s="143">
        <v>17769</v>
      </c>
      <c r="C500" s="143">
        <v>16731</v>
      </c>
      <c r="D500" s="143">
        <v>11779</v>
      </c>
      <c r="E500" s="143">
        <v>9323</v>
      </c>
      <c r="F500" s="143">
        <v>13154</v>
      </c>
      <c r="G500" s="143">
        <v>9061</v>
      </c>
      <c r="H500" s="143">
        <v>11959</v>
      </c>
      <c r="I500" s="143">
        <v>7943</v>
      </c>
      <c r="J500" s="143">
        <v>9442</v>
      </c>
      <c r="K500" s="143">
        <v>12973</v>
      </c>
      <c r="L500" s="143">
        <v>10929</v>
      </c>
      <c r="M500" s="143">
        <v>10131</v>
      </c>
      <c r="N500" s="135">
        <v>141194</v>
      </c>
    </row>
    <row r="501" spans="1:14" ht="33" customHeight="1" thickBot="1" x14ac:dyDescent="0.25">
      <c r="A501" s="132" t="s">
        <v>319</v>
      </c>
      <c r="B501" s="128">
        <v>0</v>
      </c>
      <c r="C501" s="128">
        <v>0</v>
      </c>
      <c r="D501" s="128">
        <v>0</v>
      </c>
      <c r="E501" s="128">
        <v>0</v>
      </c>
      <c r="F501" s="128">
        <v>0</v>
      </c>
      <c r="G501" s="128">
        <v>0</v>
      </c>
      <c r="H501" s="128">
        <v>0</v>
      </c>
      <c r="I501" s="128">
        <v>0</v>
      </c>
      <c r="J501" s="128">
        <v>0</v>
      </c>
      <c r="K501" s="128">
        <v>0</v>
      </c>
      <c r="L501" s="128">
        <v>0</v>
      </c>
      <c r="M501" s="128">
        <v>0</v>
      </c>
      <c r="N501" s="128">
        <v>0</v>
      </c>
    </row>
    <row r="502" spans="1:14" ht="33" customHeight="1" x14ac:dyDescent="0.2">
      <c r="A502" s="80" t="s">
        <v>320</v>
      </c>
      <c r="B502" s="143">
        <v>0</v>
      </c>
      <c r="C502" s="143">
        <v>0</v>
      </c>
      <c r="D502" s="143">
        <v>0</v>
      </c>
      <c r="E502" s="143">
        <v>0</v>
      </c>
      <c r="F502" s="143">
        <v>0</v>
      </c>
      <c r="G502" s="143">
        <v>0</v>
      </c>
      <c r="H502" s="143">
        <v>0</v>
      </c>
      <c r="I502" s="143">
        <v>0</v>
      </c>
      <c r="J502" s="143">
        <v>0</v>
      </c>
      <c r="K502" s="143">
        <v>0</v>
      </c>
      <c r="L502" s="143">
        <v>0</v>
      </c>
      <c r="M502" s="143">
        <v>0</v>
      </c>
      <c r="N502" s="135">
        <v>0</v>
      </c>
    </row>
    <row r="503" spans="1:14" ht="33" customHeight="1" x14ac:dyDescent="0.2">
      <c r="A503" s="80" t="s">
        <v>321</v>
      </c>
      <c r="B503" s="143">
        <v>0</v>
      </c>
      <c r="C503" s="143">
        <v>0</v>
      </c>
      <c r="D503" s="143">
        <v>0</v>
      </c>
      <c r="E503" s="143">
        <v>0</v>
      </c>
      <c r="F503" s="143">
        <v>0</v>
      </c>
      <c r="G503" s="143">
        <v>0</v>
      </c>
      <c r="H503" s="143">
        <v>0</v>
      </c>
      <c r="I503" s="143">
        <v>0</v>
      </c>
      <c r="J503" s="143">
        <v>0</v>
      </c>
      <c r="K503" s="143">
        <v>0</v>
      </c>
      <c r="L503" s="143">
        <v>0</v>
      </c>
      <c r="M503" s="143">
        <v>0</v>
      </c>
      <c r="N503" s="135">
        <v>0</v>
      </c>
    </row>
    <row r="504" spans="1:14" ht="33" customHeight="1" x14ac:dyDescent="0.2">
      <c r="A504" s="80" t="s">
        <v>322</v>
      </c>
      <c r="B504" s="143">
        <v>0</v>
      </c>
      <c r="C504" s="143">
        <v>0</v>
      </c>
      <c r="D504" s="143">
        <v>0</v>
      </c>
      <c r="E504" s="143">
        <v>0</v>
      </c>
      <c r="F504" s="143">
        <v>0</v>
      </c>
      <c r="G504" s="143">
        <v>0</v>
      </c>
      <c r="H504" s="143">
        <v>0</v>
      </c>
      <c r="I504" s="143">
        <v>0</v>
      </c>
      <c r="J504" s="143">
        <v>0</v>
      </c>
      <c r="K504" s="143">
        <v>0</v>
      </c>
      <c r="L504" s="143">
        <v>0</v>
      </c>
      <c r="M504" s="143">
        <v>0</v>
      </c>
      <c r="N504" s="135">
        <v>0</v>
      </c>
    </row>
    <row r="505" spans="1:14" ht="33" customHeight="1" x14ac:dyDescent="0.2">
      <c r="A505" s="80" t="s">
        <v>323</v>
      </c>
      <c r="B505" s="143">
        <v>0</v>
      </c>
      <c r="C505" s="143">
        <v>0</v>
      </c>
      <c r="D505" s="143">
        <v>0</v>
      </c>
      <c r="E505" s="143">
        <v>0</v>
      </c>
      <c r="F505" s="143">
        <v>0</v>
      </c>
      <c r="G505" s="143">
        <v>0</v>
      </c>
      <c r="H505" s="143">
        <v>0</v>
      </c>
      <c r="I505" s="143">
        <v>0</v>
      </c>
      <c r="J505" s="143">
        <v>0</v>
      </c>
      <c r="K505" s="143">
        <v>0</v>
      </c>
      <c r="L505" s="143">
        <v>0</v>
      </c>
      <c r="M505" s="143">
        <v>0</v>
      </c>
      <c r="N505" s="135">
        <v>0</v>
      </c>
    </row>
    <row r="506" spans="1:14" ht="33" customHeight="1" x14ac:dyDescent="0.2">
      <c r="A506" s="80" t="s">
        <v>324</v>
      </c>
      <c r="B506" s="143">
        <v>0</v>
      </c>
      <c r="C506" s="143">
        <v>0</v>
      </c>
      <c r="D506" s="143">
        <v>0</v>
      </c>
      <c r="E506" s="143">
        <v>0</v>
      </c>
      <c r="F506" s="143">
        <v>0</v>
      </c>
      <c r="G506" s="143">
        <v>0</v>
      </c>
      <c r="H506" s="143">
        <v>0</v>
      </c>
      <c r="I506" s="143">
        <v>0</v>
      </c>
      <c r="J506" s="143">
        <v>0</v>
      </c>
      <c r="K506" s="143">
        <v>0</v>
      </c>
      <c r="L506" s="143">
        <v>0</v>
      </c>
      <c r="M506" s="143">
        <v>0</v>
      </c>
      <c r="N506" s="135">
        <v>0</v>
      </c>
    </row>
    <row r="507" spans="1:14" ht="33" customHeight="1" thickBot="1" x14ac:dyDescent="0.25">
      <c r="A507" s="80" t="s">
        <v>255</v>
      </c>
      <c r="B507" s="143">
        <v>0</v>
      </c>
      <c r="C507" s="143">
        <v>0</v>
      </c>
      <c r="D507" s="143">
        <v>0</v>
      </c>
      <c r="E507" s="143">
        <v>0</v>
      </c>
      <c r="F507" s="143">
        <v>0</v>
      </c>
      <c r="G507" s="143">
        <v>0</v>
      </c>
      <c r="H507" s="143">
        <v>0</v>
      </c>
      <c r="I507" s="143">
        <v>0</v>
      </c>
      <c r="J507" s="143">
        <v>0</v>
      </c>
      <c r="K507" s="143">
        <v>0</v>
      </c>
      <c r="L507" s="143">
        <v>0</v>
      </c>
      <c r="M507" s="143">
        <v>0</v>
      </c>
      <c r="N507" s="135">
        <v>0</v>
      </c>
    </row>
    <row r="508" spans="1:14" ht="33" customHeight="1" thickBot="1" x14ac:dyDescent="0.25">
      <c r="A508" s="132" t="s">
        <v>325</v>
      </c>
      <c r="B508" s="128">
        <v>0</v>
      </c>
      <c r="C508" s="128">
        <v>0</v>
      </c>
      <c r="D508" s="128">
        <v>0</v>
      </c>
      <c r="E508" s="128">
        <v>0</v>
      </c>
      <c r="F508" s="128">
        <v>0</v>
      </c>
      <c r="G508" s="128">
        <v>0</v>
      </c>
      <c r="H508" s="128">
        <v>0</v>
      </c>
      <c r="I508" s="128">
        <v>0</v>
      </c>
      <c r="J508" s="128">
        <v>0</v>
      </c>
      <c r="K508" s="128">
        <v>0</v>
      </c>
      <c r="L508" s="128">
        <v>0</v>
      </c>
      <c r="M508" s="128">
        <v>0</v>
      </c>
      <c r="N508" s="128">
        <v>0</v>
      </c>
    </row>
    <row r="509" spans="1:14" ht="33" customHeight="1" x14ac:dyDescent="0.2">
      <c r="A509" s="80" t="s">
        <v>326</v>
      </c>
      <c r="B509" s="143">
        <v>0</v>
      </c>
      <c r="C509" s="143">
        <v>0</v>
      </c>
      <c r="D509" s="143">
        <v>0</v>
      </c>
      <c r="E509" s="143">
        <v>0</v>
      </c>
      <c r="F509" s="143">
        <v>0</v>
      </c>
      <c r="G509" s="143">
        <v>0</v>
      </c>
      <c r="H509" s="143">
        <v>0</v>
      </c>
      <c r="I509" s="143">
        <v>0</v>
      </c>
      <c r="J509" s="143">
        <v>0</v>
      </c>
      <c r="K509" s="143">
        <v>0</v>
      </c>
      <c r="L509" s="143">
        <v>0</v>
      </c>
      <c r="M509" s="143">
        <v>0</v>
      </c>
      <c r="N509" s="143">
        <v>0</v>
      </c>
    </row>
    <row r="510" spans="1:14" ht="33" customHeight="1" x14ac:dyDescent="0.2">
      <c r="A510" s="80" t="s">
        <v>327</v>
      </c>
      <c r="B510" s="143">
        <v>0</v>
      </c>
      <c r="C510" s="143">
        <v>0</v>
      </c>
      <c r="D510" s="143">
        <v>0</v>
      </c>
      <c r="E510" s="143">
        <v>0</v>
      </c>
      <c r="F510" s="143">
        <v>0</v>
      </c>
      <c r="G510" s="143">
        <v>0</v>
      </c>
      <c r="H510" s="143">
        <v>0</v>
      </c>
      <c r="I510" s="143">
        <v>0</v>
      </c>
      <c r="J510" s="143">
        <v>0</v>
      </c>
      <c r="K510" s="143">
        <v>0</v>
      </c>
      <c r="L510" s="143">
        <v>0</v>
      </c>
      <c r="M510" s="143">
        <v>0</v>
      </c>
      <c r="N510" s="143">
        <v>0</v>
      </c>
    </row>
    <row r="511" spans="1:14" ht="33" customHeight="1" x14ac:dyDescent="0.2">
      <c r="A511" s="80" t="s">
        <v>328</v>
      </c>
      <c r="B511" s="143">
        <v>0</v>
      </c>
      <c r="C511" s="143">
        <v>0</v>
      </c>
      <c r="D511" s="143">
        <v>0</v>
      </c>
      <c r="E511" s="143">
        <v>0</v>
      </c>
      <c r="F511" s="143">
        <v>0</v>
      </c>
      <c r="G511" s="143">
        <v>0</v>
      </c>
      <c r="H511" s="143">
        <v>0</v>
      </c>
      <c r="I511" s="143">
        <v>0</v>
      </c>
      <c r="J511" s="143">
        <v>0</v>
      </c>
      <c r="K511" s="143">
        <v>0</v>
      </c>
      <c r="L511" s="143">
        <v>0</v>
      </c>
      <c r="M511" s="143">
        <v>0</v>
      </c>
      <c r="N511" s="143">
        <v>0</v>
      </c>
    </row>
    <row r="512" spans="1:14" ht="33" customHeight="1" thickBot="1" x14ac:dyDescent="0.25">
      <c r="A512" s="80" t="s">
        <v>255</v>
      </c>
      <c r="B512" s="143">
        <v>0</v>
      </c>
      <c r="C512" s="143">
        <v>0</v>
      </c>
      <c r="D512" s="143">
        <v>0</v>
      </c>
      <c r="E512" s="143">
        <v>0</v>
      </c>
      <c r="F512" s="143">
        <v>0</v>
      </c>
      <c r="G512" s="143">
        <v>0</v>
      </c>
      <c r="H512" s="143">
        <v>0</v>
      </c>
      <c r="I512" s="143">
        <v>0</v>
      </c>
      <c r="J512" s="143">
        <v>0</v>
      </c>
      <c r="K512" s="143">
        <v>0</v>
      </c>
      <c r="L512" s="143">
        <v>0</v>
      </c>
      <c r="M512" s="143">
        <v>0</v>
      </c>
      <c r="N512" s="143">
        <v>0</v>
      </c>
    </row>
    <row r="513" spans="1:14" ht="33" customHeight="1" thickBot="1" x14ac:dyDescent="0.25">
      <c r="A513" s="132" t="s">
        <v>367</v>
      </c>
      <c r="B513" s="128">
        <v>0</v>
      </c>
      <c r="C513" s="128">
        <v>0</v>
      </c>
      <c r="D513" s="128">
        <v>0</v>
      </c>
      <c r="E513" s="128">
        <v>0</v>
      </c>
      <c r="F513" s="128">
        <v>0</v>
      </c>
      <c r="G513" s="128">
        <v>0</v>
      </c>
      <c r="H513" s="128">
        <v>0</v>
      </c>
      <c r="I513" s="128">
        <v>0</v>
      </c>
      <c r="J513" s="128">
        <v>0</v>
      </c>
      <c r="K513" s="128">
        <v>0</v>
      </c>
      <c r="L513" s="128">
        <v>0</v>
      </c>
      <c r="M513" s="128">
        <v>0</v>
      </c>
      <c r="N513" s="128">
        <v>0</v>
      </c>
    </row>
    <row r="514" spans="1:14" ht="33" customHeight="1" x14ac:dyDescent="0.2">
      <c r="A514" s="80" t="s">
        <v>330</v>
      </c>
      <c r="B514" s="143">
        <v>0</v>
      </c>
      <c r="C514" s="143">
        <v>0</v>
      </c>
      <c r="D514" s="143">
        <v>0</v>
      </c>
      <c r="E514" s="143">
        <v>0</v>
      </c>
      <c r="F514" s="143">
        <v>0</v>
      </c>
      <c r="G514" s="143">
        <v>0</v>
      </c>
      <c r="H514" s="143">
        <v>0</v>
      </c>
      <c r="I514" s="143">
        <v>0</v>
      </c>
      <c r="J514" s="143">
        <v>0</v>
      </c>
      <c r="K514" s="143">
        <v>0</v>
      </c>
      <c r="L514" s="143">
        <v>0</v>
      </c>
      <c r="M514" s="143">
        <v>0</v>
      </c>
      <c r="N514" s="135">
        <v>0</v>
      </c>
    </row>
    <row r="515" spans="1:14" ht="33" customHeight="1" x14ac:dyDescent="0.2">
      <c r="A515" s="80" t="s">
        <v>331</v>
      </c>
      <c r="B515" s="143">
        <v>0</v>
      </c>
      <c r="C515" s="143">
        <v>0</v>
      </c>
      <c r="D515" s="143">
        <v>0</v>
      </c>
      <c r="E515" s="143">
        <v>0</v>
      </c>
      <c r="F515" s="143">
        <v>0</v>
      </c>
      <c r="G515" s="143">
        <v>0</v>
      </c>
      <c r="H515" s="143">
        <v>0</v>
      </c>
      <c r="I515" s="143">
        <v>0</v>
      </c>
      <c r="J515" s="143">
        <v>0</v>
      </c>
      <c r="K515" s="143">
        <v>0</v>
      </c>
      <c r="L515" s="143">
        <v>0</v>
      </c>
      <c r="M515" s="143">
        <v>0</v>
      </c>
      <c r="N515" s="135">
        <v>0</v>
      </c>
    </row>
    <row r="516" spans="1:14" ht="33" customHeight="1" x14ac:dyDescent="0.2">
      <c r="A516" s="80" t="s">
        <v>332</v>
      </c>
      <c r="B516" s="143">
        <v>0</v>
      </c>
      <c r="C516" s="143">
        <v>0</v>
      </c>
      <c r="D516" s="143">
        <v>0</v>
      </c>
      <c r="E516" s="143">
        <v>0</v>
      </c>
      <c r="F516" s="143">
        <v>0</v>
      </c>
      <c r="G516" s="143">
        <v>0</v>
      </c>
      <c r="H516" s="143">
        <v>0</v>
      </c>
      <c r="I516" s="143">
        <v>0</v>
      </c>
      <c r="J516" s="143">
        <v>0</v>
      </c>
      <c r="K516" s="143">
        <v>0</v>
      </c>
      <c r="L516" s="143">
        <v>0</v>
      </c>
      <c r="M516" s="143">
        <v>0</v>
      </c>
      <c r="N516" s="135">
        <v>0</v>
      </c>
    </row>
    <row r="517" spans="1:14" ht="33" customHeight="1" x14ac:dyDescent="0.2">
      <c r="A517" s="80" t="s">
        <v>333</v>
      </c>
      <c r="B517" s="143">
        <v>0</v>
      </c>
      <c r="C517" s="143">
        <v>0</v>
      </c>
      <c r="D517" s="143">
        <v>0</v>
      </c>
      <c r="E517" s="143">
        <v>0</v>
      </c>
      <c r="F517" s="143">
        <v>0</v>
      </c>
      <c r="G517" s="143">
        <v>0</v>
      </c>
      <c r="H517" s="143">
        <v>0</v>
      </c>
      <c r="I517" s="143">
        <v>0</v>
      </c>
      <c r="J517" s="143">
        <v>0</v>
      </c>
      <c r="K517" s="143">
        <v>0</v>
      </c>
      <c r="L517" s="143">
        <v>0</v>
      </c>
      <c r="M517" s="143">
        <v>0</v>
      </c>
      <c r="N517" s="135">
        <v>0</v>
      </c>
    </row>
    <row r="518" spans="1:14" ht="33" customHeight="1" x14ac:dyDescent="0.2">
      <c r="A518" s="80" t="s">
        <v>334</v>
      </c>
      <c r="B518" s="143">
        <v>0</v>
      </c>
      <c r="C518" s="143">
        <v>0</v>
      </c>
      <c r="D518" s="143">
        <v>0</v>
      </c>
      <c r="E518" s="143">
        <v>0</v>
      </c>
      <c r="F518" s="143">
        <v>0</v>
      </c>
      <c r="G518" s="143">
        <v>0</v>
      </c>
      <c r="H518" s="143">
        <v>0</v>
      </c>
      <c r="I518" s="143">
        <v>0</v>
      </c>
      <c r="J518" s="143">
        <v>0</v>
      </c>
      <c r="K518" s="143">
        <v>0</v>
      </c>
      <c r="L518" s="143">
        <v>0</v>
      </c>
      <c r="M518" s="143">
        <v>0</v>
      </c>
      <c r="N518" s="135">
        <v>0</v>
      </c>
    </row>
    <row r="519" spans="1:14" ht="33" customHeight="1" x14ac:dyDescent="0.2">
      <c r="A519" s="80" t="s">
        <v>335</v>
      </c>
      <c r="B519" s="143">
        <v>0</v>
      </c>
      <c r="C519" s="143">
        <v>0</v>
      </c>
      <c r="D519" s="143">
        <v>0</v>
      </c>
      <c r="E519" s="143">
        <v>0</v>
      </c>
      <c r="F519" s="143">
        <v>0</v>
      </c>
      <c r="G519" s="143">
        <v>0</v>
      </c>
      <c r="H519" s="143">
        <v>0</v>
      </c>
      <c r="I519" s="143">
        <v>0</v>
      </c>
      <c r="J519" s="143">
        <v>0</v>
      </c>
      <c r="K519" s="143">
        <v>0</v>
      </c>
      <c r="L519" s="143">
        <v>0</v>
      </c>
      <c r="M519" s="143">
        <v>0</v>
      </c>
      <c r="N519" s="135">
        <v>0</v>
      </c>
    </row>
    <row r="520" spans="1:14" ht="33" customHeight="1" x14ac:dyDescent="0.2">
      <c r="A520" s="80" t="s">
        <v>334</v>
      </c>
      <c r="B520" s="143">
        <v>0</v>
      </c>
      <c r="C520" s="143">
        <v>0</v>
      </c>
      <c r="D520" s="143">
        <v>0</v>
      </c>
      <c r="E520" s="143">
        <v>0</v>
      </c>
      <c r="F520" s="143">
        <v>0</v>
      </c>
      <c r="G520" s="143">
        <v>0</v>
      </c>
      <c r="H520" s="143">
        <v>0</v>
      </c>
      <c r="I520" s="143">
        <v>0</v>
      </c>
      <c r="J520" s="143">
        <v>0</v>
      </c>
      <c r="K520" s="143">
        <v>0</v>
      </c>
      <c r="L520" s="143">
        <v>0</v>
      </c>
      <c r="M520" s="143">
        <v>0</v>
      </c>
      <c r="N520" s="135">
        <v>0</v>
      </c>
    </row>
    <row r="521" spans="1:14" ht="33" customHeight="1" thickBot="1" x14ac:dyDescent="0.25">
      <c r="A521" s="80" t="s">
        <v>255</v>
      </c>
      <c r="B521" s="143">
        <v>0</v>
      </c>
      <c r="C521" s="143">
        <v>0</v>
      </c>
      <c r="D521" s="143">
        <v>0</v>
      </c>
      <c r="E521" s="143">
        <v>0</v>
      </c>
      <c r="F521" s="143">
        <v>0</v>
      </c>
      <c r="G521" s="143">
        <v>0</v>
      </c>
      <c r="H521" s="143">
        <v>0</v>
      </c>
      <c r="I521" s="143">
        <v>0</v>
      </c>
      <c r="J521" s="143">
        <v>0</v>
      </c>
      <c r="K521" s="143">
        <v>0</v>
      </c>
      <c r="L521" s="143">
        <v>0</v>
      </c>
      <c r="M521" s="143">
        <v>0</v>
      </c>
      <c r="N521" s="135">
        <v>0</v>
      </c>
    </row>
    <row r="522" spans="1:14" ht="33" customHeight="1" thickBot="1" x14ac:dyDescent="0.25">
      <c r="A522" s="132" t="s">
        <v>336</v>
      </c>
      <c r="B522" s="128">
        <v>0</v>
      </c>
      <c r="C522" s="128">
        <v>0</v>
      </c>
      <c r="D522" s="128">
        <v>0</v>
      </c>
      <c r="E522" s="128">
        <v>0</v>
      </c>
      <c r="F522" s="128">
        <v>0</v>
      </c>
      <c r="G522" s="128">
        <v>0</v>
      </c>
      <c r="H522" s="128">
        <v>0</v>
      </c>
      <c r="I522" s="128">
        <v>0</v>
      </c>
      <c r="J522" s="128">
        <v>0</v>
      </c>
      <c r="K522" s="128">
        <v>0</v>
      </c>
      <c r="L522" s="128">
        <v>0</v>
      </c>
      <c r="M522" s="128">
        <v>0</v>
      </c>
      <c r="N522" s="128">
        <v>0</v>
      </c>
    </row>
    <row r="523" spans="1:14" ht="33" customHeight="1" x14ac:dyDescent="0.2">
      <c r="A523" s="80" t="s">
        <v>337</v>
      </c>
      <c r="B523" s="143">
        <v>0</v>
      </c>
      <c r="C523" s="143">
        <v>0</v>
      </c>
      <c r="D523" s="143">
        <v>0</v>
      </c>
      <c r="E523" s="143">
        <v>0</v>
      </c>
      <c r="F523" s="143">
        <v>0</v>
      </c>
      <c r="G523" s="143">
        <v>0</v>
      </c>
      <c r="H523" s="143">
        <v>0</v>
      </c>
      <c r="I523" s="143">
        <v>0</v>
      </c>
      <c r="J523" s="143">
        <v>0</v>
      </c>
      <c r="K523" s="143">
        <v>0</v>
      </c>
      <c r="L523" s="143">
        <v>0</v>
      </c>
      <c r="M523" s="143">
        <v>0</v>
      </c>
      <c r="N523" s="135">
        <v>0</v>
      </c>
    </row>
    <row r="524" spans="1:14" ht="33" customHeight="1" x14ac:dyDescent="0.2">
      <c r="A524" s="80" t="s">
        <v>338</v>
      </c>
      <c r="B524" s="143">
        <v>0</v>
      </c>
      <c r="C524" s="143">
        <v>0</v>
      </c>
      <c r="D524" s="143">
        <v>0</v>
      </c>
      <c r="E524" s="143">
        <v>0</v>
      </c>
      <c r="F524" s="143">
        <v>0</v>
      </c>
      <c r="G524" s="143">
        <v>0</v>
      </c>
      <c r="H524" s="143">
        <v>0</v>
      </c>
      <c r="I524" s="143">
        <v>0</v>
      </c>
      <c r="J524" s="143">
        <v>0</v>
      </c>
      <c r="K524" s="143">
        <v>0</v>
      </c>
      <c r="L524" s="143">
        <v>0</v>
      </c>
      <c r="M524" s="143">
        <v>0</v>
      </c>
      <c r="N524" s="135">
        <v>0</v>
      </c>
    </row>
    <row r="525" spans="1:14" ht="33" customHeight="1" thickBot="1" x14ac:dyDescent="0.25">
      <c r="A525" s="80" t="s">
        <v>255</v>
      </c>
      <c r="B525" s="143">
        <v>0</v>
      </c>
      <c r="C525" s="143">
        <v>0</v>
      </c>
      <c r="D525" s="143">
        <v>0</v>
      </c>
      <c r="E525" s="143">
        <v>0</v>
      </c>
      <c r="F525" s="143">
        <v>0</v>
      </c>
      <c r="G525" s="143">
        <v>0</v>
      </c>
      <c r="H525" s="143">
        <v>0</v>
      </c>
      <c r="I525" s="143">
        <v>0</v>
      </c>
      <c r="J525" s="143">
        <v>0</v>
      </c>
      <c r="K525" s="143">
        <v>0</v>
      </c>
      <c r="L525" s="143">
        <v>0</v>
      </c>
      <c r="M525" s="143">
        <v>0</v>
      </c>
      <c r="N525" s="135">
        <v>0</v>
      </c>
    </row>
    <row r="526" spans="1:14" ht="33" customHeight="1" thickBot="1" x14ac:dyDescent="0.25">
      <c r="A526" s="132" t="s">
        <v>339</v>
      </c>
      <c r="B526" s="128">
        <v>486</v>
      </c>
      <c r="C526" s="128">
        <v>1410</v>
      </c>
      <c r="D526" s="128">
        <v>200</v>
      </c>
      <c r="E526" s="128">
        <v>817</v>
      </c>
      <c r="F526" s="128">
        <v>1207</v>
      </c>
      <c r="G526" s="128">
        <v>966</v>
      </c>
      <c r="H526" s="128">
        <v>1513</v>
      </c>
      <c r="I526" s="128">
        <v>926</v>
      </c>
      <c r="J526" s="128">
        <v>1257</v>
      </c>
      <c r="K526" s="128">
        <v>1313</v>
      </c>
      <c r="L526" s="128">
        <v>619</v>
      </c>
      <c r="M526" s="128">
        <v>1429</v>
      </c>
      <c r="N526" s="128">
        <v>12143</v>
      </c>
    </row>
    <row r="527" spans="1:14" ht="33" customHeight="1" thickBot="1" x14ac:dyDescent="0.25">
      <c r="A527" s="137" t="s">
        <v>339</v>
      </c>
      <c r="B527" s="138">
        <v>486</v>
      </c>
      <c r="C527" s="138">
        <v>1410</v>
      </c>
      <c r="D527" s="138">
        <v>200</v>
      </c>
      <c r="E527" s="138">
        <v>817</v>
      </c>
      <c r="F527" s="138">
        <v>1207</v>
      </c>
      <c r="G527" s="138">
        <v>966</v>
      </c>
      <c r="H527" s="138">
        <v>1513</v>
      </c>
      <c r="I527" s="138">
        <v>926</v>
      </c>
      <c r="J527" s="138">
        <v>1257</v>
      </c>
      <c r="K527" s="138">
        <v>1313</v>
      </c>
      <c r="L527" s="138">
        <v>619</v>
      </c>
      <c r="M527" s="138">
        <v>1429</v>
      </c>
      <c r="N527" s="139">
        <v>12143</v>
      </c>
    </row>
    <row r="528" spans="1:14" ht="33" customHeight="1" thickBot="1" x14ac:dyDescent="0.25">
      <c r="A528" s="140" t="s">
        <v>250</v>
      </c>
      <c r="B528" s="141">
        <v>29171</v>
      </c>
      <c r="C528" s="141">
        <v>28965</v>
      </c>
      <c r="D528" s="141">
        <v>20495</v>
      </c>
      <c r="E528" s="141">
        <v>16243</v>
      </c>
      <c r="F528" s="141">
        <v>23128</v>
      </c>
      <c r="G528" s="141">
        <v>17483</v>
      </c>
      <c r="H528" s="141">
        <v>21619</v>
      </c>
      <c r="I528" s="141">
        <v>18377</v>
      </c>
      <c r="J528" s="141">
        <v>17954</v>
      </c>
      <c r="K528" s="141">
        <v>25036.28</v>
      </c>
      <c r="L528" s="141">
        <v>25049.5</v>
      </c>
      <c r="M528" s="141">
        <v>22061.5</v>
      </c>
      <c r="N528" s="141">
        <v>265582.28000000003</v>
      </c>
    </row>
    <row r="529" spans="1:14" ht="33" customHeight="1" x14ac:dyDescent="0.2"/>
    <row r="530" spans="1:14" ht="33" customHeight="1" x14ac:dyDescent="0.2">
      <c r="N530" s="147"/>
    </row>
    <row r="531" spans="1:14" ht="33" customHeight="1" x14ac:dyDescent="0.2"/>
    <row r="532" spans="1:14" ht="33" customHeight="1" x14ac:dyDescent="0.2">
      <c r="A532" s="220" t="s">
        <v>383</v>
      </c>
      <c r="B532" s="220"/>
      <c r="C532" s="220"/>
      <c r="D532" s="220"/>
      <c r="E532" s="220"/>
      <c r="F532" s="220"/>
      <c r="G532" s="220"/>
      <c r="H532" s="220"/>
      <c r="I532" s="220"/>
      <c r="J532" s="220"/>
      <c r="K532" s="220"/>
      <c r="L532" s="220"/>
      <c r="M532" s="220"/>
      <c r="N532" s="220"/>
    </row>
    <row r="533" spans="1:14" ht="33" customHeight="1" thickBot="1" x14ac:dyDescent="0.25">
      <c r="A533" s="221"/>
      <c r="B533" s="221"/>
      <c r="C533" s="221"/>
      <c r="D533" s="221"/>
      <c r="E533" s="221"/>
      <c r="F533" s="221"/>
      <c r="G533" s="221"/>
      <c r="H533" s="221"/>
      <c r="I533" s="221"/>
      <c r="J533" s="221"/>
      <c r="K533" s="221"/>
      <c r="L533" s="221"/>
      <c r="M533" s="221"/>
      <c r="N533" s="221"/>
    </row>
    <row r="534" spans="1:14" ht="33" customHeight="1" thickBot="1" x14ac:dyDescent="0.25">
      <c r="A534" s="124" t="s">
        <v>237</v>
      </c>
      <c r="B534" s="125" t="s">
        <v>238</v>
      </c>
      <c r="C534" s="125" t="s">
        <v>239</v>
      </c>
      <c r="D534" s="125" t="s">
        <v>240</v>
      </c>
      <c r="E534" s="125" t="s">
        <v>241</v>
      </c>
      <c r="F534" s="125" t="s">
        <v>242</v>
      </c>
      <c r="G534" s="125" t="s">
        <v>243</v>
      </c>
      <c r="H534" s="125" t="s">
        <v>244</v>
      </c>
      <c r="I534" s="125" t="s">
        <v>245</v>
      </c>
      <c r="J534" s="125" t="s">
        <v>246</v>
      </c>
      <c r="K534" s="125" t="s">
        <v>247</v>
      </c>
      <c r="L534" s="125" t="s">
        <v>248</v>
      </c>
      <c r="M534" s="125" t="s">
        <v>249</v>
      </c>
      <c r="N534" s="126" t="s">
        <v>250</v>
      </c>
    </row>
    <row r="535" spans="1:14" ht="33" customHeight="1" thickBot="1" x14ac:dyDescent="0.25">
      <c r="A535" s="127" t="s">
        <v>251</v>
      </c>
      <c r="B535" s="128">
        <v>0</v>
      </c>
      <c r="C535" s="128">
        <v>0</v>
      </c>
      <c r="D535" s="128">
        <v>0</v>
      </c>
      <c r="E535" s="128">
        <v>0</v>
      </c>
      <c r="F535" s="128">
        <v>0</v>
      </c>
      <c r="G535" s="128">
        <v>0</v>
      </c>
      <c r="H535" s="128">
        <v>0</v>
      </c>
      <c r="I535" s="128">
        <v>0</v>
      </c>
      <c r="J535" s="128">
        <v>0</v>
      </c>
      <c r="K535" s="128">
        <v>0</v>
      </c>
      <c r="L535" s="128">
        <v>0</v>
      </c>
      <c r="M535" s="128">
        <v>0</v>
      </c>
      <c r="N535" s="128">
        <v>0</v>
      </c>
    </row>
    <row r="536" spans="1:14" ht="33" customHeight="1" x14ac:dyDescent="0.2">
      <c r="A536" s="77" t="s">
        <v>252</v>
      </c>
      <c r="B536" s="143">
        <v>0</v>
      </c>
      <c r="C536" s="143">
        <v>0</v>
      </c>
      <c r="D536" s="143">
        <v>0</v>
      </c>
      <c r="E536" s="143">
        <v>0</v>
      </c>
      <c r="F536" s="143">
        <v>0</v>
      </c>
      <c r="G536" s="143">
        <v>0</v>
      </c>
      <c r="H536" s="143">
        <v>0</v>
      </c>
      <c r="I536" s="143">
        <v>0</v>
      </c>
      <c r="J536" s="143">
        <v>0</v>
      </c>
      <c r="K536" s="143">
        <v>0</v>
      </c>
      <c r="L536" s="143">
        <v>0</v>
      </c>
      <c r="M536" s="143">
        <v>0</v>
      </c>
      <c r="N536" s="130">
        <v>0</v>
      </c>
    </row>
    <row r="537" spans="1:14" ht="33" customHeight="1" x14ac:dyDescent="0.2">
      <c r="A537" s="77" t="s">
        <v>234</v>
      </c>
      <c r="B537" s="143">
        <v>0</v>
      </c>
      <c r="C537" s="143">
        <v>0</v>
      </c>
      <c r="D537" s="143">
        <v>0</v>
      </c>
      <c r="E537" s="143">
        <v>0</v>
      </c>
      <c r="F537" s="143">
        <v>0</v>
      </c>
      <c r="G537" s="143">
        <v>0</v>
      </c>
      <c r="H537" s="143">
        <v>0</v>
      </c>
      <c r="I537" s="143">
        <v>0</v>
      </c>
      <c r="J537" s="143">
        <v>0</v>
      </c>
      <c r="K537" s="143">
        <v>0</v>
      </c>
      <c r="L537" s="143">
        <v>0</v>
      </c>
      <c r="M537" s="143">
        <v>0</v>
      </c>
      <c r="N537" s="130">
        <v>0</v>
      </c>
    </row>
    <row r="538" spans="1:14" ht="33" customHeight="1" x14ac:dyDescent="0.2">
      <c r="A538" s="77" t="s">
        <v>253</v>
      </c>
      <c r="B538" s="143">
        <v>0</v>
      </c>
      <c r="C538" s="143">
        <v>0</v>
      </c>
      <c r="D538" s="143">
        <v>0</v>
      </c>
      <c r="E538" s="143">
        <v>0</v>
      </c>
      <c r="F538" s="143">
        <v>0</v>
      </c>
      <c r="G538" s="143">
        <v>0</v>
      </c>
      <c r="H538" s="143">
        <v>0</v>
      </c>
      <c r="I538" s="143">
        <v>0</v>
      </c>
      <c r="J538" s="143">
        <v>0</v>
      </c>
      <c r="K538" s="143">
        <v>0</v>
      </c>
      <c r="L538" s="143">
        <v>0</v>
      </c>
      <c r="M538" s="143">
        <v>0</v>
      </c>
      <c r="N538" s="130">
        <v>0</v>
      </c>
    </row>
    <row r="539" spans="1:14" ht="33" customHeight="1" x14ac:dyDescent="0.2">
      <c r="A539" s="78" t="s">
        <v>254</v>
      </c>
      <c r="B539" s="143">
        <v>0</v>
      </c>
      <c r="C539" s="143">
        <v>0</v>
      </c>
      <c r="D539" s="143">
        <v>0</v>
      </c>
      <c r="E539" s="143">
        <v>0</v>
      </c>
      <c r="F539" s="143">
        <v>0</v>
      </c>
      <c r="G539" s="143">
        <v>0</v>
      </c>
      <c r="H539" s="143">
        <v>0</v>
      </c>
      <c r="I539" s="143">
        <v>0</v>
      </c>
      <c r="J539" s="143">
        <v>0</v>
      </c>
      <c r="K539" s="143">
        <v>0</v>
      </c>
      <c r="L539" s="143">
        <v>0</v>
      </c>
      <c r="M539" s="143">
        <v>0</v>
      </c>
      <c r="N539" s="130">
        <v>0</v>
      </c>
    </row>
    <row r="540" spans="1:14" ht="33" customHeight="1" thickBot="1" x14ac:dyDescent="0.25">
      <c r="A540" s="79" t="s">
        <v>255</v>
      </c>
      <c r="B540" s="130">
        <v>0</v>
      </c>
      <c r="C540" s="143">
        <v>0</v>
      </c>
      <c r="D540" s="143">
        <v>0</v>
      </c>
      <c r="E540" s="143">
        <v>0</v>
      </c>
      <c r="F540" s="130">
        <v>0</v>
      </c>
      <c r="G540" s="143">
        <v>0</v>
      </c>
      <c r="H540" s="143">
        <v>0</v>
      </c>
      <c r="I540" s="143">
        <v>0</v>
      </c>
      <c r="J540" s="130">
        <v>0</v>
      </c>
      <c r="K540" s="143">
        <v>0</v>
      </c>
      <c r="L540" s="143">
        <v>0</v>
      </c>
      <c r="M540" s="143">
        <v>0</v>
      </c>
      <c r="N540" s="130">
        <v>0</v>
      </c>
    </row>
    <row r="541" spans="1:14" ht="33" customHeight="1" thickBot="1" x14ac:dyDescent="0.25">
      <c r="A541" s="132" t="s">
        <v>256</v>
      </c>
      <c r="B541" s="128">
        <v>0</v>
      </c>
      <c r="C541" s="128">
        <v>1922.08</v>
      </c>
      <c r="D541" s="128">
        <v>8984.2199999999993</v>
      </c>
      <c r="E541" s="128">
        <v>5996.19</v>
      </c>
      <c r="F541" s="128">
        <v>5863.58</v>
      </c>
      <c r="G541" s="128">
        <v>7338.89</v>
      </c>
      <c r="H541" s="128">
        <v>5465.6</v>
      </c>
      <c r="I541" s="128">
        <v>6846.61</v>
      </c>
      <c r="J541" s="128">
        <v>3143.76</v>
      </c>
      <c r="K541" s="128">
        <v>0</v>
      </c>
      <c r="L541" s="128">
        <v>0</v>
      </c>
      <c r="M541" s="128">
        <v>0</v>
      </c>
      <c r="N541" s="128">
        <v>45560.93</v>
      </c>
    </row>
    <row r="542" spans="1:14" ht="33" customHeight="1" x14ac:dyDescent="0.2">
      <c r="A542" s="80" t="s">
        <v>257</v>
      </c>
      <c r="B542" s="143">
        <v>0</v>
      </c>
      <c r="C542" s="143">
        <v>0</v>
      </c>
      <c r="D542" s="143">
        <v>0</v>
      </c>
      <c r="E542" s="143">
        <v>0</v>
      </c>
      <c r="F542" s="143">
        <v>0</v>
      </c>
      <c r="G542" s="143">
        <v>0</v>
      </c>
      <c r="H542" s="143">
        <v>0</v>
      </c>
      <c r="I542" s="143">
        <v>0</v>
      </c>
      <c r="J542" s="143">
        <v>0</v>
      </c>
      <c r="K542" s="143">
        <v>0</v>
      </c>
      <c r="L542" s="143">
        <v>0</v>
      </c>
      <c r="M542" s="143">
        <v>0</v>
      </c>
      <c r="N542" s="130">
        <v>0</v>
      </c>
    </row>
    <row r="543" spans="1:14" ht="33" customHeight="1" x14ac:dyDescent="0.2">
      <c r="A543" s="80" t="s">
        <v>258</v>
      </c>
      <c r="B543" s="143">
        <v>0</v>
      </c>
      <c r="C543" s="143">
        <v>0</v>
      </c>
      <c r="D543" s="143">
        <v>0</v>
      </c>
      <c r="E543" s="143">
        <v>0</v>
      </c>
      <c r="F543" s="143">
        <v>0</v>
      </c>
      <c r="G543" s="143">
        <v>0</v>
      </c>
      <c r="H543" s="143">
        <v>0</v>
      </c>
      <c r="I543" s="143">
        <v>0</v>
      </c>
      <c r="J543" s="143">
        <v>0</v>
      </c>
      <c r="K543" s="143">
        <v>0</v>
      </c>
      <c r="L543" s="143">
        <v>0</v>
      </c>
      <c r="M543" s="143">
        <v>0</v>
      </c>
      <c r="N543" s="130">
        <v>0</v>
      </c>
    </row>
    <row r="544" spans="1:14" ht="33" customHeight="1" x14ac:dyDescent="0.2">
      <c r="A544" s="80" t="s">
        <v>259</v>
      </c>
      <c r="B544" s="143">
        <v>0</v>
      </c>
      <c r="C544" s="143">
        <v>0</v>
      </c>
      <c r="D544" s="143">
        <v>0</v>
      </c>
      <c r="E544" s="143">
        <v>0</v>
      </c>
      <c r="F544" s="143">
        <v>0</v>
      </c>
      <c r="G544" s="143">
        <v>0</v>
      </c>
      <c r="H544" s="143">
        <v>0</v>
      </c>
      <c r="I544" s="143">
        <v>0</v>
      </c>
      <c r="J544" s="143">
        <v>0</v>
      </c>
      <c r="K544" s="143">
        <v>0</v>
      </c>
      <c r="L544" s="143">
        <v>0</v>
      </c>
      <c r="M544" s="143">
        <v>0</v>
      </c>
      <c r="N544" s="130">
        <v>0</v>
      </c>
    </row>
    <row r="545" spans="1:14" ht="33" customHeight="1" x14ac:dyDescent="0.2">
      <c r="A545" s="80" t="s">
        <v>260</v>
      </c>
      <c r="B545" s="143">
        <v>0</v>
      </c>
      <c r="C545" s="143">
        <v>0</v>
      </c>
      <c r="D545" s="143">
        <v>0</v>
      </c>
      <c r="E545" s="143">
        <v>0</v>
      </c>
      <c r="F545" s="143">
        <v>0</v>
      </c>
      <c r="G545" s="143">
        <v>0</v>
      </c>
      <c r="H545" s="143">
        <v>0</v>
      </c>
      <c r="I545" s="143">
        <v>0</v>
      </c>
      <c r="J545" s="143">
        <v>0</v>
      </c>
      <c r="K545" s="143">
        <v>0</v>
      </c>
      <c r="L545" s="143">
        <v>0</v>
      </c>
      <c r="M545" s="143">
        <v>0</v>
      </c>
      <c r="N545" s="130">
        <v>0</v>
      </c>
    </row>
    <row r="546" spans="1:14" ht="33" customHeight="1" x14ac:dyDescent="0.2">
      <c r="A546" s="80" t="s">
        <v>261</v>
      </c>
      <c r="B546" s="143">
        <v>0</v>
      </c>
      <c r="C546" s="143">
        <v>0</v>
      </c>
      <c r="D546" s="143">
        <v>0</v>
      </c>
      <c r="E546" s="143">
        <v>0</v>
      </c>
      <c r="F546" s="143">
        <v>0</v>
      </c>
      <c r="G546" s="143">
        <v>0</v>
      </c>
      <c r="H546" s="143">
        <v>0</v>
      </c>
      <c r="I546" s="143">
        <v>0</v>
      </c>
      <c r="J546" s="143">
        <v>0</v>
      </c>
      <c r="K546" s="143">
        <v>0</v>
      </c>
      <c r="L546" s="143">
        <v>0</v>
      </c>
      <c r="M546" s="143">
        <v>0</v>
      </c>
      <c r="N546" s="130">
        <v>0</v>
      </c>
    </row>
    <row r="547" spans="1:14" ht="33" customHeight="1" thickBot="1" x14ac:dyDescent="0.25">
      <c r="A547" s="80" t="s">
        <v>262</v>
      </c>
      <c r="B547" s="143">
        <v>0</v>
      </c>
      <c r="C547" s="143">
        <v>1922.08</v>
      </c>
      <c r="D547" s="143">
        <v>8984.2199999999993</v>
      </c>
      <c r="E547" s="143">
        <v>5996.19</v>
      </c>
      <c r="F547" s="143">
        <v>5863.58</v>
      </c>
      <c r="G547" s="143">
        <v>7338.89</v>
      </c>
      <c r="H547" s="143">
        <v>5465.6</v>
      </c>
      <c r="I547" s="143">
        <v>6846.61</v>
      </c>
      <c r="J547" s="143">
        <v>3143.76</v>
      </c>
      <c r="K547" s="143">
        <v>0</v>
      </c>
      <c r="L547" s="143">
        <v>0</v>
      </c>
      <c r="M547" s="143">
        <v>0</v>
      </c>
      <c r="N547" s="130">
        <v>45560.93</v>
      </c>
    </row>
    <row r="548" spans="1:14" ht="33" customHeight="1" thickBot="1" x14ac:dyDescent="0.25">
      <c r="A548" s="132" t="s">
        <v>263</v>
      </c>
      <c r="B548" s="128">
        <v>16070.18</v>
      </c>
      <c r="C548" s="128">
        <v>14150.34</v>
      </c>
      <c r="D548" s="128">
        <v>9310.7900000000009</v>
      </c>
      <c r="E548" s="128">
        <v>5821.22</v>
      </c>
      <c r="F548" s="128">
        <v>13619.12</v>
      </c>
      <c r="G548" s="128">
        <v>12710.16</v>
      </c>
      <c r="H548" s="128">
        <v>13251.76</v>
      </c>
      <c r="I548" s="128">
        <v>14560.1</v>
      </c>
      <c r="J548" s="128">
        <v>14621.86</v>
      </c>
      <c r="K548" s="128">
        <v>16693.72</v>
      </c>
      <c r="L548" s="128">
        <v>8580.5400000000009</v>
      </c>
      <c r="M548" s="128">
        <v>17473.54</v>
      </c>
      <c r="N548" s="128">
        <v>156863.33000000002</v>
      </c>
    </row>
    <row r="549" spans="1:14" ht="33" customHeight="1" x14ac:dyDescent="0.2">
      <c r="A549" s="80" t="s">
        <v>264</v>
      </c>
      <c r="B549" s="143">
        <v>16070.18</v>
      </c>
      <c r="C549" s="143">
        <v>14150.34</v>
      </c>
      <c r="D549" s="143">
        <v>9310.7900000000009</v>
      </c>
      <c r="E549" s="143">
        <v>5821.22</v>
      </c>
      <c r="F549" s="143">
        <v>13619.12</v>
      </c>
      <c r="G549" s="143">
        <v>12710.16</v>
      </c>
      <c r="H549" s="143">
        <v>13251.76</v>
      </c>
      <c r="I549" s="143">
        <v>14560.1</v>
      </c>
      <c r="J549" s="143">
        <v>14621.86</v>
      </c>
      <c r="K549" s="143">
        <v>16693.72</v>
      </c>
      <c r="L549" s="143">
        <v>8580.5400000000009</v>
      </c>
      <c r="M549" s="143">
        <v>17473.54</v>
      </c>
      <c r="N549" s="130">
        <v>156863.33000000002</v>
      </c>
    </row>
    <row r="550" spans="1:14" ht="33" customHeight="1" x14ac:dyDescent="0.2">
      <c r="A550" s="80" t="s">
        <v>265</v>
      </c>
      <c r="B550" s="143">
        <v>0</v>
      </c>
      <c r="C550" s="143">
        <v>0</v>
      </c>
      <c r="D550" s="143">
        <v>0</v>
      </c>
      <c r="E550" s="143">
        <v>0</v>
      </c>
      <c r="F550" s="143">
        <v>0</v>
      </c>
      <c r="G550" s="143">
        <v>0</v>
      </c>
      <c r="H550" s="143">
        <v>0</v>
      </c>
      <c r="I550" s="143">
        <v>0</v>
      </c>
      <c r="J550" s="143">
        <v>0</v>
      </c>
      <c r="K550" s="143">
        <v>0</v>
      </c>
      <c r="L550" s="143">
        <v>0</v>
      </c>
      <c r="M550" s="143">
        <v>0</v>
      </c>
      <c r="N550" s="130">
        <v>0</v>
      </c>
    </row>
    <row r="551" spans="1:14" ht="33" customHeight="1" x14ac:dyDescent="0.2">
      <c r="A551" s="80" t="s">
        <v>266</v>
      </c>
      <c r="B551" s="143">
        <v>0</v>
      </c>
      <c r="C551" s="143">
        <v>0</v>
      </c>
      <c r="D551" s="143">
        <v>0</v>
      </c>
      <c r="E551" s="143">
        <v>0</v>
      </c>
      <c r="F551" s="143">
        <v>0</v>
      </c>
      <c r="G551" s="143">
        <v>0</v>
      </c>
      <c r="H551" s="143">
        <v>0</v>
      </c>
      <c r="I551" s="143">
        <v>0</v>
      </c>
      <c r="J551" s="143">
        <v>0</v>
      </c>
      <c r="K551" s="143">
        <v>0</v>
      </c>
      <c r="L551" s="143">
        <v>0</v>
      </c>
      <c r="M551" s="143">
        <v>0</v>
      </c>
      <c r="N551" s="130">
        <v>0</v>
      </c>
    </row>
    <row r="552" spans="1:14" ht="33" customHeight="1" thickBot="1" x14ac:dyDescent="0.25">
      <c r="A552" s="80" t="s">
        <v>267</v>
      </c>
      <c r="B552" s="143">
        <v>0</v>
      </c>
      <c r="C552" s="143">
        <v>0</v>
      </c>
      <c r="D552" s="143">
        <v>0</v>
      </c>
      <c r="E552" s="143">
        <v>0</v>
      </c>
      <c r="F552" s="143">
        <v>0</v>
      </c>
      <c r="G552" s="143">
        <v>0</v>
      </c>
      <c r="H552" s="143">
        <v>0</v>
      </c>
      <c r="I552" s="143">
        <v>0</v>
      </c>
      <c r="J552" s="143">
        <v>0</v>
      </c>
      <c r="K552" s="143">
        <v>0</v>
      </c>
      <c r="L552" s="143">
        <v>0</v>
      </c>
      <c r="M552" s="143">
        <v>0</v>
      </c>
      <c r="N552" s="130">
        <v>0</v>
      </c>
    </row>
    <row r="553" spans="1:14" ht="33" customHeight="1" thickBot="1" x14ac:dyDescent="0.25">
      <c r="A553" s="132" t="s">
        <v>268</v>
      </c>
      <c r="B553" s="144">
        <v>0</v>
      </c>
      <c r="C553" s="144">
        <v>0</v>
      </c>
      <c r="D553" s="144">
        <v>0</v>
      </c>
      <c r="E553" s="144">
        <v>0</v>
      </c>
      <c r="F553" s="144">
        <v>0</v>
      </c>
      <c r="G553" s="144">
        <v>0</v>
      </c>
      <c r="H553" s="144">
        <v>0</v>
      </c>
      <c r="I553" s="144">
        <v>0</v>
      </c>
      <c r="J553" s="144">
        <v>0</v>
      </c>
      <c r="K553" s="144">
        <v>0</v>
      </c>
      <c r="L553" s="144">
        <v>0</v>
      </c>
      <c r="M553" s="144">
        <v>0</v>
      </c>
      <c r="N553" s="144">
        <v>0</v>
      </c>
    </row>
    <row r="554" spans="1:14" ht="33" customHeight="1" x14ac:dyDescent="0.2">
      <c r="A554" s="80" t="s">
        <v>269</v>
      </c>
      <c r="B554" s="143">
        <v>0</v>
      </c>
      <c r="C554" s="143">
        <v>0</v>
      </c>
      <c r="D554" s="143">
        <v>0</v>
      </c>
      <c r="E554" s="143">
        <v>0</v>
      </c>
      <c r="F554" s="143">
        <v>0</v>
      </c>
      <c r="G554" s="143">
        <v>0</v>
      </c>
      <c r="H554" s="143">
        <v>0</v>
      </c>
      <c r="I554" s="143">
        <v>0</v>
      </c>
      <c r="J554" s="143">
        <v>0</v>
      </c>
      <c r="K554" s="143">
        <v>0</v>
      </c>
      <c r="L554" s="143">
        <v>0</v>
      </c>
      <c r="M554" s="143">
        <v>0</v>
      </c>
      <c r="N554" s="135">
        <v>0</v>
      </c>
    </row>
    <row r="555" spans="1:14" ht="33" customHeight="1" thickBot="1" x14ac:dyDescent="0.25">
      <c r="A555" s="80" t="s">
        <v>270</v>
      </c>
      <c r="B555" s="143">
        <v>0</v>
      </c>
      <c r="C555" s="143">
        <v>0</v>
      </c>
      <c r="D555" s="143">
        <v>0</v>
      </c>
      <c r="E555" s="143">
        <v>0</v>
      </c>
      <c r="F555" s="143">
        <v>0</v>
      </c>
      <c r="G555" s="143">
        <v>0</v>
      </c>
      <c r="H555" s="143">
        <v>0</v>
      </c>
      <c r="I555" s="143">
        <v>0</v>
      </c>
      <c r="J555" s="143">
        <v>0</v>
      </c>
      <c r="K555" s="143">
        <v>0</v>
      </c>
      <c r="L555" s="143">
        <v>0</v>
      </c>
      <c r="M555" s="143">
        <v>0</v>
      </c>
      <c r="N555" s="135">
        <v>0</v>
      </c>
    </row>
    <row r="556" spans="1:14" ht="33" customHeight="1" thickBot="1" x14ac:dyDescent="0.25">
      <c r="A556" s="132" t="s">
        <v>271</v>
      </c>
      <c r="B556" s="128">
        <v>37255.08</v>
      </c>
      <c r="C556" s="128">
        <v>16213.64</v>
      </c>
      <c r="D556" s="128">
        <v>42650.92</v>
      </c>
      <c r="E556" s="128">
        <v>51460.26</v>
      </c>
      <c r="F556" s="128">
        <v>51729.56</v>
      </c>
      <c r="G556" s="128">
        <v>50973.18</v>
      </c>
      <c r="H556" s="128">
        <v>56340.35</v>
      </c>
      <c r="I556" s="128">
        <v>54353.08</v>
      </c>
      <c r="J556" s="128">
        <v>52370</v>
      </c>
      <c r="K556" s="128">
        <v>52188.33</v>
      </c>
      <c r="L556" s="128">
        <v>39600.43</v>
      </c>
      <c r="M556" s="128">
        <v>55580.53</v>
      </c>
      <c r="N556" s="128">
        <v>560715.3600000001</v>
      </c>
    </row>
    <row r="557" spans="1:14" ht="33" customHeight="1" x14ac:dyDescent="0.2">
      <c r="A557" s="80" t="s">
        <v>272</v>
      </c>
      <c r="B557" s="143">
        <v>0</v>
      </c>
      <c r="C557" s="143">
        <v>0</v>
      </c>
      <c r="D557" s="143">
        <v>0</v>
      </c>
      <c r="E557" s="143">
        <v>0</v>
      </c>
      <c r="F557" s="143">
        <v>0</v>
      </c>
      <c r="G557" s="143">
        <v>0</v>
      </c>
      <c r="H557" s="143">
        <v>0</v>
      </c>
      <c r="I557" s="143">
        <v>0</v>
      </c>
      <c r="J557" s="143">
        <v>0</v>
      </c>
      <c r="K557" s="143">
        <v>0</v>
      </c>
      <c r="L557" s="143">
        <v>0</v>
      </c>
      <c r="M557" s="143">
        <v>0</v>
      </c>
      <c r="N557" s="135">
        <v>0</v>
      </c>
    </row>
    <row r="558" spans="1:14" ht="33" customHeight="1" x14ac:dyDescent="0.2">
      <c r="A558" s="80" t="s">
        <v>273</v>
      </c>
      <c r="B558" s="143">
        <v>0</v>
      </c>
      <c r="C558" s="143">
        <v>0</v>
      </c>
      <c r="D558" s="143">
        <v>0</v>
      </c>
      <c r="E558" s="143">
        <v>0</v>
      </c>
      <c r="F558" s="143">
        <v>0</v>
      </c>
      <c r="G558" s="143">
        <v>0</v>
      </c>
      <c r="H558" s="143">
        <v>0</v>
      </c>
      <c r="I558" s="143">
        <v>0</v>
      </c>
      <c r="J558" s="143">
        <v>0</v>
      </c>
      <c r="K558" s="143">
        <v>0</v>
      </c>
      <c r="L558" s="143">
        <v>0</v>
      </c>
      <c r="M558" s="143">
        <v>0</v>
      </c>
      <c r="N558" s="135">
        <v>0</v>
      </c>
    </row>
    <row r="559" spans="1:14" ht="33" customHeight="1" x14ac:dyDescent="0.2">
      <c r="A559" s="80" t="s">
        <v>274</v>
      </c>
      <c r="B559" s="143">
        <v>0</v>
      </c>
      <c r="C559" s="143">
        <v>0</v>
      </c>
      <c r="D559" s="143">
        <v>1512.44</v>
      </c>
      <c r="E559" s="143">
        <v>0</v>
      </c>
      <c r="F559" s="143">
        <v>0</v>
      </c>
      <c r="G559" s="143">
        <v>0</v>
      </c>
      <c r="H559" s="143">
        <v>0</v>
      </c>
      <c r="I559" s="143">
        <v>0</v>
      </c>
      <c r="J559" s="143">
        <v>0</v>
      </c>
      <c r="K559" s="143">
        <v>0</v>
      </c>
      <c r="L559" s="143">
        <v>0</v>
      </c>
      <c r="M559" s="143">
        <v>0</v>
      </c>
      <c r="N559" s="135">
        <v>1512.44</v>
      </c>
    </row>
    <row r="560" spans="1:14" ht="33" customHeight="1" x14ac:dyDescent="0.2">
      <c r="A560" s="80" t="s">
        <v>275</v>
      </c>
      <c r="B560" s="143">
        <v>4570.0600000000004</v>
      </c>
      <c r="C560" s="143">
        <v>2268</v>
      </c>
      <c r="D560" s="143">
        <v>34718.14</v>
      </c>
      <c r="E560" s="143">
        <v>25107.4</v>
      </c>
      <c r="F560" s="143">
        <v>12736.22</v>
      </c>
      <c r="G560" s="143">
        <v>28906.18</v>
      </c>
      <c r="H560" s="143">
        <v>41497.019999999997</v>
      </c>
      <c r="I560" s="143">
        <v>32342.32</v>
      </c>
      <c r="J560" s="143">
        <v>19223.099999999999</v>
      </c>
      <c r="K560" s="143">
        <v>9164.34</v>
      </c>
      <c r="L560" s="143">
        <v>7403.6</v>
      </c>
      <c r="M560" s="143">
        <v>6845.64</v>
      </c>
      <c r="N560" s="135">
        <v>224782.02000000002</v>
      </c>
    </row>
    <row r="561" spans="1:14" ht="33" customHeight="1" x14ac:dyDescent="0.2">
      <c r="A561" s="80" t="s">
        <v>276</v>
      </c>
      <c r="B561" s="143">
        <v>0</v>
      </c>
      <c r="C561" s="143">
        <v>0</v>
      </c>
      <c r="D561" s="143">
        <v>0</v>
      </c>
      <c r="E561" s="143">
        <v>0</v>
      </c>
      <c r="F561" s="143">
        <v>0</v>
      </c>
      <c r="G561" s="143">
        <v>0</v>
      </c>
      <c r="H561" s="143">
        <v>0</v>
      </c>
      <c r="I561" s="143">
        <v>0</v>
      </c>
      <c r="J561" s="143">
        <v>0</v>
      </c>
      <c r="K561" s="143">
        <v>0</v>
      </c>
      <c r="L561" s="143">
        <v>0</v>
      </c>
      <c r="M561" s="143">
        <v>0</v>
      </c>
      <c r="N561" s="135">
        <v>0</v>
      </c>
    </row>
    <row r="562" spans="1:14" ht="33" customHeight="1" x14ac:dyDescent="0.2">
      <c r="A562" s="80" t="s">
        <v>277</v>
      </c>
      <c r="B562" s="143">
        <v>0</v>
      </c>
      <c r="C562" s="143">
        <v>0</v>
      </c>
      <c r="D562" s="143">
        <v>0</v>
      </c>
      <c r="E562" s="143">
        <v>0</v>
      </c>
      <c r="F562" s="143">
        <v>0</v>
      </c>
      <c r="G562" s="143">
        <v>0</v>
      </c>
      <c r="H562" s="143">
        <v>0</v>
      </c>
      <c r="I562" s="143">
        <v>0</v>
      </c>
      <c r="J562" s="143">
        <v>0</v>
      </c>
      <c r="K562" s="143">
        <v>0</v>
      </c>
      <c r="L562" s="143">
        <v>0</v>
      </c>
      <c r="M562" s="143">
        <v>0</v>
      </c>
      <c r="N562" s="135">
        <v>0</v>
      </c>
    </row>
    <row r="563" spans="1:14" ht="33" customHeight="1" x14ac:dyDescent="0.2">
      <c r="A563" s="80" t="s">
        <v>278</v>
      </c>
      <c r="B563" s="143">
        <v>0</v>
      </c>
      <c r="C563" s="143">
        <v>0</v>
      </c>
      <c r="D563" s="143">
        <v>0</v>
      </c>
      <c r="E563" s="143">
        <v>0</v>
      </c>
      <c r="F563" s="143">
        <v>0</v>
      </c>
      <c r="G563" s="143">
        <v>0</v>
      </c>
      <c r="H563" s="143">
        <v>0</v>
      </c>
      <c r="I563" s="143">
        <v>0</v>
      </c>
      <c r="J563" s="143">
        <v>0</v>
      </c>
      <c r="K563" s="143">
        <v>0</v>
      </c>
      <c r="L563" s="143">
        <v>0</v>
      </c>
      <c r="M563" s="143">
        <v>0</v>
      </c>
      <c r="N563" s="135">
        <v>0</v>
      </c>
    </row>
    <row r="564" spans="1:14" ht="33" customHeight="1" x14ac:dyDescent="0.2">
      <c r="A564" s="80" t="s">
        <v>279</v>
      </c>
      <c r="B564" s="143">
        <v>0</v>
      </c>
      <c r="C564" s="143">
        <v>0</v>
      </c>
      <c r="D564" s="143">
        <v>0</v>
      </c>
      <c r="E564" s="143">
        <v>0</v>
      </c>
      <c r="F564" s="143">
        <v>0</v>
      </c>
      <c r="G564" s="143">
        <v>0</v>
      </c>
      <c r="H564" s="143">
        <v>0</v>
      </c>
      <c r="I564" s="143">
        <v>0</v>
      </c>
      <c r="J564" s="143">
        <v>0</v>
      </c>
      <c r="K564" s="143">
        <v>0</v>
      </c>
      <c r="L564" s="143">
        <v>0</v>
      </c>
      <c r="M564" s="143">
        <v>0</v>
      </c>
      <c r="N564" s="135">
        <v>0</v>
      </c>
    </row>
    <row r="565" spans="1:14" ht="33" customHeight="1" x14ac:dyDescent="0.2">
      <c r="A565" s="80" t="s">
        <v>280</v>
      </c>
      <c r="B565" s="143">
        <v>32685.02</v>
      </c>
      <c r="C565" s="143">
        <v>13945.64</v>
      </c>
      <c r="D565" s="143">
        <v>6420.34</v>
      </c>
      <c r="E565" s="143">
        <v>26352.86</v>
      </c>
      <c r="F565" s="143">
        <v>38993.339999999997</v>
      </c>
      <c r="G565" s="143">
        <v>22067</v>
      </c>
      <c r="H565" s="143">
        <v>14843.33</v>
      </c>
      <c r="I565" s="143">
        <v>22010.76</v>
      </c>
      <c r="J565" s="143">
        <v>33146.9</v>
      </c>
      <c r="K565" s="143">
        <v>43023.99</v>
      </c>
      <c r="L565" s="143">
        <v>32196.83</v>
      </c>
      <c r="M565" s="143">
        <v>48734.89</v>
      </c>
      <c r="N565" s="135">
        <v>334420.90000000002</v>
      </c>
    </row>
    <row r="566" spans="1:14" ht="33" customHeight="1" x14ac:dyDescent="0.2">
      <c r="A566" s="80" t="s">
        <v>281</v>
      </c>
      <c r="B566" s="143">
        <v>0</v>
      </c>
      <c r="C566" s="143">
        <v>0</v>
      </c>
      <c r="D566" s="143">
        <v>0</v>
      </c>
      <c r="E566" s="143">
        <v>0</v>
      </c>
      <c r="F566" s="143">
        <v>0</v>
      </c>
      <c r="G566" s="143">
        <v>0</v>
      </c>
      <c r="H566" s="143">
        <v>0</v>
      </c>
      <c r="I566" s="143">
        <v>0</v>
      </c>
      <c r="J566" s="143">
        <v>0</v>
      </c>
      <c r="K566" s="143">
        <v>0</v>
      </c>
      <c r="L566" s="143">
        <v>0</v>
      </c>
      <c r="M566" s="143">
        <v>0</v>
      </c>
      <c r="N566" s="135">
        <v>0</v>
      </c>
    </row>
    <row r="567" spans="1:14" ht="33" customHeight="1" thickBot="1" x14ac:dyDescent="0.25">
      <c r="A567" s="80" t="s">
        <v>282</v>
      </c>
      <c r="B567" s="143">
        <v>0</v>
      </c>
      <c r="C567" s="143">
        <v>0</v>
      </c>
      <c r="D567" s="143">
        <v>0</v>
      </c>
      <c r="E567" s="143">
        <v>0</v>
      </c>
      <c r="F567" s="143">
        <v>0</v>
      </c>
      <c r="G567" s="143">
        <v>0</v>
      </c>
      <c r="H567" s="143">
        <v>0</v>
      </c>
      <c r="I567" s="143">
        <v>0</v>
      </c>
      <c r="J567" s="143">
        <v>0</v>
      </c>
      <c r="K567" s="143">
        <v>0</v>
      </c>
      <c r="L567" s="143">
        <v>0</v>
      </c>
      <c r="M567" s="143">
        <v>0</v>
      </c>
      <c r="N567" s="135">
        <v>0</v>
      </c>
    </row>
    <row r="568" spans="1:14" ht="33" customHeight="1" thickBot="1" x14ac:dyDescent="0.25">
      <c r="A568" s="132" t="s">
        <v>283</v>
      </c>
      <c r="B568" s="128">
        <v>0</v>
      </c>
      <c r="C568" s="128">
        <v>0</v>
      </c>
      <c r="D568" s="128">
        <v>0</v>
      </c>
      <c r="E568" s="128">
        <v>0</v>
      </c>
      <c r="F568" s="128">
        <v>0</v>
      </c>
      <c r="G568" s="128">
        <v>0</v>
      </c>
      <c r="H568" s="128">
        <v>0</v>
      </c>
      <c r="I568" s="128">
        <v>0</v>
      </c>
      <c r="J568" s="128">
        <v>0</v>
      </c>
      <c r="K568" s="128">
        <v>0</v>
      </c>
      <c r="L568" s="128">
        <v>0</v>
      </c>
      <c r="M568" s="128">
        <v>0</v>
      </c>
      <c r="N568" s="128">
        <v>0</v>
      </c>
    </row>
    <row r="569" spans="1:14" ht="33" customHeight="1" thickBot="1" x14ac:dyDescent="0.25">
      <c r="A569" s="81" t="s">
        <v>283</v>
      </c>
      <c r="B569" s="145">
        <v>0</v>
      </c>
      <c r="C569" s="145">
        <v>0</v>
      </c>
      <c r="D569" s="145">
        <v>0</v>
      </c>
      <c r="E569" s="145">
        <v>0</v>
      </c>
      <c r="F569" s="145">
        <v>0</v>
      </c>
      <c r="G569" s="145">
        <v>0</v>
      </c>
      <c r="H569" s="145">
        <v>0</v>
      </c>
      <c r="I569" s="145">
        <v>0</v>
      </c>
      <c r="J569" s="145">
        <v>0</v>
      </c>
      <c r="K569" s="145">
        <v>0</v>
      </c>
      <c r="L569" s="145">
        <v>0</v>
      </c>
      <c r="M569" s="145">
        <v>0</v>
      </c>
      <c r="N569" s="135">
        <v>0</v>
      </c>
    </row>
    <row r="570" spans="1:14" ht="33" customHeight="1" thickBot="1" x14ac:dyDescent="0.25">
      <c r="A570" s="132" t="s">
        <v>284</v>
      </c>
      <c r="B570" s="128">
        <v>50110.29</v>
      </c>
      <c r="C570" s="128">
        <v>35293.79</v>
      </c>
      <c r="D570" s="128">
        <v>46572.95</v>
      </c>
      <c r="E570" s="128">
        <v>48980.87</v>
      </c>
      <c r="F570" s="128">
        <v>43043.28</v>
      </c>
      <c r="G570" s="128">
        <v>43575.58</v>
      </c>
      <c r="H570" s="128">
        <v>42622.7</v>
      </c>
      <c r="I570" s="128">
        <v>38793.089999999997</v>
      </c>
      <c r="J570" s="128">
        <v>42534.57</v>
      </c>
      <c r="K570" s="128">
        <v>46096.59</v>
      </c>
      <c r="L570" s="128">
        <v>37313.74</v>
      </c>
      <c r="M570" s="128">
        <v>39102.32</v>
      </c>
      <c r="N570" s="128">
        <v>514039.7699999999</v>
      </c>
    </row>
    <row r="571" spans="1:14" ht="33" customHeight="1" x14ac:dyDescent="0.2">
      <c r="A571" s="80" t="s">
        <v>285</v>
      </c>
      <c r="B571" s="143">
        <v>0</v>
      </c>
      <c r="C571" s="143">
        <v>0</v>
      </c>
      <c r="D571" s="143">
        <v>0</v>
      </c>
      <c r="E571" s="143">
        <v>0</v>
      </c>
      <c r="F571" s="143">
        <v>0</v>
      </c>
      <c r="G571" s="143">
        <v>0</v>
      </c>
      <c r="H571" s="143">
        <v>0</v>
      </c>
      <c r="I571" s="143">
        <v>0</v>
      </c>
      <c r="J571" s="143">
        <v>0</v>
      </c>
      <c r="K571" s="143">
        <v>0</v>
      </c>
      <c r="L571" s="143">
        <v>0</v>
      </c>
      <c r="M571" s="143">
        <v>0</v>
      </c>
      <c r="N571" s="135">
        <v>0</v>
      </c>
    </row>
    <row r="572" spans="1:14" ht="33" customHeight="1" x14ac:dyDescent="0.2">
      <c r="A572" s="80" t="s">
        <v>286</v>
      </c>
      <c r="B572" s="143">
        <v>0</v>
      </c>
      <c r="C572" s="143">
        <v>0</v>
      </c>
      <c r="D572" s="143">
        <v>0</v>
      </c>
      <c r="E572" s="143">
        <v>0</v>
      </c>
      <c r="F572" s="143">
        <v>0</v>
      </c>
      <c r="G572" s="143">
        <v>0</v>
      </c>
      <c r="H572" s="143">
        <v>0</v>
      </c>
      <c r="I572" s="143">
        <v>0</v>
      </c>
      <c r="J572" s="143">
        <v>0</v>
      </c>
      <c r="K572" s="143">
        <v>0</v>
      </c>
      <c r="L572" s="143">
        <v>0</v>
      </c>
      <c r="M572" s="143">
        <v>0</v>
      </c>
      <c r="N572" s="135">
        <v>0</v>
      </c>
    </row>
    <row r="573" spans="1:14" ht="33" customHeight="1" x14ac:dyDescent="0.2">
      <c r="A573" s="80" t="s">
        <v>287</v>
      </c>
      <c r="B573" s="143">
        <v>0</v>
      </c>
      <c r="C573" s="143">
        <v>0</v>
      </c>
      <c r="D573" s="143">
        <v>0</v>
      </c>
      <c r="E573" s="143">
        <v>0</v>
      </c>
      <c r="F573" s="143">
        <v>0</v>
      </c>
      <c r="G573" s="143">
        <v>0</v>
      </c>
      <c r="H573" s="143">
        <v>0</v>
      </c>
      <c r="I573" s="143">
        <v>0</v>
      </c>
      <c r="J573" s="143">
        <v>0</v>
      </c>
      <c r="K573" s="143">
        <v>0</v>
      </c>
      <c r="L573" s="143">
        <v>0</v>
      </c>
      <c r="M573" s="143">
        <v>0</v>
      </c>
      <c r="N573" s="135">
        <v>0</v>
      </c>
    </row>
    <row r="574" spans="1:14" ht="33" customHeight="1" x14ac:dyDescent="0.2">
      <c r="A574" s="80" t="s">
        <v>288</v>
      </c>
      <c r="B574" s="143">
        <v>0</v>
      </c>
      <c r="C574" s="143">
        <v>0</v>
      </c>
      <c r="D574" s="143">
        <v>0</v>
      </c>
      <c r="E574" s="143">
        <v>0</v>
      </c>
      <c r="F574" s="143">
        <v>0</v>
      </c>
      <c r="G574" s="143">
        <v>0</v>
      </c>
      <c r="H574" s="143">
        <v>0</v>
      </c>
      <c r="I574" s="143">
        <v>0</v>
      </c>
      <c r="J574" s="143">
        <v>0</v>
      </c>
      <c r="K574" s="143">
        <v>0</v>
      </c>
      <c r="L574" s="143">
        <v>0</v>
      </c>
      <c r="M574" s="143">
        <v>0</v>
      </c>
      <c r="N574" s="135">
        <v>0</v>
      </c>
    </row>
    <row r="575" spans="1:14" ht="33" customHeight="1" x14ac:dyDescent="0.2">
      <c r="A575" s="80" t="s">
        <v>289</v>
      </c>
      <c r="B575" s="143">
        <v>3383.09</v>
      </c>
      <c r="C575" s="143">
        <v>2471.94</v>
      </c>
      <c r="D575" s="143">
        <v>4235.3100000000004</v>
      </c>
      <c r="E575" s="143">
        <v>3087.89</v>
      </c>
      <c r="F575" s="143">
        <v>2390.4499999999998</v>
      </c>
      <c r="G575" s="143">
        <v>2564.16</v>
      </c>
      <c r="H575" s="143">
        <v>3059.13</v>
      </c>
      <c r="I575" s="143">
        <v>1643.46</v>
      </c>
      <c r="J575" s="143">
        <v>2379.7800000000002</v>
      </c>
      <c r="K575" s="143">
        <v>2378.56</v>
      </c>
      <c r="L575" s="143">
        <v>1972.44</v>
      </c>
      <c r="M575" s="143">
        <v>1955.64</v>
      </c>
      <c r="N575" s="135">
        <v>31521.85</v>
      </c>
    </row>
    <row r="576" spans="1:14" ht="33" customHeight="1" x14ac:dyDescent="0.2">
      <c r="A576" s="80" t="s">
        <v>290</v>
      </c>
      <c r="B576" s="143">
        <v>43364.6</v>
      </c>
      <c r="C576" s="143">
        <v>29480.45</v>
      </c>
      <c r="D576" s="143">
        <v>41343.440000000002</v>
      </c>
      <c r="E576" s="143">
        <v>43354.58</v>
      </c>
      <c r="F576" s="143">
        <v>38104.03</v>
      </c>
      <c r="G576" s="143">
        <v>38574.620000000003</v>
      </c>
      <c r="H576" s="143">
        <v>38732.57</v>
      </c>
      <c r="I576" s="143">
        <v>34899.03</v>
      </c>
      <c r="J576" s="143">
        <v>37287.19</v>
      </c>
      <c r="K576" s="143">
        <v>41173.83</v>
      </c>
      <c r="L576" s="143">
        <v>33822.1</v>
      </c>
      <c r="M576" s="143">
        <v>36295.879999999997</v>
      </c>
      <c r="N576" s="135">
        <v>456432.31999999995</v>
      </c>
    </row>
    <row r="577" spans="1:14" ht="33" customHeight="1" x14ac:dyDescent="0.2">
      <c r="A577" s="80" t="s">
        <v>291</v>
      </c>
      <c r="B577" s="143">
        <v>945</v>
      </c>
      <c r="C577" s="143">
        <v>1215</v>
      </c>
      <c r="D577" s="143">
        <v>315</v>
      </c>
      <c r="E577" s="143">
        <v>900</v>
      </c>
      <c r="F577" s="143">
        <v>585</v>
      </c>
      <c r="G577" s="143">
        <v>900</v>
      </c>
      <c r="H577" s="143">
        <v>0</v>
      </c>
      <c r="I577" s="143">
        <v>630</v>
      </c>
      <c r="J577" s="143">
        <v>945</v>
      </c>
      <c r="K577" s="143">
        <v>630</v>
      </c>
      <c r="L577" s="143">
        <v>1125</v>
      </c>
      <c r="M577" s="143">
        <v>630</v>
      </c>
      <c r="N577" s="135">
        <v>8820</v>
      </c>
    </row>
    <row r="578" spans="1:14" ht="33" customHeight="1" x14ac:dyDescent="0.2">
      <c r="A578" s="80" t="s">
        <v>292</v>
      </c>
      <c r="B578" s="143">
        <v>2417.6</v>
      </c>
      <c r="C578" s="143">
        <v>2126.4</v>
      </c>
      <c r="D578" s="143">
        <v>679.2</v>
      </c>
      <c r="E578" s="143">
        <v>1638.4</v>
      </c>
      <c r="F578" s="143">
        <v>1963.8</v>
      </c>
      <c r="G578" s="143">
        <v>1536.8</v>
      </c>
      <c r="H578" s="143">
        <v>831</v>
      </c>
      <c r="I578" s="143">
        <v>1620.6</v>
      </c>
      <c r="J578" s="143">
        <v>1922.6</v>
      </c>
      <c r="K578" s="143">
        <v>1914.2</v>
      </c>
      <c r="L578" s="143">
        <v>394.2</v>
      </c>
      <c r="M578" s="143">
        <v>220.8</v>
      </c>
      <c r="N578" s="135">
        <v>17265.599999999999</v>
      </c>
    </row>
    <row r="579" spans="1:14" ht="33" customHeight="1" x14ac:dyDescent="0.2">
      <c r="A579" s="80" t="s">
        <v>293</v>
      </c>
      <c r="B579" s="143">
        <v>0</v>
      </c>
      <c r="C579" s="143">
        <v>0</v>
      </c>
      <c r="D579" s="143">
        <v>0</v>
      </c>
      <c r="E579" s="143">
        <v>0</v>
      </c>
      <c r="F579" s="143">
        <v>0</v>
      </c>
      <c r="G579" s="143">
        <v>0</v>
      </c>
      <c r="H579" s="143">
        <v>0</v>
      </c>
      <c r="I579" s="143">
        <v>0</v>
      </c>
      <c r="J579" s="143">
        <v>0</v>
      </c>
      <c r="K579" s="143">
        <v>0</v>
      </c>
      <c r="L579" s="143">
        <v>0</v>
      </c>
      <c r="M579" s="143">
        <v>0</v>
      </c>
      <c r="N579" s="135">
        <v>0</v>
      </c>
    </row>
    <row r="580" spans="1:14" ht="33" customHeight="1" thickBot="1" x14ac:dyDescent="0.25">
      <c r="A580" s="80" t="s">
        <v>294</v>
      </c>
      <c r="B580" s="143">
        <v>0</v>
      </c>
      <c r="C580" s="143">
        <v>0</v>
      </c>
      <c r="D580" s="143">
        <v>0</v>
      </c>
      <c r="E580" s="143">
        <v>0</v>
      </c>
      <c r="F580" s="143">
        <v>0</v>
      </c>
      <c r="G580" s="143">
        <v>0</v>
      </c>
      <c r="H580" s="143">
        <v>0</v>
      </c>
      <c r="I580" s="143">
        <v>0</v>
      </c>
      <c r="J580" s="143">
        <v>0</v>
      </c>
      <c r="K580" s="143">
        <v>0</v>
      </c>
      <c r="L580" s="143">
        <v>0</v>
      </c>
      <c r="M580" s="143">
        <v>0</v>
      </c>
      <c r="N580" s="135">
        <v>0</v>
      </c>
    </row>
    <row r="581" spans="1:14" ht="33" customHeight="1" thickBot="1" x14ac:dyDescent="0.25">
      <c r="A581" s="132" t="s">
        <v>295</v>
      </c>
      <c r="B581" s="128">
        <v>0</v>
      </c>
      <c r="C581" s="128">
        <v>0</v>
      </c>
      <c r="D581" s="128">
        <v>0</v>
      </c>
      <c r="E581" s="128">
        <v>0</v>
      </c>
      <c r="F581" s="128">
        <v>0</v>
      </c>
      <c r="G581" s="128">
        <v>0</v>
      </c>
      <c r="H581" s="128">
        <v>0</v>
      </c>
      <c r="I581" s="128">
        <v>0</v>
      </c>
      <c r="J581" s="128">
        <v>0</v>
      </c>
      <c r="K581" s="128">
        <v>0</v>
      </c>
      <c r="L581" s="128">
        <v>0</v>
      </c>
      <c r="M581" s="128">
        <v>0</v>
      </c>
      <c r="N581" s="128">
        <v>0</v>
      </c>
    </row>
    <row r="582" spans="1:14" ht="33" customHeight="1" x14ac:dyDescent="0.2">
      <c r="A582" s="80" t="s">
        <v>296</v>
      </c>
      <c r="B582" s="143">
        <v>0</v>
      </c>
      <c r="C582" s="143">
        <v>0</v>
      </c>
      <c r="D582" s="143">
        <v>0</v>
      </c>
      <c r="E582" s="143">
        <v>0</v>
      </c>
      <c r="F582" s="143">
        <v>0</v>
      </c>
      <c r="G582" s="143">
        <v>0</v>
      </c>
      <c r="H582" s="143">
        <v>0</v>
      </c>
      <c r="I582" s="143">
        <v>0</v>
      </c>
      <c r="J582" s="143">
        <v>0</v>
      </c>
      <c r="K582" s="143">
        <v>0</v>
      </c>
      <c r="L582" s="143">
        <v>0</v>
      </c>
      <c r="M582" s="143">
        <v>0</v>
      </c>
      <c r="N582" s="135">
        <v>0</v>
      </c>
    </row>
    <row r="583" spans="1:14" ht="33" customHeight="1" x14ac:dyDescent="0.2">
      <c r="A583" s="80" t="s">
        <v>297</v>
      </c>
      <c r="B583" s="143">
        <v>0</v>
      </c>
      <c r="C583" s="143">
        <v>0</v>
      </c>
      <c r="D583" s="143">
        <v>0</v>
      </c>
      <c r="E583" s="143">
        <v>0</v>
      </c>
      <c r="F583" s="143">
        <v>0</v>
      </c>
      <c r="G583" s="143">
        <v>0</v>
      </c>
      <c r="H583" s="143">
        <v>0</v>
      </c>
      <c r="I583" s="143">
        <v>0</v>
      </c>
      <c r="J583" s="143">
        <v>0</v>
      </c>
      <c r="K583" s="143">
        <v>0</v>
      </c>
      <c r="L583" s="143">
        <v>0</v>
      </c>
      <c r="M583" s="143">
        <v>0</v>
      </c>
      <c r="N583" s="135">
        <v>0</v>
      </c>
    </row>
    <row r="584" spans="1:14" ht="33" customHeight="1" x14ac:dyDescent="0.2">
      <c r="A584" s="80" t="s">
        <v>298</v>
      </c>
      <c r="B584" s="143">
        <v>0</v>
      </c>
      <c r="C584" s="143">
        <v>0</v>
      </c>
      <c r="D584" s="143">
        <v>0</v>
      </c>
      <c r="E584" s="143">
        <v>0</v>
      </c>
      <c r="F584" s="143">
        <v>0</v>
      </c>
      <c r="G584" s="143">
        <v>0</v>
      </c>
      <c r="H584" s="143">
        <v>0</v>
      </c>
      <c r="I584" s="143">
        <v>0</v>
      </c>
      <c r="J584" s="143">
        <v>0</v>
      </c>
      <c r="K584" s="143">
        <v>0</v>
      </c>
      <c r="L584" s="143">
        <v>0</v>
      </c>
      <c r="M584" s="143">
        <v>0</v>
      </c>
      <c r="N584" s="135">
        <v>0</v>
      </c>
    </row>
    <row r="585" spans="1:14" ht="33" customHeight="1" x14ac:dyDescent="0.2">
      <c r="A585" s="80" t="s">
        <v>299</v>
      </c>
      <c r="B585" s="143">
        <v>0</v>
      </c>
      <c r="C585" s="143">
        <v>0</v>
      </c>
      <c r="D585" s="143">
        <v>0</v>
      </c>
      <c r="E585" s="143">
        <v>0</v>
      </c>
      <c r="F585" s="143">
        <v>0</v>
      </c>
      <c r="G585" s="143">
        <v>0</v>
      </c>
      <c r="H585" s="143">
        <v>0</v>
      </c>
      <c r="I585" s="143">
        <v>0</v>
      </c>
      <c r="J585" s="143">
        <v>0</v>
      </c>
      <c r="K585" s="143">
        <v>0</v>
      </c>
      <c r="L585" s="143">
        <v>0</v>
      </c>
      <c r="M585" s="143">
        <v>0</v>
      </c>
      <c r="N585" s="135">
        <v>0</v>
      </c>
    </row>
    <row r="586" spans="1:14" ht="33" customHeight="1" x14ac:dyDescent="0.2">
      <c r="A586" s="80" t="s">
        <v>300</v>
      </c>
      <c r="B586" s="143">
        <v>0</v>
      </c>
      <c r="C586" s="143">
        <v>0</v>
      </c>
      <c r="D586" s="143">
        <v>0</v>
      </c>
      <c r="E586" s="143">
        <v>0</v>
      </c>
      <c r="F586" s="143">
        <v>0</v>
      </c>
      <c r="G586" s="143">
        <v>0</v>
      </c>
      <c r="H586" s="143">
        <v>0</v>
      </c>
      <c r="I586" s="143">
        <v>0</v>
      </c>
      <c r="J586" s="143">
        <v>0</v>
      </c>
      <c r="K586" s="143">
        <v>0</v>
      </c>
      <c r="L586" s="143">
        <v>0</v>
      </c>
      <c r="M586" s="143">
        <v>0</v>
      </c>
      <c r="N586" s="135">
        <v>0</v>
      </c>
    </row>
    <row r="587" spans="1:14" ht="33" customHeight="1" x14ac:dyDescent="0.2">
      <c r="A587" s="80" t="s">
        <v>301</v>
      </c>
      <c r="B587" s="143">
        <v>0</v>
      </c>
      <c r="C587" s="143">
        <v>0</v>
      </c>
      <c r="D587" s="143">
        <v>0</v>
      </c>
      <c r="E587" s="143">
        <v>0</v>
      </c>
      <c r="F587" s="143">
        <v>0</v>
      </c>
      <c r="G587" s="143">
        <v>0</v>
      </c>
      <c r="H587" s="143">
        <v>0</v>
      </c>
      <c r="I587" s="143">
        <v>0</v>
      </c>
      <c r="J587" s="143">
        <v>0</v>
      </c>
      <c r="K587" s="143">
        <v>0</v>
      </c>
      <c r="L587" s="143">
        <v>0</v>
      </c>
      <c r="M587" s="143">
        <v>0</v>
      </c>
      <c r="N587" s="135">
        <v>0</v>
      </c>
    </row>
    <row r="588" spans="1:14" ht="33" customHeight="1" thickBot="1" x14ac:dyDescent="0.25">
      <c r="A588" s="80" t="s">
        <v>302</v>
      </c>
      <c r="B588" s="143">
        <v>0</v>
      </c>
      <c r="C588" s="143">
        <v>0</v>
      </c>
      <c r="D588" s="143">
        <v>0</v>
      </c>
      <c r="E588" s="143">
        <v>0</v>
      </c>
      <c r="F588" s="143">
        <v>0</v>
      </c>
      <c r="G588" s="143">
        <v>0</v>
      </c>
      <c r="H588" s="143">
        <v>0</v>
      </c>
      <c r="I588" s="143">
        <v>0</v>
      </c>
      <c r="J588" s="143">
        <v>0</v>
      </c>
      <c r="K588" s="143">
        <v>0</v>
      </c>
      <c r="L588" s="143">
        <v>0</v>
      </c>
      <c r="M588" s="143">
        <v>0</v>
      </c>
      <c r="N588" s="135">
        <v>0</v>
      </c>
    </row>
    <row r="589" spans="1:14" ht="33" customHeight="1" thickBot="1" x14ac:dyDescent="0.25">
      <c r="A589" s="132" t="s">
        <v>303</v>
      </c>
      <c r="B589" s="128">
        <v>42155.869999999995</v>
      </c>
      <c r="C589" s="128">
        <v>32314.379999999997</v>
      </c>
      <c r="D589" s="128">
        <v>30762.63</v>
      </c>
      <c r="E589" s="128">
        <v>26436.560000000001</v>
      </c>
      <c r="F589" s="128">
        <v>21149.65</v>
      </c>
      <c r="G589" s="128">
        <v>20378.099999999999</v>
      </c>
      <c r="H589" s="128">
        <v>24395.68</v>
      </c>
      <c r="I589" s="128">
        <v>19572.870000000003</v>
      </c>
      <c r="J589" s="128">
        <v>24854.48</v>
      </c>
      <c r="K589" s="128">
        <v>15188.9</v>
      </c>
      <c r="L589" s="128">
        <v>18566.760000000002</v>
      </c>
      <c r="M589" s="128">
        <v>13791.99</v>
      </c>
      <c r="N589" s="128">
        <v>289567.87</v>
      </c>
    </row>
    <row r="590" spans="1:14" ht="33" customHeight="1" x14ac:dyDescent="0.2">
      <c r="A590" s="80" t="s">
        <v>304</v>
      </c>
      <c r="B590" s="143">
        <v>3015.3</v>
      </c>
      <c r="C590" s="143">
        <v>3126.05</v>
      </c>
      <c r="D590" s="143">
        <v>2456.1</v>
      </c>
      <c r="E590" s="143">
        <v>1311.7</v>
      </c>
      <c r="F590" s="143">
        <v>3392.8</v>
      </c>
      <c r="G590" s="143">
        <v>3658.5</v>
      </c>
      <c r="H590" s="143">
        <v>2626.7</v>
      </c>
      <c r="I590" s="143">
        <v>2068.15</v>
      </c>
      <c r="J590" s="143">
        <v>2808.2</v>
      </c>
      <c r="K590" s="143">
        <v>2244.6999999999998</v>
      </c>
      <c r="L590" s="143">
        <v>2085.4</v>
      </c>
      <c r="M590" s="143">
        <v>3256.45</v>
      </c>
      <c r="N590" s="135">
        <v>32050.050000000007</v>
      </c>
    </row>
    <row r="591" spans="1:14" ht="33" customHeight="1" x14ac:dyDescent="0.2">
      <c r="A591" s="80" t="s">
        <v>305</v>
      </c>
      <c r="B591" s="143">
        <v>1473</v>
      </c>
      <c r="C591" s="143">
        <v>147.30000000000001</v>
      </c>
      <c r="D591" s="143">
        <v>294.60000000000002</v>
      </c>
      <c r="E591" s="143">
        <v>1227.5</v>
      </c>
      <c r="F591" s="143">
        <v>589.20000000000005</v>
      </c>
      <c r="G591" s="143">
        <v>1423.9</v>
      </c>
      <c r="H591" s="143">
        <v>982</v>
      </c>
      <c r="I591" s="143">
        <v>1080.2</v>
      </c>
      <c r="J591" s="143">
        <v>932.9</v>
      </c>
      <c r="K591" s="143">
        <v>294.60000000000002</v>
      </c>
      <c r="L591" s="143">
        <v>982</v>
      </c>
      <c r="M591" s="143">
        <v>245.5</v>
      </c>
      <c r="N591" s="135">
        <v>9672.6999999999989</v>
      </c>
    </row>
    <row r="592" spans="1:14" ht="33" customHeight="1" x14ac:dyDescent="0.2">
      <c r="A592" s="80" t="s">
        <v>306</v>
      </c>
      <c r="B592" s="143">
        <v>9030</v>
      </c>
      <c r="C592" s="143">
        <v>3680</v>
      </c>
      <c r="D592" s="143">
        <v>3528</v>
      </c>
      <c r="E592" s="143">
        <v>5134</v>
      </c>
      <c r="F592" s="143">
        <v>3358</v>
      </c>
      <c r="G592" s="143">
        <v>6254</v>
      </c>
      <c r="H592" s="143">
        <v>8862</v>
      </c>
      <c r="I592" s="143">
        <v>4366</v>
      </c>
      <c r="J592" s="143">
        <v>8938</v>
      </c>
      <c r="K592" s="143">
        <v>6810</v>
      </c>
      <c r="L592" s="143">
        <v>5764</v>
      </c>
      <c r="M592" s="143">
        <v>2796</v>
      </c>
      <c r="N592" s="135">
        <v>68520</v>
      </c>
    </row>
    <row r="593" spans="1:14" ht="33" customHeight="1" x14ac:dyDescent="0.2">
      <c r="A593" s="80" t="s">
        <v>307</v>
      </c>
      <c r="B593" s="143">
        <v>0</v>
      </c>
      <c r="C593" s="143">
        <v>0</v>
      </c>
      <c r="D593" s="143">
        <v>0</v>
      </c>
      <c r="E593" s="143">
        <v>0</v>
      </c>
      <c r="F593" s="143">
        <v>0</v>
      </c>
      <c r="G593" s="143">
        <v>0</v>
      </c>
      <c r="H593" s="143">
        <v>0</v>
      </c>
      <c r="I593" s="143">
        <v>0</v>
      </c>
      <c r="J593" s="143">
        <v>0</v>
      </c>
      <c r="K593" s="143">
        <v>0</v>
      </c>
      <c r="L593" s="143">
        <v>0</v>
      </c>
      <c r="M593" s="143">
        <v>0</v>
      </c>
      <c r="N593" s="135">
        <v>0</v>
      </c>
    </row>
    <row r="594" spans="1:14" ht="33" customHeight="1" x14ac:dyDescent="0.2">
      <c r="A594" s="80" t="s">
        <v>308</v>
      </c>
      <c r="B594" s="143">
        <v>0</v>
      </c>
      <c r="C594" s="143">
        <v>0</v>
      </c>
      <c r="D594" s="143">
        <v>0</v>
      </c>
      <c r="E594" s="143">
        <v>0</v>
      </c>
      <c r="F594" s="143">
        <v>0</v>
      </c>
      <c r="G594" s="143">
        <v>0</v>
      </c>
      <c r="H594" s="143">
        <v>0</v>
      </c>
      <c r="I594" s="143">
        <v>0</v>
      </c>
      <c r="J594" s="143">
        <v>0</v>
      </c>
      <c r="K594" s="143">
        <v>0</v>
      </c>
      <c r="L594" s="143">
        <v>0</v>
      </c>
      <c r="M594" s="143">
        <v>0</v>
      </c>
      <c r="N594" s="135">
        <v>0</v>
      </c>
    </row>
    <row r="595" spans="1:14" ht="33" customHeight="1" x14ac:dyDescent="0.2">
      <c r="A595" s="80" t="s">
        <v>309</v>
      </c>
      <c r="B595" s="143">
        <v>0</v>
      </c>
      <c r="C595" s="143">
        <v>0</v>
      </c>
      <c r="D595" s="143">
        <v>0</v>
      </c>
      <c r="E595" s="143">
        <v>0</v>
      </c>
      <c r="F595" s="143">
        <v>0</v>
      </c>
      <c r="G595" s="143">
        <v>0</v>
      </c>
      <c r="H595" s="143">
        <v>0</v>
      </c>
      <c r="I595" s="143">
        <v>0</v>
      </c>
      <c r="J595" s="143">
        <v>0</v>
      </c>
      <c r="K595" s="143">
        <v>0</v>
      </c>
      <c r="L595" s="143">
        <v>0</v>
      </c>
      <c r="M595" s="143">
        <v>0</v>
      </c>
      <c r="N595" s="135">
        <v>0</v>
      </c>
    </row>
    <row r="596" spans="1:14" ht="33" customHeight="1" x14ac:dyDescent="0.2">
      <c r="A596" s="80" t="s">
        <v>310</v>
      </c>
      <c r="B596" s="143">
        <v>0</v>
      </c>
      <c r="C596" s="143">
        <v>0</v>
      </c>
      <c r="D596" s="143">
        <v>0</v>
      </c>
      <c r="E596" s="143">
        <v>0</v>
      </c>
      <c r="F596" s="143">
        <v>0</v>
      </c>
      <c r="G596" s="143">
        <v>0</v>
      </c>
      <c r="H596" s="143">
        <v>0</v>
      </c>
      <c r="I596" s="143">
        <v>0</v>
      </c>
      <c r="J596" s="143">
        <v>0</v>
      </c>
      <c r="K596" s="143">
        <v>0</v>
      </c>
      <c r="L596" s="143">
        <v>0</v>
      </c>
      <c r="M596" s="143">
        <v>0</v>
      </c>
      <c r="N596" s="135">
        <v>0</v>
      </c>
    </row>
    <row r="597" spans="1:14" ht="33" customHeight="1" x14ac:dyDescent="0.2">
      <c r="A597" s="80" t="s">
        <v>311</v>
      </c>
      <c r="B597" s="143">
        <v>0</v>
      </c>
      <c r="C597" s="143">
        <v>0</v>
      </c>
      <c r="D597" s="143">
        <v>0</v>
      </c>
      <c r="E597" s="143">
        <v>0</v>
      </c>
      <c r="F597" s="143">
        <v>0</v>
      </c>
      <c r="G597" s="143">
        <v>0</v>
      </c>
      <c r="H597" s="143">
        <v>0</v>
      </c>
      <c r="I597" s="143">
        <v>0</v>
      </c>
      <c r="J597" s="143">
        <v>0</v>
      </c>
      <c r="K597" s="143">
        <v>0</v>
      </c>
      <c r="L597" s="143">
        <v>0</v>
      </c>
      <c r="M597" s="143">
        <v>0</v>
      </c>
      <c r="N597" s="135">
        <v>0</v>
      </c>
    </row>
    <row r="598" spans="1:14" ht="33" customHeight="1" x14ac:dyDescent="0.2">
      <c r="A598" s="80" t="s">
        <v>312</v>
      </c>
      <c r="B598" s="143">
        <v>28637.57</v>
      </c>
      <c r="C598" s="143">
        <v>25361.03</v>
      </c>
      <c r="D598" s="143">
        <v>24483.93</v>
      </c>
      <c r="E598" s="143">
        <v>18763.36</v>
      </c>
      <c r="F598" s="143">
        <v>13809.65</v>
      </c>
      <c r="G598" s="143">
        <v>9041.7000000000007</v>
      </c>
      <c r="H598" s="143">
        <v>11924.98</v>
      </c>
      <c r="I598" s="143">
        <v>12058.52</v>
      </c>
      <c r="J598" s="143">
        <v>12175.38</v>
      </c>
      <c r="K598" s="143">
        <v>5839.6</v>
      </c>
      <c r="L598" s="143">
        <v>9735.36</v>
      </c>
      <c r="M598" s="143">
        <v>7494.04</v>
      </c>
      <c r="N598" s="135">
        <v>179325.12000000002</v>
      </c>
    </row>
    <row r="599" spans="1:14" ht="33" customHeight="1" x14ac:dyDescent="0.2">
      <c r="A599" s="80" t="s">
        <v>313</v>
      </c>
      <c r="B599" s="143">
        <v>0</v>
      </c>
      <c r="C599" s="143">
        <v>0</v>
      </c>
      <c r="D599" s="143">
        <v>0</v>
      </c>
      <c r="E599" s="143">
        <v>0</v>
      </c>
      <c r="F599" s="143">
        <v>0</v>
      </c>
      <c r="G599" s="143">
        <v>0</v>
      </c>
      <c r="H599" s="143">
        <v>0</v>
      </c>
      <c r="I599" s="143">
        <v>0</v>
      </c>
      <c r="J599" s="143">
        <v>0</v>
      </c>
      <c r="K599" s="143">
        <v>0</v>
      </c>
      <c r="L599" s="143">
        <v>0</v>
      </c>
      <c r="M599" s="143">
        <v>0</v>
      </c>
      <c r="N599" s="135">
        <v>0</v>
      </c>
    </row>
    <row r="600" spans="1:14" ht="33" customHeight="1" x14ac:dyDescent="0.2">
      <c r="A600" s="80" t="s">
        <v>314</v>
      </c>
      <c r="B600" s="143">
        <v>0</v>
      </c>
      <c r="C600" s="143">
        <v>0</v>
      </c>
      <c r="D600" s="143">
        <v>0</v>
      </c>
      <c r="E600" s="143">
        <v>0</v>
      </c>
      <c r="F600" s="143">
        <v>0</v>
      </c>
      <c r="G600" s="143">
        <v>0</v>
      </c>
      <c r="H600" s="143">
        <v>0</v>
      </c>
      <c r="I600" s="143">
        <v>0</v>
      </c>
      <c r="J600" s="143">
        <v>0</v>
      </c>
      <c r="K600" s="143">
        <v>0</v>
      </c>
      <c r="L600" s="143">
        <v>0</v>
      </c>
      <c r="M600" s="143">
        <v>0</v>
      </c>
      <c r="N600" s="135">
        <v>0</v>
      </c>
    </row>
    <row r="601" spans="1:14" ht="33" customHeight="1" x14ac:dyDescent="0.2">
      <c r="A601" s="80" t="s">
        <v>315</v>
      </c>
      <c r="B601" s="143">
        <v>0</v>
      </c>
      <c r="C601" s="143">
        <v>0</v>
      </c>
      <c r="D601" s="143">
        <v>0</v>
      </c>
      <c r="E601" s="143">
        <v>0</v>
      </c>
      <c r="F601" s="143">
        <v>0</v>
      </c>
      <c r="G601" s="143">
        <v>0</v>
      </c>
      <c r="H601" s="143">
        <v>0</v>
      </c>
      <c r="I601" s="143">
        <v>0</v>
      </c>
      <c r="J601" s="143">
        <v>0</v>
      </c>
      <c r="K601" s="143">
        <v>0</v>
      </c>
      <c r="L601" s="143">
        <v>0</v>
      </c>
      <c r="M601" s="143">
        <v>0</v>
      </c>
      <c r="N601" s="135">
        <v>0</v>
      </c>
    </row>
    <row r="602" spans="1:14" ht="33" customHeight="1" x14ac:dyDescent="0.2">
      <c r="A602" s="80" t="s">
        <v>316</v>
      </c>
      <c r="B602" s="143">
        <v>0</v>
      </c>
      <c r="C602" s="143">
        <v>0</v>
      </c>
      <c r="D602" s="143">
        <v>0</v>
      </c>
      <c r="E602" s="143">
        <v>0</v>
      </c>
      <c r="F602" s="143">
        <v>0</v>
      </c>
      <c r="G602" s="143">
        <v>0</v>
      </c>
      <c r="H602" s="143">
        <v>0</v>
      </c>
      <c r="I602" s="143">
        <v>0</v>
      </c>
      <c r="J602" s="143">
        <v>0</v>
      </c>
      <c r="K602" s="143">
        <v>0</v>
      </c>
      <c r="L602" s="143">
        <v>0</v>
      </c>
      <c r="M602" s="143">
        <v>0</v>
      </c>
      <c r="N602" s="135">
        <v>0</v>
      </c>
    </row>
    <row r="603" spans="1:14" ht="33" customHeight="1" x14ac:dyDescent="0.2">
      <c r="A603" s="80" t="s">
        <v>317</v>
      </c>
      <c r="B603" s="143">
        <v>0</v>
      </c>
      <c r="C603" s="143">
        <v>0</v>
      </c>
      <c r="D603" s="143">
        <v>0</v>
      </c>
      <c r="E603" s="143">
        <v>0</v>
      </c>
      <c r="F603" s="143">
        <v>0</v>
      </c>
      <c r="G603" s="143">
        <v>0</v>
      </c>
      <c r="H603" s="143">
        <v>0</v>
      </c>
      <c r="I603" s="143">
        <v>0</v>
      </c>
      <c r="J603" s="143">
        <v>0</v>
      </c>
      <c r="K603" s="143">
        <v>0</v>
      </c>
      <c r="L603" s="143">
        <v>0</v>
      </c>
      <c r="M603" s="143">
        <v>0</v>
      </c>
      <c r="N603" s="135">
        <v>0</v>
      </c>
    </row>
    <row r="604" spans="1:14" ht="33" customHeight="1" thickBot="1" x14ac:dyDescent="0.25">
      <c r="A604" s="80" t="s">
        <v>318</v>
      </c>
      <c r="B604" s="143">
        <v>0</v>
      </c>
      <c r="C604" s="143">
        <v>0</v>
      </c>
      <c r="D604" s="143">
        <v>0</v>
      </c>
      <c r="E604" s="143">
        <v>0</v>
      </c>
      <c r="F604" s="143">
        <v>0</v>
      </c>
      <c r="G604" s="143">
        <v>0</v>
      </c>
      <c r="H604" s="143">
        <v>0</v>
      </c>
      <c r="I604" s="143">
        <v>0</v>
      </c>
      <c r="J604" s="143">
        <v>0</v>
      </c>
      <c r="K604" s="143">
        <v>0</v>
      </c>
      <c r="L604" s="143">
        <v>0</v>
      </c>
      <c r="M604" s="143">
        <v>0</v>
      </c>
      <c r="N604" s="135">
        <v>0</v>
      </c>
    </row>
    <row r="605" spans="1:14" ht="33" customHeight="1" thickBot="1" x14ac:dyDescent="0.25">
      <c r="A605" s="132" t="s">
        <v>319</v>
      </c>
      <c r="B605" s="128">
        <v>9414.2000000000007</v>
      </c>
      <c r="C605" s="128">
        <v>9953.76</v>
      </c>
      <c r="D605" s="128">
        <v>7944.4500000000007</v>
      </c>
      <c r="E605" s="128">
        <v>8256.48</v>
      </c>
      <c r="F605" s="128">
        <v>6600.16</v>
      </c>
      <c r="G605" s="128">
        <v>7945.62</v>
      </c>
      <c r="H605" s="128">
        <v>6610.73</v>
      </c>
      <c r="I605" s="128">
        <v>7484.7800000000007</v>
      </c>
      <c r="J605" s="128">
        <v>7931.29</v>
      </c>
      <c r="K605" s="128">
        <v>8767.9000000000015</v>
      </c>
      <c r="L605" s="128">
        <v>7121.66</v>
      </c>
      <c r="M605" s="128">
        <v>8089.2199999999993</v>
      </c>
      <c r="N605" s="128">
        <v>96120.249999999985</v>
      </c>
    </row>
    <row r="606" spans="1:14" ht="33" customHeight="1" x14ac:dyDescent="0.2">
      <c r="A606" s="80" t="s">
        <v>320</v>
      </c>
      <c r="B606" s="143">
        <v>0</v>
      </c>
      <c r="C606" s="143">
        <v>0</v>
      </c>
      <c r="D606" s="143">
        <v>0</v>
      </c>
      <c r="E606" s="143">
        <v>0</v>
      </c>
      <c r="F606" s="143">
        <v>0</v>
      </c>
      <c r="G606" s="143">
        <v>0</v>
      </c>
      <c r="H606" s="143">
        <v>0</v>
      </c>
      <c r="I606" s="143">
        <v>0</v>
      </c>
      <c r="J606" s="143">
        <v>0</v>
      </c>
      <c r="K606" s="143">
        <v>0</v>
      </c>
      <c r="L606" s="143">
        <v>0</v>
      </c>
      <c r="M606" s="143">
        <v>0</v>
      </c>
      <c r="N606" s="135">
        <v>0</v>
      </c>
    </row>
    <row r="607" spans="1:14" ht="33" customHeight="1" x14ac:dyDescent="0.2">
      <c r="A607" s="80" t="s">
        <v>321</v>
      </c>
      <c r="B607" s="143">
        <v>6814.2</v>
      </c>
      <c r="C607" s="143">
        <v>6814.46</v>
      </c>
      <c r="D607" s="143">
        <v>5644.22</v>
      </c>
      <c r="E607" s="143">
        <v>4352.53</v>
      </c>
      <c r="F607" s="143">
        <v>3960.9</v>
      </c>
      <c r="G607" s="143">
        <v>4387.58</v>
      </c>
      <c r="H607" s="143">
        <v>3751.24</v>
      </c>
      <c r="I607" s="143">
        <v>3691.8</v>
      </c>
      <c r="J607" s="143">
        <v>3382.96</v>
      </c>
      <c r="K607" s="143">
        <v>3749.84</v>
      </c>
      <c r="L607" s="143">
        <v>3836.78</v>
      </c>
      <c r="M607" s="143">
        <v>4316.32</v>
      </c>
      <c r="N607" s="135">
        <v>54702.829999999994</v>
      </c>
    </row>
    <row r="608" spans="1:14" ht="33" customHeight="1" x14ac:dyDescent="0.2">
      <c r="A608" s="80" t="s">
        <v>322</v>
      </c>
      <c r="B608" s="143">
        <v>0</v>
      </c>
      <c r="C608" s="143">
        <v>0</v>
      </c>
      <c r="D608" s="143">
        <v>0</v>
      </c>
      <c r="E608" s="143">
        <v>0</v>
      </c>
      <c r="F608" s="143">
        <v>0</v>
      </c>
      <c r="G608" s="143">
        <v>0</v>
      </c>
      <c r="H608" s="143">
        <v>0</v>
      </c>
      <c r="I608" s="143">
        <v>0</v>
      </c>
      <c r="J608" s="143">
        <v>0</v>
      </c>
      <c r="K608" s="143">
        <v>0</v>
      </c>
      <c r="L608" s="143">
        <v>0</v>
      </c>
      <c r="M608" s="143">
        <v>0</v>
      </c>
      <c r="N608" s="135">
        <v>0</v>
      </c>
    </row>
    <row r="609" spans="1:14" ht="33" customHeight="1" x14ac:dyDescent="0.2">
      <c r="A609" s="80" t="s">
        <v>323</v>
      </c>
      <c r="B609" s="143">
        <v>0</v>
      </c>
      <c r="C609" s="143">
        <v>0</v>
      </c>
      <c r="D609" s="143">
        <v>0</v>
      </c>
      <c r="E609" s="143">
        <v>0</v>
      </c>
      <c r="F609" s="143">
        <v>0</v>
      </c>
      <c r="G609" s="143">
        <v>0</v>
      </c>
      <c r="H609" s="143">
        <v>0</v>
      </c>
      <c r="I609" s="143">
        <v>0</v>
      </c>
      <c r="J609" s="143">
        <v>0</v>
      </c>
      <c r="K609" s="143">
        <v>0</v>
      </c>
      <c r="L609" s="143">
        <v>0</v>
      </c>
      <c r="M609" s="143">
        <v>0</v>
      </c>
      <c r="N609" s="135">
        <v>0</v>
      </c>
    </row>
    <row r="610" spans="1:14" ht="33" customHeight="1" x14ac:dyDescent="0.2">
      <c r="A610" s="80" t="s">
        <v>324</v>
      </c>
      <c r="B610" s="143">
        <v>2600</v>
      </c>
      <c r="C610" s="143">
        <v>3139.3</v>
      </c>
      <c r="D610" s="143">
        <v>2300.23</v>
      </c>
      <c r="E610" s="143">
        <v>3903.95</v>
      </c>
      <c r="F610" s="143">
        <v>2639.26</v>
      </c>
      <c r="G610" s="143">
        <v>3558.04</v>
      </c>
      <c r="H610" s="143">
        <v>2859.49</v>
      </c>
      <c r="I610" s="143">
        <v>3792.98</v>
      </c>
      <c r="J610" s="143">
        <v>4548.33</v>
      </c>
      <c r="K610" s="143">
        <v>5018.0600000000004</v>
      </c>
      <c r="L610" s="143">
        <v>3284.88</v>
      </c>
      <c r="M610" s="143">
        <v>3772.9</v>
      </c>
      <c r="N610" s="135">
        <v>41417.419999999991</v>
      </c>
    </row>
    <row r="611" spans="1:14" ht="33" customHeight="1" thickBot="1" x14ac:dyDescent="0.25">
      <c r="A611" s="80" t="s">
        <v>255</v>
      </c>
      <c r="B611" s="143">
        <v>0</v>
      </c>
      <c r="C611" s="143">
        <v>0</v>
      </c>
      <c r="D611" s="143">
        <v>0</v>
      </c>
      <c r="E611" s="143">
        <v>0</v>
      </c>
      <c r="F611" s="143">
        <v>0</v>
      </c>
      <c r="G611" s="143">
        <v>0</v>
      </c>
      <c r="H611" s="143">
        <v>0</v>
      </c>
      <c r="I611" s="143">
        <v>0</v>
      </c>
      <c r="J611" s="143">
        <v>0</v>
      </c>
      <c r="K611" s="143">
        <v>0</v>
      </c>
      <c r="L611" s="143">
        <v>0</v>
      </c>
      <c r="M611" s="143">
        <v>0</v>
      </c>
      <c r="N611" s="135">
        <v>0</v>
      </c>
    </row>
    <row r="612" spans="1:14" ht="33" customHeight="1" thickBot="1" x14ac:dyDescent="0.25">
      <c r="A612" s="132" t="s">
        <v>325</v>
      </c>
      <c r="B612" s="128">
        <v>0</v>
      </c>
      <c r="C612" s="128">
        <v>0</v>
      </c>
      <c r="D612" s="128">
        <v>0</v>
      </c>
      <c r="E612" s="128">
        <v>0</v>
      </c>
      <c r="F612" s="128">
        <v>0</v>
      </c>
      <c r="G612" s="128">
        <v>0</v>
      </c>
      <c r="H612" s="128">
        <v>0</v>
      </c>
      <c r="I612" s="128">
        <v>0</v>
      </c>
      <c r="J612" s="128">
        <v>0</v>
      </c>
      <c r="K612" s="128">
        <v>0</v>
      </c>
      <c r="L612" s="128">
        <v>0</v>
      </c>
      <c r="M612" s="128">
        <v>0</v>
      </c>
      <c r="N612" s="128">
        <v>0</v>
      </c>
    </row>
    <row r="613" spans="1:14" ht="33" customHeight="1" x14ac:dyDescent="0.2">
      <c r="A613" s="80" t="s">
        <v>326</v>
      </c>
      <c r="B613" s="129">
        <v>0</v>
      </c>
      <c r="C613" s="129">
        <v>0</v>
      </c>
      <c r="D613" s="129">
        <v>0</v>
      </c>
      <c r="E613" s="129">
        <v>0</v>
      </c>
      <c r="F613" s="129">
        <v>0</v>
      </c>
      <c r="G613" s="129">
        <v>0</v>
      </c>
      <c r="H613" s="129">
        <v>0</v>
      </c>
      <c r="I613" s="129">
        <v>0</v>
      </c>
      <c r="J613" s="129">
        <v>0</v>
      </c>
      <c r="K613" s="129">
        <v>0</v>
      </c>
      <c r="L613" s="129">
        <v>0</v>
      </c>
      <c r="M613" s="129">
        <v>0</v>
      </c>
      <c r="N613" s="129">
        <v>0</v>
      </c>
    </row>
    <row r="614" spans="1:14" ht="33" customHeight="1" x14ac:dyDescent="0.2">
      <c r="A614" s="80" t="s">
        <v>327</v>
      </c>
      <c r="B614" s="129">
        <v>0</v>
      </c>
      <c r="C614" s="129">
        <v>0</v>
      </c>
      <c r="D614" s="129">
        <v>0</v>
      </c>
      <c r="E614" s="129">
        <v>0</v>
      </c>
      <c r="F614" s="129">
        <v>0</v>
      </c>
      <c r="G614" s="129">
        <v>0</v>
      </c>
      <c r="H614" s="129">
        <v>0</v>
      </c>
      <c r="I614" s="129">
        <v>0</v>
      </c>
      <c r="J614" s="129">
        <v>0</v>
      </c>
      <c r="K614" s="129">
        <v>0</v>
      </c>
      <c r="L614" s="129">
        <v>0</v>
      </c>
      <c r="M614" s="129">
        <v>0</v>
      </c>
      <c r="N614" s="129">
        <v>0</v>
      </c>
    </row>
    <row r="615" spans="1:14" ht="33" customHeight="1" x14ac:dyDescent="0.2">
      <c r="A615" s="80" t="s">
        <v>328</v>
      </c>
      <c r="B615" s="129">
        <v>0</v>
      </c>
      <c r="C615" s="129">
        <v>0</v>
      </c>
      <c r="D615" s="129">
        <v>0</v>
      </c>
      <c r="E615" s="129">
        <v>0</v>
      </c>
      <c r="F615" s="129">
        <v>0</v>
      </c>
      <c r="G615" s="129">
        <v>0</v>
      </c>
      <c r="H615" s="129">
        <v>0</v>
      </c>
      <c r="I615" s="129">
        <v>0</v>
      </c>
      <c r="J615" s="129">
        <v>0</v>
      </c>
      <c r="K615" s="129">
        <v>0</v>
      </c>
      <c r="L615" s="129">
        <v>0</v>
      </c>
      <c r="M615" s="129">
        <v>0</v>
      </c>
      <c r="N615" s="129">
        <v>0</v>
      </c>
    </row>
    <row r="616" spans="1:14" ht="33" customHeight="1" thickBot="1" x14ac:dyDescent="0.25">
      <c r="A616" s="80" t="s">
        <v>255</v>
      </c>
      <c r="B616" s="129">
        <v>0</v>
      </c>
      <c r="C616" s="129">
        <v>0</v>
      </c>
      <c r="D616" s="129">
        <v>0</v>
      </c>
      <c r="E616" s="129">
        <v>0</v>
      </c>
      <c r="F616" s="129">
        <v>0</v>
      </c>
      <c r="G616" s="129">
        <v>0</v>
      </c>
      <c r="H616" s="129">
        <v>0</v>
      </c>
      <c r="I616" s="129">
        <v>0</v>
      </c>
      <c r="J616" s="129">
        <v>0</v>
      </c>
      <c r="K616" s="129">
        <v>0</v>
      </c>
      <c r="L616" s="129">
        <v>0</v>
      </c>
      <c r="M616" s="129">
        <v>0</v>
      </c>
      <c r="N616" s="129">
        <v>0</v>
      </c>
    </row>
    <row r="617" spans="1:14" ht="33" customHeight="1" thickBot="1" x14ac:dyDescent="0.25">
      <c r="A617" s="132" t="s">
        <v>367</v>
      </c>
      <c r="B617" s="133">
        <v>624</v>
      </c>
      <c r="C617" s="133">
        <v>600</v>
      </c>
      <c r="D617" s="133">
        <v>31482.080000000002</v>
      </c>
      <c r="E617" s="133">
        <v>20972.26</v>
      </c>
      <c r="F617" s="133">
        <v>21797.94</v>
      </c>
      <c r="G617" s="133">
        <v>20916.379999999997</v>
      </c>
      <c r="H617" s="133">
        <v>19314.900000000001</v>
      </c>
      <c r="I617" s="133">
        <v>23660.78</v>
      </c>
      <c r="J617" s="133">
        <v>23390.1</v>
      </c>
      <c r="K617" s="133">
        <v>27274.59</v>
      </c>
      <c r="L617" s="133">
        <v>29873.86</v>
      </c>
      <c r="M617" s="133">
        <v>23648.26</v>
      </c>
      <c r="N617" s="133">
        <v>243555.15000000002</v>
      </c>
    </row>
    <row r="618" spans="1:14" ht="33" customHeight="1" x14ac:dyDescent="0.2">
      <c r="A618" s="80" t="s">
        <v>330</v>
      </c>
      <c r="B618" s="129">
        <v>0</v>
      </c>
      <c r="C618" s="129">
        <v>0</v>
      </c>
      <c r="D618" s="129">
        <v>0</v>
      </c>
      <c r="E618" s="129">
        <v>0</v>
      </c>
      <c r="F618" s="129">
        <v>0</v>
      </c>
      <c r="G618" s="129">
        <v>0</v>
      </c>
      <c r="H618" s="129">
        <v>0</v>
      </c>
      <c r="I618" s="129">
        <v>0</v>
      </c>
      <c r="J618" s="129">
        <v>0</v>
      </c>
      <c r="K618" s="129">
        <v>0</v>
      </c>
      <c r="L618" s="129">
        <v>0</v>
      </c>
      <c r="M618" s="129">
        <v>0</v>
      </c>
      <c r="N618" s="135">
        <v>0</v>
      </c>
    </row>
    <row r="619" spans="1:14" ht="33" customHeight="1" x14ac:dyDescent="0.2">
      <c r="A619" s="80" t="s">
        <v>331</v>
      </c>
      <c r="B619" s="129">
        <v>0</v>
      </c>
      <c r="C619" s="129">
        <v>0</v>
      </c>
      <c r="D619" s="129">
        <v>7999.08</v>
      </c>
      <c r="E619" s="129">
        <v>0</v>
      </c>
      <c r="F619" s="129">
        <v>0</v>
      </c>
      <c r="G619" s="129">
        <v>14335.98</v>
      </c>
      <c r="H619" s="129">
        <v>0</v>
      </c>
      <c r="I619" s="129">
        <v>8107.18</v>
      </c>
      <c r="J619" s="129">
        <v>5978.78</v>
      </c>
      <c r="K619" s="129">
        <v>4089.06</v>
      </c>
      <c r="L619" s="129">
        <v>7821.64</v>
      </c>
      <c r="M619" s="129">
        <v>0</v>
      </c>
      <c r="N619" s="135">
        <v>48331.719999999994</v>
      </c>
    </row>
    <row r="620" spans="1:14" ht="33" customHeight="1" x14ac:dyDescent="0.2">
      <c r="A620" s="80" t="s">
        <v>332</v>
      </c>
      <c r="B620" s="129">
        <v>0</v>
      </c>
      <c r="C620" s="129">
        <v>0</v>
      </c>
      <c r="D620" s="129">
        <v>0</v>
      </c>
      <c r="E620" s="129">
        <v>0</v>
      </c>
      <c r="F620" s="129">
        <v>0</v>
      </c>
      <c r="G620" s="129">
        <v>0</v>
      </c>
      <c r="H620" s="129">
        <v>0</v>
      </c>
      <c r="I620" s="129">
        <v>0</v>
      </c>
      <c r="J620" s="129">
        <v>0</v>
      </c>
      <c r="K620" s="129">
        <v>0</v>
      </c>
      <c r="L620" s="129">
        <v>0</v>
      </c>
      <c r="M620" s="129">
        <v>0</v>
      </c>
      <c r="N620" s="135">
        <v>0</v>
      </c>
    </row>
    <row r="621" spans="1:14" ht="33" customHeight="1" x14ac:dyDescent="0.2">
      <c r="A621" s="80" t="s">
        <v>333</v>
      </c>
      <c r="B621" s="129">
        <v>0</v>
      </c>
      <c r="C621" s="129">
        <v>0</v>
      </c>
      <c r="D621" s="129">
        <v>0</v>
      </c>
      <c r="E621" s="129">
        <v>0</v>
      </c>
      <c r="F621" s="129">
        <v>0</v>
      </c>
      <c r="G621" s="129">
        <v>0</v>
      </c>
      <c r="H621" s="129">
        <v>0</v>
      </c>
      <c r="I621" s="129">
        <v>0</v>
      </c>
      <c r="J621" s="129">
        <v>0</v>
      </c>
      <c r="K621" s="129">
        <v>0</v>
      </c>
      <c r="L621" s="129">
        <v>0</v>
      </c>
      <c r="M621" s="129">
        <v>0</v>
      </c>
      <c r="N621" s="135">
        <v>0</v>
      </c>
    </row>
    <row r="622" spans="1:14" ht="33" customHeight="1" x14ac:dyDescent="0.2">
      <c r="A622" s="80" t="s">
        <v>334</v>
      </c>
      <c r="B622" s="129">
        <v>0</v>
      </c>
      <c r="C622" s="129">
        <v>0</v>
      </c>
      <c r="D622" s="129">
        <v>0</v>
      </c>
      <c r="E622" s="129">
        <v>0</v>
      </c>
      <c r="F622" s="129">
        <v>0</v>
      </c>
      <c r="G622" s="129">
        <v>0</v>
      </c>
      <c r="H622" s="129">
        <v>0</v>
      </c>
      <c r="I622" s="129">
        <v>0</v>
      </c>
      <c r="J622" s="129">
        <v>0</v>
      </c>
      <c r="K622" s="129">
        <v>0</v>
      </c>
      <c r="L622" s="129">
        <v>0</v>
      </c>
      <c r="M622" s="129">
        <v>0</v>
      </c>
      <c r="N622" s="135">
        <v>0</v>
      </c>
    </row>
    <row r="623" spans="1:14" ht="33" customHeight="1" x14ac:dyDescent="0.2">
      <c r="A623" s="80" t="s">
        <v>335</v>
      </c>
      <c r="B623" s="129">
        <v>0</v>
      </c>
      <c r="C623" s="129">
        <v>0</v>
      </c>
      <c r="D623" s="129">
        <v>22739</v>
      </c>
      <c r="E623" s="129">
        <v>20300.259999999998</v>
      </c>
      <c r="F623" s="129">
        <v>21269.94</v>
      </c>
      <c r="G623" s="129">
        <v>6268.4</v>
      </c>
      <c r="H623" s="129">
        <v>18906.900000000001</v>
      </c>
      <c r="I623" s="129">
        <v>15097.6</v>
      </c>
      <c r="J623" s="129">
        <v>16859.32</v>
      </c>
      <c r="K623" s="129">
        <v>23017.53</v>
      </c>
      <c r="L623" s="129">
        <v>21452.22</v>
      </c>
      <c r="M623" s="129">
        <v>22832.26</v>
      </c>
      <c r="N623" s="135">
        <v>188743.43000000002</v>
      </c>
    </row>
    <row r="624" spans="1:14" ht="33" customHeight="1" x14ac:dyDescent="0.2">
      <c r="A624" s="80" t="s">
        <v>334</v>
      </c>
      <c r="B624" s="129">
        <v>624</v>
      </c>
      <c r="C624" s="129">
        <v>600</v>
      </c>
      <c r="D624" s="129">
        <v>744</v>
      </c>
      <c r="E624" s="129">
        <v>672</v>
      </c>
      <c r="F624" s="129">
        <v>528</v>
      </c>
      <c r="G624" s="129">
        <v>312</v>
      </c>
      <c r="H624" s="129">
        <v>408</v>
      </c>
      <c r="I624" s="129">
        <v>456</v>
      </c>
      <c r="J624" s="129">
        <v>552</v>
      </c>
      <c r="K624" s="129">
        <v>168</v>
      </c>
      <c r="L624" s="129">
        <v>600</v>
      </c>
      <c r="M624" s="129">
        <v>816</v>
      </c>
      <c r="N624" s="135">
        <v>6480</v>
      </c>
    </row>
    <row r="625" spans="1:14" ht="33" customHeight="1" thickBot="1" x14ac:dyDescent="0.25">
      <c r="A625" s="80" t="s">
        <v>255</v>
      </c>
      <c r="B625" s="129">
        <v>0</v>
      </c>
      <c r="C625" s="129">
        <v>0</v>
      </c>
      <c r="D625" s="129">
        <v>0</v>
      </c>
      <c r="E625" s="129">
        <v>0</v>
      </c>
      <c r="F625" s="129">
        <v>0</v>
      </c>
      <c r="G625" s="129">
        <v>0</v>
      </c>
      <c r="H625" s="129">
        <v>0</v>
      </c>
      <c r="I625" s="129">
        <v>0</v>
      </c>
      <c r="J625" s="129">
        <v>0</v>
      </c>
      <c r="K625" s="129">
        <v>0</v>
      </c>
      <c r="L625" s="129">
        <v>0</v>
      </c>
      <c r="M625" s="129">
        <v>0</v>
      </c>
      <c r="N625" s="135">
        <v>0</v>
      </c>
    </row>
    <row r="626" spans="1:14" ht="33" customHeight="1" thickBot="1" x14ac:dyDescent="0.25">
      <c r="A626" s="132" t="s">
        <v>336</v>
      </c>
      <c r="B626" s="133">
        <v>0</v>
      </c>
      <c r="C626" s="133">
        <v>0</v>
      </c>
      <c r="D626" s="133">
        <v>0</v>
      </c>
      <c r="E626" s="133">
        <v>0</v>
      </c>
      <c r="F626" s="133">
        <v>0</v>
      </c>
      <c r="G626" s="133">
        <v>0</v>
      </c>
      <c r="H626" s="133">
        <v>0</v>
      </c>
      <c r="I626" s="133">
        <v>0</v>
      </c>
      <c r="J626" s="133">
        <v>0</v>
      </c>
      <c r="K626" s="133">
        <v>0</v>
      </c>
      <c r="L626" s="133">
        <v>0</v>
      </c>
      <c r="M626" s="133">
        <v>0</v>
      </c>
      <c r="N626" s="133">
        <v>0</v>
      </c>
    </row>
    <row r="627" spans="1:14" ht="33" customHeight="1" x14ac:dyDescent="0.2">
      <c r="A627" s="80" t="s">
        <v>337</v>
      </c>
      <c r="B627" s="129">
        <v>0</v>
      </c>
      <c r="C627" s="129">
        <v>0</v>
      </c>
      <c r="D627" s="129">
        <v>0</v>
      </c>
      <c r="E627" s="129">
        <v>0</v>
      </c>
      <c r="F627" s="129">
        <v>0</v>
      </c>
      <c r="G627" s="129">
        <v>0</v>
      </c>
      <c r="H627" s="129">
        <v>0</v>
      </c>
      <c r="I627" s="129">
        <v>0</v>
      </c>
      <c r="J627" s="129">
        <v>0</v>
      </c>
      <c r="K627" s="129">
        <v>0</v>
      </c>
      <c r="L627" s="129">
        <v>0</v>
      </c>
      <c r="M627" s="129">
        <v>0</v>
      </c>
      <c r="N627" s="135">
        <v>0</v>
      </c>
    </row>
    <row r="628" spans="1:14" ht="33" customHeight="1" x14ac:dyDescent="0.2">
      <c r="A628" s="80" t="s">
        <v>338</v>
      </c>
      <c r="B628" s="129">
        <v>0</v>
      </c>
      <c r="C628" s="129">
        <v>0</v>
      </c>
      <c r="D628" s="129">
        <v>0</v>
      </c>
      <c r="E628" s="129">
        <v>0</v>
      </c>
      <c r="F628" s="129">
        <v>0</v>
      </c>
      <c r="G628" s="129">
        <v>0</v>
      </c>
      <c r="H628" s="129">
        <v>0</v>
      </c>
      <c r="I628" s="129">
        <v>0</v>
      </c>
      <c r="J628" s="129">
        <v>0</v>
      </c>
      <c r="K628" s="129">
        <v>0</v>
      </c>
      <c r="L628" s="129">
        <v>0</v>
      </c>
      <c r="M628" s="129">
        <v>0</v>
      </c>
      <c r="N628" s="135">
        <v>0</v>
      </c>
    </row>
    <row r="629" spans="1:14" ht="33" customHeight="1" thickBot="1" x14ac:dyDescent="0.25">
      <c r="A629" s="80" t="s">
        <v>255</v>
      </c>
      <c r="B629" s="129">
        <v>0</v>
      </c>
      <c r="C629" s="129">
        <v>0</v>
      </c>
      <c r="D629" s="129">
        <v>0</v>
      </c>
      <c r="E629" s="129">
        <v>0</v>
      </c>
      <c r="F629" s="129">
        <v>0</v>
      </c>
      <c r="G629" s="129">
        <v>0</v>
      </c>
      <c r="H629" s="129">
        <v>0</v>
      </c>
      <c r="I629" s="129">
        <v>0</v>
      </c>
      <c r="J629" s="129">
        <v>0</v>
      </c>
      <c r="K629" s="129">
        <v>0</v>
      </c>
      <c r="L629" s="129">
        <v>0</v>
      </c>
      <c r="M629" s="129">
        <v>0</v>
      </c>
      <c r="N629" s="135">
        <v>0</v>
      </c>
    </row>
    <row r="630" spans="1:14" ht="33" customHeight="1" thickBot="1" x14ac:dyDescent="0.25">
      <c r="A630" s="132" t="s">
        <v>339</v>
      </c>
      <c r="B630" s="133">
        <v>61.2</v>
      </c>
      <c r="C630" s="133">
        <v>97.2</v>
      </c>
      <c r="D630" s="133">
        <v>75.599999999999994</v>
      </c>
      <c r="E630" s="133">
        <v>57.6</v>
      </c>
      <c r="F630" s="133">
        <v>104.4</v>
      </c>
      <c r="G630" s="133">
        <v>1562.4</v>
      </c>
      <c r="H630" s="133">
        <v>93.6</v>
      </c>
      <c r="I630" s="133">
        <v>86.4</v>
      </c>
      <c r="J630" s="133">
        <v>82.8</v>
      </c>
      <c r="K630" s="133">
        <v>1812.78</v>
      </c>
      <c r="L630" s="133">
        <v>86.4</v>
      </c>
      <c r="M630" s="133">
        <v>50.4</v>
      </c>
      <c r="N630" s="133">
        <v>4170.78</v>
      </c>
    </row>
    <row r="631" spans="1:14" ht="33" customHeight="1" thickBot="1" x14ac:dyDescent="0.25">
      <c r="A631" s="137" t="s">
        <v>339</v>
      </c>
      <c r="B631" s="138">
        <v>61.2</v>
      </c>
      <c r="C631" s="138">
        <v>97.2</v>
      </c>
      <c r="D631" s="138">
        <v>75.599999999999994</v>
      </c>
      <c r="E631" s="138">
        <v>57.6</v>
      </c>
      <c r="F631" s="138">
        <v>104.4</v>
      </c>
      <c r="G631" s="138">
        <v>1562.4</v>
      </c>
      <c r="H631" s="138">
        <v>93.6</v>
      </c>
      <c r="I631" s="138">
        <v>86.4</v>
      </c>
      <c r="J631" s="138">
        <v>82.8</v>
      </c>
      <c r="K631" s="138">
        <v>1812.78</v>
      </c>
      <c r="L631" s="138">
        <v>86.4</v>
      </c>
      <c r="M631" s="138">
        <v>50.4</v>
      </c>
      <c r="N631" s="139">
        <v>4170.78</v>
      </c>
    </row>
    <row r="632" spans="1:14" ht="33" customHeight="1" thickBot="1" x14ac:dyDescent="0.25">
      <c r="A632" s="140" t="s">
        <v>250</v>
      </c>
      <c r="B632" s="141">
        <v>155690.82</v>
      </c>
      <c r="C632" s="141">
        <v>110545.19</v>
      </c>
      <c r="D632" s="141">
        <v>177783.64000000004</v>
      </c>
      <c r="E632" s="141">
        <v>167981.44000000003</v>
      </c>
      <c r="F632" s="141">
        <v>163907.69</v>
      </c>
      <c r="G632" s="141">
        <v>165400.31</v>
      </c>
      <c r="H632" s="141">
        <v>168095.32</v>
      </c>
      <c r="I632" s="141">
        <v>165357.71</v>
      </c>
      <c r="J632" s="141">
        <v>168928.86000000002</v>
      </c>
      <c r="K632" s="141">
        <v>168022.81</v>
      </c>
      <c r="L632" s="141">
        <v>141143.38999999998</v>
      </c>
      <c r="M632" s="141">
        <v>157736.26</v>
      </c>
      <c r="N632" s="141">
        <v>1910593.4400000002</v>
      </c>
    </row>
    <row r="633" spans="1:14" ht="33" customHeight="1" x14ac:dyDescent="0.2"/>
    <row r="634" spans="1:14" ht="33" customHeight="1" x14ac:dyDescent="0.2">
      <c r="N634" s="147"/>
    </row>
    <row r="635" spans="1:14" ht="33" customHeight="1" x14ac:dyDescent="0.2"/>
    <row r="636" spans="1:14" ht="33" customHeight="1" x14ac:dyDescent="0.2">
      <c r="A636" s="204" t="s">
        <v>194</v>
      </c>
      <c r="B636" s="204"/>
      <c r="C636" s="204"/>
      <c r="D636" s="204"/>
      <c r="E636" s="204"/>
      <c r="F636" s="204"/>
      <c r="G636" s="204"/>
      <c r="H636" s="204"/>
      <c r="I636" s="204"/>
      <c r="J636" s="204"/>
      <c r="K636" s="204"/>
      <c r="L636" s="204"/>
      <c r="M636" s="204"/>
      <c r="N636" s="204"/>
    </row>
    <row r="637" spans="1:14" ht="33" customHeight="1" thickBot="1" x14ac:dyDescent="0.25">
      <c r="A637" s="2"/>
      <c r="B637" s="2"/>
      <c r="C637" s="2"/>
      <c r="D637" s="2"/>
      <c r="E637" s="2"/>
      <c r="F637" s="2"/>
      <c r="G637" s="2"/>
      <c r="H637" s="2"/>
      <c r="I637" s="2"/>
      <c r="J637" s="2"/>
      <c r="K637" s="2"/>
      <c r="L637" s="2"/>
      <c r="M637" s="2"/>
      <c r="N637" s="20"/>
    </row>
    <row r="638" spans="1:14" s="142" customFormat="1" ht="33" customHeight="1" thickBot="1" x14ac:dyDescent="0.25">
      <c r="A638" s="140"/>
      <c r="B638" s="146" t="s">
        <v>1</v>
      </c>
      <c r="C638" s="146" t="s">
        <v>2</v>
      </c>
      <c r="D638" s="146" t="s">
        <v>3</v>
      </c>
      <c r="E638" s="146" t="s">
        <v>4</v>
      </c>
      <c r="F638" s="146" t="s">
        <v>5</v>
      </c>
      <c r="G638" s="146" t="s">
        <v>6</v>
      </c>
      <c r="H638" s="146" t="s">
        <v>7</v>
      </c>
      <c r="I638" s="146" t="s">
        <v>8</v>
      </c>
      <c r="J638" s="146" t="s">
        <v>9</v>
      </c>
      <c r="K638" s="146" t="s">
        <v>10</v>
      </c>
      <c r="L638" s="146" t="s">
        <v>11</v>
      </c>
      <c r="M638" s="146" t="s">
        <v>12</v>
      </c>
      <c r="N638" s="146" t="s">
        <v>13</v>
      </c>
    </row>
    <row r="639" spans="1:14" ht="33" customHeight="1" thickBot="1" x14ac:dyDescent="0.25">
      <c r="A639" s="127" t="s">
        <v>91</v>
      </c>
      <c r="B639" s="60">
        <v>34440</v>
      </c>
      <c r="C639" s="60">
        <v>28200</v>
      </c>
      <c r="D639" s="60">
        <v>30640</v>
      </c>
      <c r="E639" s="60">
        <v>25360</v>
      </c>
      <c r="F639" s="60">
        <v>33480</v>
      </c>
      <c r="G639" s="60">
        <v>30960</v>
      </c>
      <c r="H639" s="60">
        <v>29800</v>
      </c>
      <c r="I639" s="60">
        <v>24760</v>
      </c>
      <c r="J639" s="60">
        <v>30440</v>
      </c>
      <c r="K639" s="60">
        <v>28800</v>
      </c>
      <c r="L639" s="60">
        <v>33200</v>
      </c>
      <c r="M639" s="60">
        <v>21680</v>
      </c>
      <c r="N639" s="122">
        <f>SUM(B639:M639)</f>
        <v>351760</v>
      </c>
    </row>
    <row r="640" spans="1:14" ht="33" customHeight="1" thickBot="1" x14ac:dyDescent="0.25">
      <c r="A640" s="127" t="s">
        <v>99</v>
      </c>
      <c r="B640" s="60">
        <v>0</v>
      </c>
      <c r="C640" s="60">
        <v>0</v>
      </c>
      <c r="D640" s="60">
        <v>0</v>
      </c>
      <c r="E640" s="60">
        <v>0</v>
      </c>
      <c r="F640" s="60">
        <v>0</v>
      </c>
      <c r="G640" s="60">
        <v>0</v>
      </c>
      <c r="H640" s="60">
        <v>0</v>
      </c>
      <c r="I640" s="60">
        <v>0</v>
      </c>
      <c r="J640" s="60">
        <v>0</v>
      </c>
      <c r="K640" s="60">
        <v>0</v>
      </c>
      <c r="L640" s="60">
        <v>0</v>
      </c>
      <c r="M640" s="60">
        <v>0</v>
      </c>
      <c r="N640" s="122">
        <f>SUM(B640:M640)</f>
        <v>0</v>
      </c>
    </row>
    <row r="641" spans="1:14" ht="33" customHeight="1" thickBot="1" x14ac:dyDescent="0.25">
      <c r="A641" s="127" t="s">
        <v>86</v>
      </c>
      <c r="B641" s="60">
        <v>0</v>
      </c>
      <c r="C641" s="60">
        <v>0</v>
      </c>
      <c r="D641" s="60">
        <v>0</v>
      </c>
      <c r="E641" s="60">
        <v>0</v>
      </c>
      <c r="F641" s="60">
        <v>0</v>
      </c>
      <c r="G641" s="60">
        <v>0</v>
      </c>
      <c r="H641" s="60">
        <v>0</v>
      </c>
      <c r="I641" s="60">
        <v>0</v>
      </c>
      <c r="J641" s="60">
        <v>0</v>
      </c>
      <c r="K641" s="60">
        <v>0</v>
      </c>
      <c r="L641" s="60">
        <v>0</v>
      </c>
      <c r="M641" s="60">
        <v>0</v>
      </c>
      <c r="N641" s="122">
        <f>SUM(B641:M641)</f>
        <v>0</v>
      </c>
    </row>
    <row r="642" spans="1:14" ht="33" customHeight="1" thickBot="1" x14ac:dyDescent="0.25">
      <c r="A642" s="140" t="s">
        <v>13</v>
      </c>
      <c r="B642" s="140">
        <f t="shared" ref="B642:M642" si="0">SUM(B639:B641)</f>
        <v>34440</v>
      </c>
      <c r="C642" s="140">
        <f t="shared" si="0"/>
        <v>28200</v>
      </c>
      <c r="D642" s="140">
        <f t="shared" si="0"/>
        <v>30640</v>
      </c>
      <c r="E642" s="140">
        <f t="shared" si="0"/>
        <v>25360</v>
      </c>
      <c r="F642" s="140">
        <f t="shared" si="0"/>
        <v>33480</v>
      </c>
      <c r="G642" s="140">
        <f t="shared" si="0"/>
        <v>30960</v>
      </c>
      <c r="H642" s="140">
        <f t="shared" si="0"/>
        <v>29800</v>
      </c>
      <c r="I642" s="140">
        <f t="shared" si="0"/>
        <v>24760</v>
      </c>
      <c r="J642" s="140">
        <f t="shared" si="0"/>
        <v>30440</v>
      </c>
      <c r="K642" s="140">
        <f t="shared" si="0"/>
        <v>28800</v>
      </c>
      <c r="L642" s="140">
        <f t="shared" si="0"/>
        <v>33200</v>
      </c>
      <c r="M642" s="140">
        <f t="shared" si="0"/>
        <v>21680</v>
      </c>
      <c r="N642" s="140">
        <f>SUM(B642:M642)</f>
        <v>351760</v>
      </c>
    </row>
    <row r="643" spans="1:14" ht="33" customHeight="1" x14ac:dyDescent="0.2"/>
    <row r="644" spans="1:14" x14ac:dyDescent="0.2">
      <c r="N644" s="147"/>
    </row>
  </sheetData>
  <mergeCells count="15">
    <mergeCell ref="A2:N2"/>
    <mergeCell ref="A4:D4"/>
    <mergeCell ref="A636:N636"/>
    <mergeCell ref="A12:N13"/>
    <mergeCell ref="A116:N117"/>
    <mergeCell ref="A220:N221"/>
    <mergeCell ref="A324:N325"/>
    <mergeCell ref="A428:N429"/>
    <mergeCell ref="A532:N533"/>
    <mergeCell ref="A10:D10"/>
    <mergeCell ref="A5:D5"/>
    <mergeCell ref="A6:D6"/>
    <mergeCell ref="A7:D7"/>
    <mergeCell ref="A8:D8"/>
    <mergeCell ref="A9:D9"/>
  </mergeCells>
  <pageMargins left="0.70866141732283472" right="0.70866141732283472" top="0.74803149606299213" bottom="0.74803149606299213" header="0.31496062992125984" footer="0.31496062992125984"/>
  <pageSetup paperSize="9" scale="75" fitToHeight="0" orientation="landscape" r:id="rId1"/>
  <headerFooter>
    <oddHeader>&amp;L&amp;G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2"/>
  <sheetViews>
    <sheetView showGridLines="0" showRowColHeaders="0" showRuler="0" view="pageLayout" topLeftCell="A524" zoomScale="75" zoomScaleNormal="100" zoomScaleSheetLayoutView="100" zoomScalePageLayoutView="75" workbookViewId="0">
      <selection activeCell="A528" sqref="A528"/>
    </sheetView>
  </sheetViews>
  <sheetFormatPr baseColWidth="10" defaultRowHeight="12.75" customHeight="1" x14ac:dyDescent="0.2"/>
  <cols>
    <col min="1" max="1" width="12.7109375" style="84" customWidth="1"/>
    <col min="2" max="13" width="12.7109375" style="2" customWidth="1"/>
    <col min="14" max="14" width="12.7109375" style="20" customWidth="1"/>
    <col min="15" max="15" width="15.7109375" style="2" customWidth="1"/>
    <col min="16" max="16384" width="11.42578125" style="2"/>
  </cols>
  <sheetData>
    <row r="2" spans="1:14" s="49" customFormat="1" ht="24.95" customHeight="1" x14ac:dyDescent="0.2">
      <c r="A2" s="200" t="s">
        <v>235</v>
      </c>
      <c r="B2" s="200"/>
      <c r="C2" s="200"/>
      <c r="D2" s="200"/>
      <c r="E2" s="200"/>
      <c r="F2" s="200"/>
      <c r="G2" s="200"/>
      <c r="H2" s="200"/>
      <c r="I2" s="200"/>
      <c r="J2" s="200"/>
      <c r="K2" s="200"/>
      <c r="L2" s="200"/>
      <c r="M2" s="200"/>
      <c r="N2" s="200"/>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8"/>
      <c r="D4" s="119"/>
      <c r="E4" s="54"/>
      <c r="F4" s="25"/>
      <c r="G4" s="25"/>
      <c r="H4" s="15"/>
      <c r="I4" s="15"/>
      <c r="J4" s="15"/>
      <c r="K4" s="15"/>
      <c r="L4" s="15"/>
      <c r="M4" s="15"/>
      <c r="N4" s="16"/>
    </row>
    <row r="5" spans="1:14" s="49" customFormat="1" ht="18" customHeight="1" thickTop="1" thickBot="1" x14ac:dyDescent="0.25">
      <c r="A5" s="117" t="s">
        <v>31</v>
      </c>
      <c r="B5" s="118"/>
      <c r="C5" s="118"/>
      <c r="D5" s="119"/>
      <c r="E5" s="54"/>
      <c r="F5" s="25"/>
      <c r="G5" s="25"/>
      <c r="H5" s="15"/>
      <c r="I5" s="15"/>
      <c r="J5" s="15"/>
      <c r="K5" s="15"/>
      <c r="L5" s="15"/>
      <c r="M5" s="15"/>
      <c r="N5" s="16"/>
    </row>
    <row r="6" spans="1:14" s="49" customFormat="1" ht="18" customHeight="1" thickTop="1" thickBot="1" x14ac:dyDescent="0.25">
      <c r="A6" s="117" t="s">
        <v>50</v>
      </c>
      <c r="B6" s="118"/>
      <c r="C6" s="118"/>
      <c r="D6" s="119"/>
      <c r="E6" s="54"/>
      <c r="F6" s="25"/>
      <c r="G6" s="25"/>
      <c r="H6" s="15"/>
      <c r="I6" s="15"/>
      <c r="J6" s="15"/>
      <c r="K6" s="15"/>
      <c r="L6" s="15"/>
      <c r="M6" s="15"/>
      <c r="N6" s="16"/>
    </row>
    <row r="7" spans="1:14" s="49" customFormat="1" ht="18" customHeight="1" thickTop="1" thickBot="1" x14ac:dyDescent="0.25">
      <c r="A7" s="117" t="s">
        <v>230</v>
      </c>
      <c r="B7" s="118"/>
      <c r="C7" s="118"/>
      <c r="D7" s="119"/>
      <c r="E7" s="54"/>
      <c r="F7" s="25"/>
      <c r="G7" s="25"/>
      <c r="H7" s="15"/>
      <c r="I7" s="15"/>
      <c r="J7" s="15"/>
      <c r="K7" s="15"/>
      <c r="L7" s="15"/>
      <c r="M7" s="15"/>
      <c r="N7" s="16"/>
    </row>
    <row r="8" spans="1:14" s="49" customFormat="1" ht="18" customHeight="1" thickTop="1" thickBot="1" x14ac:dyDescent="0.25">
      <c r="A8" s="117" t="s">
        <v>231</v>
      </c>
      <c r="B8" s="118"/>
      <c r="C8" s="118"/>
      <c r="D8" s="119"/>
      <c r="E8" s="54"/>
      <c r="F8" s="25"/>
      <c r="G8" s="25"/>
      <c r="H8" s="15"/>
      <c r="I8" s="15"/>
      <c r="J8" s="15"/>
      <c r="K8" s="15"/>
      <c r="L8" s="15"/>
      <c r="M8" s="15"/>
      <c r="N8" s="16"/>
    </row>
    <row r="9" spans="1:14" s="49" customFormat="1" ht="18" customHeight="1" thickTop="1" thickBot="1" x14ac:dyDescent="0.25">
      <c r="A9" s="117" t="s">
        <v>232</v>
      </c>
      <c r="B9" s="118"/>
      <c r="C9" s="118"/>
      <c r="D9" s="119"/>
      <c r="E9" s="54"/>
      <c r="F9" s="25"/>
      <c r="G9" s="25"/>
      <c r="H9" s="15"/>
      <c r="I9" s="15"/>
      <c r="J9" s="15"/>
      <c r="K9" s="15"/>
      <c r="L9" s="15"/>
      <c r="M9" s="15"/>
      <c r="N9" s="16"/>
    </row>
    <row r="10" spans="1:14" s="49" customFormat="1" ht="18" customHeight="1" thickTop="1" x14ac:dyDescent="0.2">
      <c r="A10" s="83"/>
      <c r="B10" s="38"/>
      <c r="C10" s="38"/>
      <c r="D10" s="38"/>
      <c r="E10" s="38"/>
      <c r="F10" s="25"/>
      <c r="G10" s="25"/>
      <c r="H10" s="15"/>
      <c r="I10" s="15"/>
      <c r="J10" s="15"/>
      <c r="K10" s="15"/>
      <c r="L10" s="15"/>
      <c r="M10" s="15"/>
      <c r="N10" s="16"/>
    </row>
    <row r="11" spans="1:14" ht="33" customHeight="1" x14ac:dyDescent="0.2">
      <c r="A11" s="220" t="s">
        <v>340</v>
      </c>
      <c r="B11" s="220"/>
      <c r="C11" s="220"/>
      <c r="D11" s="220"/>
      <c r="E11" s="220"/>
      <c r="F11" s="220"/>
      <c r="G11" s="220"/>
      <c r="H11" s="220"/>
      <c r="I11" s="220"/>
      <c r="J11" s="220"/>
      <c r="K11" s="220"/>
      <c r="L11" s="220"/>
      <c r="M11" s="220"/>
      <c r="N11" s="220"/>
    </row>
    <row r="12" spans="1:14" ht="33" customHeight="1" thickBot="1" x14ac:dyDescent="0.25">
      <c r="A12" s="221"/>
      <c r="B12" s="221"/>
      <c r="C12" s="221"/>
      <c r="D12" s="221"/>
      <c r="E12" s="221"/>
      <c r="F12" s="221"/>
      <c r="G12" s="221"/>
      <c r="H12" s="221"/>
      <c r="I12" s="221"/>
      <c r="J12" s="221"/>
      <c r="K12" s="221"/>
      <c r="L12" s="221"/>
      <c r="M12" s="221"/>
      <c r="N12" s="221"/>
    </row>
    <row r="13" spans="1:14" ht="33" customHeight="1" thickBot="1" x14ac:dyDescent="0.25">
      <c r="A13" s="72" t="s">
        <v>237</v>
      </c>
      <c r="B13" s="73" t="s">
        <v>238</v>
      </c>
      <c r="C13" s="73" t="s">
        <v>239</v>
      </c>
      <c r="D13" s="73" t="s">
        <v>240</v>
      </c>
      <c r="E13" s="73" t="s">
        <v>241</v>
      </c>
      <c r="F13" s="73" t="s">
        <v>242</v>
      </c>
      <c r="G13" s="73" t="s">
        <v>243</v>
      </c>
      <c r="H13" s="73" t="s">
        <v>244</v>
      </c>
      <c r="I13" s="73" t="s">
        <v>245</v>
      </c>
      <c r="J13" s="73" t="s">
        <v>246</v>
      </c>
      <c r="K13" s="73" t="s">
        <v>247</v>
      </c>
      <c r="L13" s="73" t="s">
        <v>248</v>
      </c>
      <c r="M13" s="73" t="s">
        <v>249</v>
      </c>
      <c r="N13" s="74" t="s">
        <v>250</v>
      </c>
    </row>
    <row r="14" spans="1:14" ht="33" customHeight="1" thickBot="1" x14ac:dyDescent="0.25">
      <c r="A14" s="76" t="s">
        <v>251</v>
      </c>
      <c r="B14" s="61">
        <v>10442.119999999999</v>
      </c>
      <c r="C14" s="61">
        <v>3130.8199999999997</v>
      </c>
      <c r="D14" s="61">
        <v>0</v>
      </c>
      <c r="E14" s="61">
        <v>1507.85</v>
      </c>
      <c r="F14" s="61">
        <v>4404.79</v>
      </c>
      <c r="G14" s="61">
        <v>4699.17</v>
      </c>
      <c r="H14" s="61">
        <v>2385.06</v>
      </c>
      <c r="I14" s="61">
        <v>1247.72</v>
      </c>
      <c r="J14" s="61">
        <v>1893.31</v>
      </c>
      <c r="K14" s="61">
        <v>1017.3</v>
      </c>
      <c r="L14" s="61">
        <v>3548.21</v>
      </c>
      <c r="M14" s="61">
        <v>6015.66</v>
      </c>
      <c r="N14" s="61">
        <v>40292.01</v>
      </c>
    </row>
    <row r="15" spans="1:14" ht="33" customHeight="1" x14ac:dyDescent="0.2">
      <c r="A15" s="77" t="s">
        <v>252</v>
      </c>
      <c r="B15" s="64">
        <v>10442.119999999999</v>
      </c>
      <c r="C15" s="62">
        <v>3130.8199999999997</v>
      </c>
      <c r="D15" s="62">
        <v>0</v>
      </c>
      <c r="E15" s="62">
        <v>1507.85</v>
      </c>
      <c r="F15" s="62">
        <v>4404.79</v>
      </c>
      <c r="G15" s="62">
        <v>4121.03</v>
      </c>
      <c r="H15" s="62">
        <v>989.4</v>
      </c>
      <c r="I15" s="62">
        <v>1247.72</v>
      </c>
      <c r="J15" s="62">
        <v>1893.31</v>
      </c>
      <c r="K15" s="62">
        <v>1017.3</v>
      </c>
      <c r="L15" s="62">
        <v>3548.21</v>
      </c>
      <c r="M15" s="62">
        <v>6015.66</v>
      </c>
      <c r="N15" s="63">
        <v>38318.21</v>
      </c>
    </row>
    <row r="16" spans="1:14" ht="33" customHeight="1" x14ac:dyDescent="0.2">
      <c r="A16" s="77" t="s">
        <v>234</v>
      </c>
      <c r="B16" s="64">
        <v>0</v>
      </c>
      <c r="C16" s="62">
        <v>0</v>
      </c>
      <c r="D16" s="62">
        <v>0</v>
      </c>
      <c r="E16" s="62">
        <v>0</v>
      </c>
      <c r="F16" s="62">
        <v>0</v>
      </c>
      <c r="G16" s="62">
        <v>0</v>
      </c>
      <c r="H16" s="62">
        <v>652.62</v>
      </c>
      <c r="I16" s="62">
        <v>0</v>
      </c>
      <c r="J16" s="62">
        <v>0</v>
      </c>
      <c r="K16" s="62">
        <v>0</v>
      </c>
      <c r="L16" s="62">
        <v>0</v>
      </c>
      <c r="M16" s="62">
        <v>0</v>
      </c>
      <c r="N16" s="63">
        <v>652.62</v>
      </c>
    </row>
    <row r="17" spans="1:14" ht="33" customHeight="1" x14ac:dyDescent="0.2">
      <c r="A17" s="77" t="s">
        <v>253</v>
      </c>
      <c r="B17" s="64">
        <v>0</v>
      </c>
      <c r="C17" s="62">
        <v>0</v>
      </c>
      <c r="D17" s="62">
        <v>0</v>
      </c>
      <c r="E17" s="62">
        <v>0</v>
      </c>
      <c r="F17" s="62">
        <v>0</v>
      </c>
      <c r="G17" s="62">
        <v>578.14</v>
      </c>
      <c r="H17" s="62">
        <v>743.04</v>
      </c>
      <c r="I17" s="62">
        <v>0</v>
      </c>
      <c r="J17" s="62">
        <v>0</v>
      </c>
      <c r="K17" s="62">
        <v>0</v>
      </c>
      <c r="L17" s="62">
        <v>0</v>
      </c>
      <c r="M17" s="62">
        <v>0</v>
      </c>
      <c r="N17" s="63">
        <v>1321.1799999999998</v>
      </c>
    </row>
    <row r="18" spans="1:14" ht="33" customHeight="1" x14ac:dyDescent="0.2">
      <c r="A18" s="78" t="s">
        <v>254</v>
      </c>
      <c r="B18" s="64">
        <v>0</v>
      </c>
      <c r="C18" s="62">
        <v>0</v>
      </c>
      <c r="D18" s="62">
        <v>0</v>
      </c>
      <c r="E18" s="62">
        <v>0</v>
      </c>
      <c r="F18" s="62">
        <v>0</v>
      </c>
      <c r="G18" s="62">
        <v>0</v>
      </c>
      <c r="H18" s="62">
        <v>0</v>
      </c>
      <c r="I18" s="62">
        <v>0</v>
      </c>
      <c r="J18" s="62">
        <v>0</v>
      </c>
      <c r="K18" s="62">
        <v>0</v>
      </c>
      <c r="L18" s="62">
        <v>0</v>
      </c>
      <c r="M18" s="62">
        <v>0</v>
      </c>
      <c r="N18" s="63">
        <v>0</v>
      </c>
    </row>
    <row r="19" spans="1:14" ht="33" customHeight="1" thickBot="1" x14ac:dyDescent="0.25">
      <c r="A19" s="79" t="s">
        <v>255</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65" t="s">
        <v>256</v>
      </c>
      <c r="B20" s="66">
        <v>0</v>
      </c>
      <c r="C20" s="66">
        <v>0</v>
      </c>
      <c r="D20" s="66">
        <v>11893.24</v>
      </c>
      <c r="E20" s="66">
        <v>6544.1399999999994</v>
      </c>
      <c r="F20" s="66">
        <v>0</v>
      </c>
      <c r="G20" s="66">
        <v>1389.94</v>
      </c>
      <c r="H20" s="66">
        <v>8646.0199999999986</v>
      </c>
      <c r="I20" s="66">
        <v>2694.5</v>
      </c>
      <c r="J20" s="66">
        <v>6412.2800000000007</v>
      </c>
      <c r="K20" s="66">
        <v>2996.7200000000003</v>
      </c>
      <c r="L20" s="66">
        <v>3453.4</v>
      </c>
      <c r="M20" s="66">
        <v>2642.34</v>
      </c>
      <c r="N20" s="66">
        <v>46672.58</v>
      </c>
    </row>
    <row r="21" spans="1:14" ht="33" customHeight="1" x14ac:dyDescent="0.2">
      <c r="A21" s="80" t="s">
        <v>257</v>
      </c>
      <c r="B21" s="62">
        <v>0</v>
      </c>
      <c r="C21" s="62">
        <v>0</v>
      </c>
      <c r="D21" s="62">
        <v>11893.24</v>
      </c>
      <c r="E21" s="62">
        <v>5220.8599999999997</v>
      </c>
      <c r="F21" s="62">
        <v>0</v>
      </c>
      <c r="G21" s="62">
        <v>0</v>
      </c>
      <c r="H21" s="62">
        <v>8235.239999999998</v>
      </c>
      <c r="I21" s="62">
        <v>2694.5</v>
      </c>
      <c r="J21" s="62">
        <v>1523.9400000000003</v>
      </c>
      <c r="K21" s="62">
        <v>1598.42</v>
      </c>
      <c r="L21" s="62">
        <v>3453.4</v>
      </c>
      <c r="M21" s="62">
        <v>2642.34</v>
      </c>
      <c r="N21" s="63">
        <v>37261.94</v>
      </c>
    </row>
    <row r="22" spans="1:14" ht="33" customHeight="1" x14ac:dyDescent="0.2">
      <c r="A22" s="80" t="s">
        <v>258</v>
      </c>
      <c r="B22" s="62">
        <v>0</v>
      </c>
      <c r="C22" s="62">
        <v>0</v>
      </c>
      <c r="D22" s="62">
        <v>0</v>
      </c>
      <c r="E22" s="62">
        <v>1323.28</v>
      </c>
      <c r="F22" s="62">
        <v>0</v>
      </c>
      <c r="G22" s="62">
        <v>1389.94</v>
      </c>
      <c r="H22" s="62">
        <v>410.78</v>
      </c>
      <c r="I22" s="62">
        <v>0</v>
      </c>
      <c r="J22" s="62">
        <v>4888.34</v>
      </c>
      <c r="K22" s="62">
        <v>1398.3</v>
      </c>
      <c r="L22" s="62">
        <v>0</v>
      </c>
      <c r="M22" s="62">
        <v>0</v>
      </c>
      <c r="N22" s="63">
        <v>9410.64</v>
      </c>
    </row>
    <row r="23" spans="1:14" ht="33" customHeight="1" x14ac:dyDescent="0.2">
      <c r="A23" s="80" t="s">
        <v>259</v>
      </c>
      <c r="B23" s="62">
        <v>0</v>
      </c>
      <c r="C23" s="62">
        <v>0</v>
      </c>
      <c r="D23" s="62">
        <v>0</v>
      </c>
      <c r="E23" s="62">
        <v>0</v>
      </c>
      <c r="F23" s="62">
        <v>0</v>
      </c>
      <c r="G23" s="62">
        <v>0</v>
      </c>
      <c r="H23" s="62">
        <v>0</v>
      </c>
      <c r="I23" s="62">
        <v>0</v>
      </c>
      <c r="J23" s="62">
        <v>0</v>
      </c>
      <c r="K23" s="62">
        <v>0</v>
      </c>
      <c r="L23" s="62">
        <v>0</v>
      </c>
      <c r="M23" s="62">
        <v>0</v>
      </c>
      <c r="N23" s="63">
        <v>0</v>
      </c>
    </row>
    <row r="24" spans="1:14" ht="33" customHeight="1" x14ac:dyDescent="0.2">
      <c r="A24" s="80" t="s">
        <v>260</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261</v>
      </c>
      <c r="B25" s="62">
        <v>0</v>
      </c>
      <c r="C25" s="62">
        <v>0</v>
      </c>
      <c r="D25" s="62">
        <v>0</v>
      </c>
      <c r="E25" s="62">
        <v>0</v>
      </c>
      <c r="F25" s="62">
        <v>0</v>
      </c>
      <c r="G25" s="62">
        <v>0</v>
      </c>
      <c r="H25" s="62">
        <v>0</v>
      </c>
      <c r="I25" s="62">
        <v>0</v>
      </c>
      <c r="J25" s="62">
        <v>0</v>
      </c>
      <c r="K25" s="62">
        <v>0</v>
      </c>
      <c r="L25" s="62">
        <v>0</v>
      </c>
      <c r="M25" s="62">
        <v>0</v>
      </c>
      <c r="N25" s="63">
        <v>0</v>
      </c>
    </row>
    <row r="26" spans="1:14" ht="33" customHeight="1" thickBot="1" x14ac:dyDescent="0.25">
      <c r="A26" s="80" t="s">
        <v>262</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65" t="s">
        <v>263</v>
      </c>
      <c r="B27" s="66">
        <v>0</v>
      </c>
      <c r="C27" s="66">
        <v>0</v>
      </c>
      <c r="D27" s="66">
        <v>0</v>
      </c>
      <c r="E27" s="66">
        <v>0</v>
      </c>
      <c r="F27" s="66">
        <v>0</v>
      </c>
      <c r="G27" s="66">
        <v>0</v>
      </c>
      <c r="H27" s="66">
        <v>0</v>
      </c>
      <c r="I27" s="66">
        <v>0</v>
      </c>
      <c r="J27" s="66">
        <v>0</v>
      </c>
      <c r="K27" s="66">
        <v>0</v>
      </c>
      <c r="L27" s="66">
        <v>0</v>
      </c>
      <c r="M27" s="66">
        <v>0</v>
      </c>
      <c r="N27" s="66">
        <v>0</v>
      </c>
    </row>
    <row r="28" spans="1:14" ht="33" customHeight="1" x14ac:dyDescent="0.2">
      <c r="A28" s="80" t="s">
        <v>264</v>
      </c>
      <c r="B28" s="62">
        <v>0</v>
      </c>
      <c r="C28" s="62">
        <v>0</v>
      </c>
      <c r="D28" s="62">
        <v>0</v>
      </c>
      <c r="E28" s="62">
        <v>0</v>
      </c>
      <c r="F28" s="62">
        <v>0</v>
      </c>
      <c r="G28" s="62">
        <v>0</v>
      </c>
      <c r="H28" s="62">
        <v>0</v>
      </c>
      <c r="I28" s="62">
        <v>0</v>
      </c>
      <c r="J28" s="62">
        <v>0</v>
      </c>
      <c r="K28" s="62">
        <v>0</v>
      </c>
      <c r="L28" s="62">
        <v>0</v>
      </c>
      <c r="M28" s="62">
        <v>0</v>
      </c>
      <c r="N28" s="63">
        <v>0</v>
      </c>
    </row>
    <row r="29" spans="1:14" ht="33" customHeight="1" x14ac:dyDescent="0.2">
      <c r="A29" s="80" t="s">
        <v>265</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266</v>
      </c>
      <c r="B30" s="62">
        <v>0</v>
      </c>
      <c r="C30" s="62">
        <v>0</v>
      </c>
      <c r="D30" s="62">
        <v>0</v>
      </c>
      <c r="E30" s="62">
        <v>0</v>
      </c>
      <c r="F30" s="62">
        <v>0</v>
      </c>
      <c r="G30" s="62">
        <v>0</v>
      </c>
      <c r="H30" s="62">
        <v>0</v>
      </c>
      <c r="I30" s="62">
        <v>0</v>
      </c>
      <c r="J30" s="62">
        <v>0</v>
      </c>
      <c r="K30" s="62">
        <v>0</v>
      </c>
      <c r="L30" s="62">
        <v>0</v>
      </c>
      <c r="M30" s="62">
        <v>0</v>
      </c>
      <c r="N30" s="63">
        <v>0</v>
      </c>
    </row>
    <row r="31" spans="1:14" ht="33" customHeight="1" thickBot="1" x14ac:dyDescent="0.25">
      <c r="A31" s="80" t="s">
        <v>267</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65" t="s">
        <v>268</v>
      </c>
      <c r="B32" s="67">
        <v>0</v>
      </c>
      <c r="C32" s="67">
        <v>1400</v>
      </c>
      <c r="D32" s="67">
        <v>-1180</v>
      </c>
      <c r="E32" s="67">
        <v>210</v>
      </c>
      <c r="F32" s="67">
        <v>165</v>
      </c>
      <c r="G32" s="67">
        <v>115</v>
      </c>
      <c r="H32" s="67">
        <v>257.5</v>
      </c>
      <c r="I32" s="67">
        <v>0</v>
      </c>
      <c r="J32" s="67">
        <v>291.5</v>
      </c>
      <c r="K32" s="67">
        <v>202.5</v>
      </c>
      <c r="L32" s="67">
        <v>372.5</v>
      </c>
      <c r="M32" s="67">
        <v>305</v>
      </c>
      <c r="N32" s="67">
        <v>2139</v>
      </c>
    </row>
    <row r="33" spans="1:14" ht="33" customHeight="1" x14ac:dyDescent="0.2">
      <c r="A33" s="80" t="s">
        <v>269</v>
      </c>
      <c r="B33" s="62">
        <v>0</v>
      </c>
      <c r="C33" s="62">
        <v>0</v>
      </c>
      <c r="D33" s="62">
        <v>0</v>
      </c>
      <c r="E33" s="62">
        <v>0</v>
      </c>
      <c r="F33" s="62">
        <v>0</v>
      </c>
      <c r="G33" s="62">
        <v>0</v>
      </c>
      <c r="H33" s="62">
        <v>0</v>
      </c>
      <c r="I33" s="62">
        <v>0</v>
      </c>
      <c r="J33" s="62">
        <v>0</v>
      </c>
      <c r="K33" s="62">
        <v>0</v>
      </c>
      <c r="L33" s="62">
        <v>0</v>
      </c>
      <c r="M33" s="62">
        <v>0</v>
      </c>
      <c r="N33" s="68">
        <v>0</v>
      </c>
    </row>
    <row r="34" spans="1:14" ht="33" customHeight="1" thickBot="1" x14ac:dyDescent="0.25">
      <c r="A34" s="80" t="s">
        <v>270</v>
      </c>
      <c r="B34" s="62">
        <v>0</v>
      </c>
      <c r="C34" s="62">
        <v>1400</v>
      </c>
      <c r="D34" s="62">
        <v>-1180</v>
      </c>
      <c r="E34" s="62">
        <v>210</v>
      </c>
      <c r="F34" s="62">
        <v>165</v>
      </c>
      <c r="G34" s="62">
        <v>115</v>
      </c>
      <c r="H34" s="62">
        <v>257.5</v>
      </c>
      <c r="I34" s="62">
        <v>0</v>
      </c>
      <c r="J34" s="62">
        <v>291.5</v>
      </c>
      <c r="K34" s="62">
        <v>202.5</v>
      </c>
      <c r="L34" s="62">
        <v>372.5</v>
      </c>
      <c r="M34" s="62">
        <v>305</v>
      </c>
      <c r="N34" s="68">
        <v>2139</v>
      </c>
    </row>
    <row r="35" spans="1:14" ht="33" customHeight="1" thickBot="1" x14ac:dyDescent="0.25">
      <c r="A35" s="65" t="s">
        <v>271</v>
      </c>
      <c r="B35" s="66">
        <v>162447.94</v>
      </c>
      <c r="C35" s="66">
        <v>122551.69000000002</v>
      </c>
      <c r="D35" s="66">
        <v>203349.64</v>
      </c>
      <c r="E35" s="66">
        <v>279074.46000000002</v>
      </c>
      <c r="F35" s="66">
        <v>333335.9800000001</v>
      </c>
      <c r="G35" s="66">
        <v>304667.17000000016</v>
      </c>
      <c r="H35" s="66">
        <v>333140.18</v>
      </c>
      <c r="I35" s="66">
        <v>302215.51</v>
      </c>
      <c r="J35" s="66">
        <v>310683.54000000004</v>
      </c>
      <c r="K35" s="66">
        <v>301570.28000000014</v>
      </c>
      <c r="L35" s="66">
        <v>219243.78</v>
      </c>
      <c r="M35" s="66">
        <v>134291.89999999994</v>
      </c>
      <c r="N35" s="66">
        <v>3006572.0700000008</v>
      </c>
    </row>
    <row r="36" spans="1:14" ht="33" customHeight="1" x14ac:dyDescent="0.2">
      <c r="A36" s="80" t="s">
        <v>272</v>
      </c>
      <c r="B36" s="62">
        <v>0</v>
      </c>
      <c r="C36" s="62">
        <v>0</v>
      </c>
      <c r="D36" s="62">
        <v>0</v>
      </c>
      <c r="E36" s="62">
        <v>0</v>
      </c>
      <c r="F36" s="62">
        <v>0</v>
      </c>
      <c r="G36" s="62">
        <v>0</v>
      </c>
      <c r="H36" s="62">
        <v>0</v>
      </c>
      <c r="I36" s="62">
        <v>0</v>
      </c>
      <c r="J36" s="62">
        <v>0</v>
      </c>
      <c r="K36" s="62">
        <v>0</v>
      </c>
      <c r="L36" s="62">
        <v>0</v>
      </c>
      <c r="M36" s="62">
        <v>0</v>
      </c>
      <c r="N36" s="68">
        <v>0</v>
      </c>
    </row>
    <row r="37" spans="1:14" ht="33" customHeight="1" x14ac:dyDescent="0.2">
      <c r="A37" s="80" t="s">
        <v>273</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274</v>
      </c>
      <c r="B38" s="62">
        <v>25156.389999999996</v>
      </c>
      <c r="C38" s="62">
        <v>6937.4000000000005</v>
      </c>
      <c r="D38" s="62">
        <v>10159.18</v>
      </c>
      <c r="E38" s="62">
        <v>3819.41</v>
      </c>
      <c r="F38" s="62">
        <v>4435.07</v>
      </c>
      <c r="G38" s="62">
        <v>4451.47</v>
      </c>
      <c r="H38" s="62">
        <v>5900.51</v>
      </c>
      <c r="I38" s="62">
        <v>7963.8599999999988</v>
      </c>
      <c r="J38" s="62">
        <v>6377.35</v>
      </c>
      <c r="K38" s="62">
        <v>4631.88</v>
      </c>
      <c r="L38" s="62">
        <v>5700.74</v>
      </c>
      <c r="M38" s="62">
        <v>15949.56</v>
      </c>
      <c r="N38" s="68">
        <v>101482.82000000002</v>
      </c>
    </row>
    <row r="39" spans="1:14" ht="33" customHeight="1" x14ac:dyDescent="0.2">
      <c r="A39" s="80" t="s">
        <v>275</v>
      </c>
      <c r="B39" s="62">
        <v>17899.11</v>
      </c>
      <c r="C39" s="62">
        <v>25393.69</v>
      </c>
      <c r="D39" s="62">
        <v>81788.77</v>
      </c>
      <c r="E39" s="62">
        <v>99873.29</v>
      </c>
      <c r="F39" s="62">
        <v>70882.979999999981</v>
      </c>
      <c r="G39" s="62">
        <v>110636.04000000004</v>
      </c>
      <c r="H39" s="62">
        <v>101647.27000000003</v>
      </c>
      <c r="I39" s="62">
        <v>69198.019999999975</v>
      </c>
      <c r="J39" s="62">
        <v>57892.29</v>
      </c>
      <c r="K39" s="62">
        <v>57836.289999999994</v>
      </c>
      <c r="L39" s="62">
        <v>12943.810000000001</v>
      </c>
      <c r="M39" s="62">
        <v>12295.330000000002</v>
      </c>
      <c r="N39" s="68">
        <v>718286.89000000013</v>
      </c>
    </row>
    <row r="40" spans="1:14" ht="33" customHeight="1" x14ac:dyDescent="0.2">
      <c r="A40" s="80" t="s">
        <v>276</v>
      </c>
      <c r="B40" s="62">
        <v>0</v>
      </c>
      <c r="C40" s="62">
        <v>0</v>
      </c>
      <c r="D40" s="62">
        <v>0</v>
      </c>
      <c r="E40" s="62">
        <v>0</v>
      </c>
      <c r="F40" s="62">
        <v>0</v>
      </c>
      <c r="G40" s="62">
        <v>0</v>
      </c>
      <c r="H40" s="62">
        <v>0</v>
      </c>
      <c r="I40" s="62">
        <v>0</v>
      </c>
      <c r="J40" s="62">
        <v>0</v>
      </c>
      <c r="K40" s="62">
        <v>0</v>
      </c>
      <c r="L40" s="62">
        <v>0</v>
      </c>
      <c r="M40" s="62">
        <v>0</v>
      </c>
      <c r="N40" s="68">
        <v>0</v>
      </c>
    </row>
    <row r="41" spans="1:14" ht="33" customHeight="1" x14ac:dyDescent="0.2">
      <c r="A41" s="80" t="s">
        <v>277</v>
      </c>
      <c r="B41" s="62">
        <v>62932.91</v>
      </c>
      <c r="C41" s="62">
        <v>45967.049999999996</v>
      </c>
      <c r="D41" s="62">
        <v>49497.37</v>
      </c>
      <c r="E41" s="62">
        <v>14413.83</v>
      </c>
      <c r="F41" s="62">
        <v>3669.9399999999996</v>
      </c>
      <c r="G41" s="62">
        <v>13513.99</v>
      </c>
      <c r="H41" s="62">
        <v>7827.92</v>
      </c>
      <c r="I41" s="62">
        <v>17009.189999999999</v>
      </c>
      <c r="J41" s="62">
        <v>3765.19</v>
      </c>
      <c r="K41" s="62">
        <v>9469.1200000000008</v>
      </c>
      <c r="L41" s="62">
        <v>4773.58</v>
      </c>
      <c r="M41" s="62">
        <v>8058.47</v>
      </c>
      <c r="N41" s="68">
        <v>240898.55999999997</v>
      </c>
    </row>
    <row r="42" spans="1:14" ht="33" customHeight="1" x14ac:dyDescent="0.2">
      <c r="A42" s="80" t="s">
        <v>278</v>
      </c>
      <c r="B42" s="62">
        <v>0</v>
      </c>
      <c r="C42" s="62">
        <v>0</v>
      </c>
      <c r="D42" s="62">
        <v>0</v>
      </c>
      <c r="E42" s="62">
        <v>0</v>
      </c>
      <c r="F42" s="62">
        <v>0</v>
      </c>
      <c r="G42" s="62">
        <v>0</v>
      </c>
      <c r="H42" s="62">
        <v>0</v>
      </c>
      <c r="I42" s="62">
        <v>0</v>
      </c>
      <c r="J42" s="62">
        <v>0</v>
      </c>
      <c r="K42" s="62">
        <v>1565.6</v>
      </c>
      <c r="L42" s="62">
        <v>-5.5999999999999091</v>
      </c>
      <c r="M42" s="62">
        <v>0</v>
      </c>
      <c r="N42" s="68">
        <v>1560</v>
      </c>
    </row>
    <row r="43" spans="1:14" ht="33" customHeight="1" x14ac:dyDescent="0.2">
      <c r="A43" s="80" t="s">
        <v>279</v>
      </c>
      <c r="B43" s="62">
        <v>3230.7400000000002</v>
      </c>
      <c r="C43" s="62">
        <v>4536.6400000000003</v>
      </c>
      <c r="D43" s="62">
        <v>45835.37999999999</v>
      </c>
      <c r="E43" s="62">
        <v>14774.479999999998</v>
      </c>
      <c r="F43" s="62">
        <v>-1.119999999999993</v>
      </c>
      <c r="G43" s="62">
        <v>1234.0999999999999</v>
      </c>
      <c r="H43" s="62">
        <v>2856.6299999999997</v>
      </c>
      <c r="I43" s="62">
        <v>13931.190000000002</v>
      </c>
      <c r="J43" s="62">
        <v>4721.8599999999997</v>
      </c>
      <c r="K43" s="62">
        <v>1173.8</v>
      </c>
      <c r="L43" s="62">
        <v>6559.67</v>
      </c>
      <c r="M43" s="62">
        <v>11608.1</v>
      </c>
      <c r="N43" s="68">
        <v>110461.47000000002</v>
      </c>
    </row>
    <row r="44" spans="1:14" ht="33" customHeight="1" x14ac:dyDescent="0.2">
      <c r="A44" s="80" t="s">
        <v>280</v>
      </c>
      <c r="B44" s="62">
        <v>53228.789999999994</v>
      </c>
      <c r="C44" s="62">
        <v>39716.910000000018</v>
      </c>
      <c r="D44" s="62">
        <v>16068.94</v>
      </c>
      <c r="E44" s="62">
        <v>146193.45000000001</v>
      </c>
      <c r="F44" s="62">
        <v>254349.1100000001</v>
      </c>
      <c r="G44" s="62">
        <v>174831.57000000009</v>
      </c>
      <c r="H44" s="62">
        <v>214907.84999999998</v>
      </c>
      <c r="I44" s="62">
        <v>194113.25000000003</v>
      </c>
      <c r="J44" s="62">
        <v>237926.85000000003</v>
      </c>
      <c r="K44" s="62">
        <v>226893.59000000014</v>
      </c>
      <c r="L44" s="62">
        <v>189271.58</v>
      </c>
      <c r="M44" s="62">
        <v>86380.43999999993</v>
      </c>
      <c r="N44" s="68">
        <v>1833882.3300000005</v>
      </c>
    </row>
    <row r="45" spans="1:14" ht="33" customHeight="1" x14ac:dyDescent="0.2">
      <c r="A45" s="80" t="s">
        <v>281</v>
      </c>
      <c r="B45" s="62">
        <v>0</v>
      </c>
      <c r="C45" s="62">
        <v>0</v>
      </c>
      <c r="D45" s="62">
        <v>0</v>
      </c>
      <c r="E45" s="62">
        <v>0</v>
      </c>
      <c r="F45" s="62">
        <v>0</v>
      </c>
      <c r="G45" s="62">
        <v>0</v>
      </c>
      <c r="H45" s="62">
        <v>0</v>
      </c>
      <c r="I45" s="62">
        <v>0</v>
      </c>
      <c r="J45" s="62">
        <v>0</v>
      </c>
      <c r="K45" s="62">
        <v>0</v>
      </c>
      <c r="L45" s="62">
        <v>0</v>
      </c>
      <c r="M45" s="62">
        <v>0</v>
      </c>
      <c r="N45" s="68">
        <v>0</v>
      </c>
    </row>
    <row r="46" spans="1:14" ht="33" customHeight="1" thickBot="1" x14ac:dyDescent="0.25">
      <c r="A46" s="80" t="s">
        <v>282</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65" t="s">
        <v>283</v>
      </c>
      <c r="B47" s="66">
        <v>0</v>
      </c>
      <c r="C47" s="66">
        <v>0</v>
      </c>
      <c r="D47" s="66">
        <v>0</v>
      </c>
      <c r="E47" s="66">
        <v>0</v>
      </c>
      <c r="F47" s="66">
        <v>0</v>
      </c>
      <c r="G47" s="66">
        <v>0</v>
      </c>
      <c r="H47" s="66">
        <v>0</v>
      </c>
      <c r="I47" s="66">
        <v>0</v>
      </c>
      <c r="J47" s="66">
        <v>0</v>
      </c>
      <c r="K47" s="66">
        <v>0</v>
      </c>
      <c r="L47" s="66">
        <v>0</v>
      </c>
      <c r="M47" s="66">
        <v>0</v>
      </c>
      <c r="N47" s="66">
        <v>0</v>
      </c>
    </row>
    <row r="48" spans="1:14" ht="33" customHeight="1" thickBot="1" x14ac:dyDescent="0.25">
      <c r="A48" s="81" t="s">
        <v>283</v>
      </c>
      <c r="B48" s="69">
        <v>0</v>
      </c>
      <c r="C48" s="69">
        <v>0</v>
      </c>
      <c r="D48" s="69">
        <v>0</v>
      </c>
      <c r="E48" s="69">
        <v>0</v>
      </c>
      <c r="F48" s="69">
        <v>0</v>
      </c>
      <c r="G48" s="69">
        <v>0</v>
      </c>
      <c r="H48" s="69">
        <v>0</v>
      </c>
      <c r="I48" s="69">
        <v>0</v>
      </c>
      <c r="J48" s="69">
        <v>0</v>
      </c>
      <c r="K48" s="69">
        <v>0</v>
      </c>
      <c r="L48" s="69">
        <v>0</v>
      </c>
      <c r="M48" s="69">
        <v>0</v>
      </c>
      <c r="N48" s="68">
        <v>0</v>
      </c>
    </row>
    <row r="49" spans="1:14" ht="33" customHeight="1" thickBot="1" x14ac:dyDescent="0.25">
      <c r="A49" s="65" t="s">
        <v>284</v>
      </c>
      <c r="B49" s="66">
        <v>1102.52</v>
      </c>
      <c r="C49" s="66">
        <v>1038.8899999999999</v>
      </c>
      <c r="D49" s="66">
        <v>0</v>
      </c>
      <c r="E49" s="66">
        <v>1223.3800000000001</v>
      </c>
      <c r="F49" s="66">
        <v>1093.32</v>
      </c>
      <c r="G49" s="66">
        <v>0</v>
      </c>
      <c r="H49" s="66">
        <v>625.02499999999998</v>
      </c>
      <c r="I49" s="66">
        <v>0</v>
      </c>
      <c r="J49" s="66">
        <v>0</v>
      </c>
      <c r="K49" s="66">
        <v>336.52</v>
      </c>
      <c r="L49" s="66">
        <v>588.04000000000008</v>
      </c>
      <c r="M49" s="66">
        <v>666.36</v>
      </c>
      <c r="N49" s="66">
        <v>6674.0549999999985</v>
      </c>
    </row>
    <row r="50" spans="1:14" ht="33" customHeight="1" x14ac:dyDescent="0.2">
      <c r="A50" s="80" t="s">
        <v>285</v>
      </c>
      <c r="B50" s="62">
        <v>1102.52</v>
      </c>
      <c r="C50" s="62">
        <v>1038.8899999999999</v>
      </c>
      <c r="D50" s="62">
        <v>0</v>
      </c>
      <c r="E50" s="62">
        <v>1223.3800000000001</v>
      </c>
      <c r="F50" s="62">
        <v>1093.32</v>
      </c>
      <c r="G50" s="62">
        <v>0</v>
      </c>
      <c r="H50" s="62">
        <v>625.02499999999998</v>
      </c>
      <c r="I50" s="62">
        <v>0</v>
      </c>
      <c r="J50" s="62">
        <v>0</v>
      </c>
      <c r="K50" s="62">
        <v>336.52</v>
      </c>
      <c r="L50" s="62">
        <v>588.04000000000008</v>
      </c>
      <c r="M50" s="62">
        <v>666.36</v>
      </c>
      <c r="N50" s="68">
        <v>6674.0549999999985</v>
      </c>
    </row>
    <row r="51" spans="1:14" ht="33" customHeight="1" x14ac:dyDescent="0.2">
      <c r="A51" s="80" t="s">
        <v>286</v>
      </c>
      <c r="B51" s="62">
        <v>0</v>
      </c>
      <c r="C51" s="62">
        <v>0</v>
      </c>
      <c r="D51" s="62">
        <v>0</v>
      </c>
      <c r="E51" s="62">
        <v>0</v>
      </c>
      <c r="F51" s="62">
        <v>0</v>
      </c>
      <c r="G51" s="62">
        <v>0</v>
      </c>
      <c r="H51" s="62">
        <v>0</v>
      </c>
      <c r="I51" s="62">
        <v>0</v>
      </c>
      <c r="J51" s="62">
        <v>0</v>
      </c>
      <c r="K51" s="62">
        <v>0</v>
      </c>
      <c r="L51" s="62">
        <v>0</v>
      </c>
      <c r="M51" s="62">
        <v>0</v>
      </c>
      <c r="N51" s="68">
        <v>0</v>
      </c>
    </row>
    <row r="52" spans="1:14" ht="33" customHeight="1" x14ac:dyDescent="0.2">
      <c r="A52" s="80" t="s">
        <v>287</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288</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289</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290</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291</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292</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293</v>
      </c>
      <c r="B58" s="62">
        <v>0</v>
      </c>
      <c r="C58" s="62">
        <v>0</v>
      </c>
      <c r="D58" s="62">
        <v>0</v>
      </c>
      <c r="E58" s="62">
        <v>0</v>
      </c>
      <c r="F58" s="62">
        <v>0</v>
      </c>
      <c r="G58" s="62">
        <v>0</v>
      </c>
      <c r="H58" s="62">
        <v>0</v>
      </c>
      <c r="I58" s="62">
        <v>0</v>
      </c>
      <c r="J58" s="62">
        <v>0</v>
      </c>
      <c r="K58" s="62">
        <v>0</v>
      </c>
      <c r="L58" s="62">
        <v>0</v>
      </c>
      <c r="M58" s="62">
        <v>0</v>
      </c>
      <c r="N58" s="68">
        <v>0</v>
      </c>
    </row>
    <row r="59" spans="1:14" ht="33" customHeight="1" thickBot="1" x14ac:dyDescent="0.25">
      <c r="A59" s="80" t="s">
        <v>294</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65" t="s">
        <v>295</v>
      </c>
      <c r="B60" s="66">
        <v>0</v>
      </c>
      <c r="C60" s="66">
        <v>0</v>
      </c>
      <c r="D60" s="66">
        <v>0</v>
      </c>
      <c r="E60" s="66">
        <v>0</v>
      </c>
      <c r="F60" s="66">
        <v>-1</v>
      </c>
      <c r="G60" s="66">
        <v>5304</v>
      </c>
      <c r="H60" s="66">
        <v>0</v>
      </c>
      <c r="I60" s="66">
        <v>0</v>
      </c>
      <c r="J60" s="66">
        <v>0</v>
      </c>
      <c r="K60" s="66">
        <v>1702.82</v>
      </c>
      <c r="L60" s="66">
        <v>0</v>
      </c>
      <c r="M60" s="66">
        <v>0</v>
      </c>
      <c r="N60" s="66">
        <v>7005.82</v>
      </c>
    </row>
    <row r="61" spans="1:14" ht="33" customHeight="1" x14ac:dyDescent="0.2">
      <c r="A61" s="80" t="s">
        <v>296</v>
      </c>
      <c r="B61" s="62">
        <v>0</v>
      </c>
      <c r="C61" s="62">
        <v>0</v>
      </c>
      <c r="D61" s="62">
        <v>0</v>
      </c>
      <c r="E61" s="62">
        <v>0</v>
      </c>
      <c r="F61" s="62">
        <v>0</v>
      </c>
      <c r="G61" s="62">
        <v>0</v>
      </c>
      <c r="H61" s="62">
        <v>0</v>
      </c>
      <c r="I61" s="62">
        <v>0</v>
      </c>
      <c r="J61" s="62">
        <v>0</v>
      </c>
      <c r="K61" s="62">
        <v>0</v>
      </c>
      <c r="L61" s="62">
        <v>0</v>
      </c>
      <c r="M61" s="62">
        <v>0</v>
      </c>
      <c r="N61" s="68">
        <v>0</v>
      </c>
    </row>
    <row r="62" spans="1:14" ht="33" customHeight="1" x14ac:dyDescent="0.2">
      <c r="A62" s="80" t="s">
        <v>297</v>
      </c>
      <c r="B62" s="62">
        <v>0</v>
      </c>
      <c r="C62" s="62">
        <v>0</v>
      </c>
      <c r="D62" s="62">
        <v>0</v>
      </c>
      <c r="E62" s="62">
        <v>0</v>
      </c>
      <c r="F62" s="62">
        <v>0</v>
      </c>
      <c r="G62" s="62">
        <v>0</v>
      </c>
      <c r="H62" s="62">
        <v>0</v>
      </c>
      <c r="I62" s="62">
        <v>0</v>
      </c>
      <c r="J62" s="62">
        <v>0</v>
      </c>
      <c r="K62" s="62">
        <v>0</v>
      </c>
      <c r="L62" s="62">
        <v>0</v>
      </c>
      <c r="M62" s="62">
        <v>0</v>
      </c>
      <c r="N62" s="68">
        <v>0</v>
      </c>
    </row>
    <row r="63" spans="1:14" ht="33" customHeight="1" x14ac:dyDescent="0.2">
      <c r="A63" s="80" t="s">
        <v>298</v>
      </c>
      <c r="B63" s="62">
        <v>0</v>
      </c>
      <c r="C63" s="62">
        <v>0</v>
      </c>
      <c r="D63" s="62">
        <v>0</v>
      </c>
      <c r="E63" s="62">
        <v>0</v>
      </c>
      <c r="F63" s="62">
        <v>-1</v>
      </c>
      <c r="G63" s="62">
        <v>5304</v>
      </c>
      <c r="H63" s="62">
        <v>0</v>
      </c>
      <c r="I63" s="62">
        <v>0</v>
      </c>
      <c r="J63" s="62">
        <v>0</v>
      </c>
      <c r="K63" s="62">
        <v>1702.82</v>
      </c>
      <c r="L63" s="62">
        <v>0</v>
      </c>
      <c r="M63" s="62">
        <v>0</v>
      </c>
      <c r="N63" s="68">
        <v>7005.82</v>
      </c>
    </row>
    <row r="64" spans="1:14" ht="33" customHeight="1" x14ac:dyDescent="0.2">
      <c r="A64" s="80" t="s">
        <v>299</v>
      </c>
      <c r="B64" s="62">
        <v>0</v>
      </c>
      <c r="C64" s="62">
        <v>0</v>
      </c>
      <c r="D64" s="62">
        <v>0</v>
      </c>
      <c r="E64" s="62">
        <v>0</v>
      </c>
      <c r="F64" s="62">
        <v>0</v>
      </c>
      <c r="G64" s="62">
        <v>0</v>
      </c>
      <c r="H64" s="62">
        <v>0</v>
      </c>
      <c r="I64" s="62">
        <v>0</v>
      </c>
      <c r="J64" s="62">
        <v>0</v>
      </c>
      <c r="K64" s="62">
        <v>0</v>
      </c>
      <c r="L64" s="62">
        <v>0</v>
      </c>
      <c r="M64" s="62">
        <v>0</v>
      </c>
      <c r="N64" s="68">
        <v>0</v>
      </c>
    </row>
    <row r="65" spans="1:14" ht="33" customHeight="1" x14ac:dyDescent="0.2">
      <c r="A65" s="80" t="s">
        <v>300</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301</v>
      </c>
      <c r="B66" s="62">
        <v>0</v>
      </c>
      <c r="C66" s="62">
        <v>0</v>
      </c>
      <c r="D66" s="62">
        <v>0</v>
      </c>
      <c r="E66" s="62">
        <v>0</v>
      </c>
      <c r="F66" s="62">
        <v>0</v>
      </c>
      <c r="G66" s="62">
        <v>0</v>
      </c>
      <c r="H66" s="62">
        <v>0</v>
      </c>
      <c r="I66" s="62">
        <v>0</v>
      </c>
      <c r="J66" s="62">
        <v>0</v>
      </c>
      <c r="K66" s="62">
        <v>0</v>
      </c>
      <c r="L66" s="62">
        <v>0</v>
      </c>
      <c r="M66" s="62">
        <v>0</v>
      </c>
      <c r="N66" s="68">
        <v>0</v>
      </c>
    </row>
    <row r="67" spans="1:14" ht="33" customHeight="1" thickBot="1" x14ac:dyDescent="0.25">
      <c r="A67" s="80" t="s">
        <v>302</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65" t="s">
        <v>303</v>
      </c>
      <c r="B68" s="66">
        <v>9233.5</v>
      </c>
      <c r="C68" s="66">
        <v>11770.380000000001</v>
      </c>
      <c r="D68" s="66">
        <v>31905.56</v>
      </c>
      <c r="E68" s="66">
        <v>12291.16</v>
      </c>
      <c r="F68" s="66">
        <v>14355.28</v>
      </c>
      <c r="G68" s="66">
        <v>15105.04</v>
      </c>
      <c r="H68" s="66">
        <v>4527.34</v>
      </c>
      <c r="I68" s="66">
        <v>2470.21</v>
      </c>
      <c r="J68" s="66">
        <v>2496.2600000000002</v>
      </c>
      <c r="K68" s="66">
        <v>20033.639999999996</v>
      </c>
      <c r="L68" s="66">
        <v>19943.689999999995</v>
      </c>
      <c r="M68" s="66">
        <v>12815.579999999998</v>
      </c>
      <c r="N68" s="66">
        <v>156947.63999999998</v>
      </c>
    </row>
    <row r="69" spans="1:14" ht="33" customHeight="1" x14ac:dyDescent="0.2">
      <c r="A69" s="80" t="s">
        <v>304</v>
      </c>
      <c r="B69" s="62">
        <v>0</v>
      </c>
      <c r="C69" s="62">
        <v>0</v>
      </c>
      <c r="D69" s="62">
        <v>0</v>
      </c>
      <c r="E69" s="62">
        <v>0</v>
      </c>
      <c r="F69" s="62">
        <v>0</v>
      </c>
      <c r="G69" s="62">
        <v>0</v>
      </c>
      <c r="H69" s="62">
        <v>0</v>
      </c>
      <c r="I69" s="62">
        <v>0</v>
      </c>
      <c r="J69" s="62">
        <v>0</v>
      </c>
      <c r="K69" s="62">
        <v>0</v>
      </c>
      <c r="L69" s="62">
        <v>0</v>
      </c>
      <c r="M69" s="62">
        <v>0</v>
      </c>
      <c r="N69" s="68">
        <v>0</v>
      </c>
    </row>
    <row r="70" spans="1:14" ht="33" customHeight="1" x14ac:dyDescent="0.2">
      <c r="A70" s="80" t="s">
        <v>305</v>
      </c>
      <c r="B70" s="62">
        <v>0</v>
      </c>
      <c r="C70" s="62">
        <v>0</v>
      </c>
      <c r="D70" s="62">
        <v>0</v>
      </c>
      <c r="E70" s="62">
        <v>0</v>
      </c>
      <c r="F70" s="62">
        <v>0</v>
      </c>
      <c r="G70" s="62">
        <v>0</v>
      </c>
      <c r="H70" s="62">
        <v>0</v>
      </c>
      <c r="I70" s="62">
        <v>0</v>
      </c>
      <c r="J70" s="62">
        <v>0</v>
      </c>
      <c r="K70" s="62">
        <v>0</v>
      </c>
      <c r="L70" s="62">
        <v>0</v>
      </c>
      <c r="M70" s="62">
        <v>0</v>
      </c>
      <c r="N70" s="68">
        <v>0</v>
      </c>
    </row>
    <row r="71" spans="1:14" ht="33" customHeight="1" x14ac:dyDescent="0.2">
      <c r="A71" s="80" t="s">
        <v>306</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307</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308</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309</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310</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311</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312</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313</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314</v>
      </c>
      <c r="B79" s="62">
        <v>2914.5</v>
      </c>
      <c r="C79" s="62">
        <v>1287</v>
      </c>
      <c r="D79" s="62">
        <v>2578.5</v>
      </c>
      <c r="E79" s="62">
        <v>2583</v>
      </c>
      <c r="F79" s="62">
        <v>1959</v>
      </c>
      <c r="G79" s="62">
        <v>1707</v>
      </c>
      <c r="H79" s="62">
        <v>1771.5</v>
      </c>
      <c r="I79" s="62">
        <v>2308.1</v>
      </c>
      <c r="J79" s="62">
        <v>977.6</v>
      </c>
      <c r="K79" s="62">
        <v>2049</v>
      </c>
      <c r="L79" s="62">
        <v>1056</v>
      </c>
      <c r="M79" s="62">
        <v>1104</v>
      </c>
      <c r="N79" s="68">
        <v>22295.199999999997</v>
      </c>
    </row>
    <row r="80" spans="1:14" ht="33" customHeight="1" x14ac:dyDescent="0.2">
      <c r="A80" s="80" t="s">
        <v>315</v>
      </c>
      <c r="B80" s="62">
        <v>0</v>
      </c>
      <c r="C80" s="62">
        <v>0</v>
      </c>
      <c r="D80" s="62">
        <v>0</v>
      </c>
      <c r="E80" s="62">
        <v>0</v>
      </c>
      <c r="F80" s="62">
        <v>0</v>
      </c>
      <c r="G80" s="62">
        <v>0</v>
      </c>
      <c r="H80" s="62">
        <v>0</v>
      </c>
      <c r="I80" s="62">
        <v>0</v>
      </c>
      <c r="J80" s="62">
        <v>0</v>
      </c>
      <c r="K80" s="62">
        <v>0</v>
      </c>
      <c r="L80" s="62">
        <v>0</v>
      </c>
      <c r="M80" s="62">
        <v>0</v>
      </c>
      <c r="N80" s="68">
        <v>0</v>
      </c>
    </row>
    <row r="81" spans="1:14" ht="33" customHeight="1" x14ac:dyDescent="0.2">
      <c r="A81" s="80" t="s">
        <v>316</v>
      </c>
      <c r="B81" s="62">
        <v>0</v>
      </c>
      <c r="C81" s="62">
        <v>1497.38</v>
      </c>
      <c r="D81" s="62">
        <v>2443.37</v>
      </c>
      <c r="E81" s="62">
        <v>1461.85</v>
      </c>
      <c r="F81" s="62">
        <v>2041.2800000000002</v>
      </c>
      <c r="G81" s="62">
        <v>3398.04</v>
      </c>
      <c r="H81" s="62">
        <v>2755.8399999999997</v>
      </c>
      <c r="I81" s="62">
        <v>162.11000000000001</v>
      </c>
      <c r="J81" s="62">
        <v>1518.66</v>
      </c>
      <c r="K81" s="62">
        <v>2938.5400000000009</v>
      </c>
      <c r="L81" s="62">
        <v>3841.5900000000006</v>
      </c>
      <c r="M81" s="62">
        <v>1416.88</v>
      </c>
      <c r="N81" s="68">
        <v>23475.540000000005</v>
      </c>
    </row>
    <row r="82" spans="1:14" ht="33" customHeight="1" x14ac:dyDescent="0.2">
      <c r="A82" s="80" t="s">
        <v>317</v>
      </c>
      <c r="B82" s="62">
        <v>6319</v>
      </c>
      <c r="C82" s="62">
        <v>8986</v>
      </c>
      <c r="D82" s="62">
        <v>26883.690000000002</v>
      </c>
      <c r="E82" s="62">
        <v>8246.31</v>
      </c>
      <c r="F82" s="62">
        <v>10355</v>
      </c>
      <c r="G82" s="62">
        <v>10000</v>
      </c>
      <c r="H82" s="62">
        <v>0</v>
      </c>
      <c r="I82" s="62">
        <v>0</v>
      </c>
      <c r="J82" s="62">
        <v>0</v>
      </c>
      <c r="K82" s="62">
        <v>15046.099999999995</v>
      </c>
      <c r="L82" s="62">
        <v>15046.099999999995</v>
      </c>
      <c r="M82" s="62">
        <v>10294.699999999997</v>
      </c>
      <c r="N82" s="68">
        <v>111176.89999999998</v>
      </c>
    </row>
    <row r="83" spans="1:14" ht="33" customHeight="1" thickBot="1" x14ac:dyDescent="0.25">
      <c r="A83" s="80" t="s">
        <v>318</v>
      </c>
      <c r="B83" s="62">
        <v>0</v>
      </c>
      <c r="C83" s="62">
        <v>0</v>
      </c>
      <c r="D83" s="62">
        <v>0</v>
      </c>
      <c r="E83" s="62">
        <v>0</v>
      </c>
      <c r="F83" s="62">
        <v>0</v>
      </c>
      <c r="G83" s="62">
        <v>0</v>
      </c>
      <c r="H83" s="62">
        <v>0</v>
      </c>
      <c r="I83" s="62">
        <v>0</v>
      </c>
      <c r="J83" s="62">
        <v>0</v>
      </c>
      <c r="K83" s="62">
        <v>0</v>
      </c>
      <c r="L83" s="62">
        <v>0</v>
      </c>
      <c r="M83" s="62">
        <v>0</v>
      </c>
      <c r="N83" s="68">
        <v>0</v>
      </c>
    </row>
    <row r="84" spans="1:14" ht="33" customHeight="1" thickBot="1" x14ac:dyDescent="0.25">
      <c r="A84" s="65" t="s">
        <v>319</v>
      </c>
      <c r="B84" s="66">
        <v>0</v>
      </c>
      <c r="C84" s="66">
        <v>0</v>
      </c>
      <c r="D84" s="66">
        <v>0</v>
      </c>
      <c r="E84" s="66">
        <v>0</v>
      </c>
      <c r="F84" s="66">
        <v>0</v>
      </c>
      <c r="G84" s="66">
        <v>0</v>
      </c>
      <c r="H84" s="66">
        <v>0</v>
      </c>
      <c r="I84" s="66">
        <v>0</v>
      </c>
      <c r="J84" s="66">
        <v>0</v>
      </c>
      <c r="K84" s="66">
        <v>0</v>
      </c>
      <c r="L84" s="66">
        <v>0</v>
      </c>
      <c r="M84" s="66">
        <v>0</v>
      </c>
      <c r="N84" s="66">
        <v>0</v>
      </c>
    </row>
    <row r="85" spans="1:14" ht="33" customHeight="1" x14ac:dyDescent="0.2">
      <c r="A85" s="80" t="s">
        <v>320</v>
      </c>
      <c r="B85" s="62">
        <v>0</v>
      </c>
      <c r="C85" s="62">
        <v>0</v>
      </c>
      <c r="D85" s="62">
        <v>0</v>
      </c>
      <c r="E85" s="62">
        <v>0</v>
      </c>
      <c r="F85" s="62">
        <v>0</v>
      </c>
      <c r="G85" s="62">
        <v>0</v>
      </c>
      <c r="H85" s="62">
        <v>0</v>
      </c>
      <c r="I85" s="62">
        <v>0</v>
      </c>
      <c r="J85" s="62">
        <v>0</v>
      </c>
      <c r="K85" s="62">
        <v>0</v>
      </c>
      <c r="L85" s="62">
        <v>0</v>
      </c>
      <c r="M85" s="62">
        <v>0</v>
      </c>
      <c r="N85" s="68">
        <v>0</v>
      </c>
    </row>
    <row r="86" spans="1:14" ht="33" customHeight="1" x14ac:dyDescent="0.2">
      <c r="A86" s="80" t="s">
        <v>321</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322</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323</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324</v>
      </c>
      <c r="B89" s="62">
        <v>0</v>
      </c>
      <c r="C89" s="62">
        <v>0</v>
      </c>
      <c r="D89" s="62">
        <v>0</v>
      </c>
      <c r="E89" s="62">
        <v>0</v>
      </c>
      <c r="F89" s="62">
        <v>0</v>
      </c>
      <c r="G89" s="62">
        <v>0</v>
      </c>
      <c r="H89" s="62">
        <v>0</v>
      </c>
      <c r="I89" s="62">
        <v>0</v>
      </c>
      <c r="J89" s="62">
        <v>0</v>
      </c>
      <c r="K89" s="62">
        <v>0</v>
      </c>
      <c r="L89" s="62">
        <v>0</v>
      </c>
      <c r="M89" s="62">
        <v>0</v>
      </c>
      <c r="N89" s="68">
        <v>0</v>
      </c>
    </row>
    <row r="90" spans="1:14" ht="33" customHeight="1" thickBot="1" x14ac:dyDescent="0.25">
      <c r="A90" s="80" t="s">
        <v>255</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65" t="s">
        <v>325</v>
      </c>
      <c r="B91" s="66">
        <v>0</v>
      </c>
      <c r="C91" s="66">
        <v>0</v>
      </c>
      <c r="D91" s="66">
        <v>0</v>
      </c>
      <c r="E91" s="66">
        <v>888.75</v>
      </c>
      <c r="F91" s="66">
        <v>0</v>
      </c>
      <c r="G91" s="66">
        <v>0</v>
      </c>
      <c r="H91" s="66">
        <v>0</v>
      </c>
      <c r="I91" s="66">
        <v>0</v>
      </c>
      <c r="J91" s="66">
        <v>0</v>
      </c>
      <c r="K91" s="66">
        <v>0</v>
      </c>
      <c r="L91" s="66">
        <v>0</v>
      </c>
      <c r="M91" s="66">
        <v>0</v>
      </c>
      <c r="N91" s="66">
        <v>888.75</v>
      </c>
    </row>
    <row r="92" spans="1:14" ht="33" customHeight="1" x14ac:dyDescent="0.2">
      <c r="A92" s="80" t="s">
        <v>326</v>
      </c>
      <c r="B92" s="62">
        <v>0</v>
      </c>
      <c r="C92" s="62">
        <v>0</v>
      </c>
      <c r="D92" s="62">
        <v>0</v>
      </c>
      <c r="E92" s="62">
        <v>888.75</v>
      </c>
      <c r="F92" s="62">
        <v>0</v>
      </c>
      <c r="G92" s="62">
        <v>0</v>
      </c>
      <c r="H92" s="62">
        <v>0</v>
      </c>
      <c r="I92" s="62">
        <v>0</v>
      </c>
      <c r="J92" s="62">
        <v>0</v>
      </c>
      <c r="K92" s="62">
        <v>0</v>
      </c>
      <c r="L92" s="62">
        <v>0</v>
      </c>
      <c r="M92" s="62">
        <v>0</v>
      </c>
      <c r="N92" s="62">
        <v>888.75</v>
      </c>
    </row>
    <row r="93" spans="1:14" ht="33" customHeight="1" x14ac:dyDescent="0.2">
      <c r="A93" s="80" t="s">
        <v>327</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328</v>
      </c>
      <c r="B94" s="62">
        <v>0</v>
      </c>
      <c r="C94" s="62">
        <v>0</v>
      </c>
      <c r="D94" s="62">
        <v>0</v>
      </c>
      <c r="E94" s="62">
        <v>0</v>
      </c>
      <c r="F94" s="62">
        <v>0</v>
      </c>
      <c r="G94" s="62">
        <v>0</v>
      </c>
      <c r="H94" s="62">
        <v>0</v>
      </c>
      <c r="I94" s="62">
        <v>0</v>
      </c>
      <c r="J94" s="62">
        <v>0</v>
      </c>
      <c r="K94" s="62">
        <v>0</v>
      </c>
      <c r="L94" s="62">
        <v>0</v>
      </c>
      <c r="M94" s="62">
        <v>0</v>
      </c>
      <c r="N94" s="62">
        <v>0</v>
      </c>
    </row>
    <row r="95" spans="1:14" ht="33" customHeight="1" thickBot="1" x14ac:dyDescent="0.25">
      <c r="A95" s="80" t="s">
        <v>255</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65" t="s">
        <v>329</v>
      </c>
      <c r="B96" s="66">
        <v>5773.92</v>
      </c>
      <c r="C96" s="66">
        <v>7110.72</v>
      </c>
      <c r="D96" s="66">
        <v>7012.56</v>
      </c>
      <c r="E96" s="66">
        <v>21260.260000000002</v>
      </c>
      <c r="F96" s="66">
        <v>19646.62</v>
      </c>
      <c r="G96" s="66">
        <v>35719.680000000008</v>
      </c>
      <c r="H96" s="66">
        <v>27418.880000000005</v>
      </c>
      <c r="I96" s="66">
        <v>11009.740000000002</v>
      </c>
      <c r="J96" s="66">
        <v>38223.11</v>
      </c>
      <c r="K96" s="66">
        <v>24140.22</v>
      </c>
      <c r="L96" s="66">
        <v>31830.82</v>
      </c>
      <c r="M96" s="66">
        <v>15263.16</v>
      </c>
      <c r="N96" s="66">
        <v>244409.69</v>
      </c>
    </row>
    <row r="97" spans="1:14" ht="33" customHeight="1" x14ac:dyDescent="0.2">
      <c r="A97" s="80" t="s">
        <v>330</v>
      </c>
      <c r="B97" s="62">
        <v>0</v>
      </c>
      <c r="C97" s="62">
        <v>0</v>
      </c>
      <c r="D97" s="62">
        <v>0</v>
      </c>
      <c r="E97" s="62">
        <v>7644.02</v>
      </c>
      <c r="F97" s="62">
        <v>2987.42</v>
      </c>
      <c r="G97" s="62">
        <v>24434.260000000006</v>
      </c>
      <c r="H97" s="62">
        <v>0</v>
      </c>
      <c r="I97" s="62">
        <v>9746.1000000000022</v>
      </c>
      <c r="J97" s="62">
        <v>21839.8</v>
      </c>
      <c r="K97" s="62">
        <v>7226.38</v>
      </c>
      <c r="L97" s="62">
        <v>13692.4</v>
      </c>
      <c r="M97" s="62">
        <v>5547.16</v>
      </c>
      <c r="N97" s="68">
        <v>93117.540000000008</v>
      </c>
    </row>
    <row r="98" spans="1:14" ht="33" customHeight="1" x14ac:dyDescent="0.2">
      <c r="A98" s="80" t="s">
        <v>331</v>
      </c>
      <c r="B98" s="62">
        <v>297.10000000000002</v>
      </c>
      <c r="C98" s="62">
        <v>0</v>
      </c>
      <c r="D98" s="62">
        <v>0</v>
      </c>
      <c r="E98" s="62">
        <v>1096.9399999999998</v>
      </c>
      <c r="F98" s="62">
        <v>1284.3799999999999</v>
      </c>
      <c r="G98" s="62">
        <v>705.5</v>
      </c>
      <c r="H98" s="62">
        <v>15278.120000000003</v>
      </c>
      <c r="I98" s="62">
        <v>0</v>
      </c>
      <c r="J98" s="62">
        <v>580.28</v>
      </c>
      <c r="K98" s="62">
        <v>569.4</v>
      </c>
      <c r="L98" s="62">
        <v>382.98</v>
      </c>
      <c r="M98" s="62">
        <v>0</v>
      </c>
      <c r="N98" s="68">
        <v>20194.7</v>
      </c>
    </row>
    <row r="99" spans="1:14" ht="33" customHeight="1" x14ac:dyDescent="0.2">
      <c r="A99" s="80" t="s">
        <v>332</v>
      </c>
      <c r="B99" s="62">
        <v>0</v>
      </c>
      <c r="C99" s="62">
        <v>0</v>
      </c>
      <c r="D99" s="62">
        <v>0</v>
      </c>
      <c r="E99" s="62">
        <v>0</v>
      </c>
      <c r="F99" s="62">
        <v>0</v>
      </c>
      <c r="G99" s="62">
        <v>0</v>
      </c>
      <c r="H99" s="62">
        <v>0</v>
      </c>
      <c r="I99" s="62">
        <v>0</v>
      </c>
      <c r="J99" s="62">
        <v>0</v>
      </c>
      <c r="K99" s="62">
        <v>0</v>
      </c>
      <c r="L99" s="62">
        <v>0</v>
      </c>
      <c r="M99" s="62">
        <v>0</v>
      </c>
      <c r="N99" s="68">
        <v>0</v>
      </c>
    </row>
    <row r="100" spans="1:14" ht="33" customHeight="1" x14ac:dyDescent="0.2">
      <c r="A100" s="80" t="s">
        <v>333</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334</v>
      </c>
      <c r="B101" s="62">
        <v>5476.82</v>
      </c>
      <c r="C101" s="62">
        <v>7110.72</v>
      </c>
      <c r="D101" s="62">
        <v>7012.56</v>
      </c>
      <c r="E101" s="62">
        <v>12519.300000000001</v>
      </c>
      <c r="F101" s="62">
        <v>15374.82</v>
      </c>
      <c r="G101" s="62">
        <v>10579.920000000002</v>
      </c>
      <c r="H101" s="62">
        <v>12140.76</v>
      </c>
      <c r="I101" s="62">
        <v>1263.6400000000001</v>
      </c>
      <c r="J101" s="62">
        <v>15803.030000000002</v>
      </c>
      <c r="K101" s="62">
        <v>16344.440000000002</v>
      </c>
      <c r="L101" s="62">
        <v>17755.439999999999</v>
      </c>
      <c r="M101" s="62">
        <v>9716</v>
      </c>
      <c r="N101" s="68">
        <v>131097.45000000001</v>
      </c>
    </row>
    <row r="102" spans="1:14" ht="33" customHeight="1" x14ac:dyDescent="0.2">
      <c r="A102" s="80" t="s">
        <v>335</v>
      </c>
      <c r="B102" s="62">
        <v>0</v>
      </c>
      <c r="C102" s="62">
        <v>0</v>
      </c>
      <c r="D102" s="62">
        <v>0</v>
      </c>
      <c r="E102" s="62">
        <v>0</v>
      </c>
      <c r="F102" s="62">
        <v>0</v>
      </c>
      <c r="G102" s="62">
        <v>0</v>
      </c>
      <c r="H102" s="62">
        <v>0</v>
      </c>
      <c r="I102" s="62">
        <v>0</v>
      </c>
      <c r="J102" s="62">
        <v>0</v>
      </c>
      <c r="K102" s="62">
        <v>0</v>
      </c>
      <c r="L102" s="62">
        <v>0</v>
      </c>
      <c r="M102" s="62">
        <v>0</v>
      </c>
      <c r="N102" s="68">
        <v>0</v>
      </c>
    </row>
    <row r="103" spans="1:14" ht="33" customHeight="1" x14ac:dyDescent="0.2">
      <c r="A103" s="80" t="s">
        <v>334</v>
      </c>
      <c r="B103" s="62">
        <v>0</v>
      </c>
      <c r="C103" s="62">
        <v>0</v>
      </c>
      <c r="D103" s="62">
        <v>0</v>
      </c>
      <c r="E103" s="62">
        <v>0</v>
      </c>
      <c r="F103" s="62">
        <v>0</v>
      </c>
      <c r="G103" s="62">
        <v>0</v>
      </c>
      <c r="H103" s="62">
        <v>0</v>
      </c>
      <c r="I103" s="62">
        <v>0</v>
      </c>
      <c r="J103" s="62">
        <v>0</v>
      </c>
      <c r="K103" s="62">
        <v>0</v>
      </c>
      <c r="L103" s="62">
        <v>0</v>
      </c>
      <c r="M103" s="62">
        <v>0</v>
      </c>
      <c r="N103" s="68">
        <v>0</v>
      </c>
    </row>
    <row r="104" spans="1:14" ht="33" customHeight="1" thickBot="1" x14ac:dyDescent="0.25">
      <c r="A104" s="80" t="s">
        <v>255</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65" t="s">
        <v>336</v>
      </c>
      <c r="B105" s="66">
        <v>0</v>
      </c>
      <c r="C105" s="66">
        <v>0</v>
      </c>
      <c r="D105" s="66">
        <v>0</v>
      </c>
      <c r="E105" s="66">
        <v>0</v>
      </c>
      <c r="F105" s="66">
        <v>0</v>
      </c>
      <c r="G105" s="66">
        <v>0</v>
      </c>
      <c r="H105" s="66">
        <v>0</v>
      </c>
      <c r="I105" s="66">
        <v>0</v>
      </c>
      <c r="J105" s="66">
        <v>0</v>
      </c>
      <c r="K105" s="66">
        <v>0</v>
      </c>
      <c r="L105" s="66">
        <v>0</v>
      </c>
      <c r="M105" s="66">
        <v>0</v>
      </c>
      <c r="N105" s="66">
        <v>0</v>
      </c>
    </row>
    <row r="106" spans="1:14" ht="33" customHeight="1" x14ac:dyDescent="0.2">
      <c r="A106" s="80" t="s">
        <v>337</v>
      </c>
      <c r="B106" s="62">
        <v>0</v>
      </c>
      <c r="C106" s="62">
        <v>0</v>
      </c>
      <c r="D106" s="62">
        <v>0</v>
      </c>
      <c r="E106" s="62">
        <v>0</v>
      </c>
      <c r="F106" s="62">
        <v>0</v>
      </c>
      <c r="G106" s="62">
        <v>0</v>
      </c>
      <c r="H106" s="62">
        <v>0</v>
      </c>
      <c r="I106" s="62">
        <v>0</v>
      </c>
      <c r="J106" s="62">
        <v>0</v>
      </c>
      <c r="K106" s="62">
        <v>0</v>
      </c>
      <c r="L106" s="62">
        <v>0</v>
      </c>
      <c r="M106" s="62">
        <v>0</v>
      </c>
      <c r="N106" s="68">
        <v>0</v>
      </c>
    </row>
    <row r="107" spans="1:14" ht="33" customHeight="1" x14ac:dyDescent="0.2">
      <c r="A107" s="80" t="s">
        <v>338</v>
      </c>
      <c r="B107" s="62">
        <v>0</v>
      </c>
      <c r="C107" s="62">
        <v>0</v>
      </c>
      <c r="D107" s="62">
        <v>0</v>
      </c>
      <c r="E107" s="62">
        <v>0</v>
      </c>
      <c r="F107" s="62">
        <v>0</v>
      </c>
      <c r="G107" s="62">
        <v>0</v>
      </c>
      <c r="H107" s="62">
        <v>0</v>
      </c>
      <c r="I107" s="62">
        <v>0</v>
      </c>
      <c r="J107" s="62">
        <v>0</v>
      </c>
      <c r="K107" s="62">
        <v>0</v>
      </c>
      <c r="L107" s="62">
        <v>0</v>
      </c>
      <c r="M107" s="62">
        <v>0</v>
      </c>
      <c r="N107" s="68">
        <v>0</v>
      </c>
    </row>
    <row r="108" spans="1:14" ht="33" customHeight="1" thickBot="1" x14ac:dyDescent="0.25">
      <c r="A108" s="80" t="s">
        <v>255</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65" t="s">
        <v>339</v>
      </c>
      <c r="B109" s="66">
        <v>0</v>
      </c>
      <c r="C109" s="66">
        <v>-2.5</v>
      </c>
      <c r="D109" s="66">
        <v>19</v>
      </c>
      <c r="E109" s="66">
        <v>0</v>
      </c>
      <c r="F109" s="66">
        <v>0</v>
      </c>
      <c r="G109" s="66">
        <v>0</v>
      </c>
      <c r="H109" s="66">
        <v>0</v>
      </c>
      <c r="I109" s="66">
        <v>362.32</v>
      </c>
      <c r="J109" s="66">
        <v>0</v>
      </c>
      <c r="K109" s="66">
        <v>0</v>
      </c>
      <c r="L109" s="66">
        <v>20.02</v>
      </c>
      <c r="M109" s="66">
        <v>0</v>
      </c>
      <c r="N109" s="66">
        <v>398.84</v>
      </c>
    </row>
    <row r="110" spans="1:14" ht="33" customHeight="1" thickBot="1" x14ac:dyDescent="0.25">
      <c r="A110" s="81" t="s">
        <v>339</v>
      </c>
      <c r="B110" s="70">
        <v>0</v>
      </c>
      <c r="C110" s="70">
        <v>-2.5</v>
      </c>
      <c r="D110" s="70">
        <v>19</v>
      </c>
      <c r="E110" s="70">
        <v>0</v>
      </c>
      <c r="F110" s="70">
        <v>0</v>
      </c>
      <c r="G110" s="70">
        <v>0</v>
      </c>
      <c r="H110" s="70">
        <v>0</v>
      </c>
      <c r="I110" s="70">
        <v>362.32</v>
      </c>
      <c r="J110" s="70">
        <v>0</v>
      </c>
      <c r="K110" s="70">
        <v>0</v>
      </c>
      <c r="L110" s="70">
        <v>20.02</v>
      </c>
      <c r="M110" s="70">
        <v>0</v>
      </c>
      <c r="N110" s="71">
        <v>398.84</v>
      </c>
    </row>
    <row r="111" spans="1:14" ht="33" customHeight="1" thickBot="1" x14ac:dyDescent="0.25">
      <c r="A111" s="72" t="s">
        <v>250</v>
      </c>
      <c r="B111" s="75">
        <v>189000</v>
      </c>
      <c r="C111" s="75">
        <v>147000</v>
      </c>
      <c r="D111" s="75">
        <v>253000</v>
      </c>
      <c r="E111" s="75">
        <v>323000</v>
      </c>
      <c r="F111" s="75">
        <v>372999.99000000011</v>
      </c>
      <c r="G111" s="75">
        <v>367000.00000000012</v>
      </c>
      <c r="H111" s="75">
        <v>377000.00500000006</v>
      </c>
      <c r="I111" s="75">
        <v>320000</v>
      </c>
      <c r="J111" s="75">
        <v>360000.00000000006</v>
      </c>
      <c r="K111" s="75">
        <v>352000.00000000023</v>
      </c>
      <c r="L111" s="75">
        <v>279000.46000000002</v>
      </c>
      <c r="M111" s="75">
        <v>171999.99999999991</v>
      </c>
      <c r="N111" s="75">
        <v>3512000.4550000001</v>
      </c>
    </row>
    <row r="112" spans="1:14" ht="33" customHeight="1" x14ac:dyDescent="0.2"/>
    <row r="113" spans="1:14" ht="33" customHeight="1" x14ac:dyDescent="0.2">
      <c r="A113" s="85"/>
    </row>
    <row r="114" spans="1:14" ht="33" customHeight="1" x14ac:dyDescent="0.2">
      <c r="A114" s="220" t="s">
        <v>341</v>
      </c>
      <c r="B114" s="220"/>
      <c r="C114" s="220"/>
      <c r="D114" s="220"/>
      <c r="E114" s="220"/>
      <c r="F114" s="220"/>
      <c r="G114" s="220"/>
      <c r="H114" s="220"/>
      <c r="I114" s="220"/>
      <c r="J114" s="220"/>
      <c r="K114" s="220"/>
      <c r="L114" s="220"/>
      <c r="M114" s="220"/>
      <c r="N114" s="220"/>
    </row>
    <row r="115" spans="1:14" ht="33" customHeight="1" thickBot="1" x14ac:dyDescent="0.25">
      <c r="A115" s="221"/>
      <c r="B115" s="221"/>
      <c r="C115" s="221"/>
      <c r="D115" s="221"/>
      <c r="E115" s="221"/>
      <c r="F115" s="221"/>
      <c r="G115" s="221"/>
      <c r="H115" s="221"/>
      <c r="I115" s="221"/>
      <c r="J115" s="221"/>
      <c r="K115" s="221"/>
      <c r="L115" s="221"/>
      <c r="M115" s="221"/>
      <c r="N115" s="221"/>
    </row>
    <row r="116" spans="1:14" ht="33" customHeight="1" thickBot="1" x14ac:dyDescent="0.25">
      <c r="A116" s="86" t="s">
        <v>237</v>
      </c>
      <c r="B116" s="87" t="s">
        <v>238</v>
      </c>
      <c r="C116" s="87" t="s">
        <v>239</v>
      </c>
      <c r="D116" s="87" t="s">
        <v>240</v>
      </c>
      <c r="E116" s="87" t="s">
        <v>241</v>
      </c>
      <c r="F116" s="87" t="s">
        <v>242</v>
      </c>
      <c r="G116" s="87" t="s">
        <v>243</v>
      </c>
      <c r="H116" s="87" t="s">
        <v>244</v>
      </c>
      <c r="I116" s="87" t="s">
        <v>245</v>
      </c>
      <c r="J116" s="87" t="s">
        <v>246</v>
      </c>
      <c r="K116" s="87" t="s">
        <v>247</v>
      </c>
      <c r="L116" s="87" t="s">
        <v>248</v>
      </c>
      <c r="M116" s="87" t="s">
        <v>249</v>
      </c>
      <c r="N116" s="88" t="s">
        <v>250</v>
      </c>
    </row>
    <row r="117" spans="1:14" ht="33" customHeight="1" thickBot="1" x14ac:dyDescent="0.25">
      <c r="A117" s="76" t="s">
        <v>251</v>
      </c>
      <c r="B117" s="61">
        <v>0</v>
      </c>
      <c r="C117" s="61">
        <v>0</v>
      </c>
      <c r="D117" s="61">
        <v>0</v>
      </c>
      <c r="E117" s="61">
        <v>0</v>
      </c>
      <c r="F117" s="61">
        <v>0</v>
      </c>
      <c r="G117" s="61">
        <v>0</v>
      </c>
      <c r="H117" s="61">
        <v>0</v>
      </c>
      <c r="I117" s="61">
        <v>0</v>
      </c>
      <c r="J117" s="61">
        <v>0</v>
      </c>
      <c r="K117" s="61">
        <v>0</v>
      </c>
      <c r="L117" s="61">
        <v>0</v>
      </c>
      <c r="M117" s="61">
        <v>0</v>
      </c>
      <c r="N117" s="61">
        <v>0</v>
      </c>
    </row>
    <row r="118" spans="1:14" ht="33" customHeight="1" x14ac:dyDescent="0.2">
      <c r="A118" s="77" t="s">
        <v>252</v>
      </c>
      <c r="B118" s="64">
        <v>0</v>
      </c>
      <c r="C118" s="62">
        <v>0</v>
      </c>
      <c r="D118" s="62">
        <v>0</v>
      </c>
      <c r="E118" s="62">
        <v>0</v>
      </c>
      <c r="F118" s="62">
        <v>0</v>
      </c>
      <c r="G118" s="62">
        <v>0</v>
      </c>
      <c r="H118" s="62">
        <v>0</v>
      </c>
      <c r="I118" s="62">
        <v>0</v>
      </c>
      <c r="J118" s="62">
        <v>0</v>
      </c>
      <c r="K118" s="62">
        <v>0</v>
      </c>
      <c r="L118" s="62">
        <v>0</v>
      </c>
      <c r="M118" s="62">
        <v>0</v>
      </c>
      <c r="N118" s="63">
        <v>0</v>
      </c>
    </row>
    <row r="119" spans="1:14" ht="33" customHeight="1" x14ac:dyDescent="0.2">
      <c r="A119" s="77" t="s">
        <v>234</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253</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8" t="s">
        <v>254</v>
      </c>
      <c r="B121" s="64">
        <v>0</v>
      </c>
      <c r="C121" s="62">
        <v>0</v>
      </c>
      <c r="D121" s="62">
        <v>0</v>
      </c>
      <c r="E121" s="62">
        <v>0</v>
      </c>
      <c r="F121" s="62">
        <v>0</v>
      </c>
      <c r="G121" s="62">
        <v>0</v>
      </c>
      <c r="H121" s="62">
        <v>0</v>
      </c>
      <c r="I121" s="62">
        <v>0</v>
      </c>
      <c r="J121" s="62">
        <v>0</v>
      </c>
      <c r="K121" s="62">
        <v>0</v>
      </c>
      <c r="L121" s="62">
        <v>0</v>
      </c>
      <c r="M121" s="62">
        <v>0</v>
      </c>
      <c r="N121" s="63">
        <v>0</v>
      </c>
    </row>
    <row r="122" spans="1:14" ht="33" customHeight="1" thickBot="1" x14ac:dyDescent="0.25">
      <c r="A122" s="79" t="s">
        <v>255</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65" t="s">
        <v>256</v>
      </c>
      <c r="B123" s="66">
        <v>29964.690000000002</v>
      </c>
      <c r="C123" s="66">
        <v>31394.940000000002</v>
      </c>
      <c r="D123" s="66">
        <v>10853.739999999998</v>
      </c>
      <c r="E123" s="66">
        <v>51056.200000000004</v>
      </c>
      <c r="F123" s="66">
        <v>47469.670000000006</v>
      </c>
      <c r="G123" s="66">
        <v>48224.08</v>
      </c>
      <c r="H123" s="66">
        <v>58258.97</v>
      </c>
      <c r="I123" s="66">
        <v>43635.07</v>
      </c>
      <c r="J123" s="66">
        <v>55768.159999999996</v>
      </c>
      <c r="K123" s="66">
        <v>27654.73</v>
      </c>
      <c r="L123" s="66">
        <v>22635.29</v>
      </c>
      <c r="M123" s="66">
        <v>35422.300000000003</v>
      </c>
      <c r="N123" s="66">
        <v>462337.84</v>
      </c>
    </row>
    <row r="124" spans="1:14" ht="33" customHeight="1" x14ac:dyDescent="0.2">
      <c r="A124" s="80" t="s">
        <v>257</v>
      </c>
      <c r="B124" s="62">
        <v>33.68</v>
      </c>
      <c r="C124" s="62">
        <v>0</v>
      </c>
      <c r="D124" s="62">
        <v>32.14</v>
      </c>
      <c r="E124" s="62">
        <v>33.68</v>
      </c>
      <c r="F124" s="62">
        <v>34.4</v>
      </c>
      <c r="G124" s="62">
        <v>0</v>
      </c>
      <c r="H124" s="62">
        <v>104.36</v>
      </c>
      <c r="I124" s="62">
        <v>107.65</v>
      </c>
      <c r="J124" s="62">
        <v>66.819999999999993</v>
      </c>
      <c r="K124" s="62">
        <v>0</v>
      </c>
      <c r="L124" s="62">
        <v>66.650000000000006</v>
      </c>
      <c r="M124" s="62">
        <v>0</v>
      </c>
      <c r="N124" s="63">
        <v>479.38</v>
      </c>
    </row>
    <row r="125" spans="1:14" ht="33" customHeight="1" x14ac:dyDescent="0.2">
      <c r="A125" s="80" t="s">
        <v>258</v>
      </c>
      <c r="B125" s="62">
        <v>25194.9</v>
      </c>
      <c r="C125" s="62">
        <v>26629.06</v>
      </c>
      <c r="D125" s="62">
        <v>7319.19</v>
      </c>
      <c r="E125" s="62">
        <v>46265.9</v>
      </c>
      <c r="F125" s="62">
        <v>42379.65</v>
      </c>
      <c r="G125" s="62">
        <v>41496.06</v>
      </c>
      <c r="H125" s="62">
        <v>51231.45</v>
      </c>
      <c r="I125" s="62">
        <v>37695.79</v>
      </c>
      <c r="J125" s="62">
        <v>50369.56</v>
      </c>
      <c r="K125" s="62">
        <v>22981.94</v>
      </c>
      <c r="L125" s="62">
        <v>19451.09</v>
      </c>
      <c r="M125" s="62">
        <v>29310.32</v>
      </c>
      <c r="N125" s="63">
        <v>400324.91000000003</v>
      </c>
    </row>
    <row r="126" spans="1:14" ht="33" customHeight="1" x14ac:dyDescent="0.2">
      <c r="A126" s="80" t="s">
        <v>259</v>
      </c>
      <c r="B126" s="62">
        <v>0</v>
      </c>
      <c r="C126" s="62">
        <v>0</v>
      </c>
      <c r="D126" s="62">
        <v>0</v>
      </c>
      <c r="E126" s="62">
        <v>0</v>
      </c>
      <c r="F126" s="62">
        <v>0</v>
      </c>
      <c r="G126" s="62">
        <v>0</v>
      </c>
      <c r="H126" s="62">
        <v>0</v>
      </c>
      <c r="I126" s="62">
        <v>0</v>
      </c>
      <c r="J126" s="62">
        <v>0</v>
      </c>
      <c r="K126" s="62">
        <v>0</v>
      </c>
      <c r="L126" s="62">
        <v>0</v>
      </c>
      <c r="M126" s="62">
        <v>0</v>
      </c>
      <c r="N126" s="63">
        <v>0</v>
      </c>
    </row>
    <row r="127" spans="1:14" ht="33" customHeight="1" x14ac:dyDescent="0.2">
      <c r="A127" s="80" t="s">
        <v>260</v>
      </c>
      <c r="B127" s="62">
        <v>3388.11</v>
      </c>
      <c r="C127" s="62">
        <v>3818.88</v>
      </c>
      <c r="D127" s="62">
        <v>2350.29</v>
      </c>
      <c r="E127" s="62">
        <v>3557.62</v>
      </c>
      <c r="F127" s="62">
        <v>3775.62</v>
      </c>
      <c r="G127" s="62">
        <v>5648.02</v>
      </c>
      <c r="H127" s="62">
        <v>5513.16</v>
      </c>
      <c r="I127" s="62">
        <v>5441.63</v>
      </c>
      <c r="J127" s="62">
        <v>3921.78</v>
      </c>
      <c r="K127" s="62">
        <v>3772.79</v>
      </c>
      <c r="L127" s="62">
        <v>2282.5500000000002</v>
      </c>
      <c r="M127" s="62">
        <v>5571.98</v>
      </c>
      <c r="N127" s="63">
        <v>49042.429999999993</v>
      </c>
    </row>
    <row r="128" spans="1:14" ht="33" customHeight="1" x14ac:dyDescent="0.2">
      <c r="A128" s="80" t="s">
        <v>261</v>
      </c>
      <c r="B128" s="62">
        <v>0</v>
      </c>
      <c r="C128" s="62">
        <v>0</v>
      </c>
      <c r="D128" s="62">
        <v>0</v>
      </c>
      <c r="E128" s="62">
        <v>0</v>
      </c>
      <c r="F128" s="62">
        <v>0</v>
      </c>
      <c r="G128" s="62">
        <v>0</v>
      </c>
      <c r="H128" s="62">
        <v>0</v>
      </c>
      <c r="I128" s="62">
        <v>0</v>
      </c>
      <c r="J128" s="62">
        <v>0</v>
      </c>
      <c r="K128" s="62">
        <v>0</v>
      </c>
      <c r="L128" s="62">
        <v>0</v>
      </c>
      <c r="M128" s="62">
        <v>0</v>
      </c>
      <c r="N128" s="63">
        <v>0</v>
      </c>
    </row>
    <row r="129" spans="1:14" ht="33" customHeight="1" thickBot="1" x14ac:dyDescent="0.25">
      <c r="A129" s="80" t="s">
        <v>262</v>
      </c>
      <c r="B129" s="62">
        <v>1348</v>
      </c>
      <c r="C129" s="62">
        <v>947</v>
      </c>
      <c r="D129" s="62">
        <v>1152.1199999999999</v>
      </c>
      <c r="E129" s="62">
        <v>1199</v>
      </c>
      <c r="F129" s="62">
        <v>1280</v>
      </c>
      <c r="G129" s="62">
        <v>1080</v>
      </c>
      <c r="H129" s="62">
        <v>1410</v>
      </c>
      <c r="I129" s="62">
        <v>390</v>
      </c>
      <c r="J129" s="62">
        <v>1410</v>
      </c>
      <c r="K129" s="62">
        <v>900</v>
      </c>
      <c r="L129" s="62">
        <v>835</v>
      </c>
      <c r="M129" s="62">
        <v>540</v>
      </c>
      <c r="N129" s="63">
        <v>12491.119999999999</v>
      </c>
    </row>
    <row r="130" spans="1:14" ht="33" customHeight="1" thickBot="1" x14ac:dyDescent="0.25">
      <c r="A130" s="65" t="s">
        <v>263</v>
      </c>
      <c r="B130" s="66">
        <v>0</v>
      </c>
      <c r="C130" s="66">
        <v>0</v>
      </c>
      <c r="D130" s="66">
        <v>0</v>
      </c>
      <c r="E130" s="66">
        <v>0</v>
      </c>
      <c r="F130" s="66">
        <v>0</v>
      </c>
      <c r="G130" s="66">
        <v>0</v>
      </c>
      <c r="H130" s="66">
        <v>0</v>
      </c>
      <c r="I130" s="66">
        <v>0</v>
      </c>
      <c r="J130" s="66">
        <v>0</v>
      </c>
      <c r="K130" s="66">
        <v>0</v>
      </c>
      <c r="L130" s="66">
        <v>0</v>
      </c>
      <c r="M130" s="66">
        <v>0</v>
      </c>
      <c r="N130" s="66">
        <v>0</v>
      </c>
    </row>
    <row r="131" spans="1:14" ht="33" customHeight="1" x14ac:dyDescent="0.2">
      <c r="A131" s="80" t="s">
        <v>264</v>
      </c>
      <c r="B131" s="62">
        <v>0</v>
      </c>
      <c r="C131" s="62">
        <v>0</v>
      </c>
      <c r="D131" s="62">
        <v>0</v>
      </c>
      <c r="E131" s="62">
        <v>0</v>
      </c>
      <c r="F131" s="62">
        <v>0</v>
      </c>
      <c r="G131" s="62">
        <v>0</v>
      </c>
      <c r="H131" s="62">
        <v>0</v>
      </c>
      <c r="I131" s="62">
        <v>0</v>
      </c>
      <c r="J131" s="62">
        <v>0</v>
      </c>
      <c r="K131" s="62">
        <v>0</v>
      </c>
      <c r="L131" s="62">
        <v>0</v>
      </c>
      <c r="M131" s="62">
        <v>0</v>
      </c>
      <c r="N131" s="63">
        <v>0</v>
      </c>
    </row>
    <row r="132" spans="1:14" ht="33" customHeight="1" x14ac:dyDescent="0.2">
      <c r="A132" s="80" t="s">
        <v>265</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266</v>
      </c>
      <c r="B133" s="62">
        <v>0</v>
      </c>
      <c r="C133" s="62">
        <v>0</v>
      </c>
      <c r="D133" s="62">
        <v>0</v>
      </c>
      <c r="E133" s="62">
        <v>0</v>
      </c>
      <c r="F133" s="62">
        <v>0</v>
      </c>
      <c r="G133" s="62">
        <v>0</v>
      </c>
      <c r="H133" s="62">
        <v>0</v>
      </c>
      <c r="I133" s="62">
        <v>0</v>
      </c>
      <c r="J133" s="62">
        <v>0</v>
      </c>
      <c r="K133" s="62">
        <v>0</v>
      </c>
      <c r="L133" s="62">
        <v>0</v>
      </c>
      <c r="M133" s="62">
        <v>0</v>
      </c>
      <c r="N133" s="63">
        <v>0</v>
      </c>
    </row>
    <row r="134" spans="1:14" ht="33" customHeight="1" thickBot="1" x14ac:dyDescent="0.25">
      <c r="A134" s="80" t="s">
        <v>267</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65" t="s">
        <v>268</v>
      </c>
      <c r="B135" s="67">
        <v>2867</v>
      </c>
      <c r="C135" s="67">
        <v>2657</v>
      </c>
      <c r="D135" s="67">
        <v>1988</v>
      </c>
      <c r="E135" s="67">
        <v>3116.48</v>
      </c>
      <c r="F135" s="67">
        <v>3228.58</v>
      </c>
      <c r="G135" s="67">
        <v>3009</v>
      </c>
      <c r="H135" s="67">
        <v>2912</v>
      </c>
      <c r="I135" s="67">
        <v>3304</v>
      </c>
      <c r="J135" s="67">
        <v>3309</v>
      </c>
      <c r="K135" s="67">
        <v>3786</v>
      </c>
      <c r="L135" s="67">
        <v>3384.2</v>
      </c>
      <c r="M135" s="67">
        <v>2131</v>
      </c>
      <c r="N135" s="67">
        <v>35692.259999999995</v>
      </c>
    </row>
    <row r="136" spans="1:14" ht="33" customHeight="1" x14ac:dyDescent="0.2">
      <c r="A136" s="80" t="s">
        <v>269</v>
      </c>
      <c r="B136" s="62">
        <v>175</v>
      </c>
      <c r="C136" s="62">
        <v>667</v>
      </c>
      <c r="D136" s="62">
        <v>0</v>
      </c>
      <c r="E136" s="62">
        <v>440</v>
      </c>
      <c r="F136" s="62">
        <v>318</v>
      </c>
      <c r="G136" s="62">
        <v>0</v>
      </c>
      <c r="H136" s="62">
        <v>108</v>
      </c>
      <c r="I136" s="62">
        <v>328</v>
      </c>
      <c r="J136" s="62">
        <v>165</v>
      </c>
      <c r="K136" s="62">
        <v>150</v>
      </c>
      <c r="L136" s="62">
        <v>578</v>
      </c>
      <c r="M136" s="62">
        <v>185</v>
      </c>
      <c r="N136" s="68">
        <v>3114</v>
      </c>
    </row>
    <row r="137" spans="1:14" ht="33" customHeight="1" thickBot="1" x14ac:dyDescent="0.25">
      <c r="A137" s="80" t="s">
        <v>270</v>
      </c>
      <c r="B137" s="62">
        <v>2692</v>
      </c>
      <c r="C137" s="62">
        <v>1990</v>
      </c>
      <c r="D137" s="62">
        <v>1988</v>
      </c>
      <c r="E137" s="62">
        <v>2676.48</v>
      </c>
      <c r="F137" s="62">
        <v>2910.58</v>
      </c>
      <c r="G137" s="62">
        <v>3009</v>
      </c>
      <c r="H137" s="62">
        <v>2804</v>
      </c>
      <c r="I137" s="62">
        <v>2976</v>
      </c>
      <c r="J137" s="62">
        <v>3144</v>
      </c>
      <c r="K137" s="62">
        <v>3636</v>
      </c>
      <c r="L137" s="62">
        <v>2806.2</v>
      </c>
      <c r="M137" s="62">
        <v>1946</v>
      </c>
      <c r="N137" s="68">
        <v>32578.26</v>
      </c>
    </row>
    <row r="138" spans="1:14" ht="33" customHeight="1" thickBot="1" x14ac:dyDescent="0.25">
      <c r="A138" s="65" t="s">
        <v>271</v>
      </c>
      <c r="B138" s="66">
        <v>257848.85000000003</v>
      </c>
      <c r="C138" s="66">
        <v>209061.94</v>
      </c>
      <c r="D138" s="66">
        <v>239661.01</v>
      </c>
      <c r="E138" s="66">
        <v>215050.16999999998</v>
      </c>
      <c r="F138" s="66">
        <v>220297.99</v>
      </c>
      <c r="G138" s="66">
        <v>266848.5</v>
      </c>
      <c r="H138" s="66">
        <v>291661.52</v>
      </c>
      <c r="I138" s="66">
        <v>316236.67000000004</v>
      </c>
      <c r="J138" s="66">
        <v>367704.29</v>
      </c>
      <c r="K138" s="66">
        <v>464225.38999999996</v>
      </c>
      <c r="L138" s="66">
        <v>354729.44999999995</v>
      </c>
      <c r="M138" s="66">
        <v>220401.17</v>
      </c>
      <c r="N138" s="66">
        <v>3423726.9499999997</v>
      </c>
    </row>
    <row r="139" spans="1:14" ht="33" customHeight="1" x14ac:dyDescent="0.2">
      <c r="A139" s="80" t="s">
        <v>272</v>
      </c>
      <c r="B139" s="62">
        <v>0</v>
      </c>
      <c r="C139" s="62">
        <v>0</v>
      </c>
      <c r="D139" s="62">
        <v>0</v>
      </c>
      <c r="E139" s="62">
        <v>0</v>
      </c>
      <c r="F139" s="62">
        <v>0</v>
      </c>
      <c r="G139" s="62">
        <v>0</v>
      </c>
      <c r="H139" s="62">
        <v>0</v>
      </c>
      <c r="I139" s="62">
        <v>0</v>
      </c>
      <c r="J139" s="62">
        <v>0</v>
      </c>
      <c r="K139" s="62">
        <v>0</v>
      </c>
      <c r="L139" s="62">
        <v>0</v>
      </c>
      <c r="M139" s="62">
        <v>0</v>
      </c>
      <c r="N139" s="68">
        <v>0</v>
      </c>
    </row>
    <row r="140" spans="1:14" ht="33" customHeight="1" x14ac:dyDescent="0.2">
      <c r="A140" s="80" t="s">
        <v>273</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274</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275</v>
      </c>
      <c r="B142" s="62">
        <v>120705.78</v>
      </c>
      <c r="C142" s="62">
        <v>113433.07</v>
      </c>
      <c r="D142" s="62">
        <v>112889.51</v>
      </c>
      <c r="E142" s="62">
        <v>64896.03</v>
      </c>
      <c r="F142" s="62">
        <v>0</v>
      </c>
      <c r="G142" s="62">
        <v>16628.830000000002</v>
      </c>
      <c r="H142" s="62">
        <v>12268.14</v>
      </c>
      <c r="I142" s="62">
        <v>58229.75</v>
      </c>
      <c r="J142" s="62">
        <v>9846.07</v>
      </c>
      <c r="K142" s="62">
        <v>70184.67</v>
      </c>
      <c r="L142" s="62">
        <v>70710.23</v>
      </c>
      <c r="M142" s="62">
        <v>30098.6</v>
      </c>
      <c r="N142" s="68">
        <v>679890.68</v>
      </c>
    </row>
    <row r="143" spans="1:14" ht="33" customHeight="1" x14ac:dyDescent="0.2">
      <c r="A143" s="80" t="s">
        <v>276</v>
      </c>
      <c r="B143" s="62">
        <v>13070</v>
      </c>
      <c r="C143" s="62">
        <v>7300</v>
      </c>
      <c r="D143" s="62">
        <v>6216</v>
      </c>
      <c r="E143" s="62">
        <v>8992.7000000000007</v>
      </c>
      <c r="F143" s="62">
        <v>10630</v>
      </c>
      <c r="G143" s="62">
        <v>8799</v>
      </c>
      <c r="H143" s="62">
        <v>11629</v>
      </c>
      <c r="I143" s="62">
        <v>5810</v>
      </c>
      <c r="J143" s="62">
        <v>10260</v>
      </c>
      <c r="K143" s="62">
        <v>11069</v>
      </c>
      <c r="L143" s="62">
        <v>8948</v>
      </c>
      <c r="M143" s="62">
        <v>12099</v>
      </c>
      <c r="N143" s="68">
        <v>114822.7</v>
      </c>
    </row>
    <row r="144" spans="1:14" ht="33" customHeight="1" x14ac:dyDescent="0.2">
      <c r="A144" s="80" t="s">
        <v>277</v>
      </c>
      <c r="B144" s="62">
        <v>0</v>
      </c>
      <c r="C144" s="62">
        <v>3168.17</v>
      </c>
      <c r="D144" s="62">
        <v>13606.47</v>
      </c>
      <c r="E144" s="62">
        <v>25960.62</v>
      </c>
      <c r="F144" s="62">
        <v>10020.280000000001</v>
      </c>
      <c r="G144" s="62">
        <v>3081.14</v>
      </c>
      <c r="H144" s="62">
        <v>10143.450000000001</v>
      </c>
      <c r="I144" s="62">
        <v>0</v>
      </c>
      <c r="J144" s="62">
        <v>0</v>
      </c>
      <c r="K144" s="62">
        <v>0</v>
      </c>
      <c r="L144" s="62">
        <v>0</v>
      </c>
      <c r="M144" s="62">
        <v>0</v>
      </c>
      <c r="N144" s="68">
        <v>65980.12999999999</v>
      </c>
    </row>
    <row r="145" spans="1:14" ht="33" customHeight="1" x14ac:dyDescent="0.2">
      <c r="A145" s="80" t="s">
        <v>278</v>
      </c>
      <c r="B145" s="62">
        <v>3028.98</v>
      </c>
      <c r="C145" s="62">
        <v>0</v>
      </c>
      <c r="D145" s="62">
        <v>6154.67</v>
      </c>
      <c r="E145" s="62">
        <v>0</v>
      </c>
      <c r="F145" s="62">
        <v>1607.16</v>
      </c>
      <c r="G145" s="62">
        <v>0</v>
      </c>
      <c r="H145" s="62">
        <v>0</v>
      </c>
      <c r="I145" s="62">
        <v>3064.28</v>
      </c>
      <c r="J145" s="62">
        <v>0</v>
      </c>
      <c r="K145" s="62">
        <v>0</v>
      </c>
      <c r="L145" s="62">
        <v>0</v>
      </c>
      <c r="M145" s="62">
        <v>0</v>
      </c>
      <c r="N145" s="68">
        <v>13855.09</v>
      </c>
    </row>
    <row r="146" spans="1:14" ht="33" customHeight="1" x14ac:dyDescent="0.2">
      <c r="A146" s="80" t="s">
        <v>279</v>
      </c>
      <c r="B146" s="62">
        <v>20616.98</v>
      </c>
      <c r="C146" s="62">
        <v>3570.12</v>
      </c>
      <c r="D146" s="62">
        <v>13932.56</v>
      </c>
      <c r="E146" s="62">
        <v>4861.62</v>
      </c>
      <c r="F146" s="62">
        <v>0</v>
      </c>
      <c r="G146" s="62">
        <v>0</v>
      </c>
      <c r="H146" s="62">
        <v>0</v>
      </c>
      <c r="I146" s="62">
        <v>0</v>
      </c>
      <c r="J146" s="62">
        <v>0</v>
      </c>
      <c r="K146" s="62">
        <v>0</v>
      </c>
      <c r="L146" s="62">
        <v>0</v>
      </c>
      <c r="M146" s="62">
        <v>0</v>
      </c>
      <c r="N146" s="68">
        <v>42981.279999999999</v>
      </c>
    </row>
    <row r="147" spans="1:14" ht="33" customHeight="1" x14ac:dyDescent="0.2">
      <c r="A147" s="80" t="s">
        <v>280</v>
      </c>
      <c r="B147" s="62">
        <v>98802.11</v>
      </c>
      <c r="C147" s="62">
        <v>79865.58</v>
      </c>
      <c r="D147" s="62">
        <v>84711.8</v>
      </c>
      <c r="E147" s="62">
        <v>108764.2</v>
      </c>
      <c r="F147" s="62">
        <v>195415.55</v>
      </c>
      <c r="G147" s="62">
        <v>234214.53</v>
      </c>
      <c r="H147" s="62">
        <v>254045.93</v>
      </c>
      <c r="I147" s="62">
        <v>241239.64</v>
      </c>
      <c r="J147" s="62">
        <v>338123.22</v>
      </c>
      <c r="K147" s="62">
        <v>371746.72</v>
      </c>
      <c r="L147" s="62">
        <v>264396.21999999997</v>
      </c>
      <c r="M147" s="62">
        <v>174378.57</v>
      </c>
      <c r="N147" s="68">
        <v>2445704.0699999998</v>
      </c>
    </row>
    <row r="148" spans="1:14" ht="33" customHeight="1" x14ac:dyDescent="0.2">
      <c r="A148" s="80" t="s">
        <v>281</v>
      </c>
      <c r="B148" s="62">
        <v>0</v>
      </c>
      <c r="C148" s="62">
        <v>0</v>
      </c>
      <c r="D148" s="62">
        <v>0</v>
      </c>
      <c r="E148" s="62">
        <v>0</v>
      </c>
      <c r="F148" s="62">
        <v>0</v>
      </c>
      <c r="G148" s="62">
        <v>0</v>
      </c>
      <c r="H148" s="62">
        <v>0</v>
      </c>
      <c r="I148" s="62">
        <v>0</v>
      </c>
      <c r="J148" s="62">
        <v>0</v>
      </c>
      <c r="K148" s="62">
        <v>0</v>
      </c>
      <c r="L148" s="62">
        <v>0</v>
      </c>
      <c r="M148" s="62">
        <v>0</v>
      </c>
      <c r="N148" s="68">
        <v>0</v>
      </c>
    </row>
    <row r="149" spans="1:14" ht="33" customHeight="1" thickBot="1" x14ac:dyDescent="0.25">
      <c r="A149" s="80" t="s">
        <v>282</v>
      </c>
      <c r="B149" s="62">
        <v>1625</v>
      </c>
      <c r="C149" s="62">
        <v>1725</v>
      </c>
      <c r="D149" s="62">
        <v>2150</v>
      </c>
      <c r="E149" s="62">
        <v>1575</v>
      </c>
      <c r="F149" s="62">
        <v>2625</v>
      </c>
      <c r="G149" s="62">
        <v>4125</v>
      </c>
      <c r="H149" s="62">
        <v>3575</v>
      </c>
      <c r="I149" s="62">
        <v>7893</v>
      </c>
      <c r="J149" s="62">
        <v>9475</v>
      </c>
      <c r="K149" s="62">
        <v>11225</v>
      </c>
      <c r="L149" s="62">
        <v>10675</v>
      </c>
      <c r="M149" s="62">
        <v>3825</v>
      </c>
      <c r="N149" s="68">
        <v>60493</v>
      </c>
    </row>
    <row r="150" spans="1:14" ht="33" customHeight="1" thickBot="1" x14ac:dyDescent="0.25">
      <c r="A150" s="65" t="s">
        <v>283</v>
      </c>
      <c r="B150" s="66">
        <v>0</v>
      </c>
      <c r="C150" s="66">
        <v>0</v>
      </c>
      <c r="D150" s="66">
        <v>0</v>
      </c>
      <c r="E150" s="66">
        <v>0</v>
      </c>
      <c r="F150" s="66">
        <v>0</v>
      </c>
      <c r="G150" s="66">
        <v>0</v>
      </c>
      <c r="H150" s="66">
        <v>0</v>
      </c>
      <c r="I150" s="66">
        <v>0</v>
      </c>
      <c r="J150" s="66">
        <v>0</v>
      </c>
      <c r="K150" s="66">
        <v>0</v>
      </c>
      <c r="L150" s="66">
        <v>0</v>
      </c>
      <c r="M150" s="66">
        <v>0</v>
      </c>
      <c r="N150" s="66">
        <v>0</v>
      </c>
    </row>
    <row r="151" spans="1:14" ht="33" customHeight="1" thickBot="1" x14ac:dyDescent="0.25">
      <c r="A151" s="81" t="s">
        <v>283</v>
      </c>
      <c r="B151" s="69">
        <v>0</v>
      </c>
      <c r="C151" s="69">
        <v>0</v>
      </c>
      <c r="D151" s="69">
        <v>0</v>
      </c>
      <c r="E151" s="69">
        <v>0</v>
      </c>
      <c r="F151" s="69">
        <v>0</v>
      </c>
      <c r="G151" s="69">
        <v>0</v>
      </c>
      <c r="H151" s="69">
        <v>0</v>
      </c>
      <c r="I151" s="69">
        <v>0</v>
      </c>
      <c r="J151" s="69">
        <v>0</v>
      </c>
      <c r="K151" s="69">
        <v>0</v>
      </c>
      <c r="L151" s="69">
        <v>0</v>
      </c>
      <c r="M151" s="69">
        <v>0</v>
      </c>
      <c r="N151" s="68">
        <v>0</v>
      </c>
    </row>
    <row r="152" spans="1:14" ht="33" customHeight="1" thickBot="1" x14ac:dyDescent="0.25">
      <c r="A152" s="65" t="s">
        <v>284</v>
      </c>
      <c r="B152" s="66">
        <v>16452.04</v>
      </c>
      <c r="C152" s="66">
        <v>17676.32</v>
      </c>
      <c r="D152" s="66">
        <v>17487.939999999999</v>
      </c>
      <c r="E152" s="66">
        <v>18759.730000000003</v>
      </c>
      <c r="F152" s="66">
        <v>22411.699999999997</v>
      </c>
      <c r="G152" s="66">
        <v>20770.55</v>
      </c>
      <c r="H152" s="66">
        <v>22656.37</v>
      </c>
      <c r="I152" s="66">
        <v>23775.54</v>
      </c>
      <c r="J152" s="66">
        <v>26768.1</v>
      </c>
      <c r="K152" s="66">
        <v>30250.85</v>
      </c>
      <c r="L152" s="66">
        <v>28822.170000000002</v>
      </c>
      <c r="M152" s="66">
        <v>22154.3</v>
      </c>
      <c r="N152" s="66">
        <v>267985.61</v>
      </c>
    </row>
    <row r="153" spans="1:14" ht="33" customHeight="1" x14ac:dyDescent="0.2">
      <c r="A153" s="80" t="s">
        <v>285</v>
      </c>
      <c r="B153" s="62">
        <v>0</v>
      </c>
      <c r="C153" s="62">
        <v>0</v>
      </c>
      <c r="D153" s="62">
        <v>0</v>
      </c>
      <c r="E153" s="62">
        <v>0</v>
      </c>
      <c r="F153" s="62">
        <v>0</v>
      </c>
      <c r="G153" s="62">
        <v>0</v>
      </c>
      <c r="H153" s="62">
        <v>0</v>
      </c>
      <c r="I153" s="62">
        <v>0</v>
      </c>
      <c r="J153" s="62">
        <v>0</v>
      </c>
      <c r="K153" s="62">
        <v>0</v>
      </c>
      <c r="L153" s="62">
        <v>0</v>
      </c>
      <c r="M153" s="62">
        <v>0</v>
      </c>
      <c r="N153" s="68">
        <v>0</v>
      </c>
    </row>
    <row r="154" spans="1:14" ht="33" customHeight="1" x14ac:dyDescent="0.2">
      <c r="A154" s="80" t="s">
        <v>286</v>
      </c>
      <c r="B154" s="62">
        <v>10864.93</v>
      </c>
      <c r="C154" s="62">
        <v>9377.32</v>
      </c>
      <c r="D154" s="62">
        <v>12395.06</v>
      </c>
      <c r="E154" s="62">
        <v>17478.330000000002</v>
      </c>
      <c r="F154" s="62">
        <v>19197.919999999998</v>
      </c>
      <c r="G154" s="62">
        <v>18944.78</v>
      </c>
      <c r="H154" s="62">
        <v>16137.84</v>
      </c>
      <c r="I154" s="62">
        <v>19174.86</v>
      </c>
      <c r="J154" s="62">
        <v>18893.75</v>
      </c>
      <c r="K154" s="62">
        <v>24466.89</v>
      </c>
      <c r="L154" s="62">
        <v>26423.9</v>
      </c>
      <c r="M154" s="62">
        <v>22154.3</v>
      </c>
      <c r="N154" s="68">
        <v>215509.87999999998</v>
      </c>
    </row>
    <row r="155" spans="1:14" ht="33" customHeight="1" x14ac:dyDescent="0.2">
      <c r="A155" s="80" t="s">
        <v>287</v>
      </c>
      <c r="B155" s="62">
        <v>2520</v>
      </c>
      <c r="C155" s="62">
        <v>2435</v>
      </c>
      <c r="D155" s="62">
        <v>2008</v>
      </c>
      <c r="E155" s="62">
        <v>1281.4000000000001</v>
      </c>
      <c r="F155" s="62">
        <v>0</v>
      </c>
      <c r="G155" s="62">
        <v>0</v>
      </c>
      <c r="H155" s="62">
        <v>0</v>
      </c>
      <c r="I155" s="62">
        <v>0</v>
      </c>
      <c r="J155" s="62">
        <v>0</v>
      </c>
      <c r="K155" s="62">
        <v>0</v>
      </c>
      <c r="L155" s="62">
        <v>0</v>
      </c>
      <c r="M155" s="62">
        <v>0</v>
      </c>
      <c r="N155" s="68">
        <v>8244.4</v>
      </c>
    </row>
    <row r="156" spans="1:14" ht="33" customHeight="1" x14ac:dyDescent="0.2">
      <c r="A156" s="80" t="s">
        <v>288</v>
      </c>
      <c r="B156" s="62">
        <v>3067.11</v>
      </c>
      <c r="C156" s="62">
        <v>5864</v>
      </c>
      <c r="D156" s="62">
        <v>3084.88</v>
      </c>
      <c r="E156" s="62">
        <v>0</v>
      </c>
      <c r="F156" s="62">
        <v>3213.78</v>
      </c>
      <c r="G156" s="62">
        <v>1825.77</v>
      </c>
      <c r="H156" s="62">
        <v>6518.53</v>
      </c>
      <c r="I156" s="62">
        <v>4600.68</v>
      </c>
      <c r="J156" s="62">
        <v>7874.35</v>
      </c>
      <c r="K156" s="62">
        <v>5783.96</v>
      </c>
      <c r="L156" s="62">
        <v>2398.27</v>
      </c>
      <c r="M156" s="62">
        <v>0</v>
      </c>
      <c r="N156" s="68">
        <v>44231.329999999994</v>
      </c>
    </row>
    <row r="157" spans="1:14" ht="33" customHeight="1" x14ac:dyDescent="0.2">
      <c r="A157" s="80" t="s">
        <v>289</v>
      </c>
      <c r="B157" s="62">
        <v>0</v>
      </c>
      <c r="C157" s="62">
        <v>0</v>
      </c>
      <c r="D157" s="62">
        <v>0</v>
      </c>
      <c r="E157" s="62">
        <v>0</v>
      </c>
      <c r="F157" s="62">
        <v>0</v>
      </c>
      <c r="G157" s="62">
        <v>0</v>
      </c>
      <c r="H157" s="62">
        <v>0</v>
      </c>
      <c r="I157" s="62">
        <v>0</v>
      </c>
      <c r="J157" s="62">
        <v>0</v>
      </c>
      <c r="K157" s="62">
        <v>0</v>
      </c>
      <c r="L157" s="62">
        <v>0</v>
      </c>
      <c r="M157" s="62">
        <v>0</v>
      </c>
      <c r="N157" s="68">
        <v>0</v>
      </c>
    </row>
    <row r="158" spans="1:14" ht="33" customHeight="1" x14ac:dyDescent="0.2">
      <c r="A158" s="80" t="s">
        <v>290</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291</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292</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293</v>
      </c>
      <c r="B161" s="62">
        <v>0</v>
      </c>
      <c r="C161" s="62">
        <v>0</v>
      </c>
      <c r="D161" s="62">
        <v>0</v>
      </c>
      <c r="E161" s="62">
        <v>0</v>
      </c>
      <c r="F161" s="62">
        <v>0</v>
      </c>
      <c r="G161" s="62">
        <v>0</v>
      </c>
      <c r="H161" s="62">
        <v>0</v>
      </c>
      <c r="I161" s="62">
        <v>0</v>
      </c>
      <c r="J161" s="62">
        <v>0</v>
      </c>
      <c r="K161" s="62">
        <v>0</v>
      </c>
      <c r="L161" s="62">
        <v>0</v>
      </c>
      <c r="M161" s="62">
        <v>0</v>
      </c>
      <c r="N161" s="68">
        <v>0</v>
      </c>
    </row>
    <row r="162" spans="1:14" ht="33" customHeight="1" thickBot="1" x14ac:dyDescent="0.25">
      <c r="A162" s="80" t="s">
        <v>294</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65" t="s">
        <v>295</v>
      </c>
      <c r="B163" s="66">
        <v>18045.66</v>
      </c>
      <c r="C163" s="66">
        <v>15258.56</v>
      </c>
      <c r="D163" s="66">
        <v>9859.57</v>
      </c>
      <c r="E163" s="66">
        <v>13845.15</v>
      </c>
      <c r="F163" s="66">
        <v>21832.37</v>
      </c>
      <c r="G163" s="66">
        <v>25363.3</v>
      </c>
      <c r="H163" s="66">
        <v>18340.050000000003</v>
      </c>
      <c r="I163" s="66">
        <v>6134.62</v>
      </c>
      <c r="J163" s="66">
        <v>16006.46</v>
      </c>
      <c r="K163" s="66">
        <v>21342.86</v>
      </c>
      <c r="L163" s="66">
        <v>11172.66</v>
      </c>
      <c r="M163" s="66">
        <v>10518.57</v>
      </c>
      <c r="N163" s="66">
        <v>187719.83000000002</v>
      </c>
    </row>
    <row r="164" spans="1:14" ht="33" customHeight="1" x14ac:dyDescent="0.2">
      <c r="A164" s="80" t="s">
        <v>296</v>
      </c>
      <c r="B164" s="62">
        <v>16045.66</v>
      </c>
      <c r="C164" s="62">
        <v>14258.56</v>
      </c>
      <c r="D164" s="62">
        <v>8859.57</v>
      </c>
      <c r="E164" s="62">
        <v>12845.15</v>
      </c>
      <c r="F164" s="62">
        <v>20832.37</v>
      </c>
      <c r="G164" s="62">
        <v>24363.3</v>
      </c>
      <c r="H164" s="62">
        <v>17748.650000000001</v>
      </c>
      <c r="I164" s="62">
        <v>4642.62</v>
      </c>
      <c r="J164" s="62">
        <v>14146.73</v>
      </c>
      <c r="K164" s="62">
        <v>19740.5</v>
      </c>
      <c r="L164" s="62">
        <v>10625.06</v>
      </c>
      <c r="M164" s="62">
        <v>9518.57</v>
      </c>
      <c r="N164" s="68">
        <v>173626.74000000002</v>
      </c>
    </row>
    <row r="165" spans="1:14" ht="33" customHeight="1" x14ac:dyDescent="0.2">
      <c r="A165" s="80" t="s">
        <v>297</v>
      </c>
      <c r="B165" s="62">
        <v>0</v>
      </c>
      <c r="C165" s="62">
        <v>0</v>
      </c>
      <c r="D165" s="62">
        <v>0</v>
      </c>
      <c r="E165" s="62">
        <v>0</v>
      </c>
      <c r="F165" s="62">
        <v>0</v>
      </c>
      <c r="G165" s="62">
        <v>0</v>
      </c>
      <c r="H165" s="62">
        <v>0</v>
      </c>
      <c r="I165" s="62">
        <v>0</v>
      </c>
      <c r="J165" s="62">
        <v>0</v>
      </c>
      <c r="K165" s="62">
        <v>0</v>
      </c>
      <c r="L165" s="62">
        <v>0</v>
      </c>
      <c r="M165" s="62">
        <v>0</v>
      </c>
      <c r="N165" s="68">
        <v>0</v>
      </c>
    </row>
    <row r="166" spans="1:14" ht="33" customHeight="1" x14ac:dyDescent="0.2">
      <c r="A166" s="80" t="s">
        <v>298</v>
      </c>
      <c r="B166" s="62">
        <v>2000</v>
      </c>
      <c r="C166" s="62">
        <v>1000</v>
      </c>
      <c r="D166" s="62">
        <v>1000</v>
      </c>
      <c r="E166" s="62">
        <v>1000</v>
      </c>
      <c r="F166" s="62">
        <v>1000</v>
      </c>
      <c r="G166" s="62">
        <v>1000</v>
      </c>
      <c r="H166" s="62">
        <v>591.4</v>
      </c>
      <c r="I166" s="62">
        <v>1492</v>
      </c>
      <c r="J166" s="62">
        <v>1859.73</v>
      </c>
      <c r="K166" s="62">
        <v>1602.36</v>
      </c>
      <c r="L166" s="62">
        <v>547.6</v>
      </c>
      <c r="M166" s="62">
        <v>1000</v>
      </c>
      <c r="N166" s="68">
        <v>14093.09</v>
      </c>
    </row>
    <row r="167" spans="1:14" ht="33" customHeight="1" x14ac:dyDescent="0.2">
      <c r="A167" s="80" t="s">
        <v>299</v>
      </c>
      <c r="B167" s="62">
        <v>0</v>
      </c>
      <c r="C167" s="62">
        <v>0</v>
      </c>
      <c r="D167" s="62">
        <v>0</v>
      </c>
      <c r="E167" s="62">
        <v>0</v>
      </c>
      <c r="F167" s="62">
        <v>0</v>
      </c>
      <c r="G167" s="62">
        <v>0</v>
      </c>
      <c r="H167" s="62">
        <v>0</v>
      </c>
      <c r="I167" s="62">
        <v>0</v>
      </c>
      <c r="J167" s="62">
        <v>0</v>
      </c>
      <c r="K167" s="62">
        <v>0</v>
      </c>
      <c r="L167" s="62">
        <v>0</v>
      </c>
      <c r="M167" s="62">
        <v>0</v>
      </c>
      <c r="N167" s="68">
        <v>0</v>
      </c>
    </row>
    <row r="168" spans="1:14" ht="33" customHeight="1" x14ac:dyDescent="0.2">
      <c r="A168" s="80" t="s">
        <v>300</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301</v>
      </c>
      <c r="B169" s="62">
        <v>0</v>
      </c>
      <c r="C169" s="62">
        <v>0</v>
      </c>
      <c r="D169" s="62">
        <v>0</v>
      </c>
      <c r="E169" s="62">
        <v>0</v>
      </c>
      <c r="F169" s="62">
        <v>0</v>
      </c>
      <c r="G169" s="62">
        <v>0</v>
      </c>
      <c r="H169" s="62">
        <v>0</v>
      </c>
      <c r="I169" s="62">
        <v>0</v>
      </c>
      <c r="J169" s="62">
        <v>0</v>
      </c>
      <c r="K169" s="62">
        <v>0</v>
      </c>
      <c r="L169" s="62">
        <v>0</v>
      </c>
      <c r="M169" s="62">
        <v>0</v>
      </c>
      <c r="N169" s="68">
        <v>0</v>
      </c>
    </row>
    <row r="170" spans="1:14" ht="33" customHeight="1" thickBot="1" x14ac:dyDescent="0.25">
      <c r="A170" s="80" t="s">
        <v>302</v>
      </c>
      <c r="B170" s="62">
        <v>0</v>
      </c>
      <c r="C170" s="62">
        <v>0</v>
      </c>
      <c r="D170" s="62">
        <v>0</v>
      </c>
      <c r="E170" s="62">
        <v>0</v>
      </c>
      <c r="F170" s="62">
        <v>0</v>
      </c>
      <c r="G170" s="62">
        <v>0</v>
      </c>
      <c r="H170" s="62">
        <v>0</v>
      </c>
      <c r="I170" s="62">
        <v>0</v>
      </c>
      <c r="J170" s="62">
        <v>0</v>
      </c>
      <c r="K170" s="62">
        <v>0</v>
      </c>
      <c r="L170" s="62">
        <v>0</v>
      </c>
      <c r="M170" s="62">
        <v>0</v>
      </c>
      <c r="N170" s="68">
        <v>0</v>
      </c>
    </row>
    <row r="171" spans="1:14" ht="33" customHeight="1" thickBot="1" x14ac:dyDescent="0.25">
      <c r="A171" s="65" t="s">
        <v>303</v>
      </c>
      <c r="B171" s="66">
        <v>41424.080000000002</v>
      </c>
      <c r="C171" s="66">
        <v>24826.95</v>
      </c>
      <c r="D171" s="66">
        <v>13576.75</v>
      </c>
      <c r="E171" s="66">
        <v>35199.83</v>
      </c>
      <c r="F171" s="66">
        <v>36042.22</v>
      </c>
      <c r="G171" s="66">
        <v>35746.03</v>
      </c>
      <c r="H171" s="66">
        <v>41484.5</v>
      </c>
      <c r="I171" s="66">
        <v>43669.2</v>
      </c>
      <c r="J171" s="66">
        <v>39127.82</v>
      </c>
      <c r="K171" s="66">
        <v>48077.020000000004</v>
      </c>
      <c r="L171" s="66">
        <v>52951.46</v>
      </c>
      <c r="M171" s="66">
        <v>58282.66</v>
      </c>
      <c r="N171" s="66">
        <v>470408.51999999996</v>
      </c>
    </row>
    <row r="172" spans="1:14" ht="33" customHeight="1" x14ac:dyDescent="0.2">
      <c r="A172" s="80" t="s">
        <v>304</v>
      </c>
      <c r="B172" s="62">
        <v>0</v>
      </c>
      <c r="C172" s="62">
        <v>0</v>
      </c>
      <c r="D172" s="62">
        <v>0</v>
      </c>
      <c r="E172" s="62">
        <v>0</v>
      </c>
      <c r="F172" s="62">
        <v>0</v>
      </c>
      <c r="G172" s="62">
        <v>0</v>
      </c>
      <c r="H172" s="62">
        <v>0</v>
      </c>
      <c r="I172" s="62">
        <v>0</v>
      </c>
      <c r="J172" s="62">
        <v>0</v>
      </c>
      <c r="K172" s="62">
        <v>0</v>
      </c>
      <c r="L172" s="62">
        <v>0</v>
      </c>
      <c r="M172" s="62">
        <v>0</v>
      </c>
      <c r="N172" s="68">
        <v>0</v>
      </c>
    </row>
    <row r="173" spans="1:14" ht="33" customHeight="1" x14ac:dyDescent="0.2">
      <c r="A173" s="80" t="s">
        <v>305</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306</v>
      </c>
      <c r="B174" s="62">
        <v>3316</v>
      </c>
      <c r="C174" s="62">
        <v>3008</v>
      </c>
      <c r="D174" s="62">
        <v>3848</v>
      </c>
      <c r="E174" s="62">
        <v>2516</v>
      </c>
      <c r="F174" s="62">
        <v>4152</v>
      </c>
      <c r="G174" s="62">
        <v>4108</v>
      </c>
      <c r="H174" s="62">
        <v>4020</v>
      </c>
      <c r="I174" s="62">
        <v>4416</v>
      </c>
      <c r="J174" s="62">
        <v>4224.3999999999996</v>
      </c>
      <c r="K174" s="62">
        <v>3644</v>
      </c>
      <c r="L174" s="62">
        <v>4348</v>
      </c>
      <c r="M174" s="62">
        <v>3620</v>
      </c>
      <c r="N174" s="68">
        <v>45220.4</v>
      </c>
    </row>
    <row r="175" spans="1:14" ht="33" customHeight="1" x14ac:dyDescent="0.2">
      <c r="A175" s="80" t="s">
        <v>307</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308</v>
      </c>
      <c r="B176" s="62">
        <v>7381.66</v>
      </c>
      <c r="C176" s="62">
        <v>1389.24</v>
      </c>
      <c r="D176" s="62">
        <v>1497.14</v>
      </c>
      <c r="E176" s="62">
        <v>7025.88</v>
      </c>
      <c r="F176" s="62">
        <v>0</v>
      </c>
      <c r="G176" s="62">
        <v>0</v>
      </c>
      <c r="H176" s="62">
        <v>0</v>
      </c>
      <c r="I176" s="62">
        <v>0</v>
      </c>
      <c r="J176" s="62">
        <v>0</v>
      </c>
      <c r="K176" s="62">
        <v>0</v>
      </c>
      <c r="L176" s="62">
        <v>0</v>
      </c>
      <c r="M176" s="62">
        <v>0</v>
      </c>
      <c r="N176" s="68">
        <v>17293.919999999998</v>
      </c>
    </row>
    <row r="177" spans="1:14" ht="33" customHeight="1" x14ac:dyDescent="0.2">
      <c r="A177" s="80" t="s">
        <v>309</v>
      </c>
      <c r="B177" s="62">
        <v>0</v>
      </c>
      <c r="C177" s="62">
        <v>0</v>
      </c>
      <c r="D177" s="62">
        <v>0</v>
      </c>
      <c r="E177" s="62">
        <v>0</v>
      </c>
      <c r="F177" s="62">
        <v>0</v>
      </c>
      <c r="G177" s="62">
        <v>0</v>
      </c>
      <c r="H177" s="62">
        <v>0</v>
      </c>
      <c r="I177" s="62">
        <v>0</v>
      </c>
      <c r="J177" s="62">
        <v>0</v>
      </c>
      <c r="K177" s="62">
        <v>0</v>
      </c>
      <c r="L177" s="62">
        <v>0</v>
      </c>
      <c r="M177" s="62">
        <v>0</v>
      </c>
      <c r="N177" s="68">
        <v>0</v>
      </c>
    </row>
    <row r="178" spans="1:14" ht="33" customHeight="1" x14ac:dyDescent="0.2">
      <c r="A178" s="80" t="s">
        <v>310</v>
      </c>
      <c r="B178" s="62">
        <v>1302.1400000000001</v>
      </c>
      <c r="C178" s="62">
        <v>0</v>
      </c>
      <c r="D178" s="62">
        <v>1651.02</v>
      </c>
      <c r="E178" s="62">
        <v>0</v>
      </c>
      <c r="F178" s="62">
        <v>0</v>
      </c>
      <c r="G178" s="62">
        <v>0</v>
      </c>
      <c r="H178" s="62">
        <v>0</v>
      </c>
      <c r="I178" s="62">
        <v>0</v>
      </c>
      <c r="J178" s="62">
        <v>0</v>
      </c>
      <c r="K178" s="62">
        <v>0</v>
      </c>
      <c r="L178" s="62">
        <v>0</v>
      </c>
      <c r="M178" s="62">
        <v>0</v>
      </c>
      <c r="N178" s="68">
        <v>2953.16</v>
      </c>
    </row>
    <row r="179" spans="1:14" ht="33" customHeight="1" x14ac:dyDescent="0.2">
      <c r="A179" s="80" t="s">
        <v>311</v>
      </c>
      <c r="B179" s="62">
        <v>0</v>
      </c>
      <c r="C179" s="62">
        <v>0</v>
      </c>
      <c r="D179" s="62">
        <v>0</v>
      </c>
      <c r="E179" s="62">
        <v>0</v>
      </c>
      <c r="F179" s="62">
        <v>0</v>
      </c>
      <c r="G179" s="62">
        <v>0</v>
      </c>
      <c r="H179" s="62">
        <v>0</v>
      </c>
      <c r="I179" s="62">
        <v>0</v>
      </c>
      <c r="J179" s="62">
        <v>0</v>
      </c>
      <c r="K179" s="62">
        <v>0</v>
      </c>
      <c r="L179" s="62">
        <v>0</v>
      </c>
      <c r="M179" s="62">
        <v>0</v>
      </c>
      <c r="N179" s="68">
        <v>0</v>
      </c>
    </row>
    <row r="180" spans="1:14" ht="33" customHeight="1" x14ac:dyDescent="0.2">
      <c r="A180" s="80" t="s">
        <v>312</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313</v>
      </c>
      <c r="B181" s="62">
        <v>8186.66</v>
      </c>
      <c r="C181" s="62">
        <v>4959.09</v>
      </c>
      <c r="D181" s="62">
        <v>6580.59</v>
      </c>
      <c r="E181" s="62">
        <v>10170.59</v>
      </c>
      <c r="F181" s="62">
        <v>19474.64</v>
      </c>
      <c r="G181" s="62">
        <v>16107.13</v>
      </c>
      <c r="H181" s="62">
        <v>15747.14</v>
      </c>
      <c r="I181" s="62">
        <v>14399.7</v>
      </c>
      <c r="J181" s="62">
        <v>10033.959999999999</v>
      </c>
      <c r="K181" s="62">
        <v>13266.62</v>
      </c>
      <c r="L181" s="62">
        <v>11311</v>
      </c>
      <c r="M181" s="62">
        <v>14325.26</v>
      </c>
      <c r="N181" s="68">
        <v>144562.38</v>
      </c>
    </row>
    <row r="182" spans="1:14" ht="33" customHeight="1" x14ac:dyDescent="0.2">
      <c r="A182" s="80" t="s">
        <v>314</v>
      </c>
      <c r="B182" s="62">
        <v>0</v>
      </c>
      <c r="C182" s="62">
        <v>0</v>
      </c>
      <c r="D182" s="62">
        <v>0</v>
      </c>
      <c r="E182" s="62">
        <v>0</v>
      </c>
      <c r="F182" s="62">
        <v>0</v>
      </c>
      <c r="G182" s="62">
        <v>0</v>
      </c>
      <c r="H182" s="62">
        <v>0</v>
      </c>
      <c r="I182" s="62">
        <v>0</v>
      </c>
      <c r="J182" s="62">
        <v>0</v>
      </c>
      <c r="K182" s="62">
        <v>0</v>
      </c>
      <c r="L182" s="62">
        <v>0</v>
      </c>
      <c r="M182" s="62">
        <v>0</v>
      </c>
      <c r="N182" s="68">
        <v>0</v>
      </c>
    </row>
    <row r="183" spans="1:14" ht="33" customHeight="1" x14ac:dyDescent="0.2">
      <c r="A183" s="80" t="s">
        <v>315</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316</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317</v>
      </c>
      <c r="B185" s="62">
        <v>0</v>
      </c>
      <c r="C185" s="62">
        <v>0</v>
      </c>
      <c r="D185" s="62">
        <v>0</v>
      </c>
      <c r="E185" s="62">
        <v>0</v>
      </c>
      <c r="F185" s="62">
        <v>0</v>
      </c>
      <c r="G185" s="62">
        <v>0</v>
      </c>
      <c r="H185" s="62">
        <v>0</v>
      </c>
      <c r="I185" s="62">
        <v>0</v>
      </c>
      <c r="J185" s="62">
        <v>0</v>
      </c>
      <c r="K185" s="62">
        <v>0</v>
      </c>
      <c r="L185" s="62">
        <v>0</v>
      </c>
      <c r="M185" s="62">
        <v>0</v>
      </c>
      <c r="N185" s="68">
        <v>0</v>
      </c>
    </row>
    <row r="186" spans="1:14" ht="33" customHeight="1" thickBot="1" x14ac:dyDescent="0.25">
      <c r="A186" s="80" t="s">
        <v>318</v>
      </c>
      <c r="B186" s="62">
        <v>21237.62</v>
      </c>
      <c r="C186" s="62">
        <v>15470.62</v>
      </c>
      <c r="D186" s="62">
        <v>0</v>
      </c>
      <c r="E186" s="62">
        <v>15487.36</v>
      </c>
      <c r="F186" s="62">
        <v>12415.58</v>
      </c>
      <c r="G186" s="62">
        <v>15530.9</v>
      </c>
      <c r="H186" s="62">
        <v>21717.360000000001</v>
      </c>
      <c r="I186" s="62">
        <v>24853.5</v>
      </c>
      <c r="J186" s="62">
        <v>24869.46</v>
      </c>
      <c r="K186" s="62">
        <v>31166.400000000001</v>
      </c>
      <c r="L186" s="62">
        <v>37292.46</v>
      </c>
      <c r="M186" s="62">
        <v>40337.4</v>
      </c>
      <c r="N186" s="68">
        <v>260378.65999999997</v>
      </c>
    </row>
    <row r="187" spans="1:14" ht="33" customHeight="1" thickBot="1" x14ac:dyDescent="0.25">
      <c r="A187" s="65" t="s">
        <v>319</v>
      </c>
      <c r="B187" s="66">
        <v>834.5</v>
      </c>
      <c r="C187" s="66">
        <v>9002.5400000000009</v>
      </c>
      <c r="D187" s="66">
        <v>4944.2199999999993</v>
      </c>
      <c r="E187" s="66">
        <v>9309.7199999999993</v>
      </c>
      <c r="F187" s="66">
        <v>3811.62</v>
      </c>
      <c r="G187" s="66">
        <v>8557.36</v>
      </c>
      <c r="H187" s="66">
        <v>3698.62</v>
      </c>
      <c r="I187" s="66">
        <v>3045</v>
      </c>
      <c r="J187" s="66">
        <v>5075</v>
      </c>
      <c r="K187" s="66">
        <v>6334.51</v>
      </c>
      <c r="L187" s="66">
        <v>5025.0200000000004</v>
      </c>
      <c r="M187" s="66">
        <v>2772.46</v>
      </c>
      <c r="N187" s="66">
        <v>62410.570000000007</v>
      </c>
    </row>
    <row r="188" spans="1:14" ht="33" customHeight="1" x14ac:dyDescent="0.2">
      <c r="A188" s="80" t="s">
        <v>320</v>
      </c>
      <c r="B188" s="62">
        <v>254.5</v>
      </c>
      <c r="C188" s="62">
        <v>1542.54</v>
      </c>
      <c r="D188" s="62">
        <v>2479.2199999999998</v>
      </c>
      <c r="E188" s="62">
        <v>3016.72</v>
      </c>
      <c r="F188" s="62">
        <v>911.62</v>
      </c>
      <c r="G188" s="62">
        <v>2931.36</v>
      </c>
      <c r="H188" s="62">
        <v>508.62</v>
      </c>
      <c r="I188" s="62">
        <v>0</v>
      </c>
      <c r="J188" s="62">
        <v>0</v>
      </c>
      <c r="K188" s="62">
        <v>766.51</v>
      </c>
      <c r="L188" s="62">
        <v>1574.02</v>
      </c>
      <c r="M188" s="62">
        <v>829.46</v>
      </c>
      <c r="N188" s="68">
        <v>14814.570000000003</v>
      </c>
    </row>
    <row r="189" spans="1:14" ht="33" customHeight="1" x14ac:dyDescent="0.2">
      <c r="A189" s="80" t="s">
        <v>321</v>
      </c>
      <c r="B189" s="62">
        <v>0</v>
      </c>
      <c r="C189" s="62">
        <v>0</v>
      </c>
      <c r="D189" s="62">
        <v>0</v>
      </c>
      <c r="E189" s="62">
        <v>0</v>
      </c>
      <c r="F189" s="62">
        <v>0</v>
      </c>
      <c r="G189" s="62">
        <v>0</v>
      </c>
      <c r="H189" s="62">
        <v>0</v>
      </c>
      <c r="I189" s="62">
        <v>0</v>
      </c>
      <c r="J189" s="62">
        <v>0</v>
      </c>
      <c r="K189" s="62">
        <v>0</v>
      </c>
      <c r="L189" s="62">
        <v>0</v>
      </c>
      <c r="M189" s="62">
        <v>0</v>
      </c>
      <c r="N189" s="68">
        <v>0</v>
      </c>
    </row>
    <row r="190" spans="1:14" ht="33" customHeight="1" x14ac:dyDescent="0.2">
      <c r="A190" s="80" t="s">
        <v>322</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323</v>
      </c>
      <c r="B191" s="62">
        <v>580</v>
      </c>
      <c r="C191" s="62">
        <v>7460</v>
      </c>
      <c r="D191" s="62">
        <v>2465</v>
      </c>
      <c r="E191" s="62">
        <v>6293</v>
      </c>
      <c r="F191" s="62">
        <v>2900</v>
      </c>
      <c r="G191" s="62">
        <v>5626</v>
      </c>
      <c r="H191" s="62">
        <v>3190</v>
      </c>
      <c r="I191" s="62">
        <v>3045</v>
      </c>
      <c r="J191" s="62">
        <v>5075</v>
      </c>
      <c r="K191" s="62">
        <v>5568</v>
      </c>
      <c r="L191" s="62">
        <v>3451</v>
      </c>
      <c r="M191" s="62">
        <v>1943</v>
      </c>
      <c r="N191" s="68">
        <v>47596</v>
      </c>
    </row>
    <row r="192" spans="1:14" ht="33" customHeight="1" x14ac:dyDescent="0.2">
      <c r="A192" s="80" t="s">
        <v>324</v>
      </c>
      <c r="B192" s="62">
        <v>0</v>
      </c>
      <c r="C192" s="62">
        <v>0</v>
      </c>
      <c r="D192" s="62">
        <v>0</v>
      </c>
      <c r="E192" s="62">
        <v>0</v>
      </c>
      <c r="F192" s="62">
        <v>0</v>
      </c>
      <c r="G192" s="62">
        <v>0</v>
      </c>
      <c r="H192" s="62">
        <v>0</v>
      </c>
      <c r="I192" s="62">
        <v>0</v>
      </c>
      <c r="J192" s="62">
        <v>0</v>
      </c>
      <c r="K192" s="62">
        <v>0</v>
      </c>
      <c r="L192" s="62">
        <v>0</v>
      </c>
      <c r="M192" s="62">
        <v>0</v>
      </c>
      <c r="N192" s="68">
        <v>0</v>
      </c>
    </row>
    <row r="193" spans="1:14" ht="33" customHeight="1" thickBot="1" x14ac:dyDescent="0.25">
      <c r="A193" s="80" t="s">
        <v>255</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65" t="s">
        <v>325</v>
      </c>
      <c r="B194" s="66">
        <v>177</v>
      </c>
      <c r="C194" s="66">
        <v>413</v>
      </c>
      <c r="D194" s="66">
        <v>1400.5</v>
      </c>
      <c r="E194" s="66">
        <v>3897.5</v>
      </c>
      <c r="F194" s="66">
        <v>4058.8</v>
      </c>
      <c r="G194" s="66">
        <v>5958</v>
      </c>
      <c r="H194" s="66">
        <v>6815</v>
      </c>
      <c r="I194" s="66">
        <v>6066</v>
      </c>
      <c r="J194" s="66">
        <v>1357</v>
      </c>
      <c r="K194" s="66">
        <v>649</v>
      </c>
      <c r="L194" s="66">
        <v>1268.5</v>
      </c>
      <c r="M194" s="66">
        <v>354</v>
      </c>
      <c r="N194" s="66">
        <v>32414.3</v>
      </c>
    </row>
    <row r="195" spans="1:14" ht="33" customHeight="1" x14ac:dyDescent="0.2">
      <c r="A195" s="80" t="s">
        <v>326</v>
      </c>
      <c r="B195" s="62">
        <v>0</v>
      </c>
      <c r="C195" s="62">
        <v>0</v>
      </c>
      <c r="D195" s="62">
        <v>0</v>
      </c>
      <c r="E195" s="62">
        <v>0</v>
      </c>
      <c r="F195" s="62">
        <v>0</v>
      </c>
      <c r="G195" s="62">
        <v>0</v>
      </c>
      <c r="H195" s="62">
        <v>0</v>
      </c>
      <c r="I195" s="62">
        <v>0</v>
      </c>
      <c r="J195" s="62">
        <v>0</v>
      </c>
      <c r="K195" s="62">
        <v>0</v>
      </c>
      <c r="L195" s="62">
        <v>0</v>
      </c>
      <c r="M195" s="62">
        <v>0</v>
      </c>
      <c r="N195" s="62">
        <v>0</v>
      </c>
    </row>
    <row r="196" spans="1:14" ht="33" customHeight="1" x14ac:dyDescent="0.2">
      <c r="A196" s="80" t="s">
        <v>327</v>
      </c>
      <c r="B196" s="62">
        <v>0</v>
      </c>
      <c r="C196" s="62">
        <v>0</v>
      </c>
      <c r="D196" s="62">
        <v>0</v>
      </c>
      <c r="E196" s="62">
        <v>357.5</v>
      </c>
      <c r="F196" s="62">
        <v>1138.8</v>
      </c>
      <c r="G196" s="62">
        <v>3161.5</v>
      </c>
      <c r="H196" s="62">
        <v>1254</v>
      </c>
      <c r="I196" s="62">
        <v>0</v>
      </c>
      <c r="J196" s="62">
        <v>0</v>
      </c>
      <c r="K196" s="62">
        <v>0</v>
      </c>
      <c r="L196" s="62">
        <v>0</v>
      </c>
      <c r="M196" s="62">
        <v>0</v>
      </c>
      <c r="N196" s="62">
        <v>5911.8</v>
      </c>
    </row>
    <row r="197" spans="1:14" ht="33" customHeight="1" x14ac:dyDescent="0.2">
      <c r="A197" s="80" t="s">
        <v>328</v>
      </c>
      <c r="B197" s="62">
        <v>177</v>
      </c>
      <c r="C197" s="62">
        <v>413</v>
      </c>
      <c r="D197" s="62">
        <v>1400.5</v>
      </c>
      <c r="E197" s="62">
        <v>3540</v>
      </c>
      <c r="F197" s="62">
        <v>2920</v>
      </c>
      <c r="G197" s="62">
        <v>2796.5</v>
      </c>
      <c r="H197" s="62">
        <v>5561</v>
      </c>
      <c r="I197" s="62">
        <v>6066</v>
      </c>
      <c r="J197" s="62">
        <v>1357</v>
      </c>
      <c r="K197" s="62">
        <v>649</v>
      </c>
      <c r="L197" s="62">
        <v>1268.5</v>
      </c>
      <c r="M197" s="62">
        <v>354</v>
      </c>
      <c r="N197" s="62">
        <v>26502.5</v>
      </c>
    </row>
    <row r="198" spans="1:14" ht="33" customHeight="1" thickBot="1" x14ac:dyDescent="0.25">
      <c r="A198" s="80" t="s">
        <v>255</v>
      </c>
      <c r="B198" s="62">
        <v>0</v>
      </c>
      <c r="C198" s="62">
        <v>0</v>
      </c>
      <c r="D198" s="62">
        <v>0</v>
      </c>
      <c r="E198" s="62">
        <v>0</v>
      </c>
      <c r="F198" s="62">
        <v>0</v>
      </c>
      <c r="G198" s="62">
        <v>0</v>
      </c>
      <c r="H198" s="62">
        <v>0</v>
      </c>
      <c r="I198" s="62">
        <v>0</v>
      </c>
      <c r="J198" s="62">
        <v>0</v>
      </c>
      <c r="K198" s="62">
        <v>0</v>
      </c>
      <c r="L198" s="62">
        <v>0</v>
      </c>
      <c r="M198" s="62">
        <v>0</v>
      </c>
      <c r="N198" s="62">
        <v>0</v>
      </c>
    </row>
    <row r="199" spans="1:14" ht="33" customHeight="1" thickBot="1" x14ac:dyDescent="0.25">
      <c r="A199" s="65" t="s">
        <v>329</v>
      </c>
      <c r="B199" s="66">
        <v>112640.51000000001</v>
      </c>
      <c r="C199" s="66">
        <v>170262.85</v>
      </c>
      <c r="D199" s="66">
        <v>110497.96</v>
      </c>
      <c r="E199" s="66">
        <v>272197.82</v>
      </c>
      <c r="F199" s="66">
        <v>239880.33</v>
      </c>
      <c r="G199" s="66">
        <v>261986.56</v>
      </c>
      <c r="H199" s="66">
        <v>288873.55</v>
      </c>
      <c r="I199" s="66">
        <v>237570.81</v>
      </c>
      <c r="J199" s="66">
        <v>260186.95</v>
      </c>
      <c r="K199" s="66">
        <v>166337.18</v>
      </c>
      <c r="L199" s="66">
        <v>95202.98000000001</v>
      </c>
      <c r="M199" s="66">
        <v>216925.38</v>
      </c>
      <c r="N199" s="66">
        <v>2432562.88</v>
      </c>
    </row>
    <row r="200" spans="1:14" ht="33" customHeight="1" x14ac:dyDescent="0.2">
      <c r="A200" s="80" t="s">
        <v>330</v>
      </c>
      <c r="B200" s="62">
        <v>0</v>
      </c>
      <c r="C200" s="62">
        <v>0</v>
      </c>
      <c r="D200" s="62">
        <v>1410.22</v>
      </c>
      <c r="E200" s="62">
        <v>1432.72</v>
      </c>
      <c r="F200" s="62">
        <v>0</v>
      </c>
      <c r="G200" s="62">
        <v>7328.92</v>
      </c>
      <c r="H200" s="62">
        <v>2969.56</v>
      </c>
      <c r="I200" s="62">
        <v>2905.76</v>
      </c>
      <c r="J200" s="62">
        <v>0</v>
      </c>
      <c r="K200" s="62">
        <v>0</v>
      </c>
      <c r="L200" s="62">
        <v>0</v>
      </c>
      <c r="M200" s="62">
        <v>14771.47</v>
      </c>
      <c r="N200" s="68">
        <v>30818.65</v>
      </c>
    </row>
    <row r="201" spans="1:14" ht="33" customHeight="1" x14ac:dyDescent="0.2">
      <c r="A201" s="80" t="s">
        <v>331</v>
      </c>
      <c r="B201" s="62">
        <v>17294.61</v>
      </c>
      <c r="C201" s="62">
        <v>2814.35</v>
      </c>
      <c r="D201" s="62">
        <v>17523.53</v>
      </c>
      <c r="E201" s="62">
        <v>13148.28</v>
      </c>
      <c r="F201" s="62">
        <v>4486.6099999999997</v>
      </c>
      <c r="G201" s="62">
        <v>9069.0400000000009</v>
      </c>
      <c r="H201" s="62">
        <v>11801.86</v>
      </c>
      <c r="I201" s="62">
        <v>9316.36</v>
      </c>
      <c r="J201" s="62">
        <v>8586.2900000000009</v>
      </c>
      <c r="K201" s="62">
        <v>0</v>
      </c>
      <c r="L201" s="62">
        <v>0</v>
      </c>
      <c r="M201" s="62">
        <v>9586.65</v>
      </c>
      <c r="N201" s="68">
        <v>103627.57999999999</v>
      </c>
    </row>
    <row r="202" spans="1:14" ht="33" customHeight="1" x14ac:dyDescent="0.2">
      <c r="A202" s="80" t="s">
        <v>332</v>
      </c>
      <c r="B202" s="62">
        <v>8298.07</v>
      </c>
      <c r="C202" s="62">
        <v>14714.22</v>
      </c>
      <c r="D202" s="62">
        <v>4678.1899999999996</v>
      </c>
      <c r="E202" s="62">
        <v>15490.69</v>
      </c>
      <c r="F202" s="62">
        <v>17831.98</v>
      </c>
      <c r="G202" s="62">
        <v>19466.080000000002</v>
      </c>
      <c r="H202" s="62">
        <v>21281.32</v>
      </c>
      <c r="I202" s="62">
        <v>12993.06</v>
      </c>
      <c r="J202" s="62">
        <v>22065.47</v>
      </c>
      <c r="K202" s="62">
        <v>13419.09</v>
      </c>
      <c r="L202" s="62">
        <v>13705.02</v>
      </c>
      <c r="M202" s="62">
        <v>0</v>
      </c>
      <c r="N202" s="68">
        <v>163943.18999999997</v>
      </c>
    </row>
    <row r="203" spans="1:14" ht="33" customHeight="1" x14ac:dyDescent="0.2">
      <c r="A203" s="80" t="s">
        <v>333</v>
      </c>
      <c r="B203" s="62">
        <v>0</v>
      </c>
      <c r="C203" s="62">
        <v>0</v>
      </c>
      <c r="D203" s="62">
        <v>0</v>
      </c>
      <c r="E203" s="62">
        <v>1448.63</v>
      </c>
      <c r="F203" s="62">
        <v>0</v>
      </c>
      <c r="G203" s="62">
        <v>0</v>
      </c>
      <c r="H203" s="62">
        <v>0</v>
      </c>
      <c r="I203" s="62">
        <v>0</v>
      </c>
      <c r="J203" s="62">
        <v>0</v>
      </c>
      <c r="K203" s="62">
        <v>0</v>
      </c>
      <c r="L203" s="62">
        <v>0</v>
      </c>
      <c r="M203" s="62">
        <v>0</v>
      </c>
      <c r="N203" s="68">
        <v>1448.63</v>
      </c>
    </row>
    <row r="204" spans="1:14" ht="33" customHeight="1" x14ac:dyDescent="0.2">
      <c r="A204" s="80" t="s">
        <v>334</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335</v>
      </c>
      <c r="B205" s="62">
        <v>87047.83</v>
      </c>
      <c r="C205" s="62">
        <v>152734.28</v>
      </c>
      <c r="D205" s="62">
        <v>86886.02</v>
      </c>
      <c r="E205" s="62">
        <v>240677.5</v>
      </c>
      <c r="F205" s="62">
        <v>217561.74</v>
      </c>
      <c r="G205" s="62">
        <v>226122.52</v>
      </c>
      <c r="H205" s="62">
        <v>252820.81</v>
      </c>
      <c r="I205" s="62">
        <v>212355.63</v>
      </c>
      <c r="J205" s="62">
        <v>229535.19</v>
      </c>
      <c r="K205" s="62">
        <v>152918.09</v>
      </c>
      <c r="L205" s="62">
        <v>81497.960000000006</v>
      </c>
      <c r="M205" s="62">
        <v>192567.26</v>
      </c>
      <c r="N205" s="68">
        <v>2132724.83</v>
      </c>
    </row>
    <row r="206" spans="1:14" ht="33" customHeight="1" x14ac:dyDescent="0.2">
      <c r="A206" s="80" t="s">
        <v>334</v>
      </c>
      <c r="B206" s="62">
        <v>0</v>
      </c>
      <c r="C206" s="62">
        <v>0</v>
      </c>
      <c r="D206" s="62">
        <v>0</v>
      </c>
      <c r="E206" s="62">
        <v>0</v>
      </c>
      <c r="F206" s="62">
        <v>0</v>
      </c>
      <c r="G206" s="62">
        <v>0</v>
      </c>
      <c r="H206" s="62">
        <v>0</v>
      </c>
      <c r="I206" s="62">
        <v>0</v>
      </c>
      <c r="J206" s="62">
        <v>0</v>
      </c>
      <c r="K206" s="62">
        <v>0</v>
      </c>
      <c r="L206" s="62">
        <v>0</v>
      </c>
      <c r="M206" s="62">
        <v>0</v>
      </c>
      <c r="N206" s="68">
        <v>0</v>
      </c>
    </row>
    <row r="207" spans="1:14" ht="33" customHeight="1" thickBot="1" x14ac:dyDescent="0.25">
      <c r="A207" s="80" t="s">
        <v>255</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65" t="s">
        <v>336</v>
      </c>
      <c r="B208" s="66">
        <v>0</v>
      </c>
      <c r="C208" s="66">
        <v>0</v>
      </c>
      <c r="D208" s="66">
        <v>0</v>
      </c>
      <c r="E208" s="66">
        <v>0</v>
      </c>
      <c r="F208" s="66">
        <v>0</v>
      </c>
      <c r="G208" s="66">
        <v>0</v>
      </c>
      <c r="H208" s="66">
        <v>0</v>
      </c>
      <c r="I208" s="66">
        <v>0</v>
      </c>
      <c r="J208" s="66">
        <v>0</v>
      </c>
      <c r="K208" s="66">
        <v>0</v>
      </c>
      <c r="L208" s="66">
        <v>0</v>
      </c>
      <c r="M208" s="66">
        <v>0</v>
      </c>
      <c r="N208" s="66">
        <v>0</v>
      </c>
    </row>
    <row r="209" spans="1:14" ht="33" customHeight="1" x14ac:dyDescent="0.2">
      <c r="A209" s="80" t="s">
        <v>337</v>
      </c>
      <c r="B209" s="62">
        <v>0</v>
      </c>
      <c r="C209" s="62">
        <v>0</v>
      </c>
      <c r="D209" s="62">
        <v>0</v>
      </c>
      <c r="E209" s="62">
        <v>0</v>
      </c>
      <c r="F209" s="62">
        <v>0</v>
      </c>
      <c r="G209" s="62">
        <v>0</v>
      </c>
      <c r="H209" s="62">
        <v>0</v>
      </c>
      <c r="I209" s="62">
        <v>0</v>
      </c>
      <c r="J209" s="62">
        <v>0</v>
      </c>
      <c r="K209" s="62">
        <v>0</v>
      </c>
      <c r="L209" s="62">
        <v>0</v>
      </c>
      <c r="M209" s="62">
        <v>0</v>
      </c>
      <c r="N209" s="68">
        <v>0</v>
      </c>
    </row>
    <row r="210" spans="1:14" ht="33" customHeight="1" x14ac:dyDescent="0.2">
      <c r="A210" s="80" t="s">
        <v>338</v>
      </c>
      <c r="B210" s="62">
        <v>0</v>
      </c>
      <c r="C210" s="62">
        <v>0</v>
      </c>
      <c r="D210" s="62">
        <v>0</v>
      </c>
      <c r="E210" s="62">
        <v>0</v>
      </c>
      <c r="F210" s="62">
        <v>0</v>
      </c>
      <c r="G210" s="62">
        <v>0</v>
      </c>
      <c r="H210" s="62">
        <v>0</v>
      </c>
      <c r="I210" s="62">
        <v>0</v>
      </c>
      <c r="J210" s="62">
        <v>0</v>
      </c>
      <c r="K210" s="62">
        <v>0</v>
      </c>
      <c r="L210" s="62">
        <v>0</v>
      </c>
      <c r="M210" s="62">
        <v>0</v>
      </c>
      <c r="N210" s="68">
        <v>0</v>
      </c>
    </row>
    <row r="211" spans="1:14" ht="33" customHeight="1" thickBot="1" x14ac:dyDescent="0.25">
      <c r="A211" s="80" t="s">
        <v>255</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65" t="s">
        <v>339</v>
      </c>
      <c r="B212" s="66">
        <v>0</v>
      </c>
      <c r="C212" s="66">
        <v>0</v>
      </c>
      <c r="D212" s="66">
        <v>0</v>
      </c>
      <c r="E212" s="66">
        <v>0</v>
      </c>
      <c r="F212" s="66">
        <v>0</v>
      </c>
      <c r="G212" s="66">
        <v>0</v>
      </c>
      <c r="H212" s="66">
        <v>1173.74</v>
      </c>
      <c r="I212" s="66">
        <v>465.08</v>
      </c>
      <c r="J212" s="66">
        <v>0</v>
      </c>
      <c r="K212" s="66">
        <v>0</v>
      </c>
      <c r="L212" s="66">
        <v>0</v>
      </c>
      <c r="M212" s="66">
        <v>0</v>
      </c>
      <c r="N212" s="66">
        <v>1638.82</v>
      </c>
    </row>
    <row r="213" spans="1:14" ht="33" customHeight="1" thickBot="1" x14ac:dyDescent="0.25">
      <c r="A213" s="81" t="s">
        <v>339</v>
      </c>
      <c r="B213" s="70">
        <v>0</v>
      </c>
      <c r="C213" s="70">
        <v>0</v>
      </c>
      <c r="D213" s="70">
        <v>0</v>
      </c>
      <c r="E213" s="70">
        <v>0</v>
      </c>
      <c r="F213" s="70">
        <v>0</v>
      </c>
      <c r="G213" s="70">
        <v>0</v>
      </c>
      <c r="H213" s="70">
        <v>1173.74</v>
      </c>
      <c r="I213" s="70">
        <v>465.08</v>
      </c>
      <c r="J213" s="70">
        <v>0</v>
      </c>
      <c r="K213" s="70">
        <v>0</v>
      </c>
      <c r="L213" s="70">
        <v>0</v>
      </c>
      <c r="M213" s="70">
        <v>0</v>
      </c>
      <c r="N213" s="71">
        <v>1638.82</v>
      </c>
    </row>
    <row r="214" spans="1:14" ht="33" customHeight="1" thickBot="1" x14ac:dyDescent="0.25">
      <c r="A214" s="90" t="s">
        <v>250</v>
      </c>
      <c r="B214" s="89">
        <v>480254.33</v>
      </c>
      <c r="C214" s="89">
        <v>480554.1</v>
      </c>
      <c r="D214" s="89">
        <v>410269.69</v>
      </c>
      <c r="E214" s="89">
        <v>622432.6</v>
      </c>
      <c r="F214" s="89">
        <v>599033.28</v>
      </c>
      <c r="G214" s="89">
        <v>676463.37999999989</v>
      </c>
      <c r="H214" s="89">
        <v>735874.32</v>
      </c>
      <c r="I214" s="89">
        <v>683901.99</v>
      </c>
      <c r="J214" s="89">
        <v>775302.78</v>
      </c>
      <c r="K214" s="89">
        <v>768657.54</v>
      </c>
      <c r="L214" s="89">
        <v>575191.73</v>
      </c>
      <c r="M214" s="89">
        <v>568961.84000000008</v>
      </c>
      <c r="N214" s="89">
        <v>7376897.5800000001</v>
      </c>
    </row>
    <row r="215" spans="1:14" ht="33" customHeight="1" x14ac:dyDescent="0.2"/>
    <row r="216" spans="1:14" ht="33" customHeight="1" x14ac:dyDescent="0.2">
      <c r="A216" s="85"/>
    </row>
    <row r="217" spans="1:14" ht="33" customHeight="1" x14ac:dyDescent="0.2">
      <c r="A217" s="220" t="s">
        <v>236</v>
      </c>
      <c r="B217" s="220"/>
      <c r="C217" s="220"/>
      <c r="D217" s="220"/>
      <c r="E217" s="220"/>
      <c r="F217" s="220"/>
      <c r="G217" s="220"/>
      <c r="H217" s="220"/>
      <c r="I217" s="220"/>
      <c r="J217" s="220"/>
      <c r="K217" s="220"/>
      <c r="L217" s="220"/>
      <c r="M217" s="220"/>
      <c r="N217" s="220"/>
    </row>
    <row r="218" spans="1:14" ht="33" customHeight="1" thickBot="1" x14ac:dyDescent="0.25">
      <c r="A218" s="221"/>
      <c r="B218" s="221"/>
      <c r="C218" s="221"/>
      <c r="D218" s="221"/>
      <c r="E218" s="221"/>
      <c r="F218" s="221"/>
      <c r="G218" s="221"/>
      <c r="H218" s="221"/>
      <c r="I218" s="221"/>
      <c r="J218" s="221"/>
      <c r="K218" s="221"/>
      <c r="L218" s="221"/>
      <c r="M218" s="221"/>
      <c r="N218" s="221"/>
    </row>
    <row r="219" spans="1:14" ht="33" customHeight="1" thickBot="1" x14ac:dyDescent="0.25">
      <c r="A219" s="92" t="s">
        <v>237</v>
      </c>
      <c r="B219" s="93" t="s">
        <v>238</v>
      </c>
      <c r="C219" s="93" t="s">
        <v>239</v>
      </c>
      <c r="D219" s="93" t="s">
        <v>240</v>
      </c>
      <c r="E219" s="93" t="s">
        <v>241</v>
      </c>
      <c r="F219" s="93" t="s">
        <v>242</v>
      </c>
      <c r="G219" s="93" t="s">
        <v>243</v>
      </c>
      <c r="H219" s="93" t="s">
        <v>244</v>
      </c>
      <c r="I219" s="93" t="s">
        <v>245</v>
      </c>
      <c r="J219" s="93" t="s">
        <v>246</v>
      </c>
      <c r="K219" s="93" t="s">
        <v>247</v>
      </c>
      <c r="L219" s="93" t="s">
        <v>248</v>
      </c>
      <c r="M219" s="93" t="s">
        <v>249</v>
      </c>
      <c r="N219" s="94" t="s">
        <v>250</v>
      </c>
    </row>
    <row r="220" spans="1:14" ht="33" customHeight="1" thickBot="1" x14ac:dyDescent="0.25">
      <c r="A220" s="76" t="s">
        <v>251</v>
      </c>
      <c r="B220" s="91">
        <v>150</v>
      </c>
      <c r="C220" s="61">
        <v>100</v>
      </c>
      <c r="D220" s="61">
        <v>50</v>
      </c>
      <c r="E220" s="61">
        <v>50</v>
      </c>
      <c r="F220" s="61">
        <v>0</v>
      </c>
      <c r="G220" s="61">
        <v>0</v>
      </c>
      <c r="H220" s="61">
        <v>0</v>
      </c>
      <c r="I220" s="61">
        <v>100</v>
      </c>
      <c r="J220" s="61">
        <v>100</v>
      </c>
      <c r="K220" s="61">
        <v>100</v>
      </c>
      <c r="L220" s="61">
        <v>100</v>
      </c>
      <c r="M220" s="61">
        <v>150</v>
      </c>
      <c r="N220" s="61">
        <v>900</v>
      </c>
    </row>
    <row r="221" spans="1:14" ht="33" customHeight="1" x14ac:dyDescent="0.2">
      <c r="A221" s="77" t="s">
        <v>252</v>
      </c>
      <c r="B221" s="64">
        <v>150</v>
      </c>
      <c r="C221" s="62">
        <v>100</v>
      </c>
      <c r="D221" s="62">
        <v>50</v>
      </c>
      <c r="E221" s="62">
        <v>50</v>
      </c>
      <c r="F221" s="62">
        <v>0</v>
      </c>
      <c r="G221" s="62">
        <v>0</v>
      </c>
      <c r="H221" s="62">
        <v>0</v>
      </c>
      <c r="I221" s="62">
        <v>100</v>
      </c>
      <c r="J221" s="62">
        <v>100</v>
      </c>
      <c r="K221" s="62">
        <v>100</v>
      </c>
      <c r="L221" s="62">
        <v>100</v>
      </c>
      <c r="M221" s="62">
        <v>150</v>
      </c>
      <c r="N221" s="63">
        <v>900</v>
      </c>
    </row>
    <row r="222" spans="1:14" ht="33" customHeight="1" x14ac:dyDescent="0.2">
      <c r="A222" s="77" t="s">
        <v>234</v>
      </c>
      <c r="B222" s="64">
        <v>0</v>
      </c>
      <c r="C222" s="62">
        <v>0</v>
      </c>
      <c r="D222" s="62">
        <v>0</v>
      </c>
      <c r="E222" s="62">
        <v>0</v>
      </c>
      <c r="F222" s="62">
        <v>0</v>
      </c>
      <c r="G222" s="62">
        <v>0</v>
      </c>
      <c r="H222" s="62">
        <v>0</v>
      </c>
      <c r="I222" s="62">
        <v>0</v>
      </c>
      <c r="J222" s="62">
        <v>0</v>
      </c>
      <c r="K222" s="62">
        <v>0</v>
      </c>
      <c r="L222" s="62">
        <v>0</v>
      </c>
      <c r="M222" s="62">
        <v>0</v>
      </c>
      <c r="N222" s="63">
        <v>0</v>
      </c>
    </row>
    <row r="223" spans="1:14" ht="33" customHeight="1" x14ac:dyDescent="0.2">
      <c r="A223" s="77" t="s">
        <v>253</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8" t="s">
        <v>254</v>
      </c>
      <c r="B224" s="64">
        <v>0</v>
      </c>
      <c r="C224" s="62">
        <v>0</v>
      </c>
      <c r="D224" s="62">
        <v>0</v>
      </c>
      <c r="E224" s="62">
        <v>0</v>
      </c>
      <c r="F224" s="62">
        <v>0</v>
      </c>
      <c r="G224" s="62">
        <v>0</v>
      </c>
      <c r="H224" s="62">
        <v>0</v>
      </c>
      <c r="I224" s="62">
        <v>0</v>
      </c>
      <c r="J224" s="62">
        <v>0</v>
      </c>
      <c r="K224" s="62">
        <v>0</v>
      </c>
      <c r="L224" s="62">
        <v>0</v>
      </c>
      <c r="M224" s="62">
        <v>0</v>
      </c>
      <c r="N224" s="63">
        <v>0</v>
      </c>
    </row>
    <row r="225" spans="1:14" ht="33" customHeight="1" thickBot="1" x14ac:dyDescent="0.25">
      <c r="A225" s="79" t="s">
        <v>255</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65" t="s">
        <v>256</v>
      </c>
      <c r="B226" s="96">
        <v>0</v>
      </c>
      <c r="C226" s="66">
        <v>0</v>
      </c>
      <c r="D226" s="66">
        <v>0</v>
      </c>
      <c r="E226" s="66">
        <v>0</v>
      </c>
      <c r="F226" s="66">
        <v>0</v>
      </c>
      <c r="G226" s="66">
        <v>0</v>
      </c>
      <c r="H226" s="66">
        <v>0</v>
      </c>
      <c r="I226" s="66">
        <v>0</v>
      </c>
      <c r="J226" s="66">
        <v>0</v>
      </c>
      <c r="K226" s="66">
        <v>0</v>
      </c>
      <c r="L226" s="66">
        <v>0</v>
      </c>
      <c r="M226" s="66">
        <v>0</v>
      </c>
      <c r="N226" s="66">
        <v>0</v>
      </c>
    </row>
    <row r="227" spans="1:14" ht="33" customHeight="1" x14ac:dyDescent="0.2">
      <c r="A227" s="80" t="s">
        <v>257</v>
      </c>
      <c r="B227" s="64">
        <v>0</v>
      </c>
      <c r="C227" s="62">
        <v>0</v>
      </c>
      <c r="D227" s="62">
        <v>0</v>
      </c>
      <c r="E227" s="62">
        <v>0</v>
      </c>
      <c r="F227" s="62">
        <v>0</v>
      </c>
      <c r="G227" s="62">
        <v>0</v>
      </c>
      <c r="H227" s="62">
        <v>0</v>
      </c>
      <c r="I227" s="62">
        <v>0</v>
      </c>
      <c r="J227" s="62">
        <v>0</v>
      </c>
      <c r="K227" s="62">
        <v>0</v>
      </c>
      <c r="L227" s="62">
        <v>0</v>
      </c>
      <c r="M227" s="62">
        <v>0</v>
      </c>
      <c r="N227" s="63">
        <v>0</v>
      </c>
    </row>
    <row r="228" spans="1:14" ht="33" customHeight="1" x14ac:dyDescent="0.2">
      <c r="A228" s="80" t="s">
        <v>258</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259</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260</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261</v>
      </c>
      <c r="B231" s="64">
        <v>0</v>
      </c>
      <c r="C231" s="62">
        <v>0</v>
      </c>
      <c r="D231" s="62">
        <v>0</v>
      </c>
      <c r="E231" s="62">
        <v>0</v>
      </c>
      <c r="F231" s="62">
        <v>0</v>
      </c>
      <c r="G231" s="62">
        <v>0</v>
      </c>
      <c r="H231" s="62">
        <v>0</v>
      </c>
      <c r="I231" s="62">
        <v>0</v>
      </c>
      <c r="J231" s="62">
        <v>0</v>
      </c>
      <c r="K231" s="62">
        <v>0</v>
      </c>
      <c r="L231" s="62">
        <v>0</v>
      </c>
      <c r="M231" s="62">
        <v>0</v>
      </c>
      <c r="N231" s="63">
        <v>0</v>
      </c>
    </row>
    <row r="232" spans="1:14" ht="33" customHeight="1" thickBot="1" x14ac:dyDescent="0.25">
      <c r="A232" s="80" t="s">
        <v>262</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65" t="s">
        <v>263</v>
      </c>
      <c r="B233" s="96">
        <v>3813.56</v>
      </c>
      <c r="C233" s="66">
        <v>2178.8199999999997</v>
      </c>
      <c r="D233" s="66">
        <v>3438.09</v>
      </c>
      <c r="E233" s="66">
        <v>3069.55</v>
      </c>
      <c r="F233" s="66">
        <v>2406.33</v>
      </c>
      <c r="G233" s="66">
        <v>2996.18</v>
      </c>
      <c r="H233" s="66">
        <v>2622.79</v>
      </c>
      <c r="I233" s="66">
        <v>1258.1500000000001</v>
      </c>
      <c r="J233" s="66">
        <v>2317.17</v>
      </c>
      <c r="K233" s="66">
        <v>1980.06</v>
      </c>
      <c r="L233" s="66">
        <v>4389.2299999999996</v>
      </c>
      <c r="M233" s="66">
        <v>3357.93</v>
      </c>
      <c r="N233" s="66">
        <v>33827.86</v>
      </c>
    </row>
    <row r="234" spans="1:14" ht="33" customHeight="1" x14ac:dyDescent="0.2">
      <c r="A234" s="80" t="s">
        <v>264</v>
      </c>
      <c r="B234" s="64">
        <v>0</v>
      </c>
      <c r="C234" s="62">
        <v>0</v>
      </c>
      <c r="D234" s="62">
        <v>0</v>
      </c>
      <c r="E234" s="62">
        <v>0</v>
      </c>
      <c r="F234" s="62">
        <v>0</v>
      </c>
      <c r="G234" s="62">
        <v>0</v>
      </c>
      <c r="H234" s="62">
        <v>0</v>
      </c>
      <c r="I234" s="62">
        <v>0</v>
      </c>
      <c r="J234" s="62">
        <v>0</v>
      </c>
      <c r="K234" s="62">
        <v>0</v>
      </c>
      <c r="L234" s="62">
        <v>0</v>
      </c>
      <c r="M234" s="62">
        <v>0</v>
      </c>
      <c r="N234" s="63">
        <v>0</v>
      </c>
    </row>
    <row r="235" spans="1:14" ht="33" customHeight="1" x14ac:dyDescent="0.2">
      <c r="A235" s="80" t="s">
        <v>265</v>
      </c>
      <c r="B235" s="64">
        <v>3813.56</v>
      </c>
      <c r="C235" s="62">
        <v>2178.8199999999997</v>
      </c>
      <c r="D235" s="62">
        <v>3302.76</v>
      </c>
      <c r="E235" s="62">
        <v>3069.55</v>
      </c>
      <c r="F235" s="62">
        <v>2406.33</v>
      </c>
      <c r="G235" s="62">
        <v>2996.18</v>
      </c>
      <c r="H235" s="62">
        <v>2622.79</v>
      </c>
      <c r="I235" s="62">
        <v>1258.1500000000001</v>
      </c>
      <c r="J235" s="62">
        <v>2317.17</v>
      </c>
      <c r="K235" s="62">
        <v>1820.06</v>
      </c>
      <c r="L235" s="62">
        <v>4389.2299999999996</v>
      </c>
      <c r="M235" s="62">
        <v>3357.93</v>
      </c>
      <c r="N235" s="63">
        <v>33532.53</v>
      </c>
    </row>
    <row r="236" spans="1:14" ht="33" customHeight="1" x14ac:dyDescent="0.2">
      <c r="A236" s="80" t="s">
        <v>266</v>
      </c>
      <c r="B236" s="64">
        <v>0</v>
      </c>
      <c r="C236" s="62">
        <v>0</v>
      </c>
      <c r="D236" s="62">
        <v>0</v>
      </c>
      <c r="E236" s="62">
        <v>0</v>
      </c>
      <c r="F236" s="62">
        <v>0</v>
      </c>
      <c r="G236" s="62">
        <v>0</v>
      </c>
      <c r="H236" s="62">
        <v>0</v>
      </c>
      <c r="I236" s="62">
        <v>0</v>
      </c>
      <c r="J236" s="62">
        <v>0</v>
      </c>
      <c r="K236" s="62">
        <v>0</v>
      </c>
      <c r="L236" s="62">
        <v>0</v>
      </c>
      <c r="M236" s="62">
        <v>0</v>
      </c>
      <c r="N236" s="63">
        <v>0</v>
      </c>
    </row>
    <row r="237" spans="1:14" ht="33" customHeight="1" thickBot="1" x14ac:dyDescent="0.25">
      <c r="A237" s="80" t="s">
        <v>267</v>
      </c>
      <c r="B237" s="64">
        <v>0</v>
      </c>
      <c r="C237" s="62">
        <v>0</v>
      </c>
      <c r="D237" s="62">
        <v>135.33000000000001</v>
      </c>
      <c r="E237" s="62">
        <v>0</v>
      </c>
      <c r="F237" s="62">
        <v>0</v>
      </c>
      <c r="G237" s="62">
        <v>0</v>
      </c>
      <c r="H237" s="62">
        <v>0</v>
      </c>
      <c r="I237" s="62">
        <v>0</v>
      </c>
      <c r="J237" s="62">
        <v>0</v>
      </c>
      <c r="K237" s="62">
        <v>160</v>
      </c>
      <c r="L237" s="62">
        <v>0</v>
      </c>
      <c r="M237" s="62">
        <v>0</v>
      </c>
      <c r="N237" s="63">
        <v>295.33000000000004</v>
      </c>
    </row>
    <row r="238" spans="1:14" ht="33" customHeight="1" thickBot="1" x14ac:dyDescent="0.25">
      <c r="A238" s="65" t="s">
        <v>268</v>
      </c>
      <c r="B238" s="97">
        <v>0</v>
      </c>
      <c r="C238" s="67">
        <v>150</v>
      </c>
      <c r="D238" s="67">
        <v>145</v>
      </c>
      <c r="E238" s="67">
        <v>165</v>
      </c>
      <c r="F238" s="67">
        <v>410</v>
      </c>
      <c r="G238" s="67">
        <v>35</v>
      </c>
      <c r="H238" s="67">
        <v>20</v>
      </c>
      <c r="I238" s="67">
        <v>285</v>
      </c>
      <c r="J238" s="67">
        <v>0</v>
      </c>
      <c r="K238" s="67">
        <v>50</v>
      </c>
      <c r="L238" s="67">
        <v>0</v>
      </c>
      <c r="M238" s="67">
        <v>0</v>
      </c>
      <c r="N238" s="67">
        <v>1260</v>
      </c>
    </row>
    <row r="239" spans="1:14" ht="33" customHeight="1" x14ac:dyDescent="0.2">
      <c r="A239" s="80" t="s">
        <v>269</v>
      </c>
      <c r="B239" s="64">
        <v>0</v>
      </c>
      <c r="C239" s="62">
        <v>0</v>
      </c>
      <c r="D239" s="62">
        <v>0</v>
      </c>
      <c r="E239" s="62">
        <v>0</v>
      </c>
      <c r="F239" s="62">
        <v>0</v>
      </c>
      <c r="G239" s="62">
        <v>0</v>
      </c>
      <c r="H239" s="62">
        <v>0</v>
      </c>
      <c r="I239" s="62">
        <v>0</v>
      </c>
      <c r="J239" s="62">
        <v>0</v>
      </c>
      <c r="K239" s="62">
        <v>0</v>
      </c>
      <c r="L239" s="62">
        <v>0</v>
      </c>
      <c r="M239" s="62">
        <v>0</v>
      </c>
      <c r="N239" s="68">
        <v>0</v>
      </c>
    </row>
    <row r="240" spans="1:14" ht="33" customHeight="1" thickBot="1" x14ac:dyDescent="0.25">
      <c r="A240" s="80" t="s">
        <v>270</v>
      </c>
      <c r="B240" s="64">
        <v>0</v>
      </c>
      <c r="C240" s="62">
        <v>150</v>
      </c>
      <c r="D240" s="62">
        <v>145</v>
      </c>
      <c r="E240" s="62">
        <v>165</v>
      </c>
      <c r="F240" s="62">
        <v>410</v>
      </c>
      <c r="G240" s="62">
        <v>35</v>
      </c>
      <c r="H240" s="62">
        <v>20</v>
      </c>
      <c r="I240" s="62">
        <v>285</v>
      </c>
      <c r="J240" s="62">
        <v>0</v>
      </c>
      <c r="K240" s="62">
        <v>50</v>
      </c>
      <c r="L240" s="62">
        <v>0</v>
      </c>
      <c r="M240" s="62">
        <v>0</v>
      </c>
      <c r="N240" s="68">
        <v>1260</v>
      </c>
    </row>
    <row r="241" spans="1:14" ht="33" customHeight="1" thickBot="1" x14ac:dyDescent="0.25">
      <c r="A241" s="65" t="s">
        <v>271</v>
      </c>
      <c r="B241" s="96">
        <v>20242.620000000003</v>
      </c>
      <c r="C241" s="66">
        <v>12809.66</v>
      </c>
      <c r="D241" s="66">
        <v>10826.82</v>
      </c>
      <c r="E241" s="66">
        <v>15773.86</v>
      </c>
      <c r="F241" s="66">
        <v>20511.98</v>
      </c>
      <c r="G241" s="66">
        <v>19734.560000000001</v>
      </c>
      <c r="H241" s="66">
        <v>21298.84</v>
      </c>
      <c r="I241" s="66">
        <v>14763.48</v>
      </c>
      <c r="J241" s="66">
        <v>11585.880000000001</v>
      </c>
      <c r="K241" s="66">
        <v>14706.029999999999</v>
      </c>
      <c r="L241" s="66">
        <v>12529.28</v>
      </c>
      <c r="M241" s="66">
        <v>5805</v>
      </c>
      <c r="N241" s="66">
        <v>180588.01</v>
      </c>
    </row>
    <row r="242" spans="1:14" ht="33" customHeight="1" x14ac:dyDescent="0.2">
      <c r="A242" s="80" t="s">
        <v>272</v>
      </c>
      <c r="B242" s="64">
        <v>0</v>
      </c>
      <c r="C242" s="62">
        <v>0</v>
      </c>
      <c r="D242" s="62">
        <v>0</v>
      </c>
      <c r="E242" s="62">
        <v>0</v>
      </c>
      <c r="F242" s="62">
        <v>0</v>
      </c>
      <c r="G242" s="62">
        <v>0</v>
      </c>
      <c r="H242" s="62">
        <v>0</v>
      </c>
      <c r="I242" s="62">
        <v>0</v>
      </c>
      <c r="J242" s="62">
        <v>0</v>
      </c>
      <c r="K242" s="62">
        <v>0</v>
      </c>
      <c r="L242" s="62">
        <v>0</v>
      </c>
      <c r="M242" s="62">
        <v>0</v>
      </c>
      <c r="N242" s="68">
        <v>0</v>
      </c>
    </row>
    <row r="243" spans="1:14" ht="33" customHeight="1" x14ac:dyDescent="0.2">
      <c r="A243" s="80" t="s">
        <v>273</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274</v>
      </c>
      <c r="B244" s="64">
        <v>2520.44</v>
      </c>
      <c r="C244" s="62">
        <v>0</v>
      </c>
      <c r="D244" s="62">
        <v>0</v>
      </c>
      <c r="E244" s="62">
        <v>0</v>
      </c>
      <c r="F244" s="62">
        <v>0</v>
      </c>
      <c r="G244" s="62">
        <v>0</v>
      </c>
      <c r="H244" s="62">
        <v>0</v>
      </c>
      <c r="I244" s="62">
        <v>0</v>
      </c>
      <c r="J244" s="62">
        <v>0</v>
      </c>
      <c r="K244" s="62">
        <v>0</v>
      </c>
      <c r="L244" s="62">
        <v>0</v>
      </c>
      <c r="M244" s="62">
        <v>0</v>
      </c>
      <c r="N244" s="68">
        <v>2520.44</v>
      </c>
    </row>
    <row r="245" spans="1:14" ht="33" customHeight="1" x14ac:dyDescent="0.2">
      <c r="A245" s="80" t="s">
        <v>275</v>
      </c>
      <c r="B245" s="64">
        <v>0</v>
      </c>
      <c r="C245" s="62">
        <v>0</v>
      </c>
      <c r="D245" s="62">
        <v>0</v>
      </c>
      <c r="E245" s="62">
        <v>0</v>
      </c>
      <c r="F245" s="62">
        <v>0</v>
      </c>
      <c r="G245" s="62">
        <v>0</v>
      </c>
      <c r="H245" s="62">
        <v>6268.12</v>
      </c>
      <c r="I245" s="62">
        <v>1213.0999999999999</v>
      </c>
      <c r="J245" s="62">
        <v>0</v>
      </c>
      <c r="K245" s="62">
        <v>0</v>
      </c>
      <c r="L245" s="62">
        <v>0</v>
      </c>
      <c r="M245" s="62">
        <v>0</v>
      </c>
      <c r="N245" s="68">
        <v>7481.2199999999993</v>
      </c>
    </row>
    <row r="246" spans="1:14" ht="33" customHeight="1" x14ac:dyDescent="0.2">
      <c r="A246" s="80" t="s">
        <v>276</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277</v>
      </c>
      <c r="B247" s="64">
        <v>6787.18</v>
      </c>
      <c r="C247" s="62">
        <v>2903.62</v>
      </c>
      <c r="D247" s="62">
        <v>0</v>
      </c>
      <c r="E247" s="62">
        <v>0</v>
      </c>
      <c r="F247" s="62">
        <v>0</v>
      </c>
      <c r="G247" s="62">
        <v>0</v>
      </c>
      <c r="H247" s="62">
        <v>772.52</v>
      </c>
      <c r="I247" s="62">
        <v>821.07999999999993</v>
      </c>
      <c r="J247" s="62">
        <v>0</v>
      </c>
      <c r="K247" s="62">
        <v>4442.34</v>
      </c>
      <c r="L247" s="62">
        <v>1459.28</v>
      </c>
      <c r="M247" s="62">
        <v>0</v>
      </c>
      <c r="N247" s="68">
        <v>17186.02</v>
      </c>
    </row>
    <row r="248" spans="1:14" ht="33" customHeight="1" x14ac:dyDescent="0.2">
      <c r="A248" s="80" t="s">
        <v>278</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279</v>
      </c>
      <c r="B249" s="64">
        <v>0</v>
      </c>
      <c r="C249" s="62">
        <v>0</v>
      </c>
      <c r="D249" s="62">
        <v>0</v>
      </c>
      <c r="E249" s="62">
        <v>0</v>
      </c>
      <c r="F249" s="62">
        <v>0</v>
      </c>
      <c r="G249" s="62">
        <v>0</v>
      </c>
      <c r="H249" s="62">
        <v>0</v>
      </c>
      <c r="I249" s="62">
        <v>0</v>
      </c>
      <c r="J249" s="62">
        <v>648.17999999999995</v>
      </c>
      <c r="K249" s="62">
        <v>408.69</v>
      </c>
      <c r="L249" s="62">
        <v>0</v>
      </c>
      <c r="M249" s="62">
        <v>0</v>
      </c>
      <c r="N249" s="68">
        <v>1056.8699999999999</v>
      </c>
    </row>
    <row r="250" spans="1:14" ht="33" customHeight="1" x14ac:dyDescent="0.2">
      <c r="A250" s="80" t="s">
        <v>280</v>
      </c>
      <c r="B250" s="64">
        <v>0</v>
      </c>
      <c r="C250" s="62">
        <v>2706.04</v>
      </c>
      <c r="D250" s="62">
        <v>881.82</v>
      </c>
      <c r="E250" s="62">
        <v>5063.8599999999997</v>
      </c>
      <c r="F250" s="62">
        <v>9961.98</v>
      </c>
      <c r="G250" s="62">
        <v>10869.560000000001</v>
      </c>
      <c r="H250" s="62">
        <v>3593.2</v>
      </c>
      <c r="I250" s="62">
        <v>2649.3</v>
      </c>
      <c r="J250" s="62">
        <v>1737.7</v>
      </c>
      <c r="K250" s="62">
        <v>0</v>
      </c>
      <c r="L250" s="62">
        <v>0</v>
      </c>
      <c r="M250" s="62">
        <v>0</v>
      </c>
      <c r="N250" s="68">
        <v>37463.46</v>
      </c>
    </row>
    <row r="251" spans="1:14" ht="33" customHeight="1" x14ac:dyDescent="0.2">
      <c r="A251" s="80" t="s">
        <v>281</v>
      </c>
      <c r="B251" s="64">
        <v>10935</v>
      </c>
      <c r="C251" s="62">
        <v>7200</v>
      </c>
      <c r="D251" s="62">
        <v>9945</v>
      </c>
      <c r="E251" s="62">
        <v>10710</v>
      </c>
      <c r="F251" s="62">
        <v>10550</v>
      </c>
      <c r="G251" s="62">
        <v>8865</v>
      </c>
      <c r="H251" s="62">
        <v>10665</v>
      </c>
      <c r="I251" s="62">
        <v>10080</v>
      </c>
      <c r="J251" s="62">
        <v>9200</v>
      </c>
      <c r="K251" s="62">
        <v>9855</v>
      </c>
      <c r="L251" s="62">
        <v>11070</v>
      </c>
      <c r="M251" s="62">
        <v>5805</v>
      </c>
      <c r="N251" s="68">
        <v>114880</v>
      </c>
    </row>
    <row r="252" spans="1:14" ht="33" customHeight="1" thickBot="1" x14ac:dyDescent="0.25">
      <c r="A252" s="80" t="s">
        <v>282</v>
      </c>
      <c r="B252" s="64">
        <v>0</v>
      </c>
      <c r="C252" s="62">
        <v>0</v>
      </c>
      <c r="D252" s="62">
        <v>0</v>
      </c>
      <c r="E252" s="62">
        <v>0</v>
      </c>
      <c r="F252" s="62">
        <v>0</v>
      </c>
      <c r="G252" s="62">
        <v>0</v>
      </c>
      <c r="H252" s="62">
        <v>0</v>
      </c>
      <c r="I252" s="62">
        <v>0</v>
      </c>
      <c r="J252" s="62">
        <v>0</v>
      </c>
      <c r="K252" s="62">
        <v>0</v>
      </c>
      <c r="L252" s="62">
        <v>0</v>
      </c>
      <c r="M252" s="62">
        <v>0</v>
      </c>
      <c r="N252" s="68">
        <v>0</v>
      </c>
    </row>
    <row r="253" spans="1:14" ht="33" customHeight="1" thickBot="1" x14ac:dyDescent="0.25">
      <c r="A253" s="65" t="s">
        <v>283</v>
      </c>
      <c r="B253" s="96">
        <v>300</v>
      </c>
      <c r="C253" s="66">
        <v>325</v>
      </c>
      <c r="D253" s="66">
        <v>825</v>
      </c>
      <c r="E253" s="66">
        <v>750</v>
      </c>
      <c r="F253" s="66">
        <v>750</v>
      </c>
      <c r="G253" s="66">
        <v>800</v>
      </c>
      <c r="H253" s="66">
        <v>850</v>
      </c>
      <c r="I253" s="66">
        <v>625</v>
      </c>
      <c r="J253" s="66">
        <v>800</v>
      </c>
      <c r="K253" s="66">
        <v>1025</v>
      </c>
      <c r="L253" s="66">
        <v>950</v>
      </c>
      <c r="M253" s="66">
        <v>575</v>
      </c>
      <c r="N253" s="66">
        <v>8575</v>
      </c>
    </row>
    <row r="254" spans="1:14" ht="33" customHeight="1" thickBot="1" x14ac:dyDescent="0.25">
      <c r="A254" s="81" t="s">
        <v>283</v>
      </c>
      <c r="B254" s="98">
        <v>300</v>
      </c>
      <c r="C254" s="69">
        <v>325</v>
      </c>
      <c r="D254" s="69">
        <v>825</v>
      </c>
      <c r="E254" s="69">
        <v>750</v>
      </c>
      <c r="F254" s="69">
        <v>750</v>
      </c>
      <c r="G254" s="69">
        <v>800</v>
      </c>
      <c r="H254" s="69">
        <v>850</v>
      </c>
      <c r="I254" s="69">
        <v>625</v>
      </c>
      <c r="J254" s="69">
        <v>800</v>
      </c>
      <c r="K254" s="69">
        <v>1025</v>
      </c>
      <c r="L254" s="69">
        <v>950</v>
      </c>
      <c r="M254" s="69">
        <v>575</v>
      </c>
      <c r="N254" s="68">
        <v>8575</v>
      </c>
    </row>
    <row r="255" spans="1:14" ht="33" customHeight="1" thickBot="1" x14ac:dyDescent="0.25">
      <c r="A255" s="65" t="s">
        <v>284</v>
      </c>
      <c r="B255" s="96">
        <v>125</v>
      </c>
      <c r="C255" s="66">
        <v>375</v>
      </c>
      <c r="D255" s="66">
        <v>1179.4490000000001</v>
      </c>
      <c r="E255" s="66">
        <v>725</v>
      </c>
      <c r="F255" s="66">
        <v>750</v>
      </c>
      <c r="G255" s="66">
        <v>575</v>
      </c>
      <c r="H255" s="66">
        <v>875</v>
      </c>
      <c r="I255" s="66">
        <v>775</v>
      </c>
      <c r="J255" s="66">
        <v>825</v>
      </c>
      <c r="K255" s="66">
        <v>825</v>
      </c>
      <c r="L255" s="66">
        <v>850</v>
      </c>
      <c r="M255" s="66">
        <v>475</v>
      </c>
      <c r="N255" s="66">
        <v>8354.4490000000005</v>
      </c>
    </row>
    <row r="256" spans="1:14" ht="33" customHeight="1" x14ac:dyDescent="0.2">
      <c r="A256" s="80" t="s">
        <v>285</v>
      </c>
      <c r="B256" s="64">
        <v>0</v>
      </c>
      <c r="C256" s="62">
        <v>0</v>
      </c>
      <c r="D256" s="62">
        <v>479.44900000000001</v>
      </c>
      <c r="E256" s="62">
        <v>0</v>
      </c>
      <c r="F256" s="62">
        <v>0</v>
      </c>
      <c r="G256" s="62">
        <v>0</v>
      </c>
      <c r="H256" s="62">
        <v>0</v>
      </c>
      <c r="I256" s="62">
        <v>0</v>
      </c>
      <c r="J256" s="62">
        <v>0</v>
      </c>
      <c r="K256" s="62">
        <v>0</v>
      </c>
      <c r="L256" s="62">
        <v>0</v>
      </c>
      <c r="M256" s="62">
        <v>0</v>
      </c>
      <c r="N256" s="68">
        <v>479.44900000000001</v>
      </c>
    </row>
    <row r="257" spans="1:14" ht="33" customHeight="1" x14ac:dyDescent="0.2">
      <c r="A257" s="80" t="s">
        <v>286</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287</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288</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289</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290</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291</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292</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293</v>
      </c>
      <c r="B264" s="64">
        <v>125</v>
      </c>
      <c r="C264" s="62">
        <v>375</v>
      </c>
      <c r="D264" s="62">
        <v>700</v>
      </c>
      <c r="E264" s="62">
        <v>725</v>
      </c>
      <c r="F264" s="62">
        <v>750</v>
      </c>
      <c r="G264" s="62">
        <v>575</v>
      </c>
      <c r="H264" s="62">
        <v>875</v>
      </c>
      <c r="I264" s="62">
        <v>775</v>
      </c>
      <c r="J264" s="62">
        <v>825</v>
      </c>
      <c r="K264" s="62">
        <v>825</v>
      </c>
      <c r="L264" s="62">
        <v>850</v>
      </c>
      <c r="M264" s="62">
        <v>475</v>
      </c>
      <c r="N264" s="68">
        <v>7875</v>
      </c>
    </row>
    <row r="265" spans="1:14" ht="33" customHeight="1" thickBot="1" x14ac:dyDescent="0.25">
      <c r="A265" s="80" t="s">
        <v>294</v>
      </c>
      <c r="B265" s="64">
        <v>0</v>
      </c>
      <c r="C265" s="62">
        <v>0</v>
      </c>
      <c r="D265" s="62">
        <v>0</v>
      </c>
      <c r="E265" s="62">
        <v>0</v>
      </c>
      <c r="F265" s="62">
        <v>0</v>
      </c>
      <c r="G265" s="62">
        <v>0</v>
      </c>
      <c r="H265" s="62">
        <v>0</v>
      </c>
      <c r="I265" s="62">
        <v>0</v>
      </c>
      <c r="J265" s="62">
        <v>0</v>
      </c>
      <c r="K265" s="62">
        <v>0</v>
      </c>
      <c r="L265" s="62">
        <v>0</v>
      </c>
      <c r="M265" s="62">
        <v>0</v>
      </c>
      <c r="N265" s="68">
        <v>0</v>
      </c>
    </row>
    <row r="266" spans="1:14" ht="33" customHeight="1" thickBot="1" x14ac:dyDescent="0.25">
      <c r="A266" s="65" t="s">
        <v>295</v>
      </c>
      <c r="B266" s="96">
        <v>0</v>
      </c>
      <c r="C266" s="66">
        <v>0</v>
      </c>
      <c r="D266" s="66">
        <v>0</v>
      </c>
      <c r="E266" s="66">
        <v>0</v>
      </c>
      <c r="F266" s="66">
        <v>0</v>
      </c>
      <c r="G266" s="66">
        <v>0</v>
      </c>
      <c r="H266" s="66">
        <v>0</v>
      </c>
      <c r="I266" s="66">
        <v>0</v>
      </c>
      <c r="J266" s="66">
        <v>0</v>
      </c>
      <c r="K266" s="66">
        <v>0</v>
      </c>
      <c r="L266" s="66">
        <v>0</v>
      </c>
      <c r="M266" s="66">
        <v>0</v>
      </c>
      <c r="N266" s="66">
        <v>0</v>
      </c>
    </row>
    <row r="267" spans="1:14" ht="33" customHeight="1" x14ac:dyDescent="0.2">
      <c r="A267" s="80" t="s">
        <v>296</v>
      </c>
      <c r="B267" s="64">
        <v>0</v>
      </c>
      <c r="C267" s="62">
        <v>0</v>
      </c>
      <c r="D267" s="62">
        <v>0</v>
      </c>
      <c r="E267" s="62">
        <v>0</v>
      </c>
      <c r="F267" s="62">
        <v>0</v>
      </c>
      <c r="G267" s="62">
        <v>0</v>
      </c>
      <c r="H267" s="62">
        <v>0</v>
      </c>
      <c r="I267" s="62">
        <v>0</v>
      </c>
      <c r="J267" s="62">
        <v>0</v>
      </c>
      <c r="K267" s="62">
        <v>0</v>
      </c>
      <c r="L267" s="62">
        <v>0</v>
      </c>
      <c r="M267" s="62">
        <v>0</v>
      </c>
      <c r="N267" s="68">
        <v>0</v>
      </c>
    </row>
    <row r="268" spans="1:14" ht="33" customHeight="1" x14ac:dyDescent="0.2">
      <c r="A268" s="80" t="s">
        <v>297</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298</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299</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300</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301</v>
      </c>
      <c r="B272" s="64">
        <v>0</v>
      </c>
      <c r="C272" s="62">
        <v>0</v>
      </c>
      <c r="D272" s="62">
        <v>0</v>
      </c>
      <c r="E272" s="62">
        <v>0</v>
      </c>
      <c r="F272" s="62">
        <v>0</v>
      </c>
      <c r="G272" s="62">
        <v>0</v>
      </c>
      <c r="H272" s="62">
        <v>0</v>
      </c>
      <c r="I272" s="62">
        <v>0</v>
      </c>
      <c r="J272" s="62">
        <v>0</v>
      </c>
      <c r="K272" s="62">
        <v>0</v>
      </c>
      <c r="L272" s="62">
        <v>0</v>
      </c>
      <c r="M272" s="62">
        <v>0</v>
      </c>
      <c r="N272" s="68">
        <v>0</v>
      </c>
    </row>
    <row r="273" spans="1:14" ht="33" customHeight="1" thickBot="1" x14ac:dyDescent="0.25">
      <c r="A273" s="80" t="s">
        <v>302</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65" t="s">
        <v>303</v>
      </c>
      <c r="B274" s="96">
        <v>340734.03500000009</v>
      </c>
      <c r="C274" s="66">
        <v>314542.39799999999</v>
      </c>
      <c r="D274" s="66">
        <v>354768.60099999997</v>
      </c>
      <c r="E274" s="66">
        <v>374491.48000000004</v>
      </c>
      <c r="F274" s="66">
        <v>397549.77399999998</v>
      </c>
      <c r="G274" s="66">
        <v>373335.17500000005</v>
      </c>
      <c r="H274" s="66">
        <v>401269.446</v>
      </c>
      <c r="I274" s="66">
        <v>372006.56799999997</v>
      </c>
      <c r="J274" s="66">
        <v>385655.76999999996</v>
      </c>
      <c r="K274" s="66">
        <v>394966.53600000008</v>
      </c>
      <c r="L274" s="66">
        <v>338467.13300000003</v>
      </c>
      <c r="M274" s="66">
        <v>310688.10799999995</v>
      </c>
      <c r="N274" s="66">
        <v>4358475.0240000002</v>
      </c>
    </row>
    <row r="275" spans="1:14" ht="33" customHeight="1" x14ac:dyDescent="0.2">
      <c r="A275" s="80" t="s">
        <v>304</v>
      </c>
      <c r="B275" s="64">
        <v>31586.58</v>
      </c>
      <c r="C275" s="62">
        <v>25705.89</v>
      </c>
      <c r="D275" s="62">
        <v>34630.060000000005</v>
      </c>
      <c r="E275" s="62">
        <v>45377.96</v>
      </c>
      <c r="F275" s="62">
        <v>41041.330000000009</v>
      </c>
      <c r="G275" s="62">
        <v>38958.49</v>
      </c>
      <c r="H275" s="62">
        <v>54387.740000000005</v>
      </c>
      <c r="I275" s="62">
        <v>45355.459999999992</v>
      </c>
      <c r="J275" s="62">
        <v>43933.67</v>
      </c>
      <c r="K275" s="62">
        <v>48039.911</v>
      </c>
      <c r="L275" s="62">
        <v>38248.550000000003</v>
      </c>
      <c r="M275" s="62">
        <v>44066.51</v>
      </c>
      <c r="N275" s="68">
        <v>491332.15100000001</v>
      </c>
    </row>
    <row r="276" spans="1:14" ht="33" customHeight="1" x14ac:dyDescent="0.2">
      <c r="A276" s="80" t="s">
        <v>305</v>
      </c>
      <c r="B276" s="64">
        <v>5429.6</v>
      </c>
      <c r="C276" s="62">
        <v>2853.4</v>
      </c>
      <c r="D276" s="62">
        <v>4356.3999999999996</v>
      </c>
      <c r="E276" s="62">
        <v>4287.8</v>
      </c>
      <c r="F276" s="62">
        <v>6791.4</v>
      </c>
      <c r="G276" s="62">
        <v>5028.32</v>
      </c>
      <c r="H276" s="62">
        <v>2976.6</v>
      </c>
      <c r="I276" s="62">
        <v>2636.6</v>
      </c>
      <c r="J276" s="62">
        <v>2772</v>
      </c>
      <c r="K276" s="62">
        <v>3779.6</v>
      </c>
      <c r="L276" s="62">
        <v>3832.4</v>
      </c>
      <c r="M276" s="62">
        <v>2794</v>
      </c>
      <c r="N276" s="68">
        <v>47538.119999999995</v>
      </c>
    </row>
    <row r="277" spans="1:14" ht="33" customHeight="1" x14ac:dyDescent="0.2">
      <c r="A277" s="80" t="s">
        <v>306</v>
      </c>
      <c r="B277" s="64">
        <v>4536</v>
      </c>
      <c r="C277" s="62">
        <v>3232</v>
      </c>
      <c r="D277" s="62">
        <v>5688</v>
      </c>
      <c r="E277" s="62">
        <v>4816</v>
      </c>
      <c r="F277" s="62">
        <v>8152</v>
      </c>
      <c r="G277" s="62">
        <v>4988</v>
      </c>
      <c r="H277" s="62">
        <v>4664</v>
      </c>
      <c r="I277" s="62">
        <v>3320</v>
      </c>
      <c r="J277" s="62">
        <v>2832</v>
      </c>
      <c r="K277" s="62">
        <v>4360</v>
      </c>
      <c r="L277" s="62">
        <v>3240</v>
      </c>
      <c r="M277" s="62">
        <v>3056</v>
      </c>
      <c r="N277" s="68">
        <v>52884</v>
      </c>
    </row>
    <row r="278" spans="1:14" ht="33" customHeight="1" x14ac:dyDescent="0.2">
      <c r="A278" s="80" t="s">
        <v>307</v>
      </c>
      <c r="B278" s="64">
        <v>138631.25700000001</v>
      </c>
      <c r="C278" s="62">
        <v>126909.973</v>
      </c>
      <c r="D278" s="62">
        <v>133944.73000000001</v>
      </c>
      <c r="E278" s="62">
        <v>144327.285</v>
      </c>
      <c r="F278" s="62">
        <v>165915.55600000001</v>
      </c>
      <c r="G278" s="62">
        <v>151323.31700000001</v>
      </c>
      <c r="H278" s="62">
        <v>149623.682</v>
      </c>
      <c r="I278" s="62">
        <v>140192.274</v>
      </c>
      <c r="J278" s="62">
        <v>154000.52599999998</v>
      </c>
      <c r="K278" s="62">
        <v>160817.37599999999</v>
      </c>
      <c r="L278" s="62">
        <v>139577.65399999998</v>
      </c>
      <c r="M278" s="62">
        <v>143402.27799999999</v>
      </c>
      <c r="N278" s="68">
        <v>1748665.9079999998</v>
      </c>
    </row>
    <row r="279" spans="1:14" ht="33" customHeight="1" x14ac:dyDescent="0.2">
      <c r="A279" s="80" t="s">
        <v>308</v>
      </c>
      <c r="B279" s="64">
        <v>502.26</v>
      </c>
      <c r="C279" s="62">
        <v>0</v>
      </c>
      <c r="D279" s="62">
        <v>0</v>
      </c>
      <c r="E279" s="62">
        <v>641.64</v>
      </c>
      <c r="F279" s="62">
        <v>920.04</v>
      </c>
      <c r="G279" s="62">
        <v>746.06200000000001</v>
      </c>
      <c r="H279" s="62">
        <v>0</v>
      </c>
      <c r="I279" s="62">
        <v>0</v>
      </c>
      <c r="J279" s="62">
        <v>0</v>
      </c>
      <c r="K279" s="62">
        <v>0</v>
      </c>
      <c r="L279" s="62">
        <v>0</v>
      </c>
      <c r="M279" s="62">
        <v>0</v>
      </c>
      <c r="N279" s="68">
        <v>2810.002</v>
      </c>
    </row>
    <row r="280" spans="1:14" ht="33" customHeight="1" x14ac:dyDescent="0.2">
      <c r="A280" s="80" t="s">
        <v>309</v>
      </c>
      <c r="B280" s="64">
        <v>7152.57</v>
      </c>
      <c r="C280" s="62">
        <v>7927.24</v>
      </c>
      <c r="D280" s="62">
        <v>8054.13</v>
      </c>
      <c r="E280" s="62">
        <v>8811.59</v>
      </c>
      <c r="F280" s="62">
        <v>10969.73</v>
      </c>
      <c r="G280" s="62">
        <v>3696.24</v>
      </c>
      <c r="H280" s="62">
        <v>8094.33</v>
      </c>
      <c r="I280" s="62">
        <v>8308.1</v>
      </c>
      <c r="J280" s="62">
        <v>9012.99</v>
      </c>
      <c r="K280" s="62">
        <v>8181.38</v>
      </c>
      <c r="L280" s="62">
        <v>8994.3799999999992</v>
      </c>
      <c r="M280" s="62">
        <v>4990.42</v>
      </c>
      <c r="N280" s="68">
        <v>94193.1</v>
      </c>
    </row>
    <row r="281" spans="1:14" ht="33" customHeight="1" x14ac:dyDescent="0.2">
      <c r="A281" s="80" t="s">
        <v>310</v>
      </c>
      <c r="B281" s="64">
        <v>145073.46000000002</v>
      </c>
      <c r="C281" s="62">
        <v>131791.58000000002</v>
      </c>
      <c r="D281" s="62">
        <v>153915.08900000001</v>
      </c>
      <c r="E281" s="62">
        <v>151200.40000000005</v>
      </c>
      <c r="F281" s="62">
        <v>149504.51999999999</v>
      </c>
      <c r="G281" s="62">
        <v>156390.79</v>
      </c>
      <c r="H281" s="62">
        <v>167527.28999999998</v>
      </c>
      <c r="I281" s="62">
        <v>154242.49000000002</v>
      </c>
      <c r="J281" s="62">
        <v>166021.58999999997</v>
      </c>
      <c r="K281" s="62">
        <v>152654.89100000003</v>
      </c>
      <c r="L281" s="62">
        <v>129153.11200000001</v>
      </c>
      <c r="M281" s="62">
        <v>102293.48999999999</v>
      </c>
      <c r="N281" s="68">
        <v>1759768.7020000003</v>
      </c>
    </row>
    <row r="282" spans="1:14" ht="33" customHeight="1" x14ac:dyDescent="0.2">
      <c r="A282" s="80" t="s">
        <v>311</v>
      </c>
      <c r="B282" s="64">
        <v>0</v>
      </c>
      <c r="C282" s="62">
        <v>0</v>
      </c>
      <c r="D282" s="62">
        <v>0</v>
      </c>
      <c r="E282" s="62">
        <v>0</v>
      </c>
      <c r="F282" s="62">
        <v>0</v>
      </c>
      <c r="G282" s="62">
        <v>0</v>
      </c>
      <c r="H282" s="62">
        <v>0</v>
      </c>
      <c r="I282" s="62">
        <v>0</v>
      </c>
      <c r="J282" s="62">
        <v>0</v>
      </c>
      <c r="K282" s="62">
        <v>0</v>
      </c>
      <c r="L282" s="62">
        <v>0</v>
      </c>
      <c r="M282" s="62">
        <v>0</v>
      </c>
      <c r="N282" s="68">
        <v>0</v>
      </c>
    </row>
    <row r="283" spans="1:14" ht="33" customHeight="1" x14ac:dyDescent="0.2">
      <c r="A283" s="80" t="s">
        <v>312</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313</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314</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315</v>
      </c>
      <c r="B286" s="64">
        <v>4507.308</v>
      </c>
      <c r="C286" s="62">
        <v>12700.314999999999</v>
      </c>
      <c r="D286" s="62">
        <v>9576.1920000000009</v>
      </c>
      <c r="E286" s="62">
        <v>11982.805</v>
      </c>
      <c r="F286" s="62">
        <v>9804.1980000000003</v>
      </c>
      <c r="G286" s="62">
        <v>9160.9560000000001</v>
      </c>
      <c r="H286" s="62">
        <v>9079.8040000000001</v>
      </c>
      <c r="I286" s="62">
        <v>13651.644</v>
      </c>
      <c r="J286" s="62">
        <v>3398.9939999999997</v>
      </c>
      <c r="K286" s="62">
        <v>11789.378000000001</v>
      </c>
      <c r="L286" s="62">
        <v>12827.037</v>
      </c>
      <c r="M286" s="62">
        <v>6985.41</v>
      </c>
      <c r="N286" s="68">
        <v>115464.041</v>
      </c>
    </row>
    <row r="287" spans="1:14" ht="33" customHeight="1" x14ac:dyDescent="0.2">
      <c r="A287" s="80" t="s">
        <v>316</v>
      </c>
      <c r="B287" s="64">
        <v>0</v>
      </c>
      <c r="C287" s="62">
        <v>0</v>
      </c>
      <c r="D287" s="62">
        <v>0</v>
      </c>
      <c r="E287" s="62">
        <v>0</v>
      </c>
      <c r="F287" s="62">
        <v>0</v>
      </c>
      <c r="G287" s="62">
        <v>0</v>
      </c>
      <c r="H287" s="62">
        <v>0</v>
      </c>
      <c r="I287" s="62">
        <v>0</v>
      </c>
      <c r="J287" s="62">
        <v>0</v>
      </c>
      <c r="K287" s="62">
        <v>0</v>
      </c>
      <c r="L287" s="62">
        <v>0</v>
      </c>
      <c r="M287" s="62">
        <v>0</v>
      </c>
      <c r="N287" s="68">
        <v>0</v>
      </c>
    </row>
    <row r="288" spans="1:14" ht="33" customHeight="1" x14ac:dyDescent="0.2">
      <c r="A288" s="80" t="s">
        <v>317</v>
      </c>
      <c r="B288" s="64">
        <v>0</v>
      </c>
      <c r="C288" s="62">
        <v>0</v>
      </c>
      <c r="D288" s="62">
        <v>0</v>
      </c>
      <c r="E288" s="62">
        <v>0</v>
      </c>
      <c r="F288" s="62">
        <v>0</v>
      </c>
      <c r="G288" s="62">
        <v>0</v>
      </c>
      <c r="H288" s="62">
        <v>0</v>
      </c>
      <c r="I288" s="62">
        <v>0</v>
      </c>
      <c r="J288" s="62">
        <v>0</v>
      </c>
      <c r="K288" s="62">
        <v>0</v>
      </c>
      <c r="L288" s="62">
        <v>0</v>
      </c>
      <c r="M288" s="62">
        <v>0</v>
      </c>
      <c r="N288" s="68">
        <v>0</v>
      </c>
    </row>
    <row r="289" spans="1:14" ht="33" customHeight="1" thickBot="1" x14ac:dyDescent="0.25">
      <c r="A289" s="80" t="s">
        <v>318</v>
      </c>
      <c r="B289" s="64">
        <v>3315</v>
      </c>
      <c r="C289" s="62">
        <v>3422</v>
      </c>
      <c r="D289" s="62">
        <v>4604</v>
      </c>
      <c r="E289" s="62">
        <v>3046</v>
      </c>
      <c r="F289" s="62">
        <v>4451</v>
      </c>
      <c r="G289" s="62">
        <v>3043</v>
      </c>
      <c r="H289" s="62">
        <v>4916</v>
      </c>
      <c r="I289" s="62">
        <v>4300</v>
      </c>
      <c r="J289" s="62">
        <v>3684</v>
      </c>
      <c r="K289" s="62">
        <v>5344</v>
      </c>
      <c r="L289" s="62">
        <v>2594</v>
      </c>
      <c r="M289" s="62">
        <v>3100</v>
      </c>
      <c r="N289" s="68">
        <v>45819</v>
      </c>
    </row>
    <row r="290" spans="1:14" ht="33" customHeight="1" thickBot="1" x14ac:dyDescent="0.25">
      <c r="A290" s="65" t="s">
        <v>319</v>
      </c>
      <c r="B290" s="96">
        <v>3450</v>
      </c>
      <c r="C290" s="66">
        <v>3030</v>
      </c>
      <c r="D290" s="66">
        <v>2670</v>
      </c>
      <c r="E290" s="66">
        <v>1920</v>
      </c>
      <c r="F290" s="66">
        <v>2310</v>
      </c>
      <c r="G290" s="66">
        <v>1770</v>
      </c>
      <c r="H290" s="66">
        <v>1950</v>
      </c>
      <c r="I290" s="66">
        <v>1950</v>
      </c>
      <c r="J290" s="66">
        <v>1830</v>
      </c>
      <c r="K290" s="66">
        <v>2010</v>
      </c>
      <c r="L290" s="66">
        <v>3240</v>
      </c>
      <c r="M290" s="66">
        <v>2910</v>
      </c>
      <c r="N290" s="66">
        <v>29040</v>
      </c>
    </row>
    <row r="291" spans="1:14" ht="33" customHeight="1" x14ac:dyDescent="0.2">
      <c r="A291" s="80" t="s">
        <v>320</v>
      </c>
      <c r="B291" s="64">
        <v>0</v>
      </c>
      <c r="C291" s="62">
        <v>0</v>
      </c>
      <c r="D291" s="62">
        <v>0</v>
      </c>
      <c r="E291" s="62">
        <v>0</v>
      </c>
      <c r="F291" s="62">
        <v>0</v>
      </c>
      <c r="G291" s="62">
        <v>0</v>
      </c>
      <c r="H291" s="62">
        <v>0</v>
      </c>
      <c r="I291" s="62">
        <v>0</v>
      </c>
      <c r="J291" s="62">
        <v>0</v>
      </c>
      <c r="K291" s="62">
        <v>0</v>
      </c>
      <c r="L291" s="62">
        <v>0</v>
      </c>
      <c r="M291" s="62">
        <v>0</v>
      </c>
      <c r="N291" s="68">
        <v>0</v>
      </c>
    </row>
    <row r="292" spans="1:14" ht="33" customHeight="1" x14ac:dyDescent="0.2">
      <c r="A292" s="80" t="s">
        <v>321</v>
      </c>
      <c r="B292" s="64">
        <v>3450</v>
      </c>
      <c r="C292" s="62">
        <v>3030</v>
      </c>
      <c r="D292" s="62">
        <v>2670</v>
      </c>
      <c r="E292" s="62">
        <v>1920</v>
      </c>
      <c r="F292" s="62">
        <v>2310</v>
      </c>
      <c r="G292" s="62">
        <v>1770</v>
      </c>
      <c r="H292" s="62">
        <v>1950</v>
      </c>
      <c r="I292" s="62">
        <v>1950</v>
      </c>
      <c r="J292" s="62">
        <v>1830</v>
      </c>
      <c r="K292" s="62">
        <v>2010</v>
      </c>
      <c r="L292" s="62">
        <v>3240</v>
      </c>
      <c r="M292" s="62">
        <v>2910</v>
      </c>
      <c r="N292" s="68">
        <v>29040</v>
      </c>
    </row>
    <row r="293" spans="1:14" ht="33" customHeight="1" x14ac:dyDescent="0.2">
      <c r="A293" s="80" t="s">
        <v>322</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323</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324</v>
      </c>
      <c r="B295" s="64">
        <v>0</v>
      </c>
      <c r="C295" s="62">
        <v>0</v>
      </c>
      <c r="D295" s="62">
        <v>0</v>
      </c>
      <c r="E295" s="62">
        <v>0</v>
      </c>
      <c r="F295" s="62">
        <v>0</v>
      </c>
      <c r="G295" s="62">
        <v>0</v>
      </c>
      <c r="H295" s="62">
        <v>0</v>
      </c>
      <c r="I295" s="62">
        <v>0</v>
      </c>
      <c r="J295" s="62">
        <v>0</v>
      </c>
      <c r="K295" s="62">
        <v>0</v>
      </c>
      <c r="L295" s="62">
        <v>0</v>
      </c>
      <c r="M295" s="62">
        <v>0</v>
      </c>
      <c r="N295" s="68">
        <v>0</v>
      </c>
    </row>
    <row r="296" spans="1:14" ht="33" customHeight="1" thickBot="1" x14ac:dyDescent="0.25">
      <c r="A296" s="80" t="s">
        <v>255</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65" t="s">
        <v>325</v>
      </c>
      <c r="B297" s="96">
        <v>0</v>
      </c>
      <c r="C297" s="66">
        <v>0</v>
      </c>
      <c r="D297" s="66">
        <v>775</v>
      </c>
      <c r="E297" s="66">
        <v>325</v>
      </c>
      <c r="F297" s="66">
        <v>300</v>
      </c>
      <c r="G297" s="66">
        <v>50</v>
      </c>
      <c r="H297" s="66">
        <v>0</v>
      </c>
      <c r="I297" s="66">
        <v>0</v>
      </c>
      <c r="J297" s="66">
        <v>0</v>
      </c>
      <c r="K297" s="66">
        <v>0</v>
      </c>
      <c r="L297" s="66">
        <v>0</v>
      </c>
      <c r="M297" s="66">
        <v>0</v>
      </c>
      <c r="N297" s="66">
        <v>1450</v>
      </c>
    </row>
    <row r="298" spans="1:14" ht="33" customHeight="1" x14ac:dyDescent="0.2">
      <c r="A298" s="80" t="s">
        <v>326</v>
      </c>
      <c r="B298" s="64">
        <v>0</v>
      </c>
      <c r="C298" s="62">
        <v>0</v>
      </c>
      <c r="D298" s="62">
        <v>0</v>
      </c>
      <c r="E298" s="62">
        <v>0</v>
      </c>
      <c r="F298" s="62">
        <v>0</v>
      </c>
      <c r="G298" s="62">
        <v>0</v>
      </c>
      <c r="H298" s="62">
        <v>0</v>
      </c>
      <c r="I298" s="62">
        <v>0</v>
      </c>
      <c r="J298" s="62">
        <v>0</v>
      </c>
      <c r="K298" s="62">
        <v>0</v>
      </c>
      <c r="L298" s="62">
        <v>0</v>
      </c>
      <c r="M298" s="62">
        <v>0</v>
      </c>
      <c r="N298" s="62">
        <v>0</v>
      </c>
    </row>
    <row r="299" spans="1:14" ht="33" customHeight="1" x14ac:dyDescent="0.2">
      <c r="A299" s="80" t="s">
        <v>327</v>
      </c>
      <c r="B299" s="64">
        <v>0</v>
      </c>
      <c r="C299" s="62">
        <v>0</v>
      </c>
      <c r="D299" s="62">
        <v>775</v>
      </c>
      <c r="E299" s="62">
        <v>325</v>
      </c>
      <c r="F299" s="62">
        <v>300</v>
      </c>
      <c r="G299" s="62">
        <v>50</v>
      </c>
      <c r="H299" s="62">
        <v>0</v>
      </c>
      <c r="I299" s="62">
        <v>0</v>
      </c>
      <c r="J299" s="62">
        <v>0</v>
      </c>
      <c r="K299" s="62">
        <v>0</v>
      </c>
      <c r="L299" s="62">
        <v>0</v>
      </c>
      <c r="M299" s="62">
        <v>0</v>
      </c>
      <c r="N299" s="62">
        <v>1450</v>
      </c>
    </row>
    <row r="300" spans="1:14" ht="33" customHeight="1" x14ac:dyDescent="0.2">
      <c r="A300" s="80" t="s">
        <v>328</v>
      </c>
      <c r="B300" s="64">
        <v>0</v>
      </c>
      <c r="C300" s="62">
        <v>0</v>
      </c>
      <c r="D300" s="62">
        <v>0</v>
      </c>
      <c r="E300" s="62">
        <v>0</v>
      </c>
      <c r="F300" s="62">
        <v>0</v>
      </c>
      <c r="G300" s="62">
        <v>0</v>
      </c>
      <c r="H300" s="62">
        <v>0</v>
      </c>
      <c r="I300" s="62">
        <v>0</v>
      </c>
      <c r="J300" s="62">
        <v>0</v>
      </c>
      <c r="K300" s="62">
        <v>0</v>
      </c>
      <c r="L300" s="62">
        <v>0</v>
      </c>
      <c r="M300" s="62">
        <v>0</v>
      </c>
      <c r="N300" s="62">
        <v>0</v>
      </c>
    </row>
    <row r="301" spans="1:14" ht="33" customHeight="1" thickBot="1" x14ac:dyDescent="0.25">
      <c r="A301" s="80" t="s">
        <v>255</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65" t="s">
        <v>329</v>
      </c>
      <c r="B302" s="96">
        <v>0</v>
      </c>
      <c r="C302" s="66">
        <v>0</v>
      </c>
      <c r="D302" s="66">
        <v>0</v>
      </c>
      <c r="E302" s="66">
        <v>0</v>
      </c>
      <c r="F302" s="66">
        <v>0</v>
      </c>
      <c r="G302" s="66">
        <v>0</v>
      </c>
      <c r="H302" s="66">
        <v>0</v>
      </c>
      <c r="I302" s="66">
        <v>0</v>
      </c>
      <c r="J302" s="66">
        <v>0</v>
      </c>
      <c r="K302" s="66">
        <v>0</v>
      </c>
      <c r="L302" s="66">
        <v>0</v>
      </c>
      <c r="M302" s="66">
        <v>0</v>
      </c>
      <c r="N302" s="66">
        <v>0</v>
      </c>
    </row>
    <row r="303" spans="1:14" ht="33" customHeight="1" x14ac:dyDescent="0.2">
      <c r="A303" s="80" t="s">
        <v>330</v>
      </c>
      <c r="B303" s="64">
        <v>0</v>
      </c>
      <c r="C303" s="62">
        <v>0</v>
      </c>
      <c r="D303" s="62">
        <v>0</v>
      </c>
      <c r="E303" s="62">
        <v>0</v>
      </c>
      <c r="F303" s="62">
        <v>0</v>
      </c>
      <c r="G303" s="62">
        <v>0</v>
      </c>
      <c r="H303" s="62">
        <v>0</v>
      </c>
      <c r="I303" s="62">
        <v>0</v>
      </c>
      <c r="J303" s="62">
        <v>0</v>
      </c>
      <c r="K303" s="62">
        <v>0</v>
      </c>
      <c r="L303" s="62">
        <v>0</v>
      </c>
      <c r="M303" s="62">
        <v>0</v>
      </c>
      <c r="N303" s="68">
        <v>0</v>
      </c>
    </row>
    <row r="304" spans="1:14" ht="33" customHeight="1" x14ac:dyDescent="0.2">
      <c r="A304" s="80" t="s">
        <v>331</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332</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333</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334</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335</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334</v>
      </c>
      <c r="B309" s="64">
        <v>0</v>
      </c>
      <c r="C309" s="62">
        <v>0</v>
      </c>
      <c r="D309" s="62">
        <v>0</v>
      </c>
      <c r="E309" s="62">
        <v>0</v>
      </c>
      <c r="F309" s="62">
        <v>0</v>
      </c>
      <c r="G309" s="62">
        <v>0</v>
      </c>
      <c r="H309" s="62">
        <v>0</v>
      </c>
      <c r="I309" s="62">
        <v>0</v>
      </c>
      <c r="J309" s="62">
        <v>0</v>
      </c>
      <c r="K309" s="62">
        <v>0</v>
      </c>
      <c r="L309" s="62">
        <v>0</v>
      </c>
      <c r="M309" s="62">
        <v>0</v>
      </c>
      <c r="N309" s="68">
        <v>0</v>
      </c>
    </row>
    <row r="310" spans="1:14" ht="33" customHeight="1" thickBot="1" x14ac:dyDescent="0.25">
      <c r="A310" s="80" t="s">
        <v>255</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65" t="s">
        <v>336</v>
      </c>
      <c r="B311" s="96">
        <v>36208.06</v>
      </c>
      <c r="C311" s="66">
        <v>31831.989999999998</v>
      </c>
      <c r="D311" s="66">
        <v>36429.660000000003</v>
      </c>
      <c r="E311" s="66">
        <v>37072.28</v>
      </c>
      <c r="F311" s="66">
        <v>37641.040000000001</v>
      </c>
      <c r="G311" s="66">
        <v>37631.839999999997</v>
      </c>
      <c r="H311" s="66">
        <v>31919.05</v>
      </c>
      <c r="I311" s="66">
        <v>33368.58</v>
      </c>
      <c r="J311" s="66">
        <v>32134.370000000003</v>
      </c>
      <c r="K311" s="66">
        <v>42261.759999999995</v>
      </c>
      <c r="L311" s="66">
        <v>36858.135000000002</v>
      </c>
      <c r="M311" s="66">
        <v>30428.460999999999</v>
      </c>
      <c r="N311" s="66">
        <v>423785.22600000002</v>
      </c>
    </row>
    <row r="312" spans="1:14" ht="33" customHeight="1" x14ac:dyDescent="0.2">
      <c r="A312" s="80" t="s">
        <v>337</v>
      </c>
      <c r="B312" s="64">
        <v>23895</v>
      </c>
      <c r="C312" s="62">
        <v>20570</v>
      </c>
      <c r="D312" s="62">
        <v>23430</v>
      </c>
      <c r="E312" s="62">
        <v>23845</v>
      </c>
      <c r="F312" s="62">
        <v>23225</v>
      </c>
      <c r="G312" s="62">
        <v>25031.96</v>
      </c>
      <c r="H312" s="62">
        <v>17969.78</v>
      </c>
      <c r="I312" s="62">
        <v>20564.84</v>
      </c>
      <c r="J312" s="62">
        <v>25551.77</v>
      </c>
      <c r="K312" s="62">
        <v>27954.42</v>
      </c>
      <c r="L312" s="62">
        <v>23833.7</v>
      </c>
      <c r="M312" s="62">
        <v>18194</v>
      </c>
      <c r="N312" s="68">
        <v>274065.46999999997</v>
      </c>
    </row>
    <row r="313" spans="1:14" ht="33" customHeight="1" x14ac:dyDescent="0.2">
      <c r="A313" s="80" t="s">
        <v>338</v>
      </c>
      <c r="B313" s="64">
        <v>12313.06</v>
      </c>
      <c r="C313" s="62">
        <v>11261.99</v>
      </c>
      <c r="D313" s="62">
        <v>12999.66</v>
      </c>
      <c r="E313" s="62">
        <v>13227.28</v>
      </c>
      <c r="F313" s="62">
        <v>14416.04</v>
      </c>
      <c r="G313" s="62">
        <v>12599.88</v>
      </c>
      <c r="H313" s="62">
        <v>13949.27</v>
      </c>
      <c r="I313" s="62">
        <v>12803.74</v>
      </c>
      <c r="J313" s="62">
        <v>6582.6</v>
      </c>
      <c r="K313" s="62">
        <v>14307.34</v>
      </c>
      <c r="L313" s="62">
        <v>13024.434999999999</v>
      </c>
      <c r="M313" s="62">
        <v>12234.460999999999</v>
      </c>
      <c r="N313" s="68">
        <v>149719.75600000002</v>
      </c>
    </row>
    <row r="314" spans="1:14" ht="33" customHeight="1" thickBot="1" x14ac:dyDescent="0.25">
      <c r="A314" s="80" t="s">
        <v>255</v>
      </c>
      <c r="B314" s="64">
        <v>0</v>
      </c>
      <c r="C314" s="62">
        <v>0</v>
      </c>
      <c r="D314" s="62">
        <v>0</v>
      </c>
      <c r="E314" s="62">
        <v>0</v>
      </c>
      <c r="F314" s="62">
        <v>0</v>
      </c>
      <c r="G314" s="62">
        <v>0</v>
      </c>
      <c r="H314" s="62">
        <v>0</v>
      </c>
      <c r="I314" s="62">
        <v>0</v>
      </c>
      <c r="J314" s="62">
        <v>0</v>
      </c>
      <c r="K314" s="62">
        <v>0</v>
      </c>
      <c r="L314" s="62">
        <v>0</v>
      </c>
      <c r="M314" s="62">
        <v>0</v>
      </c>
      <c r="N314" s="68">
        <v>0</v>
      </c>
    </row>
    <row r="315" spans="1:14" ht="33" customHeight="1" thickBot="1" x14ac:dyDescent="0.25">
      <c r="A315" s="65" t="s">
        <v>339</v>
      </c>
      <c r="B315" s="96">
        <v>2850</v>
      </c>
      <c r="C315" s="66">
        <v>2101</v>
      </c>
      <c r="D315" s="66">
        <v>2125</v>
      </c>
      <c r="E315" s="66">
        <v>2375</v>
      </c>
      <c r="F315" s="66">
        <v>2275</v>
      </c>
      <c r="G315" s="66">
        <v>2200</v>
      </c>
      <c r="H315" s="66">
        <v>1825</v>
      </c>
      <c r="I315" s="66">
        <v>2275</v>
      </c>
      <c r="J315" s="66">
        <v>2700</v>
      </c>
      <c r="K315" s="66">
        <v>2300</v>
      </c>
      <c r="L315" s="66">
        <v>2225</v>
      </c>
      <c r="M315" s="66">
        <v>1625</v>
      </c>
      <c r="N315" s="66">
        <v>26876</v>
      </c>
    </row>
    <row r="316" spans="1:14" ht="33" customHeight="1" thickBot="1" x14ac:dyDescent="0.25">
      <c r="A316" s="81" t="s">
        <v>339</v>
      </c>
      <c r="B316" s="99">
        <v>2850</v>
      </c>
      <c r="C316" s="70">
        <v>2101</v>
      </c>
      <c r="D316" s="70">
        <v>2125</v>
      </c>
      <c r="E316" s="70">
        <v>2375</v>
      </c>
      <c r="F316" s="70">
        <v>2275</v>
      </c>
      <c r="G316" s="70">
        <v>2200</v>
      </c>
      <c r="H316" s="70">
        <v>1825</v>
      </c>
      <c r="I316" s="70">
        <v>2275</v>
      </c>
      <c r="J316" s="70">
        <v>2700</v>
      </c>
      <c r="K316" s="70">
        <v>2300</v>
      </c>
      <c r="L316" s="70">
        <v>2225</v>
      </c>
      <c r="M316" s="70">
        <v>1625</v>
      </c>
      <c r="N316" s="71">
        <v>26876</v>
      </c>
    </row>
    <row r="317" spans="1:14" ht="33" customHeight="1" thickBot="1" x14ac:dyDescent="0.25">
      <c r="A317" s="101" t="s">
        <v>250</v>
      </c>
      <c r="B317" s="100">
        <v>407873.27500000008</v>
      </c>
      <c r="C317" s="95">
        <v>367443.86799999996</v>
      </c>
      <c r="D317" s="95">
        <v>413232.62</v>
      </c>
      <c r="E317" s="95">
        <v>436717.17000000004</v>
      </c>
      <c r="F317" s="95">
        <v>464904.12399999995</v>
      </c>
      <c r="G317" s="95">
        <v>439127.755</v>
      </c>
      <c r="H317" s="95">
        <v>462630.12599999999</v>
      </c>
      <c r="I317" s="95">
        <v>427406.77799999999</v>
      </c>
      <c r="J317" s="95">
        <v>437948.18999999994</v>
      </c>
      <c r="K317" s="95">
        <v>460224.38600000012</v>
      </c>
      <c r="L317" s="95">
        <v>399608.77800000005</v>
      </c>
      <c r="M317" s="95">
        <v>356014.49899999995</v>
      </c>
      <c r="N317" s="95">
        <v>5073131.5690000001</v>
      </c>
    </row>
    <row r="318" spans="1:14" ht="33" customHeight="1" x14ac:dyDescent="0.2"/>
    <row r="319" spans="1:14" ht="33" customHeight="1" x14ac:dyDescent="0.2">
      <c r="A319" s="85"/>
    </row>
    <row r="320" spans="1:14" ht="33" customHeight="1" x14ac:dyDescent="0.2">
      <c r="A320" s="220" t="s">
        <v>342</v>
      </c>
      <c r="B320" s="220"/>
      <c r="C320" s="220"/>
      <c r="D320" s="220"/>
      <c r="E320" s="220"/>
      <c r="F320" s="220"/>
      <c r="G320" s="220"/>
      <c r="H320" s="220"/>
      <c r="I320" s="220"/>
      <c r="J320" s="220"/>
      <c r="K320" s="220"/>
      <c r="L320" s="220"/>
      <c r="M320" s="220"/>
      <c r="N320" s="220"/>
    </row>
    <row r="321" spans="1:14" ht="33" customHeight="1" thickBot="1" x14ac:dyDescent="0.25">
      <c r="A321" s="221"/>
      <c r="B321" s="221"/>
      <c r="C321" s="221"/>
      <c r="D321" s="221"/>
      <c r="E321" s="221"/>
      <c r="F321" s="221"/>
      <c r="G321" s="221"/>
      <c r="H321" s="221"/>
      <c r="I321" s="221"/>
      <c r="J321" s="221"/>
      <c r="K321" s="221"/>
      <c r="L321" s="221"/>
      <c r="M321" s="221"/>
      <c r="N321" s="221"/>
    </row>
    <row r="322" spans="1:14" ht="33" customHeight="1" thickBot="1" x14ac:dyDescent="0.25">
      <c r="A322" s="102" t="s">
        <v>237</v>
      </c>
      <c r="B322" s="103" t="s">
        <v>238</v>
      </c>
      <c r="C322" s="103" t="s">
        <v>239</v>
      </c>
      <c r="D322" s="103" t="s">
        <v>240</v>
      </c>
      <c r="E322" s="103" t="s">
        <v>241</v>
      </c>
      <c r="F322" s="103" t="s">
        <v>242</v>
      </c>
      <c r="G322" s="103" t="s">
        <v>243</v>
      </c>
      <c r="H322" s="103" t="s">
        <v>244</v>
      </c>
      <c r="I322" s="103" t="s">
        <v>245</v>
      </c>
      <c r="J322" s="103" t="s">
        <v>246</v>
      </c>
      <c r="K322" s="103" t="s">
        <v>247</v>
      </c>
      <c r="L322" s="103" t="s">
        <v>248</v>
      </c>
      <c r="M322" s="103" t="s">
        <v>249</v>
      </c>
      <c r="N322" s="104" t="s">
        <v>250</v>
      </c>
    </row>
    <row r="323" spans="1:14" ht="33" customHeight="1" thickBot="1" x14ac:dyDescent="0.25">
      <c r="A323" s="76" t="s">
        <v>251</v>
      </c>
      <c r="B323" s="91">
        <v>0</v>
      </c>
      <c r="C323" s="61">
        <v>0</v>
      </c>
      <c r="D323" s="61">
        <v>0</v>
      </c>
      <c r="E323" s="61">
        <v>0</v>
      </c>
      <c r="F323" s="61">
        <v>0</v>
      </c>
      <c r="G323" s="61">
        <v>0</v>
      </c>
      <c r="H323" s="61">
        <v>0</v>
      </c>
      <c r="I323" s="61">
        <v>0</v>
      </c>
      <c r="J323" s="61">
        <v>0</v>
      </c>
      <c r="K323" s="61">
        <v>0</v>
      </c>
      <c r="L323" s="61">
        <v>0</v>
      </c>
      <c r="M323" s="61">
        <v>0</v>
      </c>
      <c r="N323" s="61">
        <v>0</v>
      </c>
    </row>
    <row r="324" spans="1:14" ht="33" customHeight="1" x14ac:dyDescent="0.2">
      <c r="A324" s="77" t="s">
        <v>252</v>
      </c>
      <c r="B324" s="64">
        <v>0</v>
      </c>
      <c r="C324" s="64">
        <v>0</v>
      </c>
      <c r="D324" s="64">
        <v>0</v>
      </c>
      <c r="E324" s="64">
        <v>0</v>
      </c>
      <c r="F324" s="64">
        <v>0</v>
      </c>
      <c r="G324" s="64">
        <v>0</v>
      </c>
      <c r="H324" s="64">
        <v>0</v>
      </c>
      <c r="I324" s="64">
        <v>0</v>
      </c>
      <c r="J324" s="64">
        <v>0</v>
      </c>
      <c r="K324" s="64">
        <v>0</v>
      </c>
      <c r="L324" s="64">
        <v>0</v>
      </c>
      <c r="M324" s="64">
        <v>0</v>
      </c>
      <c r="N324" s="64">
        <v>0</v>
      </c>
    </row>
    <row r="325" spans="1:14" ht="33" customHeight="1" x14ac:dyDescent="0.2">
      <c r="A325" s="77" t="s">
        <v>234</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253</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8" t="s">
        <v>254</v>
      </c>
      <c r="B327" s="64">
        <v>0</v>
      </c>
      <c r="C327" s="64">
        <v>0</v>
      </c>
      <c r="D327" s="64">
        <v>0</v>
      </c>
      <c r="E327" s="64">
        <v>0</v>
      </c>
      <c r="F327" s="64">
        <v>0</v>
      </c>
      <c r="G327" s="64">
        <v>0</v>
      </c>
      <c r="H327" s="64">
        <v>0</v>
      </c>
      <c r="I327" s="64">
        <v>0</v>
      </c>
      <c r="J327" s="64">
        <v>0</v>
      </c>
      <c r="K327" s="64">
        <v>0</v>
      </c>
      <c r="L327" s="64">
        <v>0</v>
      </c>
      <c r="M327" s="64">
        <v>0</v>
      </c>
      <c r="N327" s="64">
        <v>0</v>
      </c>
    </row>
    <row r="328" spans="1:14" ht="33" customHeight="1" thickBot="1" x14ac:dyDescent="0.25">
      <c r="A328" s="79" t="s">
        <v>255</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65" t="s">
        <v>256</v>
      </c>
      <c r="B329" s="91">
        <v>2115</v>
      </c>
      <c r="C329" s="61">
        <v>0</v>
      </c>
      <c r="D329" s="61">
        <v>812</v>
      </c>
      <c r="E329" s="61">
        <v>684</v>
      </c>
      <c r="F329" s="61">
        <v>3645</v>
      </c>
      <c r="G329" s="61">
        <v>385</v>
      </c>
      <c r="H329" s="61">
        <v>1569</v>
      </c>
      <c r="I329" s="61">
        <v>1392</v>
      </c>
      <c r="J329" s="61">
        <v>0</v>
      </c>
      <c r="K329" s="61">
        <v>0</v>
      </c>
      <c r="L329" s="61">
        <v>517</v>
      </c>
      <c r="M329" s="61">
        <v>0</v>
      </c>
      <c r="N329" s="61">
        <v>11119</v>
      </c>
    </row>
    <row r="330" spans="1:14" ht="33" customHeight="1" x14ac:dyDescent="0.2">
      <c r="A330" s="80" t="s">
        <v>257</v>
      </c>
      <c r="B330" s="64">
        <v>0</v>
      </c>
      <c r="C330" s="64">
        <v>0</v>
      </c>
      <c r="D330" s="64">
        <v>0</v>
      </c>
      <c r="E330" s="64">
        <v>0</v>
      </c>
      <c r="F330" s="64">
        <v>0</v>
      </c>
      <c r="G330" s="64">
        <v>0</v>
      </c>
      <c r="H330" s="64">
        <v>0</v>
      </c>
      <c r="I330" s="64">
        <v>0</v>
      </c>
      <c r="J330" s="64">
        <v>0</v>
      </c>
      <c r="K330" s="64">
        <v>0</v>
      </c>
      <c r="L330" s="64">
        <v>0</v>
      </c>
      <c r="M330" s="64">
        <v>0</v>
      </c>
      <c r="N330" s="64">
        <v>0</v>
      </c>
    </row>
    <row r="331" spans="1:14" ht="33" customHeight="1" x14ac:dyDescent="0.2">
      <c r="A331" s="80" t="s">
        <v>258</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259</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260</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261</v>
      </c>
      <c r="B334" s="64">
        <v>0</v>
      </c>
      <c r="C334" s="64">
        <v>0</v>
      </c>
      <c r="D334" s="64">
        <v>0</v>
      </c>
      <c r="E334" s="64">
        <v>0</v>
      </c>
      <c r="F334" s="64">
        <v>0</v>
      </c>
      <c r="G334" s="64">
        <v>0</v>
      </c>
      <c r="H334" s="64">
        <v>0</v>
      </c>
      <c r="I334" s="64">
        <v>0</v>
      </c>
      <c r="J334" s="64">
        <v>0</v>
      </c>
      <c r="K334" s="64">
        <v>0</v>
      </c>
      <c r="L334" s="64">
        <v>0</v>
      </c>
      <c r="M334" s="64">
        <v>0</v>
      </c>
      <c r="N334" s="64">
        <v>0</v>
      </c>
    </row>
    <row r="335" spans="1:14" ht="33" customHeight="1" thickBot="1" x14ac:dyDescent="0.25">
      <c r="A335" s="80" t="s">
        <v>262</v>
      </c>
      <c r="B335" s="64">
        <v>2115</v>
      </c>
      <c r="C335" s="64">
        <v>0</v>
      </c>
      <c r="D335" s="64">
        <v>812</v>
      </c>
      <c r="E335" s="64">
        <v>684</v>
      </c>
      <c r="F335" s="64">
        <v>3645</v>
      </c>
      <c r="G335" s="64">
        <v>385</v>
      </c>
      <c r="H335" s="64">
        <v>1569</v>
      </c>
      <c r="I335" s="64">
        <v>1392</v>
      </c>
      <c r="J335" s="64">
        <v>0</v>
      </c>
      <c r="K335" s="64">
        <v>0</v>
      </c>
      <c r="L335" s="64">
        <v>517</v>
      </c>
      <c r="M335" s="64">
        <v>0</v>
      </c>
      <c r="N335" s="64">
        <v>11119</v>
      </c>
    </row>
    <row r="336" spans="1:14" ht="33" customHeight="1" thickBot="1" x14ac:dyDescent="0.25">
      <c r="A336" s="65" t="s">
        <v>263</v>
      </c>
      <c r="B336" s="91">
        <v>15221</v>
      </c>
      <c r="C336" s="61">
        <v>9903</v>
      </c>
      <c r="D336" s="61">
        <v>12079</v>
      </c>
      <c r="E336" s="61">
        <v>11581</v>
      </c>
      <c r="F336" s="61">
        <v>15998</v>
      </c>
      <c r="G336" s="61">
        <v>16736</v>
      </c>
      <c r="H336" s="61">
        <v>15262</v>
      </c>
      <c r="I336" s="61">
        <v>12990</v>
      </c>
      <c r="J336" s="61">
        <v>14153</v>
      </c>
      <c r="K336" s="61">
        <v>11162</v>
      </c>
      <c r="L336" s="61">
        <v>8167</v>
      </c>
      <c r="M336" s="61">
        <v>10147</v>
      </c>
      <c r="N336" s="61">
        <v>153399</v>
      </c>
    </row>
    <row r="337" spans="1:14" ht="33" customHeight="1" x14ac:dyDescent="0.2">
      <c r="A337" s="80" t="s">
        <v>264</v>
      </c>
      <c r="B337" s="64">
        <v>15221</v>
      </c>
      <c r="C337" s="64">
        <v>9903</v>
      </c>
      <c r="D337" s="64">
        <v>12079</v>
      </c>
      <c r="E337" s="64">
        <v>11581</v>
      </c>
      <c r="F337" s="64">
        <v>15998</v>
      </c>
      <c r="G337" s="64">
        <v>16736</v>
      </c>
      <c r="H337" s="64">
        <v>15262</v>
      </c>
      <c r="I337" s="64">
        <v>12990</v>
      </c>
      <c r="J337" s="64">
        <v>14153</v>
      </c>
      <c r="K337" s="64">
        <v>11162</v>
      </c>
      <c r="L337" s="64">
        <v>8167</v>
      </c>
      <c r="M337" s="64">
        <v>10147</v>
      </c>
      <c r="N337" s="64">
        <v>153399</v>
      </c>
    </row>
    <row r="338" spans="1:14" ht="33" customHeight="1" x14ac:dyDescent="0.2">
      <c r="A338" s="80" t="s">
        <v>265</v>
      </c>
      <c r="B338" s="64">
        <v>0</v>
      </c>
      <c r="C338" s="64">
        <v>0</v>
      </c>
      <c r="D338" s="64">
        <v>0</v>
      </c>
      <c r="E338" s="64">
        <v>0</v>
      </c>
      <c r="F338" s="64">
        <v>0</v>
      </c>
      <c r="G338" s="64">
        <v>0</v>
      </c>
      <c r="H338" s="64">
        <v>0</v>
      </c>
      <c r="I338" s="64">
        <v>0</v>
      </c>
      <c r="J338" s="64">
        <v>0</v>
      </c>
      <c r="K338" s="64">
        <v>0</v>
      </c>
      <c r="L338" s="64">
        <v>0</v>
      </c>
      <c r="M338" s="64">
        <v>0</v>
      </c>
      <c r="N338" s="64">
        <v>0</v>
      </c>
    </row>
    <row r="339" spans="1:14" ht="33" customHeight="1" x14ac:dyDescent="0.2">
      <c r="A339" s="80" t="s">
        <v>266</v>
      </c>
      <c r="B339" s="64">
        <v>0</v>
      </c>
      <c r="C339" s="64">
        <v>0</v>
      </c>
      <c r="D339" s="64">
        <v>0</v>
      </c>
      <c r="E339" s="64">
        <v>0</v>
      </c>
      <c r="F339" s="64">
        <v>0</v>
      </c>
      <c r="G339" s="64">
        <v>0</v>
      </c>
      <c r="H339" s="64">
        <v>0</v>
      </c>
      <c r="I339" s="64">
        <v>0</v>
      </c>
      <c r="J339" s="64">
        <v>0</v>
      </c>
      <c r="K339" s="64">
        <v>0</v>
      </c>
      <c r="L339" s="64">
        <v>0</v>
      </c>
      <c r="M339" s="64">
        <v>0</v>
      </c>
      <c r="N339" s="64">
        <v>0</v>
      </c>
    </row>
    <row r="340" spans="1:14" ht="33" customHeight="1" thickBot="1" x14ac:dyDescent="0.25">
      <c r="A340" s="80" t="s">
        <v>267</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65" t="s">
        <v>268</v>
      </c>
      <c r="B341" s="91">
        <v>1340</v>
      </c>
      <c r="C341" s="61">
        <v>4114</v>
      </c>
      <c r="D341" s="61">
        <v>1186</v>
      </c>
      <c r="E341" s="61">
        <v>5052</v>
      </c>
      <c r="F341" s="61">
        <v>1696</v>
      </c>
      <c r="G341" s="61">
        <v>2686</v>
      </c>
      <c r="H341" s="61">
        <v>3175</v>
      </c>
      <c r="I341" s="61">
        <v>1286</v>
      </c>
      <c r="J341" s="61">
        <v>2263</v>
      </c>
      <c r="K341" s="61">
        <v>1921</v>
      </c>
      <c r="L341" s="61">
        <v>799</v>
      </c>
      <c r="M341" s="61">
        <v>980</v>
      </c>
      <c r="N341" s="61">
        <v>26498</v>
      </c>
    </row>
    <row r="342" spans="1:14" ht="33" customHeight="1" x14ac:dyDescent="0.2">
      <c r="A342" s="80" t="s">
        <v>269</v>
      </c>
      <c r="B342" s="64">
        <v>0</v>
      </c>
      <c r="C342" s="64">
        <v>0</v>
      </c>
      <c r="D342" s="64">
        <v>0</v>
      </c>
      <c r="E342" s="64">
        <v>0</v>
      </c>
      <c r="F342" s="64">
        <v>0</v>
      </c>
      <c r="G342" s="64">
        <v>0</v>
      </c>
      <c r="H342" s="64">
        <v>0</v>
      </c>
      <c r="I342" s="64">
        <v>0</v>
      </c>
      <c r="J342" s="64">
        <v>0</v>
      </c>
      <c r="K342" s="64">
        <v>1921</v>
      </c>
      <c r="L342" s="64">
        <v>0</v>
      </c>
      <c r="M342" s="64">
        <v>0</v>
      </c>
      <c r="N342" s="64">
        <v>1921</v>
      </c>
    </row>
    <row r="343" spans="1:14" ht="33" customHeight="1" thickBot="1" x14ac:dyDescent="0.25">
      <c r="A343" s="80" t="s">
        <v>270</v>
      </c>
      <c r="B343" s="64">
        <v>1340</v>
      </c>
      <c r="C343" s="64">
        <v>4114</v>
      </c>
      <c r="D343" s="64">
        <v>1186</v>
      </c>
      <c r="E343" s="64">
        <v>5052</v>
      </c>
      <c r="F343" s="64">
        <v>1696</v>
      </c>
      <c r="G343" s="64">
        <v>2686</v>
      </c>
      <c r="H343" s="64">
        <v>3175</v>
      </c>
      <c r="I343" s="64">
        <v>1286</v>
      </c>
      <c r="J343" s="64">
        <v>2263</v>
      </c>
      <c r="K343" s="64">
        <v>0</v>
      </c>
      <c r="L343" s="64">
        <v>799</v>
      </c>
      <c r="M343" s="64">
        <v>980</v>
      </c>
      <c r="N343" s="64">
        <v>24577</v>
      </c>
    </row>
    <row r="344" spans="1:14" ht="33" customHeight="1" thickBot="1" x14ac:dyDescent="0.25">
      <c r="A344" s="65" t="s">
        <v>271</v>
      </c>
      <c r="B344" s="91">
        <v>67499</v>
      </c>
      <c r="C344" s="61">
        <v>27175</v>
      </c>
      <c r="D344" s="61">
        <v>45665</v>
      </c>
      <c r="E344" s="61">
        <v>30959</v>
      </c>
      <c r="F344" s="61">
        <v>40667</v>
      </c>
      <c r="G344" s="61">
        <v>46736</v>
      </c>
      <c r="H344" s="61">
        <v>53474</v>
      </c>
      <c r="I344" s="61">
        <v>41950</v>
      </c>
      <c r="J344" s="61">
        <v>47962</v>
      </c>
      <c r="K344" s="61">
        <v>44500</v>
      </c>
      <c r="L344" s="61">
        <v>48680</v>
      </c>
      <c r="M344" s="61">
        <v>57679</v>
      </c>
      <c r="N344" s="61">
        <v>552946</v>
      </c>
    </row>
    <row r="345" spans="1:14" ht="33" customHeight="1" x14ac:dyDescent="0.2">
      <c r="A345" s="80" t="s">
        <v>272</v>
      </c>
      <c r="B345" s="64">
        <v>0</v>
      </c>
      <c r="C345" s="64">
        <v>0</v>
      </c>
      <c r="D345" s="64">
        <v>0</v>
      </c>
      <c r="E345" s="64">
        <v>0</v>
      </c>
      <c r="F345" s="64">
        <v>0</v>
      </c>
      <c r="G345" s="64">
        <v>0</v>
      </c>
      <c r="H345" s="64">
        <v>0</v>
      </c>
      <c r="I345" s="64">
        <v>0</v>
      </c>
      <c r="J345" s="64">
        <v>0</v>
      </c>
      <c r="K345" s="64">
        <v>0</v>
      </c>
      <c r="L345" s="64">
        <v>0</v>
      </c>
      <c r="M345" s="64">
        <v>0</v>
      </c>
      <c r="N345" s="64">
        <v>0</v>
      </c>
    </row>
    <row r="346" spans="1:14" ht="33" customHeight="1" x14ac:dyDescent="0.2">
      <c r="A346" s="80" t="s">
        <v>273</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274</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275</v>
      </c>
      <c r="B348" s="64">
        <v>17681</v>
      </c>
      <c r="C348" s="64">
        <v>9777</v>
      </c>
      <c r="D348" s="64">
        <v>42736</v>
      </c>
      <c r="E348" s="64">
        <v>17055</v>
      </c>
      <c r="F348" s="64">
        <v>11842</v>
      </c>
      <c r="G348" s="64">
        <v>10707</v>
      </c>
      <c r="H348" s="64">
        <v>26192</v>
      </c>
      <c r="I348" s="64">
        <v>18354</v>
      </c>
      <c r="J348" s="64">
        <v>12366</v>
      </c>
      <c r="K348" s="64">
        <v>7097</v>
      </c>
      <c r="L348" s="64">
        <v>6284</v>
      </c>
      <c r="M348" s="64">
        <v>5064</v>
      </c>
      <c r="N348" s="64">
        <v>185155</v>
      </c>
    </row>
    <row r="349" spans="1:14" ht="33" customHeight="1" x14ac:dyDescent="0.2">
      <c r="A349" s="80" t="s">
        <v>276</v>
      </c>
      <c r="B349" s="64">
        <v>0</v>
      </c>
      <c r="C349" s="64">
        <v>0</v>
      </c>
      <c r="D349" s="64">
        <v>0</v>
      </c>
      <c r="E349" s="64">
        <v>0</v>
      </c>
      <c r="F349" s="64">
        <v>0</v>
      </c>
      <c r="G349" s="64">
        <v>0</v>
      </c>
      <c r="H349" s="64">
        <v>0</v>
      </c>
      <c r="I349" s="64">
        <v>0</v>
      </c>
      <c r="J349" s="64">
        <v>0</v>
      </c>
      <c r="K349" s="64">
        <v>0</v>
      </c>
      <c r="L349" s="64">
        <v>0</v>
      </c>
      <c r="M349" s="64">
        <v>0</v>
      </c>
      <c r="N349" s="64">
        <v>0</v>
      </c>
    </row>
    <row r="350" spans="1:14" ht="33" customHeight="1" x14ac:dyDescent="0.2">
      <c r="A350" s="80" t="s">
        <v>277</v>
      </c>
      <c r="B350" s="64">
        <v>0</v>
      </c>
      <c r="C350" s="64">
        <v>0</v>
      </c>
      <c r="D350" s="64">
        <v>0</v>
      </c>
      <c r="E350" s="64">
        <v>0</v>
      </c>
      <c r="F350" s="64">
        <v>0</v>
      </c>
      <c r="G350" s="64">
        <v>0</v>
      </c>
      <c r="H350" s="64">
        <v>0</v>
      </c>
      <c r="I350" s="64">
        <v>0</v>
      </c>
      <c r="J350" s="64">
        <v>0</v>
      </c>
      <c r="K350" s="64">
        <v>0</v>
      </c>
      <c r="L350" s="64">
        <v>0</v>
      </c>
      <c r="M350" s="64">
        <v>2528</v>
      </c>
      <c r="N350" s="64">
        <v>2528</v>
      </c>
    </row>
    <row r="351" spans="1:14" ht="33" customHeight="1" x14ac:dyDescent="0.2">
      <c r="A351" s="80" t="s">
        <v>278</v>
      </c>
      <c r="B351" s="64">
        <v>0</v>
      </c>
      <c r="C351" s="64">
        <v>0</v>
      </c>
      <c r="D351" s="64">
        <v>0</v>
      </c>
      <c r="E351" s="64">
        <v>0</v>
      </c>
      <c r="F351" s="64">
        <v>0</v>
      </c>
      <c r="G351" s="64">
        <v>0</v>
      </c>
      <c r="H351" s="64">
        <v>0</v>
      </c>
      <c r="I351" s="64">
        <v>0</v>
      </c>
      <c r="J351" s="64">
        <v>0</v>
      </c>
      <c r="K351" s="64">
        <v>0</v>
      </c>
      <c r="L351" s="64">
        <v>0</v>
      </c>
      <c r="M351" s="64">
        <v>0</v>
      </c>
      <c r="N351" s="64">
        <v>0</v>
      </c>
    </row>
    <row r="352" spans="1:14" ht="33" customHeight="1" x14ac:dyDescent="0.2">
      <c r="A352" s="80" t="s">
        <v>279</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280</v>
      </c>
      <c r="B353" s="64">
        <v>49818</v>
      </c>
      <c r="C353" s="64">
        <v>17398</v>
      </c>
      <c r="D353" s="64">
        <v>2929</v>
      </c>
      <c r="E353" s="64">
        <v>13904</v>
      </c>
      <c r="F353" s="64">
        <v>28825</v>
      </c>
      <c r="G353" s="64">
        <v>36029</v>
      </c>
      <c r="H353" s="64">
        <v>27282</v>
      </c>
      <c r="I353" s="64">
        <v>23596</v>
      </c>
      <c r="J353" s="64">
        <v>35596</v>
      </c>
      <c r="K353" s="64">
        <v>37403</v>
      </c>
      <c r="L353" s="64">
        <v>42396</v>
      </c>
      <c r="M353" s="64">
        <v>50087</v>
      </c>
      <c r="N353" s="64">
        <v>365263</v>
      </c>
    </row>
    <row r="354" spans="1:14" ht="33" customHeight="1" x14ac:dyDescent="0.2">
      <c r="A354" s="80" t="s">
        <v>281</v>
      </c>
      <c r="B354" s="64">
        <v>0</v>
      </c>
      <c r="C354" s="64">
        <v>0</v>
      </c>
      <c r="D354" s="64">
        <v>0</v>
      </c>
      <c r="E354" s="64">
        <v>0</v>
      </c>
      <c r="F354" s="64">
        <v>0</v>
      </c>
      <c r="G354" s="64">
        <v>0</v>
      </c>
      <c r="H354" s="64">
        <v>0</v>
      </c>
      <c r="I354" s="64">
        <v>0</v>
      </c>
      <c r="J354" s="64">
        <v>0</v>
      </c>
      <c r="K354" s="64">
        <v>0</v>
      </c>
      <c r="L354" s="64">
        <v>0</v>
      </c>
      <c r="M354" s="64">
        <v>0</v>
      </c>
      <c r="N354" s="64">
        <v>0</v>
      </c>
    </row>
    <row r="355" spans="1:14" ht="33" customHeight="1" thickBot="1" x14ac:dyDescent="0.25">
      <c r="A355" s="80" t="s">
        <v>282</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65" t="s">
        <v>283</v>
      </c>
      <c r="B356" s="91">
        <v>0</v>
      </c>
      <c r="C356" s="61">
        <v>0</v>
      </c>
      <c r="D356" s="61">
        <v>0</v>
      </c>
      <c r="E356" s="61">
        <v>0</v>
      </c>
      <c r="F356" s="61">
        <v>0</v>
      </c>
      <c r="G356" s="61">
        <v>0</v>
      </c>
      <c r="H356" s="61">
        <v>0</v>
      </c>
      <c r="I356" s="61">
        <v>0</v>
      </c>
      <c r="J356" s="61">
        <v>0</v>
      </c>
      <c r="K356" s="61">
        <v>0</v>
      </c>
      <c r="L356" s="61">
        <v>0</v>
      </c>
      <c r="M356" s="61">
        <v>0</v>
      </c>
      <c r="N356" s="61">
        <v>0</v>
      </c>
    </row>
    <row r="357" spans="1:14" ht="33" customHeight="1" thickBot="1" x14ac:dyDescent="0.25">
      <c r="A357" s="81" t="s">
        <v>283</v>
      </c>
      <c r="B357" s="64">
        <v>0</v>
      </c>
      <c r="C357" s="64">
        <v>0</v>
      </c>
      <c r="D357" s="64">
        <v>0</v>
      </c>
      <c r="E357" s="64">
        <v>0</v>
      </c>
      <c r="F357" s="64">
        <v>0</v>
      </c>
      <c r="G357" s="64">
        <v>0</v>
      </c>
      <c r="H357" s="64">
        <v>0</v>
      </c>
      <c r="I357" s="64">
        <v>0</v>
      </c>
      <c r="J357" s="64">
        <v>0</v>
      </c>
      <c r="K357" s="64">
        <v>0</v>
      </c>
      <c r="L357" s="64">
        <v>0</v>
      </c>
      <c r="M357" s="64">
        <v>0</v>
      </c>
      <c r="N357" s="64">
        <v>0</v>
      </c>
    </row>
    <row r="358" spans="1:14" ht="33" customHeight="1" thickBot="1" x14ac:dyDescent="0.25">
      <c r="A358" s="65" t="s">
        <v>284</v>
      </c>
      <c r="B358" s="91">
        <v>34350</v>
      </c>
      <c r="C358" s="61">
        <v>32200</v>
      </c>
      <c r="D358" s="61">
        <v>32100</v>
      </c>
      <c r="E358" s="61">
        <v>31941</v>
      </c>
      <c r="F358" s="61">
        <v>35110</v>
      </c>
      <c r="G358" s="61">
        <v>31843</v>
      </c>
      <c r="H358" s="61">
        <v>32971</v>
      </c>
      <c r="I358" s="61">
        <v>22866</v>
      </c>
      <c r="J358" s="61">
        <v>22015</v>
      </c>
      <c r="K358" s="61">
        <v>16665</v>
      </c>
      <c r="L358" s="61">
        <v>15600</v>
      </c>
      <c r="M358" s="61">
        <v>27160</v>
      </c>
      <c r="N358" s="61">
        <v>334821</v>
      </c>
    </row>
    <row r="359" spans="1:14" ht="33" customHeight="1" x14ac:dyDescent="0.2">
      <c r="A359" s="80" t="s">
        <v>285</v>
      </c>
      <c r="B359" s="64">
        <v>0</v>
      </c>
      <c r="C359" s="64">
        <v>0</v>
      </c>
      <c r="D359" s="64">
        <v>0</v>
      </c>
      <c r="E359" s="64">
        <v>0</v>
      </c>
      <c r="F359" s="64">
        <v>0</v>
      </c>
      <c r="G359" s="64">
        <v>0</v>
      </c>
      <c r="H359" s="64">
        <v>0</v>
      </c>
      <c r="I359" s="64">
        <v>0</v>
      </c>
      <c r="J359" s="64">
        <v>0</v>
      </c>
      <c r="K359" s="64">
        <v>0</v>
      </c>
      <c r="L359" s="64">
        <v>0</v>
      </c>
      <c r="M359" s="64">
        <v>0</v>
      </c>
      <c r="N359" s="64">
        <v>0</v>
      </c>
    </row>
    <row r="360" spans="1:14" ht="33" customHeight="1" x14ac:dyDescent="0.2">
      <c r="A360" s="80" t="s">
        <v>286</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287</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288</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289</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290</v>
      </c>
      <c r="B364" s="64">
        <v>34350</v>
      </c>
      <c r="C364" s="64">
        <v>32200</v>
      </c>
      <c r="D364" s="64">
        <v>32100</v>
      </c>
      <c r="E364" s="64">
        <v>31941</v>
      </c>
      <c r="F364" s="64">
        <v>35110</v>
      </c>
      <c r="G364" s="64">
        <v>31843</v>
      </c>
      <c r="H364" s="64">
        <v>32971</v>
      </c>
      <c r="I364" s="64">
        <v>22866</v>
      </c>
      <c r="J364" s="64">
        <v>21700</v>
      </c>
      <c r="K364" s="64">
        <v>16500</v>
      </c>
      <c r="L364" s="64">
        <v>14850</v>
      </c>
      <c r="M364" s="64">
        <v>27100</v>
      </c>
      <c r="N364" s="64">
        <v>333531</v>
      </c>
    </row>
    <row r="365" spans="1:14" ht="33" customHeight="1" x14ac:dyDescent="0.2">
      <c r="A365" s="80" t="s">
        <v>291</v>
      </c>
      <c r="B365" s="64">
        <v>0</v>
      </c>
      <c r="C365" s="64">
        <v>0</v>
      </c>
      <c r="D365" s="64">
        <v>0</v>
      </c>
      <c r="E365" s="64">
        <v>0</v>
      </c>
      <c r="F365" s="64">
        <v>0</v>
      </c>
      <c r="G365" s="64">
        <v>0</v>
      </c>
      <c r="H365" s="64">
        <v>0</v>
      </c>
      <c r="I365" s="64">
        <v>0</v>
      </c>
      <c r="J365" s="64">
        <v>315</v>
      </c>
      <c r="K365" s="64">
        <v>0</v>
      </c>
      <c r="L365" s="64">
        <v>585</v>
      </c>
      <c r="M365" s="64">
        <v>0</v>
      </c>
      <c r="N365" s="64">
        <v>900</v>
      </c>
    </row>
    <row r="366" spans="1:14" ht="33" customHeight="1" x14ac:dyDescent="0.2">
      <c r="A366" s="80" t="s">
        <v>292</v>
      </c>
      <c r="B366" s="64">
        <v>0</v>
      </c>
      <c r="C366" s="64">
        <v>0</v>
      </c>
      <c r="D366" s="64">
        <v>0</v>
      </c>
      <c r="E366" s="64">
        <v>0</v>
      </c>
      <c r="F366" s="64">
        <v>0</v>
      </c>
      <c r="G366" s="64">
        <v>0</v>
      </c>
      <c r="H366" s="64">
        <v>0</v>
      </c>
      <c r="I366" s="64">
        <v>0</v>
      </c>
      <c r="J366" s="64">
        <v>0</v>
      </c>
      <c r="K366" s="64">
        <v>165</v>
      </c>
      <c r="L366" s="64">
        <v>165</v>
      </c>
      <c r="M366" s="64">
        <v>60</v>
      </c>
      <c r="N366" s="64">
        <v>390</v>
      </c>
    </row>
    <row r="367" spans="1:14" ht="33" customHeight="1" x14ac:dyDescent="0.2">
      <c r="A367" s="80" t="s">
        <v>293</v>
      </c>
      <c r="B367" s="64">
        <v>0</v>
      </c>
      <c r="C367" s="64">
        <v>0</v>
      </c>
      <c r="D367" s="64">
        <v>0</v>
      </c>
      <c r="E367" s="64">
        <v>0</v>
      </c>
      <c r="F367" s="64">
        <v>0</v>
      </c>
      <c r="G367" s="64">
        <v>0</v>
      </c>
      <c r="H367" s="64">
        <v>0</v>
      </c>
      <c r="I367" s="64">
        <v>0</v>
      </c>
      <c r="J367" s="64">
        <v>0</v>
      </c>
      <c r="K367" s="64">
        <v>0</v>
      </c>
      <c r="L367" s="64">
        <v>0</v>
      </c>
      <c r="M367" s="64">
        <v>0</v>
      </c>
      <c r="N367" s="64">
        <v>0</v>
      </c>
    </row>
    <row r="368" spans="1:14" ht="33" customHeight="1" thickBot="1" x14ac:dyDescent="0.25">
      <c r="A368" s="80" t="s">
        <v>294</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65" t="s">
        <v>295</v>
      </c>
      <c r="B369" s="91">
        <v>0</v>
      </c>
      <c r="C369" s="61">
        <v>0</v>
      </c>
      <c r="D369" s="61">
        <v>0</v>
      </c>
      <c r="E369" s="61">
        <v>0</v>
      </c>
      <c r="F369" s="61">
        <v>0</v>
      </c>
      <c r="G369" s="61">
        <v>0</v>
      </c>
      <c r="H369" s="61">
        <v>0</v>
      </c>
      <c r="I369" s="61">
        <v>0</v>
      </c>
      <c r="J369" s="61">
        <v>0</v>
      </c>
      <c r="K369" s="61">
        <v>0</v>
      </c>
      <c r="L369" s="61">
        <v>0</v>
      </c>
      <c r="M369" s="61">
        <v>0</v>
      </c>
      <c r="N369" s="61">
        <v>0</v>
      </c>
    </row>
    <row r="370" spans="1:14" ht="33" customHeight="1" x14ac:dyDescent="0.2">
      <c r="A370" s="80" t="s">
        <v>296</v>
      </c>
      <c r="B370" s="64">
        <v>0</v>
      </c>
      <c r="C370" s="64">
        <v>0</v>
      </c>
      <c r="D370" s="64">
        <v>0</v>
      </c>
      <c r="E370" s="64">
        <v>0</v>
      </c>
      <c r="F370" s="64">
        <v>0</v>
      </c>
      <c r="G370" s="64">
        <v>0</v>
      </c>
      <c r="H370" s="64">
        <v>0</v>
      </c>
      <c r="I370" s="64">
        <v>0</v>
      </c>
      <c r="J370" s="64">
        <v>0</v>
      </c>
      <c r="K370" s="64">
        <v>0</v>
      </c>
      <c r="L370" s="64">
        <v>0</v>
      </c>
      <c r="M370" s="64">
        <v>0</v>
      </c>
      <c r="N370" s="64">
        <v>0</v>
      </c>
    </row>
    <row r="371" spans="1:14" ht="33" customHeight="1" x14ac:dyDescent="0.2">
      <c r="A371" s="80" t="s">
        <v>297</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298</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299</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300</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301</v>
      </c>
      <c r="B375" s="64">
        <v>0</v>
      </c>
      <c r="C375" s="64">
        <v>0</v>
      </c>
      <c r="D375" s="64">
        <v>0</v>
      </c>
      <c r="E375" s="64">
        <v>0</v>
      </c>
      <c r="F375" s="64">
        <v>0</v>
      </c>
      <c r="G375" s="64">
        <v>0</v>
      </c>
      <c r="H375" s="64">
        <v>0</v>
      </c>
      <c r="I375" s="64">
        <v>0</v>
      </c>
      <c r="J375" s="64">
        <v>0</v>
      </c>
      <c r="K375" s="64">
        <v>0</v>
      </c>
      <c r="L375" s="64">
        <v>0</v>
      </c>
      <c r="M375" s="64">
        <v>0</v>
      </c>
      <c r="N375" s="64">
        <v>0</v>
      </c>
    </row>
    <row r="376" spans="1:14" ht="33" customHeight="1" thickBot="1" x14ac:dyDescent="0.25">
      <c r="A376" s="80" t="s">
        <v>302</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65" t="s">
        <v>303</v>
      </c>
      <c r="B377" s="91">
        <v>16727</v>
      </c>
      <c r="C377" s="61">
        <v>14733</v>
      </c>
      <c r="D377" s="61">
        <v>19729</v>
      </c>
      <c r="E377" s="61">
        <v>11497</v>
      </c>
      <c r="F377" s="61">
        <v>12185</v>
      </c>
      <c r="G377" s="61">
        <v>15118</v>
      </c>
      <c r="H377" s="61">
        <v>16602</v>
      </c>
      <c r="I377" s="61">
        <v>20575</v>
      </c>
      <c r="J377" s="61">
        <v>27028</v>
      </c>
      <c r="K377" s="61">
        <v>15545</v>
      </c>
      <c r="L377" s="61">
        <v>17479</v>
      </c>
      <c r="M377" s="61">
        <v>23771</v>
      </c>
      <c r="N377" s="61">
        <v>210989</v>
      </c>
    </row>
    <row r="378" spans="1:14" ht="33" customHeight="1" x14ac:dyDescent="0.2">
      <c r="A378" s="80" t="s">
        <v>304</v>
      </c>
      <c r="B378" s="64">
        <v>1000</v>
      </c>
      <c r="C378" s="64">
        <v>1650</v>
      </c>
      <c r="D378" s="64">
        <v>1450</v>
      </c>
      <c r="E378" s="64">
        <v>1550</v>
      </c>
      <c r="F378" s="64">
        <v>1750</v>
      </c>
      <c r="G378" s="64">
        <v>1750</v>
      </c>
      <c r="H378" s="64">
        <v>350</v>
      </c>
      <c r="I378" s="64">
        <v>1850</v>
      </c>
      <c r="J378" s="64">
        <v>3050</v>
      </c>
      <c r="K378" s="64">
        <v>650</v>
      </c>
      <c r="L378" s="64">
        <v>900</v>
      </c>
      <c r="M378" s="64">
        <v>2400</v>
      </c>
      <c r="N378" s="64">
        <v>18350</v>
      </c>
    </row>
    <row r="379" spans="1:14" ht="33" customHeight="1" x14ac:dyDescent="0.2">
      <c r="A379" s="80" t="s">
        <v>305</v>
      </c>
      <c r="B379" s="64">
        <v>393</v>
      </c>
      <c r="C379" s="64">
        <v>147</v>
      </c>
      <c r="D379" s="64">
        <v>589</v>
      </c>
      <c r="E379" s="64">
        <v>737</v>
      </c>
      <c r="F379" s="64">
        <v>147</v>
      </c>
      <c r="G379" s="64">
        <v>0</v>
      </c>
      <c r="H379" s="64">
        <v>884</v>
      </c>
      <c r="I379" s="64">
        <v>589</v>
      </c>
      <c r="J379" s="64">
        <v>884</v>
      </c>
      <c r="K379" s="64">
        <v>295</v>
      </c>
      <c r="L379" s="64">
        <v>737</v>
      </c>
      <c r="M379" s="64">
        <v>589</v>
      </c>
      <c r="N379" s="64">
        <v>5991</v>
      </c>
    </row>
    <row r="380" spans="1:14" ht="33" customHeight="1" x14ac:dyDescent="0.2">
      <c r="A380" s="80" t="s">
        <v>306</v>
      </c>
      <c r="B380" s="64">
        <v>5234</v>
      </c>
      <c r="C380" s="64">
        <v>3336</v>
      </c>
      <c r="D380" s="64">
        <v>7540</v>
      </c>
      <c r="E380" s="64">
        <v>3410</v>
      </c>
      <c r="F380" s="64">
        <v>2688</v>
      </c>
      <c r="G380" s="64">
        <v>3668</v>
      </c>
      <c r="H380" s="64">
        <v>1968</v>
      </c>
      <c r="I380" s="64">
        <v>4436</v>
      </c>
      <c r="J380" s="64">
        <v>4482</v>
      </c>
      <c r="K380" s="64">
        <v>1200</v>
      </c>
      <c r="L380" s="64">
        <v>1392</v>
      </c>
      <c r="M380" s="64">
        <v>672</v>
      </c>
      <c r="N380" s="64">
        <v>40026</v>
      </c>
    </row>
    <row r="381" spans="1:14" ht="33" customHeight="1" x14ac:dyDescent="0.2">
      <c r="A381" s="80" t="s">
        <v>307</v>
      </c>
      <c r="B381" s="64">
        <v>0</v>
      </c>
      <c r="C381" s="64">
        <v>0</v>
      </c>
      <c r="D381" s="64">
        <v>0</v>
      </c>
      <c r="E381" s="64">
        <v>0</v>
      </c>
      <c r="F381" s="64">
        <v>0</v>
      </c>
      <c r="G381" s="64">
        <v>0</v>
      </c>
      <c r="H381" s="64">
        <v>0</v>
      </c>
      <c r="I381" s="64">
        <v>0</v>
      </c>
      <c r="J381" s="64">
        <v>0</v>
      </c>
      <c r="K381" s="64">
        <v>0</v>
      </c>
      <c r="L381" s="64">
        <v>0</v>
      </c>
      <c r="M381" s="64">
        <v>0</v>
      </c>
      <c r="N381" s="64">
        <v>0</v>
      </c>
    </row>
    <row r="382" spans="1:14" ht="33" customHeight="1" x14ac:dyDescent="0.2">
      <c r="A382" s="80" t="s">
        <v>308</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309</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310</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311</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312</v>
      </c>
      <c r="B386" s="64">
        <v>10100</v>
      </c>
      <c r="C386" s="64">
        <v>9600</v>
      </c>
      <c r="D386" s="64">
        <v>10150</v>
      </c>
      <c r="E386" s="64">
        <v>5800</v>
      </c>
      <c r="F386" s="64">
        <v>7600</v>
      </c>
      <c r="G386" s="64">
        <v>9700</v>
      </c>
      <c r="H386" s="64">
        <v>13400</v>
      </c>
      <c r="I386" s="64">
        <v>13700</v>
      </c>
      <c r="J386" s="64">
        <v>18612</v>
      </c>
      <c r="K386" s="64">
        <v>13400</v>
      </c>
      <c r="L386" s="64">
        <v>14450</v>
      </c>
      <c r="M386" s="64">
        <v>20110</v>
      </c>
      <c r="N386" s="64">
        <v>146622</v>
      </c>
    </row>
    <row r="387" spans="1:14" ht="33" customHeight="1" x14ac:dyDescent="0.2">
      <c r="A387" s="80" t="s">
        <v>313</v>
      </c>
      <c r="B387" s="64">
        <v>0</v>
      </c>
      <c r="C387" s="64">
        <v>0</v>
      </c>
      <c r="D387" s="64">
        <v>0</v>
      </c>
      <c r="E387" s="64">
        <v>0</v>
      </c>
      <c r="F387" s="64">
        <v>0</v>
      </c>
      <c r="G387" s="64">
        <v>0</v>
      </c>
      <c r="H387" s="64">
        <v>0</v>
      </c>
      <c r="I387" s="64">
        <v>0</v>
      </c>
      <c r="J387" s="64">
        <v>0</v>
      </c>
      <c r="K387" s="64">
        <v>0</v>
      </c>
      <c r="L387" s="64">
        <v>0</v>
      </c>
      <c r="M387" s="64">
        <v>0</v>
      </c>
      <c r="N387" s="64">
        <v>0</v>
      </c>
    </row>
    <row r="388" spans="1:14" ht="33" customHeight="1" x14ac:dyDescent="0.2">
      <c r="A388" s="80" t="s">
        <v>314</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315</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316</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317</v>
      </c>
      <c r="B391" s="64">
        <v>0</v>
      </c>
      <c r="C391" s="64">
        <v>0</v>
      </c>
      <c r="D391" s="64">
        <v>0</v>
      </c>
      <c r="E391" s="64">
        <v>0</v>
      </c>
      <c r="F391" s="64">
        <v>0</v>
      </c>
      <c r="G391" s="64">
        <v>0</v>
      </c>
      <c r="H391" s="64">
        <v>0</v>
      </c>
      <c r="I391" s="64">
        <v>0</v>
      </c>
      <c r="J391" s="64">
        <v>0</v>
      </c>
      <c r="K391" s="64">
        <v>0</v>
      </c>
      <c r="L391" s="64">
        <v>0</v>
      </c>
      <c r="M391" s="64">
        <v>0</v>
      </c>
      <c r="N391" s="64">
        <v>0</v>
      </c>
    </row>
    <row r="392" spans="1:14" ht="33" customHeight="1" thickBot="1" x14ac:dyDescent="0.25">
      <c r="A392" s="80" t="s">
        <v>318</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65" t="s">
        <v>319</v>
      </c>
      <c r="B393" s="91">
        <v>346</v>
      </c>
      <c r="C393" s="61">
        <v>690</v>
      </c>
      <c r="D393" s="61">
        <v>720</v>
      </c>
      <c r="E393" s="61">
        <v>540</v>
      </c>
      <c r="F393" s="61">
        <v>270</v>
      </c>
      <c r="G393" s="61">
        <v>300</v>
      </c>
      <c r="H393" s="61">
        <v>570</v>
      </c>
      <c r="I393" s="61">
        <v>150</v>
      </c>
      <c r="J393" s="61">
        <v>7581</v>
      </c>
      <c r="K393" s="61">
        <v>2797</v>
      </c>
      <c r="L393" s="61">
        <v>5482</v>
      </c>
      <c r="M393" s="61">
        <v>6541</v>
      </c>
      <c r="N393" s="61">
        <v>25987</v>
      </c>
    </row>
    <row r="394" spans="1:14" ht="33" customHeight="1" x14ac:dyDescent="0.2">
      <c r="A394" s="80" t="s">
        <v>320</v>
      </c>
      <c r="B394" s="64">
        <v>0</v>
      </c>
      <c r="C394" s="64">
        <v>0</v>
      </c>
      <c r="D394" s="64">
        <v>0</v>
      </c>
      <c r="E394" s="64">
        <v>0</v>
      </c>
      <c r="F394" s="64">
        <v>0</v>
      </c>
      <c r="G394" s="64">
        <v>0</v>
      </c>
      <c r="H394" s="64">
        <v>0</v>
      </c>
      <c r="I394" s="64">
        <v>0</v>
      </c>
      <c r="J394" s="64">
        <v>0</v>
      </c>
      <c r="K394" s="64">
        <v>0</v>
      </c>
      <c r="L394" s="64">
        <v>0</v>
      </c>
      <c r="M394" s="64">
        <v>0</v>
      </c>
      <c r="N394" s="64">
        <v>0</v>
      </c>
    </row>
    <row r="395" spans="1:14" ht="33" customHeight="1" x14ac:dyDescent="0.2">
      <c r="A395" s="80" t="s">
        <v>321</v>
      </c>
      <c r="B395" s="64">
        <v>346</v>
      </c>
      <c r="C395" s="64">
        <v>690</v>
      </c>
      <c r="D395" s="64">
        <v>720</v>
      </c>
      <c r="E395" s="64">
        <v>540</v>
      </c>
      <c r="F395" s="64">
        <v>270</v>
      </c>
      <c r="G395" s="64">
        <v>300</v>
      </c>
      <c r="H395" s="64">
        <v>570</v>
      </c>
      <c r="I395" s="64">
        <v>150</v>
      </c>
      <c r="J395" s="64">
        <v>7581</v>
      </c>
      <c r="K395" s="64">
        <v>2797</v>
      </c>
      <c r="L395" s="64">
        <v>5482</v>
      </c>
      <c r="M395" s="64">
        <v>6541</v>
      </c>
      <c r="N395" s="64">
        <v>25987</v>
      </c>
    </row>
    <row r="396" spans="1:14" ht="33" customHeight="1" x14ac:dyDescent="0.2">
      <c r="A396" s="80" t="s">
        <v>322</v>
      </c>
      <c r="B396" s="64">
        <v>0</v>
      </c>
      <c r="C396" s="64">
        <v>0</v>
      </c>
      <c r="D396" s="64">
        <v>0</v>
      </c>
      <c r="E396" s="64">
        <v>0</v>
      </c>
      <c r="F396" s="64">
        <v>0</v>
      </c>
      <c r="G396" s="64">
        <v>0</v>
      </c>
      <c r="H396" s="64">
        <v>0</v>
      </c>
      <c r="I396" s="64">
        <v>0</v>
      </c>
      <c r="J396" s="64">
        <v>0</v>
      </c>
      <c r="K396" s="64">
        <v>0</v>
      </c>
      <c r="L396" s="64">
        <v>0</v>
      </c>
      <c r="M396" s="64">
        <v>0</v>
      </c>
      <c r="N396" s="64">
        <v>0</v>
      </c>
    </row>
    <row r="397" spans="1:14" ht="33" customHeight="1" x14ac:dyDescent="0.2">
      <c r="A397" s="80" t="s">
        <v>323</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324</v>
      </c>
      <c r="B398" s="64">
        <v>0</v>
      </c>
      <c r="C398" s="64">
        <v>0</v>
      </c>
      <c r="D398" s="64">
        <v>0</v>
      </c>
      <c r="E398" s="64">
        <v>0</v>
      </c>
      <c r="F398" s="64">
        <v>0</v>
      </c>
      <c r="G398" s="64">
        <v>0</v>
      </c>
      <c r="H398" s="64">
        <v>0</v>
      </c>
      <c r="I398" s="64">
        <v>0</v>
      </c>
      <c r="J398" s="64">
        <v>0</v>
      </c>
      <c r="K398" s="64">
        <v>0</v>
      </c>
      <c r="L398" s="64">
        <v>0</v>
      </c>
      <c r="M398" s="64">
        <v>0</v>
      </c>
      <c r="N398" s="64">
        <v>0</v>
      </c>
    </row>
    <row r="399" spans="1:14" ht="33" customHeight="1" thickBot="1" x14ac:dyDescent="0.25">
      <c r="A399" s="80" t="s">
        <v>255</v>
      </c>
      <c r="B399" s="64">
        <v>0</v>
      </c>
      <c r="C399" s="64">
        <v>0</v>
      </c>
      <c r="D399" s="64">
        <v>0</v>
      </c>
      <c r="E399" s="64">
        <v>0</v>
      </c>
      <c r="F399" s="64">
        <v>0</v>
      </c>
      <c r="G399" s="64">
        <v>0</v>
      </c>
      <c r="H399" s="64">
        <v>0</v>
      </c>
      <c r="I399" s="64">
        <v>0</v>
      </c>
      <c r="J399" s="64">
        <v>0</v>
      </c>
      <c r="K399" s="64">
        <v>0</v>
      </c>
      <c r="L399" s="64">
        <v>0</v>
      </c>
      <c r="M399" s="64">
        <v>0</v>
      </c>
      <c r="N399" s="64">
        <v>0</v>
      </c>
    </row>
    <row r="400" spans="1:14" ht="33" customHeight="1" thickBot="1" x14ac:dyDescent="0.25">
      <c r="A400" s="65" t="s">
        <v>325</v>
      </c>
      <c r="B400" s="91">
        <v>0</v>
      </c>
      <c r="C400" s="61">
        <v>0</v>
      </c>
      <c r="D400" s="61">
        <v>0</v>
      </c>
      <c r="E400" s="61">
        <v>0</v>
      </c>
      <c r="F400" s="61">
        <v>0</v>
      </c>
      <c r="G400" s="61">
        <v>0</v>
      </c>
      <c r="H400" s="61">
        <v>0</v>
      </c>
      <c r="I400" s="61">
        <v>0</v>
      </c>
      <c r="J400" s="61">
        <v>0</v>
      </c>
      <c r="K400" s="61">
        <v>0</v>
      </c>
      <c r="L400" s="61">
        <v>0</v>
      </c>
      <c r="M400" s="61">
        <v>0</v>
      </c>
      <c r="N400" s="61">
        <v>0</v>
      </c>
    </row>
    <row r="401" spans="1:14" ht="33" customHeight="1" x14ac:dyDescent="0.2">
      <c r="A401" s="80" t="s">
        <v>326</v>
      </c>
      <c r="B401" s="64">
        <v>0</v>
      </c>
      <c r="C401" s="64">
        <v>0</v>
      </c>
      <c r="D401" s="64">
        <v>0</v>
      </c>
      <c r="E401" s="64">
        <v>0</v>
      </c>
      <c r="F401" s="64">
        <v>0</v>
      </c>
      <c r="G401" s="64">
        <v>0</v>
      </c>
      <c r="H401" s="64">
        <v>0</v>
      </c>
      <c r="I401" s="64">
        <v>0</v>
      </c>
      <c r="J401" s="64">
        <v>0</v>
      </c>
      <c r="K401" s="64">
        <v>0</v>
      </c>
      <c r="L401" s="64">
        <v>0</v>
      </c>
      <c r="M401" s="64">
        <v>0</v>
      </c>
      <c r="N401" s="64">
        <v>0</v>
      </c>
    </row>
    <row r="402" spans="1:14" ht="33" customHeight="1" x14ac:dyDescent="0.2">
      <c r="A402" s="80" t="s">
        <v>327</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328</v>
      </c>
      <c r="B403" s="64">
        <v>0</v>
      </c>
      <c r="C403" s="64">
        <v>0</v>
      </c>
      <c r="D403" s="64">
        <v>0</v>
      </c>
      <c r="E403" s="64">
        <v>0</v>
      </c>
      <c r="F403" s="64">
        <v>0</v>
      </c>
      <c r="G403" s="64">
        <v>0</v>
      </c>
      <c r="H403" s="64">
        <v>0</v>
      </c>
      <c r="I403" s="64">
        <v>0</v>
      </c>
      <c r="J403" s="64">
        <v>0</v>
      </c>
      <c r="K403" s="64">
        <v>0</v>
      </c>
      <c r="L403" s="64">
        <v>0</v>
      </c>
      <c r="M403" s="64">
        <v>0</v>
      </c>
      <c r="N403" s="64">
        <v>0</v>
      </c>
    </row>
    <row r="404" spans="1:14" ht="33" customHeight="1" thickBot="1" x14ac:dyDescent="0.25">
      <c r="A404" s="80" t="s">
        <v>255</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65" t="s">
        <v>329</v>
      </c>
      <c r="B405" s="91">
        <v>25893</v>
      </c>
      <c r="C405" s="61">
        <v>8259</v>
      </c>
      <c r="D405" s="61">
        <v>22849</v>
      </c>
      <c r="E405" s="61">
        <v>23364</v>
      </c>
      <c r="F405" s="61">
        <v>19098</v>
      </c>
      <c r="G405" s="61">
        <v>21514</v>
      </c>
      <c r="H405" s="61">
        <v>21531</v>
      </c>
      <c r="I405" s="61">
        <v>17863</v>
      </c>
      <c r="J405" s="61">
        <v>480</v>
      </c>
      <c r="K405" s="61">
        <v>144</v>
      </c>
      <c r="L405" s="61">
        <v>10139</v>
      </c>
      <c r="M405" s="61">
        <v>0</v>
      </c>
      <c r="N405" s="61">
        <v>171134</v>
      </c>
    </row>
    <row r="406" spans="1:14" ht="33" customHeight="1" x14ac:dyDescent="0.2">
      <c r="A406" s="80" t="s">
        <v>330</v>
      </c>
      <c r="B406" s="64">
        <v>0</v>
      </c>
      <c r="C406" s="64">
        <v>0</v>
      </c>
      <c r="D406" s="64">
        <v>0</v>
      </c>
      <c r="E406" s="64">
        <v>0</v>
      </c>
      <c r="F406" s="64">
        <v>0</v>
      </c>
      <c r="G406" s="64">
        <v>0</v>
      </c>
      <c r="H406" s="64">
        <v>0</v>
      </c>
      <c r="I406" s="64">
        <v>0</v>
      </c>
      <c r="J406" s="64">
        <v>0</v>
      </c>
      <c r="K406" s="64">
        <v>0</v>
      </c>
      <c r="L406" s="64">
        <v>0</v>
      </c>
      <c r="M406" s="64">
        <v>0</v>
      </c>
      <c r="N406" s="64">
        <v>0</v>
      </c>
    </row>
    <row r="407" spans="1:14" ht="33" customHeight="1" x14ac:dyDescent="0.2">
      <c r="A407" s="80" t="s">
        <v>331</v>
      </c>
      <c r="B407" s="64">
        <v>0</v>
      </c>
      <c r="C407" s="64">
        <v>8169</v>
      </c>
      <c r="D407" s="64">
        <v>8231</v>
      </c>
      <c r="E407" s="64">
        <v>16297</v>
      </c>
      <c r="F407" s="64">
        <v>2862</v>
      </c>
      <c r="G407" s="64">
        <v>7312</v>
      </c>
      <c r="H407" s="64">
        <v>0</v>
      </c>
      <c r="I407" s="64">
        <v>0</v>
      </c>
      <c r="J407" s="64">
        <v>0</v>
      </c>
      <c r="K407" s="64">
        <v>0</v>
      </c>
      <c r="L407" s="64">
        <v>0</v>
      </c>
      <c r="M407" s="64">
        <v>0</v>
      </c>
      <c r="N407" s="64">
        <v>42871</v>
      </c>
    </row>
    <row r="408" spans="1:14" ht="33" customHeight="1" x14ac:dyDescent="0.2">
      <c r="A408" s="80" t="s">
        <v>332</v>
      </c>
      <c r="B408" s="64">
        <v>0</v>
      </c>
      <c r="C408" s="64">
        <v>0</v>
      </c>
      <c r="D408" s="64">
        <v>0</v>
      </c>
      <c r="E408" s="64">
        <v>0</v>
      </c>
      <c r="F408" s="64">
        <v>0</v>
      </c>
      <c r="G408" s="64">
        <v>0</v>
      </c>
      <c r="H408" s="64">
        <v>0</v>
      </c>
      <c r="I408" s="64">
        <v>0</v>
      </c>
      <c r="J408" s="64">
        <v>0</v>
      </c>
      <c r="K408" s="64">
        <v>0</v>
      </c>
      <c r="L408" s="64">
        <v>0</v>
      </c>
      <c r="M408" s="64">
        <v>0</v>
      </c>
      <c r="N408" s="64">
        <v>0</v>
      </c>
    </row>
    <row r="409" spans="1:14" ht="33" customHeight="1" x14ac:dyDescent="0.2">
      <c r="A409" s="80" t="s">
        <v>333</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334</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335</v>
      </c>
      <c r="B411" s="64">
        <v>25701</v>
      </c>
      <c r="C411" s="64">
        <v>0</v>
      </c>
      <c r="D411" s="64">
        <v>14258</v>
      </c>
      <c r="E411" s="64">
        <v>6857</v>
      </c>
      <c r="F411" s="64">
        <v>16116</v>
      </c>
      <c r="G411" s="64">
        <v>14082</v>
      </c>
      <c r="H411" s="64">
        <v>21081</v>
      </c>
      <c r="I411" s="64">
        <v>17683</v>
      </c>
      <c r="J411" s="64">
        <v>0</v>
      </c>
      <c r="K411" s="64">
        <v>0</v>
      </c>
      <c r="L411" s="64">
        <v>10139</v>
      </c>
      <c r="M411" s="64">
        <v>0</v>
      </c>
      <c r="N411" s="64">
        <v>125917</v>
      </c>
    </row>
    <row r="412" spans="1:14" ht="33" customHeight="1" x14ac:dyDescent="0.2">
      <c r="A412" s="80" t="s">
        <v>334</v>
      </c>
      <c r="B412" s="64">
        <v>192</v>
      </c>
      <c r="C412" s="64">
        <v>90</v>
      </c>
      <c r="D412" s="64">
        <v>360</v>
      </c>
      <c r="E412" s="64">
        <v>210</v>
      </c>
      <c r="F412" s="64">
        <v>120</v>
      </c>
      <c r="G412" s="64">
        <v>120</v>
      </c>
      <c r="H412" s="64">
        <v>450</v>
      </c>
      <c r="I412" s="64">
        <v>180</v>
      </c>
      <c r="J412" s="64">
        <v>480</v>
      </c>
      <c r="K412" s="64">
        <v>144</v>
      </c>
      <c r="L412" s="64">
        <v>0</v>
      </c>
      <c r="M412" s="64">
        <v>0</v>
      </c>
      <c r="N412" s="64">
        <v>2346</v>
      </c>
    </row>
    <row r="413" spans="1:14" ht="33" customHeight="1" thickBot="1" x14ac:dyDescent="0.25">
      <c r="A413" s="80" t="s">
        <v>255</v>
      </c>
      <c r="B413" s="64">
        <v>0</v>
      </c>
      <c r="C413" s="64">
        <v>0</v>
      </c>
      <c r="D413" s="64">
        <v>0</v>
      </c>
      <c r="E413" s="64">
        <v>0</v>
      </c>
      <c r="F413" s="64">
        <v>0</v>
      </c>
      <c r="G413" s="64">
        <v>0</v>
      </c>
      <c r="H413" s="64">
        <v>0</v>
      </c>
      <c r="I413" s="64">
        <v>0</v>
      </c>
      <c r="J413" s="64">
        <v>0</v>
      </c>
      <c r="K413" s="64">
        <v>0</v>
      </c>
      <c r="L413" s="64">
        <v>0</v>
      </c>
      <c r="M413" s="64">
        <v>0</v>
      </c>
      <c r="N413" s="64">
        <v>0</v>
      </c>
    </row>
    <row r="414" spans="1:14" ht="33" customHeight="1" thickBot="1" x14ac:dyDescent="0.25">
      <c r="A414" s="65" t="s">
        <v>336</v>
      </c>
      <c r="B414" s="91">
        <v>0</v>
      </c>
      <c r="C414" s="61">
        <v>0</v>
      </c>
      <c r="D414" s="61">
        <v>0</v>
      </c>
      <c r="E414" s="61">
        <v>0</v>
      </c>
      <c r="F414" s="61">
        <v>0</v>
      </c>
      <c r="G414" s="61">
        <v>0</v>
      </c>
      <c r="H414" s="61">
        <v>0</v>
      </c>
      <c r="I414" s="61">
        <v>0</v>
      </c>
      <c r="J414" s="61">
        <v>0</v>
      </c>
      <c r="K414" s="61">
        <v>0</v>
      </c>
      <c r="L414" s="61">
        <v>90</v>
      </c>
      <c r="M414" s="61">
        <v>5</v>
      </c>
      <c r="N414" s="61">
        <v>95</v>
      </c>
    </row>
    <row r="415" spans="1:14" ht="33" customHeight="1" x14ac:dyDescent="0.2">
      <c r="A415" s="80" t="s">
        <v>337</v>
      </c>
      <c r="B415" s="64">
        <v>0</v>
      </c>
      <c r="C415" s="64">
        <v>0</v>
      </c>
      <c r="D415" s="64">
        <v>0</v>
      </c>
      <c r="E415" s="64">
        <v>0</v>
      </c>
      <c r="F415" s="64">
        <v>0</v>
      </c>
      <c r="G415" s="64">
        <v>0</v>
      </c>
      <c r="H415" s="64">
        <v>0</v>
      </c>
      <c r="I415" s="64">
        <v>0</v>
      </c>
      <c r="J415" s="64">
        <v>0</v>
      </c>
      <c r="K415" s="64">
        <v>0</v>
      </c>
      <c r="L415" s="64">
        <v>0</v>
      </c>
      <c r="M415" s="64">
        <v>0</v>
      </c>
      <c r="N415" s="64">
        <v>0</v>
      </c>
    </row>
    <row r="416" spans="1:14" ht="33" customHeight="1" x14ac:dyDescent="0.2">
      <c r="A416" s="80" t="s">
        <v>338</v>
      </c>
      <c r="B416" s="64">
        <v>0</v>
      </c>
      <c r="C416" s="64">
        <v>0</v>
      </c>
      <c r="D416" s="64">
        <v>0</v>
      </c>
      <c r="E416" s="64">
        <v>0</v>
      </c>
      <c r="F416" s="64">
        <v>0</v>
      </c>
      <c r="G416" s="64">
        <v>0</v>
      </c>
      <c r="H416" s="64">
        <v>0</v>
      </c>
      <c r="I416" s="64">
        <v>0</v>
      </c>
      <c r="J416" s="64">
        <v>0</v>
      </c>
      <c r="K416" s="64">
        <v>0</v>
      </c>
      <c r="L416" s="64">
        <v>0</v>
      </c>
      <c r="M416" s="64">
        <v>0</v>
      </c>
      <c r="N416" s="64">
        <v>0</v>
      </c>
    </row>
    <row r="417" spans="1:14" ht="33" customHeight="1" thickBot="1" x14ac:dyDescent="0.25">
      <c r="A417" s="80" t="s">
        <v>255</v>
      </c>
      <c r="B417" s="64">
        <v>0</v>
      </c>
      <c r="C417" s="64">
        <v>0</v>
      </c>
      <c r="D417" s="64">
        <v>0</v>
      </c>
      <c r="E417" s="64">
        <v>0</v>
      </c>
      <c r="F417" s="64">
        <v>0</v>
      </c>
      <c r="G417" s="64">
        <v>0</v>
      </c>
      <c r="H417" s="64">
        <v>0</v>
      </c>
      <c r="I417" s="64">
        <v>0</v>
      </c>
      <c r="J417" s="64">
        <v>0</v>
      </c>
      <c r="K417" s="64">
        <v>0</v>
      </c>
      <c r="L417" s="64">
        <v>90</v>
      </c>
      <c r="M417" s="64">
        <v>5</v>
      </c>
      <c r="N417" s="64">
        <v>95</v>
      </c>
    </row>
    <row r="418" spans="1:14" ht="33" customHeight="1" thickBot="1" x14ac:dyDescent="0.25">
      <c r="A418" s="65" t="s">
        <v>339</v>
      </c>
      <c r="B418" s="91">
        <v>8182</v>
      </c>
      <c r="C418" s="61">
        <v>8222</v>
      </c>
      <c r="D418" s="61">
        <v>6976</v>
      </c>
      <c r="E418" s="61">
        <v>7964</v>
      </c>
      <c r="F418" s="61">
        <v>7218</v>
      </c>
      <c r="G418" s="61">
        <v>8590</v>
      </c>
      <c r="H418" s="61">
        <v>10403</v>
      </c>
      <c r="I418" s="61">
        <v>9870</v>
      </c>
      <c r="J418" s="61">
        <v>1230</v>
      </c>
      <c r="K418" s="61">
        <v>2607</v>
      </c>
      <c r="L418" s="61">
        <v>0</v>
      </c>
      <c r="M418" s="61">
        <v>0</v>
      </c>
      <c r="N418" s="61">
        <v>71262</v>
      </c>
    </row>
    <row r="419" spans="1:14" ht="33" customHeight="1" thickBot="1" x14ac:dyDescent="0.25">
      <c r="A419" s="81" t="s">
        <v>339</v>
      </c>
      <c r="B419" s="64">
        <v>8182</v>
      </c>
      <c r="C419" s="64">
        <v>8222</v>
      </c>
      <c r="D419" s="64">
        <v>6976</v>
      </c>
      <c r="E419" s="64">
        <v>7964</v>
      </c>
      <c r="F419" s="64">
        <v>7218</v>
      </c>
      <c r="G419" s="64">
        <v>8590</v>
      </c>
      <c r="H419" s="64">
        <v>10403</v>
      </c>
      <c r="I419" s="64">
        <v>9870</v>
      </c>
      <c r="J419" s="64">
        <v>1230</v>
      </c>
      <c r="K419" s="64">
        <v>2607</v>
      </c>
      <c r="L419" s="64">
        <v>0</v>
      </c>
      <c r="M419" s="64">
        <v>0</v>
      </c>
      <c r="N419" s="64">
        <v>71262</v>
      </c>
    </row>
    <row r="420" spans="1:14" ht="33" customHeight="1" thickBot="1" x14ac:dyDescent="0.25">
      <c r="A420" s="106" t="s">
        <v>250</v>
      </c>
      <c r="B420" s="105">
        <v>171673</v>
      </c>
      <c r="C420" s="105">
        <v>105296</v>
      </c>
      <c r="D420" s="105">
        <v>142116</v>
      </c>
      <c r="E420" s="105">
        <v>123582</v>
      </c>
      <c r="F420" s="105">
        <v>135887</v>
      </c>
      <c r="G420" s="105">
        <v>143908</v>
      </c>
      <c r="H420" s="105">
        <v>155557</v>
      </c>
      <c r="I420" s="105">
        <v>128942</v>
      </c>
      <c r="J420" s="105">
        <v>122712</v>
      </c>
      <c r="K420" s="105">
        <v>95341</v>
      </c>
      <c r="L420" s="105">
        <v>106953</v>
      </c>
      <c r="M420" s="105">
        <v>126283</v>
      </c>
      <c r="N420" s="105">
        <v>1558250</v>
      </c>
    </row>
    <row r="421" spans="1:14" ht="33" customHeight="1" x14ac:dyDescent="0.2"/>
    <row r="422" spans="1:14" ht="33" customHeight="1" x14ac:dyDescent="0.2">
      <c r="A422" s="85"/>
    </row>
    <row r="423" spans="1:14" ht="33" customHeight="1" x14ac:dyDescent="0.2">
      <c r="A423" s="220" t="s">
        <v>343</v>
      </c>
      <c r="B423" s="220"/>
      <c r="C423" s="220"/>
      <c r="D423" s="220"/>
      <c r="E423" s="220"/>
      <c r="F423" s="220"/>
      <c r="G423" s="220"/>
      <c r="H423" s="220"/>
      <c r="I423" s="220"/>
      <c r="J423" s="220"/>
      <c r="K423" s="220"/>
      <c r="L423" s="220"/>
      <c r="M423" s="220"/>
      <c r="N423" s="220"/>
    </row>
    <row r="424" spans="1:14" ht="33" customHeight="1" thickBot="1" x14ac:dyDescent="0.25">
      <c r="A424" s="221"/>
      <c r="B424" s="221"/>
      <c r="C424" s="221"/>
      <c r="D424" s="221"/>
      <c r="E424" s="221"/>
      <c r="F424" s="221"/>
      <c r="G424" s="221"/>
      <c r="H424" s="221"/>
      <c r="I424" s="221"/>
      <c r="J424" s="221"/>
      <c r="K424" s="221"/>
      <c r="L424" s="221"/>
      <c r="M424" s="221"/>
      <c r="N424" s="221"/>
    </row>
    <row r="425" spans="1:14" ht="33" customHeight="1" thickBot="1" x14ac:dyDescent="0.25">
      <c r="A425" s="107" t="s">
        <v>237</v>
      </c>
      <c r="B425" s="108" t="s">
        <v>238</v>
      </c>
      <c r="C425" s="108" t="s">
        <v>239</v>
      </c>
      <c r="D425" s="108" t="s">
        <v>240</v>
      </c>
      <c r="E425" s="108" t="s">
        <v>241</v>
      </c>
      <c r="F425" s="108" t="s">
        <v>242</v>
      </c>
      <c r="G425" s="108" t="s">
        <v>243</v>
      </c>
      <c r="H425" s="108" t="s">
        <v>244</v>
      </c>
      <c r="I425" s="108" t="s">
        <v>245</v>
      </c>
      <c r="J425" s="108" t="s">
        <v>246</v>
      </c>
      <c r="K425" s="108" t="s">
        <v>247</v>
      </c>
      <c r="L425" s="108" t="s">
        <v>248</v>
      </c>
      <c r="M425" s="108" t="s">
        <v>249</v>
      </c>
      <c r="N425" s="109" t="s">
        <v>250</v>
      </c>
    </row>
    <row r="426" spans="1:14" ht="33" customHeight="1" thickBot="1" x14ac:dyDescent="0.25">
      <c r="A426" s="76" t="s">
        <v>251</v>
      </c>
      <c r="B426" s="61">
        <v>0</v>
      </c>
      <c r="C426" s="61">
        <v>0</v>
      </c>
      <c r="D426" s="61">
        <v>0</v>
      </c>
      <c r="E426" s="61">
        <v>0</v>
      </c>
      <c r="F426" s="61">
        <v>0</v>
      </c>
      <c r="G426" s="61">
        <v>0</v>
      </c>
      <c r="H426" s="61">
        <v>0</v>
      </c>
      <c r="I426" s="61">
        <v>0</v>
      </c>
      <c r="J426" s="61">
        <v>0</v>
      </c>
      <c r="K426" s="61">
        <v>0</v>
      </c>
      <c r="L426" s="61">
        <v>0</v>
      </c>
      <c r="M426" s="61">
        <v>0</v>
      </c>
      <c r="N426" s="61">
        <v>0</v>
      </c>
    </row>
    <row r="427" spans="1:14" ht="33" customHeight="1" x14ac:dyDescent="0.2">
      <c r="A427" s="77" t="s">
        <v>252</v>
      </c>
      <c r="B427" s="64">
        <v>0</v>
      </c>
      <c r="C427" s="62">
        <v>0</v>
      </c>
      <c r="D427" s="62">
        <v>0</v>
      </c>
      <c r="E427" s="62">
        <v>0</v>
      </c>
      <c r="F427" s="62">
        <v>0</v>
      </c>
      <c r="G427" s="62">
        <v>0</v>
      </c>
      <c r="H427" s="62">
        <v>0</v>
      </c>
      <c r="I427" s="62">
        <v>0</v>
      </c>
      <c r="J427" s="62">
        <v>0</v>
      </c>
      <c r="K427" s="62">
        <v>0</v>
      </c>
      <c r="L427" s="62">
        <v>0</v>
      </c>
      <c r="M427" s="62">
        <v>0</v>
      </c>
      <c r="N427" s="63">
        <v>0</v>
      </c>
    </row>
    <row r="428" spans="1:14" ht="33" customHeight="1" x14ac:dyDescent="0.2">
      <c r="A428" s="77" t="s">
        <v>234</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253</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8" t="s">
        <v>254</v>
      </c>
      <c r="B430" s="64">
        <v>0</v>
      </c>
      <c r="C430" s="62">
        <v>0</v>
      </c>
      <c r="D430" s="62">
        <v>0</v>
      </c>
      <c r="E430" s="62">
        <v>0</v>
      </c>
      <c r="F430" s="62">
        <v>0</v>
      </c>
      <c r="G430" s="62">
        <v>0</v>
      </c>
      <c r="H430" s="62">
        <v>0</v>
      </c>
      <c r="I430" s="62">
        <v>0</v>
      </c>
      <c r="J430" s="62">
        <v>0</v>
      </c>
      <c r="K430" s="62">
        <v>0</v>
      </c>
      <c r="L430" s="62">
        <v>0</v>
      </c>
      <c r="M430" s="62">
        <v>0</v>
      </c>
      <c r="N430" s="63">
        <v>0</v>
      </c>
    </row>
    <row r="431" spans="1:14" ht="33" customHeight="1" thickBot="1" x14ac:dyDescent="0.25">
      <c r="A431" s="79" t="s">
        <v>255</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65" t="s">
        <v>256</v>
      </c>
      <c r="B432" s="66">
        <v>0</v>
      </c>
      <c r="C432" s="66">
        <v>0</v>
      </c>
      <c r="D432" s="66">
        <v>0</v>
      </c>
      <c r="E432" s="66">
        <v>0</v>
      </c>
      <c r="F432" s="66">
        <v>0</v>
      </c>
      <c r="G432" s="66">
        <v>0</v>
      </c>
      <c r="H432" s="66">
        <v>0</v>
      </c>
      <c r="I432" s="66">
        <v>0</v>
      </c>
      <c r="J432" s="66">
        <v>0</v>
      </c>
      <c r="K432" s="66">
        <v>0</v>
      </c>
      <c r="L432" s="66">
        <v>0</v>
      </c>
      <c r="M432" s="66">
        <v>0</v>
      </c>
      <c r="N432" s="66">
        <v>0</v>
      </c>
    </row>
    <row r="433" spans="1:14" ht="33" customHeight="1" x14ac:dyDescent="0.2">
      <c r="A433" s="80" t="s">
        <v>257</v>
      </c>
      <c r="B433" s="62">
        <v>0</v>
      </c>
      <c r="C433" s="62">
        <v>0</v>
      </c>
      <c r="D433" s="62">
        <v>0</v>
      </c>
      <c r="E433" s="62">
        <v>0</v>
      </c>
      <c r="F433" s="62">
        <v>0</v>
      </c>
      <c r="G433" s="62">
        <v>0</v>
      </c>
      <c r="H433" s="62">
        <v>0</v>
      </c>
      <c r="I433" s="62">
        <v>0</v>
      </c>
      <c r="J433" s="62">
        <v>0</v>
      </c>
      <c r="K433" s="62">
        <v>0</v>
      </c>
      <c r="L433" s="62">
        <v>0</v>
      </c>
      <c r="M433" s="62">
        <v>0</v>
      </c>
      <c r="N433" s="63">
        <v>0</v>
      </c>
    </row>
    <row r="434" spans="1:14" ht="33" customHeight="1" x14ac:dyDescent="0.2">
      <c r="A434" s="80" t="s">
        <v>258</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259</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260</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261</v>
      </c>
      <c r="B437" s="62">
        <v>0</v>
      </c>
      <c r="C437" s="62">
        <v>0</v>
      </c>
      <c r="D437" s="62">
        <v>0</v>
      </c>
      <c r="E437" s="62">
        <v>0</v>
      </c>
      <c r="F437" s="62">
        <v>0</v>
      </c>
      <c r="G437" s="62">
        <v>0</v>
      </c>
      <c r="H437" s="62">
        <v>0</v>
      </c>
      <c r="I437" s="62">
        <v>0</v>
      </c>
      <c r="J437" s="62">
        <v>0</v>
      </c>
      <c r="K437" s="62">
        <v>0</v>
      </c>
      <c r="L437" s="62">
        <v>0</v>
      </c>
      <c r="M437" s="62">
        <v>0</v>
      </c>
      <c r="N437" s="63">
        <v>0</v>
      </c>
    </row>
    <row r="438" spans="1:14" ht="33" customHeight="1" thickBot="1" x14ac:dyDescent="0.25">
      <c r="A438" s="80" t="s">
        <v>262</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65" t="s">
        <v>263</v>
      </c>
      <c r="B439" s="66">
        <v>0</v>
      </c>
      <c r="C439" s="66">
        <v>0</v>
      </c>
      <c r="D439" s="66">
        <v>0</v>
      </c>
      <c r="E439" s="66">
        <v>0</v>
      </c>
      <c r="F439" s="66">
        <v>0</v>
      </c>
      <c r="G439" s="66">
        <v>0</v>
      </c>
      <c r="H439" s="66">
        <v>0</v>
      </c>
      <c r="I439" s="66">
        <v>0</v>
      </c>
      <c r="J439" s="66">
        <v>0</v>
      </c>
      <c r="K439" s="66">
        <v>0</v>
      </c>
      <c r="L439" s="66">
        <v>0</v>
      </c>
      <c r="M439" s="66">
        <v>0</v>
      </c>
      <c r="N439" s="66">
        <v>0</v>
      </c>
    </row>
    <row r="440" spans="1:14" ht="33" customHeight="1" x14ac:dyDescent="0.2">
      <c r="A440" s="80" t="s">
        <v>264</v>
      </c>
      <c r="B440" s="62">
        <v>0</v>
      </c>
      <c r="C440" s="62">
        <v>0</v>
      </c>
      <c r="D440" s="62">
        <v>0</v>
      </c>
      <c r="E440" s="62">
        <v>0</v>
      </c>
      <c r="F440" s="62">
        <v>0</v>
      </c>
      <c r="G440" s="62">
        <v>0</v>
      </c>
      <c r="H440" s="62">
        <v>0</v>
      </c>
      <c r="I440" s="62">
        <v>0</v>
      </c>
      <c r="J440" s="62">
        <v>0</v>
      </c>
      <c r="K440" s="62">
        <v>0</v>
      </c>
      <c r="L440" s="62">
        <v>0</v>
      </c>
      <c r="M440" s="62">
        <v>0</v>
      </c>
      <c r="N440" s="63">
        <v>0</v>
      </c>
    </row>
    <row r="441" spans="1:14" ht="33" customHeight="1" x14ac:dyDescent="0.2">
      <c r="A441" s="80" t="s">
        <v>265</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266</v>
      </c>
      <c r="B442" s="62">
        <v>0</v>
      </c>
      <c r="C442" s="62">
        <v>0</v>
      </c>
      <c r="D442" s="62">
        <v>0</v>
      </c>
      <c r="E442" s="62">
        <v>0</v>
      </c>
      <c r="F442" s="62">
        <v>0</v>
      </c>
      <c r="G442" s="62">
        <v>0</v>
      </c>
      <c r="H442" s="62">
        <v>0</v>
      </c>
      <c r="I442" s="62">
        <v>0</v>
      </c>
      <c r="J442" s="62">
        <v>0</v>
      </c>
      <c r="K442" s="62">
        <v>0</v>
      </c>
      <c r="L442" s="62">
        <v>0</v>
      </c>
      <c r="M442" s="62">
        <v>0</v>
      </c>
      <c r="N442" s="63">
        <v>0</v>
      </c>
    </row>
    <row r="443" spans="1:14" ht="33" customHeight="1" thickBot="1" x14ac:dyDescent="0.25">
      <c r="A443" s="80" t="s">
        <v>267</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65" t="s">
        <v>268</v>
      </c>
      <c r="B444" s="67">
        <v>458</v>
      </c>
      <c r="C444" s="67">
        <v>599</v>
      </c>
      <c r="D444" s="67">
        <v>1705</v>
      </c>
      <c r="E444" s="67">
        <v>3930</v>
      </c>
      <c r="F444" s="67">
        <v>1530</v>
      </c>
      <c r="G444" s="67">
        <v>1475</v>
      </c>
      <c r="H444" s="67">
        <v>280</v>
      </c>
      <c r="I444" s="67">
        <v>0</v>
      </c>
      <c r="J444" s="67">
        <v>771</v>
      </c>
      <c r="K444" s="67">
        <v>1720</v>
      </c>
      <c r="L444" s="67">
        <v>780</v>
      </c>
      <c r="M444" s="67">
        <v>1340</v>
      </c>
      <c r="N444" s="67">
        <v>14588</v>
      </c>
    </row>
    <row r="445" spans="1:14" ht="33" customHeight="1" x14ac:dyDescent="0.2">
      <c r="A445" s="80" t="s">
        <v>269</v>
      </c>
      <c r="B445" s="62">
        <v>0</v>
      </c>
      <c r="C445" s="62">
        <v>0</v>
      </c>
      <c r="D445" s="62">
        <v>0</v>
      </c>
      <c r="E445" s="62">
        <v>0</v>
      </c>
      <c r="F445" s="62">
        <v>0</v>
      </c>
      <c r="G445" s="62">
        <v>0</v>
      </c>
      <c r="H445" s="62">
        <v>0</v>
      </c>
      <c r="I445" s="62">
        <v>0</v>
      </c>
      <c r="J445" s="62">
        <v>0</v>
      </c>
      <c r="K445" s="62">
        <v>1720</v>
      </c>
      <c r="L445" s="62">
        <v>0</v>
      </c>
      <c r="M445" s="62">
        <v>1340</v>
      </c>
      <c r="N445" s="68">
        <v>3060</v>
      </c>
    </row>
    <row r="446" spans="1:14" ht="33" customHeight="1" thickBot="1" x14ac:dyDescent="0.25">
      <c r="A446" s="80" t="s">
        <v>270</v>
      </c>
      <c r="B446" s="62">
        <v>458</v>
      </c>
      <c r="C446" s="62">
        <v>599</v>
      </c>
      <c r="D446" s="62">
        <v>1705</v>
      </c>
      <c r="E446" s="62">
        <v>3930</v>
      </c>
      <c r="F446" s="62">
        <v>1530</v>
      </c>
      <c r="G446" s="62">
        <v>1475</v>
      </c>
      <c r="H446" s="62">
        <v>280</v>
      </c>
      <c r="I446" s="62">
        <v>0</v>
      </c>
      <c r="J446" s="62">
        <v>771</v>
      </c>
      <c r="K446" s="62">
        <v>0</v>
      </c>
      <c r="L446" s="62">
        <v>780</v>
      </c>
      <c r="M446" s="62">
        <v>0</v>
      </c>
      <c r="N446" s="68">
        <v>11528</v>
      </c>
    </row>
    <row r="447" spans="1:14" ht="33" customHeight="1" thickBot="1" x14ac:dyDescent="0.25">
      <c r="A447" s="65" t="s">
        <v>271</v>
      </c>
      <c r="B447" s="66">
        <v>0</v>
      </c>
      <c r="C447" s="66">
        <v>0</v>
      </c>
      <c r="D447" s="66">
        <v>0</v>
      </c>
      <c r="E447" s="66">
        <v>0</v>
      </c>
      <c r="F447" s="66">
        <v>0</v>
      </c>
      <c r="G447" s="66">
        <v>0</v>
      </c>
      <c r="H447" s="66">
        <v>0</v>
      </c>
      <c r="I447" s="66">
        <v>0</v>
      </c>
      <c r="J447" s="66">
        <v>0</v>
      </c>
      <c r="K447" s="66">
        <v>0</v>
      </c>
      <c r="L447" s="66">
        <v>0</v>
      </c>
      <c r="M447" s="66">
        <v>0</v>
      </c>
      <c r="N447" s="66">
        <v>0</v>
      </c>
    </row>
    <row r="448" spans="1:14" ht="33" customHeight="1" x14ac:dyDescent="0.2">
      <c r="A448" s="80" t="s">
        <v>272</v>
      </c>
      <c r="B448" s="62">
        <v>0</v>
      </c>
      <c r="C448" s="62">
        <v>0</v>
      </c>
      <c r="D448" s="62">
        <v>0</v>
      </c>
      <c r="E448" s="62">
        <v>0</v>
      </c>
      <c r="F448" s="62">
        <v>0</v>
      </c>
      <c r="G448" s="62">
        <v>0</v>
      </c>
      <c r="H448" s="62">
        <v>0</v>
      </c>
      <c r="I448" s="62">
        <v>0</v>
      </c>
      <c r="J448" s="62">
        <v>0</v>
      </c>
      <c r="K448" s="62">
        <v>0</v>
      </c>
      <c r="L448" s="62">
        <v>0</v>
      </c>
      <c r="M448" s="62">
        <v>0</v>
      </c>
      <c r="N448" s="68">
        <v>0</v>
      </c>
    </row>
    <row r="449" spans="1:14" ht="33" customHeight="1" x14ac:dyDescent="0.2">
      <c r="A449" s="80" t="s">
        <v>273</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274</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275</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276</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277</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278</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279</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280</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281</v>
      </c>
      <c r="B457" s="62">
        <v>0</v>
      </c>
      <c r="C457" s="62">
        <v>0</v>
      </c>
      <c r="D457" s="62">
        <v>0</v>
      </c>
      <c r="E457" s="62">
        <v>0</v>
      </c>
      <c r="F457" s="62">
        <v>0</v>
      </c>
      <c r="G457" s="62">
        <v>0</v>
      </c>
      <c r="H457" s="62">
        <v>0</v>
      </c>
      <c r="I457" s="62">
        <v>0</v>
      </c>
      <c r="J457" s="62">
        <v>0</v>
      </c>
      <c r="K457" s="62">
        <v>0</v>
      </c>
      <c r="L457" s="62">
        <v>0</v>
      </c>
      <c r="M457" s="62">
        <v>0</v>
      </c>
      <c r="N457" s="68">
        <v>0</v>
      </c>
    </row>
    <row r="458" spans="1:14" ht="33" customHeight="1" thickBot="1" x14ac:dyDescent="0.25">
      <c r="A458" s="80" t="s">
        <v>282</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65" t="s">
        <v>283</v>
      </c>
      <c r="B459" s="66">
        <v>1290</v>
      </c>
      <c r="C459" s="66">
        <v>2130</v>
      </c>
      <c r="D459" s="66">
        <v>3840</v>
      </c>
      <c r="E459" s="66">
        <v>2220</v>
      </c>
      <c r="F459" s="66">
        <v>0</v>
      </c>
      <c r="G459" s="66">
        <v>0</v>
      </c>
      <c r="H459" s="66">
        <v>0</v>
      </c>
      <c r="I459" s="66">
        <v>0</v>
      </c>
      <c r="J459" s="66">
        <v>0</v>
      </c>
      <c r="K459" s="66">
        <v>0</v>
      </c>
      <c r="L459" s="66">
        <v>0</v>
      </c>
      <c r="M459" s="66">
        <v>0</v>
      </c>
      <c r="N459" s="66">
        <v>9480</v>
      </c>
    </row>
    <row r="460" spans="1:14" ht="33" customHeight="1" thickBot="1" x14ac:dyDescent="0.25">
      <c r="A460" s="81" t="s">
        <v>283</v>
      </c>
      <c r="B460" s="69">
        <v>1290</v>
      </c>
      <c r="C460" s="69">
        <v>2130</v>
      </c>
      <c r="D460" s="69">
        <v>3840</v>
      </c>
      <c r="E460" s="69">
        <v>2220</v>
      </c>
      <c r="F460" s="69">
        <v>0</v>
      </c>
      <c r="G460" s="69">
        <v>0</v>
      </c>
      <c r="H460" s="69">
        <v>0</v>
      </c>
      <c r="I460" s="69">
        <v>0</v>
      </c>
      <c r="J460" s="69">
        <v>0</v>
      </c>
      <c r="K460" s="69">
        <v>0</v>
      </c>
      <c r="L460" s="69">
        <v>0</v>
      </c>
      <c r="M460" s="69">
        <v>0</v>
      </c>
      <c r="N460" s="68">
        <v>9480</v>
      </c>
    </row>
    <row r="461" spans="1:14" ht="33" customHeight="1" thickBot="1" x14ac:dyDescent="0.25">
      <c r="A461" s="65" t="s">
        <v>284</v>
      </c>
      <c r="B461" s="66">
        <v>0</v>
      </c>
      <c r="C461" s="66">
        <v>0</v>
      </c>
      <c r="D461" s="66">
        <v>0</v>
      </c>
      <c r="E461" s="66">
        <v>0</v>
      </c>
      <c r="F461" s="66">
        <v>0</v>
      </c>
      <c r="G461" s="66">
        <v>0</v>
      </c>
      <c r="H461" s="66">
        <v>0</v>
      </c>
      <c r="I461" s="66">
        <v>0</v>
      </c>
      <c r="J461" s="66">
        <v>199</v>
      </c>
      <c r="K461" s="66">
        <v>0</v>
      </c>
      <c r="L461" s="66">
        <v>915</v>
      </c>
      <c r="M461" s="66">
        <v>484</v>
      </c>
      <c r="N461" s="66">
        <v>1598</v>
      </c>
    </row>
    <row r="462" spans="1:14" ht="33" customHeight="1" x14ac:dyDescent="0.2">
      <c r="A462" s="80" t="s">
        <v>285</v>
      </c>
      <c r="B462" s="62">
        <v>0</v>
      </c>
      <c r="C462" s="62">
        <v>0</v>
      </c>
      <c r="D462" s="62">
        <v>0</v>
      </c>
      <c r="E462" s="62">
        <v>0</v>
      </c>
      <c r="F462" s="62">
        <v>0</v>
      </c>
      <c r="G462" s="62">
        <v>0</v>
      </c>
      <c r="H462" s="62">
        <v>0</v>
      </c>
      <c r="I462" s="62">
        <v>0</v>
      </c>
      <c r="J462" s="62">
        <v>0</v>
      </c>
      <c r="K462" s="62">
        <v>0</v>
      </c>
      <c r="L462" s="62">
        <v>0</v>
      </c>
      <c r="M462" s="62">
        <v>0</v>
      </c>
      <c r="N462" s="68">
        <v>0</v>
      </c>
    </row>
    <row r="463" spans="1:14" ht="33" customHeight="1" x14ac:dyDescent="0.2">
      <c r="A463" s="80" t="s">
        <v>286</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287</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288</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289</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290</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291</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292</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293</v>
      </c>
      <c r="B470" s="62">
        <v>0</v>
      </c>
      <c r="C470" s="62">
        <v>0</v>
      </c>
      <c r="D470" s="62">
        <v>0</v>
      </c>
      <c r="E470" s="62">
        <v>0</v>
      </c>
      <c r="F470" s="62">
        <v>0</v>
      </c>
      <c r="G470" s="62">
        <v>0</v>
      </c>
      <c r="H470" s="62">
        <v>0</v>
      </c>
      <c r="I470" s="62">
        <v>0</v>
      </c>
      <c r="J470" s="62">
        <v>199</v>
      </c>
      <c r="K470" s="62">
        <v>0</v>
      </c>
      <c r="L470" s="62">
        <v>525</v>
      </c>
      <c r="M470" s="62">
        <v>0</v>
      </c>
      <c r="N470" s="68">
        <v>724</v>
      </c>
    </row>
    <row r="471" spans="1:14" ht="33" customHeight="1" thickBot="1" x14ac:dyDescent="0.25">
      <c r="A471" s="80" t="s">
        <v>294</v>
      </c>
      <c r="B471" s="62">
        <v>0</v>
      </c>
      <c r="C471" s="62">
        <v>0</v>
      </c>
      <c r="D471" s="62">
        <v>0</v>
      </c>
      <c r="E471" s="62">
        <v>0</v>
      </c>
      <c r="F471" s="62">
        <v>0</v>
      </c>
      <c r="G471" s="62">
        <v>0</v>
      </c>
      <c r="H471" s="62">
        <v>0</v>
      </c>
      <c r="I471" s="62">
        <v>0</v>
      </c>
      <c r="J471" s="62">
        <v>0</v>
      </c>
      <c r="K471" s="62">
        <v>0</v>
      </c>
      <c r="L471" s="62">
        <v>390</v>
      </c>
      <c r="M471" s="62">
        <v>484</v>
      </c>
      <c r="N471" s="68">
        <v>874</v>
      </c>
    </row>
    <row r="472" spans="1:14" ht="33" customHeight="1" thickBot="1" x14ac:dyDescent="0.25">
      <c r="A472" s="65" t="s">
        <v>295</v>
      </c>
      <c r="B472" s="66">
        <v>0</v>
      </c>
      <c r="C472" s="66">
        <v>0</v>
      </c>
      <c r="D472" s="66">
        <v>0</v>
      </c>
      <c r="E472" s="66">
        <v>0</v>
      </c>
      <c r="F472" s="66">
        <v>0</v>
      </c>
      <c r="G472" s="66">
        <v>0</v>
      </c>
      <c r="H472" s="66">
        <v>0</v>
      </c>
      <c r="I472" s="66">
        <v>0</v>
      </c>
      <c r="J472" s="66">
        <v>0</v>
      </c>
      <c r="K472" s="66">
        <v>0</v>
      </c>
      <c r="L472" s="66">
        <v>0</v>
      </c>
      <c r="M472" s="66">
        <v>0</v>
      </c>
      <c r="N472" s="66">
        <v>0</v>
      </c>
    </row>
    <row r="473" spans="1:14" ht="33" customHeight="1" x14ac:dyDescent="0.2">
      <c r="A473" s="80" t="s">
        <v>296</v>
      </c>
      <c r="B473" s="62">
        <v>0</v>
      </c>
      <c r="C473" s="62">
        <v>0</v>
      </c>
      <c r="D473" s="62">
        <v>0</v>
      </c>
      <c r="E473" s="62">
        <v>0</v>
      </c>
      <c r="F473" s="62">
        <v>0</v>
      </c>
      <c r="G473" s="62">
        <v>0</v>
      </c>
      <c r="H473" s="62">
        <v>0</v>
      </c>
      <c r="I473" s="62">
        <v>0</v>
      </c>
      <c r="J473" s="62">
        <v>0</v>
      </c>
      <c r="K473" s="62">
        <v>0</v>
      </c>
      <c r="L473" s="62">
        <v>0</v>
      </c>
      <c r="M473" s="62">
        <v>0</v>
      </c>
      <c r="N473" s="68">
        <v>0</v>
      </c>
    </row>
    <row r="474" spans="1:14" ht="33" customHeight="1" x14ac:dyDescent="0.2">
      <c r="A474" s="80" t="s">
        <v>297</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298</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299</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300</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301</v>
      </c>
      <c r="B478" s="62">
        <v>0</v>
      </c>
      <c r="C478" s="62">
        <v>0</v>
      </c>
      <c r="D478" s="62">
        <v>0</v>
      </c>
      <c r="E478" s="62">
        <v>0</v>
      </c>
      <c r="F478" s="62">
        <v>0</v>
      </c>
      <c r="G478" s="62">
        <v>0</v>
      </c>
      <c r="H478" s="62">
        <v>0</v>
      </c>
      <c r="I478" s="62">
        <v>0</v>
      </c>
      <c r="J478" s="62">
        <v>0</v>
      </c>
      <c r="K478" s="62">
        <v>0</v>
      </c>
      <c r="L478" s="62">
        <v>0</v>
      </c>
      <c r="M478" s="62">
        <v>0</v>
      </c>
      <c r="N478" s="68">
        <v>0</v>
      </c>
    </row>
    <row r="479" spans="1:14" ht="33" customHeight="1" thickBot="1" x14ac:dyDescent="0.25">
      <c r="A479" s="80" t="s">
        <v>302</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65" t="s">
        <v>303</v>
      </c>
      <c r="B480" s="66">
        <v>4772</v>
      </c>
      <c r="C480" s="66">
        <v>7651</v>
      </c>
      <c r="D480" s="66">
        <v>11846</v>
      </c>
      <c r="E480" s="66">
        <v>13082</v>
      </c>
      <c r="F480" s="66">
        <v>13534</v>
      </c>
      <c r="G480" s="66">
        <v>8003</v>
      </c>
      <c r="H480" s="66">
        <v>4190</v>
      </c>
      <c r="I480" s="66">
        <v>0</v>
      </c>
      <c r="J480" s="66">
        <v>14050</v>
      </c>
      <c r="K480" s="66">
        <v>6334</v>
      </c>
      <c r="L480" s="66">
        <v>4457</v>
      </c>
      <c r="M480" s="66">
        <v>7574</v>
      </c>
      <c r="N480" s="66">
        <v>95493</v>
      </c>
    </row>
    <row r="481" spans="1:14" ht="33" customHeight="1" x14ac:dyDescent="0.2">
      <c r="A481" s="80" t="s">
        <v>304</v>
      </c>
      <c r="B481" s="62">
        <v>0</v>
      </c>
      <c r="C481" s="62">
        <v>0</v>
      </c>
      <c r="D481" s="62">
        <v>0</v>
      </c>
      <c r="E481" s="62">
        <v>0</v>
      </c>
      <c r="F481" s="62">
        <v>0</v>
      </c>
      <c r="G481" s="62">
        <v>0</v>
      </c>
      <c r="H481" s="62">
        <v>0</v>
      </c>
      <c r="I481" s="62">
        <v>0</v>
      </c>
      <c r="J481" s="62">
        <v>0</v>
      </c>
      <c r="K481" s="62">
        <v>0</v>
      </c>
      <c r="L481" s="62">
        <v>0</v>
      </c>
      <c r="M481" s="62">
        <v>0</v>
      </c>
      <c r="N481" s="68">
        <v>0</v>
      </c>
    </row>
    <row r="482" spans="1:14" ht="33" customHeight="1" x14ac:dyDescent="0.2">
      <c r="A482" s="80" t="s">
        <v>305</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306</v>
      </c>
      <c r="B483" s="62">
        <v>1308</v>
      </c>
      <c r="C483" s="62">
        <v>444</v>
      </c>
      <c r="D483" s="62">
        <v>1620</v>
      </c>
      <c r="E483" s="62">
        <v>544</v>
      </c>
      <c r="F483" s="62">
        <v>308</v>
      </c>
      <c r="G483" s="62">
        <v>1056</v>
      </c>
      <c r="H483" s="62">
        <v>440</v>
      </c>
      <c r="I483" s="62">
        <v>0</v>
      </c>
      <c r="J483" s="62">
        <v>924</v>
      </c>
      <c r="K483" s="62">
        <v>616</v>
      </c>
      <c r="L483" s="62">
        <v>0</v>
      </c>
      <c r="M483" s="62">
        <v>0</v>
      </c>
      <c r="N483" s="68">
        <v>7260</v>
      </c>
    </row>
    <row r="484" spans="1:14" ht="33" customHeight="1" x14ac:dyDescent="0.2">
      <c r="A484" s="80" t="s">
        <v>307</v>
      </c>
      <c r="B484" s="62">
        <v>0</v>
      </c>
      <c r="C484" s="62">
        <v>0</v>
      </c>
      <c r="D484" s="62">
        <v>0</v>
      </c>
      <c r="E484" s="62">
        <v>0</v>
      </c>
      <c r="F484" s="62">
        <v>0</v>
      </c>
      <c r="G484" s="62">
        <v>0</v>
      </c>
      <c r="H484" s="62">
        <v>0</v>
      </c>
      <c r="I484" s="62">
        <v>0</v>
      </c>
      <c r="J484" s="62">
        <v>0</v>
      </c>
      <c r="K484" s="62">
        <v>0</v>
      </c>
      <c r="L484" s="62">
        <v>0</v>
      </c>
      <c r="M484" s="62">
        <v>0</v>
      </c>
      <c r="N484" s="68">
        <v>0</v>
      </c>
    </row>
    <row r="485" spans="1:14" ht="33" customHeight="1" x14ac:dyDescent="0.2">
      <c r="A485" s="80" t="s">
        <v>308</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309</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310</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311</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312</v>
      </c>
      <c r="B489" s="62">
        <v>150</v>
      </c>
      <c r="C489" s="62">
        <v>636</v>
      </c>
      <c r="D489" s="62">
        <v>1028</v>
      </c>
      <c r="E489" s="62">
        <v>284</v>
      </c>
      <c r="F489" s="62">
        <v>0</v>
      </c>
      <c r="G489" s="62">
        <v>194</v>
      </c>
      <c r="H489" s="62">
        <v>544</v>
      </c>
      <c r="I489" s="62">
        <v>0</v>
      </c>
      <c r="J489" s="62">
        <v>250</v>
      </c>
      <c r="K489" s="62">
        <v>738</v>
      </c>
      <c r="L489" s="62">
        <v>0</v>
      </c>
      <c r="M489" s="62">
        <v>1412</v>
      </c>
      <c r="N489" s="68">
        <v>5236</v>
      </c>
    </row>
    <row r="490" spans="1:14" ht="33" customHeight="1" x14ac:dyDescent="0.2">
      <c r="A490" s="80" t="s">
        <v>313</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314</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315</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316</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317</v>
      </c>
      <c r="B494" s="62">
        <v>0</v>
      </c>
      <c r="C494" s="62">
        <v>0</v>
      </c>
      <c r="D494" s="62">
        <v>0</v>
      </c>
      <c r="E494" s="62">
        <v>0</v>
      </c>
      <c r="F494" s="62">
        <v>0</v>
      </c>
      <c r="G494" s="62">
        <v>0</v>
      </c>
      <c r="H494" s="62">
        <v>0</v>
      </c>
      <c r="I494" s="62">
        <v>0</v>
      </c>
      <c r="J494" s="62">
        <v>56</v>
      </c>
      <c r="K494" s="62">
        <v>140</v>
      </c>
      <c r="L494" s="62">
        <v>0</v>
      </c>
      <c r="M494" s="62">
        <v>0</v>
      </c>
      <c r="N494" s="68">
        <v>196</v>
      </c>
    </row>
    <row r="495" spans="1:14" ht="33" customHeight="1" thickBot="1" x14ac:dyDescent="0.25">
      <c r="A495" s="80" t="s">
        <v>318</v>
      </c>
      <c r="B495" s="62">
        <v>3314</v>
      </c>
      <c r="C495" s="62">
        <v>6571</v>
      </c>
      <c r="D495" s="62">
        <v>9198</v>
      </c>
      <c r="E495" s="62">
        <v>12254</v>
      </c>
      <c r="F495" s="62">
        <v>13226</v>
      </c>
      <c r="G495" s="62">
        <v>6753</v>
      </c>
      <c r="H495" s="62">
        <v>3206</v>
      </c>
      <c r="I495" s="62">
        <v>0</v>
      </c>
      <c r="J495" s="62">
        <v>12820</v>
      </c>
      <c r="K495" s="62">
        <v>4840</v>
      </c>
      <c r="L495" s="62">
        <v>4457</v>
      </c>
      <c r="M495" s="62">
        <v>6162</v>
      </c>
      <c r="N495" s="68">
        <v>82801</v>
      </c>
    </row>
    <row r="496" spans="1:14" ht="33" customHeight="1" thickBot="1" x14ac:dyDescent="0.25">
      <c r="A496" s="65" t="s">
        <v>319</v>
      </c>
      <c r="B496" s="66">
        <v>0</v>
      </c>
      <c r="C496" s="66">
        <v>0</v>
      </c>
      <c r="D496" s="66">
        <v>0</v>
      </c>
      <c r="E496" s="66">
        <v>0</v>
      </c>
      <c r="F496" s="66">
        <v>0</v>
      </c>
      <c r="G496" s="66">
        <v>0</v>
      </c>
      <c r="H496" s="66">
        <v>0</v>
      </c>
      <c r="I496" s="66">
        <v>0</v>
      </c>
      <c r="J496" s="66">
        <v>0</v>
      </c>
      <c r="K496" s="66">
        <v>0</v>
      </c>
      <c r="L496" s="66">
        <v>0</v>
      </c>
      <c r="M496" s="66">
        <v>0</v>
      </c>
      <c r="N496" s="66">
        <v>0</v>
      </c>
    </row>
    <row r="497" spans="1:14" ht="33" customHeight="1" x14ac:dyDescent="0.2">
      <c r="A497" s="80" t="s">
        <v>320</v>
      </c>
      <c r="B497" s="62">
        <v>0</v>
      </c>
      <c r="C497" s="62">
        <v>0</v>
      </c>
      <c r="D497" s="62">
        <v>0</v>
      </c>
      <c r="E497" s="62">
        <v>0</v>
      </c>
      <c r="F497" s="62">
        <v>0</v>
      </c>
      <c r="G497" s="62">
        <v>0</v>
      </c>
      <c r="H497" s="62">
        <v>0</v>
      </c>
      <c r="I497" s="62">
        <v>0</v>
      </c>
      <c r="J497" s="62">
        <v>0</v>
      </c>
      <c r="K497" s="62">
        <v>0</v>
      </c>
      <c r="L497" s="62">
        <v>0</v>
      </c>
      <c r="M497" s="62">
        <v>0</v>
      </c>
      <c r="N497" s="68">
        <v>0</v>
      </c>
    </row>
    <row r="498" spans="1:14" ht="33" customHeight="1" x14ac:dyDescent="0.2">
      <c r="A498" s="80" t="s">
        <v>321</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322</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323</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324</v>
      </c>
      <c r="B501" s="62">
        <v>0</v>
      </c>
      <c r="C501" s="62">
        <v>0</v>
      </c>
      <c r="D501" s="62">
        <v>0</v>
      </c>
      <c r="E501" s="62">
        <v>0</v>
      </c>
      <c r="F501" s="62">
        <v>0</v>
      </c>
      <c r="G501" s="62">
        <v>0</v>
      </c>
      <c r="H501" s="62">
        <v>0</v>
      </c>
      <c r="I501" s="62">
        <v>0</v>
      </c>
      <c r="J501" s="62">
        <v>0</v>
      </c>
      <c r="K501" s="62">
        <v>0</v>
      </c>
      <c r="L501" s="62">
        <v>0</v>
      </c>
      <c r="M501" s="62">
        <v>0</v>
      </c>
      <c r="N501" s="68">
        <v>0</v>
      </c>
    </row>
    <row r="502" spans="1:14" ht="33" customHeight="1" thickBot="1" x14ac:dyDescent="0.25">
      <c r="A502" s="80" t="s">
        <v>255</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65" t="s">
        <v>325</v>
      </c>
      <c r="B503" s="66">
        <v>0</v>
      </c>
      <c r="C503" s="66">
        <v>0</v>
      </c>
      <c r="D503" s="66">
        <v>0</v>
      </c>
      <c r="E503" s="66">
        <v>0</v>
      </c>
      <c r="F503" s="66">
        <v>0</v>
      </c>
      <c r="G503" s="66">
        <v>0</v>
      </c>
      <c r="H503" s="66">
        <v>0</v>
      </c>
      <c r="I503" s="66">
        <v>0</v>
      </c>
      <c r="J503" s="66">
        <v>0</v>
      </c>
      <c r="K503" s="66">
        <v>0</v>
      </c>
      <c r="L503" s="66">
        <v>0</v>
      </c>
      <c r="M503" s="66">
        <v>0</v>
      </c>
      <c r="N503" s="66">
        <v>0</v>
      </c>
    </row>
    <row r="504" spans="1:14" ht="33" customHeight="1" x14ac:dyDescent="0.2">
      <c r="A504" s="80" t="s">
        <v>326</v>
      </c>
      <c r="B504" s="62">
        <v>0</v>
      </c>
      <c r="C504" s="62">
        <v>0</v>
      </c>
      <c r="D504" s="62">
        <v>0</v>
      </c>
      <c r="E504" s="62">
        <v>0</v>
      </c>
      <c r="F504" s="62">
        <v>0</v>
      </c>
      <c r="G504" s="62">
        <v>0</v>
      </c>
      <c r="H504" s="62">
        <v>0</v>
      </c>
      <c r="I504" s="62">
        <v>0</v>
      </c>
      <c r="J504" s="62">
        <v>0</v>
      </c>
      <c r="K504" s="62">
        <v>0</v>
      </c>
      <c r="L504" s="62">
        <v>0</v>
      </c>
      <c r="M504" s="62">
        <v>0</v>
      </c>
      <c r="N504" s="62">
        <v>0</v>
      </c>
    </row>
    <row r="505" spans="1:14" ht="33" customHeight="1" x14ac:dyDescent="0.2">
      <c r="A505" s="80" t="s">
        <v>327</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328</v>
      </c>
      <c r="B506" s="62">
        <v>0</v>
      </c>
      <c r="C506" s="62">
        <v>0</v>
      </c>
      <c r="D506" s="62">
        <v>0</v>
      </c>
      <c r="E506" s="62">
        <v>0</v>
      </c>
      <c r="F506" s="62">
        <v>0</v>
      </c>
      <c r="G506" s="62">
        <v>0</v>
      </c>
      <c r="H506" s="62">
        <v>0</v>
      </c>
      <c r="I506" s="62">
        <v>0</v>
      </c>
      <c r="J506" s="62">
        <v>0</v>
      </c>
      <c r="K506" s="62">
        <v>0</v>
      </c>
      <c r="L506" s="62">
        <v>0</v>
      </c>
      <c r="M506" s="62">
        <v>0</v>
      </c>
      <c r="N506" s="62">
        <v>0</v>
      </c>
    </row>
    <row r="507" spans="1:14" ht="33" customHeight="1" thickBot="1" x14ac:dyDescent="0.25">
      <c r="A507" s="80" t="s">
        <v>255</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65" t="s">
        <v>329</v>
      </c>
      <c r="B508" s="66">
        <v>0</v>
      </c>
      <c r="C508" s="66">
        <v>0</v>
      </c>
      <c r="D508" s="66">
        <v>0</v>
      </c>
      <c r="E508" s="66">
        <v>0</v>
      </c>
      <c r="F508" s="66">
        <v>0</v>
      </c>
      <c r="G508" s="66">
        <v>0</v>
      </c>
      <c r="H508" s="66">
        <v>0</v>
      </c>
      <c r="I508" s="66">
        <v>0</v>
      </c>
      <c r="J508" s="66">
        <v>0</v>
      </c>
      <c r="K508" s="66">
        <v>0</v>
      </c>
      <c r="L508" s="66">
        <v>0</v>
      </c>
      <c r="M508" s="66">
        <v>0</v>
      </c>
      <c r="N508" s="66">
        <v>0</v>
      </c>
    </row>
    <row r="509" spans="1:14" ht="33" customHeight="1" x14ac:dyDescent="0.2">
      <c r="A509" s="80" t="s">
        <v>330</v>
      </c>
      <c r="B509" s="62">
        <v>0</v>
      </c>
      <c r="C509" s="62">
        <v>0</v>
      </c>
      <c r="D509" s="62">
        <v>0</v>
      </c>
      <c r="E509" s="62">
        <v>0</v>
      </c>
      <c r="F509" s="62">
        <v>0</v>
      </c>
      <c r="G509" s="62">
        <v>0</v>
      </c>
      <c r="H509" s="62">
        <v>0</v>
      </c>
      <c r="I509" s="62">
        <v>0</v>
      </c>
      <c r="J509" s="62">
        <v>0</v>
      </c>
      <c r="K509" s="62">
        <v>0</v>
      </c>
      <c r="L509" s="62">
        <v>0</v>
      </c>
      <c r="M509" s="62">
        <v>0</v>
      </c>
      <c r="N509" s="68">
        <v>0</v>
      </c>
    </row>
    <row r="510" spans="1:14" ht="33" customHeight="1" x14ac:dyDescent="0.2">
      <c r="A510" s="80" t="s">
        <v>331</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332</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333</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334</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335</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334</v>
      </c>
      <c r="B515" s="62">
        <v>0</v>
      </c>
      <c r="C515" s="62">
        <v>0</v>
      </c>
      <c r="D515" s="62">
        <v>0</v>
      </c>
      <c r="E515" s="62">
        <v>0</v>
      </c>
      <c r="F515" s="62">
        <v>0</v>
      </c>
      <c r="G515" s="62">
        <v>0</v>
      </c>
      <c r="H515" s="62">
        <v>0</v>
      </c>
      <c r="I515" s="62">
        <v>0</v>
      </c>
      <c r="J515" s="62">
        <v>0</v>
      </c>
      <c r="K515" s="62">
        <v>0</v>
      </c>
      <c r="L515" s="62">
        <v>0</v>
      </c>
      <c r="M515" s="62">
        <v>0</v>
      </c>
      <c r="N515" s="68">
        <v>0</v>
      </c>
    </row>
    <row r="516" spans="1:14" ht="33" customHeight="1" thickBot="1" x14ac:dyDescent="0.25">
      <c r="A516" s="80" t="s">
        <v>255</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65" t="s">
        <v>336</v>
      </c>
      <c r="B517" s="66">
        <v>0</v>
      </c>
      <c r="C517" s="66">
        <v>0</v>
      </c>
      <c r="D517" s="66">
        <v>0</v>
      </c>
      <c r="E517" s="66">
        <v>0</v>
      </c>
      <c r="F517" s="66">
        <v>0</v>
      </c>
      <c r="G517" s="66">
        <v>0</v>
      </c>
      <c r="H517" s="66">
        <v>0</v>
      </c>
      <c r="I517" s="66">
        <v>0</v>
      </c>
      <c r="J517" s="66">
        <v>670</v>
      </c>
      <c r="K517" s="66">
        <v>250</v>
      </c>
      <c r="L517" s="66">
        <v>150</v>
      </c>
      <c r="M517" s="66">
        <v>200</v>
      </c>
      <c r="N517" s="66">
        <v>1270</v>
      </c>
    </row>
    <row r="518" spans="1:14" ht="33" customHeight="1" x14ac:dyDescent="0.2">
      <c r="A518" s="80" t="s">
        <v>337</v>
      </c>
      <c r="B518" s="62">
        <v>0</v>
      </c>
      <c r="C518" s="62">
        <v>0</v>
      </c>
      <c r="D518" s="62">
        <v>0</v>
      </c>
      <c r="E518" s="62">
        <v>0</v>
      </c>
      <c r="F518" s="62">
        <v>0</v>
      </c>
      <c r="G518" s="62">
        <v>0</v>
      </c>
      <c r="H518" s="62">
        <v>0</v>
      </c>
      <c r="I518" s="62">
        <v>0</v>
      </c>
      <c r="J518" s="62">
        <v>0</v>
      </c>
      <c r="K518" s="62">
        <v>0</v>
      </c>
      <c r="L518" s="62">
        <v>0</v>
      </c>
      <c r="M518" s="62">
        <v>0</v>
      </c>
      <c r="N518" s="68">
        <v>0</v>
      </c>
    </row>
    <row r="519" spans="1:14" ht="33" customHeight="1" x14ac:dyDescent="0.2">
      <c r="A519" s="80" t="s">
        <v>338</v>
      </c>
      <c r="B519" s="62">
        <v>0</v>
      </c>
      <c r="C519" s="62">
        <v>0</v>
      </c>
      <c r="D519" s="62">
        <v>0</v>
      </c>
      <c r="E519" s="62">
        <v>0</v>
      </c>
      <c r="F519" s="62">
        <v>0</v>
      </c>
      <c r="G519" s="62">
        <v>0</v>
      </c>
      <c r="H519" s="62">
        <v>0</v>
      </c>
      <c r="I519" s="62">
        <v>0</v>
      </c>
      <c r="J519" s="62">
        <v>0</v>
      </c>
      <c r="K519" s="62">
        <v>0</v>
      </c>
      <c r="L519" s="62">
        <v>0</v>
      </c>
      <c r="M519" s="62">
        <v>0</v>
      </c>
      <c r="N519" s="68">
        <v>0</v>
      </c>
    </row>
    <row r="520" spans="1:14" ht="33" customHeight="1" thickBot="1" x14ac:dyDescent="0.25">
      <c r="A520" s="80" t="s">
        <v>255</v>
      </c>
      <c r="B520" s="62">
        <v>0</v>
      </c>
      <c r="C520" s="62">
        <v>0</v>
      </c>
      <c r="D520" s="62">
        <v>0</v>
      </c>
      <c r="E520" s="62">
        <v>0</v>
      </c>
      <c r="F520" s="62">
        <v>0</v>
      </c>
      <c r="G520" s="62">
        <v>0</v>
      </c>
      <c r="H520" s="62">
        <v>0</v>
      </c>
      <c r="I520" s="62">
        <v>0</v>
      </c>
      <c r="J520" s="62">
        <v>670</v>
      </c>
      <c r="K520" s="62">
        <v>250</v>
      </c>
      <c r="L520" s="62">
        <v>150</v>
      </c>
      <c r="M520" s="62">
        <v>200</v>
      </c>
      <c r="N520" s="68">
        <v>1270</v>
      </c>
    </row>
    <row r="521" spans="1:14" ht="33" customHeight="1" thickBot="1" x14ac:dyDescent="0.25">
      <c r="A521" s="65" t="s">
        <v>339</v>
      </c>
      <c r="B521" s="66">
        <v>0</v>
      </c>
      <c r="C521" s="66">
        <v>0</v>
      </c>
      <c r="D521" s="66">
        <v>71</v>
      </c>
      <c r="E521" s="66">
        <v>0</v>
      </c>
      <c r="F521" s="66">
        <v>0</v>
      </c>
      <c r="G521" s="66">
        <v>0</v>
      </c>
      <c r="H521" s="66">
        <v>2967</v>
      </c>
      <c r="I521" s="66">
        <v>0</v>
      </c>
      <c r="J521" s="66">
        <v>409</v>
      </c>
      <c r="K521" s="66">
        <v>448</v>
      </c>
      <c r="L521" s="66">
        <v>0</v>
      </c>
      <c r="M521" s="66">
        <v>0</v>
      </c>
      <c r="N521" s="66">
        <v>3895</v>
      </c>
    </row>
    <row r="522" spans="1:14" ht="33" customHeight="1" thickBot="1" x14ac:dyDescent="0.25">
      <c r="A522" s="81" t="s">
        <v>339</v>
      </c>
      <c r="B522" s="70">
        <v>0</v>
      </c>
      <c r="C522" s="70">
        <v>0</v>
      </c>
      <c r="D522" s="70">
        <v>71</v>
      </c>
      <c r="E522" s="70">
        <v>0</v>
      </c>
      <c r="F522" s="70">
        <v>0</v>
      </c>
      <c r="G522" s="70">
        <v>0</v>
      </c>
      <c r="H522" s="70">
        <v>2967</v>
      </c>
      <c r="I522" s="70">
        <v>0</v>
      </c>
      <c r="J522" s="70">
        <v>409</v>
      </c>
      <c r="K522" s="70">
        <v>448</v>
      </c>
      <c r="L522" s="70">
        <v>0</v>
      </c>
      <c r="M522" s="70">
        <v>0</v>
      </c>
      <c r="N522" s="71">
        <v>3895</v>
      </c>
    </row>
    <row r="523" spans="1:14" ht="33" customHeight="1" thickBot="1" x14ac:dyDescent="0.25">
      <c r="A523" s="111" t="s">
        <v>250</v>
      </c>
      <c r="B523" s="110">
        <v>6520</v>
      </c>
      <c r="C523" s="110">
        <v>10380</v>
      </c>
      <c r="D523" s="110">
        <v>17462</v>
      </c>
      <c r="E523" s="110">
        <v>19232</v>
      </c>
      <c r="F523" s="110">
        <v>15064</v>
      </c>
      <c r="G523" s="110">
        <v>9478</v>
      </c>
      <c r="H523" s="110">
        <v>7437</v>
      </c>
      <c r="I523" s="110">
        <v>0</v>
      </c>
      <c r="J523" s="110">
        <v>16099</v>
      </c>
      <c r="K523" s="110">
        <v>8752</v>
      </c>
      <c r="L523" s="110">
        <v>6302</v>
      </c>
      <c r="M523" s="110">
        <v>9598</v>
      </c>
      <c r="N523" s="110">
        <v>126324</v>
      </c>
    </row>
    <row r="524" spans="1:14" ht="33" customHeight="1" x14ac:dyDescent="0.2"/>
    <row r="525" spans="1:14" ht="33" customHeight="1" x14ac:dyDescent="0.2">
      <c r="A525" s="85"/>
    </row>
    <row r="526" spans="1:14" ht="33" customHeight="1" x14ac:dyDescent="0.2">
      <c r="A526" s="220" t="s">
        <v>344</v>
      </c>
      <c r="B526" s="220"/>
      <c r="C526" s="220"/>
      <c r="D526" s="220"/>
      <c r="E526" s="220"/>
      <c r="F526" s="220"/>
      <c r="G526" s="220"/>
      <c r="H526" s="220"/>
      <c r="I526" s="220"/>
      <c r="J526" s="220"/>
      <c r="K526" s="220"/>
      <c r="L526" s="220"/>
      <c r="M526" s="220"/>
      <c r="N526" s="220"/>
    </row>
    <row r="527" spans="1:14" ht="33" customHeight="1" thickBot="1" x14ac:dyDescent="0.25">
      <c r="A527" s="221"/>
      <c r="B527" s="221"/>
      <c r="C527" s="221"/>
      <c r="D527" s="221"/>
      <c r="E527" s="221"/>
      <c r="F527" s="221"/>
      <c r="G527" s="221"/>
      <c r="H527" s="221"/>
      <c r="I527" s="221"/>
      <c r="J527" s="221"/>
      <c r="K527" s="221"/>
      <c r="L527" s="221"/>
      <c r="M527" s="221"/>
      <c r="N527" s="221"/>
    </row>
    <row r="528" spans="1:14" ht="33" customHeight="1" thickBot="1" x14ac:dyDescent="0.25">
      <c r="A528" s="112" t="s">
        <v>237</v>
      </c>
      <c r="B528" s="113" t="s">
        <v>238</v>
      </c>
      <c r="C528" s="113" t="s">
        <v>239</v>
      </c>
      <c r="D528" s="113" t="s">
        <v>240</v>
      </c>
      <c r="E528" s="113" t="s">
        <v>241</v>
      </c>
      <c r="F528" s="113" t="s">
        <v>242</v>
      </c>
      <c r="G528" s="113" t="s">
        <v>243</v>
      </c>
      <c r="H528" s="113" t="s">
        <v>244</v>
      </c>
      <c r="I528" s="113" t="s">
        <v>245</v>
      </c>
      <c r="J528" s="113" t="s">
        <v>246</v>
      </c>
      <c r="K528" s="113" t="s">
        <v>247</v>
      </c>
      <c r="L528" s="113" t="s">
        <v>248</v>
      </c>
      <c r="M528" s="113" t="s">
        <v>249</v>
      </c>
      <c r="N528" s="114" t="s">
        <v>250</v>
      </c>
    </row>
    <row r="529" spans="1:14" ht="33" customHeight="1" thickBot="1" x14ac:dyDescent="0.25">
      <c r="A529" s="76" t="s">
        <v>251</v>
      </c>
      <c r="B529" s="61">
        <v>0</v>
      </c>
      <c r="C529" s="61">
        <v>0</v>
      </c>
      <c r="D529" s="61">
        <v>0</v>
      </c>
      <c r="E529" s="61">
        <v>360.02</v>
      </c>
      <c r="F529" s="61">
        <v>0</v>
      </c>
      <c r="G529" s="61">
        <v>408</v>
      </c>
      <c r="H529" s="61">
        <v>327.98</v>
      </c>
      <c r="I529" s="61">
        <v>409.6</v>
      </c>
      <c r="J529" s="61">
        <v>361.44</v>
      </c>
      <c r="K529" s="61">
        <v>320</v>
      </c>
      <c r="L529" s="61">
        <v>1831</v>
      </c>
      <c r="M529" s="61">
        <v>0</v>
      </c>
      <c r="N529" s="61">
        <v>4018.04</v>
      </c>
    </row>
    <row r="530" spans="1:14" ht="33" customHeight="1" x14ac:dyDescent="0.2">
      <c r="A530" s="77" t="s">
        <v>252</v>
      </c>
      <c r="B530" s="64">
        <v>0</v>
      </c>
      <c r="C530" s="62">
        <v>0</v>
      </c>
      <c r="D530" s="62">
        <v>0</v>
      </c>
      <c r="E530" s="62">
        <v>0</v>
      </c>
      <c r="F530" s="62">
        <v>0</v>
      </c>
      <c r="G530" s="62">
        <v>0</v>
      </c>
      <c r="H530" s="62">
        <v>0</v>
      </c>
      <c r="I530" s="62">
        <v>0</v>
      </c>
      <c r="J530" s="62">
        <v>0</v>
      </c>
      <c r="K530" s="62">
        <v>0</v>
      </c>
      <c r="L530" s="62">
        <v>0</v>
      </c>
      <c r="M530" s="62">
        <v>0</v>
      </c>
      <c r="N530" s="63">
        <v>0</v>
      </c>
    </row>
    <row r="531" spans="1:14" ht="33" customHeight="1" x14ac:dyDescent="0.2">
      <c r="A531" s="77" t="s">
        <v>234</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253</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8" t="s">
        <v>254</v>
      </c>
      <c r="B533" s="64">
        <v>0</v>
      </c>
      <c r="C533" s="62">
        <v>0</v>
      </c>
      <c r="D533" s="62">
        <v>0</v>
      </c>
      <c r="E533" s="62">
        <v>0</v>
      </c>
      <c r="F533" s="62">
        <v>0</v>
      </c>
      <c r="G533" s="62">
        <v>0</v>
      </c>
      <c r="H533" s="62">
        <v>0</v>
      </c>
      <c r="I533" s="62">
        <v>0</v>
      </c>
      <c r="J533" s="62">
        <v>0</v>
      </c>
      <c r="K533" s="62">
        <v>0</v>
      </c>
      <c r="L533" s="62">
        <v>0</v>
      </c>
      <c r="M533" s="62">
        <v>0</v>
      </c>
      <c r="N533" s="63">
        <v>0</v>
      </c>
    </row>
    <row r="534" spans="1:14" ht="33" customHeight="1" thickBot="1" x14ac:dyDescent="0.25">
      <c r="A534" s="79" t="s">
        <v>255</v>
      </c>
      <c r="B534" s="64">
        <v>0</v>
      </c>
      <c r="C534" s="62">
        <v>0</v>
      </c>
      <c r="D534" s="62">
        <v>0</v>
      </c>
      <c r="E534" s="62">
        <v>360.02</v>
      </c>
      <c r="F534" s="62">
        <v>0</v>
      </c>
      <c r="G534" s="62">
        <v>408</v>
      </c>
      <c r="H534" s="62">
        <v>327.98</v>
      </c>
      <c r="I534" s="62">
        <v>409.6</v>
      </c>
      <c r="J534" s="62">
        <v>361.44</v>
      </c>
      <c r="K534" s="62">
        <v>320</v>
      </c>
      <c r="L534" s="62">
        <v>1831</v>
      </c>
      <c r="M534" s="62">
        <v>0</v>
      </c>
      <c r="N534" s="63">
        <v>4018.04</v>
      </c>
    </row>
    <row r="535" spans="1:14" ht="33" customHeight="1" thickBot="1" x14ac:dyDescent="0.25">
      <c r="A535" s="65" t="s">
        <v>256</v>
      </c>
      <c r="B535" s="66">
        <v>0</v>
      </c>
      <c r="C535" s="66">
        <v>0</v>
      </c>
      <c r="D535" s="66">
        <v>0</v>
      </c>
      <c r="E535" s="66">
        <v>0</v>
      </c>
      <c r="F535" s="66">
        <v>0</v>
      </c>
      <c r="G535" s="66">
        <v>0</v>
      </c>
      <c r="H535" s="66">
        <v>0</v>
      </c>
      <c r="I535" s="66">
        <v>0</v>
      </c>
      <c r="J535" s="66">
        <v>0</v>
      </c>
      <c r="K535" s="66">
        <v>0</v>
      </c>
      <c r="L535" s="66">
        <v>0</v>
      </c>
      <c r="M535" s="66">
        <v>0</v>
      </c>
      <c r="N535" s="66">
        <v>0</v>
      </c>
    </row>
    <row r="536" spans="1:14" ht="33" customHeight="1" x14ac:dyDescent="0.2">
      <c r="A536" s="80" t="s">
        <v>257</v>
      </c>
      <c r="B536" s="62">
        <v>0</v>
      </c>
      <c r="C536" s="62">
        <v>0</v>
      </c>
      <c r="D536" s="62">
        <v>0</v>
      </c>
      <c r="E536" s="62">
        <v>0</v>
      </c>
      <c r="F536" s="62">
        <v>0</v>
      </c>
      <c r="G536" s="62">
        <v>0</v>
      </c>
      <c r="H536" s="62">
        <v>0</v>
      </c>
      <c r="I536" s="62">
        <v>0</v>
      </c>
      <c r="J536" s="62">
        <v>0</v>
      </c>
      <c r="K536" s="62">
        <v>0</v>
      </c>
      <c r="L536" s="62">
        <v>0</v>
      </c>
      <c r="M536" s="62">
        <v>0</v>
      </c>
      <c r="N536" s="63">
        <v>0</v>
      </c>
    </row>
    <row r="537" spans="1:14" ht="33" customHeight="1" x14ac:dyDescent="0.2">
      <c r="A537" s="80" t="s">
        <v>258</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259</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260</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261</v>
      </c>
      <c r="B540" s="62">
        <v>0</v>
      </c>
      <c r="C540" s="62">
        <v>0</v>
      </c>
      <c r="D540" s="62">
        <v>0</v>
      </c>
      <c r="E540" s="62">
        <v>0</v>
      </c>
      <c r="F540" s="62">
        <v>0</v>
      </c>
      <c r="G540" s="62">
        <v>0</v>
      </c>
      <c r="H540" s="62">
        <v>0</v>
      </c>
      <c r="I540" s="62">
        <v>0</v>
      </c>
      <c r="J540" s="62">
        <v>0</v>
      </c>
      <c r="K540" s="62">
        <v>0</v>
      </c>
      <c r="L540" s="62">
        <v>0</v>
      </c>
      <c r="M540" s="62">
        <v>0</v>
      </c>
      <c r="N540" s="63">
        <v>0</v>
      </c>
    </row>
    <row r="541" spans="1:14" ht="33" customHeight="1" thickBot="1" x14ac:dyDescent="0.25">
      <c r="A541" s="80" t="s">
        <v>262</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65" t="s">
        <v>263</v>
      </c>
      <c r="B542" s="66">
        <v>1372</v>
      </c>
      <c r="C542" s="66">
        <v>1527</v>
      </c>
      <c r="D542" s="66">
        <v>1101.3</v>
      </c>
      <c r="E542" s="66">
        <v>2329.9299999999998</v>
      </c>
      <c r="F542" s="66">
        <v>1125.5</v>
      </c>
      <c r="G542" s="66">
        <v>626.99</v>
      </c>
      <c r="H542" s="66">
        <v>1003.28</v>
      </c>
      <c r="I542" s="66">
        <v>1681.27</v>
      </c>
      <c r="J542" s="66">
        <v>1466.97</v>
      </c>
      <c r="K542" s="66">
        <v>854</v>
      </c>
      <c r="L542" s="66">
        <v>1488.5</v>
      </c>
      <c r="M542" s="66">
        <v>1788</v>
      </c>
      <c r="N542" s="66">
        <v>16364.74</v>
      </c>
    </row>
    <row r="543" spans="1:14" ht="33" customHeight="1" x14ac:dyDescent="0.2">
      <c r="A543" s="80" t="s">
        <v>264</v>
      </c>
      <c r="B543" s="62">
        <v>1372</v>
      </c>
      <c r="C543" s="62">
        <v>1527</v>
      </c>
      <c r="D543" s="62">
        <v>1101.3</v>
      </c>
      <c r="E543" s="62">
        <v>2329.9299999999998</v>
      </c>
      <c r="F543" s="62">
        <v>1125.5</v>
      </c>
      <c r="G543" s="62">
        <v>626.99</v>
      </c>
      <c r="H543" s="62">
        <v>1003.28</v>
      </c>
      <c r="I543" s="62">
        <v>1681.27</v>
      </c>
      <c r="J543" s="62">
        <v>1466.97</v>
      </c>
      <c r="K543" s="62">
        <v>854</v>
      </c>
      <c r="L543" s="62">
        <v>1488.5</v>
      </c>
      <c r="M543" s="62">
        <v>1788</v>
      </c>
      <c r="N543" s="63">
        <v>16364.74</v>
      </c>
    </row>
    <row r="544" spans="1:14" ht="33" customHeight="1" x14ac:dyDescent="0.2">
      <c r="A544" s="80" t="s">
        <v>265</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266</v>
      </c>
      <c r="B545" s="62">
        <v>0</v>
      </c>
      <c r="C545" s="62">
        <v>0</v>
      </c>
      <c r="D545" s="62">
        <v>0</v>
      </c>
      <c r="E545" s="62">
        <v>0</v>
      </c>
      <c r="F545" s="62">
        <v>0</v>
      </c>
      <c r="G545" s="62">
        <v>0</v>
      </c>
      <c r="H545" s="62">
        <v>0</v>
      </c>
      <c r="I545" s="62">
        <v>0</v>
      </c>
      <c r="J545" s="62">
        <v>0</v>
      </c>
      <c r="K545" s="62">
        <v>0</v>
      </c>
      <c r="L545" s="62">
        <v>0</v>
      </c>
      <c r="M545" s="62">
        <v>0</v>
      </c>
      <c r="N545" s="63">
        <v>0</v>
      </c>
    </row>
    <row r="546" spans="1:14" ht="33" customHeight="1" thickBot="1" x14ac:dyDescent="0.25">
      <c r="A546" s="80" t="s">
        <v>267</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65" t="s">
        <v>268</v>
      </c>
      <c r="B547" s="67">
        <v>0</v>
      </c>
      <c r="C547" s="67">
        <v>800</v>
      </c>
      <c r="D547" s="67">
        <v>1200</v>
      </c>
      <c r="E547" s="67">
        <v>1920</v>
      </c>
      <c r="F547" s="67">
        <v>1800</v>
      </c>
      <c r="G547" s="67">
        <v>1430</v>
      </c>
      <c r="H547" s="67">
        <v>0</v>
      </c>
      <c r="I547" s="67">
        <v>2560</v>
      </c>
      <c r="J547" s="67">
        <v>5079</v>
      </c>
      <c r="K547" s="67">
        <v>4390</v>
      </c>
      <c r="L547" s="67">
        <v>5210</v>
      </c>
      <c r="M547" s="67">
        <v>2346</v>
      </c>
      <c r="N547" s="67">
        <v>26735</v>
      </c>
    </row>
    <row r="548" spans="1:14" ht="33" customHeight="1" x14ac:dyDescent="0.2">
      <c r="A548" s="80" t="s">
        <v>269</v>
      </c>
      <c r="B548" s="62">
        <v>0</v>
      </c>
      <c r="C548" s="62">
        <v>0</v>
      </c>
      <c r="D548" s="62">
        <v>0</v>
      </c>
      <c r="E548" s="62">
        <v>0</v>
      </c>
      <c r="F548" s="62">
        <v>0</v>
      </c>
      <c r="G548" s="62">
        <v>0</v>
      </c>
      <c r="H548" s="62">
        <v>0</v>
      </c>
      <c r="I548" s="62">
        <v>0</v>
      </c>
      <c r="J548" s="62">
        <v>0</v>
      </c>
      <c r="K548" s="62">
        <v>0</v>
      </c>
      <c r="L548" s="62">
        <v>0</v>
      </c>
      <c r="M548" s="62">
        <v>0</v>
      </c>
      <c r="N548" s="68">
        <v>0</v>
      </c>
    </row>
    <row r="549" spans="1:14" ht="33" customHeight="1" thickBot="1" x14ac:dyDescent="0.25">
      <c r="A549" s="80" t="s">
        <v>270</v>
      </c>
      <c r="B549" s="62">
        <v>0</v>
      </c>
      <c r="C549" s="62">
        <v>800</v>
      </c>
      <c r="D549" s="62">
        <v>1200</v>
      </c>
      <c r="E549" s="62">
        <v>1920</v>
      </c>
      <c r="F549" s="62">
        <v>1800</v>
      </c>
      <c r="G549" s="62">
        <v>1430</v>
      </c>
      <c r="H549" s="62">
        <v>0</v>
      </c>
      <c r="I549" s="62">
        <v>2560</v>
      </c>
      <c r="J549" s="62">
        <v>5079</v>
      </c>
      <c r="K549" s="62">
        <v>4390</v>
      </c>
      <c r="L549" s="62">
        <v>5210</v>
      </c>
      <c r="M549" s="62">
        <v>2346</v>
      </c>
      <c r="N549" s="68">
        <v>26735</v>
      </c>
    </row>
    <row r="550" spans="1:14" ht="33" customHeight="1" thickBot="1" x14ac:dyDescent="0.25">
      <c r="A550" s="65" t="s">
        <v>271</v>
      </c>
      <c r="B550" s="66">
        <v>37656</v>
      </c>
      <c r="C550" s="66">
        <v>43994</v>
      </c>
      <c r="D550" s="66">
        <v>40898.86</v>
      </c>
      <c r="E550" s="66">
        <v>51610.100000000006</v>
      </c>
      <c r="F550" s="66">
        <v>62936.09</v>
      </c>
      <c r="G550" s="66">
        <v>64744.4</v>
      </c>
      <c r="H550" s="66">
        <v>57986.61</v>
      </c>
      <c r="I550" s="66">
        <v>50988.229999999996</v>
      </c>
      <c r="J550" s="66">
        <v>59843.040000000001</v>
      </c>
      <c r="K550" s="66">
        <v>66914</v>
      </c>
      <c r="L550" s="66">
        <v>47799.369999999995</v>
      </c>
      <c r="M550" s="66">
        <v>44705</v>
      </c>
      <c r="N550" s="66">
        <v>630075.70000000007</v>
      </c>
    </row>
    <row r="551" spans="1:14" ht="33" customHeight="1" x14ac:dyDescent="0.2">
      <c r="A551" s="80" t="s">
        <v>272</v>
      </c>
      <c r="B551" s="62">
        <v>0</v>
      </c>
      <c r="C551" s="62">
        <v>0</v>
      </c>
      <c r="D551" s="62">
        <v>0</v>
      </c>
      <c r="E551" s="62">
        <v>0</v>
      </c>
      <c r="F551" s="62">
        <v>0</v>
      </c>
      <c r="G551" s="62">
        <v>0</v>
      </c>
      <c r="H551" s="62">
        <v>0</v>
      </c>
      <c r="I551" s="62">
        <v>0</v>
      </c>
      <c r="J551" s="62">
        <v>0</v>
      </c>
      <c r="K551" s="62">
        <v>0</v>
      </c>
      <c r="L551" s="62">
        <v>0</v>
      </c>
      <c r="M551" s="62">
        <v>0</v>
      </c>
      <c r="N551" s="68">
        <v>0</v>
      </c>
    </row>
    <row r="552" spans="1:14" ht="33" customHeight="1" x14ac:dyDescent="0.2">
      <c r="A552" s="80" t="s">
        <v>273</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274</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275</v>
      </c>
      <c r="B554" s="62">
        <v>3485</v>
      </c>
      <c r="C554" s="62">
        <v>5373</v>
      </c>
      <c r="D554" s="62">
        <v>20680.240000000002</v>
      </c>
      <c r="E554" s="62">
        <v>5207.1400000000003</v>
      </c>
      <c r="F554" s="62">
        <v>0</v>
      </c>
      <c r="G554" s="62">
        <v>2127.0700000000002</v>
      </c>
      <c r="H554" s="62">
        <v>6058.91</v>
      </c>
      <c r="I554" s="62">
        <v>4766.3900000000003</v>
      </c>
      <c r="J554" s="62">
        <v>8368.4599999999991</v>
      </c>
      <c r="K554" s="62">
        <v>6825</v>
      </c>
      <c r="L554" s="62">
        <v>2287</v>
      </c>
      <c r="M554" s="62">
        <v>1175</v>
      </c>
      <c r="N554" s="68">
        <v>66353.209999999992</v>
      </c>
    </row>
    <row r="555" spans="1:14" ht="33" customHeight="1" x14ac:dyDescent="0.2">
      <c r="A555" s="80" t="s">
        <v>276</v>
      </c>
      <c r="B555" s="62">
        <v>0</v>
      </c>
      <c r="C555" s="62">
        <v>0</v>
      </c>
      <c r="D555" s="62">
        <v>0</v>
      </c>
      <c r="E555" s="62">
        <v>0</v>
      </c>
      <c r="F555" s="62">
        <v>0</v>
      </c>
      <c r="G555" s="62">
        <v>0</v>
      </c>
      <c r="H555" s="62">
        <v>0</v>
      </c>
      <c r="I555" s="62">
        <v>442.71</v>
      </c>
      <c r="J555" s="62">
        <v>0</v>
      </c>
      <c r="K555" s="62">
        <v>0</v>
      </c>
      <c r="L555" s="62">
        <v>0</v>
      </c>
      <c r="M555" s="62">
        <v>0</v>
      </c>
      <c r="N555" s="68">
        <v>442.71</v>
      </c>
    </row>
    <row r="556" spans="1:14" ht="33" customHeight="1" x14ac:dyDescent="0.2">
      <c r="A556" s="80" t="s">
        <v>277</v>
      </c>
      <c r="B556" s="62">
        <v>0</v>
      </c>
      <c r="C556" s="62">
        <v>0</v>
      </c>
      <c r="D556" s="62">
        <v>0</v>
      </c>
      <c r="E556" s="62">
        <v>0</v>
      </c>
      <c r="F556" s="62">
        <v>8881.8799999999992</v>
      </c>
      <c r="G556" s="62">
        <v>0</v>
      </c>
      <c r="H556" s="62">
        <v>0</v>
      </c>
      <c r="I556" s="62">
        <v>0</v>
      </c>
      <c r="J556" s="62">
        <v>0</v>
      </c>
      <c r="K556" s="62">
        <v>0</v>
      </c>
      <c r="L556" s="62">
        <v>1350</v>
      </c>
      <c r="M556" s="62">
        <v>0</v>
      </c>
      <c r="N556" s="68">
        <v>10231.879999999999</v>
      </c>
    </row>
    <row r="557" spans="1:14" ht="33" customHeight="1" x14ac:dyDescent="0.2">
      <c r="A557" s="80" t="s">
        <v>278</v>
      </c>
      <c r="B557" s="62">
        <v>0</v>
      </c>
      <c r="C557" s="62">
        <v>0</v>
      </c>
      <c r="D557" s="62">
        <v>0</v>
      </c>
      <c r="E557" s="62">
        <v>0</v>
      </c>
      <c r="F557" s="62">
        <v>0</v>
      </c>
      <c r="G557" s="62">
        <v>0</v>
      </c>
      <c r="H557" s="62">
        <v>0</v>
      </c>
      <c r="I557" s="62">
        <v>0</v>
      </c>
      <c r="J557" s="62">
        <v>0</v>
      </c>
      <c r="K557" s="62">
        <v>0</v>
      </c>
      <c r="L557" s="62">
        <v>0</v>
      </c>
      <c r="M557" s="62">
        <v>0</v>
      </c>
      <c r="N557" s="68">
        <v>0</v>
      </c>
    </row>
    <row r="558" spans="1:14" ht="33" customHeight="1" x14ac:dyDescent="0.2">
      <c r="A558" s="80" t="s">
        <v>279</v>
      </c>
      <c r="B558" s="62">
        <v>8015</v>
      </c>
      <c r="C558" s="62">
        <v>7210</v>
      </c>
      <c r="D558" s="62">
        <v>5250</v>
      </c>
      <c r="E558" s="62">
        <v>0</v>
      </c>
      <c r="F558" s="62">
        <v>0</v>
      </c>
      <c r="G558" s="62">
        <v>0</v>
      </c>
      <c r="H558" s="62">
        <v>0</v>
      </c>
      <c r="I558" s="62">
        <v>0</v>
      </c>
      <c r="J558" s="62">
        <v>0</v>
      </c>
      <c r="K558" s="62">
        <v>0</v>
      </c>
      <c r="L558" s="62">
        <v>0</v>
      </c>
      <c r="M558" s="62">
        <v>4200</v>
      </c>
      <c r="N558" s="68">
        <v>24675</v>
      </c>
    </row>
    <row r="559" spans="1:14" ht="33" customHeight="1" x14ac:dyDescent="0.2">
      <c r="A559" s="80" t="s">
        <v>280</v>
      </c>
      <c r="B559" s="62">
        <v>25373</v>
      </c>
      <c r="C559" s="62">
        <v>30943</v>
      </c>
      <c r="D559" s="62">
        <v>14876.62</v>
      </c>
      <c r="E559" s="62">
        <v>46310.8</v>
      </c>
      <c r="F559" s="62">
        <v>54054.21</v>
      </c>
      <c r="G559" s="62">
        <v>62064.43</v>
      </c>
      <c r="H559" s="62">
        <v>51466.7</v>
      </c>
      <c r="I559" s="62">
        <v>44950.17</v>
      </c>
      <c r="J559" s="62">
        <v>50225.54</v>
      </c>
      <c r="K559" s="62">
        <v>57971</v>
      </c>
      <c r="L559" s="62">
        <v>43517.27</v>
      </c>
      <c r="M559" s="62">
        <v>37633</v>
      </c>
      <c r="N559" s="68">
        <v>519385.74</v>
      </c>
    </row>
    <row r="560" spans="1:14" ht="33" customHeight="1" x14ac:dyDescent="0.2">
      <c r="A560" s="80" t="s">
        <v>281</v>
      </c>
      <c r="B560" s="62">
        <v>0</v>
      </c>
      <c r="C560" s="62">
        <v>0</v>
      </c>
      <c r="D560" s="62">
        <v>0</v>
      </c>
      <c r="E560" s="62">
        <v>0</v>
      </c>
      <c r="F560" s="62">
        <v>0</v>
      </c>
      <c r="G560" s="62">
        <v>0</v>
      </c>
      <c r="H560" s="62">
        <v>0</v>
      </c>
      <c r="I560" s="62">
        <v>0</v>
      </c>
      <c r="J560" s="62">
        <v>0</v>
      </c>
      <c r="K560" s="62">
        <v>0</v>
      </c>
      <c r="L560" s="62">
        <v>0</v>
      </c>
      <c r="M560" s="62">
        <v>0</v>
      </c>
      <c r="N560" s="68">
        <v>0</v>
      </c>
    </row>
    <row r="561" spans="1:14" ht="33" customHeight="1" thickBot="1" x14ac:dyDescent="0.25">
      <c r="A561" s="80" t="s">
        <v>282</v>
      </c>
      <c r="B561" s="62">
        <v>783</v>
      </c>
      <c r="C561" s="62">
        <v>468</v>
      </c>
      <c r="D561" s="62">
        <v>92</v>
      </c>
      <c r="E561" s="62">
        <v>92.16</v>
      </c>
      <c r="F561" s="62">
        <v>0</v>
      </c>
      <c r="G561" s="62">
        <v>552.9</v>
      </c>
      <c r="H561" s="62">
        <v>461</v>
      </c>
      <c r="I561" s="62">
        <v>828.96</v>
      </c>
      <c r="J561" s="62">
        <v>1249.04</v>
      </c>
      <c r="K561" s="62">
        <v>2118</v>
      </c>
      <c r="L561" s="62">
        <v>645.1</v>
      </c>
      <c r="M561" s="62">
        <v>1697</v>
      </c>
      <c r="N561" s="68">
        <v>8987.16</v>
      </c>
    </row>
    <row r="562" spans="1:14" ht="33" customHeight="1" thickBot="1" x14ac:dyDescent="0.25">
      <c r="A562" s="65" t="s">
        <v>283</v>
      </c>
      <c r="B562" s="66">
        <v>927</v>
      </c>
      <c r="C562" s="66">
        <v>1387</v>
      </c>
      <c r="D562" s="66">
        <v>61.83</v>
      </c>
      <c r="E562" s="66">
        <v>853.12</v>
      </c>
      <c r="F562" s="66">
        <v>878</v>
      </c>
      <c r="G562" s="66">
        <v>1819</v>
      </c>
      <c r="H562" s="66">
        <v>1646</v>
      </c>
      <c r="I562" s="66">
        <v>1513</v>
      </c>
      <c r="J562" s="66">
        <v>1792.25</v>
      </c>
      <c r="K562" s="66">
        <v>1609</v>
      </c>
      <c r="L562" s="66">
        <v>3060</v>
      </c>
      <c r="M562" s="66">
        <v>1770</v>
      </c>
      <c r="N562" s="66">
        <v>17316.2</v>
      </c>
    </row>
    <row r="563" spans="1:14" ht="33" customHeight="1" thickBot="1" x14ac:dyDescent="0.25">
      <c r="A563" s="81" t="s">
        <v>283</v>
      </c>
      <c r="B563" s="69">
        <v>927</v>
      </c>
      <c r="C563" s="69">
        <v>1387</v>
      </c>
      <c r="D563" s="69">
        <v>61.83</v>
      </c>
      <c r="E563" s="69">
        <v>853.12</v>
      </c>
      <c r="F563" s="69">
        <v>878</v>
      </c>
      <c r="G563" s="69">
        <v>1819</v>
      </c>
      <c r="H563" s="69">
        <v>1646</v>
      </c>
      <c r="I563" s="69">
        <v>1513</v>
      </c>
      <c r="J563" s="69">
        <v>1792.25</v>
      </c>
      <c r="K563" s="69">
        <v>1609</v>
      </c>
      <c r="L563" s="69">
        <v>3060</v>
      </c>
      <c r="M563" s="69">
        <v>1770</v>
      </c>
      <c r="N563" s="68">
        <v>17316.2</v>
      </c>
    </row>
    <row r="564" spans="1:14" ht="33" customHeight="1" thickBot="1" x14ac:dyDescent="0.25">
      <c r="A564" s="65" t="s">
        <v>284</v>
      </c>
      <c r="B564" s="66">
        <v>0</v>
      </c>
      <c r="C564" s="66">
        <v>0</v>
      </c>
      <c r="D564" s="66">
        <v>0</v>
      </c>
      <c r="E564" s="66">
        <v>360</v>
      </c>
      <c r="F564" s="66">
        <v>0</v>
      </c>
      <c r="G564" s="66">
        <v>0</v>
      </c>
      <c r="H564" s="66">
        <v>0</v>
      </c>
      <c r="I564" s="66">
        <v>0</v>
      </c>
      <c r="J564" s="66">
        <v>0</v>
      </c>
      <c r="K564" s="66">
        <v>0</v>
      </c>
      <c r="L564" s="66">
        <v>0</v>
      </c>
      <c r="M564" s="66">
        <v>0</v>
      </c>
      <c r="N564" s="66">
        <v>360</v>
      </c>
    </row>
    <row r="565" spans="1:14" ht="33" customHeight="1" x14ac:dyDescent="0.2">
      <c r="A565" s="80" t="s">
        <v>285</v>
      </c>
      <c r="B565" s="62">
        <v>0</v>
      </c>
      <c r="C565" s="62">
        <v>0</v>
      </c>
      <c r="D565" s="62">
        <v>0</v>
      </c>
      <c r="E565" s="62">
        <v>360</v>
      </c>
      <c r="F565" s="62">
        <v>0</v>
      </c>
      <c r="G565" s="62">
        <v>0</v>
      </c>
      <c r="H565" s="62">
        <v>0</v>
      </c>
      <c r="I565" s="62">
        <v>0</v>
      </c>
      <c r="J565" s="62">
        <v>0</v>
      </c>
      <c r="K565" s="62">
        <v>0</v>
      </c>
      <c r="L565" s="62">
        <v>0</v>
      </c>
      <c r="M565" s="62">
        <v>0</v>
      </c>
      <c r="N565" s="68">
        <v>360</v>
      </c>
    </row>
    <row r="566" spans="1:14" ht="33" customHeight="1" x14ac:dyDescent="0.2">
      <c r="A566" s="80" t="s">
        <v>286</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287</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288</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289</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290</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291</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292</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293</v>
      </c>
      <c r="B573" s="62">
        <v>0</v>
      </c>
      <c r="C573" s="62">
        <v>0</v>
      </c>
      <c r="D573" s="62">
        <v>0</v>
      </c>
      <c r="E573" s="62">
        <v>0</v>
      </c>
      <c r="F573" s="62">
        <v>0</v>
      </c>
      <c r="G573" s="62">
        <v>0</v>
      </c>
      <c r="H573" s="62">
        <v>0</v>
      </c>
      <c r="I573" s="62">
        <v>0</v>
      </c>
      <c r="J573" s="62">
        <v>0</v>
      </c>
      <c r="K573" s="62">
        <v>0</v>
      </c>
      <c r="L573" s="62">
        <v>0</v>
      </c>
      <c r="M573" s="62">
        <v>0</v>
      </c>
      <c r="N573" s="68">
        <v>0</v>
      </c>
    </row>
    <row r="574" spans="1:14" ht="33" customHeight="1" thickBot="1" x14ac:dyDescent="0.25">
      <c r="A574" s="80" t="s">
        <v>294</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65" t="s">
        <v>295</v>
      </c>
      <c r="B575" s="66">
        <v>3387</v>
      </c>
      <c r="C575" s="66">
        <v>542</v>
      </c>
      <c r="D575" s="66">
        <v>0</v>
      </c>
      <c r="E575" s="66">
        <v>0</v>
      </c>
      <c r="F575" s="66">
        <v>1649.8</v>
      </c>
      <c r="G575" s="66">
        <v>1445</v>
      </c>
      <c r="H575" s="66">
        <v>927</v>
      </c>
      <c r="I575" s="66">
        <v>0</v>
      </c>
      <c r="J575" s="66">
        <v>0</v>
      </c>
      <c r="K575" s="66">
        <v>2569</v>
      </c>
      <c r="L575" s="66">
        <v>0</v>
      </c>
      <c r="M575" s="66">
        <v>750</v>
      </c>
      <c r="N575" s="66">
        <v>11269.8</v>
      </c>
    </row>
    <row r="576" spans="1:14" ht="33" customHeight="1" x14ac:dyDescent="0.2">
      <c r="A576" s="80" t="s">
        <v>296</v>
      </c>
      <c r="B576" s="62">
        <v>0</v>
      </c>
      <c r="C576" s="62">
        <v>0</v>
      </c>
      <c r="D576" s="62">
        <v>0</v>
      </c>
      <c r="E576" s="62">
        <v>0</v>
      </c>
      <c r="F576" s="62">
        <v>0</v>
      </c>
      <c r="G576" s="62">
        <v>0</v>
      </c>
      <c r="H576" s="62">
        <v>0</v>
      </c>
      <c r="I576" s="62">
        <v>0</v>
      </c>
      <c r="J576" s="62">
        <v>0</v>
      </c>
      <c r="K576" s="62">
        <v>1500</v>
      </c>
      <c r="L576" s="62">
        <v>0</v>
      </c>
      <c r="M576" s="62">
        <v>750</v>
      </c>
      <c r="N576" s="68">
        <v>2250</v>
      </c>
    </row>
    <row r="577" spans="1:14" ht="33" customHeight="1" x14ac:dyDescent="0.2">
      <c r="A577" s="80" t="s">
        <v>297</v>
      </c>
      <c r="B577" s="62">
        <v>0</v>
      </c>
      <c r="C577" s="62">
        <v>0</v>
      </c>
      <c r="D577" s="62">
        <v>0</v>
      </c>
      <c r="E577" s="62">
        <v>0</v>
      </c>
      <c r="F577" s="62">
        <v>0</v>
      </c>
      <c r="G577" s="62">
        <v>0</v>
      </c>
      <c r="H577" s="62">
        <v>0</v>
      </c>
      <c r="I577" s="62">
        <v>0</v>
      </c>
      <c r="J577" s="62">
        <v>0</v>
      </c>
      <c r="K577" s="62">
        <v>0</v>
      </c>
      <c r="L577" s="62">
        <v>0</v>
      </c>
      <c r="M577" s="62">
        <v>0</v>
      </c>
      <c r="N577" s="68">
        <v>0</v>
      </c>
    </row>
    <row r="578" spans="1:14" ht="33" customHeight="1" x14ac:dyDescent="0.2">
      <c r="A578" s="80" t="s">
        <v>298</v>
      </c>
      <c r="B578" s="62">
        <v>3162</v>
      </c>
      <c r="C578" s="62">
        <v>240</v>
      </c>
      <c r="D578" s="62">
        <v>0</v>
      </c>
      <c r="E578" s="62">
        <v>0</v>
      </c>
      <c r="F578" s="62">
        <v>595</v>
      </c>
      <c r="G578" s="62">
        <v>0</v>
      </c>
      <c r="H578" s="62">
        <v>0</v>
      </c>
      <c r="I578" s="62">
        <v>0</v>
      </c>
      <c r="J578" s="62">
        <v>0</v>
      </c>
      <c r="K578" s="62">
        <v>767</v>
      </c>
      <c r="L578" s="62">
        <v>0</v>
      </c>
      <c r="M578" s="62">
        <v>0</v>
      </c>
      <c r="N578" s="68">
        <v>4764</v>
      </c>
    </row>
    <row r="579" spans="1:14" ht="33" customHeight="1" x14ac:dyDescent="0.2">
      <c r="A579" s="80" t="s">
        <v>299</v>
      </c>
      <c r="B579" s="62">
        <v>225</v>
      </c>
      <c r="C579" s="62">
        <v>302</v>
      </c>
      <c r="D579" s="62">
        <v>0</v>
      </c>
      <c r="E579" s="62">
        <v>0</v>
      </c>
      <c r="F579" s="62">
        <v>0</v>
      </c>
      <c r="G579" s="62">
        <v>0</v>
      </c>
      <c r="H579" s="62">
        <v>0</v>
      </c>
      <c r="I579" s="62">
        <v>0</v>
      </c>
      <c r="J579" s="62">
        <v>0</v>
      </c>
      <c r="K579" s="62">
        <v>302</v>
      </c>
      <c r="L579" s="62">
        <v>0</v>
      </c>
      <c r="M579" s="62">
        <v>0</v>
      </c>
      <c r="N579" s="68">
        <v>829</v>
      </c>
    </row>
    <row r="580" spans="1:14" ht="33" customHeight="1" x14ac:dyDescent="0.2">
      <c r="A580" s="80" t="s">
        <v>300</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301</v>
      </c>
      <c r="B581" s="62">
        <v>0</v>
      </c>
      <c r="C581" s="62">
        <v>0</v>
      </c>
      <c r="D581" s="62">
        <v>0</v>
      </c>
      <c r="E581" s="62">
        <v>0</v>
      </c>
      <c r="F581" s="62">
        <v>1054.8</v>
      </c>
      <c r="G581" s="62">
        <v>1445</v>
      </c>
      <c r="H581" s="62">
        <v>927</v>
      </c>
      <c r="I581" s="62">
        <v>0</v>
      </c>
      <c r="J581" s="62">
        <v>0</v>
      </c>
      <c r="K581" s="62">
        <v>0</v>
      </c>
      <c r="L581" s="62">
        <v>0</v>
      </c>
      <c r="M581" s="62">
        <v>0</v>
      </c>
      <c r="N581" s="68">
        <v>3426.8</v>
      </c>
    </row>
    <row r="582" spans="1:14" ht="33" customHeight="1" thickBot="1" x14ac:dyDescent="0.25">
      <c r="A582" s="80" t="s">
        <v>302</v>
      </c>
      <c r="B582" s="62">
        <v>0</v>
      </c>
      <c r="C582" s="62">
        <v>0</v>
      </c>
      <c r="D582" s="62">
        <v>0</v>
      </c>
      <c r="E582" s="62">
        <v>0</v>
      </c>
      <c r="F582" s="62">
        <v>0</v>
      </c>
      <c r="G582" s="62">
        <v>0</v>
      </c>
      <c r="H582" s="62">
        <v>0</v>
      </c>
      <c r="I582" s="62">
        <v>0</v>
      </c>
      <c r="J582" s="62">
        <v>0</v>
      </c>
      <c r="K582" s="62">
        <v>0</v>
      </c>
      <c r="L582" s="62">
        <v>0</v>
      </c>
      <c r="M582" s="62">
        <v>0</v>
      </c>
      <c r="N582" s="68">
        <v>0</v>
      </c>
    </row>
    <row r="583" spans="1:14" ht="33" customHeight="1" thickBot="1" x14ac:dyDescent="0.25">
      <c r="A583" s="65" t="s">
        <v>303</v>
      </c>
      <c r="B583" s="66">
        <v>7560</v>
      </c>
      <c r="C583" s="66">
        <v>5200</v>
      </c>
      <c r="D583" s="66">
        <v>3120</v>
      </c>
      <c r="E583" s="66">
        <v>5200</v>
      </c>
      <c r="F583" s="66">
        <v>7800</v>
      </c>
      <c r="G583" s="66">
        <v>5200</v>
      </c>
      <c r="H583" s="66">
        <v>6840</v>
      </c>
      <c r="I583" s="66">
        <v>3640</v>
      </c>
      <c r="J583" s="66">
        <v>7200</v>
      </c>
      <c r="K583" s="66">
        <v>7280</v>
      </c>
      <c r="L583" s="66">
        <v>5950</v>
      </c>
      <c r="M583" s="66">
        <v>6240</v>
      </c>
      <c r="N583" s="66">
        <v>71230</v>
      </c>
    </row>
    <row r="584" spans="1:14" ht="33" customHeight="1" x14ac:dyDescent="0.2">
      <c r="A584" s="80" t="s">
        <v>304</v>
      </c>
      <c r="B584" s="62">
        <v>0</v>
      </c>
      <c r="C584" s="62">
        <v>0</v>
      </c>
      <c r="D584" s="62">
        <v>0</v>
      </c>
      <c r="E584" s="62">
        <v>0</v>
      </c>
      <c r="F584" s="62">
        <v>0</v>
      </c>
      <c r="G584" s="62">
        <v>0</v>
      </c>
      <c r="H584" s="62">
        <v>0</v>
      </c>
      <c r="I584" s="62">
        <v>0</v>
      </c>
      <c r="J584" s="62">
        <v>0</v>
      </c>
      <c r="K584" s="62">
        <v>0</v>
      </c>
      <c r="L584" s="62">
        <v>0</v>
      </c>
      <c r="M584" s="62">
        <v>0</v>
      </c>
      <c r="N584" s="68">
        <v>0</v>
      </c>
    </row>
    <row r="585" spans="1:14" ht="33" customHeight="1" x14ac:dyDescent="0.2">
      <c r="A585" s="80" t="s">
        <v>305</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306</v>
      </c>
      <c r="B586" s="62">
        <v>5200</v>
      </c>
      <c r="C586" s="62">
        <v>5200</v>
      </c>
      <c r="D586" s="62">
        <v>3120</v>
      </c>
      <c r="E586" s="62">
        <v>5200</v>
      </c>
      <c r="F586" s="62">
        <v>7800</v>
      </c>
      <c r="G586" s="62">
        <v>5200</v>
      </c>
      <c r="H586" s="62">
        <v>6240</v>
      </c>
      <c r="I586" s="62">
        <v>3640</v>
      </c>
      <c r="J586" s="62">
        <v>7200</v>
      </c>
      <c r="K586" s="62">
        <v>7280</v>
      </c>
      <c r="L586" s="62">
        <v>5200</v>
      </c>
      <c r="M586" s="62">
        <v>6240</v>
      </c>
      <c r="N586" s="68">
        <v>67520</v>
      </c>
    </row>
    <row r="587" spans="1:14" ht="33" customHeight="1" x14ac:dyDescent="0.2">
      <c r="A587" s="80" t="s">
        <v>307</v>
      </c>
      <c r="B587" s="62">
        <v>0</v>
      </c>
      <c r="C587" s="62">
        <v>0</v>
      </c>
      <c r="D587" s="62">
        <v>0</v>
      </c>
      <c r="E587" s="62">
        <v>0</v>
      </c>
      <c r="F587" s="62">
        <v>0</v>
      </c>
      <c r="G587" s="62">
        <v>0</v>
      </c>
      <c r="H587" s="62">
        <v>0</v>
      </c>
      <c r="I587" s="62">
        <v>0</v>
      </c>
      <c r="J587" s="62">
        <v>0</v>
      </c>
      <c r="K587" s="62">
        <v>0</v>
      </c>
      <c r="L587" s="62">
        <v>0</v>
      </c>
      <c r="M587" s="62">
        <v>0</v>
      </c>
      <c r="N587" s="68">
        <v>0</v>
      </c>
    </row>
    <row r="588" spans="1:14" ht="33" customHeight="1" x14ac:dyDescent="0.2">
      <c r="A588" s="80" t="s">
        <v>308</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309</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310</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311</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312</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313</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314</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315</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316</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317</v>
      </c>
      <c r="B597" s="62">
        <v>2360</v>
      </c>
      <c r="C597" s="62">
        <v>0</v>
      </c>
      <c r="D597" s="62">
        <v>0</v>
      </c>
      <c r="E597" s="62">
        <v>0</v>
      </c>
      <c r="F597" s="62">
        <v>0</v>
      </c>
      <c r="G597" s="62">
        <v>0</v>
      </c>
      <c r="H597" s="62">
        <v>600</v>
      </c>
      <c r="I597" s="62">
        <v>0</v>
      </c>
      <c r="J597" s="62">
        <v>0</v>
      </c>
      <c r="K597" s="62">
        <v>0</v>
      </c>
      <c r="L597" s="62">
        <v>0</v>
      </c>
      <c r="M597" s="62">
        <v>0</v>
      </c>
      <c r="N597" s="68">
        <v>2960</v>
      </c>
    </row>
    <row r="598" spans="1:14" ht="33" customHeight="1" thickBot="1" x14ac:dyDescent="0.25">
      <c r="A598" s="80" t="s">
        <v>318</v>
      </c>
      <c r="B598" s="62">
        <v>0</v>
      </c>
      <c r="C598" s="62">
        <v>0</v>
      </c>
      <c r="D598" s="62">
        <v>0</v>
      </c>
      <c r="E598" s="62">
        <v>0</v>
      </c>
      <c r="F598" s="62">
        <v>0</v>
      </c>
      <c r="G598" s="62">
        <v>0</v>
      </c>
      <c r="H598" s="62">
        <v>0</v>
      </c>
      <c r="I598" s="62">
        <v>0</v>
      </c>
      <c r="J598" s="62">
        <v>0</v>
      </c>
      <c r="K598" s="62">
        <v>0</v>
      </c>
      <c r="L598" s="62">
        <v>750</v>
      </c>
      <c r="M598" s="62">
        <v>0</v>
      </c>
      <c r="N598" s="68">
        <v>750</v>
      </c>
    </row>
    <row r="599" spans="1:14" ht="33" customHeight="1" thickBot="1" x14ac:dyDescent="0.25">
      <c r="A599" s="65" t="s">
        <v>319</v>
      </c>
      <c r="B599" s="66">
        <v>4282</v>
      </c>
      <c r="C599" s="66">
        <v>3150</v>
      </c>
      <c r="D599" s="66">
        <v>1508</v>
      </c>
      <c r="E599" s="66">
        <v>1837.23</v>
      </c>
      <c r="F599" s="66">
        <v>4131.16</v>
      </c>
      <c r="G599" s="66">
        <v>5377.83</v>
      </c>
      <c r="H599" s="66">
        <v>6771.62</v>
      </c>
      <c r="I599" s="66">
        <v>3812.96</v>
      </c>
      <c r="J599" s="66">
        <v>5599.42</v>
      </c>
      <c r="K599" s="66">
        <v>5006</v>
      </c>
      <c r="L599" s="66">
        <v>5169.66</v>
      </c>
      <c r="M599" s="66">
        <v>4942</v>
      </c>
      <c r="N599" s="66">
        <v>51587.88</v>
      </c>
    </row>
    <row r="600" spans="1:14" ht="33" customHeight="1" x14ac:dyDescent="0.2">
      <c r="A600" s="80" t="s">
        <v>320</v>
      </c>
      <c r="B600" s="62">
        <v>3977</v>
      </c>
      <c r="C600" s="62">
        <v>3150</v>
      </c>
      <c r="D600" s="62">
        <v>1508</v>
      </c>
      <c r="E600" s="62">
        <v>1529.79</v>
      </c>
      <c r="F600" s="62">
        <v>4131.16</v>
      </c>
      <c r="G600" s="62">
        <v>4773.03</v>
      </c>
      <c r="H600" s="62">
        <v>6446.54</v>
      </c>
      <c r="I600" s="62">
        <v>3812.96</v>
      </c>
      <c r="J600" s="62">
        <v>5319.7</v>
      </c>
      <c r="K600" s="62">
        <v>4686</v>
      </c>
      <c r="L600" s="62">
        <v>4862.66</v>
      </c>
      <c r="M600" s="62">
        <v>4672</v>
      </c>
      <c r="N600" s="68">
        <v>48868.84</v>
      </c>
    </row>
    <row r="601" spans="1:14" ht="33" customHeight="1" x14ac:dyDescent="0.2">
      <c r="A601" s="80" t="s">
        <v>321</v>
      </c>
      <c r="B601" s="62">
        <v>0</v>
      </c>
      <c r="C601" s="62">
        <v>0</v>
      </c>
      <c r="D601" s="62">
        <v>0</v>
      </c>
      <c r="E601" s="62">
        <v>0</v>
      </c>
      <c r="F601" s="62">
        <v>0</v>
      </c>
      <c r="G601" s="62">
        <v>0</v>
      </c>
      <c r="H601" s="62">
        <v>0</v>
      </c>
      <c r="I601" s="62">
        <v>0</v>
      </c>
      <c r="J601" s="62">
        <v>0</v>
      </c>
      <c r="K601" s="62">
        <v>0</v>
      </c>
      <c r="L601" s="62">
        <v>0</v>
      </c>
      <c r="M601" s="62">
        <v>0</v>
      </c>
      <c r="N601" s="68">
        <v>0</v>
      </c>
    </row>
    <row r="602" spans="1:14" ht="33" customHeight="1" x14ac:dyDescent="0.2">
      <c r="A602" s="80" t="s">
        <v>322</v>
      </c>
      <c r="B602" s="62">
        <v>0</v>
      </c>
      <c r="C602" s="62">
        <v>0</v>
      </c>
      <c r="D602" s="62">
        <v>0</v>
      </c>
      <c r="E602" s="62">
        <v>0</v>
      </c>
      <c r="F602" s="62">
        <v>0</v>
      </c>
      <c r="G602" s="62">
        <v>0</v>
      </c>
      <c r="H602" s="62">
        <v>0</v>
      </c>
      <c r="I602" s="62">
        <v>0</v>
      </c>
      <c r="J602" s="62">
        <v>0</v>
      </c>
      <c r="K602" s="62">
        <v>0</v>
      </c>
      <c r="L602" s="62">
        <v>0</v>
      </c>
      <c r="M602" s="62">
        <v>0</v>
      </c>
      <c r="N602" s="68">
        <v>0</v>
      </c>
    </row>
    <row r="603" spans="1:14" ht="33" customHeight="1" x14ac:dyDescent="0.2">
      <c r="A603" s="80" t="s">
        <v>323</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324</v>
      </c>
      <c r="B604" s="62">
        <v>305</v>
      </c>
      <c r="C604" s="62">
        <v>0</v>
      </c>
      <c r="D604" s="62">
        <v>0</v>
      </c>
      <c r="E604" s="62">
        <v>307.44</v>
      </c>
      <c r="F604" s="62">
        <v>0</v>
      </c>
      <c r="G604" s="62">
        <v>604.79999999999995</v>
      </c>
      <c r="H604" s="62">
        <v>325.08</v>
      </c>
      <c r="I604" s="62">
        <v>0</v>
      </c>
      <c r="J604" s="62">
        <v>279.72000000000003</v>
      </c>
      <c r="K604" s="62">
        <v>320</v>
      </c>
      <c r="L604" s="62">
        <v>307</v>
      </c>
      <c r="M604" s="62">
        <v>270</v>
      </c>
      <c r="N604" s="68">
        <v>2719.04</v>
      </c>
    </row>
    <row r="605" spans="1:14" ht="33" customHeight="1" thickBot="1" x14ac:dyDescent="0.25">
      <c r="A605" s="80" t="s">
        <v>255</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65" t="s">
        <v>325</v>
      </c>
      <c r="B606" s="66">
        <v>0</v>
      </c>
      <c r="C606" s="66">
        <v>0</v>
      </c>
      <c r="D606" s="66">
        <v>0</v>
      </c>
      <c r="E606" s="66">
        <v>0</v>
      </c>
      <c r="F606" s="66">
        <v>0</v>
      </c>
      <c r="G606" s="66">
        <v>0</v>
      </c>
      <c r="H606" s="66">
        <v>0</v>
      </c>
      <c r="I606" s="66">
        <v>0</v>
      </c>
      <c r="J606" s="66">
        <v>0</v>
      </c>
      <c r="K606" s="66">
        <v>0</v>
      </c>
      <c r="L606" s="66">
        <v>0</v>
      </c>
      <c r="M606" s="66">
        <v>0</v>
      </c>
      <c r="N606" s="66">
        <v>0</v>
      </c>
    </row>
    <row r="607" spans="1:14" ht="33" customHeight="1" x14ac:dyDescent="0.2">
      <c r="A607" s="80" t="s">
        <v>326</v>
      </c>
      <c r="B607" s="62">
        <v>0</v>
      </c>
      <c r="C607" s="62">
        <v>0</v>
      </c>
      <c r="D607" s="62">
        <v>0</v>
      </c>
      <c r="E607" s="62">
        <v>0</v>
      </c>
      <c r="F607" s="62">
        <v>0</v>
      </c>
      <c r="G607" s="62">
        <v>0</v>
      </c>
      <c r="H607" s="62">
        <v>0</v>
      </c>
      <c r="I607" s="62">
        <v>0</v>
      </c>
      <c r="J607" s="62">
        <v>0</v>
      </c>
      <c r="K607" s="62">
        <v>0</v>
      </c>
      <c r="L607" s="62">
        <v>0</v>
      </c>
      <c r="M607" s="62">
        <v>0</v>
      </c>
      <c r="N607" s="62">
        <v>0</v>
      </c>
    </row>
    <row r="608" spans="1:14" ht="33" customHeight="1" x14ac:dyDescent="0.2">
      <c r="A608" s="80" t="s">
        <v>327</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328</v>
      </c>
      <c r="B609" s="62">
        <v>0</v>
      </c>
      <c r="C609" s="62">
        <v>0</v>
      </c>
      <c r="D609" s="62">
        <v>0</v>
      </c>
      <c r="E609" s="62">
        <v>0</v>
      </c>
      <c r="F609" s="62">
        <v>0</v>
      </c>
      <c r="G609" s="62">
        <v>0</v>
      </c>
      <c r="H609" s="62">
        <v>0</v>
      </c>
      <c r="I609" s="62">
        <v>0</v>
      </c>
      <c r="J609" s="62">
        <v>0</v>
      </c>
      <c r="K609" s="62">
        <v>0</v>
      </c>
      <c r="L609" s="62">
        <v>0</v>
      </c>
      <c r="M609" s="62">
        <v>0</v>
      </c>
      <c r="N609" s="62">
        <v>0</v>
      </c>
    </row>
    <row r="610" spans="1:14" ht="33" customHeight="1" thickBot="1" x14ac:dyDescent="0.25">
      <c r="A610" s="80" t="s">
        <v>255</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65" t="s">
        <v>329</v>
      </c>
      <c r="B611" s="66">
        <v>0</v>
      </c>
      <c r="C611" s="66">
        <v>0</v>
      </c>
      <c r="D611" s="66">
        <v>0</v>
      </c>
      <c r="E611" s="66">
        <v>0</v>
      </c>
      <c r="F611" s="66">
        <v>0</v>
      </c>
      <c r="G611" s="66">
        <v>0</v>
      </c>
      <c r="H611" s="66">
        <v>0</v>
      </c>
      <c r="I611" s="66">
        <v>0</v>
      </c>
      <c r="J611" s="66">
        <v>0</v>
      </c>
      <c r="K611" s="66">
        <v>0</v>
      </c>
      <c r="L611" s="66">
        <v>0</v>
      </c>
      <c r="M611" s="66">
        <v>0</v>
      </c>
      <c r="N611" s="66">
        <v>0</v>
      </c>
    </row>
    <row r="612" spans="1:14" ht="33" customHeight="1" x14ac:dyDescent="0.2">
      <c r="A612" s="80" t="s">
        <v>330</v>
      </c>
      <c r="B612" s="62">
        <v>0</v>
      </c>
      <c r="C612" s="62">
        <v>0</v>
      </c>
      <c r="D612" s="62">
        <v>0</v>
      </c>
      <c r="E612" s="62">
        <v>0</v>
      </c>
      <c r="F612" s="62">
        <v>0</v>
      </c>
      <c r="G612" s="62">
        <v>0</v>
      </c>
      <c r="H612" s="62">
        <v>0</v>
      </c>
      <c r="I612" s="62">
        <v>0</v>
      </c>
      <c r="J612" s="62">
        <v>0</v>
      </c>
      <c r="K612" s="62">
        <v>0</v>
      </c>
      <c r="L612" s="62">
        <v>0</v>
      </c>
      <c r="M612" s="62">
        <v>0</v>
      </c>
      <c r="N612" s="68">
        <v>0</v>
      </c>
    </row>
    <row r="613" spans="1:14" ht="33" customHeight="1" x14ac:dyDescent="0.2">
      <c r="A613" s="80" t="s">
        <v>331</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332</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333</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334</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335</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334</v>
      </c>
      <c r="B618" s="62">
        <v>0</v>
      </c>
      <c r="C618" s="62">
        <v>0</v>
      </c>
      <c r="D618" s="62">
        <v>0</v>
      </c>
      <c r="E618" s="62">
        <v>0</v>
      </c>
      <c r="F618" s="62">
        <v>0</v>
      </c>
      <c r="G618" s="62">
        <v>0</v>
      </c>
      <c r="H618" s="62">
        <v>0</v>
      </c>
      <c r="I618" s="62">
        <v>0</v>
      </c>
      <c r="J618" s="62">
        <v>0</v>
      </c>
      <c r="K618" s="62">
        <v>0</v>
      </c>
      <c r="L618" s="62">
        <v>0</v>
      </c>
      <c r="M618" s="62">
        <v>0</v>
      </c>
      <c r="N618" s="68">
        <v>0</v>
      </c>
    </row>
    <row r="619" spans="1:14" ht="33" customHeight="1" thickBot="1" x14ac:dyDescent="0.25">
      <c r="A619" s="80" t="s">
        <v>255</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65" t="s">
        <v>336</v>
      </c>
      <c r="B620" s="66">
        <v>0</v>
      </c>
      <c r="C620" s="66">
        <v>0</v>
      </c>
      <c r="D620" s="66">
        <v>0</v>
      </c>
      <c r="E620" s="66">
        <v>0</v>
      </c>
      <c r="F620" s="66">
        <v>0</v>
      </c>
      <c r="G620" s="66">
        <v>0</v>
      </c>
      <c r="H620" s="66">
        <v>0</v>
      </c>
      <c r="I620" s="66">
        <v>0</v>
      </c>
      <c r="J620" s="66">
        <v>0</v>
      </c>
      <c r="K620" s="66">
        <v>0</v>
      </c>
      <c r="L620" s="66">
        <v>0</v>
      </c>
      <c r="M620" s="66">
        <v>0</v>
      </c>
      <c r="N620" s="66">
        <v>0</v>
      </c>
    </row>
    <row r="621" spans="1:14" ht="33" customHeight="1" x14ac:dyDescent="0.2">
      <c r="A621" s="80" t="s">
        <v>337</v>
      </c>
      <c r="B621" s="62">
        <v>0</v>
      </c>
      <c r="C621" s="62">
        <v>0</v>
      </c>
      <c r="D621" s="62">
        <v>0</v>
      </c>
      <c r="E621" s="62">
        <v>0</v>
      </c>
      <c r="F621" s="62">
        <v>0</v>
      </c>
      <c r="G621" s="62">
        <v>0</v>
      </c>
      <c r="H621" s="62">
        <v>0</v>
      </c>
      <c r="I621" s="62">
        <v>0</v>
      </c>
      <c r="J621" s="62">
        <v>0</v>
      </c>
      <c r="K621" s="62">
        <v>0</v>
      </c>
      <c r="L621" s="62">
        <v>0</v>
      </c>
      <c r="M621" s="62">
        <v>0</v>
      </c>
      <c r="N621" s="68">
        <v>0</v>
      </c>
    </row>
    <row r="622" spans="1:14" ht="33" customHeight="1" x14ac:dyDescent="0.2">
      <c r="A622" s="80" t="s">
        <v>338</v>
      </c>
      <c r="B622" s="62">
        <v>0</v>
      </c>
      <c r="C622" s="62">
        <v>0</v>
      </c>
      <c r="D622" s="62">
        <v>0</v>
      </c>
      <c r="E622" s="62">
        <v>0</v>
      </c>
      <c r="F622" s="62">
        <v>0</v>
      </c>
      <c r="G622" s="62">
        <v>0</v>
      </c>
      <c r="H622" s="62">
        <v>0</v>
      </c>
      <c r="I622" s="62">
        <v>0</v>
      </c>
      <c r="J622" s="62">
        <v>0</v>
      </c>
      <c r="K622" s="62">
        <v>0</v>
      </c>
      <c r="L622" s="62">
        <v>0</v>
      </c>
      <c r="M622" s="62">
        <v>0</v>
      </c>
      <c r="N622" s="68">
        <v>0</v>
      </c>
    </row>
    <row r="623" spans="1:14" ht="33" customHeight="1" thickBot="1" x14ac:dyDescent="0.25">
      <c r="A623" s="80" t="s">
        <v>255</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65" t="s">
        <v>339</v>
      </c>
      <c r="B624" s="66">
        <v>4750</v>
      </c>
      <c r="C624" s="66">
        <v>0</v>
      </c>
      <c r="D624" s="66">
        <v>0</v>
      </c>
      <c r="E624" s="66">
        <v>30</v>
      </c>
      <c r="F624" s="66">
        <v>85</v>
      </c>
      <c r="G624" s="66">
        <v>330</v>
      </c>
      <c r="H624" s="66">
        <v>0</v>
      </c>
      <c r="I624" s="66">
        <v>1725.2</v>
      </c>
      <c r="J624" s="66">
        <v>1590</v>
      </c>
      <c r="K624" s="66">
        <v>2653</v>
      </c>
      <c r="L624" s="66">
        <v>0</v>
      </c>
      <c r="M624" s="66">
        <v>1560</v>
      </c>
      <c r="N624" s="66">
        <v>12723.2</v>
      </c>
    </row>
    <row r="625" spans="1:14" ht="33" customHeight="1" thickBot="1" x14ac:dyDescent="0.25">
      <c r="A625" s="81" t="s">
        <v>339</v>
      </c>
      <c r="B625" s="70">
        <v>4750</v>
      </c>
      <c r="C625" s="70">
        <v>0</v>
      </c>
      <c r="D625" s="70">
        <v>0</v>
      </c>
      <c r="E625" s="70">
        <v>30</v>
      </c>
      <c r="F625" s="70">
        <v>85</v>
      </c>
      <c r="G625" s="70">
        <v>330</v>
      </c>
      <c r="H625" s="70">
        <v>0</v>
      </c>
      <c r="I625" s="70">
        <v>1725.2</v>
      </c>
      <c r="J625" s="70">
        <v>1590</v>
      </c>
      <c r="K625" s="70">
        <v>2653</v>
      </c>
      <c r="L625" s="70">
        <v>0</v>
      </c>
      <c r="M625" s="70">
        <v>1560</v>
      </c>
      <c r="N625" s="71">
        <v>12723.2</v>
      </c>
    </row>
    <row r="626" spans="1:14" ht="33" customHeight="1" thickBot="1" x14ac:dyDescent="0.25">
      <c r="A626" s="116" t="s">
        <v>250</v>
      </c>
      <c r="B626" s="115">
        <v>59934</v>
      </c>
      <c r="C626" s="115">
        <v>56600</v>
      </c>
      <c r="D626" s="115">
        <v>47889.990000000005</v>
      </c>
      <c r="E626" s="115">
        <v>64500.400000000009</v>
      </c>
      <c r="F626" s="115">
        <v>80405.55</v>
      </c>
      <c r="G626" s="115">
        <v>81381.22</v>
      </c>
      <c r="H626" s="115">
        <v>75502.489999999991</v>
      </c>
      <c r="I626" s="115">
        <v>66330.259999999995</v>
      </c>
      <c r="J626" s="115">
        <v>82932.12</v>
      </c>
      <c r="K626" s="115">
        <v>91595</v>
      </c>
      <c r="L626" s="115">
        <v>70508.53</v>
      </c>
      <c r="M626" s="115">
        <v>64101</v>
      </c>
      <c r="N626" s="115">
        <v>841680.56</v>
      </c>
    </row>
    <row r="627" spans="1:14" ht="33" customHeight="1" x14ac:dyDescent="0.2"/>
    <row r="628" spans="1:14" ht="33" customHeight="1" x14ac:dyDescent="0.2">
      <c r="A628" s="204" t="s">
        <v>194</v>
      </c>
      <c r="B628" s="204"/>
      <c r="C628" s="204"/>
      <c r="D628" s="204"/>
      <c r="E628" s="204"/>
      <c r="F628" s="204"/>
      <c r="G628" s="204"/>
      <c r="H628" s="204"/>
      <c r="I628" s="204"/>
      <c r="J628" s="204"/>
      <c r="K628" s="204"/>
      <c r="L628" s="204"/>
      <c r="M628" s="204"/>
      <c r="N628" s="204"/>
    </row>
    <row r="629" spans="1:14" ht="33" customHeight="1" thickBot="1" x14ac:dyDescent="0.25">
      <c r="A629" s="2"/>
    </row>
    <row r="630" spans="1:14" ht="12.75" customHeight="1" thickBot="1" x14ac:dyDescent="0.25">
      <c r="A630" s="140"/>
      <c r="B630" s="146" t="s">
        <v>1</v>
      </c>
      <c r="C630" s="146" t="s">
        <v>2</v>
      </c>
      <c r="D630" s="146" t="s">
        <v>3</v>
      </c>
      <c r="E630" s="146" t="s">
        <v>4</v>
      </c>
      <c r="F630" s="146" t="s">
        <v>5</v>
      </c>
      <c r="G630" s="146" t="s">
        <v>6</v>
      </c>
      <c r="H630" s="146" t="s">
        <v>7</v>
      </c>
      <c r="I630" s="146" t="s">
        <v>8</v>
      </c>
      <c r="J630" s="146" t="s">
        <v>9</v>
      </c>
      <c r="K630" s="146" t="s">
        <v>10</v>
      </c>
      <c r="L630" s="146" t="s">
        <v>11</v>
      </c>
      <c r="M630" s="146" t="s">
        <v>12</v>
      </c>
      <c r="N630" s="146" t="s">
        <v>13</v>
      </c>
    </row>
    <row r="631" spans="1:14" ht="12.75" customHeight="1" thickBot="1" x14ac:dyDescent="0.25">
      <c r="A631" s="127" t="s">
        <v>91</v>
      </c>
      <c r="B631" s="165" t="s">
        <v>401</v>
      </c>
      <c r="C631" s="60" t="s">
        <v>401</v>
      </c>
      <c r="D631" s="60" t="s">
        <v>401</v>
      </c>
      <c r="E631" s="60" t="s">
        <v>401</v>
      </c>
      <c r="F631" s="60" t="s">
        <v>401</v>
      </c>
      <c r="G631" s="60" t="s">
        <v>401</v>
      </c>
      <c r="H631" s="60" t="s">
        <v>401</v>
      </c>
      <c r="I631" s="60" t="s">
        <v>401</v>
      </c>
      <c r="J631" s="60" t="s">
        <v>401</v>
      </c>
      <c r="K631" s="60" t="s">
        <v>401</v>
      </c>
      <c r="L631" s="60" t="s">
        <v>401</v>
      </c>
      <c r="M631" s="60" t="s">
        <v>401</v>
      </c>
      <c r="N631" s="163" t="s">
        <v>401</v>
      </c>
    </row>
    <row r="632" spans="1:14" ht="12.75" customHeight="1" thickBot="1" x14ac:dyDescent="0.25">
      <c r="A632" s="140" t="s">
        <v>13</v>
      </c>
      <c r="B632" s="140">
        <f t="shared" ref="B632:M632" si="0">SUM(B631:B631)</f>
        <v>0</v>
      </c>
      <c r="C632" s="140">
        <f t="shared" si="0"/>
        <v>0</v>
      </c>
      <c r="D632" s="140">
        <f t="shared" si="0"/>
        <v>0</v>
      </c>
      <c r="E632" s="140">
        <f t="shared" si="0"/>
        <v>0</v>
      </c>
      <c r="F632" s="140">
        <f t="shared" si="0"/>
        <v>0</v>
      </c>
      <c r="G632" s="140">
        <f t="shared" si="0"/>
        <v>0</v>
      </c>
      <c r="H632" s="140">
        <f t="shared" si="0"/>
        <v>0</v>
      </c>
      <c r="I632" s="140">
        <f t="shared" si="0"/>
        <v>0</v>
      </c>
      <c r="J632" s="140">
        <f t="shared" si="0"/>
        <v>0</v>
      </c>
      <c r="K632" s="140">
        <f t="shared" si="0"/>
        <v>0</v>
      </c>
      <c r="L632" s="140">
        <f t="shared" si="0"/>
        <v>0</v>
      </c>
      <c r="M632" s="140">
        <f t="shared" si="0"/>
        <v>0</v>
      </c>
      <c r="N632" s="140">
        <f>SUM(B632:M632)</f>
        <v>0</v>
      </c>
    </row>
  </sheetData>
  <mergeCells count="8">
    <mergeCell ref="A628:N628"/>
    <mergeCell ref="A2:N2"/>
    <mergeCell ref="A423:N424"/>
    <mergeCell ref="A526:N527"/>
    <mergeCell ref="A11:N12"/>
    <mergeCell ref="A114:N115"/>
    <mergeCell ref="A217:N218"/>
    <mergeCell ref="A320:N321"/>
  </mergeCells>
  <hyperlinks>
    <hyperlink ref="A4:E4" location="'2015'!A13" display="1 - FERROEXPRESO PAMPEANO S.A."/>
    <hyperlink ref="A5:E5" location="'2015'!A116" display="2 - NUEVO CENTRAL ARGENTINO S.A."/>
    <hyperlink ref="A6:E6" location="'2015'!A219" display="3 - FERROSUR ROCA S.A."/>
    <hyperlink ref="A7:E7" location="'2015'!A322" display="4 - BELGRANO CARGAS Y LOGÍSTICA S.A. - Línea San Martín "/>
    <hyperlink ref="A8:E8" location="'2015'!A425" display="5 - BELGRANO CARGAS Y LOGÍSTICA S.A. - Línea Urquiza"/>
    <hyperlink ref="A9:E9" location="'2015'!A528" display="6 - BELGRANO CARGAS Y LOGÍSTICA S.A. - Línea Belgrano"/>
  </hyperlinks>
  <pageMargins left="0.70866141732283472" right="0.70866141732283472" top="0.74803149606299213" bottom="0.74803149606299213" header="0.31496062992125984" footer="0.31496062992125984"/>
  <pageSetup paperSize="9" scale="75" fitToHeight="0" orientation="landscape" verticalDpi="599" r:id="rId1"/>
  <headerFooter>
    <oddHeader>&amp;L&amp;G</oddHeader>
  </headerFooter>
  <rowBreaks count="3" manualBreakCount="3">
    <brk id="422" max="16383" man="1"/>
    <brk id="502" max="13" man="1"/>
    <brk id="523"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3"/>
  <sheetViews>
    <sheetView showGridLines="0" showRowColHeaders="0" showRuler="0" view="pageLayout" zoomScaleNormal="100" workbookViewId="0"/>
  </sheetViews>
  <sheetFormatPr baseColWidth="10" defaultRowHeight="12.75" customHeight="1" x14ac:dyDescent="0.2"/>
  <cols>
    <col min="1" max="1" width="12.7109375" style="84" customWidth="1"/>
    <col min="2" max="13" width="12.7109375" style="2" customWidth="1"/>
    <col min="14" max="14" width="12.7109375" style="20" customWidth="1"/>
    <col min="15" max="15" width="15.7109375" style="2" customWidth="1"/>
    <col min="16" max="16384" width="11.42578125" style="2"/>
  </cols>
  <sheetData>
    <row r="1" spans="1:14" ht="18" customHeight="1" x14ac:dyDescent="0.2"/>
    <row r="2" spans="1:14" s="49" customFormat="1" ht="18" customHeight="1" x14ac:dyDescent="0.2">
      <c r="A2" s="200" t="s">
        <v>345</v>
      </c>
      <c r="B2" s="200"/>
      <c r="C2" s="200"/>
      <c r="D2" s="200"/>
      <c r="E2" s="200"/>
      <c r="F2" s="200"/>
      <c r="G2" s="200"/>
      <c r="H2" s="200"/>
      <c r="I2" s="200"/>
      <c r="J2" s="200"/>
      <c r="K2" s="200"/>
      <c r="L2" s="200"/>
      <c r="M2" s="200"/>
      <c r="N2" s="200"/>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8"/>
      <c r="D4" s="119"/>
      <c r="E4"/>
      <c r="F4" s="25"/>
      <c r="G4" s="25"/>
      <c r="H4" s="15"/>
      <c r="I4" s="15"/>
      <c r="J4" s="15"/>
      <c r="K4" s="15"/>
      <c r="L4" s="15"/>
      <c r="M4" s="15"/>
      <c r="N4" s="16"/>
    </row>
    <row r="5" spans="1:14" s="49" customFormat="1" ht="18" customHeight="1" thickTop="1" thickBot="1" x14ac:dyDescent="0.25">
      <c r="A5" s="117" t="s">
        <v>31</v>
      </c>
      <c r="B5" s="118"/>
      <c r="C5" s="118"/>
      <c r="D5" s="119"/>
      <c r="E5"/>
      <c r="F5" s="25"/>
      <c r="G5" s="25"/>
      <c r="H5" s="15"/>
      <c r="I5" s="15"/>
      <c r="J5" s="15"/>
      <c r="K5" s="15"/>
      <c r="L5" s="15"/>
      <c r="M5" s="15"/>
      <c r="N5" s="16"/>
    </row>
    <row r="6" spans="1:14" s="49" customFormat="1" ht="18" customHeight="1" thickTop="1" thickBot="1" x14ac:dyDescent="0.25">
      <c r="A6" s="117" t="s">
        <v>50</v>
      </c>
      <c r="B6" s="118"/>
      <c r="C6" s="118"/>
      <c r="D6" s="119"/>
      <c r="E6"/>
      <c r="F6" s="25"/>
      <c r="G6" s="25"/>
      <c r="H6" s="15"/>
      <c r="I6" s="15"/>
      <c r="J6" s="15"/>
      <c r="K6" s="15"/>
      <c r="L6" s="15"/>
      <c r="M6" s="15"/>
      <c r="N6" s="16"/>
    </row>
    <row r="7" spans="1:14" s="49" customFormat="1" ht="18" customHeight="1" thickTop="1" thickBot="1" x14ac:dyDescent="0.25">
      <c r="A7" s="117" t="s">
        <v>230</v>
      </c>
      <c r="B7" s="117"/>
      <c r="C7" s="117"/>
      <c r="D7" s="121"/>
      <c r="E7"/>
      <c r="F7" s="25"/>
      <c r="G7" s="25"/>
      <c r="H7" s="15"/>
      <c r="I7" s="15"/>
      <c r="J7" s="15"/>
      <c r="K7" s="15"/>
      <c r="L7" s="15"/>
      <c r="M7" s="15"/>
      <c r="N7" s="16"/>
    </row>
    <row r="8" spans="1:14" s="49" customFormat="1" ht="18" customHeight="1" thickTop="1" thickBot="1" x14ac:dyDescent="0.25">
      <c r="A8" s="117" t="s">
        <v>231</v>
      </c>
      <c r="B8" s="117"/>
      <c r="C8" s="117"/>
      <c r="D8" s="121"/>
      <c r="E8"/>
      <c r="F8" s="25"/>
      <c r="G8" s="25"/>
      <c r="H8" s="15"/>
      <c r="I8" s="15"/>
      <c r="J8" s="15"/>
      <c r="K8" s="15"/>
      <c r="L8" s="15"/>
      <c r="M8" s="15"/>
      <c r="N8" s="16"/>
    </row>
    <row r="9" spans="1:14" s="49" customFormat="1" ht="18" customHeight="1" thickTop="1" thickBot="1" x14ac:dyDescent="0.25">
      <c r="A9" s="117" t="s">
        <v>232</v>
      </c>
      <c r="B9" s="117"/>
      <c r="C9" s="117"/>
      <c r="D9" s="121"/>
      <c r="E9"/>
      <c r="F9" s="25"/>
      <c r="G9" s="25"/>
      <c r="H9" s="15"/>
      <c r="I9" s="15"/>
      <c r="J9" s="15"/>
      <c r="K9" s="15"/>
      <c r="L9" s="15"/>
      <c r="M9" s="15"/>
      <c r="N9" s="16"/>
    </row>
    <row r="10" spans="1:14" s="49" customFormat="1" ht="18" customHeight="1" thickTop="1" thickBot="1" x14ac:dyDescent="0.25">
      <c r="A10" s="117" t="s">
        <v>402</v>
      </c>
      <c r="B10" s="117"/>
      <c r="C10" s="118"/>
      <c r="D10" s="119"/>
      <c r="E10" s="38"/>
      <c r="F10" s="25"/>
      <c r="G10" s="25"/>
      <c r="H10" s="15"/>
      <c r="I10" s="15"/>
      <c r="J10" s="15"/>
      <c r="K10" s="15"/>
      <c r="L10" s="15"/>
      <c r="M10" s="15"/>
      <c r="N10" s="16"/>
    </row>
    <row r="11" spans="1:14" ht="18" customHeight="1" thickTop="1" x14ac:dyDescent="0.2">
      <c r="A11" s="120"/>
      <c r="B11" s="13"/>
      <c r="C11" s="13"/>
      <c r="D11" s="13"/>
      <c r="E11" s="13"/>
      <c r="F11" s="13"/>
      <c r="G11" s="13"/>
      <c r="H11" s="13"/>
      <c r="I11" s="13"/>
      <c r="J11" s="13"/>
      <c r="K11" s="13"/>
      <c r="L11" s="13"/>
      <c r="M11" s="13"/>
      <c r="N11" s="14"/>
    </row>
    <row r="12" spans="1:14" ht="33" customHeight="1" x14ac:dyDescent="0.2">
      <c r="A12" s="220" t="s">
        <v>346</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4559.29</v>
      </c>
      <c r="C15" s="61">
        <v>0</v>
      </c>
      <c r="D15" s="61">
        <v>8211.369999999999</v>
      </c>
      <c r="E15" s="61">
        <v>5929</v>
      </c>
      <c r="F15" s="61">
        <v>7509.84</v>
      </c>
      <c r="G15" s="61">
        <v>6713.97</v>
      </c>
      <c r="H15" s="61">
        <v>5040.09</v>
      </c>
      <c r="I15" s="61">
        <v>5001.6600000000008</v>
      </c>
      <c r="J15" s="61">
        <v>3750.91</v>
      </c>
      <c r="K15" s="61">
        <v>538.6</v>
      </c>
      <c r="L15" s="61">
        <v>6429.56</v>
      </c>
      <c r="M15" s="61">
        <v>0</v>
      </c>
      <c r="N15" s="61">
        <v>53684.290000000015</v>
      </c>
    </row>
    <row r="16" spans="1:14" ht="33" customHeight="1" x14ac:dyDescent="0.2">
      <c r="A16" s="77" t="s">
        <v>252</v>
      </c>
      <c r="B16" s="64">
        <v>4559.29</v>
      </c>
      <c r="C16" s="62">
        <v>0</v>
      </c>
      <c r="D16" s="62">
        <v>7658.91</v>
      </c>
      <c r="E16" s="62">
        <v>5929</v>
      </c>
      <c r="F16" s="62">
        <v>7509.84</v>
      </c>
      <c r="G16" s="62">
        <v>6713.97</v>
      </c>
      <c r="H16" s="62">
        <v>5040.09</v>
      </c>
      <c r="I16" s="62">
        <v>5001.6600000000008</v>
      </c>
      <c r="J16" s="62">
        <v>2714.33</v>
      </c>
      <c r="K16" s="62">
        <v>538.6</v>
      </c>
      <c r="L16" s="62">
        <v>5708.9800000000005</v>
      </c>
      <c r="M16" s="62">
        <v>0</v>
      </c>
      <c r="N16" s="63">
        <v>51374.670000000013</v>
      </c>
    </row>
    <row r="17" spans="1:14" ht="33" customHeight="1" x14ac:dyDescent="0.2">
      <c r="A17" s="77" t="s">
        <v>234</v>
      </c>
      <c r="B17" s="64">
        <v>0</v>
      </c>
      <c r="C17" s="62">
        <v>0</v>
      </c>
      <c r="D17" s="62">
        <v>0</v>
      </c>
      <c r="E17" s="62">
        <v>0</v>
      </c>
      <c r="F17" s="62">
        <v>0</v>
      </c>
      <c r="G17" s="62">
        <v>0</v>
      </c>
      <c r="H17" s="62">
        <v>0</v>
      </c>
      <c r="I17" s="62">
        <v>0</v>
      </c>
      <c r="J17" s="62">
        <v>0</v>
      </c>
      <c r="K17" s="62">
        <v>0</v>
      </c>
      <c r="L17" s="62">
        <v>720.58</v>
      </c>
      <c r="M17" s="62">
        <v>0</v>
      </c>
      <c r="N17" s="63">
        <v>720.58</v>
      </c>
    </row>
    <row r="18" spans="1:14" ht="33" customHeight="1" x14ac:dyDescent="0.2">
      <c r="A18" s="77" t="s">
        <v>253</v>
      </c>
      <c r="B18" s="64">
        <v>0</v>
      </c>
      <c r="C18" s="62">
        <v>0</v>
      </c>
      <c r="D18" s="62">
        <v>552.46</v>
      </c>
      <c r="E18" s="62">
        <v>0</v>
      </c>
      <c r="F18" s="62">
        <v>0</v>
      </c>
      <c r="G18" s="62">
        <v>0</v>
      </c>
      <c r="H18" s="62">
        <v>0</v>
      </c>
      <c r="I18" s="62">
        <v>0</v>
      </c>
      <c r="J18" s="62">
        <v>1036.58</v>
      </c>
      <c r="K18" s="62">
        <v>0</v>
      </c>
      <c r="L18" s="62">
        <v>0</v>
      </c>
      <c r="M18" s="62">
        <v>0</v>
      </c>
      <c r="N18" s="63">
        <v>1589.04</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63">
        <v>0</v>
      </c>
    </row>
    <row r="21" spans="1:14" ht="33" customHeight="1" thickBot="1" x14ac:dyDescent="0.25">
      <c r="A21" s="65" t="s">
        <v>256</v>
      </c>
      <c r="B21" s="66">
        <v>3714</v>
      </c>
      <c r="C21" s="66">
        <v>8531.619999999999</v>
      </c>
      <c r="D21" s="66">
        <v>11296.84</v>
      </c>
      <c r="E21" s="66">
        <v>11789</v>
      </c>
      <c r="F21" s="66">
        <v>7282.24</v>
      </c>
      <c r="G21" s="66">
        <v>8307.1</v>
      </c>
      <c r="H21" s="66">
        <v>7597.92</v>
      </c>
      <c r="I21" s="66">
        <v>4903.3599999999997</v>
      </c>
      <c r="J21" s="66">
        <v>5495.82</v>
      </c>
      <c r="K21" s="66">
        <v>7191.4</v>
      </c>
      <c r="L21" s="66">
        <v>5220.2699999999995</v>
      </c>
      <c r="M21" s="66">
        <v>4004.84</v>
      </c>
      <c r="N21" s="66">
        <v>85334.41</v>
      </c>
    </row>
    <row r="22" spans="1:14" ht="33" customHeight="1" x14ac:dyDescent="0.2">
      <c r="A22" s="80" t="s">
        <v>257</v>
      </c>
      <c r="B22" s="62">
        <v>3714</v>
      </c>
      <c r="C22" s="62">
        <v>8531.619999999999</v>
      </c>
      <c r="D22" s="62">
        <v>10823.7</v>
      </c>
      <c r="E22" s="62">
        <v>11789</v>
      </c>
      <c r="F22" s="62">
        <v>5154</v>
      </c>
      <c r="G22" s="62">
        <v>7908.34</v>
      </c>
      <c r="H22" s="62">
        <v>5944.84</v>
      </c>
      <c r="I22" s="62">
        <v>3307.4399999999996</v>
      </c>
      <c r="J22" s="62">
        <v>5495.82</v>
      </c>
      <c r="K22" s="62">
        <v>5561.7</v>
      </c>
      <c r="L22" s="62">
        <v>3945.45</v>
      </c>
      <c r="M22" s="62">
        <v>2737.44</v>
      </c>
      <c r="N22" s="63">
        <v>74913.350000000006</v>
      </c>
    </row>
    <row r="23" spans="1:14" ht="33" customHeight="1" x14ac:dyDescent="0.2">
      <c r="A23" s="80" t="s">
        <v>258</v>
      </c>
      <c r="B23" s="62">
        <v>0</v>
      </c>
      <c r="C23" s="62">
        <v>0</v>
      </c>
      <c r="D23" s="62">
        <v>473.14</v>
      </c>
      <c r="E23" s="62">
        <v>0</v>
      </c>
      <c r="F23" s="62">
        <v>2128.2400000000002</v>
      </c>
      <c r="G23" s="62">
        <v>398.76</v>
      </c>
      <c r="H23" s="62">
        <v>1653.08</v>
      </c>
      <c r="I23" s="62">
        <v>1595.92</v>
      </c>
      <c r="J23" s="62">
        <v>0</v>
      </c>
      <c r="K23" s="62">
        <v>1629.6999999999998</v>
      </c>
      <c r="L23" s="62">
        <v>1274.82</v>
      </c>
      <c r="M23" s="62">
        <v>1267.4000000000001</v>
      </c>
      <c r="N23" s="63">
        <v>10421.06</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6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6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66">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6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63">
        <v>0</v>
      </c>
    </row>
    <row r="33" spans="1:14" ht="33" customHeight="1" thickBot="1" x14ac:dyDescent="0.25">
      <c r="A33" s="65" t="s">
        <v>268</v>
      </c>
      <c r="B33" s="67">
        <v>290</v>
      </c>
      <c r="C33" s="67">
        <v>217.5</v>
      </c>
      <c r="D33" s="67">
        <v>0</v>
      </c>
      <c r="E33" s="67">
        <v>85</v>
      </c>
      <c r="F33" s="67">
        <v>535</v>
      </c>
      <c r="G33" s="67">
        <v>290</v>
      </c>
      <c r="H33" s="67">
        <v>295</v>
      </c>
      <c r="I33" s="67">
        <v>305</v>
      </c>
      <c r="J33" s="67">
        <v>172.5</v>
      </c>
      <c r="K33" s="67">
        <v>40</v>
      </c>
      <c r="L33" s="67">
        <v>130</v>
      </c>
      <c r="M33" s="67">
        <v>227.5</v>
      </c>
      <c r="N33" s="67">
        <v>2587.5</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68">
        <v>0</v>
      </c>
    </row>
    <row r="35" spans="1:14" ht="33" customHeight="1" thickBot="1" x14ac:dyDescent="0.25">
      <c r="A35" s="80" t="s">
        <v>270</v>
      </c>
      <c r="B35" s="62">
        <v>290</v>
      </c>
      <c r="C35" s="62">
        <v>217.5</v>
      </c>
      <c r="D35" s="62">
        <v>0</v>
      </c>
      <c r="E35" s="62">
        <v>85</v>
      </c>
      <c r="F35" s="62">
        <v>535</v>
      </c>
      <c r="G35" s="62">
        <v>290</v>
      </c>
      <c r="H35" s="62">
        <v>295</v>
      </c>
      <c r="I35" s="62">
        <v>305</v>
      </c>
      <c r="J35" s="62">
        <v>172.5</v>
      </c>
      <c r="K35" s="62">
        <v>40</v>
      </c>
      <c r="L35" s="62">
        <v>130</v>
      </c>
      <c r="M35" s="62">
        <v>227.5</v>
      </c>
      <c r="N35" s="68">
        <v>2587.5</v>
      </c>
    </row>
    <row r="36" spans="1:14" ht="33" customHeight="1" thickBot="1" x14ac:dyDescent="0.25">
      <c r="A36" s="65" t="s">
        <v>271</v>
      </c>
      <c r="B36" s="66">
        <v>234060.05</v>
      </c>
      <c r="C36" s="66">
        <v>224965.04000000004</v>
      </c>
      <c r="D36" s="66">
        <v>292544.76000000007</v>
      </c>
      <c r="E36" s="66">
        <v>315344</v>
      </c>
      <c r="F36" s="66">
        <v>365662.15999999992</v>
      </c>
      <c r="G36" s="66">
        <v>351781.59999999992</v>
      </c>
      <c r="H36" s="66">
        <v>371366.64999999979</v>
      </c>
      <c r="I36" s="66">
        <v>398552.77</v>
      </c>
      <c r="J36" s="66">
        <v>354020.86</v>
      </c>
      <c r="K36" s="66">
        <v>253331.10000000003</v>
      </c>
      <c r="L36" s="66">
        <v>252624.80000000005</v>
      </c>
      <c r="M36" s="66">
        <v>257571.34000000008</v>
      </c>
      <c r="N36" s="66">
        <v>3671825.13</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68">
        <v>0</v>
      </c>
    </row>
    <row r="39" spans="1:14" ht="33" customHeight="1" x14ac:dyDescent="0.2">
      <c r="A39" s="80" t="s">
        <v>274</v>
      </c>
      <c r="B39" s="62">
        <v>31367.379999999997</v>
      </c>
      <c r="C39" s="62">
        <v>18224.39</v>
      </c>
      <c r="D39" s="62">
        <v>5813.39</v>
      </c>
      <c r="E39" s="62">
        <v>6864</v>
      </c>
      <c r="F39" s="62">
        <v>3339.2</v>
      </c>
      <c r="G39" s="62">
        <v>1497.68</v>
      </c>
      <c r="H39" s="62">
        <v>2452.73</v>
      </c>
      <c r="I39" s="62">
        <v>3383.5499999999997</v>
      </c>
      <c r="J39" s="62">
        <v>1466</v>
      </c>
      <c r="K39" s="62">
        <v>1434.5</v>
      </c>
      <c r="L39" s="62">
        <v>1485.4299999999998</v>
      </c>
      <c r="M39" s="62">
        <v>6217.9000000000005</v>
      </c>
      <c r="N39" s="68">
        <v>83546.14999999998</v>
      </c>
    </row>
    <row r="40" spans="1:14" ht="33" customHeight="1" x14ac:dyDescent="0.2">
      <c r="A40" s="80" t="s">
        <v>275</v>
      </c>
      <c r="B40" s="62">
        <v>49526.280000000006</v>
      </c>
      <c r="C40" s="62">
        <v>108858.20000000003</v>
      </c>
      <c r="D40" s="62">
        <v>153912.22000000003</v>
      </c>
      <c r="E40" s="62">
        <v>112733</v>
      </c>
      <c r="F40" s="62">
        <v>86507.25</v>
      </c>
      <c r="G40" s="62">
        <v>93237.319999999978</v>
      </c>
      <c r="H40" s="62">
        <v>121579.04000000001</v>
      </c>
      <c r="I40" s="62">
        <v>226048.74000000002</v>
      </c>
      <c r="J40" s="62">
        <v>107165.73</v>
      </c>
      <c r="K40" s="62">
        <v>114731.57999999999</v>
      </c>
      <c r="L40" s="62">
        <v>120009.39000000003</v>
      </c>
      <c r="M40" s="62">
        <v>91718.740000000049</v>
      </c>
      <c r="N40" s="68">
        <v>1386027.4900000002</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68">
        <v>0</v>
      </c>
    </row>
    <row r="42" spans="1:14" ht="33" customHeight="1" x14ac:dyDescent="0.2">
      <c r="A42" s="80" t="s">
        <v>277</v>
      </c>
      <c r="B42" s="62">
        <v>42981.060000000012</v>
      </c>
      <c r="C42" s="62">
        <v>69422.73000000001</v>
      </c>
      <c r="D42" s="62">
        <v>101760.5</v>
      </c>
      <c r="E42" s="62">
        <v>62621</v>
      </c>
      <c r="F42" s="62">
        <v>14502.91</v>
      </c>
      <c r="G42" s="62">
        <v>20393.499999999996</v>
      </c>
      <c r="H42" s="62">
        <v>26078.990000000005</v>
      </c>
      <c r="I42" s="62">
        <v>23842.670000000002</v>
      </c>
      <c r="J42" s="62">
        <v>12621.309999999998</v>
      </c>
      <c r="K42" s="62">
        <v>24358.199999999993</v>
      </c>
      <c r="L42" s="62">
        <v>22538.200000000004</v>
      </c>
      <c r="M42" s="62">
        <v>63277.439999999995</v>
      </c>
      <c r="N42" s="68">
        <v>484398.51</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68">
        <v>0</v>
      </c>
    </row>
    <row r="44" spans="1:14" ht="33" customHeight="1" x14ac:dyDescent="0.2">
      <c r="A44" s="80" t="s">
        <v>279</v>
      </c>
      <c r="B44" s="62">
        <v>2583.2999999999997</v>
      </c>
      <c r="C44" s="62">
        <v>1002.62</v>
      </c>
      <c r="D44" s="62">
        <v>19974.380000000005</v>
      </c>
      <c r="E44" s="62">
        <v>4354</v>
      </c>
      <c r="F44" s="62">
        <v>0</v>
      </c>
      <c r="G44" s="62">
        <v>-2</v>
      </c>
      <c r="H44" s="62">
        <v>0</v>
      </c>
      <c r="I44" s="62">
        <v>0</v>
      </c>
      <c r="J44" s="62">
        <v>1</v>
      </c>
      <c r="K44" s="62">
        <v>0</v>
      </c>
      <c r="L44" s="62">
        <v>0</v>
      </c>
      <c r="M44" s="62">
        <v>0</v>
      </c>
      <c r="N44" s="68">
        <v>27913.300000000003</v>
      </c>
    </row>
    <row r="45" spans="1:14" ht="33" customHeight="1" x14ac:dyDescent="0.2">
      <c r="A45" s="80" t="s">
        <v>280</v>
      </c>
      <c r="B45" s="62">
        <v>107602.02999999998</v>
      </c>
      <c r="C45" s="62">
        <v>27457.1</v>
      </c>
      <c r="D45" s="62">
        <v>11084.27</v>
      </c>
      <c r="E45" s="62">
        <v>128772</v>
      </c>
      <c r="F45" s="62">
        <v>261312.79999999993</v>
      </c>
      <c r="G45" s="62">
        <v>236655.09999999995</v>
      </c>
      <c r="H45" s="62">
        <v>221255.88999999978</v>
      </c>
      <c r="I45" s="62">
        <v>145277.80999999997</v>
      </c>
      <c r="J45" s="62">
        <v>232766.81999999998</v>
      </c>
      <c r="K45" s="62">
        <v>112806.82000000005</v>
      </c>
      <c r="L45" s="62">
        <v>108591.78000000003</v>
      </c>
      <c r="M45" s="62">
        <v>96357.260000000024</v>
      </c>
      <c r="N45" s="68">
        <v>1689939.68</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68">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66">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68">
        <v>0</v>
      </c>
    </row>
    <row r="50" spans="1:14" ht="33" customHeight="1" thickBot="1" x14ac:dyDescent="0.25">
      <c r="A50" s="65" t="s">
        <v>284</v>
      </c>
      <c r="B50" s="66">
        <v>0</v>
      </c>
      <c r="C50" s="66">
        <v>646.05999999999995</v>
      </c>
      <c r="D50" s="66">
        <v>846.83</v>
      </c>
      <c r="E50" s="66">
        <v>958</v>
      </c>
      <c r="F50" s="66">
        <v>975.81</v>
      </c>
      <c r="G50" s="66">
        <v>1350.3400000000001</v>
      </c>
      <c r="H50" s="66">
        <v>1254.07</v>
      </c>
      <c r="I50" s="66">
        <v>2421.46</v>
      </c>
      <c r="J50" s="66">
        <v>2017.3600000000001</v>
      </c>
      <c r="K50" s="66">
        <v>1494.9</v>
      </c>
      <c r="L50" s="66">
        <v>1543.14</v>
      </c>
      <c r="M50" s="66">
        <v>1467.61</v>
      </c>
      <c r="N50" s="66">
        <v>14975.58</v>
      </c>
    </row>
    <row r="51" spans="1:14" ht="33" customHeight="1" x14ac:dyDescent="0.2">
      <c r="A51" s="80" t="s">
        <v>285</v>
      </c>
      <c r="B51" s="62">
        <v>0</v>
      </c>
      <c r="C51" s="62">
        <v>646.05999999999995</v>
      </c>
      <c r="D51" s="62">
        <v>846.83</v>
      </c>
      <c r="E51" s="62">
        <v>958</v>
      </c>
      <c r="F51" s="62">
        <v>975.81</v>
      </c>
      <c r="G51" s="62">
        <v>1350.3400000000001</v>
      </c>
      <c r="H51" s="62">
        <v>1254.07</v>
      </c>
      <c r="I51" s="62">
        <v>2421.46</v>
      </c>
      <c r="J51" s="62">
        <v>2017.3600000000001</v>
      </c>
      <c r="K51" s="62">
        <v>1494.9</v>
      </c>
      <c r="L51" s="62">
        <v>1543.14</v>
      </c>
      <c r="M51" s="62">
        <v>1467.61</v>
      </c>
      <c r="N51" s="68">
        <v>14975.58</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68">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68">
        <v>0</v>
      </c>
    </row>
    <row r="61" spans="1:14" ht="33" customHeight="1" thickBot="1" x14ac:dyDescent="0.25">
      <c r="A61" s="65" t="s">
        <v>295</v>
      </c>
      <c r="B61" s="66">
        <v>850</v>
      </c>
      <c r="C61" s="66">
        <v>0</v>
      </c>
      <c r="D61" s="66">
        <v>0</v>
      </c>
      <c r="E61" s="66">
        <v>500</v>
      </c>
      <c r="F61" s="66">
        <v>595.79999999999995</v>
      </c>
      <c r="G61" s="66">
        <v>1088.58</v>
      </c>
      <c r="H61" s="66">
        <v>0</v>
      </c>
      <c r="I61" s="66">
        <v>985.68</v>
      </c>
      <c r="J61" s="66">
        <v>1500</v>
      </c>
      <c r="K61" s="66">
        <v>0</v>
      </c>
      <c r="L61" s="66">
        <v>1500</v>
      </c>
      <c r="M61" s="66">
        <v>0</v>
      </c>
      <c r="N61" s="66">
        <v>7020.0599999999995</v>
      </c>
    </row>
    <row r="62" spans="1:14" ht="33" customHeight="1" x14ac:dyDescent="0.2">
      <c r="A62" s="80" t="s">
        <v>296</v>
      </c>
      <c r="B62" s="62">
        <v>0</v>
      </c>
      <c r="C62" s="62">
        <v>0</v>
      </c>
      <c r="D62" s="62">
        <v>0</v>
      </c>
      <c r="E62" s="62">
        <v>0</v>
      </c>
      <c r="F62" s="62">
        <v>0</v>
      </c>
      <c r="G62" s="62">
        <v>0</v>
      </c>
      <c r="H62" s="62">
        <v>0</v>
      </c>
      <c r="I62" s="62">
        <v>0</v>
      </c>
      <c r="J62" s="62">
        <v>0</v>
      </c>
      <c r="K62" s="62">
        <v>0</v>
      </c>
      <c r="L62" s="62">
        <v>0</v>
      </c>
      <c r="M62" s="62">
        <v>0</v>
      </c>
      <c r="N62" s="68">
        <v>0</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68">
        <v>0</v>
      </c>
    </row>
    <row r="64" spans="1:14" ht="33" customHeight="1" x14ac:dyDescent="0.2">
      <c r="A64" s="80" t="s">
        <v>298</v>
      </c>
      <c r="B64" s="62">
        <v>850</v>
      </c>
      <c r="C64" s="62">
        <v>0</v>
      </c>
      <c r="D64" s="62">
        <v>0</v>
      </c>
      <c r="E64" s="62">
        <v>500</v>
      </c>
      <c r="F64" s="62">
        <v>595.79999999999995</v>
      </c>
      <c r="G64" s="62">
        <v>1088.58</v>
      </c>
      <c r="H64" s="62">
        <v>0</v>
      </c>
      <c r="I64" s="62">
        <v>985.68</v>
      </c>
      <c r="J64" s="62">
        <v>1500</v>
      </c>
      <c r="K64" s="62">
        <v>0</v>
      </c>
      <c r="L64" s="62">
        <v>1500</v>
      </c>
      <c r="M64" s="62">
        <v>0</v>
      </c>
      <c r="N64" s="68">
        <v>7020.0599999999995</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68">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68">
        <v>0</v>
      </c>
    </row>
    <row r="69" spans="1:14" ht="33" customHeight="1" thickBot="1" x14ac:dyDescent="0.25">
      <c r="A69" s="65" t="s">
        <v>303</v>
      </c>
      <c r="B69" s="66">
        <v>4825.7800000000007</v>
      </c>
      <c r="C69" s="66">
        <v>2388.9499999999998</v>
      </c>
      <c r="D69" s="66">
        <v>480</v>
      </c>
      <c r="E69" s="66">
        <v>4534</v>
      </c>
      <c r="F69" s="66">
        <v>3015.21</v>
      </c>
      <c r="G69" s="66">
        <v>3706.2000000000003</v>
      </c>
      <c r="H69" s="66">
        <v>4563.8900000000003</v>
      </c>
      <c r="I69" s="66">
        <v>3225.8500000000004</v>
      </c>
      <c r="J69" s="66">
        <v>3681.05</v>
      </c>
      <c r="K69" s="66">
        <v>4909</v>
      </c>
      <c r="L69" s="66">
        <v>6763.78</v>
      </c>
      <c r="M69" s="66">
        <v>480</v>
      </c>
      <c r="N69" s="66">
        <v>42573.71</v>
      </c>
    </row>
    <row r="70" spans="1:14" ht="33" customHeight="1" x14ac:dyDescent="0.2">
      <c r="A70" s="80" t="s">
        <v>304</v>
      </c>
      <c r="B70" s="62">
        <v>0</v>
      </c>
      <c r="C70" s="62">
        <v>0</v>
      </c>
      <c r="D70" s="62">
        <v>0</v>
      </c>
      <c r="E70" s="62">
        <v>0</v>
      </c>
      <c r="F70" s="62">
        <v>0</v>
      </c>
      <c r="G70" s="62">
        <v>0</v>
      </c>
      <c r="H70" s="62">
        <v>0</v>
      </c>
      <c r="I70" s="62">
        <v>0</v>
      </c>
      <c r="J70" s="62">
        <v>0</v>
      </c>
      <c r="K70" s="62">
        <v>0</v>
      </c>
      <c r="L70" s="62">
        <v>0</v>
      </c>
      <c r="M70" s="62">
        <v>0</v>
      </c>
      <c r="N70" s="68">
        <v>0</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68">
        <v>0</v>
      </c>
    </row>
    <row r="80" spans="1:14" ht="33" customHeight="1" x14ac:dyDescent="0.2">
      <c r="A80" s="80" t="s">
        <v>314</v>
      </c>
      <c r="B80" s="62">
        <v>1056</v>
      </c>
      <c r="C80" s="62">
        <v>960</v>
      </c>
      <c r="D80" s="62">
        <v>480</v>
      </c>
      <c r="E80" s="62">
        <v>960</v>
      </c>
      <c r="F80" s="62">
        <v>890.96</v>
      </c>
      <c r="G80" s="62">
        <v>-26.960000000000036</v>
      </c>
      <c r="H80" s="62">
        <v>1440</v>
      </c>
      <c r="I80" s="62">
        <v>386</v>
      </c>
      <c r="J80" s="62">
        <v>432</v>
      </c>
      <c r="K80" s="62">
        <v>1296</v>
      </c>
      <c r="L80" s="62">
        <v>912</v>
      </c>
      <c r="M80" s="62">
        <v>480</v>
      </c>
      <c r="N80" s="68">
        <v>9266</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68">
        <v>0</v>
      </c>
    </row>
    <row r="82" spans="1:14" ht="33" customHeight="1" x14ac:dyDescent="0.2">
      <c r="A82" s="80" t="s">
        <v>316</v>
      </c>
      <c r="B82" s="62">
        <v>3769.78</v>
      </c>
      <c r="C82" s="62">
        <v>1428.95</v>
      </c>
      <c r="D82" s="62">
        <v>0</v>
      </c>
      <c r="E82" s="62">
        <v>3574</v>
      </c>
      <c r="F82" s="62">
        <v>2124.25</v>
      </c>
      <c r="G82" s="62">
        <v>3733.1600000000003</v>
      </c>
      <c r="H82" s="62">
        <v>2833.8900000000003</v>
      </c>
      <c r="I82" s="62">
        <v>3026.2500000000005</v>
      </c>
      <c r="J82" s="62">
        <v>1582.05</v>
      </c>
      <c r="K82" s="62">
        <v>14.999999999999602</v>
      </c>
      <c r="L82" s="62">
        <v>4184.78</v>
      </c>
      <c r="M82" s="62">
        <v>0</v>
      </c>
      <c r="N82" s="68">
        <v>26272.109999999997</v>
      </c>
    </row>
    <row r="83" spans="1:14" ht="33" customHeight="1" x14ac:dyDescent="0.2">
      <c r="A83" s="80" t="s">
        <v>317</v>
      </c>
      <c r="B83" s="62">
        <v>0</v>
      </c>
      <c r="C83" s="62">
        <v>0</v>
      </c>
      <c r="D83" s="62">
        <v>0</v>
      </c>
      <c r="E83" s="62">
        <v>0</v>
      </c>
      <c r="F83" s="62">
        <v>0</v>
      </c>
      <c r="G83" s="62">
        <v>0</v>
      </c>
      <c r="H83" s="62">
        <v>290</v>
      </c>
      <c r="I83" s="62">
        <v>-186.4</v>
      </c>
      <c r="J83" s="62">
        <v>1667</v>
      </c>
      <c r="K83" s="62">
        <v>3598</v>
      </c>
      <c r="L83" s="62">
        <v>1667</v>
      </c>
      <c r="M83" s="62">
        <v>0</v>
      </c>
      <c r="N83" s="68">
        <v>7035.6</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68">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66">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68">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68">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66">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62">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62">
        <v>0</v>
      </c>
    </row>
    <row r="97" spans="1:14" ht="33" customHeight="1" thickBot="1" x14ac:dyDescent="0.25">
      <c r="A97" s="65" t="s">
        <v>329</v>
      </c>
      <c r="B97" s="66">
        <v>2700.88</v>
      </c>
      <c r="C97" s="66">
        <v>4251.28</v>
      </c>
      <c r="D97" s="66">
        <v>9620.2000000000007</v>
      </c>
      <c r="E97" s="66">
        <v>14818</v>
      </c>
      <c r="F97" s="66">
        <v>28423.939999999995</v>
      </c>
      <c r="G97" s="66">
        <v>30762.210000000003</v>
      </c>
      <c r="H97" s="66">
        <v>51256.74</v>
      </c>
      <c r="I97" s="66">
        <v>54586.619999999995</v>
      </c>
      <c r="J97" s="66">
        <v>46261.97</v>
      </c>
      <c r="K97" s="66">
        <v>45395.19999999999</v>
      </c>
      <c r="L97" s="66">
        <v>39789.320000000007</v>
      </c>
      <c r="M97" s="66">
        <v>25310.639999999999</v>
      </c>
      <c r="N97" s="66">
        <v>353177</v>
      </c>
    </row>
    <row r="98" spans="1:14" ht="33" customHeight="1" x14ac:dyDescent="0.2">
      <c r="A98" s="80" t="s">
        <v>330</v>
      </c>
      <c r="B98" s="62">
        <v>0</v>
      </c>
      <c r="C98" s="62">
        <v>0</v>
      </c>
      <c r="D98" s="62">
        <v>0</v>
      </c>
      <c r="E98" s="62">
        <v>0</v>
      </c>
      <c r="F98" s="62">
        <v>22741.839999999997</v>
      </c>
      <c r="G98" s="62">
        <v>6896.3600000000006</v>
      </c>
      <c r="H98" s="62">
        <v>14554.880000000003</v>
      </c>
      <c r="I98" s="62">
        <v>21202.969999999998</v>
      </c>
      <c r="J98" s="62">
        <v>5801.75</v>
      </c>
      <c r="K98" s="62">
        <v>16914.8</v>
      </c>
      <c r="L98" s="62">
        <v>25239.140000000003</v>
      </c>
      <c r="M98" s="62">
        <v>0</v>
      </c>
      <c r="N98" s="68">
        <v>113351.74</v>
      </c>
    </row>
    <row r="99" spans="1:14" ht="33" customHeight="1" x14ac:dyDescent="0.2">
      <c r="A99" s="80" t="s">
        <v>331</v>
      </c>
      <c r="B99" s="62">
        <v>0</v>
      </c>
      <c r="C99" s="62">
        <v>162.72</v>
      </c>
      <c r="D99" s="62">
        <v>1323.78</v>
      </c>
      <c r="E99" s="62">
        <v>12589</v>
      </c>
      <c r="F99" s="62">
        <v>1611.12</v>
      </c>
      <c r="G99" s="62">
        <v>0</v>
      </c>
      <c r="H99" s="62">
        <v>7913.0199999999986</v>
      </c>
      <c r="I99" s="62">
        <v>0</v>
      </c>
      <c r="J99" s="62">
        <v>0</v>
      </c>
      <c r="K99" s="62">
        <v>374</v>
      </c>
      <c r="L99" s="62">
        <v>584.79999999999995</v>
      </c>
      <c r="M99" s="62">
        <v>0</v>
      </c>
      <c r="N99" s="68">
        <v>24558.44</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68">
        <v>0</v>
      </c>
    </row>
    <row r="102" spans="1:14" ht="33" customHeight="1" x14ac:dyDescent="0.2">
      <c r="A102" s="80" t="s">
        <v>334</v>
      </c>
      <c r="B102" s="62">
        <v>2700.88</v>
      </c>
      <c r="C102" s="62">
        <v>4088.56</v>
      </c>
      <c r="D102" s="62">
        <v>8296.42</v>
      </c>
      <c r="E102" s="62">
        <v>2229</v>
      </c>
      <c r="F102" s="62">
        <v>4070.98</v>
      </c>
      <c r="G102" s="62">
        <v>7739.1400000000012</v>
      </c>
      <c r="H102" s="62">
        <v>11995.92</v>
      </c>
      <c r="I102" s="62">
        <v>12276.26</v>
      </c>
      <c r="J102" s="62">
        <v>16166.86</v>
      </c>
      <c r="K102" s="62">
        <v>18987.299999999996</v>
      </c>
      <c r="L102" s="62">
        <v>2544.04</v>
      </c>
      <c r="M102" s="62">
        <v>14417.519999999999</v>
      </c>
      <c r="N102" s="68">
        <v>105512.88</v>
      </c>
    </row>
    <row r="103" spans="1:14" ht="33" customHeight="1" x14ac:dyDescent="0.2">
      <c r="A103" s="80" t="s">
        <v>335</v>
      </c>
      <c r="B103" s="62">
        <v>0</v>
      </c>
      <c r="C103" s="62">
        <v>0</v>
      </c>
      <c r="D103" s="62">
        <v>0</v>
      </c>
      <c r="E103" s="62">
        <v>0</v>
      </c>
      <c r="F103" s="62">
        <v>0</v>
      </c>
      <c r="G103" s="62">
        <v>16126.710000000001</v>
      </c>
      <c r="H103" s="62">
        <v>16792.919999999998</v>
      </c>
      <c r="I103" s="62">
        <v>21107.39</v>
      </c>
      <c r="J103" s="62">
        <v>24293.360000000001</v>
      </c>
      <c r="K103" s="62">
        <v>9119.1</v>
      </c>
      <c r="L103" s="62">
        <v>11421.34</v>
      </c>
      <c r="M103" s="62">
        <v>10893.119999999999</v>
      </c>
      <c r="N103" s="68">
        <v>109753.94</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68">
        <v>0</v>
      </c>
    </row>
    <row r="106" spans="1:14" ht="33" customHeight="1" thickBot="1" x14ac:dyDescent="0.25">
      <c r="A106" s="65" t="s">
        <v>336</v>
      </c>
      <c r="B106" s="66">
        <v>0</v>
      </c>
      <c r="C106" s="66">
        <v>0</v>
      </c>
      <c r="D106" s="66">
        <v>0</v>
      </c>
      <c r="E106" s="66">
        <v>0</v>
      </c>
      <c r="F106" s="66">
        <v>0</v>
      </c>
      <c r="G106" s="66">
        <v>0</v>
      </c>
      <c r="H106" s="66">
        <v>515.44000000000005</v>
      </c>
      <c r="I106" s="66">
        <v>0</v>
      </c>
      <c r="J106" s="66">
        <v>0</v>
      </c>
      <c r="K106" s="66">
        <v>0</v>
      </c>
      <c r="L106" s="66">
        <v>0</v>
      </c>
      <c r="M106" s="66">
        <v>1188</v>
      </c>
      <c r="N106" s="66">
        <v>1703.44</v>
      </c>
    </row>
    <row r="107" spans="1:14" ht="33" customHeight="1" x14ac:dyDescent="0.2">
      <c r="A107" s="80" t="s">
        <v>337</v>
      </c>
      <c r="B107" s="62">
        <v>0</v>
      </c>
      <c r="C107" s="62">
        <v>0</v>
      </c>
      <c r="D107" s="62">
        <v>0</v>
      </c>
      <c r="E107" s="62">
        <v>0</v>
      </c>
      <c r="F107" s="62">
        <v>0</v>
      </c>
      <c r="G107" s="62">
        <v>0</v>
      </c>
      <c r="H107" s="62">
        <v>515.44000000000005</v>
      </c>
      <c r="I107" s="62">
        <v>0</v>
      </c>
      <c r="J107" s="62">
        <v>0</v>
      </c>
      <c r="K107" s="62">
        <v>0</v>
      </c>
      <c r="L107" s="62">
        <v>0</v>
      </c>
      <c r="M107" s="62">
        <v>1188</v>
      </c>
      <c r="N107" s="68">
        <v>1703.44</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68">
        <v>0</v>
      </c>
    </row>
    <row r="110" spans="1:14" ht="33" customHeight="1" thickBot="1" x14ac:dyDescent="0.25">
      <c r="A110" s="65" t="s">
        <v>339</v>
      </c>
      <c r="B110" s="66">
        <v>0</v>
      </c>
      <c r="C110" s="66">
        <v>0</v>
      </c>
      <c r="D110" s="66">
        <v>0</v>
      </c>
      <c r="E110" s="66">
        <v>42</v>
      </c>
      <c r="F110" s="66">
        <v>0</v>
      </c>
      <c r="G110" s="66">
        <v>0</v>
      </c>
      <c r="H110" s="66">
        <v>110.2</v>
      </c>
      <c r="I110" s="66">
        <v>16.600000000000001</v>
      </c>
      <c r="J110" s="66">
        <v>99.45</v>
      </c>
      <c r="K110" s="66">
        <v>99.5</v>
      </c>
      <c r="L110" s="66">
        <v>0</v>
      </c>
      <c r="M110" s="66">
        <v>750</v>
      </c>
      <c r="N110" s="66">
        <v>1117.75</v>
      </c>
    </row>
    <row r="111" spans="1:14" ht="33" customHeight="1" thickBot="1" x14ac:dyDescent="0.25">
      <c r="A111" s="81" t="s">
        <v>339</v>
      </c>
      <c r="B111" s="70">
        <v>0</v>
      </c>
      <c r="C111" s="70">
        <v>0</v>
      </c>
      <c r="D111" s="70">
        <v>0</v>
      </c>
      <c r="E111" s="70">
        <v>42</v>
      </c>
      <c r="F111" s="70">
        <v>0</v>
      </c>
      <c r="G111" s="70">
        <v>0</v>
      </c>
      <c r="H111" s="70">
        <v>110.2</v>
      </c>
      <c r="I111" s="70">
        <v>16.600000000000001</v>
      </c>
      <c r="J111" s="70">
        <v>99.45</v>
      </c>
      <c r="K111" s="70">
        <v>99.5</v>
      </c>
      <c r="L111" s="70">
        <v>0</v>
      </c>
      <c r="M111" s="70">
        <v>750</v>
      </c>
      <c r="N111" s="71">
        <v>1117.75</v>
      </c>
    </row>
    <row r="112" spans="1:14" ht="33" customHeight="1" thickBot="1" x14ac:dyDescent="0.25">
      <c r="A112" s="112" t="s">
        <v>250</v>
      </c>
      <c r="B112" s="115">
        <v>251000</v>
      </c>
      <c r="C112" s="115">
        <v>241000.45000000004</v>
      </c>
      <c r="D112" s="115">
        <v>323000.00000000012</v>
      </c>
      <c r="E112" s="115">
        <v>353999</v>
      </c>
      <c r="F112" s="115">
        <v>413999.99999999994</v>
      </c>
      <c r="G112" s="115">
        <v>404000</v>
      </c>
      <c r="H112" s="115">
        <v>441999.99999999983</v>
      </c>
      <c r="I112" s="115">
        <v>469999</v>
      </c>
      <c r="J112" s="115">
        <v>416999.92</v>
      </c>
      <c r="K112" s="115">
        <v>312999.70000000007</v>
      </c>
      <c r="L112" s="115">
        <v>314000.87000000011</v>
      </c>
      <c r="M112" s="115">
        <v>290999.93000000011</v>
      </c>
      <c r="N112" s="115">
        <v>4233998.87</v>
      </c>
    </row>
    <row r="113" spans="1:14" ht="33" customHeight="1" x14ac:dyDescent="0.2"/>
    <row r="114" spans="1:14" ht="33" customHeight="1" x14ac:dyDescent="0.2">
      <c r="A114" s="85"/>
    </row>
    <row r="115" spans="1:14" ht="33" customHeight="1" x14ac:dyDescent="0.2">
      <c r="A115" s="220" t="s">
        <v>354</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0</v>
      </c>
      <c r="D118" s="61">
        <v>0</v>
      </c>
      <c r="E118" s="61">
        <v>0</v>
      </c>
      <c r="F118" s="61">
        <v>0</v>
      </c>
      <c r="G118" s="61">
        <v>0</v>
      </c>
      <c r="H118" s="61">
        <v>0</v>
      </c>
      <c r="I118" s="61">
        <v>0</v>
      </c>
      <c r="J118" s="61">
        <v>0</v>
      </c>
      <c r="K118" s="61">
        <v>0</v>
      </c>
      <c r="L118" s="61">
        <v>0</v>
      </c>
      <c r="M118" s="61">
        <v>0</v>
      </c>
      <c r="N118" s="61">
        <v>0</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0</v>
      </c>
      <c r="L123" s="62">
        <v>0</v>
      </c>
      <c r="M123" s="62">
        <v>0</v>
      </c>
      <c r="N123" s="63">
        <v>0</v>
      </c>
    </row>
    <row r="124" spans="1:14" ht="33" customHeight="1" thickBot="1" x14ac:dyDescent="0.25">
      <c r="A124" s="65" t="s">
        <v>256</v>
      </c>
      <c r="B124" s="66">
        <v>53526.81</v>
      </c>
      <c r="C124" s="66">
        <v>45823.71</v>
      </c>
      <c r="D124" s="66">
        <v>46753.72</v>
      </c>
      <c r="E124" s="66">
        <v>55068.299999999996</v>
      </c>
      <c r="F124" s="66">
        <v>45650.960000000006</v>
      </c>
      <c r="G124" s="66">
        <v>53290.54</v>
      </c>
      <c r="H124" s="66">
        <v>42590.15</v>
      </c>
      <c r="I124" s="66">
        <v>49879.11</v>
      </c>
      <c r="J124" s="66">
        <v>51682.6</v>
      </c>
      <c r="K124" s="66">
        <v>17707.580000000002</v>
      </c>
      <c r="L124" s="66">
        <v>30471.73</v>
      </c>
      <c r="M124" s="66">
        <v>39009.29</v>
      </c>
      <c r="N124" s="66">
        <v>531454.5</v>
      </c>
    </row>
    <row r="125" spans="1:14" ht="33" customHeight="1" x14ac:dyDescent="0.2">
      <c r="A125" s="80" t="s">
        <v>257</v>
      </c>
      <c r="B125" s="62">
        <v>4375.6099999999997</v>
      </c>
      <c r="C125" s="62">
        <v>5418.72</v>
      </c>
      <c r="D125" s="62">
        <v>3410.18</v>
      </c>
      <c r="E125" s="62">
        <v>3667.63</v>
      </c>
      <c r="F125" s="62">
        <v>27.3</v>
      </c>
      <c r="G125" s="62">
        <v>2411.5</v>
      </c>
      <c r="H125" s="62">
        <v>0</v>
      </c>
      <c r="I125" s="62">
        <v>99.82</v>
      </c>
      <c r="J125" s="62">
        <v>68.53</v>
      </c>
      <c r="K125" s="62">
        <v>33.94</v>
      </c>
      <c r="L125" s="62">
        <v>66.66</v>
      </c>
      <c r="M125" s="62">
        <v>0</v>
      </c>
      <c r="N125" s="63">
        <v>19579.889999999996</v>
      </c>
    </row>
    <row r="126" spans="1:14" ht="33" customHeight="1" x14ac:dyDescent="0.2">
      <c r="A126" s="80" t="s">
        <v>258</v>
      </c>
      <c r="B126" s="62">
        <v>46935.839999999997</v>
      </c>
      <c r="C126" s="62">
        <v>39924.99</v>
      </c>
      <c r="D126" s="62">
        <v>40860.07</v>
      </c>
      <c r="E126" s="62">
        <v>47338.61</v>
      </c>
      <c r="F126" s="62">
        <v>40653.47</v>
      </c>
      <c r="G126" s="62">
        <v>43735.54</v>
      </c>
      <c r="H126" s="62">
        <v>38125.730000000003</v>
      </c>
      <c r="I126" s="62">
        <v>43980.79</v>
      </c>
      <c r="J126" s="62">
        <v>44642.39</v>
      </c>
      <c r="K126" s="62">
        <v>15912.29</v>
      </c>
      <c r="L126" s="62">
        <v>26206.21</v>
      </c>
      <c r="M126" s="62">
        <v>32929.69</v>
      </c>
      <c r="N126" s="63">
        <v>461245.62</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1405.36</v>
      </c>
      <c r="C128" s="62">
        <v>0</v>
      </c>
      <c r="D128" s="62">
        <v>2009.47</v>
      </c>
      <c r="E128" s="62">
        <v>2682.06</v>
      </c>
      <c r="F128" s="62">
        <v>4087.19</v>
      </c>
      <c r="G128" s="62">
        <v>5403.5</v>
      </c>
      <c r="H128" s="62">
        <v>4014.42</v>
      </c>
      <c r="I128" s="62">
        <v>5078.5</v>
      </c>
      <c r="J128" s="62">
        <v>5081.68</v>
      </c>
      <c r="K128" s="62">
        <v>1251.3499999999999</v>
      </c>
      <c r="L128" s="62">
        <v>3779.86</v>
      </c>
      <c r="M128" s="62">
        <v>5069.6000000000004</v>
      </c>
      <c r="N128" s="63">
        <v>39862.99</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810</v>
      </c>
      <c r="C130" s="62">
        <v>480</v>
      </c>
      <c r="D130" s="62">
        <v>474</v>
      </c>
      <c r="E130" s="62">
        <v>1380</v>
      </c>
      <c r="F130" s="62">
        <v>883</v>
      </c>
      <c r="G130" s="62">
        <v>1740</v>
      </c>
      <c r="H130" s="62">
        <v>450</v>
      </c>
      <c r="I130" s="62">
        <v>720</v>
      </c>
      <c r="J130" s="62">
        <v>1890</v>
      </c>
      <c r="K130" s="62">
        <v>510</v>
      </c>
      <c r="L130" s="62">
        <v>419</v>
      </c>
      <c r="M130" s="62">
        <v>1010</v>
      </c>
      <c r="N130" s="63">
        <v>10766</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1782</v>
      </c>
      <c r="C136" s="67">
        <v>1814</v>
      </c>
      <c r="D136" s="67">
        <v>2292</v>
      </c>
      <c r="E136" s="67">
        <v>3032</v>
      </c>
      <c r="F136" s="67">
        <v>2526</v>
      </c>
      <c r="G136" s="67">
        <v>2668</v>
      </c>
      <c r="H136" s="67">
        <v>3066</v>
      </c>
      <c r="I136" s="67">
        <v>3336</v>
      </c>
      <c r="J136" s="67">
        <v>3092</v>
      </c>
      <c r="K136" s="67">
        <v>2232</v>
      </c>
      <c r="L136" s="67">
        <v>2082</v>
      </c>
      <c r="M136" s="67">
        <v>2560</v>
      </c>
      <c r="N136" s="67">
        <v>30482</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1782</v>
      </c>
      <c r="C138" s="62">
        <v>1814</v>
      </c>
      <c r="D138" s="62">
        <v>2292</v>
      </c>
      <c r="E138" s="62">
        <v>3032</v>
      </c>
      <c r="F138" s="62">
        <v>2526</v>
      </c>
      <c r="G138" s="62">
        <v>2668</v>
      </c>
      <c r="H138" s="62">
        <v>3066</v>
      </c>
      <c r="I138" s="62">
        <v>3336</v>
      </c>
      <c r="J138" s="62">
        <v>3092</v>
      </c>
      <c r="K138" s="62">
        <v>2232</v>
      </c>
      <c r="L138" s="62">
        <v>2082</v>
      </c>
      <c r="M138" s="62">
        <v>2560</v>
      </c>
      <c r="N138" s="68">
        <v>30482</v>
      </c>
    </row>
    <row r="139" spans="1:14" ht="33" customHeight="1" thickBot="1" x14ac:dyDescent="0.25">
      <c r="A139" s="65" t="s">
        <v>271</v>
      </c>
      <c r="B139" s="66">
        <v>185619.09</v>
      </c>
      <c r="C139" s="66">
        <v>179923.88999999998</v>
      </c>
      <c r="D139" s="66">
        <v>228444.99</v>
      </c>
      <c r="E139" s="66">
        <v>164795.35999999999</v>
      </c>
      <c r="F139" s="66">
        <v>314233.39</v>
      </c>
      <c r="G139" s="66">
        <v>314976.65999999997</v>
      </c>
      <c r="H139" s="66">
        <v>319237.98</v>
      </c>
      <c r="I139" s="66">
        <v>291348.37</v>
      </c>
      <c r="J139" s="66">
        <v>326894.75</v>
      </c>
      <c r="K139" s="66">
        <v>372267.38999999996</v>
      </c>
      <c r="L139" s="66">
        <v>355009.56</v>
      </c>
      <c r="M139" s="66">
        <v>211883.68</v>
      </c>
      <c r="N139" s="66">
        <v>3264635.11</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7880.63</v>
      </c>
      <c r="C143" s="62">
        <v>16277.46</v>
      </c>
      <c r="D143" s="62">
        <v>84717.4</v>
      </c>
      <c r="E143" s="62">
        <v>24989.62</v>
      </c>
      <c r="F143" s="62">
        <v>0</v>
      </c>
      <c r="G143" s="62">
        <v>509.86</v>
      </c>
      <c r="H143" s="62">
        <v>75223.86</v>
      </c>
      <c r="I143" s="62">
        <v>139572.23000000001</v>
      </c>
      <c r="J143" s="62">
        <v>70196.95</v>
      </c>
      <c r="K143" s="62">
        <v>83639.539999999994</v>
      </c>
      <c r="L143" s="62">
        <v>74634.42</v>
      </c>
      <c r="M143" s="62">
        <v>21540.3</v>
      </c>
      <c r="N143" s="68">
        <v>599182.27</v>
      </c>
    </row>
    <row r="144" spans="1:14" ht="33" customHeight="1" x14ac:dyDescent="0.2">
      <c r="A144" s="80" t="s">
        <v>276</v>
      </c>
      <c r="B144" s="62">
        <v>8990</v>
      </c>
      <c r="C144" s="62">
        <v>10300</v>
      </c>
      <c r="D144" s="62">
        <v>14240</v>
      </c>
      <c r="E144" s="62">
        <v>9310</v>
      </c>
      <c r="F144" s="62">
        <v>10240</v>
      </c>
      <c r="G144" s="62">
        <v>12520</v>
      </c>
      <c r="H144" s="62">
        <v>14209</v>
      </c>
      <c r="I144" s="62">
        <v>16909</v>
      </c>
      <c r="J144" s="62">
        <v>16340</v>
      </c>
      <c r="K144" s="62">
        <v>12850</v>
      </c>
      <c r="L144" s="62">
        <v>9910</v>
      </c>
      <c r="M144" s="62">
        <v>10380</v>
      </c>
      <c r="N144" s="68">
        <v>146198</v>
      </c>
    </row>
    <row r="145" spans="1:14" ht="33" customHeight="1" x14ac:dyDescent="0.2">
      <c r="A145" s="80" t="s">
        <v>277</v>
      </c>
      <c r="B145" s="62">
        <v>0</v>
      </c>
      <c r="C145" s="62">
        <v>0</v>
      </c>
      <c r="D145" s="62">
        <v>12443.56</v>
      </c>
      <c r="E145" s="62">
        <v>5595.82</v>
      </c>
      <c r="F145" s="62">
        <v>2372.89</v>
      </c>
      <c r="G145" s="62">
        <v>0</v>
      </c>
      <c r="H145" s="62">
        <v>0</v>
      </c>
      <c r="I145" s="62">
        <v>0</v>
      </c>
      <c r="J145" s="62">
        <v>0</v>
      </c>
      <c r="K145" s="62">
        <v>0</v>
      </c>
      <c r="L145" s="62">
        <v>29979.34</v>
      </c>
      <c r="M145" s="62">
        <v>8059</v>
      </c>
      <c r="N145" s="68">
        <v>58450.61</v>
      </c>
    </row>
    <row r="146" spans="1:14" ht="33" customHeight="1" x14ac:dyDescent="0.2">
      <c r="A146" s="80" t="s">
        <v>278</v>
      </c>
      <c r="B146" s="62">
        <v>0</v>
      </c>
      <c r="C146" s="62">
        <v>0</v>
      </c>
      <c r="D146" s="62">
        <v>0</v>
      </c>
      <c r="E146" s="62">
        <v>0</v>
      </c>
      <c r="F146" s="62">
        <v>0</v>
      </c>
      <c r="G146" s="62">
        <v>0</v>
      </c>
      <c r="H146" s="62">
        <v>1524.83</v>
      </c>
      <c r="I146" s="62">
        <v>0</v>
      </c>
      <c r="J146" s="62">
        <v>0</v>
      </c>
      <c r="K146" s="62">
        <v>0</v>
      </c>
      <c r="L146" s="62">
        <v>1540.11</v>
      </c>
      <c r="M146" s="62">
        <v>0</v>
      </c>
      <c r="N146" s="68">
        <v>3064.9399999999996</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165798.46</v>
      </c>
      <c r="C148" s="62">
        <v>151621.43</v>
      </c>
      <c r="D148" s="62">
        <v>114744.03</v>
      </c>
      <c r="E148" s="62">
        <v>121574.92</v>
      </c>
      <c r="F148" s="62">
        <v>299220.5</v>
      </c>
      <c r="G148" s="62">
        <v>300096.8</v>
      </c>
      <c r="H148" s="62">
        <v>221398.79</v>
      </c>
      <c r="I148" s="62">
        <v>128617.14</v>
      </c>
      <c r="J148" s="62">
        <v>238805.3</v>
      </c>
      <c r="K148" s="62">
        <v>271743.55</v>
      </c>
      <c r="L148" s="62">
        <v>235520.69</v>
      </c>
      <c r="M148" s="62">
        <v>167629.38</v>
      </c>
      <c r="N148" s="68">
        <v>2416770.9900000002</v>
      </c>
    </row>
    <row r="149" spans="1:14" ht="33" customHeight="1" x14ac:dyDescent="0.2">
      <c r="A149" s="80" t="s">
        <v>281</v>
      </c>
      <c r="B149" s="62">
        <v>0</v>
      </c>
      <c r="C149" s="62">
        <v>0</v>
      </c>
      <c r="D149" s="62">
        <v>0</v>
      </c>
      <c r="E149" s="62">
        <v>0</v>
      </c>
      <c r="F149" s="62">
        <v>0</v>
      </c>
      <c r="G149" s="62">
        <v>0</v>
      </c>
      <c r="H149" s="62">
        <v>0</v>
      </c>
      <c r="I149" s="62">
        <v>0</v>
      </c>
      <c r="J149" s="62">
        <v>0</v>
      </c>
      <c r="K149" s="62">
        <v>0</v>
      </c>
      <c r="L149" s="62">
        <v>0</v>
      </c>
      <c r="M149" s="62">
        <v>0</v>
      </c>
      <c r="N149" s="68">
        <v>0</v>
      </c>
    </row>
    <row r="150" spans="1:14" ht="33" customHeight="1" thickBot="1" x14ac:dyDescent="0.25">
      <c r="A150" s="80" t="s">
        <v>282</v>
      </c>
      <c r="B150" s="62">
        <v>2950</v>
      </c>
      <c r="C150" s="62">
        <v>1725</v>
      </c>
      <c r="D150" s="62">
        <v>2300</v>
      </c>
      <c r="E150" s="62">
        <v>3325</v>
      </c>
      <c r="F150" s="62">
        <v>2400</v>
      </c>
      <c r="G150" s="62">
        <v>1850</v>
      </c>
      <c r="H150" s="62">
        <v>6881.5</v>
      </c>
      <c r="I150" s="62">
        <v>6250</v>
      </c>
      <c r="J150" s="62">
        <v>1552.5</v>
      </c>
      <c r="K150" s="62">
        <v>4034.3</v>
      </c>
      <c r="L150" s="62">
        <v>3425</v>
      </c>
      <c r="M150" s="62">
        <v>4275</v>
      </c>
      <c r="N150" s="68">
        <v>40968.300000000003</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18335.919999999998</v>
      </c>
      <c r="C153" s="66">
        <v>11141.15</v>
      </c>
      <c r="D153" s="66">
        <v>20132.419999999998</v>
      </c>
      <c r="E153" s="66">
        <v>27141.63</v>
      </c>
      <c r="F153" s="66">
        <v>26855.58</v>
      </c>
      <c r="G153" s="66">
        <v>22804.76</v>
      </c>
      <c r="H153" s="66">
        <v>25414.01</v>
      </c>
      <c r="I153" s="66">
        <v>6750.87</v>
      </c>
      <c r="J153" s="66">
        <v>21662.27</v>
      </c>
      <c r="K153" s="66">
        <v>22776.94</v>
      </c>
      <c r="L153" s="66">
        <v>20482.45</v>
      </c>
      <c r="M153" s="66">
        <v>18977.13</v>
      </c>
      <c r="N153" s="66">
        <v>242475.13</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18335.919999999998</v>
      </c>
      <c r="C155" s="62">
        <v>8999.09</v>
      </c>
      <c r="D155" s="62">
        <v>20132.419999999998</v>
      </c>
      <c r="E155" s="62">
        <v>27141.63</v>
      </c>
      <c r="F155" s="62">
        <v>26855.58</v>
      </c>
      <c r="G155" s="62">
        <v>22804.76</v>
      </c>
      <c r="H155" s="62">
        <v>25414.01</v>
      </c>
      <c r="I155" s="62">
        <v>6750.87</v>
      </c>
      <c r="J155" s="62">
        <v>21662.27</v>
      </c>
      <c r="K155" s="62">
        <v>22776.94</v>
      </c>
      <c r="L155" s="62">
        <v>20482.45</v>
      </c>
      <c r="M155" s="62">
        <v>18977.13</v>
      </c>
      <c r="N155" s="68">
        <v>240333.07</v>
      </c>
    </row>
    <row r="156" spans="1:14" ht="33" customHeight="1" x14ac:dyDescent="0.2">
      <c r="A156" s="80" t="s">
        <v>287</v>
      </c>
      <c r="B156" s="62">
        <v>0</v>
      </c>
      <c r="C156" s="62">
        <v>0</v>
      </c>
      <c r="D156" s="62">
        <v>0</v>
      </c>
      <c r="E156" s="62">
        <v>0</v>
      </c>
      <c r="F156" s="62">
        <v>0</v>
      </c>
      <c r="G156" s="62">
        <v>0</v>
      </c>
      <c r="H156" s="62">
        <v>0</v>
      </c>
      <c r="I156" s="62">
        <v>0</v>
      </c>
      <c r="J156" s="62">
        <v>0</v>
      </c>
      <c r="K156" s="62">
        <v>0</v>
      </c>
      <c r="L156" s="62">
        <v>0</v>
      </c>
      <c r="M156" s="62">
        <v>0</v>
      </c>
      <c r="N156" s="68">
        <v>0</v>
      </c>
    </row>
    <row r="157" spans="1:14" ht="33" customHeight="1" x14ac:dyDescent="0.2">
      <c r="A157" s="80" t="s">
        <v>288</v>
      </c>
      <c r="B157" s="62">
        <v>0</v>
      </c>
      <c r="C157" s="62">
        <v>2142.06</v>
      </c>
      <c r="D157" s="62">
        <v>0</v>
      </c>
      <c r="E157" s="62">
        <v>0</v>
      </c>
      <c r="F157" s="62">
        <v>0</v>
      </c>
      <c r="G157" s="62">
        <v>0</v>
      </c>
      <c r="H157" s="62">
        <v>0</v>
      </c>
      <c r="I157" s="62">
        <v>0</v>
      </c>
      <c r="J157" s="62">
        <v>0</v>
      </c>
      <c r="K157" s="62">
        <v>0</v>
      </c>
      <c r="L157" s="62">
        <v>0</v>
      </c>
      <c r="M157" s="62">
        <v>0</v>
      </c>
      <c r="N157" s="68">
        <v>2142.06</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6059.03</v>
      </c>
      <c r="C164" s="66">
        <v>500</v>
      </c>
      <c r="D164" s="66">
        <v>2946.15</v>
      </c>
      <c r="E164" s="66">
        <v>3964.87</v>
      </c>
      <c r="F164" s="66">
        <v>8398.369999999999</v>
      </c>
      <c r="G164" s="66">
        <v>18943.28</v>
      </c>
      <c r="H164" s="66">
        <v>18137.18</v>
      </c>
      <c r="I164" s="66">
        <v>18329.39</v>
      </c>
      <c r="J164" s="66">
        <v>13493.119999999999</v>
      </c>
      <c r="K164" s="66">
        <v>13116.04</v>
      </c>
      <c r="L164" s="66">
        <v>14839.630000000001</v>
      </c>
      <c r="M164" s="66">
        <v>16945.14</v>
      </c>
      <c r="N164" s="66">
        <v>135672.20000000001</v>
      </c>
    </row>
    <row r="165" spans="1:14" ht="33" customHeight="1" x14ac:dyDescent="0.2">
      <c r="A165" s="80" t="s">
        <v>296</v>
      </c>
      <c r="B165" s="62">
        <v>6059.03</v>
      </c>
      <c r="C165" s="62">
        <v>0</v>
      </c>
      <c r="D165" s="62">
        <v>2946.15</v>
      </c>
      <c r="E165" s="62">
        <v>3368.87</v>
      </c>
      <c r="F165" s="62">
        <v>4818.58</v>
      </c>
      <c r="G165" s="62">
        <v>13018.89</v>
      </c>
      <c r="H165" s="62">
        <v>13574.38</v>
      </c>
      <c r="I165" s="62">
        <v>13273.95</v>
      </c>
      <c r="J165" s="62">
        <v>8802.92</v>
      </c>
      <c r="K165" s="62">
        <v>6034.28</v>
      </c>
      <c r="L165" s="62">
        <v>5991.07</v>
      </c>
      <c r="M165" s="62">
        <v>5752.42</v>
      </c>
      <c r="N165" s="68">
        <v>83640.539999999994</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500</v>
      </c>
      <c r="D167" s="62">
        <v>0</v>
      </c>
      <c r="E167" s="62">
        <v>596</v>
      </c>
      <c r="F167" s="62">
        <v>3579.79</v>
      </c>
      <c r="G167" s="62">
        <v>2305.39</v>
      </c>
      <c r="H167" s="62">
        <v>3011.8</v>
      </c>
      <c r="I167" s="62">
        <v>2064.2399999999998</v>
      </c>
      <c r="J167" s="62">
        <v>1995</v>
      </c>
      <c r="K167" s="62">
        <v>1400</v>
      </c>
      <c r="L167" s="62">
        <v>750</v>
      </c>
      <c r="M167" s="62">
        <v>650</v>
      </c>
      <c r="N167" s="68">
        <v>16852.22</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0</v>
      </c>
      <c r="C170" s="62">
        <v>0</v>
      </c>
      <c r="D170" s="62">
        <v>0</v>
      </c>
      <c r="E170" s="62">
        <v>0</v>
      </c>
      <c r="F170" s="62">
        <v>0</v>
      </c>
      <c r="G170" s="62">
        <v>0</v>
      </c>
      <c r="H170" s="62">
        <v>0</v>
      </c>
      <c r="I170" s="62">
        <v>912</v>
      </c>
      <c r="J170" s="62">
        <v>2695.2</v>
      </c>
      <c r="K170" s="62">
        <v>5681.76</v>
      </c>
      <c r="L170" s="62">
        <v>8098.56</v>
      </c>
      <c r="M170" s="62">
        <v>10542.72</v>
      </c>
      <c r="N170" s="68">
        <v>27930.239999999998</v>
      </c>
    </row>
    <row r="171" spans="1:14" ht="33" customHeight="1" thickBot="1" x14ac:dyDescent="0.25">
      <c r="A171" s="80" t="s">
        <v>302</v>
      </c>
      <c r="B171" s="62">
        <v>0</v>
      </c>
      <c r="C171" s="62">
        <v>0</v>
      </c>
      <c r="D171" s="62">
        <v>0</v>
      </c>
      <c r="E171" s="62">
        <v>0</v>
      </c>
      <c r="F171" s="62">
        <v>0</v>
      </c>
      <c r="G171" s="62">
        <v>3619</v>
      </c>
      <c r="H171" s="62">
        <v>1551</v>
      </c>
      <c r="I171" s="62">
        <v>2079.1999999999998</v>
      </c>
      <c r="J171" s="62">
        <v>0</v>
      </c>
      <c r="K171" s="62">
        <v>0</v>
      </c>
      <c r="L171" s="62">
        <v>0</v>
      </c>
      <c r="M171" s="62">
        <v>0</v>
      </c>
      <c r="N171" s="68">
        <v>7249.2</v>
      </c>
    </row>
    <row r="172" spans="1:14" ht="33" customHeight="1" thickBot="1" x14ac:dyDescent="0.25">
      <c r="A172" s="65" t="s">
        <v>303</v>
      </c>
      <c r="B172" s="66">
        <v>49895.06</v>
      </c>
      <c r="C172" s="66">
        <v>39490.699999999997</v>
      </c>
      <c r="D172" s="66">
        <v>16508.330000000002</v>
      </c>
      <c r="E172" s="66">
        <v>50905.47</v>
      </c>
      <c r="F172" s="66">
        <v>43080.979999999996</v>
      </c>
      <c r="G172" s="66">
        <v>26344.15</v>
      </c>
      <c r="H172" s="66">
        <v>41265.949999999997</v>
      </c>
      <c r="I172" s="66">
        <v>46923.65</v>
      </c>
      <c r="J172" s="66">
        <v>51165.520000000004</v>
      </c>
      <c r="K172" s="66">
        <v>57793.5</v>
      </c>
      <c r="L172" s="66">
        <v>69872.59</v>
      </c>
      <c r="M172" s="66">
        <v>59793.89</v>
      </c>
      <c r="N172" s="66">
        <v>553039.79</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3836</v>
      </c>
      <c r="C175" s="62">
        <v>3516</v>
      </c>
      <c r="D175" s="62">
        <v>2632</v>
      </c>
      <c r="E175" s="62">
        <v>3328</v>
      </c>
      <c r="F175" s="62">
        <v>2504</v>
      </c>
      <c r="G175" s="62">
        <v>0</v>
      </c>
      <c r="H175" s="62">
        <v>0</v>
      </c>
      <c r="I175" s="62">
        <v>0</v>
      </c>
      <c r="J175" s="62">
        <v>0</v>
      </c>
      <c r="K175" s="62">
        <v>0</v>
      </c>
      <c r="L175" s="62">
        <v>0</v>
      </c>
      <c r="M175" s="62">
        <v>0</v>
      </c>
      <c r="N175" s="68">
        <v>15816</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0</v>
      </c>
      <c r="C177" s="62">
        <v>0</v>
      </c>
      <c r="D177" s="62">
        <v>0</v>
      </c>
      <c r="E177" s="62">
        <v>0</v>
      </c>
      <c r="F177" s="62">
        <v>0</v>
      </c>
      <c r="G177" s="62">
        <v>0</v>
      </c>
      <c r="H177" s="62">
        <v>0</v>
      </c>
      <c r="I177" s="62">
        <v>0</v>
      </c>
      <c r="J177" s="62">
        <v>7569.87</v>
      </c>
      <c r="K177" s="62">
        <v>10648.18</v>
      </c>
      <c r="L177" s="62">
        <v>11991.22</v>
      </c>
      <c r="M177" s="62">
        <v>13308.97</v>
      </c>
      <c r="N177" s="68">
        <v>43518.239999999998</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0</v>
      </c>
      <c r="C179" s="62">
        <v>0</v>
      </c>
      <c r="D179" s="62">
        <v>0</v>
      </c>
      <c r="E179" s="62">
        <v>0</v>
      </c>
      <c r="F179" s="62">
        <v>1420.22</v>
      </c>
      <c r="G179" s="62">
        <v>0</v>
      </c>
      <c r="H179" s="62">
        <v>0</v>
      </c>
      <c r="I179" s="62">
        <v>5555.29</v>
      </c>
      <c r="J179" s="62">
        <v>3608.62</v>
      </c>
      <c r="K179" s="62">
        <v>7094.78</v>
      </c>
      <c r="L179" s="62">
        <v>6474.24</v>
      </c>
      <c r="M179" s="62">
        <v>5219.6400000000003</v>
      </c>
      <c r="N179" s="68">
        <v>29372.79</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8854.68</v>
      </c>
      <c r="C182" s="62">
        <v>4994.9399999999996</v>
      </c>
      <c r="D182" s="62">
        <v>4587.49</v>
      </c>
      <c r="E182" s="62">
        <v>10449.51</v>
      </c>
      <c r="F182" s="62">
        <v>14376.48</v>
      </c>
      <c r="G182" s="62">
        <v>7757.17</v>
      </c>
      <c r="H182" s="62">
        <v>10513.15</v>
      </c>
      <c r="I182" s="62">
        <v>13491.84</v>
      </c>
      <c r="J182" s="62">
        <v>12111.23</v>
      </c>
      <c r="K182" s="62">
        <v>12632.22</v>
      </c>
      <c r="L182" s="62">
        <v>14514.07</v>
      </c>
      <c r="M182" s="62">
        <v>7777.88</v>
      </c>
      <c r="N182" s="68">
        <v>122060.66</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37204.379999999997</v>
      </c>
      <c r="C187" s="62">
        <v>30979.759999999998</v>
      </c>
      <c r="D187" s="62">
        <v>9288.84</v>
      </c>
      <c r="E187" s="62">
        <v>37127.96</v>
      </c>
      <c r="F187" s="62">
        <v>24780.28</v>
      </c>
      <c r="G187" s="62">
        <v>18586.98</v>
      </c>
      <c r="H187" s="62">
        <v>30752.799999999999</v>
      </c>
      <c r="I187" s="62">
        <v>27876.52</v>
      </c>
      <c r="J187" s="62">
        <v>27875.8</v>
      </c>
      <c r="K187" s="62">
        <v>27418.32</v>
      </c>
      <c r="L187" s="62">
        <v>36893.06</v>
      </c>
      <c r="M187" s="62">
        <v>33487.4</v>
      </c>
      <c r="N187" s="68">
        <v>342272.1</v>
      </c>
    </row>
    <row r="188" spans="1:14" ht="33" customHeight="1" thickBot="1" x14ac:dyDescent="0.25">
      <c r="A188" s="65" t="s">
        <v>319</v>
      </c>
      <c r="B188" s="66">
        <v>5360.34</v>
      </c>
      <c r="C188" s="66">
        <v>5819.26</v>
      </c>
      <c r="D188" s="66">
        <v>12395.39</v>
      </c>
      <c r="E188" s="66">
        <v>10245.970000000001</v>
      </c>
      <c r="F188" s="66">
        <v>12504.25</v>
      </c>
      <c r="G188" s="66">
        <v>5029.18</v>
      </c>
      <c r="H188" s="66">
        <v>11192.47</v>
      </c>
      <c r="I188" s="66">
        <v>11054.51</v>
      </c>
      <c r="J188" s="66">
        <v>10722.53</v>
      </c>
      <c r="K188" s="66">
        <v>9459.15</v>
      </c>
      <c r="L188" s="66">
        <v>7135.2</v>
      </c>
      <c r="M188" s="66">
        <v>6444.32</v>
      </c>
      <c r="N188" s="66">
        <v>107362.57</v>
      </c>
    </row>
    <row r="189" spans="1:14" ht="33" customHeight="1" x14ac:dyDescent="0.2">
      <c r="A189" s="80" t="s">
        <v>320</v>
      </c>
      <c r="B189" s="62">
        <v>4751.34</v>
      </c>
      <c r="C189" s="62">
        <v>5819.26</v>
      </c>
      <c r="D189" s="62">
        <v>9176.39</v>
      </c>
      <c r="E189" s="62">
        <v>7635.97</v>
      </c>
      <c r="F189" s="62">
        <v>8386.25</v>
      </c>
      <c r="G189" s="62">
        <v>4623.18</v>
      </c>
      <c r="H189" s="62">
        <v>11192.47</v>
      </c>
      <c r="I189" s="62">
        <v>9749.51</v>
      </c>
      <c r="J189" s="62">
        <v>9707.5300000000007</v>
      </c>
      <c r="K189" s="62">
        <v>7516.15</v>
      </c>
      <c r="L189" s="62">
        <v>5250.2</v>
      </c>
      <c r="M189" s="62">
        <v>2993.32</v>
      </c>
      <c r="N189" s="68">
        <v>86801.57</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609</v>
      </c>
      <c r="C192" s="62">
        <v>0</v>
      </c>
      <c r="D192" s="62">
        <v>3219</v>
      </c>
      <c r="E192" s="62">
        <v>2610</v>
      </c>
      <c r="F192" s="62">
        <v>4118</v>
      </c>
      <c r="G192" s="62">
        <v>406</v>
      </c>
      <c r="H192" s="62">
        <v>0</v>
      </c>
      <c r="I192" s="62">
        <v>1305</v>
      </c>
      <c r="J192" s="62">
        <v>1015</v>
      </c>
      <c r="K192" s="62">
        <v>1943</v>
      </c>
      <c r="L192" s="62">
        <v>1885</v>
      </c>
      <c r="M192" s="62">
        <v>3451</v>
      </c>
      <c r="N192" s="68">
        <v>20561</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0</v>
      </c>
      <c r="C194" s="62">
        <v>0</v>
      </c>
      <c r="D194" s="62">
        <v>0</v>
      </c>
      <c r="E194" s="62">
        <v>0</v>
      </c>
      <c r="F194" s="62">
        <v>0</v>
      </c>
      <c r="G194" s="62">
        <v>0</v>
      </c>
      <c r="H194" s="62">
        <v>0</v>
      </c>
      <c r="I194" s="62">
        <v>0</v>
      </c>
      <c r="J194" s="62">
        <v>0</v>
      </c>
      <c r="K194" s="62">
        <v>0</v>
      </c>
      <c r="L194" s="62">
        <v>0</v>
      </c>
      <c r="M194" s="62">
        <v>0</v>
      </c>
      <c r="N194" s="68">
        <v>0</v>
      </c>
    </row>
    <row r="195" spans="1:14" ht="33" customHeight="1" thickBot="1" x14ac:dyDescent="0.25">
      <c r="A195" s="65" t="s">
        <v>325</v>
      </c>
      <c r="B195" s="66">
        <v>0</v>
      </c>
      <c r="C195" s="66">
        <v>0</v>
      </c>
      <c r="D195" s="66">
        <v>0</v>
      </c>
      <c r="E195" s="66">
        <v>2360</v>
      </c>
      <c r="F195" s="66">
        <v>3760</v>
      </c>
      <c r="G195" s="66">
        <v>10556.869999999999</v>
      </c>
      <c r="H195" s="66">
        <v>9564</v>
      </c>
      <c r="I195" s="66">
        <v>8869</v>
      </c>
      <c r="J195" s="66">
        <v>2153.5</v>
      </c>
      <c r="K195" s="66">
        <v>0</v>
      </c>
      <c r="L195" s="66">
        <v>29.5</v>
      </c>
      <c r="M195" s="66">
        <v>0</v>
      </c>
      <c r="N195" s="66">
        <v>37292.869999999995</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0</v>
      </c>
      <c r="F197" s="62">
        <v>2285</v>
      </c>
      <c r="G197" s="62">
        <v>6782.37</v>
      </c>
      <c r="H197" s="62">
        <v>6407.5</v>
      </c>
      <c r="I197" s="62">
        <v>4385</v>
      </c>
      <c r="J197" s="62">
        <v>0</v>
      </c>
      <c r="K197" s="62">
        <v>0</v>
      </c>
      <c r="L197" s="62">
        <v>0</v>
      </c>
      <c r="M197" s="62">
        <v>0</v>
      </c>
      <c r="N197" s="62">
        <v>19859.87</v>
      </c>
    </row>
    <row r="198" spans="1:14" ht="33" customHeight="1" x14ac:dyDescent="0.2">
      <c r="A198" s="80" t="s">
        <v>328</v>
      </c>
      <c r="B198" s="62">
        <v>0</v>
      </c>
      <c r="C198" s="62">
        <v>0</v>
      </c>
      <c r="D198" s="62">
        <v>0</v>
      </c>
      <c r="E198" s="62">
        <v>2360</v>
      </c>
      <c r="F198" s="62">
        <v>1475</v>
      </c>
      <c r="G198" s="62">
        <v>3774.5</v>
      </c>
      <c r="H198" s="62">
        <v>3156.5</v>
      </c>
      <c r="I198" s="62">
        <v>4484</v>
      </c>
      <c r="J198" s="62">
        <v>2153.5</v>
      </c>
      <c r="K198" s="62">
        <v>0</v>
      </c>
      <c r="L198" s="62">
        <v>29.5</v>
      </c>
      <c r="M198" s="62">
        <v>0</v>
      </c>
      <c r="N198" s="62">
        <v>17433</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261501.07</v>
      </c>
      <c r="C200" s="66">
        <v>243835.34</v>
      </c>
      <c r="D200" s="66">
        <v>231831.33000000002</v>
      </c>
      <c r="E200" s="66">
        <v>227732.34</v>
      </c>
      <c r="F200" s="66">
        <v>264768.73</v>
      </c>
      <c r="G200" s="66">
        <v>252202.87</v>
      </c>
      <c r="H200" s="66">
        <v>244151.72</v>
      </c>
      <c r="I200" s="66">
        <v>263746.83999999997</v>
      </c>
      <c r="J200" s="66">
        <v>271803.27</v>
      </c>
      <c r="K200" s="66">
        <v>163505.78</v>
      </c>
      <c r="L200" s="66">
        <v>100750.2</v>
      </c>
      <c r="M200" s="66">
        <v>241354.58000000002</v>
      </c>
      <c r="N200" s="66">
        <v>2767184.0699999994</v>
      </c>
    </row>
    <row r="201" spans="1:14" ht="33" customHeight="1" x14ac:dyDescent="0.2">
      <c r="A201" s="80" t="s">
        <v>330</v>
      </c>
      <c r="B201" s="62">
        <v>17528.18</v>
      </c>
      <c r="C201" s="62">
        <v>19355.919999999998</v>
      </c>
      <c r="D201" s="62">
        <v>15991.64</v>
      </c>
      <c r="E201" s="62">
        <v>13748.41</v>
      </c>
      <c r="F201" s="62">
        <v>17639.39</v>
      </c>
      <c r="G201" s="62">
        <v>15384.68</v>
      </c>
      <c r="H201" s="62">
        <v>15894.18</v>
      </c>
      <c r="I201" s="62">
        <v>14998.53</v>
      </c>
      <c r="J201" s="62">
        <v>19113.13</v>
      </c>
      <c r="K201" s="62">
        <v>11739.19</v>
      </c>
      <c r="L201" s="62">
        <v>5657.18</v>
      </c>
      <c r="M201" s="62">
        <v>15152.26</v>
      </c>
      <c r="N201" s="68">
        <v>182202.69</v>
      </c>
    </row>
    <row r="202" spans="1:14" ht="33" customHeight="1" x14ac:dyDescent="0.2">
      <c r="A202" s="80" t="s">
        <v>331</v>
      </c>
      <c r="B202" s="62">
        <v>18935.45</v>
      </c>
      <c r="C202" s="62">
        <v>16194.24</v>
      </c>
      <c r="D202" s="62">
        <v>16921.97</v>
      </c>
      <c r="E202" s="62">
        <v>12689.19</v>
      </c>
      <c r="F202" s="62">
        <v>20896.77</v>
      </c>
      <c r="G202" s="62">
        <v>14836.22</v>
      </c>
      <c r="H202" s="62">
        <v>13180.32</v>
      </c>
      <c r="I202" s="62">
        <v>11259.35</v>
      </c>
      <c r="J202" s="62">
        <v>13400.76</v>
      </c>
      <c r="K202" s="62">
        <v>1488.25</v>
      </c>
      <c r="L202" s="62">
        <v>10060.26</v>
      </c>
      <c r="M202" s="62">
        <v>12620.56</v>
      </c>
      <c r="N202" s="68">
        <v>162483.34000000003</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225037.44</v>
      </c>
      <c r="C206" s="62">
        <v>208285.18</v>
      </c>
      <c r="D206" s="62">
        <v>198917.72</v>
      </c>
      <c r="E206" s="62">
        <v>201294.74</v>
      </c>
      <c r="F206" s="62">
        <v>226232.57</v>
      </c>
      <c r="G206" s="62">
        <v>221981.97</v>
      </c>
      <c r="H206" s="62">
        <v>215077.22</v>
      </c>
      <c r="I206" s="62">
        <v>237488.96</v>
      </c>
      <c r="J206" s="62">
        <v>239289.38</v>
      </c>
      <c r="K206" s="62">
        <v>150278.34</v>
      </c>
      <c r="L206" s="62">
        <v>85032.76</v>
      </c>
      <c r="M206" s="62">
        <v>213581.76</v>
      </c>
      <c r="N206" s="68">
        <v>2422498.0399999991</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140</v>
      </c>
      <c r="C213" s="66">
        <v>104</v>
      </c>
      <c r="D213" s="66">
        <v>0</v>
      </c>
      <c r="E213" s="66">
        <v>0</v>
      </c>
      <c r="F213" s="66">
        <v>40</v>
      </c>
      <c r="G213" s="66">
        <v>94</v>
      </c>
      <c r="H213" s="66">
        <v>0</v>
      </c>
      <c r="I213" s="66">
        <v>440</v>
      </c>
      <c r="J213" s="66">
        <v>0</v>
      </c>
      <c r="K213" s="66">
        <v>0</v>
      </c>
      <c r="L213" s="66">
        <v>0</v>
      </c>
      <c r="M213" s="66">
        <v>0</v>
      </c>
      <c r="N213" s="66">
        <v>818</v>
      </c>
    </row>
    <row r="214" spans="1:14" ht="33" customHeight="1" thickBot="1" x14ac:dyDescent="0.25">
      <c r="A214" s="81" t="s">
        <v>339</v>
      </c>
      <c r="B214" s="70">
        <v>140</v>
      </c>
      <c r="C214" s="70">
        <v>104</v>
      </c>
      <c r="D214" s="70">
        <v>0</v>
      </c>
      <c r="E214" s="70">
        <v>0</v>
      </c>
      <c r="F214" s="70">
        <v>40</v>
      </c>
      <c r="G214" s="70">
        <v>94</v>
      </c>
      <c r="H214" s="70">
        <v>0</v>
      </c>
      <c r="I214" s="70">
        <v>440</v>
      </c>
      <c r="J214" s="70">
        <v>0</v>
      </c>
      <c r="K214" s="70">
        <v>0</v>
      </c>
      <c r="L214" s="70">
        <v>0</v>
      </c>
      <c r="M214" s="70">
        <v>0</v>
      </c>
      <c r="N214" s="71">
        <v>818</v>
      </c>
    </row>
    <row r="215" spans="1:14" ht="33" customHeight="1" thickBot="1" x14ac:dyDescent="0.25">
      <c r="A215" s="116" t="s">
        <v>250</v>
      </c>
      <c r="B215" s="115">
        <v>582219.32000000007</v>
      </c>
      <c r="C215" s="115">
        <v>528452.04999999993</v>
      </c>
      <c r="D215" s="115">
        <v>561304.33000000007</v>
      </c>
      <c r="E215" s="115">
        <v>545245.93999999994</v>
      </c>
      <c r="F215" s="115">
        <v>721818.26</v>
      </c>
      <c r="G215" s="115">
        <v>706910.31</v>
      </c>
      <c r="H215" s="115">
        <v>714619.46</v>
      </c>
      <c r="I215" s="115">
        <v>700677.74</v>
      </c>
      <c r="J215" s="115">
        <v>752669.56</v>
      </c>
      <c r="K215" s="115">
        <v>658858.38</v>
      </c>
      <c r="L215" s="115">
        <v>600672.86</v>
      </c>
      <c r="M215" s="115">
        <v>596968.03</v>
      </c>
      <c r="N215" s="115">
        <v>7670416.2400000012</v>
      </c>
    </row>
    <row r="216" spans="1:14" ht="33" customHeight="1" x14ac:dyDescent="0.2"/>
    <row r="217" spans="1:14" ht="33" customHeight="1" x14ac:dyDescent="0.2">
      <c r="A217" s="85"/>
    </row>
    <row r="218" spans="1:14" ht="33" customHeight="1" x14ac:dyDescent="0.2">
      <c r="A218" s="220" t="s">
        <v>355</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150</v>
      </c>
      <c r="C221" s="61">
        <v>0</v>
      </c>
      <c r="D221" s="61">
        <v>100</v>
      </c>
      <c r="E221" s="61">
        <v>50</v>
      </c>
      <c r="F221" s="61">
        <v>0</v>
      </c>
      <c r="G221" s="61">
        <v>0</v>
      </c>
      <c r="H221" s="61">
        <v>50</v>
      </c>
      <c r="I221" s="61">
        <v>150</v>
      </c>
      <c r="J221" s="61">
        <v>100</v>
      </c>
      <c r="K221" s="61">
        <v>100</v>
      </c>
      <c r="L221" s="61">
        <v>50</v>
      </c>
      <c r="M221" s="61">
        <v>250</v>
      </c>
      <c r="N221" s="61">
        <v>1000</v>
      </c>
    </row>
    <row r="222" spans="1:14" ht="33" customHeight="1" x14ac:dyDescent="0.2">
      <c r="A222" s="77" t="s">
        <v>252</v>
      </c>
      <c r="B222" s="64">
        <v>150</v>
      </c>
      <c r="C222" s="62">
        <v>0</v>
      </c>
      <c r="D222" s="62">
        <v>100</v>
      </c>
      <c r="E222" s="62">
        <v>50</v>
      </c>
      <c r="F222" s="62">
        <v>0</v>
      </c>
      <c r="G222" s="62">
        <v>0</v>
      </c>
      <c r="H222" s="62">
        <v>50</v>
      </c>
      <c r="I222" s="62">
        <v>150</v>
      </c>
      <c r="J222" s="62">
        <v>100</v>
      </c>
      <c r="K222" s="62">
        <v>100</v>
      </c>
      <c r="L222" s="62">
        <v>50</v>
      </c>
      <c r="M222" s="62">
        <v>250</v>
      </c>
      <c r="N222" s="63">
        <v>1000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4400</v>
      </c>
      <c r="K227" s="66">
        <v>2840</v>
      </c>
      <c r="L227" s="66">
        <v>0</v>
      </c>
      <c r="M227" s="66">
        <v>-1</v>
      </c>
      <c r="N227" s="66">
        <v>7239</v>
      </c>
    </row>
    <row r="228" spans="1:14" ht="33" customHeight="1" x14ac:dyDescent="0.2">
      <c r="A228" s="80" t="s">
        <v>257</v>
      </c>
      <c r="B228" s="64">
        <v>0</v>
      </c>
      <c r="C228" s="62">
        <v>0</v>
      </c>
      <c r="D228" s="62">
        <v>0</v>
      </c>
      <c r="E228" s="62">
        <v>0</v>
      </c>
      <c r="F228" s="62">
        <v>0</v>
      </c>
      <c r="G228" s="62">
        <v>0</v>
      </c>
      <c r="H228" s="62">
        <v>0</v>
      </c>
      <c r="I228" s="62">
        <v>0</v>
      </c>
      <c r="J228" s="62">
        <v>4400</v>
      </c>
      <c r="K228" s="62">
        <v>2840</v>
      </c>
      <c r="L228" s="62">
        <v>0</v>
      </c>
      <c r="M228" s="62">
        <v>-1</v>
      </c>
      <c r="N228" s="63">
        <v>7239</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3261.58</v>
      </c>
      <c r="C234" s="66">
        <v>1664.1100000000001</v>
      </c>
      <c r="D234" s="66">
        <v>1397.26</v>
      </c>
      <c r="E234" s="66">
        <v>4478.7999999999993</v>
      </c>
      <c r="F234" s="66">
        <v>2758.83</v>
      </c>
      <c r="G234" s="66">
        <v>3686.33</v>
      </c>
      <c r="H234" s="66">
        <v>2785.2799999999997</v>
      </c>
      <c r="I234" s="66">
        <v>1607.1699999999998</v>
      </c>
      <c r="J234" s="66">
        <v>2605.5699999999997</v>
      </c>
      <c r="K234" s="66">
        <v>3052</v>
      </c>
      <c r="L234" s="66">
        <v>2875.9700000000003</v>
      </c>
      <c r="M234" s="66">
        <v>2855.37</v>
      </c>
      <c r="N234" s="66">
        <v>33028.269999999997</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3261.58</v>
      </c>
      <c r="C236" s="62">
        <v>1664.1100000000001</v>
      </c>
      <c r="D236" s="62">
        <v>1397.26</v>
      </c>
      <c r="E236" s="62">
        <v>4478.7999999999993</v>
      </c>
      <c r="F236" s="62">
        <v>2758.83</v>
      </c>
      <c r="G236" s="62">
        <v>3686.33</v>
      </c>
      <c r="H236" s="62">
        <v>2785.2799999999997</v>
      </c>
      <c r="I236" s="62">
        <v>1607.1699999999998</v>
      </c>
      <c r="J236" s="62">
        <v>2605.5699999999997</v>
      </c>
      <c r="K236" s="62">
        <v>3052</v>
      </c>
      <c r="L236" s="62">
        <v>2875.9700000000003</v>
      </c>
      <c r="M236" s="62">
        <v>2855.37</v>
      </c>
      <c r="N236" s="63">
        <v>33028.269999999997</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20</v>
      </c>
      <c r="C239" s="67">
        <v>90</v>
      </c>
      <c r="D239" s="67">
        <v>85</v>
      </c>
      <c r="E239" s="67">
        <v>135</v>
      </c>
      <c r="F239" s="67">
        <v>295</v>
      </c>
      <c r="G239" s="67">
        <v>0</v>
      </c>
      <c r="H239" s="67">
        <v>165</v>
      </c>
      <c r="I239" s="67">
        <v>70</v>
      </c>
      <c r="J239" s="67">
        <v>265</v>
      </c>
      <c r="K239" s="67">
        <v>270</v>
      </c>
      <c r="L239" s="67">
        <v>55</v>
      </c>
      <c r="M239" s="67">
        <v>170</v>
      </c>
      <c r="N239" s="67">
        <v>1620</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20</v>
      </c>
      <c r="C241" s="62">
        <v>90</v>
      </c>
      <c r="D241" s="62">
        <v>85</v>
      </c>
      <c r="E241" s="62">
        <v>135</v>
      </c>
      <c r="F241" s="62">
        <v>295</v>
      </c>
      <c r="G241" s="62">
        <v>0</v>
      </c>
      <c r="H241" s="62">
        <v>165</v>
      </c>
      <c r="I241" s="62">
        <v>70</v>
      </c>
      <c r="J241" s="62">
        <v>265</v>
      </c>
      <c r="K241" s="62">
        <v>270</v>
      </c>
      <c r="L241" s="62">
        <v>55</v>
      </c>
      <c r="M241" s="62">
        <v>170</v>
      </c>
      <c r="N241" s="68">
        <v>1620</v>
      </c>
    </row>
    <row r="242" spans="1:14" ht="33" customHeight="1" thickBot="1" x14ac:dyDescent="0.25">
      <c r="A242" s="65" t="s">
        <v>271</v>
      </c>
      <c r="B242" s="96">
        <v>9135</v>
      </c>
      <c r="C242" s="66">
        <v>9000</v>
      </c>
      <c r="D242" s="66">
        <v>9000</v>
      </c>
      <c r="E242" s="66">
        <v>10440</v>
      </c>
      <c r="F242" s="66">
        <v>9045</v>
      </c>
      <c r="G242" s="66">
        <v>8595</v>
      </c>
      <c r="H242" s="66">
        <v>10080</v>
      </c>
      <c r="I242" s="66">
        <v>10260</v>
      </c>
      <c r="J242" s="66">
        <v>10575</v>
      </c>
      <c r="K242" s="66">
        <v>9900</v>
      </c>
      <c r="L242" s="66">
        <v>9270</v>
      </c>
      <c r="M242" s="66">
        <v>9945</v>
      </c>
      <c r="N242" s="66">
        <v>115245</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9135</v>
      </c>
      <c r="C252" s="62">
        <v>9000</v>
      </c>
      <c r="D252" s="62">
        <v>9000</v>
      </c>
      <c r="E252" s="62">
        <v>10440</v>
      </c>
      <c r="F252" s="62">
        <v>9045</v>
      </c>
      <c r="G252" s="62">
        <v>8595</v>
      </c>
      <c r="H252" s="62">
        <v>10080</v>
      </c>
      <c r="I252" s="62">
        <v>10260</v>
      </c>
      <c r="J252" s="62">
        <v>10575</v>
      </c>
      <c r="K252" s="62">
        <v>9900</v>
      </c>
      <c r="L252" s="62">
        <v>9270</v>
      </c>
      <c r="M252" s="62">
        <v>9945</v>
      </c>
      <c r="N252" s="68">
        <v>115245</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500</v>
      </c>
      <c r="C254" s="66">
        <v>725</v>
      </c>
      <c r="D254" s="66">
        <v>750</v>
      </c>
      <c r="E254" s="66">
        <v>800</v>
      </c>
      <c r="F254" s="66">
        <v>675</v>
      </c>
      <c r="G254" s="66">
        <v>650</v>
      </c>
      <c r="H254" s="66">
        <v>350</v>
      </c>
      <c r="I254" s="66">
        <v>575</v>
      </c>
      <c r="J254" s="66">
        <v>1025</v>
      </c>
      <c r="K254" s="66">
        <v>575</v>
      </c>
      <c r="L254" s="66">
        <v>150</v>
      </c>
      <c r="M254" s="66">
        <v>225</v>
      </c>
      <c r="N254" s="66">
        <v>7000</v>
      </c>
    </row>
    <row r="255" spans="1:14" ht="33" customHeight="1" thickBot="1" x14ac:dyDescent="0.25">
      <c r="A255" s="81" t="s">
        <v>283</v>
      </c>
      <c r="B255" s="98">
        <v>500</v>
      </c>
      <c r="C255" s="69">
        <v>725</v>
      </c>
      <c r="D255" s="69">
        <v>750</v>
      </c>
      <c r="E255" s="69">
        <v>800</v>
      </c>
      <c r="F255" s="69">
        <v>675</v>
      </c>
      <c r="G255" s="69">
        <v>650</v>
      </c>
      <c r="H255" s="69">
        <v>350</v>
      </c>
      <c r="I255" s="69">
        <v>575</v>
      </c>
      <c r="J255" s="69">
        <v>1025</v>
      </c>
      <c r="K255" s="69">
        <v>575</v>
      </c>
      <c r="L255" s="69">
        <v>150</v>
      </c>
      <c r="M255" s="69">
        <v>225</v>
      </c>
      <c r="N255" s="68">
        <v>7000</v>
      </c>
    </row>
    <row r="256" spans="1:14" ht="33" customHeight="1" thickBot="1" x14ac:dyDescent="0.25">
      <c r="A256" s="65" t="s">
        <v>284</v>
      </c>
      <c r="B256" s="96">
        <v>600</v>
      </c>
      <c r="C256" s="66">
        <v>575</v>
      </c>
      <c r="D256" s="66">
        <v>700</v>
      </c>
      <c r="E256" s="66">
        <v>850</v>
      </c>
      <c r="F256" s="66">
        <v>675</v>
      </c>
      <c r="G256" s="66">
        <v>600</v>
      </c>
      <c r="H256" s="66">
        <v>350</v>
      </c>
      <c r="I256" s="66">
        <v>775</v>
      </c>
      <c r="J256" s="66">
        <v>850</v>
      </c>
      <c r="K256" s="66">
        <v>525</v>
      </c>
      <c r="L256" s="66">
        <v>200</v>
      </c>
      <c r="M256" s="66">
        <v>525</v>
      </c>
      <c r="N256" s="66">
        <v>7225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600</v>
      </c>
      <c r="C265" s="62">
        <v>575</v>
      </c>
      <c r="D265" s="62">
        <v>700</v>
      </c>
      <c r="E265" s="62">
        <v>850</v>
      </c>
      <c r="F265" s="62">
        <v>675</v>
      </c>
      <c r="G265" s="62">
        <v>600</v>
      </c>
      <c r="H265" s="62">
        <v>350</v>
      </c>
      <c r="I265" s="62">
        <v>775</v>
      </c>
      <c r="J265" s="62">
        <v>850</v>
      </c>
      <c r="K265" s="62">
        <v>525</v>
      </c>
      <c r="L265" s="62">
        <v>200</v>
      </c>
      <c r="M265" s="62">
        <v>525</v>
      </c>
      <c r="N265" s="68">
        <v>7225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323724.76799999992</v>
      </c>
      <c r="C275" s="66">
        <v>319491.44399999996</v>
      </c>
      <c r="D275" s="66">
        <v>329226.29800000001</v>
      </c>
      <c r="E275" s="66">
        <v>280446.12399999995</v>
      </c>
      <c r="F275" s="66">
        <v>298045.86100000003</v>
      </c>
      <c r="G275" s="66">
        <v>327832.61300000001</v>
      </c>
      <c r="H275" s="66">
        <v>312450.21099999995</v>
      </c>
      <c r="I275" s="66">
        <v>365933.76800000004</v>
      </c>
      <c r="J275" s="66">
        <v>370412.08399999997</v>
      </c>
      <c r="K275" s="66">
        <v>366464</v>
      </c>
      <c r="L275" s="66">
        <v>349799.245</v>
      </c>
      <c r="M275" s="66">
        <v>324811.79700000002</v>
      </c>
      <c r="N275" s="66">
        <v>3968638.213</v>
      </c>
    </row>
    <row r="276" spans="1:14" ht="33" customHeight="1" x14ac:dyDescent="0.2">
      <c r="A276" s="80" t="s">
        <v>304</v>
      </c>
      <c r="B276" s="64">
        <v>35973.22</v>
      </c>
      <c r="C276" s="62">
        <v>30211.29</v>
      </c>
      <c r="D276" s="62">
        <v>41762.479999999996</v>
      </c>
      <c r="E276" s="62">
        <v>45845.340000000004</v>
      </c>
      <c r="F276" s="62">
        <v>31039.109999999997</v>
      </c>
      <c r="G276" s="62">
        <v>38622.68</v>
      </c>
      <c r="H276" s="62">
        <v>40530.520000000011</v>
      </c>
      <c r="I276" s="62">
        <v>48704.09</v>
      </c>
      <c r="J276" s="62">
        <v>47421.689999999995</v>
      </c>
      <c r="K276" s="62">
        <v>50784</v>
      </c>
      <c r="L276" s="62">
        <v>45980.950000000012</v>
      </c>
      <c r="M276" s="62">
        <v>47117.41</v>
      </c>
      <c r="N276" s="68">
        <v>503992.78</v>
      </c>
    </row>
    <row r="277" spans="1:14" ht="33" customHeight="1" x14ac:dyDescent="0.2">
      <c r="A277" s="80" t="s">
        <v>305</v>
      </c>
      <c r="B277" s="64">
        <v>961.4</v>
      </c>
      <c r="C277" s="62">
        <v>2765.4</v>
      </c>
      <c r="D277" s="62">
        <v>2783</v>
      </c>
      <c r="E277" s="62">
        <v>2875.4</v>
      </c>
      <c r="F277" s="62">
        <v>2596</v>
      </c>
      <c r="G277" s="62">
        <v>3456.6</v>
      </c>
      <c r="H277" s="62">
        <v>2498.1999999999998</v>
      </c>
      <c r="I277" s="62">
        <v>3124</v>
      </c>
      <c r="J277" s="62">
        <v>4215.6000000000004</v>
      </c>
      <c r="K277" s="62">
        <v>3817</v>
      </c>
      <c r="L277" s="62">
        <v>3418.8</v>
      </c>
      <c r="M277" s="62">
        <v>3773</v>
      </c>
      <c r="N277" s="68">
        <v>36284.399999999994</v>
      </c>
    </row>
    <row r="278" spans="1:14" ht="33" customHeight="1" x14ac:dyDescent="0.2">
      <c r="A278" s="80" t="s">
        <v>306</v>
      </c>
      <c r="B278" s="64">
        <v>1904</v>
      </c>
      <c r="C278" s="62">
        <v>2296</v>
      </c>
      <c r="D278" s="62">
        <v>4160</v>
      </c>
      <c r="E278" s="62">
        <v>4280</v>
      </c>
      <c r="F278" s="62">
        <v>3858</v>
      </c>
      <c r="G278" s="62">
        <v>3569</v>
      </c>
      <c r="H278" s="62">
        <v>3160</v>
      </c>
      <c r="I278" s="62">
        <v>3544</v>
      </c>
      <c r="J278" s="62">
        <v>4472</v>
      </c>
      <c r="K278" s="62">
        <v>5959</v>
      </c>
      <c r="L278" s="62">
        <v>7440</v>
      </c>
      <c r="M278" s="62">
        <v>2953</v>
      </c>
      <c r="N278" s="68">
        <v>47595</v>
      </c>
    </row>
    <row r="279" spans="1:14" ht="33" customHeight="1" x14ac:dyDescent="0.2">
      <c r="A279" s="80" t="s">
        <v>307</v>
      </c>
      <c r="B279" s="64">
        <v>145463.22699999998</v>
      </c>
      <c r="C279" s="62">
        <v>133040.22099999999</v>
      </c>
      <c r="D279" s="62">
        <v>133907.378</v>
      </c>
      <c r="E279" s="62">
        <v>116837.61499999999</v>
      </c>
      <c r="F279" s="62">
        <v>126577.29700000001</v>
      </c>
      <c r="G279" s="62">
        <v>143155.49299999999</v>
      </c>
      <c r="H279" s="62">
        <v>135356.33300000001</v>
      </c>
      <c r="I279" s="62">
        <v>162457.41800000001</v>
      </c>
      <c r="J279" s="62">
        <v>158873.13999999998</v>
      </c>
      <c r="K279" s="62">
        <v>150667</v>
      </c>
      <c r="L279" s="62">
        <v>147987.011</v>
      </c>
      <c r="M279" s="62">
        <v>142010.85800000001</v>
      </c>
      <c r="N279" s="68">
        <v>1696332.9909999999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8785.3100000000013</v>
      </c>
      <c r="C281" s="62">
        <v>10113.83</v>
      </c>
      <c r="D281" s="62">
        <v>7331.44</v>
      </c>
      <c r="E281" s="62">
        <v>8926.48</v>
      </c>
      <c r="F281" s="62">
        <v>6641.35</v>
      </c>
      <c r="G281" s="62">
        <v>6929.13</v>
      </c>
      <c r="H281" s="62">
        <v>8390.18</v>
      </c>
      <c r="I281" s="62">
        <v>7989.7</v>
      </c>
      <c r="J281" s="62">
        <v>8440.5579999999991</v>
      </c>
      <c r="K281" s="62">
        <v>9349</v>
      </c>
      <c r="L281" s="62">
        <v>9434.6810000000005</v>
      </c>
      <c r="M281" s="62">
        <v>7116.05</v>
      </c>
      <c r="N281" s="68">
        <v>99447.708999999988</v>
      </c>
    </row>
    <row r="282" spans="1:14" ht="33" customHeight="1" x14ac:dyDescent="0.2">
      <c r="A282" s="80" t="s">
        <v>310</v>
      </c>
      <c r="B282" s="64">
        <v>107660.53999999998</v>
      </c>
      <c r="C282" s="62">
        <v>117212.53899999999</v>
      </c>
      <c r="D282" s="62">
        <v>124598.37</v>
      </c>
      <c r="E282" s="62">
        <v>89827.310999999987</v>
      </c>
      <c r="F282" s="62">
        <v>96779.1</v>
      </c>
      <c r="G282" s="62">
        <v>112310.37999999999</v>
      </c>
      <c r="H282" s="62">
        <v>108408.69999999997</v>
      </c>
      <c r="I282" s="62">
        <v>122234.09999999999</v>
      </c>
      <c r="J282" s="62">
        <v>121316.867</v>
      </c>
      <c r="K282" s="62">
        <v>113548</v>
      </c>
      <c r="L282" s="62">
        <v>104879.72</v>
      </c>
      <c r="M282" s="62">
        <v>97833.680000000022</v>
      </c>
      <c r="N282" s="68">
        <v>1316609.3069999998</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19875.071</v>
      </c>
      <c r="C287" s="62">
        <v>20022.163999999997</v>
      </c>
      <c r="D287" s="62">
        <v>9919.630000000001</v>
      </c>
      <c r="E287" s="62">
        <v>7797.9780000000001</v>
      </c>
      <c r="F287" s="62">
        <v>27949.004000000001</v>
      </c>
      <c r="G287" s="62">
        <v>16725.329999999998</v>
      </c>
      <c r="H287" s="62">
        <v>11218.278000000002</v>
      </c>
      <c r="I287" s="62">
        <v>15586.46</v>
      </c>
      <c r="J287" s="62">
        <v>21950.229000000003</v>
      </c>
      <c r="K287" s="62">
        <v>29916</v>
      </c>
      <c r="L287" s="62">
        <v>28736.083000000002</v>
      </c>
      <c r="M287" s="62">
        <v>22079.798999999999</v>
      </c>
      <c r="N287" s="68">
        <v>231776.02600000001</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3102</v>
      </c>
      <c r="C290" s="62">
        <v>3830</v>
      </c>
      <c r="D290" s="62">
        <v>4764</v>
      </c>
      <c r="E290" s="62">
        <v>4056</v>
      </c>
      <c r="F290" s="62">
        <v>2606</v>
      </c>
      <c r="G290" s="62">
        <v>3064</v>
      </c>
      <c r="H290" s="62">
        <v>2888</v>
      </c>
      <c r="I290" s="62">
        <v>2294</v>
      </c>
      <c r="J290" s="62">
        <v>3722</v>
      </c>
      <c r="K290" s="62">
        <v>2424</v>
      </c>
      <c r="L290" s="62">
        <v>1922</v>
      </c>
      <c r="M290" s="62">
        <v>1928</v>
      </c>
      <c r="N290" s="68">
        <v>36600</v>
      </c>
    </row>
    <row r="291" spans="1:14" ht="33" customHeight="1" thickBot="1" x14ac:dyDescent="0.25">
      <c r="A291" s="65" t="s">
        <v>319</v>
      </c>
      <c r="B291" s="96">
        <v>3810</v>
      </c>
      <c r="C291" s="66">
        <v>1620</v>
      </c>
      <c r="D291" s="66">
        <v>1290</v>
      </c>
      <c r="E291" s="66">
        <v>1830</v>
      </c>
      <c r="F291" s="66">
        <v>1290</v>
      </c>
      <c r="G291" s="66">
        <v>1560</v>
      </c>
      <c r="H291" s="66">
        <v>1530</v>
      </c>
      <c r="I291" s="66">
        <v>1950</v>
      </c>
      <c r="J291" s="66">
        <v>1710</v>
      </c>
      <c r="K291" s="66">
        <v>2430</v>
      </c>
      <c r="L291" s="66">
        <v>360</v>
      </c>
      <c r="M291" s="66">
        <v>0</v>
      </c>
      <c r="N291" s="66">
        <v>19380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3810</v>
      </c>
      <c r="C293" s="62">
        <v>1620</v>
      </c>
      <c r="D293" s="62">
        <v>1290</v>
      </c>
      <c r="E293" s="62">
        <v>1830</v>
      </c>
      <c r="F293" s="62">
        <v>1290</v>
      </c>
      <c r="G293" s="62">
        <v>1560</v>
      </c>
      <c r="H293" s="62">
        <v>1530</v>
      </c>
      <c r="I293" s="62">
        <v>1950</v>
      </c>
      <c r="J293" s="62">
        <v>1710</v>
      </c>
      <c r="K293" s="62">
        <v>2430</v>
      </c>
      <c r="L293" s="62">
        <v>360</v>
      </c>
      <c r="M293" s="62">
        <v>0</v>
      </c>
      <c r="N293" s="68">
        <v>19380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36787.82</v>
      </c>
      <c r="C312" s="66">
        <v>36376.050999999999</v>
      </c>
      <c r="D312" s="66">
        <v>40413.629999999997</v>
      </c>
      <c r="E312" s="66">
        <v>43107.82</v>
      </c>
      <c r="F312" s="66">
        <v>34393.760000000002</v>
      </c>
      <c r="G312" s="66">
        <v>35086.520000000004</v>
      </c>
      <c r="H312" s="66">
        <v>39053.599999999999</v>
      </c>
      <c r="I312" s="66">
        <v>37903.06</v>
      </c>
      <c r="J312" s="66">
        <v>34598.800000000003</v>
      </c>
      <c r="K312" s="66">
        <v>41836</v>
      </c>
      <c r="L312" s="66">
        <v>38751.986000000004</v>
      </c>
      <c r="M312" s="66">
        <v>39609.334000000003</v>
      </c>
      <c r="N312" s="66">
        <v>457918.38099999999</v>
      </c>
    </row>
    <row r="313" spans="1:14" ht="33" customHeight="1" x14ac:dyDescent="0.2">
      <c r="A313" s="80" t="s">
        <v>337</v>
      </c>
      <c r="B313" s="64">
        <v>24848.78</v>
      </c>
      <c r="C313" s="62">
        <v>23619.325000000001</v>
      </c>
      <c r="D313" s="62">
        <v>27409.37</v>
      </c>
      <c r="E313" s="62">
        <v>27394.36</v>
      </c>
      <c r="F313" s="62">
        <v>21755.9</v>
      </c>
      <c r="G313" s="62">
        <v>23820</v>
      </c>
      <c r="H313" s="62">
        <v>27635</v>
      </c>
      <c r="I313" s="62">
        <v>24100</v>
      </c>
      <c r="J313" s="62">
        <v>24345</v>
      </c>
      <c r="K313" s="62">
        <v>26464</v>
      </c>
      <c r="L313" s="62">
        <v>25382</v>
      </c>
      <c r="M313" s="62">
        <v>25945</v>
      </c>
      <c r="N313" s="68">
        <v>302718.73499999999</v>
      </c>
    </row>
    <row r="314" spans="1:14" ht="33" customHeight="1" x14ac:dyDescent="0.2">
      <c r="A314" s="80" t="s">
        <v>338</v>
      </c>
      <c r="B314" s="64">
        <v>11939.04</v>
      </c>
      <c r="C314" s="62">
        <v>12756.726000000001</v>
      </c>
      <c r="D314" s="62">
        <v>13004.26</v>
      </c>
      <c r="E314" s="62">
        <v>15713.46</v>
      </c>
      <c r="F314" s="62">
        <v>12637.86</v>
      </c>
      <c r="G314" s="62">
        <v>11266.52</v>
      </c>
      <c r="H314" s="62">
        <v>11418.6</v>
      </c>
      <c r="I314" s="62">
        <v>13803.06</v>
      </c>
      <c r="J314" s="62">
        <v>10253.799999999999</v>
      </c>
      <c r="K314" s="62">
        <v>15372</v>
      </c>
      <c r="L314" s="62">
        <v>13369.986000000001</v>
      </c>
      <c r="M314" s="62">
        <v>13664.334000000001</v>
      </c>
      <c r="N314" s="68">
        <v>155199.64600000001</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1500</v>
      </c>
      <c r="C316" s="66">
        <v>1725</v>
      </c>
      <c r="D316" s="66">
        <v>1975</v>
      </c>
      <c r="E316" s="66">
        <v>2025</v>
      </c>
      <c r="F316" s="66">
        <v>2150</v>
      </c>
      <c r="G316" s="66">
        <v>2125</v>
      </c>
      <c r="H316" s="66">
        <v>2500</v>
      </c>
      <c r="I316" s="66">
        <v>2200</v>
      </c>
      <c r="J316" s="66">
        <v>2450</v>
      </c>
      <c r="K316" s="66">
        <v>2700</v>
      </c>
      <c r="L316" s="66">
        <v>2600</v>
      </c>
      <c r="M316" s="66">
        <v>2225</v>
      </c>
      <c r="N316" s="66">
        <v>26175</v>
      </c>
    </row>
    <row r="317" spans="1:14" ht="33" customHeight="1" thickBot="1" x14ac:dyDescent="0.25">
      <c r="A317" s="81" t="s">
        <v>339</v>
      </c>
      <c r="B317" s="99">
        <v>1500</v>
      </c>
      <c r="C317" s="70">
        <v>1725</v>
      </c>
      <c r="D317" s="70">
        <v>1975</v>
      </c>
      <c r="E317" s="70">
        <v>2025</v>
      </c>
      <c r="F317" s="70">
        <v>2150</v>
      </c>
      <c r="G317" s="70">
        <v>2125</v>
      </c>
      <c r="H317" s="70">
        <v>2500</v>
      </c>
      <c r="I317" s="70">
        <v>2200</v>
      </c>
      <c r="J317" s="70">
        <v>2450</v>
      </c>
      <c r="K317" s="70">
        <v>2700</v>
      </c>
      <c r="L317" s="70">
        <v>2600</v>
      </c>
      <c r="M317" s="70">
        <v>2225</v>
      </c>
      <c r="N317" s="71">
        <v>26175</v>
      </c>
    </row>
    <row r="318" spans="1:14" ht="33" customHeight="1" thickBot="1" x14ac:dyDescent="0.25">
      <c r="A318" s="116" t="s">
        <v>250</v>
      </c>
      <c r="B318" s="100">
        <v>379489.16799999995</v>
      </c>
      <c r="C318" s="115">
        <v>371266.60499999992</v>
      </c>
      <c r="D318" s="115">
        <v>384937.18800000002</v>
      </c>
      <c r="E318" s="115">
        <v>344162.74399999995</v>
      </c>
      <c r="F318" s="115">
        <v>349328.45100000006</v>
      </c>
      <c r="G318" s="115">
        <v>380135.46300000005</v>
      </c>
      <c r="H318" s="115">
        <v>369314.0909999999</v>
      </c>
      <c r="I318" s="115">
        <v>421423.99800000002</v>
      </c>
      <c r="J318" s="115">
        <v>428991.45399999997</v>
      </c>
      <c r="K318" s="115">
        <v>430692</v>
      </c>
      <c r="L318" s="115">
        <v>404112.201</v>
      </c>
      <c r="M318" s="115">
        <v>380615.50100000005</v>
      </c>
      <c r="N318" s="115">
        <v>4644468.8640000001</v>
      </c>
    </row>
    <row r="319" spans="1:14" ht="33" customHeight="1" x14ac:dyDescent="0.2"/>
    <row r="320" spans="1:14" ht="33" customHeight="1" x14ac:dyDescent="0.2">
      <c r="A320" s="85"/>
    </row>
    <row r="321" spans="1:14" ht="33" customHeight="1" x14ac:dyDescent="0.2">
      <c r="A321" s="220" t="s">
        <v>356</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0</v>
      </c>
      <c r="G330" s="61">
        <v>0</v>
      </c>
      <c r="H330" s="61">
        <v>0</v>
      </c>
      <c r="I330" s="61">
        <v>0</v>
      </c>
      <c r="J330" s="61">
        <v>0</v>
      </c>
      <c r="K330" s="61">
        <v>821</v>
      </c>
      <c r="L330" s="61">
        <v>1997</v>
      </c>
      <c r="M330" s="61">
        <v>1080</v>
      </c>
      <c r="N330" s="61">
        <v>3898</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0</v>
      </c>
      <c r="G336" s="64">
        <v>0</v>
      </c>
      <c r="H336" s="64">
        <v>0</v>
      </c>
      <c r="I336" s="64">
        <v>0</v>
      </c>
      <c r="J336" s="64">
        <v>0</v>
      </c>
      <c r="K336" s="64">
        <v>821</v>
      </c>
      <c r="L336" s="64">
        <v>1997</v>
      </c>
      <c r="M336" s="64">
        <v>1080</v>
      </c>
      <c r="N336" s="64">
        <v>3898</v>
      </c>
    </row>
    <row r="337" spans="1:14" ht="33" customHeight="1" thickBot="1" x14ac:dyDescent="0.25">
      <c r="A337" s="65" t="s">
        <v>263</v>
      </c>
      <c r="B337" s="91">
        <v>8009</v>
      </c>
      <c r="C337" s="61">
        <v>5153</v>
      </c>
      <c r="D337" s="61">
        <v>12512</v>
      </c>
      <c r="E337" s="61">
        <v>13647</v>
      </c>
      <c r="F337" s="61">
        <v>10516</v>
      </c>
      <c r="G337" s="61">
        <v>10430</v>
      </c>
      <c r="H337" s="61">
        <v>19117</v>
      </c>
      <c r="I337" s="61">
        <v>17741</v>
      </c>
      <c r="J337" s="61">
        <v>18918</v>
      </c>
      <c r="K337" s="61">
        <v>16312</v>
      </c>
      <c r="L337" s="61">
        <v>23499</v>
      </c>
      <c r="M337" s="61">
        <v>24010</v>
      </c>
      <c r="N337" s="61">
        <v>179864</v>
      </c>
    </row>
    <row r="338" spans="1:14" ht="33" customHeight="1" x14ac:dyDescent="0.2">
      <c r="A338" s="80" t="s">
        <v>264</v>
      </c>
      <c r="B338" s="64">
        <v>8009</v>
      </c>
      <c r="C338" s="64">
        <v>5153</v>
      </c>
      <c r="D338" s="64">
        <v>12512</v>
      </c>
      <c r="E338" s="64">
        <v>13647</v>
      </c>
      <c r="F338" s="64">
        <v>10516</v>
      </c>
      <c r="G338" s="64">
        <v>10430</v>
      </c>
      <c r="H338" s="64">
        <v>19117</v>
      </c>
      <c r="I338" s="64">
        <v>17741</v>
      </c>
      <c r="J338" s="64">
        <v>18918</v>
      </c>
      <c r="K338" s="64">
        <v>16312</v>
      </c>
      <c r="L338" s="64">
        <v>23499</v>
      </c>
      <c r="M338" s="64">
        <v>24010</v>
      </c>
      <c r="N338" s="64">
        <v>179864</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0</v>
      </c>
      <c r="C342" s="61">
        <v>0</v>
      </c>
      <c r="D342" s="61">
        <v>0</v>
      </c>
      <c r="E342" s="61">
        <v>0</v>
      </c>
      <c r="F342" s="61">
        <v>0</v>
      </c>
      <c r="G342" s="61">
        <v>0</v>
      </c>
      <c r="H342" s="61">
        <v>0</v>
      </c>
      <c r="I342" s="61">
        <v>0</v>
      </c>
      <c r="J342" s="61">
        <v>0</v>
      </c>
      <c r="K342" s="61">
        <v>0</v>
      </c>
      <c r="L342" s="61">
        <v>0</v>
      </c>
      <c r="M342" s="61">
        <v>0</v>
      </c>
      <c r="N342" s="61">
        <v>0</v>
      </c>
    </row>
    <row r="343" spans="1:14" ht="33" customHeight="1" x14ac:dyDescent="0.2">
      <c r="A343" s="80" t="s">
        <v>269</v>
      </c>
      <c r="B343" s="64">
        <v>0</v>
      </c>
      <c r="C343" s="64">
        <v>0</v>
      </c>
      <c r="D343" s="64">
        <v>0</v>
      </c>
      <c r="E343" s="64">
        <v>0</v>
      </c>
      <c r="F343" s="64">
        <v>0</v>
      </c>
      <c r="G343" s="64">
        <v>0</v>
      </c>
      <c r="H343" s="64">
        <v>0</v>
      </c>
      <c r="I343" s="64">
        <v>0</v>
      </c>
      <c r="J343" s="64">
        <v>0</v>
      </c>
      <c r="K343" s="64">
        <v>0</v>
      </c>
      <c r="L343" s="64">
        <v>0</v>
      </c>
      <c r="M343" s="64">
        <v>0</v>
      </c>
      <c r="N343" s="64">
        <v>0</v>
      </c>
    </row>
    <row r="344" spans="1:14" ht="33" customHeight="1" thickBot="1" x14ac:dyDescent="0.25">
      <c r="A344" s="80" t="s">
        <v>270</v>
      </c>
      <c r="B344" s="64">
        <v>0</v>
      </c>
      <c r="C344" s="64">
        <v>0</v>
      </c>
      <c r="D344" s="64">
        <v>0</v>
      </c>
      <c r="E344" s="64">
        <v>0</v>
      </c>
      <c r="F344" s="64">
        <v>0</v>
      </c>
      <c r="G344" s="64">
        <v>0</v>
      </c>
      <c r="H344" s="64">
        <v>0</v>
      </c>
      <c r="I344" s="64">
        <v>0</v>
      </c>
      <c r="J344" s="64">
        <v>0</v>
      </c>
      <c r="K344" s="64">
        <v>0</v>
      </c>
      <c r="L344" s="64">
        <v>0</v>
      </c>
      <c r="M344" s="64">
        <v>0</v>
      </c>
      <c r="N344" s="64">
        <v>0</v>
      </c>
    </row>
    <row r="345" spans="1:14" ht="33" customHeight="1" thickBot="1" x14ac:dyDescent="0.25">
      <c r="A345" s="65" t="s">
        <v>271</v>
      </c>
      <c r="B345" s="91">
        <v>50193</v>
      </c>
      <c r="C345" s="61">
        <v>38963</v>
      </c>
      <c r="D345" s="61">
        <v>54972</v>
      </c>
      <c r="E345" s="61">
        <v>20222</v>
      </c>
      <c r="F345" s="61">
        <v>53936</v>
      </c>
      <c r="G345" s="61">
        <v>47596</v>
      </c>
      <c r="H345" s="61">
        <v>46538</v>
      </c>
      <c r="I345" s="61">
        <v>47928</v>
      </c>
      <c r="J345" s="61">
        <v>54570</v>
      </c>
      <c r="K345" s="61">
        <v>46636</v>
      </c>
      <c r="L345" s="61">
        <v>49749</v>
      </c>
      <c r="M345" s="61">
        <v>46203</v>
      </c>
      <c r="N345" s="61">
        <v>557506</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0</v>
      </c>
      <c r="M348" s="64">
        <v>0</v>
      </c>
      <c r="N348" s="64">
        <v>0</v>
      </c>
    </row>
    <row r="349" spans="1:14" ht="33" customHeight="1" x14ac:dyDescent="0.2">
      <c r="A349" s="80" t="s">
        <v>275</v>
      </c>
      <c r="B349" s="64">
        <v>20986</v>
      </c>
      <c r="C349" s="64">
        <v>32299</v>
      </c>
      <c r="D349" s="64">
        <v>46047</v>
      </c>
      <c r="E349" s="64">
        <v>11084</v>
      </c>
      <c r="F349" s="64">
        <v>23086</v>
      </c>
      <c r="G349" s="64">
        <v>2050</v>
      </c>
      <c r="H349" s="64">
        <v>17981</v>
      </c>
      <c r="I349" s="64">
        <v>29979</v>
      </c>
      <c r="J349" s="64">
        <v>34264</v>
      </c>
      <c r="K349" s="64">
        <v>18838</v>
      </c>
      <c r="L349" s="64">
        <v>14672</v>
      </c>
      <c r="M349" s="64">
        <v>10844</v>
      </c>
      <c r="N349" s="64">
        <v>262130</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0</v>
      </c>
      <c r="C351" s="64">
        <v>2998</v>
      </c>
      <c r="D351" s="64">
        <v>8017</v>
      </c>
      <c r="E351" s="64">
        <v>0</v>
      </c>
      <c r="F351" s="64">
        <v>0</v>
      </c>
      <c r="G351" s="64">
        <v>0</v>
      </c>
      <c r="H351" s="64">
        <v>0</v>
      </c>
      <c r="I351" s="64">
        <v>0</v>
      </c>
      <c r="J351" s="64">
        <v>0</v>
      </c>
      <c r="K351" s="64">
        <v>0</v>
      </c>
      <c r="L351" s="64">
        <v>0</v>
      </c>
      <c r="M351" s="64">
        <v>7825</v>
      </c>
      <c r="N351" s="64">
        <v>18840</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0</v>
      </c>
      <c r="M353" s="64">
        <v>0</v>
      </c>
      <c r="N353" s="64">
        <v>0</v>
      </c>
    </row>
    <row r="354" spans="1:14" ht="33" customHeight="1" x14ac:dyDescent="0.2">
      <c r="A354" s="80" t="s">
        <v>280</v>
      </c>
      <c r="B354" s="64">
        <v>29207</v>
      </c>
      <c r="C354" s="64">
        <v>3666</v>
      </c>
      <c r="D354" s="64">
        <v>908</v>
      </c>
      <c r="E354" s="64">
        <v>9138</v>
      </c>
      <c r="F354" s="64">
        <v>30850</v>
      </c>
      <c r="G354" s="64">
        <v>45546</v>
      </c>
      <c r="H354" s="64">
        <v>28557</v>
      </c>
      <c r="I354" s="64">
        <v>17949</v>
      </c>
      <c r="J354" s="64">
        <v>20306</v>
      </c>
      <c r="K354" s="64">
        <v>27798</v>
      </c>
      <c r="L354" s="64">
        <v>35077</v>
      </c>
      <c r="M354" s="64">
        <v>27534</v>
      </c>
      <c r="N354" s="64">
        <v>276536</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19969</v>
      </c>
      <c r="C359" s="61">
        <v>10433</v>
      </c>
      <c r="D359" s="61">
        <v>24360</v>
      </c>
      <c r="E359" s="61">
        <v>17709</v>
      </c>
      <c r="F359" s="61">
        <v>14681</v>
      </c>
      <c r="G359" s="61">
        <v>22036</v>
      </c>
      <c r="H359" s="61">
        <v>22602</v>
      </c>
      <c r="I359" s="61">
        <v>25822</v>
      </c>
      <c r="J359" s="61">
        <v>32722</v>
      </c>
      <c r="K359" s="61">
        <v>24543</v>
      </c>
      <c r="L359" s="61">
        <v>24363</v>
      </c>
      <c r="M359" s="61">
        <v>28216</v>
      </c>
      <c r="N359" s="61">
        <v>267456</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748</v>
      </c>
      <c r="C364" s="64">
        <v>613</v>
      </c>
      <c r="D364" s="64">
        <v>250</v>
      </c>
      <c r="E364" s="64">
        <v>0</v>
      </c>
      <c r="F364" s="64">
        <v>1773</v>
      </c>
      <c r="G364" s="64">
        <v>1608</v>
      </c>
      <c r="H364" s="64">
        <v>1311</v>
      </c>
      <c r="I364" s="64">
        <v>0</v>
      </c>
      <c r="J364" s="64">
        <v>0</v>
      </c>
      <c r="K364" s="64">
        <v>427</v>
      </c>
      <c r="L364" s="64">
        <v>376</v>
      </c>
      <c r="M364" s="64">
        <v>1303</v>
      </c>
      <c r="N364" s="64">
        <v>8409</v>
      </c>
    </row>
    <row r="365" spans="1:14" ht="33" customHeight="1" x14ac:dyDescent="0.2">
      <c r="A365" s="80" t="s">
        <v>290</v>
      </c>
      <c r="B365" s="64">
        <v>18900</v>
      </c>
      <c r="C365" s="64">
        <v>9700</v>
      </c>
      <c r="D365" s="64">
        <v>23550</v>
      </c>
      <c r="E365" s="64">
        <v>15650</v>
      </c>
      <c r="F365" s="64">
        <v>12200</v>
      </c>
      <c r="G365" s="64">
        <v>19900</v>
      </c>
      <c r="H365" s="64">
        <v>20550</v>
      </c>
      <c r="I365" s="64">
        <v>24412</v>
      </c>
      <c r="J365" s="64">
        <v>32059</v>
      </c>
      <c r="K365" s="64">
        <v>23306</v>
      </c>
      <c r="L365" s="64">
        <v>23357</v>
      </c>
      <c r="M365" s="64">
        <v>26643</v>
      </c>
      <c r="N365" s="64">
        <v>250227</v>
      </c>
    </row>
    <row r="366" spans="1:14" ht="33" customHeight="1" x14ac:dyDescent="0.2">
      <c r="A366" s="80" t="s">
        <v>291</v>
      </c>
      <c r="B366" s="64">
        <v>0</v>
      </c>
      <c r="C366" s="64">
        <v>0</v>
      </c>
      <c r="D366" s="64">
        <v>0</v>
      </c>
      <c r="E366" s="64">
        <v>765</v>
      </c>
      <c r="F366" s="64">
        <v>0</v>
      </c>
      <c r="G366" s="64">
        <v>0</v>
      </c>
      <c r="H366" s="64">
        <v>0</v>
      </c>
      <c r="I366" s="64">
        <v>0</v>
      </c>
      <c r="J366" s="64">
        <v>0</v>
      </c>
      <c r="K366" s="64">
        <v>0</v>
      </c>
      <c r="L366" s="64">
        <v>0</v>
      </c>
      <c r="M366" s="64">
        <v>0</v>
      </c>
      <c r="N366" s="64">
        <v>765</v>
      </c>
    </row>
    <row r="367" spans="1:14" ht="33" customHeight="1" x14ac:dyDescent="0.2">
      <c r="A367" s="80" t="s">
        <v>292</v>
      </c>
      <c r="B367" s="64">
        <v>321</v>
      </c>
      <c r="C367" s="64">
        <v>120</v>
      </c>
      <c r="D367" s="64">
        <v>560</v>
      </c>
      <c r="E367" s="64">
        <v>1294</v>
      </c>
      <c r="F367" s="64">
        <v>708</v>
      </c>
      <c r="G367" s="64">
        <v>528</v>
      </c>
      <c r="H367" s="64">
        <v>741</v>
      </c>
      <c r="I367" s="64">
        <v>1410</v>
      </c>
      <c r="J367" s="64">
        <v>663</v>
      </c>
      <c r="K367" s="64">
        <v>810</v>
      </c>
      <c r="L367" s="64">
        <v>630</v>
      </c>
      <c r="M367" s="64">
        <v>270</v>
      </c>
      <c r="N367" s="64">
        <v>8055</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0</v>
      </c>
      <c r="M370" s="61">
        <v>0</v>
      </c>
      <c r="N370" s="61">
        <v>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0</v>
      </c>
      <c r="M377" s="64">
        <v>0</v>
      </c>
      <c r="N377" s="64">
        <v>0</v>
      </c>
    </row>
    <row r="378" spans="1:14" ht="33" customHeight="1" thickBot="1" x14ac:dyDescent="0.25">
      <c r="A378" s="65" t="s">
        <v>303</v>
      </c>
      <c r="B378" s="91">
        <v>17808</v>
      </c>
      <c r="C378" s="61">
        <v>10309</v>
      </c>
      <c r="D378" s="61">
        <v>11089</v>
      </c>
      <c r="E378" s="61">
        <v>9172</v>
      </c>
      <c r="F378" s="61">
        <v>5910</v>
      </c>
      <c r="G378" s="61">
        <v>13276</v>
      </c>
      <c r="H378" s="61">
        <v>14952</v>
      </c>
      <c r="I378" s="61">
        <v>14106</v>
      </c>
      <c r="J378" s="61">
        <v>17870</v>
      </c>
      <c r="K378" s="61">
        <v>17617</v>
      </c>
      <c r="L378" s="61">
        <v>16074</v>
      </c>
      <c r="M378" s="61">
        <v>15835</v>
      </c>
      <c r="N378" s="61">
        <v>164018</v>
      </c>
    </row>
    <row r="379" spans="1:14" ht="33" customHeight="1" x14ac:dyDescent="0.2">
      <c r="A379" s="80" t="s">
        <v>304</v>
      </c>
      <c r="B379" s="64">
        <v>1850</v>
      </c>
      <c r="C379" s="64">
        <v>1450</v>
      </c>
      <c r="D379" s="64">
        <v>2700</v>
      </c>
      <c r="E379" s="64">
        <v>3400</v>
      </c>
      <c r="F379" s="64">
        <v>1400</v>
      </c>
      <c r="G379" s="64">
        <v>2650</v>
      </c>
      <c r="H379" s="64">
        <v>3100</v>
      </c>
      <c r="I379" s="64">
        <v>3300</v>
      </c>
      <c r="J379" s="64">
        <v>2650</v>
      </c>
      <c r="K379" s="64">
        <v>2700</v>
      </c>
      <c r="L379" s="64">
        <v>1750</v>
      </c>
      <c r="M379" s="64">
        <v>2700</v>
      </c>
      <c r="N379" s="64">
        <v>29650</v>
      </c>
    </row>
    <row r="380" spans="1:14" ht="33" customHeight="1" x14ac:dyDescent="0.2">
      <c r="A380" s="80" t="s">
        <v>305</v>
      </c>
      <c r="B380" s="64">
        <v>442</v>
      </c>
      <c r="C380" s="64">
        <v>737</v>
      </c>
      <c r="D380" s="64">
        <v>147</v>
      </c>
      <c r="E380" s="64">
        <v>442</v>
      </c>
      <c r="F380" s="64">
        <v>442</v>
      </c>
      <c r="G380" s="64">
        <v>442</v>
      </c>
      <c r="H380" s="64">
        <v>442</v>
      </c>
      <c r="I380" s="64">
        <v>196</v>
      </c>
      <c r="J380" s="64">
        <v>884</v>
      </c>
      <c r="K380" s="64">
        <v>0</v>
      </c>
      <c r="L380" s="64">
        <v>589</v>
      </c>
      <c r="M380" s="64">
        <v>147</v>
      </c>
      <c r="N380" s="64">
        <v>4910</v>
      </c>
    </row>
    <row r="381" spans="1:14" ht="33" customHeight="1" x14ac:dyDescent="0.2">
      <c r="A381" s="80" t="s">
        <v>306</v>
      </c>
      <c r="B381" s="64">
        <v>816</v>
      </c>
      <c r="C381" s="64">
        <v>672</v>
      </c>
      <c r="D381" s="64">
        <v>480</v>
      </c>
      <c r="E381" s="64">
        <v>480</v>
      </c>
      <c r="F381" s="64">
        <v>768</v>
      </c>
      <c r="G381" s="64">
        <v>384</v>
      </c>
      <c r="H381" s="64">
        <v>960</v>
      </c>
      <c r="I381" s="64">
        <v>960</v>
      </c>
      <c r="J381" s="64">
        <v>1536</v>
      </c>
      <c r="K381" s="64">
        <v>1152</v>
      </c>
      <c r="L381" s="64">
        <v>336</v>
      </c>
      <c r="M381" s="64">
        <v>48</v>
      </c>
      <c r="N381" s="64">
        <v>8592</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14700</v>
      </c>
      <c r="C387" s="64">
        <v>7450</v>
      </c>
      <c r="D387" s="64">
        <v>7762</v>
      </c>
      <c r="E387" s="64">
        <v>4850</v>
      </c>
      <c r="F387" s="64">
        <v>3300</v>
      </c>
      <c r="G387" s="64">
        <v>9800</v>
      </c>
      <c r="H387" s="64">
        <v>10450</v>
      </c>
      <c r="I387" s="64">
        <v>9650</v>
      </c>
      <c r="J387" s="64">
        <v>12800</v>
      </c>
      <c r="K387" s="64">
        <v>13765</v>
      </c>
      <c r="L387" s="64">
        <v>13399</v>
      </c>
      <c r="M387" s="64">
        <v>12940</v>
      </c>
      <c r="N387" s="64">
        <v>120866</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4591</v>
      </c>
      <c r="C394" s="61">
        <v>4593</v>
      </c>
      <c r="D394" s="61">
        <v>2878</v>
      </c>
      <c r="E394" s="61">
        <v>3644</v>
      </c>
      <c r="F394" s="61">
        <v>6447</v>
      </c>
      <c r="G394" s="61">
        <v>5836</v>
      </c>
      <c r="H394" s="61">
        <v>5864</v>
      </c>
      <c r="I394" s="61">
        <v>6177</v>
      </c>
      <c r="J394" s="61">
        <v>4075</v>
      </c>
      <c r="K394" s="61">
        <v>5722</v>
      </c>
      <c r="L394" s="61">
        <v>4626</v>
      </c>
      <c r="M394" s="61">
        <v>4772</v>
      </c>
      <c r="N394" s="61">
        <v>59225</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3036</v>
      </c>
      <c r="C396" s="64">
        <v>3721</v>
      </c>
      <c r="D396" s="64">
        <v>2298</v>
      </c>
      <c r="E396" s="64">
        <v>2178</v>
      </c>
      <c r="F396" s="64">
        <v>3652</v>
      </c>
      <c r="G396" s="64">
        <v>3917</v>
      </c>
      <c r="H396" s="64">
        <v>3570</v>
      </c>
      <c r="I396" s="64">
        <v>3060</v>
      </c>
      <c r="J396" s="64">
        <v>2865</v>
      </c>
      <c r="K396" s="64">
        <v>4410</v>
      </c>
      <c r="L396" s="64">
        <v>3870</v>
      </c>
      <c r="M396" s="64">
        <v>3540</v>
      </c>
      <c r="N396" s="64">
        <v>40117</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1555</v>
      </c>
      <c r="C399" s="64">
        <v>872</v>
      </c>
      <c r="D399" s="64">
        <v>580</v>
      </c>
      <c r="E399" s="64">
        <v>1466</v>
      </c>
      <c r="F399" s="64">
        <v>2795</v>
      </c>
      <c r="G399" s="64">
        <v>1919</v>
      </c>
      <c r="H399" s="64">
        <v>2294</v>
      </c>
      <c r="I399" s="64">
        <v>3117</v>
      </c>
      <c r="J399" s="64">
        <v>1210</v>
      </c>
      <c r="K399" s="64">
        <v>1312</v>
      </c>
      <c r="L399" s="64">
        <v>756</v>
      </c>
      <c r="M399" s="64">
        <v>1232</v>
      </c>
      <c r="N399" s="64">
        <v>19108</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2619</v>
      </c>
      <c r="C406" s="61">
        <v>5552</v>
      </c>
      <c r="D406" s="61">
        <v>230</v>
      </c>
      <c r="E406" s="61">
        <v>5713</v>
      </c>
      <c r="F406" s="61">
        <v>13868</v>
      </c>
      <c r="G406" s="61">
        <v>24231</v>
      </c>
      <c r="H406" s="61">
        <v>27451</v>
      </c>
      <c r="I406" s="61">
        <v>24409</v>
      </c>
      <c r="J406" s="61">
        <v>24303</v>
      </c>
      <c r="K406" s="61">
        <v>23537</v>
      </c>
      <c r="L406" s="61">
        <v>14170</v>
      </c>
      <c r="M406" s="61">
        <v>17530</v>
      </c>
      <c r="N406" s="61">
        <v>183613</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2778</v>
      </c>
      <c r="D408" s="64">
        <v>0</v>
      </c>
      <c r="E408" s="64">
        <v>5134</v>
      </c>
      <c r="F408" s="64">
        <v>1624</v>
      </c>
      <c r="G408" s="64">
        <v>0</v>
      </c>
      <c r="H408" s="64">
        <v>7913</v>
      </c>
      <c r="I408" s="64">
        <v>0</v>
      </c>
      <c r="J408" s="64">
        <v>0</v>
      </c>
      <c r="K408" s="64">
        <v>0</v>
      </c>
      <c r="L408" s="64">
        <v>0</v>
      </c>
      <c r="M408" s="64">
        <v>0</v>
      </c>
      <c r="N408" s="64">
        <v>17449</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2217</v>
      </c>
      <c r="C412" s="64">
        <v>2659</v>
      </c>
      <c r="D412" s="64">
        <v>0</v>
      </c>
      <c r="E412" s="64">
        <v>0</v>
      </c>
      <c r="F412" s="64">
        <v>12130</v>
      </c>
      <c r="G412" s="64">
        <v>24117</v>
      </c>
      <c r="H412" s="64">
        <v>19395</v>
      </c>
      <c r="I412" s="64">
        <v>24169</v>
      </c>
      <c r="J412" s="64">
        <v>24303</v>
      </c>
      <c r="K412" s="64">
        <v>23537</v>
      </c>
      <c r="L412" s="64">
        <v>13810</v>
      </c>
      <c r="M412" s="64">
        <v>17290</v>
      </c>
      <c r="N412" s="64">
        <v>163627</v>
      </c>
    </row>
    <row r="413" spans="1:14" ht="33" customHeight="1" x14ac:dyDescent="0.2">
      <c r="A413" s="80" t="s">
        <v>334</v>
      </c>
      <c r="B413" s="64">
        <v>402</v>
      </c>
      <c r="C413" s="64">
        <v>115</v>
      </c>
      <c r="D413" s="64">
        <v>230</v>
      </c>
      <c r="E413" s="64">
        <v>459</v>
      </c>
      <c r="F413" s="64">
        <v>114</v>
      </c>
      <c r="G413" s="64">
        <v>114</v>
      </c>
      <c r="H413" s="64">
        <v>143</v>
      </c>
      <c r="I413" s="64">
        <v>240</v>
      </c>
      <c r="J413" s="64">
        <v>0</v>
      </c>
      <c r="K413" s="64">
        <v>0</v>
      </c>
      <c r="L413" s="64">
        <v>360</v>
      </c>
      <c r="M413" s="64">
        <v>240</v>
      </c>
      <c r="N413" s="64">
        <v>2417</v>
      </c>
    </row>
    <row r="414" spans="1:14" ht="33" customHeight="1" thickBot="1" x14ac:dyDescent="0.25">
      <c r="A414" s="80" t="s">
        <v>255</v>
      </c>
      <c r="B414" s="64">
        <v>0</v>
      </c>
      <c r="C414" s="64">
        <v>0</v>
      </c>
      <c r="D414" s="64">
        <v>0</v>
      </c>
      <c r="E414" s="64">
        <v>120</v>
      </c>
      <c r="F414" s="64">
        <v>0</v>
      </c>
      <c r="G414" s="64">
        <v>0</v>
      </c>
      <c r="H414" s="64">
        <v>0</v>
      </c>
      <c r="I414" s="64">
        <v>0</v>
      </c>
      <c r="J414" s="64">
        <v>0</v>
      </c>
      <c r="K414" s="64">
        <v>0</v>
      </c>
      <c r="L414" s="64">
        <v>0</v>
      </c>
      <c r="M414" s="64">
        <v>0</v>
      </c>
      <c r="N414" s="64">
        <v>120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0</v>
      </c>
      <c r="D419" s="61">
        <v>0</v>
      </c>
      <c r="E419" s="61">
        <v>968</v>
      </c>
      <c r="F419" s="61">
        <v>154</v>
      </c>
      <c r="G419" s="61">
        <v>79</v>
      </c>
      <c r="H419" s="61">
        <v>108</v>
      </c>
      <c r="I419" s="61">
        <v>3417</v>
      </c>
      <c r="J419" s="61">
        <v>1180</v>
      </c>
      <c r="K419" s="61">
        <v>1020</v>
      </c>
      <c r="L419" s="61">
        <v>1050</v>
      </c>
      <c r="M419" s="61">
        <v>1260</v>
      </c>
      <c r="N419" s="61">
        <v>9236</v>
      </c>
    </row>
    <row r="420" spans="1:14" ht="33" customHeight="1" thickBot="1" x14ac:dyDescent="0.25">
      <c r="A420" s="81" t="s">
        <v>339</v>
      </c>
      <c r="B420" s="64">
        <v>0</v>
      </c>
      <c r="C420" s="64">
        <v>0</v>
      </c>
      <c r="D420" s="64">
        <v>0</v>
      </c>
      <c r="E420" s="64">
        <v>968</v>
      </c>
      <c r="F420" s="64">
        <v>154</v>
      </c>
      <c r="G420" s="64">
        <v>79</v>
      </c>
      <c r="H420" s="64">
        <v>108</v>
      </c>
      <c r="I420" s="64">
        <v>3417</v>
      </c>
      <c r="J420" s="64">
        <v>1180</v>
      </c>
      <c r="K420" s="64">
        <v>1020</v>
      </c>
      <c r="L420" s="64">
        <v>1050</v>
      </c>
      <c r="M420" s="64">
        <v>1260</v>
      </c>
      <c r="N420" s="64">
        <v>9236</v>
      </c>
    </row>
    <row r="421" spans="1:14" ht="33" customHeight="1" thickBot="1" x14ac:dyDescent="0.25">
      <c r="A421" s="116" t="s">
        <v>250</v>
      </c>
      <c r="B421" s="115">
        <v>103189</v>
      </c>
      <c r="C421" s="115">
        <v>75003</v>
      </c>
      <c r="D421" s="115">
        <v>106041</v>
      </c>
      <c r="E421" s="115">
        <v>71075</v>
      </c>
      <c r="F421" s="115">
        <v>105512</v>
      </c>
      <c r="G421" s="115">
        <v>123484</v>
      </c>
      <c r="H421" s="115">
        <v>136632</v>
      </c>
      <c r="I421" s="115">
        <v>139600</v>
      </c>
      <c r="J421" s="115">
        <v>153638</v>
      </c>
      <c r="K421" s="115">
        <v>136208</v>
      </c>
      <c r="L421" s="115">
        <v>135528</v>
      </c>
      <c r="M421" s="115">
        <v>138906</v>
      </c>
      <c r="N421" s="115">
        <v>1424816</v>
      </c>
    </row>
    <row r="422" spans="1:14" ht="33" customHeight="1" x14ac:dyDescent="0.2"/>
    <row r="423" spans="1:14" ht="33" customHeight="1" x14ac:dyDescent="0.2">
      <c r="A423" s="85"/>
    </row>
    <row r="424" spans="1:14" ht="33" customHeight="1" x14ac:dyDescent="0.2">
      <c r="A424" s="220" t="s">
        <v>357</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550</v>
      </c>
      <c r="D445" s="67">
        <v>1345</v>
      </c>
      <c r="E445" s="67">
        <v>2715</v>
      </c>
      <c r="F445" s="67">
        <v>950</v>
      </c>
      <c r="G445" s="67">
        <v>0</v>
      </c>
      <c r="H445" s="67">
        <v>300</v>
      </c>
      <c r="I445" s="67">
        <v>675</v>
      </c>
      <c r="J445" s="67">
        <v>0</v>
      </c>
      <c r="K445" s="67">
        <v>350</v>
      </c>
      <c r="L445" s="67">
        <v>250</v>
      </c>
      <c r="M445" s="67">
        <v>690</v>
      </c>
      <c r="N445" s="67">
        <v>7825</v>
      </c>
    </row>
    <row r="446" spans="1:14" ht="33" customHeight="1" x14ac:dyDescent="0.2">
      <c r="A446" s="80" t="s">
        <v>269</v>
      </c>
      <c r="B446" s="62">
        <v>0</v>
      </c>
      <c r="C446" s="62">
        <v>550</v>
      </c>
      <c r="D446" s="62">
        <v>1345</v>
      </c>
      <c r="E446" s="62">
        <v>2715</v>
      </c>
      <c r="F446" s="62">
        <v>950</v>
      </c>
      <c r="G446" s="62">
        <v>0</v>
      </c>
      <c r="H446" s="62">
        <v>300</v>
      </c>
      <c r="I446" s="62">
        <v>675</v>
      </c>
      <c r="J446" s="62">
        <v>0</v>
      </c>
      <c r="K446" s="62">
        <v>350</v>
      </c>
      <c r="L446" s="62">
        <v>250</v>
      </c>
      <c r="M446" s="62">
        <v>690</v>
      </c>
      <c r="N446" s="68">
        <v>7825</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0</v>
      </c>
      <c r="N448" s="66">
        <v>0</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120</v>
      </c>
      <c r="D460" s="66">
        <v>0</v>
      </c>
      <c r="E460" s="66">
        <v>0</v>
      </c>
      <c r="F460" s="66">
        <v>0</v>
      </c>
      <c r="G460" s="66">
        <v>0</v>
      </c>
      <c r="H460" s="66">
        <v>0</v>
      </c>
      <c r="I460" s="66">
        <v>0</v>
      </c>
      <c r="J460" s="66">
        <v>0</v>
      </c>
      <c r="K460" s="66">
        <v>0</v>
      </c>
      <c r="L460" s="66">
        <v>0</v>
      </c>
      <c r="M460" s="66">
        <v>0</v>
      </c>
      <c r="N460" s="66">
        <v>120</v>
      </c>
    </row>
    <row r="461" spans="1:14" ht="33" customHeight="1" thickBot="1" x14ac:dyDescent="0.25">
      <c r="A461" s="81" t="s">
        <v>283</v>
      </c>
      <c r="B461" s="69">
        <v>0</v>
      </c>
      <c r="C461" s="69">
        <v>120</v>
      </c>
      <c r="D461" s="69">
        <v>0</v>
      </c>
      <c r="E461" s="69">
        <v>0</v>
      </c>
      <c r="F461" s="69">
        <v>0</v>
      </c>
      <c r="G461" s="69">
        <v>0</v>
      </c>
      <c r="H461" s="69">
        <v>0</v>
      </c>
      <c r="I461" s="69">
        <v>0</v>
      </c>
      <c r="J461" s="69">
        <v>0</v>
      </c>
      <c r="K461" s="69">
        <v>0</v>
      </c>
      <c r="L461" s="69">
        <v>0</v>
      </c>
      <c r="M461" s="69">
        <v>0</v>
      </c>
      <c r="N461" s="68">
        <v>120</v>
      </c>
    </row>
    <row r="462" spans="1:14" ht="33" customHeight="1" thickBot="1" x14ac:dyDescent="0.25">
      <c r="A462" s="65" t="s">
        <v>284</v>
      </c>
      <c r="B462" s="66">
        <v>0</v>
      </c>
      <c r="C462" s="66">
        <v>538</v>
      </c>
      <c r="D462" s="66">
        <v>0</v>
      </c>
      <c r="E462" s="66">
        <v>473</v>
      </c>
      <c r="F462" s="66">
        <v>0</v>
      </c>
      <c r="G462" s="66">
        <v>564</v>
      </c>
      <c r="H462" s="66">
        <v>1110</v>
      </c>
      <c r="I462" s="66">
        <v>690</v>
      </c>
      <c r="J462" s="66">
        <v>900</v>
      </c>
      <c r="K462" s="66">
        <v>750</v>
      </c>
      <c r="L462" s="66">
        <v>1110</v>
      </c>
      <c r="M462" s="66">
        <v>600</v>
      </c>
      <c r="N462" s="66">
        <v>6735</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0</v>
      </c>
      <c r="C471" s="62">
        <v>538</v>
      </c>
      <c r="D471" s="62">
        <v>0</v>
      </c>
      <c r="E471" s="62">
        <v>473</v>
      </c>
      <c r="F471" s="62">
        <v>0</v>
      </c>
      <c r="G471" s="62">
        <v>564</v>
      </c>
      <c r="H471" s="62">
        <v>1110</v>
      </c>
      <c r="I471" s="62">
        <v>690</v>
      </c>
      <c r="J471" s="62">
        <v>900</v>
      </c>
      <c r="K471" s="62">
        <v>750</v>
      </c>
      <c r="L471" s="62">
        <v>1110</v>
      </c>
      <c r="M471" s="62">
        <v>600</v>
      </c>
      <c r="N471" s="68">
        <v>6735</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0</v>
      </c>
      <c r="C473" s="66">
        <v>0</v>
      </c>
      <c r="D473" s="66">
        <v>0</v>
      </c>
      <c r="E473" s="66">
        <v>0</v>
      </c>
      <c r="F473" s="66">
        <v>0</v>
      </c>
      <c r="G473" s="66">
        <v>0</v>
      </c>
      <c r="H473" s="66">
        <v>0</v>
      </c>
      <c r="I473" s="66">
        <v>0</v>
      </c>
      <c r="J473" s="66">
        <v>0</v>
      </c>
      <c r="K473" s="66">
        <v>0</v>
      </c>
      <c r="L473" s="66">
        <v>0</v>
      </c>
      <c r="M473" s="66">
        <v>6968</v>
      </c>
      <c r="N473" s="66">
        <v>6968</v>
      </c>
    </row>
    <row r="474" spans="1:14" ht="33" customHeight="1" x14ac:dyDescent="0.2">
      <c r="A474" s="80" t="s">
        <v>296</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6968</v>
      </c>
      <c r="N479" s="68">
        <v>6968</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0</v>
      </c>
      <c r="C481" s="66">
        <v>3913</v>
      </c>
      <c r="D481" s="66">
        <v>7634</v>
      </c>
      <c r="E481" s="66">
        <v>7795</v>
      </c>
      <c r="F481" s="66">
        <v>6307</v>
      </c>
      <c r="G481" s="66">
        <v>6651</v>
      </c>
      <c r="H481" s="66">
        <v>4710</v>
      </c>
      <c r="I481" s="66">
        <v>5555</v>
      </c>
      <c r="J481" s="66">
        <v>6527</v>
      </c>
      <c r="K481" s="66">
        <v>8219</v>
      </c>
      <c r="L481" s="66">
        <v>4741</v>
      </c>
      <c r="M481" s="66">
        <v>5604</v>
      </c>
      <c r="N481" s="66">
        <v>67656</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0</v>
      </c>
      <c r="C484" s="62">
        <v>440</v>
      </c>
      <c r="D484" s="62">
        <v>528</v>
      </c>
      <c r="E484" s="62">
        <v>484</v>
      </c>
      <c r="F484" s="62">
        <v>788</v>
      </c>
      <c r="G484" s="62">
        <v>440</v>
      </c>
      <c r="H484" s="62">
        <v>1992</v>
      </c>
      <c r="I484" s="62">
        <v>1520</v>
      </c>
      <c r="J484" s="62">
        <v>1104</v>
      </c>
      <c r="K484" s="62">
        <v>1652</v>
      </c>
      <c r="L484" s="62">
        <v>876</v>
      </c>
      <c r="M484" s="62">
        <v>1012</v>
      </c>
      <c r="N484" s="68">
        <v>10836</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3473</v>
      </c>
      <c r="D496" s="62">
        <v>7106</v>
      </c>
      <c r="E496" s="62">
        <v>7311</v>
      </c>
      <c r="F496" s="62">
        <v>5519</v>
      </c>
      <c r="G496" s="62">
        <v>6211</v>
      </c>
      <c r="H496" s="62">
        <v>2718</v>
      </c>
      <c r="I496" s="62">
        <v>4035</v>
      </c>
      <c r="J496" s="62">
        <v>5423</v>
      </c>
      <c r="K496" s="62">
        <v>6567</v>
      </c>
      <c r="L496" s="62">
        <v>3865</v>
      </c>
      <c r="M496" s="62">
        <v>4592</v>
      </c>
      <c r="N496" s="68">
        <v>56820</v>
      </c>
    </row>
    <row r="497" spans="1:14" ht="33" customHeight="1" thickBot="1" x14ac:dyDescent="0.25">
      <c r="A497" s="65" t="s">
        <v>319</v>
      </c>
      <c r="B497" s="66">
        <v>0</v>
      </c>
      <c r="C497" s="66">
        <v>0</v>
      </c>
      <c r="D497" s="66">
        <v>0</v>
      </c>
      <c r="E497" s="66">
        <v>0</v>
      </c>
      <c r="F497" s="66">
        <v>0</v>
      </c>
      <c r="G497" s="66">
        <v>0</v>
      </c>
      <c r="H497" s="66">
        <v>0</v>
      </c>
      <c r="I497" s="66">
        <v>0</v>
      </c>
      <c r="J497" s="66">
        <v>0</v>
      </c>
      <c r="K497" s="66">
        <v>0</v>
      </c>
      <c r="L497" s="66">
        <v>0</v>
      </c>
      <c r="M497" s="66">
        <v>0</v>
      </c>
      <c r="N497" s="66">
        <v>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542</v>
      </c>
      <c r="E518" s="66">
        <v>300</v>
      </c>
      <c r="F518" s="66">
        <v>0</v>
      </c>
      <c r="G518" s="66">
        <v>0</v>
      </c>
      <c r="H518" s="66">
        <v>0</v>
      </c>
      <c r="I518" s="66">
        <v>0</v>
      </c>
      <c r="J518" s="66">
        <v>0</v>
      </c>
      <c r="K518" s="66">
        <v>0</v>
      </c>
      <c r="L518" s="66">
        <v>0</v>
      </c>
      <c r="M518" s="66">
        <v>0</v>
      </c>
      <c r="N518" s="66">
        <v>842</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542</v>
      </c>
      <c r="E521" s="62">
        <v>300</v>
      </c>
      <c r="F521" s="62">
        <v>0</v>
      </c>
      <c r="G521" s="62">
        <v>0</v>
      </c>
      <c r="H521" s="62">
        <v>0</v>
      </c>
      <c r="I521" s="62">
        <v>0</v>
      </c>
      <c r="J521" s="62">
        <v>0</v>
      </c>
      <c r="K521" s="62">
        <v>0</v>
      </c>
      <c r="L521" s="62">
        <v>0</v>
      </c>
      <c r="M521" s="62">
        <v>0</v>
      </c>
      <c r="N521" s="68">
        <v>842</v>
      </c>
    </row>
    <row r="522" spans="1:14" ht="33" customHeight="1" thickBot="1" x14ac:dyDescent="0.25">
      <c r="A522" s="65" t="s">
        <v>339</v>
      </c>
      <c r="B522" s="66">
        <v>0</v>
      </c>
      <c r="C522" s="66">
        <v>56</v>
      </c>
      <c r="D522" s="66">
        <v>78</v>
      </c>
      <c r="E522" s="66">
        <v>0</v>
      </c>
      <c r="F522" s="66">
        <v>0</v>
      </c>
      <c r="G522" s="66">
        <v>200</v>
      </c>
      <c r="H522" s="66">
        <v>4368</v>
      </c>
      <c r="I522" s="66">
        <v>1415</v>
      </c>
      <c r="J522" s="66">
        <v>3662</v>
      </c>
      <c r="K522" s="66">
        <v>4688</v>
      </c>
      <c r="L522" s="66">
        <v>3809</v>
      </c>
      <c r="M522" s="66">
        <v>883</v>
      </c>
      <c r="N522" s="66">
        <v>19159</v>
      </c>
    </row>
    <row r="523" spans="1:14" ht="33" customHeight="1" thickBot="1" x14ac:dyDescent="0.25">
      <c r="A523" s="81" t="s">
        <v>339</v>
      </c>
      <c r="B523" s="70">
        <v>0</v>
      </c>
      <c r="C523" s="70">
        <v>56</v>
      </c>
      <c r="D523" s="70">
        <v>78</v>
      </c>
      <c r="E523" s="70">
        <v>0</v>
      </c>
      <c r="F523" s="70">
        <v>0</v>
      </c>
      <c r="G523" s="70">
        <v>200</v>
      </c>
      <c r="H523" s="70">
        <v>4368</v>
      </c>
      <c r="I523" s="70">
        <v>1415</v>
      </c>
      <c r="J523" s="70">
        <v>3662</v>
      </c>
      <c r="K523" s="70">
        <v>4688</v>
      </c>
      <c r="L523" s="70">
        <v>3809</v>
      </c>
      <c r="M523" s="70">
        <v>883</v>
      </c>
      <c r="N523" s="71">
        <v>19159</v>
      </c>
    </row>
    <row r="524" spans="1:14" ht="33" customHeight="1" thickBot="1" x14ac:dyDescent="0.25">
      <c r="A524" s="116" t="s">
        <v>250</v>
      </c>
      <c r="B524" s="115">
        <v>0</v>
      </c>
      <c r="C524" s="115">
        <v>5177</v>
      </c>
      <c r="D524" s="115">
        <v>9599</v>
      </c>
      <c r="E524" s="115">
        <v>11283</v>
      </c>
      <c r="F524" s="115">
        <v>7257</v>
      </c>
      <c r="G524" s="115">
        <v>7415</v>
      </c>
      <c r="H524" s="115">
        <v>10488</v>
      </c>
      <c r="I524" s="115">
        <v>8335</v>
      </c>
      <c r="J524" s="115">
        <v>11089</v>
      </c>
      <c r="K524" s="115">
        <v>14007</v>
      </c>
      <c r="L524" s="115">
        <v>9910</v>
      </c>
      <c r="M524" s="115">
        <v>14745</v>
      </c>
      <c r="N524" s="115">
        <v>109305</v>
      </c>
    </row>
    <row r="525" spans="1:14" ht="33" customHeight="1" x14ac:dyDescent="0.2"/>
    <row r="526" spans="1:14" ht="33" customHeight="1" x14ac:dyDescent="0.2">
      <c r="A526" s="85"/>
    </row>
    <row r="527" spans="1:14" ht="33" customHeight="1" x14ac:dyDescent="0.2">
      <c r="A527" s="220" t="s">
        <v>358</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1330</v>
      </c>
      <c r="C543" s="66">
        <v>946.02</v>
      </c>
      <c r="D543" s="66">
        <v>1511.28</v>
      </c>
      <c r="E543" s="66">
        <v>1748.46</v>
      </c>
      <c r="F543" s="66">
        <v>1618.18</v>
      </c>
      <c r="G543" s="66">
        <v>1022.25</v>
      </c>
      <c r="H543" s="66">
        <v>1453.82</v>
      </c>
      <c r="I543" s="66">
        <v>460.63</v>
      </c>
      <c r="J543" s="66">
        <v>1438.47</v>
      </c>
      <c r="K543" s="66">
        <v>418</v>
      </c>
      <c r="L543" s="66">
        <v>0</v>
      </c>
      <c r="M543" s="66">
        <v>0</v>
      </c>
      <c r="N543" s="66">
        <v>11947.109999999999</v>
      </c>
    </row>
    <row r="544" spans="1:14" ht="33" customHeight="1" x14ac:dyDescent="0.2">
      <c r="A544" s="80" t="s">
        <v>264</v>
      </c>
      <c r="B544" s="62">
        <v>1330</v>
      </c>
      <c r="C544" s="62">
        <v>946.02</v>
      </c>
      <c r="D544" s="62">
        <v>1511.28</v>
      </c>
      <c r="E544" s="62">
        <v>1748.46</v>
      </c>
      <c r="F544" s="62">
        <v>1618.18</v>
      </c>
      <c r="G544" s="62">
        <v>1022.25</v>
      </c>
      <c r="H544" s="62">
        <v>1453.82</v>
      </c>
      <c r="I544" s="62">
        <v>460.63</v>
      </c>
      <c r="J544" s="62">
        <v>1438.47</v>
      </c>
      <c r="K544" s="62">
        <v>418</v>
      </c>
      <c r="L544" s="62">
        <v>0</v>
      </c>
      <c r="M544" s="62">
        <v>0</v>
      </c>
      <c r="N544" s="63">
        <v>11947.109999999999</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2600</v>
      </c>
      <c r="C548" s="67">
        <v>3704</v>
      </c>
      <c r="D548" s="67">
        <v>5915</v>
      </c>
      <c r="E548" s="67">
        <v>2876</v>
      </c>
      <c r="F548" s="67">
        <v>3154</v>
      </c>
      <c r="G548" s="67">
        <v>2307</v>
      </c>
      <c r="H548" s="67">
        <v>4132</v>
      </c>
      <c r="I548" s="67">
        <v>3780</v>
      </c>
      <c r="J548" s="67">
        <v>1792</v>
      </c>
      <c r="K548" s="67">
        <v>3380</v>
      </c>
      <c r="L548" s="67">
        <v>2238</v>
      </c>
      <c r="M548" s="67">
        <v>0</v>
      </c>
      <c r="N548" s="67">
        <v>35878</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2600</v>
      </c>
      <c r="C550" s="62">
        <v>3704</v>
      </c>
      <c r="D550" s="62">
        <v>5915</v>
      </c>
      <c r="E550" s="62">
        <v>2876</v>
      </c>
      <c r="F550" s="62">
        <v>3154</v>
      </c>
      <c r="G550" s="62">
        <v>2307</v>
      </c>
      <c r="H550" s="62">
        <v>4132</v>
      </c>
      <c r="I550" s="62">
        <v>3780</v>
      </c>
      <c r="J550" s="62">
        <v>1792</v>
      </c>
      <c r="K550" s="62">
        <v>3380</v>
      </c>
      <c r="L550" s="62">
        <v>2238</v>
      </c>
      <c r="M550" s="62">
        <v>0</v>
      </c>
      <c r="N550" s="68">
        <v>35878</v>
      </c>
    </row>
    <row r="551" spans="1:14" ht="33" customHeight="1" thickBot="1" x14ac:dyDescent="0.25">
      <c r="A551" s="65" t="s">
        <v>271</v>
      </c>
      <c r="B551" s="66">
        <v>44021</v>
      </c>
      <c r="C551" s="66">
        <v>37086.770000000004</v>
      </c>
      <c r="D551" s="66">
        <v>52807.21</v>
      </c>
      <c r="E551" s="66">
        <v>37262.47</v>
      </c>
      <c r="F551" s="66">
        <v>56298.55</v>
      </c>
      <c r="G551" s="66">
        <v>48579.840000000004</v>
      </c>
      <c r="H551" s="66">
        <v>56769.07</v>
      </c>
      <c r="I551" s="66">
        <v>65633.81</v>
      </c>
      <c r="J551" s="66">
        <v>57916.14</v>
      </c>
      <c r="K551" s="66">
        <v>54840.19</v>
      </c>
      <c r="L551" s="66">
        <v>56553.26</v>
      </c>
      <c r="M551" s="66">
        <v>48416.04</v>
      </c>
      <c r="N551" s="66">
        <v>616184.35000000009</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1063</v>
      </c>
      <c r="C555" s="62">
        <v>6175.75</v>
      </c>
      <c r="D555" s="62">
        <v>8827.2000000000007</v>
      </c>
      <c r="E555" s="62">
        <v>4820</v>
      </c>
      <c r="F555" s="62">
        <v>0</v>
      </c>
      <c r="G555" s="62">
        <v>2556.85</v>
      </c>
      <c r="H555" s="62">
        <v>8575.69</v>
      </c>
      <c r="I555" s="62">
        <v>27348.89</v>
      </c>
      <c r="J555" s="62">
        <v>11594.77</v>
      </c>
      <c r="K555" s="62">
        <v>11716.36</v>
      </c>
      <c r="L555" s="62">
        <v>4384.28</v>
      </c>
      <c r="M555" s="62">
        <v>3339.67</v>
      </c>
      <c r="N555" s="68">
        <v>90402.459999999992</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0</v>
      </c>
      <c r="C557" s="62">
        <v>2544.54</v>
      </c>
      <c r="D557" s="62">
        <v>11814.57</v>
      </c>
      <c r="E557" s="62">
        <v>7782</v>
      </c>
      <c r="F557" s="62">
        <v>4891.76</v>
      </c>
      <c r="G557" s="62">
        <v>0</v>
      </c>
      <c r="H557" s="62">
        <v>0</v>
      </c>
      <c r="I557" s="62">
        <v>0</v>
      </c>
      <c r="J557" s="62">
        <v>0</v>
      </c>
      <c r="K557" s="62">
        <v>0</v>
      </c>
      <c r="L557" s="62">
        <v>2254.6799999999998</v>
      </c>
      <c r="M557" s="62">
        <v>1177</v>
      </c>
      <c r="N557" s="68">
        <v>30464.550000000003</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4200</v>
      </c>
      <c r="C559" s="62">
        <v>1050</v>
      </c>
      <c r="D559" s="62">
        <v>4200</v>
      </c>
      <c r="E559" s="62">
        <v>0</v>
      </c>
      <c r="F559" s="62">
        <v>0</v>
      </c>
      <c r="G559" s="62">
        <v>0</v>
      </c>
      <c r="H559" s="62">
        <v>0</v>
      </c>
      <c r="I559" s="62">
        <v>0</v>
      </c>
      <c r="J559" s="62">
        <v>0</v>
      </c>
      <c r="K559" s="62">
        <v>0</v>
      </c>
      <c r="L559" s="62">
        <v>0</v>
      </c>
      <c r="M559" s="62">
        <v>6090</v>
      </c>
      <c r="N559" s="68">
        <v>15540</v>
      </c>
    </row>
    <row r="560" spans="1:14" ht="33" customHeight="1" x14ac:dyDescent="0.2">
      <c r="A560" s="80" t="s">
        <v>280</v>
      </c>
      <c r="B560" s="62">
        <v>37560</v>
      </c>
      <c r="C560" s="62">
        <v>26625.200000000001</v>
      </c>
      <c r="D560" s="62">
        <v>26444.7</v>
      </c>
      <c r="E560" s="62">
        <v>23738.47</v>
      </c>
      <c r="F560" s="62">
        <v>50162.43</v>
      </c>
      <c r="G560" s="62">
        <v>45561.87</v>
      </c>
      <c r="H560" s="62">
        <v>46832.639999999999</v>
      </c>
      <c r="I560" s="62">
        <v>36452</v>
      </c>
      <c r="J560" s="62">
        <v>44950.43</v>
      </c>
      <c r="K560" s="62">
        <v>42664.71</v>
      </c>
      <c r="L560" s="62">
        <v>48959.5</v>
      </c>
      <c r="M560" s="62">
        <v>36925.370000000003</v>
      </c>
      <c r="N560" s="68">
        <v>466877.32</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1198</v>
      </c>
      <c r="C562" s="62">
        <v>691.28</v>
      </c>
      <c r="D562" s="62">
        <v>1520.74</v>
      </c>
      <c r="E562" s="62">
        <v>922</v>
      </c>
      <c r="F562" s="62">
        <v>1244.3599999999999</v>
      </c>
      <c r="G562" s="62">
        <v>461.12</v>
      </c>
      <c r="H562" s="62">
        <v>1360.74</v>
      </c>
      <c r="I562" s="62">
        <v>1832.92</v>
      </c>
      <c r="J562" s="62">
        <v>1370.94</v>
      </c>
      <c r="K562" s="62">
        <v>459.12</v>
      </c>
      <c r="L562" s="62">
        <v>954.8</v>
      </c>
      <c r="M562" s="62">
        <v>884</v>
      </c>
      <c r="N562" s="68">
        <v>12900.02</v>
      </c>
    </row>
    <row r="563" spans="1:14" ht="33" customHeight="1" thickBot="1" x14ac:dyDescent="0.25">
      <c r="A563" s="65" t="s">
        <v>283</v>
      </c>
      <c r="B563" s="66">
        <v>0</v>
      </c>
      <c r="C563" s="66">
        <v>0</v>
      </c>
      <c r="D563" s="66">
        <v>0</v>
      </c>
      <c r="E563" s="66">
        <v>1540</v>
      </c>
      <c r="F563" s="66">
        <v>0</v>
      </c>
      <c r="G563" s="66">
        <v>0</v>
      </c>
      <c r="H563" s="66">
        <v>0</v>
      </c>
      <c r="I563" s="66">
        <v>3960</v>
      </c>
      <c r="J563" s="66">
        <v>0</v>
      </c>
      <c r="K563" s="66">
        <v>0</v>
      </c>
      <c r="L563" s="66">
        <v>0</v>
      </c>
      <c r="M563" s="66">
        <v>2970</v>
      </c>
      <c r="N563" s="66">
        <v>8470</v>
      </c>
    </row>
    <row r="564" spans="1:14" ht="33" customHeight="1" thickBot="1" x14ac:dyDescent="0.25">
      <c r="A564" s="81" t="s">
        <v>283</v>
      </c>
      <c r="B564" s="69">
        <v>0</v>
      </c>
      <c r="C564" s="69">
        <v>0</v>
      </c>
      <c r="D564" s="69">
        <v>0</v>
      </c>
      <c r="E564" s="69">
        <v>1540</v>
      </c>
      <c r="F564" s="69">
        <v>0</v>
      </c>
      <c r="G564" s="69">
        <v>0</v>
      </c>
      <c r="H564" s="69">
        <v>0</v>
      </c>
      <c r="I564" s="69">
        <v>3960</v>
      </c>
      <c r="J564" s="69">
        <v>0</v>
      </c>
      <c r="K564" s="69">
        <v>0</v>
      </c>
      <c r="L564" s="69">
        <v>0</v>
      </c>
      <c r="M564" s="69">
        <v>2970</v>
      </c>
      <c r="N564" s="68">
        <v>8470</v>
      </c>
    </row>
    <row r="565" spans="1:14" ht="33" customHeight="1" thickBot="1" x14ac:dyDescent="0.25">
      <c r="A565" s="65" t="s">
        <v>284</v>
      </c>
      <c r="B565" s="66">
        <v>840</v>
      </c>
      <c r="C565" s="66">
        <v>1612</v>
      </c>
      <c r="D565" s="66">
        <v>2496</v>
      </c>
      <c r="E565" s="66">
        <v>0</v>
      </c>
      <c r="F565" s="66">
        <v>1144</v>
      </c>
      <c r="G565" s="66">
        <v>416</v>
      </c>
      <c r="H565" s="66">
        <v>1742</v>
      </c>
      <c r="I565" s="66">
        <v>0</v>
      </c>
      <c r="J565" s="66">
        <v>494</v>
      </c>
      <c r="K565" s="66">
        <v>1274</v>
      </c>
      <c r="L565" s="66">
        <v>0</v>
      </c>
      <c r="M565" s="66">
        <v>0</v>
      </c>
      <c r="N565" s="66">
        <v>10018</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1612</v>
      </c>
      <c r="D568" s="62">
        <v>2496</v>
      </c>
      <c r="E568" s="62">
        <v>0</v>
      </c>
      <c r="F568" s="62">
        <v>1144</v>
      </c>
      <c r="G568" s="62">
        <v>416</v>
      </c>
      <c r="H568" s="62">
        <v>1742</v>
      </c>
      <c r="I568" s="62">
        <v>0</v>
      </c>
      <c r="J568" s="62">
        <v>494</v>
      </c>
      <c r="K568" s="62">
        <v>1274</v>
      </c>
      <c r="L568" s="62">
        <v>0</v>
      </c>
      <c r="M568" s="62">
        <v>0</v>
      </c>
      <c r="N568" s="68">
        <v>9178</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840</v>
      </c>
      <c r="C573" s="62">
        <v>0</v>
      </c>
      <c r="D573" s="62">
        <v>0</v>
      </c>
      <c r="E573" s="62">
        <v>0</v>
      </c>
      <c r="F573" s="62">
        <v>0</v>
      </c>
      <c r="G573" s="62">
        <v>0</v>
      </c>
      <c r="H573" s="62">
        <v>0</v>
      </c>
      <c r="I573" s="62">
        <v>0</v>
      </c>
      <c r="J573" s="62">
        <v>0</v>
      </c>
      <c r="K573" s="62">
        <v>0</v>
      </c>
      <c r="L573" s="62">
        <v>0</v>
      </c>
      <c r="M573" s="62">
        <v>0</v>
      </c>
      <c r="N573" s="68">
        <v>840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0</v>
      </c>
      <c r="C576" s="66">
        <v>0</v>
      </c>
      <c r="D576" s="66">
        <v>0</v>
      </c>
      <c r="E576" s="66">
        <v>529</v>
      </c>
      <c r="F576" s="66">
        <v>0</v>
      </c>
      <c r="G576" s="66">
        <v>665</v>
      </c>
      <c r="H576" s="66">
        <v>348</v>
      </c>
      <c r="I576" s="66">
        <v>3227</v>
      </c>
      <c r="J576" s="66">
        <v>3699.6800000000003</v>
      </c>
      <c r="K576" s="66">
        <v>7976.04</v>
      </c>
      <c r="L576" s="66">
        <v>21406.2</v>
      </c>
      <c r="M576" s="66">
        <v>25805.200000000001</v>
      </c>
      <c r="N576" s="66">
        <v>63656.12</v>
      </c>
    </row>
    <row r="577" spans="1:14" ht="33" customHeight="1" x14ac:dyDescent="0.2">
      <c r="A577" s="80" t="s">
        <v>296</v>
      </c>
      <c r="B577" s="62">
        <v>0</v>
      </c>
      <c r="C577" s="62">
        <v>0</v>
      </c>
      <c r="D577" s="62">
        <v>0</v>
      </c>
      <c r="E577" s="62">
        <v>0</v>
      </c>
      <c r="F577" s="62">
        <v>0</v>
      </c>
      <c r="G577" s="62">
        <v>0</v>
      </c>
      <c r="H577" s="62">
        <v>0</v>
      </c>
      <c r="I577" s="62">
        <v>0</v>
      </c>
      <c r="J577" s="62">
        <v>0</v>
      </c>
      <c r="K577" s="62">
        <v>1230</v>
      </c>
      <c r="L577" s="62">
        <v>13629</v>
      </c>
      <c r="M577" s="62">
        <v>14860</v>
      </c>
      <c r="N577" s="68">
        <v>29719</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0</v>
      </c>
      <c r="C579" s="62">
        <v>0</v>
      </c>
      <c r="D579" s="62">
        <v>0</v>
      </c>
      <c r="E579" s="62">
        <v>0</v>
      </c>
      <c r="F579" s="62">
        <v>0</v>
      </c>
      <c r="G579" s="62">
        <v>665</v>
      </c>
      <c r="H579" s="62">
        <v>348</v>
      </c>
      <c r="I579" s="62">
        <v>900</v>
      </c>
      <c r="J579" s="62">
        <v>1890</v>
      </c>
      <c r="K579" s="62">
        <v>2753.4</v>
      </c>
      <c r="L579" s="62">
        <v>5520</v>
      </c>
      <c r="M579" s="62">
        <v>5040</v>
      </c>
      <c r="N579" s="68">
        <v>17116.400000000001</v>
      </c>
    </row>
    <row r="580" spans="1:14" ht="33" customHeight="1" x14ac:dyDescent="0.2">
      <c r="A580" s="80" t="s">
        <v>299</v>
      </c>
      <c r="B580" s="62">
        <v>0</v>
      </c>
      <c r="C580" s="62">
        <v>0</v>
      </c>
      <c r="D580" s="62">
        <v>0</v>
      </c>
      <c r="E580" s="62">
        <v>529</v>
      </c>
      <c r="F580" s="62">
        <v>0</v>
      </c>
      <c r="G580" s="62">
        <v>0</v>
      </c>
      <c r="H580" s="62">
        <v>0</v>
      </c>
      <c r="I580" s="62">
        <v>0</v>
      </c>
      <c r="J580" s="62">
        <v>0</v>
      </c>
      <c r="K580" s="62">
        <v>0</v>
      </c>
      <c r="L580" s="62">
        <v>0</v>
      </c>
      <c r="M580" s="62">
        <v>0</v>
      </c>
      <c r="N580" s="68">
        <v>529</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0</v>
      </c>
      <c r="D582" s="62">
        <v>0</v>
      </c>
      <c r="E582" s="62">
        <v>0</v>
      </c>
      <c r="F582" s="62">
        <v>0</v>
      </c>
      <c r="G582" s="62">
        <v>0</v>
      </c>
      <c r="H582" s="62">
        <v>0</v>
      </c>
      <c r="I582" s="62">
        <v>2327</v>
      </c>
      <c r="J582" s="62">
        <v>1809.68</v>
      </c>
      <c r="K582" s="62">
        <v>3992.64</v>
      </c>
      <c r="L582" s="62">
        <v>2257.1999999999998</v>
      </c>
      <c r="M582" s="62">
        <v>5905.2</v>
      </c>
      <c r="N582" s="68">
        <v>16291.720000000001</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5200</v>
      </c>
      <c r="C584" s="66">
        <v>2560</v>
      </c>
      <c r="D584" s="66">
        <v>3640</v>
      </c>
      <c r="E584" s="66">
        <v>3080</v>
      </c>
      <c r="F584" s="66">
        <v>4188</v>
      </c>
      <c r="G584" s="66">
        <v>5244</v>
      </c>
      <c r="H584" s="66">
        <v>4214.88</v>
      </c>
      <c r="I584" s="66">
        <v>4275</v>
      </c>
      <c r="J584" s="66">
        <v>5356.5599999999995</v>
      </c>
      <c r="K584" s="66">
        <v>5402.67</v>
      </c>
      <c r="L584" s="66">
        <v>4181.99</v>
      </c>
      <c r="M584" s="66">
        <v>4731.6400000000003</v>
      </c>
      <c r="N584" s="66">
        <v>52074.74</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504</v>
      </c>
      <c r="J586" s="62">
        <v>0</v>
      </c>
      <c r="K586" s="62">
        <v>0</v>
      </c>
      <c r="L586" s="62">
        <v>0</v>
      </c>
      <c r="M586" s="62">
        <v>0</v>
      </c>
      <c r="N586" s="68">
        <v>504</v>
      </c>
    </row>
    <row r="587" spans="1:14" ht="33" customHeight="1" x14ac:dyDescent="0.2">
      <c r="A587" s="80" t="s">
        <v>306</v>
      </c>
      <c r="B587" s="62">
        <v>5200</v>
      </c>
      <c r="C587" s="62">
        <v>2560</v>
      </c>
      <c r="D587" s="62">
        <v>3640</v>
      </c>
      <c r="E587" s="62">
        <v>3080</v>
      </c>
      <c r="F587" s="62">
        <v>4188</v>
      </c>
      <c r="G587" s="62">
        <v>5244</v>
      </c>
      <c r="H587" s="62">
        <v>4214.88</v>
      </c>
      <c r="I587" s="62">
        <v>3771</v>
      </c>
      <c r="J587" s="62">
        <v>4300.54</v>
      </c>
      <c r="K587" s="62">
        <v>4879.95</v>
      </c>
      <c r="L587" s="62">
        <v>3142.48</v>
      </c>
      <c r="M587" s="62">
        <v>4189.6400000000003</v>
      </c>
      <c r="N587" s="68">
        <v>48410.49</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1056.02</v>
      </c>
      <c r="K598" s="62">
        <v>522.72</v>
      </c>
      <c r="L598" s="62">
        <v>1039.51</v>
      </c>
      <c r="M598" s="62">
        <v>542</v>
      </c>
      <c r="N598" s="68">
        <v>3160.25</v>
      </c>
    </row>
    <row r="599" spans="1:14" ht="33" customHeight="1" thickBot="1" x14ac:dyDescent="0.25">
      <c r="A599" s="80" t="s">
        <v>318</v>
      </c>
      <c r="B599" s="62">
        <v>0</v>
      </c>
      <c r="C599" s="62">
        <v>0</v>
      </c>
      <c r="D599" s="62">
        <v>0</v>
      </c>
      <c r="E599" s="62">
        <v>0</v>
      </c>
      <c r="F599" s="62">
        <v>0</v>
      </c>
      <c r="G599" s="62">
        <v>0</v>
      </c>
      <c r="H599" s="62">
        <v>0</v>
      </c>
      <c r="I599" s="62">
        <v>0</v>
      </c>
      <c r="J599" s="62">
        <v>0</v>
      </c>
      <c r="K599" s="62">
        <v>0</v>
      </c>
      <c r="L599" s="62">
        <v>0</v>
      </c>
      <c r="M599" s="62">
        <v>0</v>
      </c>
      <c r="N599" s="68">
        <v>0</v>
      </c>
    </row>
    <row r="600" spans="1:14" ht="33" customHeight="1" thickBot="1" x14ac:dyDescent="0.25">
      <c r="A600" s="65" t="s">
        <v>319</v>
      </c>
      <c r="B600" s="66">
        <v>4648</v>
      </c>
      <c r="C600" s="66">
        <v>2043.73</v>
      </c>
      <c r="D600" s="66">
        <v>5397.3</v>
      </c>
      <c r="E600" s="66">
        <v>3783.8</v>
      </c>
      <c r="F600" s="66">
        <v>3768.34</v>
      </c>
      <c r="G600" s="66">
        <v>4361.93</v>
      </c>
      <c r="H600" s="66">
        <v>4325.47</v>
      </c>
      <c r="I600" s="66">
        <v>4724.4399999999996</v>
      </c>
      <c r="J600" s="66">
        <v>5289.04</v>
      </c>
      <c r="K600" s="66">
        <v>7067.68</v>
      </c>
      <c r="L600" s="66">
        <v>5162.1000000000004</v>
      </c>
      <c r="M600" s="66">
        <v>3758.99</v>
      </c>
      <c r="N600" s="66">
        <v>54330.819999999992</v>
      </c>
    </row>
    <row r="601" spans="1:14" ht="33" customHeight="1" x14ac:dyDescent="0.2">
      <c r="A601" s="80" t="s">
        <v>320</v>
      </c>
      <c r="B601" s="62">
        <v>4328</v>
      </c>
      <c r="C601" s="62">
        <v>2043.73</v>
      </c>
      <c r="D601" s="62">
        <v>5397.3</v>
      </c>
      <c r="E601" s="62">
        <v>3783.8</v>
      </c>
      <c r="F601" s="62">
        <v>3768.34</v>
      </c>
      <c r="G601" s="62">
        <v>4361.93</v>
      </c>
      <c r="H601" s="62">
        <v>4325.47</v>
      </c>
      <c r="I601" s="62">
        <v>4724.4399999999996</v>
      </c>
      <c r="J601" s="62">
        <v>5289.04</v>
      </c>
      <c r="K601" s="62">
        <v>7067.68</v>
      </c>
      <c r="L601" s="62">
        <v>5162.1000000000004</v>
      </c>
      <c r="M601" s="62">
        <v>3758.99</v>
      </c>
      <c r="N601" s="68">
        <v>54010.819999999992</v>
      </c>
    </row>
    <row r="602" spans="1:14" ht="33" customHeight="1" x14ac:dyDescent="0.2">
      <c r="A602" s="80" t="s">
        <v>321</v>
      </c>
      <c r="B602" s="62">
        <v>0</v>
      </c>
      <c r="C602" s="62">
        <v>0</v>
      </c>
      <c r="D602" s="62">
        <v>0</v>
      </c>
      <c r="E602" s="62">
        <v>0</v>
      </c>
      <c r="F602" s="62">
        <v>0</v>
      </c>
      <c r="G602" s="62">
        <v>0</v>
      </c>
      <c r="H602" s="62">
        <v>0</v>
      </c>
      <c r="I602" s="62">
        <v>0</v>
      </c>
      <c r="J602" s="62">
        <v>0</v>
      </c>
      <c r="K602" s="62">
        <v>0</v>
      </c>
      <c r="L602" s="62">
        <v>0</v>
      </c>
      <c r="M602" s="62">
        <v>0</v>
      </c>
      <c r="N602" s="68">
        <v>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320</v>
      </c>
      <c r="C605" s="62">
        <v>0</v>
      </c>
      <c r="D605" s="62">
        <v>0</v>
      </c>
      <c r="E605" s="62">
        <v>0</v>
      </c>
      <c r="F605" s="62">
        <v>0</v>
      </c>
      <c r="G605" s="62">
        <v>0</v>
      </c>
      <c r="H605" s="62">
        <v>0</v>
      </c>
      <c r="I605" s="62">
        <v>0</v>
      </c>
      <c r="J605" s="62">
        <v>0</v>
      </c>
      <c r="K605" s="62">
        <v>0</v>
      </c>
      <c r="L605" s="62">
        <v>0</v>
      </c>
      <c r="M605" s="62">
        <v>0</v>
      </c>
      <c r="N605" s="68">
        <v>320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0</v>
      </c>
      <c r="C612" s="66">
        <v>0</v>
      </c>
      <c r="D612" s="66">
        <v>0</v>
      </c>
      <c r="E612" s="66">
        <v>0</v>
      </c>
      <c r="F612" s="66">
        <v>0</v>
      </c>
      <c r="G612" s="66">
        <v>0</v>
      </c>
      <c r="H612" s="66">
        <v>0</v>
      </c>
      <c r="I612" s="66">
        <v>0</v>
      </c>
      <c r="J612" s="66">
        <v>0</v>
      </c>
      <c r="K612" s="66">
        <v>0</v>
      </c>
      <c r="L612" s="66">
        <v>0</v>
      </c>
      <c r="M612" s="66">
        <v>1932</v>
      </c>
      <c r="N612" s="66">
        <v>1932</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0</v>
      </c>
      <c r="C618" s="62">
        <v>0</v>
      </c>
      <c r="D618" s="62">
        <v>0</v>
      </c>
      <c r="E618" s="62">
        <v>0</v>
      </c>
      <c r="F618" s="62">
        <v>0</v>
      </c>
      <c r="G618" s="62">
        <v>0</v>
      </c>
      <c r="H618" s="62">
        <v>0</v>
      </c>
      <c r="I618" s="62">
        <v>0</v>
      </c>
      <c r="J618" s="62">
        <v>0</v>
      </c>
      <c r="K618" s="62">
        <v>0</v>
      </c>
      <c r="L618" s="62">
        <v>0</v>
      </c>
      <c r="M618" s="62">
        <v>1932</v>
      </c>
      <c r="N618" s="68">
        <v>1932</v>
      </c>
    </row>
    <row r="619" spans="1:14" ht="33" customHeight="1" x14ac:dyDescent="0.2">
      <c r="A619" s="80" t="s">
        <v>334</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4989</v>
      </c>
      <c r="C625" s="66">
        <v>3876</v>
      </c>
      <c r="D625" s="66">
        <v>3466.52</v>
      </c>
      <c r="E625" s="66">
        <v>2544.54</v>
      </c>
      <c r="F625" s="66">
        <v>6036.66</v>
      </c>
      <c r="G625" s="66">
        <v>6704.24</v>
      </c>
      <c r="H625" s="66">
        <v>9945.2900000000009</v>
      </c>
      <c r="I625" s="66">
        <v>12596.67</v>
      </c>
      <c r="J625" s="66">
        <v>17506.11</v>
      </c>
      <c r="K625" s="66">
        <v>24627.18</v>
      </c>
      <c r="L625" s="66">
        <v>32020</v>
      </c>
      <c r="M625" s="66">
        <v>33804</v>
      </c>
      <c r="N625" s="66">
        <v>158116.21</v>
      </c>
    </row>
    <row r="626" spans="1:14" ht="33" customHeight="1" thickBot="1" x14ac:dyDescent="0.25">
      <c r="A626" s="81" t="s">
        <v>339</v>
      </c>
      <c r="B626" s="70">
        <v>4989</v>
      </c>
      <c r="C626" s="70">
        <v>3876</v>
      </c>
      <c r="D626" s="70">
        <v>3466.52</v>
      </c>
      <c r="E626" s="70">
        <v>2544.54</v>
      </c>
      <c r="F626" s="70">
        <v>6036.66</v>
      </c>
      <c r="G626" s="70">
        <v>6704.24</v>
      </c>
      <c r="H626" s="70">
        <v>9945.2900000000009</v>
      </c>
      <c r="I626" s="70">
        <v>12596.67</v>
      </c>
      <c r="J626" s="70">
        <v>17506.11</v>
      </c>
      <c r="K626" s="70">
        <v>24627.18</v>
      </c>
      <c r="L626" s="70">
        <v>32020</v>
      </c>
      <c r="M626" s="70">
        <v>33804</v>
      </c>
      <c r="N626" s="71">
        <v>158116.21</v>
      </c>
    </row>
    <row r="627" spans="1:14" ht="33" customHeight="1" thickBot="1" x14ac:dyDescent="0.25">
      <c r="A627" s="116" t="s">
        <v>250</v>
      </c>
      <c r="B627" s="115">
        <v>63628</v>
      </c>
      <c r="C627" s="115">
        <v>51828.520000000011</v>
      </c>
      <c r="D627" s="115">
        <v>75233.31</v>
      </c>
      <c r="E627" s="115">
        <v>53364.270000000004</v>
      </c>
      <c r="F627" s="115">
        <v>76207.73000000001</v>
      </c>
      <c r="G627" s="115">
        <v>69300.260000000009</v>
      </c>
      <c r="H627" s="115">
        <v>82930.53</v>
      </c>
      <c r="I627" s="115">
        <v>98657.55</v>
      </c>
      <c r="J627" s="115">
        <v>93492</v>
      </c>
      <c r="K627" s="115">
        <v>104985.75999999998</v>
      </c>
      <c r="L627" s="115">
        <v>121561.55000000002</v>
      </c>
      <c r="M627" s="115">
        <v>121417.87000000001</v>
      </c>
      <c r="N627" s="115">
        <v>1012607.3500000002</v>
      </c>
    </row>
    <row r="628" spans="1:14" ht="33" customHeight="1" x14ac:dyDescent="0.2"/>
    <row r="629" spans="1:14" ht="33" customHeight="1" x14ac:dyDescent="0.2">
      <c r="A629" s="204" t="s">
        <v>194</v>
      </c>
      <c r="B629" s="204"/>
      <c r="C629" s="204"/>
      <c r="D629" s="204"/>
      <c r="E629" s="204"/>
      <c r="F629" s="204"/>
      <c r="G629" s="204"/>
      <c r="H629" s="204"/>
      <c r="I629" s="204"/>
      <c r="J629" s="204"/>
      <c r="K629" s="204"/>
      <c r="L629" s="204"/>
      <c r="M629" s="204"/>
      <c r="N629" s="204"/>
    </row>
    <row r="630" spans="1:14" ht="33" customHeight="1" thickBot="1" x14ac:dyDescent="0.25">
      <c r="A630" s="2"/>
    </row>
    <row r="631" spans="1:14" ht="12.75" customHeight="1" thickBot="1" x14ac:dyDescent="0.25">
      <c r="A631" s="140"/>
      <c r="B631" s="146" t="s">
        <v>1</v>
      </c>
      <c r="C631" s="146" t="s">
        <v>2</v>
      </c>
      <c r="D631" s="146" t="s">
        <v>3</v>
      </c>
      <c r="E631" s="146" t="s">
        <v>4</v>
      </c>
      <c r="F631" s="146" t="s">
        <v>5</v>
      </c>
      <c r="G631" s="146" t="s">
        <v>6</v>
      </c>
      <c r="H631" s="146" t="s">
        <v>7</v>
      </c>
      <c r="I631" s="146" t="s">
        <v>8</v>
      </c>
      <c r="J631" s="146" t="s">
        <v>9</v>
      </c>
      <c r="K631" s="146" t="s">
        <v>10</v>
      </c>
      <c r="L631" s="146" t="s">
        <v>11</v>
      </c>
      <c r="M631" s="146" t="s">
        <v>12</v>
      </c>
      <c r="N631" s="146" t="s">
        <v>13</v>
      </c>
    </row>
    <row r="632" spans="1:14" ht="12.75" customHeight="1" thickBot="1" x14ac:dyDescent="0.25">
      <c r="A632" s="127" t="s">
        <v>91</v>
      </c>
      <c r="B632" s="165">
        <v>28600</v>
      </c>
      <c r="C632" s="60">
        <v>27553</v>
      </c>
      <c r="D632" s="60">
        <v>24400</v>
      </c>
      <c r="E632" s="60">
        <v>24400</v>
      </c>
      <c r="F632" s="60">
        <v>17600</v>
      </c>
      <c r="G632" s="60">
        <v>20760</v>
      </c>
      <c r="H632" s="60">
        <v>27680</v>
      </c>
      <c r="I632" s="60">
        <v>25000</v>
      </c>
      <c r="J632" s="60">
        <v>29000</v>
      </c>
      <c r="K632" s="60">
        <v>32000</v>
      </c>
      <c r="L632" s="60">
        <v>26240</v>
      </c>
      <c r="M632" s="60">
        <v>21000</v>
      </c>
      <c r="N632" s="164">
        <v>304233</v>
      </c>
    </row>
    <row r="633" spans="1:14" ht="12.75" customHeight="1" thickBot="1" x14ac:dyDescent="0.25">
      <c r="A633" s="140" t="s">
        <v>13</v>
      </c>
      <c r="B633" s="166">
        <f t="shared" ref="B633:M633" si="0">SUM(B632:B632)</f>
        <v>28600</v>
      </c>
      <c r="C633" s="166">
        <f t="shared" si="0"/>
        <v>27553</v>
      </c>
      <c r="D633" s="166">
        <f t="shared" si="0"/>
        <v>24400</v>
      </c>
      <c r="E633" s="166">
        <f t="shared" si="0"/>
        <v>24400</v>
      </c>
      <c r="F633" s="166">
        <f t="shared" si="0"/>
        <v>17600</v>
      </c>
      <c r="G633" s="166">
        <f t="shared" si="0"/>
        <v>20760</v>
      </c>
      <c r="H633" s="166">
        <f t="shared" si="0"/>
        <v>27680</v>
      </c>
      <c r="I633" s="166">
        <f t="shared" si="0"/>
        <v>25000</v>
      </c>
      <c r="J633" s="166">
        <f t="shared" si="0"/>
        <v>29000</v>
      </c>
      <c r="K633" s="166">
        <f t="shared" si="0"/>
        <v>32000</v>
      </c>
      <c r="L633" s="166">
        <f t="shared" si="0"/>
        <v>26240</v>
      </c>
      <c r="M633" s="166">
        <f t="shared" si="0"/>
        <v>21000</v>
      </c>
      <c r="N633" s="166">
        <f>SUM(B633:M633)</f>
        <v>304233</v>
      </c>
    </row>
  </sheetData>
  <mergeCells count="8">
    <mergeCell ref="A629:N629"/>
    <mergeCell ref="A527:N528"/>
    <mergeCell ref="A2:N2"/>
    <mergeCell ref="A12:N13"/>
    <mergeCell ref="A115:N116"/>
    <mergeCell ref="A218:N219"/>
    <mergeCell ref="A321:N322"/>
    <mergeCell ref="A424:N425"/>
  </mergeCells>
  <hyperlinks>
    <hyperlink ref="A4" location="'2016'!A14" display="1 - FERROEXPRESO PAMPEANO S.A."/>
    <hyperlink ref="A5:B5" location="'2016'!A115" display="2 - NUEVO CENTRAL ARGENTINO S.A."/>
    <hyperlink ref="A6:B6" location="'2016'!A218" display="3 - FERROSUR ROCA S.A."/>
    <hyperlink ref="A7:C7" location="'2016'!A323" display="4 - BELGRANO CARGAS Y LOGÍSTICA S.A. - Línea San Martín "/>
    <hyperlink ref="A8:C8" location="'2016'!A424" display="5 - BELGRANO CARGAS Y LOGÍSTICA S.A. - Línea Urquiza"/>
    <hyperlink ref="A9:C9" location="'2016'!A528" display="6 - BELGRANO CARGAS Y LOGÍSTICA S.A. - Línea Belgrano"/>
    <hyperlink ref="A10" location="'2018'!A634" display="7,- TREN PATAGONICO S.A."/>
    <hyperlink ref="A10:D10" location="'2016'!A634" display="7,- TREN PATAGONICO S.A."/>
  </hyperlinks>
  <pageMargins left="0.70866141732283472" right="0.70866141732283472" top="0.74803149606299213" bottom="0.74803149606299213" header="0.31496062992125984" footer="0.31496062992125984"/>
  <pageSetup paperSize="9" scale="75" fitToHeight="0" orientation="landscape" r:id="rId1"/>
  <headerFooter>
    <oddHeader>&amp;L&amp;G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3"/>
  <sheetViews>
    <sheetView showGridLines="0" showRowColHeaders="0" view="pageLayout" zoomScaleNormal="100" workbookViewId="0">
      <selection activeCell="E9" sqref="E9"/>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0" t="s">
        <v>347</v>
      </c>
      <c r="B2" s="200"/>
      <c r="C2" s="200"/>
      <c r="D2" s="200"/>
      <c r="E2" s="200"/>
      <c r="F2" s="200"/>
      <c r="G2" s="200"/>
      <c r="H2" s="200"/>
      <c r="I2" s="200"/>
      <c r="J2" s="200"/>
      <c r="K2" s="200"/>
      <c r="L2" s="200"/>
      <c r="M2" s="200"/>
      <c r="N2" s="200"/>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c r="E4"/>
      <c r="F4" s="25"/>
      <c r="G4" s="25"/>
      <c r="H4" s="15"/>
      <c r="I4" s="15"/>
      <c r="J4" s="15"/>
      <c r="K4" s="15"/>
      <c r="L4" s="15"/>
      <c r="M4" s="15"/>
      <c r="N4" s="16"/>
    </row>
    <row r="5" spans="1:14" s="49" customFormat="1" ht="18" customHeight="1" thickTop="1" thickBot="1" x14ac:dyDescent="0.25">
      <c r="A5" s="117" t="s">
        <v>31</v>
      </c>
      <c r="B5" s="118"/>
      <c r="C5" s="119"/>
      <c r="D5"/>
      <c r="E5"/>
      <c r="F5" s="25"/>
      <c r="G5" s="25"/>
      <c r="H5" s="15"/>
      <c r="I5" s="15"/>
      <c r="J5" s="15"/>
      <c r="K5" s="15"/>
      <c r="L5" s="15"/>
      <c r="M5" s="15"/>
      <c r="N5" s="16"/>
    </row>
    <row r="6" spans="1:14" s="49" customFormat="1" ht="18" customHeight="1" thickTop="1" thickBot="1" x14ac:dyDescent="0.25">
      <c r="A6" s="117" t="s">
        <v>50</v>
      </c>
      <c r="B6" s="118"/>
      <c r="C6" s="119"/>
      <c r="D6"/>
      <c r="E6"/>
      <c r="F6" s="25"/>
      <c r="G6" s="25"/>
      <c r="H6" s="15"/>
      <c r="I6" s="15"/>
      <c r="J6" s="15"/>
      <c r="K6" s="15"/>
      <c r="L6" s="15"/>
      <c r="M6" s="15"/>
      <c r="N6" s="16"/>
    </row>
    <row r="7" spans="1:14" s="49" customFormat="1" ht="18" customHeight="1" thickTop="1" thickBot="1" x14ac:dyDescent="0.25">
      <c r="A7" s="117" t="s">
        <v>230</v>
      </c>
      <c r="B7" s="117"/>
      <c r="C7" s="121"/>
      <c r="D7"/>
      <c r="E7"/>
      <c r="F7" s="25"/>
      <c r="G7" s="25"/>
      <c r="H7" s="15"/>
      <c r="I7" s="15"/>
      <c r="J7" s="15"/>
      <c r="K7" s="15"/>
      <c r="L7" s="15"/>
      <c r="M7" s="15"/>
      <c r="N7" s="16"/>
    </row>
    <row r="8" spans="1:14" s="49" customFormat="1" ht="18" customHeight="1" thickTop="1" thickBot="1" x14ac:dyDescent="0.25">
      <c r="A8" s="117" t="s">
        <v>231</v>
      </c>
      <c r="B8" s="117"/>
      <c r="C8" s="121"/>
      <c r="D8"/>
      <c r="E8"/>
      <c r="F8" s="25"/>
      <c r="G8" s="25"/>
      <c r="H8" s="15"/>
      <c r="I8" s="15"/>
      <c r="J8" s="15"/>
      <c r="K8" s="15"/>
      <c r="L8" s="15"/>
      <c r="M8" s="15"/>
      <c r="N8" s="16"/>
    </row>
    <row r="9" spans="1:14" s="49" customFormat="1" ht="18" customHeight="1" thickTop="1" thickBot="1" x14ac:dyDescent="0.25">
      <c r="A9" s="117" t="s">
        <v>232</v>
      </c>
      <c r="B9" s="117"/>
      <c r="C9" s="121"/>
      <c r="D9"/>
      <c r="E9"/>
      <c r="F9" s="25"/>
      <c r="G9" s="25"/>
      <c r="H9" s="15"/>
      <c r="I9" s="15"/>
      <c r="J9" s="15"/>
      <c r="K9" s="15"/>
      <c r="L9" s="15"/>
      <c r="M9" s="15"/>
      <c r="N9" s="16"/>
    </row>
    <row r="10" spans="1:14" s="49" customFormat="1" ht="18" customHeight="1" thickTop="1" thickBot="1" x14ac:dyDescent="0.25">
      <c r="A10" s="117" t="s">
        <v>402</v>
      </c>
      <c r="B10" s="117"/>
      <c r="C10" s="119"/>
      <c r="D10" s="38"/>
      <c r="E10" s="38"/>
      <c r="F10" s="25"/>
      <c r="G10" s="25"/>
      <c r="H10" s="15"/>
      <c r="I10" s="15"/>
      <c r="J10" s="15"/>
      <c r="K10" s="15"/>
      <c r="L10" s="15"/>
      <c r="M10" s="15"/>
      <c r="N10" s="16"/>
    </row>
    <row r="11" spans="1:14" ht="18" customHeight="1" thickTop="1" x14ac:dyDescent="0.2">
      <c r="A11" s="120"/>
      <c r="B11" s="13"/>
      <c r="C11" s="13"/>
      <c r="D11" s="13"/>
      <c r="E11" s="13"/>
      <c r="F11" s="13"/>
      <c r="G11" s="13"/>
      <c r="H11" s="13"/>
      <c r="I11" s="13"/>
      <c r="J11" s="13"/>
      <c r="K11" s="13"/>
      <c r="L11" s="13"/>
      <c r="M11" s="13"/>
      <c r="N11" s="14"/>
    </row>
    <row r="12" spans="1:14" ht="33" customHeight="1" x14ac:dyDescent="0.2">
      <c r="A12" s="220" t="s">
        <v>348</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1518</v>
      </c>
      <c r="C15" s="61">
        <v>1212</v>
      </c>
      <c r="D15" s="61">
        <v>4452</v>
      </c>
      <c r="E15" s="61">
        <v>3008</v>
      </c>
      <c r="F15" s="61">
        <v>2973</v>
      </c>
      <c r="G15" s="61">
        <v>7463</v>
      </c>
      <c r="H15" s="61">
        <v>3236</v>
      </c>
      <c r="I15" s="61">
        <v>5639</v>
      </c>
      <c r="J15" s="61">
        <v>8837</v>
      </c>
      <c r="K15" s="61">
        <v>6302</v>
      </c>
      <c r="L15" s="61">
        <v>3195</v>
      </c>
      <c r="M15" s="61">
        <v>4221</v>
      </c>
      <c r="N15" s="61">
        <v>52054</v>
      </c>
    </row>
    <row r="16" spans="1:14" ht="33" customHeight="1" x14ac:dyDescent="0.2">
      <c r="A16" s="77" t="s">
        <v>252</v>
      </c>
      <c r="B16" s="64">
        <v>1518</v>
      </c>
      <c r="C16" s="62">
        <v>1212</v>
      </c>
      <c r="D16" s="62">
        <v>4452</v>
      </c>
      <c r="E16" s="62">
        <v>3008</v>
      </c>
      <c r="F16" s="62">
        <v>2973</v>
      </c>
      <c r="G16" s="62">
        <v>7463</v>
      </c>
      <c r="H16" s="62">
        <v>3236</v>
      </c>
      <c r="I16" s="62">
        <v>5639</v>
      </c>
      <c r="J16" s="62">
        <v>8837</v>
      </c>
      <c r="K16" s="62">
        <v>6302</v>
      </c>
      <c r="L16" s="62">
        <v>3195</v>
      </c>
      <c r="M16" s="62">
        <v>4221</v>
      </c>
      <c r="N16" s="63">
        <v>52054</v>
      </c>
    </row>
    <row r="17" spans="1:14" ht="33" customHeight="1" x14ac:dyDescent="0.2">
      <c r="A17" s="77" t="s">
        <v>234</v>
      </c>
      <c r="B17" s="64">
        <v>0</v>
      </c>
      <c r="C17" s="62">
        <v>0</v>
      </c>
      <c r="D17" s="62">
        <v>0</v>
      </c>
      <c r="E17" s="62">
        <v>0</v>
      </c>
      <c r="F17" s="62">
        <v>0</v>
      </c>
      <c r="G17" s="62">
        <v>0</v>
      </c>
      <c r="H17" s="62">
        <v>0</v>
      </c>
      <c r="I17" s="62">
        <v>0</v>
      </c>
      <c r="J17" s="62">
        <v>0</v>
      </c>
      <c r="K17" s="62">
        <v>0</v>
      </c>
      <c r="L17" s="62">
        <v>0</v>
      </c>
      <c r="M17" s="62">
        <v>0</v>
      </c>
      <c r="N17" s="63">
        <v>0</v>
      </c>
    </row>
    <row r="18" spans="1:14" ht="33" customHeight="1" x14ac:dyDescent="0.2">
      <c r="A18" s="77" t="s">
        <v>253</v>
      </c>
      <c r="B18" s="64">
        <v>0</v>
      </c>
      <c r="C18" s="62">
        <v>0</v>
      </c>
      <c r="D18" s="62">
        <v>0</v>
      </c>
      <c r="E18" s="62">
        <v>0</v>
      </c>
      <c r="F18" s="62">
        <v>0</v>
      </c>
      <c r="G18" s="62">
        <v>0</v>
      </c>
      <c r="H18" s="62">
        <v>0</v>
      </c>
      <c r="I18" s="62">
        <v>0</v>
      </c>
      <c r="J18" s="62">
        <v>0</v>
      </c>
      <c r="K18" s="62">
        <v>0</v>
      </c>
      <c r="L18" s="62">
        <v>0</v>
      </c>
      <c r="M18" s="62">
        <v>0</v>
      </c>
      <c r="N18" s="63">
        <v>0</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63">
        <v>0</v>
      </c>
    </row>
    <row r="21" spans="1:14" ht="33" customHeight="1" thickBot="1" x14ac:dyDescent="0.25">
      <c r="A21" s="65" t="s">
        <v>256</v>
      </c>
      <c r="B21" s="66">
        <v>2680</v>
      </c>
      <c r="C21" s="66">
        <v>2459</v>
      </c>
      <c r="D21" s="66">
        <v>8715</v>
      </c>
      <c r="E21" s="66">
        <v>11292</v>
      </c>
      <c r="F21" s="66">
        <v>4152</v>
      </c>
      <c r="G21" s="66">
        <v>12913</v>
      </c>
      <c r="H21" s="66">
        <v>7557</v>
      </c>
      <c r="I21" s="66">
        <v>10754</v>
      </c>
      <c r="J21" s="66">
        <v>4060</v>
      </c>
      <c r="K21" s="66">
        <v>5405</v>
      </c>
      <c r="L21" s="66">
        <v>4025</v>
      </c>
      <c r="M21" s="66">
        <v>0</v>
      </c>
      <c r="N21" s="66">
        <v>74012</v>
      </c>
    </row>
    <row r="22" spans="1:14" ht="33" customHeight="1" x14ac:dyDescent="0.2">
      <c r="A22" s="80" t="s">
        <v>257</v>
      </c>
      <c r="B22" s="62">
        <v>2680</v>
      </c>
      <c r="C22" s="62">
        <v>2459</v>
      </c>
      <c r="D22" s="62">
        <v>8715</v>
      </c>
      <c r="E22" s="62">
        <v>11292</v>
      </c>
      <c r="F22" s="62">
        <v>4152</v>
      </c>
      <c r="G22" s="62">
        <v>10039</v>
      </c>
      <c r="H22" s="62">
        <v>7557</v>
      </c>
      <c r="I22" s="62">
        <v>10754</v>
      </c>
      <c r="J22" s="62">
        <v>4061</v>
      </c>
      <c r="K22" s="62">
        <v>5405</v>
      </c>
      <c r="L22" s="62">
        <v>2669</v>
      </c>
      <c r="M22" s="62">
        <v>0</v>
      </c>
      <c r="N22" s="63">
        <v>69783</v>
      </c>
    </row>
    <row r="23" spans="1:14" ht="33" customHeight="1" x14ac:dyDescent="0.2">
      <c r="A23" s="80" t="s">
        <v>258</v>
      </c>
      <c r="B23" s="62">
        <v>0</v>
      </c>
      <c r="C23" s="62">
        <v>0</v>
      </c>
      <c r="D23" s="62">
        <v>0</v>
      </c>
      <c r="E23" s="62">
        <v>0</v>
      </c>
      <c r="F23" s="62">
        <v>0</v>
      </c>
      <c r="G23" s="62">
        <v>2874</v>
      </c>
      <c r="H23" s="62">
        <v>0</v>
      </c>
      <c r="I23" s="62">
        <v>0</v>
      </c>
      <c r="J23" s="62">
        <v>-1</v>
      </c>
      <c r="K23" s="62">
        <v>0</v>
      </c>
      <c r="L23" s="62">
        <v>1356</v>
      </c>
      <c r="M23" s="62">
        <v>0</v>
      </c>
      <c r="N23" s="63">
        <v>4229</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6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6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66">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6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63">
        <v>0</v>
      </c>
    </row>
    <row r="33" spans="1:14" ht="33" customHeight="1" thickBot="1" x14ac:dyDescent="0.25">
      <c r="A33" s="65" t="s">
        <v>268</v>
      </c>
      <c r="B33" s="67">
        <v>70</v>
      </c>
      <c r="C33" s="67">
        <v>0</v>
      </c>
      <c r="D33" s="67">
        <v>10</v>
      </c>
      <c r="E33" s="67">
        <v>0</v>
      </c>
      <c r="F33" s="67">
        <v>214</v>
      </c>
      <c r="G33" s="67">
        <v>251</v>
      </c>
      <c r="H33" s="67">
        <v>10</v>
      </c>
      <c r="I33" s="67">
        <v>175</v>
      </c>
      <c r="J33" s="67">
        <v>1210</v>
      </c>
      <c r="K33" s="67">
        <v>0</v>
      </c>
      <c r="L33" s="67">
        <v>268</v>
      </c>
      <c r="M33" s="67">
        <v>0</v>
      </c>
      <c r="N33" s="67">
        <v>2208</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68">
        <v>0</v>
      </c>
    </row>
    <row r="35" spans="1:14" ht="33" customHeight="1" thickBot="1" x14ac:dyDescent="0.25">
      <c r="A35" s="80" t="s">
        <v>270</v>
      </c>
      <c r="B35" s="62">
        <v>70</v>
      </c>
      <c r="C35" s="62">
        <v>0</v>
      </c>
      <c r="D35" s="62">
        <v>10</v>
      </c>
      <c r="E35" s="62">
        <v>0</v>
      </c>
      <c r="F35" s="62">
        <v>214</v>
      </c>
      <c r="G35" s="62">
        <v>251</v>
      </c>
      <c r="H35" s="62">
        <v>10</v>
      </c>
      <c r="I35" s="62">
        <v>175</v>
      </c>
      <c r="J35" s="62">
        <v>1210</v>
      </c>
      <c r="K35" s="62">
        <v>0</v>
      </c>
      <c r="L35" s="62">
        <v>268</v>
      </c>
      <c r="M35" s="62">
        <v>0</v>
      </c>
      <c r="N35" s="68">
        <v>2208</v>
      </c>
    </row>
    <row r="36" spans="1:14" ht="33" customHeight="1" thickBot="1" x14ac:dyDescent="0.25">
      <c r="A36" s="65" t="s">
        <v>271</v>
      </c>
      <c r="B36" s="66">
        <v>270764</v>
      </c>
      <c r="C36" s="66">
        <v>218019</v>
      </c>
      <c r="D36" s="66">
        <v>271291</v>
      </c>
      <c r="E36" s="66">
        <v>251605</v>
      </c>
      <c r="F36" s="66">
        <v>288534</v>
      </c>
      <c r="G36" s="66">
        <v>282581</v>
      </c>
      <c r="H36" s="66">
        <v>290330</v>
      </c>
      <c r="I36" s="66">
        <v>311198</v>
      </c>
      <c r="J36" s="66">
        <v>279329</v>
      </c>
      <c r="K36" s="66">
        <v>246433</v>
      </c>
      <c r="L36" s="66">
        <v>182227</v>
      </c>
      <c r="M36" s="66">
        <v>223374</v>
      </c>
      <c r="N36" s="66">
        <v>3115685</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68">
        <v>0</v>
      </c>
    </row>
    <row r="39" spans="1:14" ht="33" customHeight="1" x14ac:dyDescent="0.2">
      <c r="A39" s="80" t="s">
        <v>274</v>
      </c>
      <c r="B39" s="62">
        <v>12662</v>
      </c>
      <c r="C39" s="62">
        <v>13044</v>
      </c>
      <c r="D39" s="62">
        <v>5493</v>
      </c>
      <c r="E39" s="62">
        <v>5535</v>
      </c>
      <c r="F39" s="62">
        <v>2999</v>
      </c>
      <c r="G39" s="62">
        <v>4581</v>
      </c>
      <c r="H39" s="62">
        <v>5550</v>
      </c>
      <c r="I39" s="62">
        <v>3623</v>
      </c>
      <c r="J39" s="62">
        <v>1693</v>
      </c>
      <c r="K39" s="62">
        <v>1418</v>
      </c>
      <c r="L39" s="62">
        <v>3014</v>
      </c>
      <c r="M39" s="62">
        <v>13574</v>
      </c>
      <c r="N39" s="68">
        <v>73188</v>
      </c>
    </row>
    <row r="40" spans="1:14" ht="33" customHeight="1" x14ac:dyDescent="0.2">
      <c r="A40" s="80" t="s">
        <v>275</v>
      </c>
      <c r="B40" s="62">
        <v>37903</v>
      </c>
      <c r="C40" s="62">
        <v>15825</v>
      </c>
      <c r="D40" s="62">
        <v>89470</v>
      </c>
      <c r="E40" s="62">
        <v>144405</v>
      </c>
      <c r="F40" s="62">
        <v>136315</v>
      </c>
      <c r="G40" s="62">
        <v>128276</v>
      </c>
      <c r="H40" s="62">
        <v>97542</v>
      </c>
      <c r="I40" s="62">
        <v>109579</v>
      </c>
      <c r="J40" s="62">
        <v>91474</v>
      </c>
      <c r="K40" s="62">
        <v>118427</v>
      </c>
      <c r="L40" s="62">
        <v>71870</v>
      </c>
      <c r="M40" s="62">
        <v>88640</v>
      </c>
      <c r="N40" s="68">
        <v>1129724</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68">
        <v>0</v>
      </c>
    </row>
    <row r="42" spans="1:14" ht="33" customHeight="1" x14ac:dyDescent="0.2">
      <c r="A42" s="80" t="s">
        <v>277</v>
      </c>
      <c r="B42" s="62">
        <v>136405</v>
      </c>
      <c r="C42" s="62">
        <v>77046</v>
      </c>
      <c r="D42" s="62">
        <v>51216</v>
      </c>
      <c r="E42" s="62">
        <v>16700</v>
      </c>
      <c r="F42" s="62">
        <v>6640</v>
      </c>
      <c r="G42" s="62">
        <v>17326</v>
      </c>
      <c r="H42" s="62">
        <v>53735</v>
      </c>
      <c r="I42" s="62">
        <v>22962</v>
      </c>
      <c r="J42" s="62">
        <v>12593</v>
      </c>
      <c r="K42" s="62">
        <v>25766</v>
      </c>
      <c r="L42" s="62">
        <v>16931</v>
      </c>
      <c r="M42" s="62">
        <v>57187</v>
      </c>
      <c r="N42" s="68">
        <v>494508</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68">
        <v>0</v>
      </c>
    </row>
    <row r="44" spans="1:14" ht="33" customHeight="1" x14ac:dyDescent="0.2">
      <c r="A44" s="80" t="s">
        <v>279</v>
      </c>
      <c r="B44" s="62">
        <v>0</v>
      </c>
      <c r="C44" s="62">
        <v>0</v>
      </c>
      <c r="D44" s="62">
        <v>18139</v>
      </c>
      <c r="E44" s="62">
        <v>9173</v>
      </c>
      <c r="F44" s="62">
        <v>333</v>
      </c>
      <c r="G44" s="62">
        <v>3850</v>
      </c>
      <c r="H44" s="62">
        <v>2566</v>
      </c>
      <c r="I44" s="62">
        <v>-1</v>
      </c>
      <c r="J44" s="62">
        <v>0</v>
      </c>
      <c r="K44" s="62">
        <v>1256</v>
      </c>
      <c r="L44" s="62">
        <v>0</v>
      </c>
      <c r="M44" s="62">
        <v>0</v>
      </c>
      <c r="N44" s="68">
        <v>35315</v>
      </c>
    </row>
    <row r="45" spans="1:14" ht="33" customHeight="1" x14ac:dyDescent="0.2">
      <c r="A45" s="80" t="s">
        <v>280</v>
      </c>
      <c r="B45" s="62">
        <v>83794</v>
      </c>
      <c r="C45" s="62">
        <v>112104</v>
      </c>
      <c r="D45" s="62">
        <v>106972</v>
      </c>
      <c r="E45" s="62">
        <v>75793</v>
      </c>
      <c r="F45" s="62">
        <v>142247</v>
      </c>
      <c r="G45" s="62">
        <v>128548</v>
      </c>
      <c r="H45" s="62">
        <v>130937</v>
      </c>
      <c r="I45" s="62">
        <v>175034</v>
      </c>
      <c r="J45" s="62">
        <v>173569</v>
      </c>
      <c r="K45" s="62">
        <v>99565</v>
      </c>
      <c r="L45" s="62">
        <v>90412</v>
      </c>
      <c r="M45" s="62">
        <v>63973</v>
      </c>
      <c r="N45" s="68">
        <v>1382950</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68">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66">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68">
        <v>0</v>
      </c>
    </row>
    <row r="50" spans="1:14" ht="33" customHeight="1" thickBot="1" x14ac:dyDescent="0.25">
      <c r="A50" s="65" t="s">
        <v>284</v>
      </c>
      <c r="B50" s="66">
        <v>1358</v>
      </c>
      <c r="C50" s="66">
        <v>1401</v>
      </c>
      <c r="D50" s="66">
        <v>0</v>
      </c>
      <c r="E50" s="66">
        <v>1515</v>
      </c>
      <c r="F50" s="66">
        <v>1393</v>
      </c>
      <c r="G50" s="66">
        <v>1297</v>
      </c>
      <c r="H50" s="66">
        <v>1452</v>
      </c>
      <c r="I50" s="66">
        <v>1458</v>
      </c>
      <c r="J50" s="66">
        <v>1544</v>
      </c>
      <c r="K50" s="66">
        <v>3161</v>
      </c>
      <c r="L50" s="66">
        <v>1564</v>
      </c>
      <c r="M50" s="66">
        <v>1574</v>
      </c>
      <c r="N50" s="66">
        <v>17717</v>
      </c>
    </row>
    <row r="51" spans="1:14" ht="33" customHeight="1" x14ac:dyDescent="0.2">
      <c r="A51" s="80" t="s">
        <v>285</v>
      </c>
      <c r="B51" s="62">
        <v>1358</v>
      </c>
      <c r="C51" s="62">
        <v>1401</v>
      </c>
      <c r="D51" s="62">
        <v>0</v>
      </c>
      <c r="E51" s="62">
        <v>1515</v>
      </c>
      <c r="F51" s="62">
        <v>1393</v>
      </c>
      <c r="G51" s="62">
        <v>1297</v>
      </c>
      <c r="H51" s="62">
        <v>1452</v>
      </c>
      <c r="I51" s="62">
        <v>1458</v>
      </c>
      <c r="J51" s="62">
        <v>1544</v>
      </c>
      <c r="K51" s="62">
        <v>3161</v>
      </c>
      <c r="L51" s="62">
        <v>1564</v>
      </c>
      <c r="M51" s="62">
        <v>1574</v>
      </c>
      <c r="N51" s="68">
        <v>17717</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68">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68">
        <v>0</v>
      </c>
    </row>
    <row r="61" spans="1:14" ht="33" customHeight="1" thickBot="1" x14ac:dyDescent="0.25">
      <c r="A61" s="65" t="s">
        <v>295</v>
      </c>
      <c r="B61" s="66">
        <v>0</v>
      </c>
      <c r="C61" s="66">
        <v>0</v>
      </c>
      <c r="D61" s="66">
        <v>0</v>
      </c>
      <c r="E61" s="66">
        <v>0</v>
      </c>
      <c r="F61" s="66">
        <v>0</v>
      </c>
      <c r="G61" s="66">
        <v>0</v>
      </c>
      <c r="H61" s="66">
        <v>350</v>
      </c>
      <c r="I61" s="66">
        <v>456</v>
      </c>
      <c r="J61" s="66">
        <v>0</v>
      </c>
      <c r="K61" s="66">
        <v>0</v>
      </c>
      <c r="L61" s="66">
        <v>0</v>
      </c>
      <c r="M61" s="66">
        <v>0</v>
      </c>
      <c r="N61" s="66">
        <v>806</v>
      </c>
    </row>
    <row r="62" spans="1:14" ht="33" customHeight="1" x14ac:dyDescent="0.2">
      <c r="A62" s="80" t="s">
        <v>296</v>
      </c>
      <c r="B62" s="62">
        <v>0</v>
      </c>
      <c r="C62" s="62">
        <v>0</v>
      </c>
      <c r="D62" s="62">
        <v>0</v>
      </c>
      <c r="E62" s="62">
        <v>0</v>
      </c>
      <c r="F62" s="62">
        <v>0</v>
      </c>
      <c r="G62" s="62">
        <v>0</v>
      </c>
      <c r="H62" s="62">
        <v>350</v>
      </c>
      <c r="I62" s="62">
        <v>456</v>
      </c>
      <c r="J62" s="62">
        <v>0</v>
      </c>
      <c r="K62" s="62">
        <v>0</v>
      </c>
      <c r="L62" s="62">
        <v>0</v>
      </c>
      <c r="M62" s="62">
        <v>0</v>
      </c>
      <c r="N62" s="68">
        <v>806</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68">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68">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68">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68">
        <v>0</v>
      </c>
    </row>
    <row r="69" spans="1:14" ht="33" customHeight="1" thickBot="1" x14ac:dyDescent="0.25">
      <c r="A69" s="65" t="s">
        <v>303</v>
      </c>
      <c r="B69" s="66">
        <v>907</v>
      </c>
      <c r="C69" s="66">
        <v>912</v>
      </c>
      <c r="D69" s="66">
        <v>960</v>
      </c>
      <c r="E69" s="66">
        <v>2404</v>
      </c>
      <c r="F69" s="66">
        <v>2484</v>
      </c>
      <c r="G69" s="66">
        <v>3364</v>
      </c>
      <c r="H69" s="66">
        <v>1451</v>
      </c>
      <c r="I69" s="66">
        <v>1547</v>
      </c>
      <c r="J69" s="66">
        <v>3804</v>
      </c>
      <c r="K69" s="66">
        <v>2139</v>
      </c>
      <c r="L69" s="66">
        <v>440</v>
      </c>
      <c r="M69" s="66">
        <v>838</v>
      </c>
      <c r="N69" s="66">
        <v>21250</v>
      </c>
    </row>
    <row r="70" spans="1:14" ht="33" customHeight="1" x14ac:dyDescent="0.2">
      <c r="A70" s="80" t="s">
        <v>304</v>
      </c>
      <c r="B70" s="62">
        <v>0</v>
      </c>
      <c r="C70" s="62">
        <v>0</v>
      </c>
      <c r="D70" s="62">
        <v>0</v>
      </c>
      <c r="E70" s="62">
        <v>0</v>
      </c>
      <c r="F70" s="62">
        <v>0</v>
      </c>
      <c r="G70" s="62">
        <v>0</v>
      </c>
      <c r="H70" s="62">
        <v>492</v>
      </c>
      <c r="I70" s="62">
        <v>100</v>
      </c>
      <c r="J70" s="62">
        <v>0</v>
      </c>
      <c r="K70" s="62">
        <v>0</v>
      </c>
      <c r="L70" s="62">
        <v>0</v>
      </c>
      <c r="M70" s="62">
        <v>972</v>
      </c>
      <c r="N70" s="68">
        <v>1565</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68">
        <v>0</v>
      </c>
    </row>
    <row r="80" spans="1:14" ht="33" customHeight="1" x14ac:dyDescent="0.2">
      <c r="A80" s="80" t="s">
        <v>314</v>
      </c>
      <c r="B80" s="62">
        <v>912</v>
      </c>
      <c r="C80" s="62">
        <v>912</v>
      </c>
      <c r="D80" s="62">
        <v>960</v>
      </c>
      <c r="E80" s="62">
        <v>960</v>
      </c>
      <c r="F80" s="62">
        <v>960</v>
      </c>
      <c r="G80" s="62">
        <v>479</v>
      </c>
      <c r="H80" s="62">
        <v>960</v>
      </c>
      <c r="I80" s="62">
        <v>1441</v>
      </c>
      <c r="J80" s="62">
        <v>964</v>
      </c>
      <c r="K80" s="62">
        <v>960</v>
      </c>
      <c r="L80" s="62">
        <v>440</v>
      </c>
      <c r="M80" s="62">
        <v>0</v>
      </c>
      <c r="N80" s="68">
        <v>9948</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68">
        <v>0</v>
      </c>
    </row>
    <row r="82" spans="1:14" ht="33" customHeight="1" x14ac:dyDescent="0.2">
      <c r="A82" s="80" t="s">
        <v>316</v>
      </c>
      <c r="B82" s="62">
        <v>-5</v>
      </c>
      <c r="C82" s="62">
        <v>0</v>
      </c>
      <c r="D82" s="62">
        <v>0</v>
      </c>
      <c r="E82" s="62">
        <v>1444</v>
      </c>
      <c r="F82" s="62">
        <v>1524</v>
      </c>
      <c r="G82" s="62">
        <v>2886</v>
      </c>
      <c r="H82" s="62">
        <v>-1</v>
      </c>
      <c r="I82" s="62">
        <v>6</v>
      </c>
      <c r="J82" s="62">
        <v>2840</v>
      </c>
      <c r="K82" s="62">
        <v>1179</v>
      </c>
      <c r="L82" s="62">
        <v>0</v>
      </c>
      <c r="M82" s="62">
        <v>-134</v>
      </c>
      <c r="N82" s="68">
        <v>9738</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68">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68">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66">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68">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68">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66">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62">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62">
        <v>0</v>
      </c>
    </row>
    <row r="97" spans="1:14" ht="33" customHeight="1" thickBot="1" x14ac:dyDescent="0.25">
      <c r="A97" s="65" t="s">
        <v>329</v>
      </c>
      <c r="B97" s="66">
        <v>17778</v>
      </c>
      <c r="C97" s="66">
        <v>18996</v>
      </c>
      <c r="D97" s="66">
        <v>14572</v>
      </c>
      <c r="E97" s="66">
        <v>16176</v>
      </c>
      <c r="F97" s="66">
        <v>39249</v>
      </c>
      <c r="G97" s="66">
        <v>45346</v>
      </c>
      <c r="H97" s="66">
        <v>30614</v>
      </c>
      <c r="I97" s="66">
        <v>18774</v>
      </c>
      <c r="J97" s="66">
        <v>19217</v>
      </c>
      <c r="K97" s="66">
        <v>23219</v>
      </c>
      <c r="L97" s="66">
        <v>30282</v>
      </c>
      <c r="M97" s="66">
        <v>31994</v>
      </c>
      <c r="N97" s="66">
        <v>306216</v>
      </c>
    </row>
    <row r="98" spans="1:14" ht="33" customHeight="1" x14ac:dyDescent="0.2">
      <c r="A98" s="80" t="s">
        <v>330</v>
      </c>
      <c r="B98" s="62">
        <v>0</v>
      </c>
      <c r="C98" s="62">
        <v>0</v>
      </c>
      <c r="D98" s="62">
        <v>0</v>
      </c>
      <c r="E98" s="62">
        <v>0</v>
      </c>
      <c r="F98" s="62">
        <v>23031</v>
      </c>
      <c r="G98" s="62">
        <v>9990</v>
      </c>
      <c r="H98" s="62">
        <v>17043</v>
      </c>
      <c r="I98" s="62">
        <v>2783</v>
      </c>
      <c r="J98" s="62">
        <v>12689</v>
      </c>
      <c r="K98" s="62">
        <v>12708</v>
      </c>
      <c r="L98" s="62">
        <v>19859</v>
      </c>
      <c r="M98" s="62">
        <v>21399</v>
      </c>
      <c r="N98" s="68">
        <v>119502</v>
      </c>
    </row>
    <row r="99" spans="1:14" ht="33" customHeight="1" x14ac:dyDescent="0.2">
      <c r="A99" s="80" t="s">
        <v>331</v>
      </c>
      <c r="B99" s="62">
        <v>464</v>
      </c>
      <c r="C99" s="62">
        <v>0</v>
      </c>
      <c r="D99" s="62">
        <v>3068</v>
      </c>
      <c r="E99" s="62">
        <v>600</v>
      </c>
      <c r="F99" s="62">
        <v>659</v>
      </c>
      <c r="G99" s="62">
        <v>1292</v>
      </c>
      <c r="H99" s="62">
        <v>0</v>
      </c>
      <c r="I99" s="62">
        <v>429</v>
      </c>
      <c r="J99" s="62">
        <v>0</v>
      </c>
      <c r="K99" s="62">
        <v>0</v>
      </c>
      <c r="L99" s="62">
        <v>0</v>
      </c>
      <c r="M99" s="62">
        <v>0</v>
      </c>
      <c r="N99" s="68">
        <v>6512</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68">
        <v>0</v>
      </c>
    </row>
    <row r="102" spans="1:14" ht="33" customHeight="1" x14ac:dyDescent="0.2">
      <c r="A102" s="80" t="s">
        <v>334</v>
      </c>
      <c r="B102" s="62">
        <v>14100</v>
      </c>
      <c r="C102" s="62">
        <v>6416</v>
      </c>
      <c r="D102" s="62">
        <v>10761</v>
      </c>
      <c r="E102" s="62">
        <v>9529</v>
      </c>
      <c r="F102" s="62">
        <v>9539</v>
      </c>
      <c r="G102" s="62">
        <v>12824</v>
      </c>
      <c r="H102" s="62">
        <v>13301</v>
      </c>
      <c r="I102" s="62">
        <v>11748</v>
      </c>
      <c r="J102" s="62">
        <v>6528</v>
      </c>
      <c r="K102" s="62">
        <v>10511</v>
      </c>
      <c r="L102" s="62">
        <v>10423</v>
      </c>
      <c r="M102" s="62">
        <v>10595</v>
      </c>
      <c r="N102" s="68">
        <v>126274</v>
      </c>
    </row>
    <row r="103" spans="1:14" ht="33" customHeight="1" x14ac:dyDescent="0.2">
      <c r="A103" s="80" t="s">
        <v>335</v>
      </c>
      <c r="B103" s="62">
        <v>3214</v>
      </c>
      <c r="C103" s="62">
        <v>12580</v>
      </c>
      <c r="D103" s="62">
        <v>744</v>
      </c>
      <c r="E103" s="62">
        <v>6046</v>
      </c>
      <c r="F103" s="62">
        <v>6021</v>
      </c>
      <c r="G103" s="62">
        <v>21240</v>
      </c>
      <c r="H103" s="62">
        <v>270</v>
      </c>
      <c r="I103" s="62">
        <v>3813</v>
      </c>
      <c r="J103" s="62">
        <v>0</v>
      </c>
      <c r="K103" s="62">
        <v>0</v>
      </c>
      <c r="L103" s="62">
        <v>0</v>
      </c>
      <c r="M103" s="62">
        <v>0</v>
      </c>
      <c r="N103" s="68">
        <v>53927</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68">
        <v>0</v>
      </c>
    </row>
    <row r="106" spans="1:14" ht="33" customHeight="1" thickBot="1" x14ac:dyDescent="0.25">
      <c r="A106" s="65" t="s">
        <v>336</v>
      </c>
      <c r="B106" s="66">
        <v>-74</v>
      </c>
      <c r="C106" s="66">
        <v>0</v>
      </c>
      <c r="D106" s="66">
        <v>1</v>
      </c>
      <c r="E106" s="66">
        <v>0</v>
      </c>
      <c r="F106" s="66">
        <v>0</v>
      </c>
      <c r="G106" s="66">
        <v>0</v>
      </c>
      <c r="H106" s="66">
        <v>0</v>
      </c>
      <c r="I106" s="66">
        <v>0</v>
      </c>
      <c r="J106" s="66">
        <v>0</v>
      </c>
      <c r="K106" s="66">
        <v>0</v>
      </c>
      <c r="L106" s="66">
        <v>0</v>
      </c>
      <c r="M106" s="66">
        <v>0</v>
      </c>
      <c r="N106" s="66">
        <v>-73</v>
      </c>
    </row>
    <row r="107" spans="1:14" ht="33" customHeight="1" x14ac:dyDescent="0.2">
      <c r="A107" s="80" t="s">
        <v>337</v>
      </c>
      <c r="B107" s="62">
        <v>-74</v>
      </c>
      <c r="C107" s="62">
        <v>0</v>
      </c>
      <c r="D107" s="62">
        <v>1</v>
      </c>
      <c r="E107" s="62">
        <v>0</v>
      </c>
      <c r="F107" s="62">
        <v>0</v>
      </c>
      <c r="G107" s="62">
        <v>0</v>
      </c>
      <c r="H107" s="62">
        <v>0</v>
      </c>
      <c r="I107" s="62">
        <v>0</v>
      </c>
      <c r="J107" s="62">
        <v>0</v>
      </c>
      <c r="K107" s="62">
        <v>0</v>
      </c>
      <c r="L107" s="62">
        <v>0</v>
      </c>
      <c r="M107" s="62">
        <v>0</v>
      </c>
      <c r="N107" s="68">
        <v>-73</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68">
        <v>0</v>
      </c>
    </row>
    <row r="110" spans="1:14" ht="33" customHeight="1" thickBot="1" x14ac:dyDescent="0.25">
      <c r="A110" s="65" t="s">
        <v>339</v>
      </c>
      <c r="B110" s="66">
        <v>0</v>
      </c>
      <c r="C110" s="66">
        <v>0</v>
      </c>
      <c r="D110" s="66">
        <v>0</v>
      </c>
      <c r="E110" s="66">
        <v>0</v>
      </c>
      <c r="F110" s="66">
        <v>0</v>
      </c>
      <c r="G110" s="66">
        <v>1784</v>
      </c>
      <c r="H110" s="66">
        <v>0</v>
      </c>
      <c r="I110" s="66">
        <v>0</v>
      </c>
      <c r="J110" s="66">
        <v>0</v>
      </c>
      <c r="K110" s="66">
        <v>1341</v>
      </c>
      <c r="L110" s="66">
        <v>0</v>
      </c>
      <c r="M110" s="66">
        <v>0</v>
      </c>
      <c r="N110" s="66">
        <v>3125</v>
      </c>
    </row>
    <row r="111" spans="1:14" ht="33" customHeight="1" thickBot="1" x14ac:dyDescent="0.25">
      <c r="A111" s="81" t="s">
        <v>339</v>
      </c>
      <c r="B111" s="70">
        <v>0</v>
      </c>
      <c r="C111" s="70">
        <v>0</v>
      </c>
      <c r="D111" s="70">
        <v>0</v>
      </c>
      <c r="E111" s="70">
        <v>0</v>
      </c>
      <c r="F111" s="70">
        <v>0</v>
      </c>
      <c r="G111" s="70">
        <v>1784</v>
      </c>
      <c r="H111" s="70">
        <v>0</v>
      </c>
      <c r="I111" s="70">
        <v>0</v>
      </c>
      <c r="J111" s="70">
        <v>0</v>
      </c>
      <c r="K111" s="70">
        <v>1341</v>
      </c>
      <c r="L111" s="70">
        <v>0</v>
      </c>
      <c r="M111" s="70">
        <v>0</v>
      </c>
      <c r="N111" s="71">
        <v>3125</v>
      </c>
    </row>
    <row r="112" spans="1:14" ht="33" customHeight="1" thickBot="1" x14ac:dyDescent="0.25">
      <c r="A112" s="112" t="s">
        <v>250</v>
      </c>
      <c r="B112" s="115">
        <v>295000</v>
      </c>
      <c r="C112" s="115">
        <v>242999</v>
      </c>
      <c r="D112" s="115">
        <v>300000</v>
      </c>
      <c r="E112" s="115">
        <v>286000</v>
      </c>
      <c r="F112" s="115">
        <v>339000</v>
      </c>
      <c r="G112" s="115">
        <v>355000</v>
      </c>
      <c r="H112" s="115">
        <v>335000</v>
      </c>
      <c r="I112" s="115">
        <v>350000</v>
      </c>
      <c r="J112" s="115">
        <v>318000</v>
      </c>
      <c r="K112" s="115">
        <v>288000</v>
      </c>
      <c r="L112" s="115">
        <v>222000</v>
      </c>
      <c r="M112" s="115">
        <v>262000</v>
      </c>
      <c r="N112" s="115">
        <v>3592999</v>
      </c>
    </row>
    <row r="113" spans="1:14" ht="33" customHeight="1" x14ac:dyDescent="0.2"/>
    <row r="114" spans="1:14" ht="33" customHeight="1" x14ac:dyDescent="0.2">
      <c r="A114" s="85"/>
    </row>
    <row r="115" spans="1:14" ht="33" customHeight="1" x14ac:dyDescent="0.2">
      <c r="A115" s="220" t="s">
        <v>349</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0</v>
      </c>
      <c r="D118" s="61">
        <v>0</v>
      </c>
      <c r="E118" s="61">
        <v>0</v>
      </c>
      <c r="F118" s="61">
        <v>0</v>
      </c>
      <c r="G118" s="61">
        <v>0</v>
      </c>
      <c r="H118" s="61">
        <v>0</v>
      </c>
      <c r="I118" s="61">
        <v>0</v>
      </c>
      <c r="J118" s="61">
        <v>0</v>
      </c>
      <c r="K118" s="61">
        <v>0</v>
      </c>
      <c r="L118" s="61">
        <v>0</v>
      </c>
      <c r="M118" s="61">
        <v>0</v>
      </c>
      <c r="N118" s="61">
        <v>0</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0</v>
      </c>
      <c r="L123" s="62">
        <v>0</v>
      </c>
      <c r="M123" s="62">
        <v>0</v>
      </c>
      <c r="N123" s="63">
        <v>0</v>
      </c>
    </row>
    <row r="124" spans="1:14" ht="33" customHeight="1" thickBot="1" x14ac:dyDescent="0.25">
      <c r="A124" s="65" t="s">
        <v>256</v>
      </c>
      <c r="B124" s="66">
        <v>45454</v>
      </c>
      <c r="C124" s="66">
        <v>42632</v>
      </c>
      <c r="D124" s="66">
        <v>57335</v>
      </c>
      <c r="E124" s="66">
        <v>55367</v>
      </c>
      <c r="F124" s="66">
        <v>48334</v>
      </c>
      <c r="G124" s="66">
        <v>55969</v>
      </c>
      <c r="H124" s="66">
        <v>63066</v>
      </c>
      <c r="I124" s="66">
        <v>61155</v>
      </c>
      <c r="J124" s="66">
        <v>31392</v>
      </c>
      <c r="K124" s="66">
        <v>25750</v>
      </c>
      <c r="L124" s="66">
        <v>51989</v>
      </c>
      <c r="M124" s="66">
        <v>57081</v>
      </c>
      <c r="N124" s="66">
        <v>595525</v>
      </c>
    </row>
    <row r="125" spans="1:14" ht="33" customHeight="1" x14ac:dyDescent="0.2">
      <c r="A125" s="80" t="s">
        <v>257</v>
      </c>
      <c r="B125" s="62">
        <v>1274</v>
      </c>
      <c r="C125" s="62">
        <v>2407</v>
      </c>
      <c r="D125" s="62">
        <v>2568</v>
      </c>
      <c r="E125" s="62">
        <v>2810</v>
      </c>
      <c r="F125" s="62">
        <v>574</v>
      </c>
      <c r="G125" s="62">
        <v>0</v>
      </c>
      <c r="H125" s="62">
        <v>0</v>
      </c>
      <c r="I125" s="62">
        <v>0</v>
      </c>
      <c r="J125" s="62">
        <v>0</v>
      </c>
      <c r="K125" s="62">
        <v>200</v>
      </c>
      <c r="L125" s="62">
        <v>0</v>
      </c>
      <c r="M125" s="62">
        <v>0</v>
      </c>
      <c r="N125" s="63">
        <v>9833</v>
      </c>
    </row>
    <row r="126" spans="1:14" ht="33" customHeight="1" x14ac:dyDescent="0.2">
      <c r="A126" s="80" t="s">
        <v>258</v>
      </c>
      <c r="B126" s="62">
        <v>39934</v>
      </c>
      <c r="C126" s="62">
        <v>37209</v>
      </c>
      <c r="D126" s="62">
        <v>47850</v>
      </c>
      <c r="E126" s="62">
        <v>47887</v>
      </c>
      <c r="F126" s="62">
        <v>46207</v>
      </c>
      <c r="G126" s="62">
        <v>49078</v>
      </c>
      <c r="H126" s="62">
        <v>55218</v>
      </c>
      <c r="I126" s="62">
        <v>53392</v>
      </c>
      <c r="J126" s="62">
        <v>24794</v>
      </c>
      <c r="K126" s="62">
        <v>19566</v>
      </c>
      <c r="L126" s="62">
        <v>48221</v>
      </c>
      <c r="M126" s="62">
        <v>49846</v>
      </c>
      <c r="N126" s="63">
        <v>519202</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4036</v>
      </c>
      <c r="C128" s="62">
        <v>2896</v>
      </c>
      <c r="D128" s="62">
        <v>5507</v>
      </c>
      <c r="E128" s="62">
        <v>4040</v>
      </c>
      <c r="F128" s="62">
        <v>773</v>
      </c>
      <c r="G128" s="62">
        <v>5431</v>
      </c>
      <c r="H128" s="62">
        <v>6348</v>
      </c>
      <c r="I128" s="62">
        <v>5123</v>
      </c>
      <c r="J128" s="62">
        <v>5272</v>
      </c>
      <c r="K128" s="62">
        <v>3615</v>
      </c>
      <c r="L128" s="62">
        <v>2478</v>
      </c>
      <c r="M128" s="62">
        <v>5116</v>
      </c>
      <c r="N128" s="63">
        <v>50636</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210</v>
      </c>
      <c r="C130" s="62">
        <v>120</v>
      </c>
      <c r="D130" s="62">
        <v>1410</v>
      </c>
      <c r="E130" s="62">
        <v>630</v>
      </c>
      <c r="F130" s="62">
        <v>780</v>
      </c>
      <c r="G130" s="62">
        <v>1460</v>
      </c>
      <c r="H130" s="62">
        <v>1500</v>
      </c>
      <c r="I130" s="62">
        <v>2640</v>
      </c>
      <c r="J130" s="62">
        <v>1326</v>
      </c>
      <c r="K130" s="62">
        <v>2370</v>
      </c>
      <c r="L130" s="62">
        <v>1290</v>
      </c>
      <c r="M130" s="62">
        <v>2118</v>
      </c>
      <c r="N130" s="63">
        <v>15854</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1202</v>
      </c>
      <c r="C136" s="67">
        <v>710</v>
      </c>
      <c r="D136" s="67">
        <v>654</v>
      </c>
      <c r="E136" s="67">
        <v>518</v>
      </c>
      <c r="F136" s="67">
        <v>1052</v>
      </c>
      <c r="G136" s="67">
        <v>2096</v>
      </c>
      <c r="H136" s="67">
        <v>2074</v>
      </c>
      <c r="I136" s="67">
        <v>2356</v>
      </c>
      <c r="J136" s="67">
        <v>1988</v>
      </c>
      <c r="K136" s="67">
        <v>1732</v>
      </c>
      <c r="L136" s="67">
        <v>1806</v>
      </c>
      <c r="M136" s="67">
        <v>1812</v>
      </c>
      <c r="N136" s="67">
        <v>18000</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1202</v>
      </c>
      <c r="C138" s="62">
        <v>710</v>
      </c>
      <c r="D138" s="62">
        <v>654</v>
      </c>
      <c r="E138" s="62">
        <v>518</v>
      </c>
      <c r="F138" s="62">
        <v>1052</v>
      </c>
      <c r="G138" s="62">
        <v>2096</v>
      </c>
      <c r="H138" s="62">
        <v>2074</v>
      </c>
      <c r="I138" s="62">
        <v>2356</v>
      </c>
      <c r="J138" s="62">
        <v>1988</v>
      </c>
      <c r="K138" s="62">
        <v>1732</v>
      </c>
      <c r="L138" s="62">
        <v>1806</v>
      </c>
      <c r="M138" s="62">
        <v>1812</v>
      </c>
      <c r="N138" s="68">
        <v>18000</v>
      </c>
    </row>
    <row r="139" spans="1:14" ht="33" customHeight="1" thickBot="1" x14ac:dyDescent="0.25">
      <c r="A139" s="65" t="s">
        <v>271</v>
      </c>
      <c r="B139" s="66">
        <v>173939</v>
      </c>
      <c r="C139" s="66">
        <v>173788</v>
      </c>
      <c r="D139" s="66">
        <v>181076</v>
      </c>
      <c r="E139" s="66">
        <v>183924</v>
      </c>
      <c r="F139" s="66">
        <v>322565</v>
      </c>
      <c r="G139" s="66">
        <v>232191</v>
      </c>
      <c r="H139" s="66">
        <v>273154</v>
      </c>
      <c r="I139" s="66">
        <v>293828</v>
      </c>
      <c r="J139" s="66">
        <v>357361</v>
      </c>
      <c r="K139" s="66">
        <v>285374</v>
      </c>
      <c r="L139" s="66">
        <v>236495</v>
      </c>
      <c r="M139" s="66">
        <v>176644</v>
      </c>
      <c r="N139" s="66">
        <v>2890338</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0</v>
      </c>
      <c r="C143" s="62">
        <v>0</v>
      </c>
      <c r="D143" s="62">
        <v>41072</v>
      </c>
      <c r="E143" s="62">
        <v>27971</v>
      </c>
      <c r="F143" s="62">
        <v>17948</v>
      </c>
      <c r="G143" s="62">
        <v>36501</v>
      </c>
      <c r="H143" s="62">
        <v>131354</v>
      </c>
      <c r="I143" s="62">
        <v>89402</v>
      </c>
      <c r="J143" s="62">
        <v>56663</v>
      </c>
      <c r="K143" s="62">
        <v>85727</v>
      </c>
      <c r="L143" s="62">
        <v>72446</v>
      </c>
      <c r="M143" s="62">
        <v>54416</v>
      </c>
      <c r="N143" s="68">
        <v>613499</v>
      </c>
    </row>
    <row r="144" spans="1:14" ht="33" customHeight="1" x14ac:dyDescent="0.2">
      <c r="A144" s="80" t="s">
        <v>276</v>
      </c>
      <c r="B144" s="62">
        <v>5940</v>
      </c>
      <c r="C144" s="62">
        <v>1700</v>
      </c>
      <c r="D144" s="62">
        <v>5190</v>
      </c>
      <c r="E144" s="62">
        <v>1410</v>
      </c>
      <c r="F144" s="62">
        <v>4330</v>
      </c>
      <c r="G144" s="62">
        <v>9340</v>
      </c>
      <c r="H144" s="62">
        <v>11160</v>
      </c>
      <c r="I144" s="62">
        <v>10330</v>
      </c>
      <c r="J144" s="62">
        <v>7830</v>
      </c>
      <c r="K144" s="62">
        <v>6190</v>
      </c>
      <c r="L144" s="62">
        <v>7210</v>
      </c>
      <c r="M144" s="62">
        <v>8190</v>
      </c>
      <c r="N144" s="68">
        <v>78820</v>
      </c>
    </row>
    <row r="145" spans="1:14" ht="33" customHeight="1" x14ac:dyDescent="0.2">
      <c r="A145" s="80" t="s">
        <v>277</v>
      </c>
      <c r="B145" s="62">
        <v>11108</v>
      </c>
      <c r="C145" s="62">
        <v>22150</v>
      </c>
      <c r="D145" s="62">
        <v>26894</v>
      </c>
      <c r="E145" s="62">
        <v>2836</v>
      </c>
      <c r="F145" s="62">
        <v>0</v>
      </c>
      <c r="G145" s="62">
        <v>0</v>
      </c>
      <c r="H145" s="62">
        <v>219</v>
      </c>
      <c r="I145" s="62">
        <v>0</v>
      </c>
      <c r="J145" s="62">
        <v>2934</v>
      </c>
      <c r="K145" s="62">
        <v>1800</v>
      </c>
      <c r="L145" s="62">
        <v>35499</v>
      </c>
      <c r="M145" s="62">
        <v>8675</v>
      </c>
      <c r="N145" s="68">
        <v>112115</v>
      </c>
    </row>
    <row r="146" spans="1:14" ht="33" customHeight="1" x14ac:dyDescent="0.2">
      <c r="A146" s="80" t="s">
        <v>278</v>
      </c>
      <c r="B146" s="62">
        <v>1537</v>
      </c>
      <c r="C146" s="62">
        <v>0</v>
      </c>
      <c r="D146" s="62">
        <v>1553</v>
      </c>
      <c r="E146" s="62">
        <v>0</v>
      </c>
      <c r="F146" s="62">
        <v>0</v>
      </c>
      <c r="G146" s="62">
        <v>0</v>
      </c>
      <c r="H146" s="62">
        <v>1529</v>
      </c>
      <c r="I146" s="62">
        <v>0</v>
      </c>
      <c r="J146" s="62">
        <v>0</v>
      </c>
      <c r="K146" s="62">
        <v>0</v>
      </c>
      <c r="L146" s="62">
        <v>0</v>
      </c>
      <c r="M146" s="62">
        <v>0</v>
      </c>
      <c r="N146" s="68">
        <v>4619</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153304</v>
      </c>
      <c r="C148" s="62">
        <v>147585</v>
      </c>
      <c r="D148" s="62">
        <v>104867</v>
      </c>
      <c r="E148" s="62">
        <v>150682</v>
      </c>
      <c r="F148" s="62">
        <v>299187</v>
      </c>
      <c r="G148" s="62">
        <v>185450</v>
      </c>
      <c r="H148" s="62">
        <v>124602</v>
      </c>
      <c r="I148" s="62">
        <v>187139</v>
      </c>
      <c r="J148" s="62">
        <v>279659</v>
      </c>
      <c r="K148" s="62">
        <v>184254</v>
      </c>
      <c r="L148" s="62">
        <v>113891</v>
      </c>
      <c r="M148" s="62">
        <v>102018</v>
      </c>
      <c r="N148" s="68">
        <v>2032638</v>
      </c>
    </row>
    <row r="149" spans="1:14" ht="33" customHeight="1" x14ac:dyDescent="0.2">
      <c r="A149" s="80" t="s">
        <v>281</v>
      </c>
      <c r="B149" s="62">
        <v>0</v>
      </c>
      <c r="C149" s="62">
        <v>0</v>
      </c>
      <c r="D149" s="62">
        <v>0</v>
      </c>
      <c r="E149" s="62">
        <v>0</v>
      </c>
      <c r="F149" s="62">
        <v>0</v>
      </c>
      <c r="G149" s="62">
        <v>0</v>
      </c>
      <c r="H149" s="62">
        <v>0</v>
      </c>
      <c r="I149" s="62">
        <v>0</v>
      </c>
      <c r="J149" s="62">
        <v>0</v>
      </c>
      <c r="K149" s="62">
        <v>0</v>
      </c>
      <c r="L149" s="62">
        <v>0</v>
      </c>
      <c r="M149" s="62">
        <v>0</v>
      </c>
      <c r="N149" s="68">
        <v>0</v>
      </c>
    </row>
    <row r="150" spans="1:14" ht="33" customHeight="1" thickBot="1" x14ac:dyDescent="0.25">
      <c r="A150" s="80" t="s">
        <v>282</v>
      </c>
      <c r="B150" s="62">
        <v>2050</v>
      </c>
      <c r="C150" s="62">
        <v>2353</v>
      </c>
      <c r="D150" s="62">
        <v>1500</v>
      </c>
      <c r="E150" s="62">
        <v>1025</v>
      </c>
      <c r="F150" s="62">
        <v>1100</v>
      </c>
      <c r="G150" s="62">
        <v>900</v>
      </c>
      <c r="H150" s="62">
        <v>4290</v>
      </c>
      <c r="I150" s="62">
        <v>6957</v>
      </c>
      <c r="J150" s="62">
        <v>10276</v>
      </c>
      <c r="K150" s="62">
        <v>7403</v>
      </c>
      <c r="L150" s="62">
        <v>7448</v>
      </c>
      <c r="M150" s="62">
        <v>3346</v>
      </c>
      <c r="N150" s="68">
        <v>48648</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21542</v>
      </c>
      <c r="C153" s="66">
        <v>16180</v>
      </c>
      <c r="D153" s="66">
        <v>19120</v>
      </c>
      <c r="E153" s="66">
        <v>17458</v>
      </c>
      <c r="F153" s="66">
        <v>21893</v>
      </c>
      <c r="G153" s="66">
        <v>19242</v>
      </c>
      <c r="H153" s="66">
        <v>21452</v>
      </c>
      <c r="I153" s="66">
        <v>13913</v>
      </c>
      <c r="J153" s="66">
        <v>15607</v>
      </c>
      <c r="K153" s="66">
        <v>5263</v>
      </c>
      <c r="L153" s="66">
        <v>12837</v>
      </c>
      <c r="M153" s="66">
        <v>19935</v>
      </c>
      <c r="N153" s="66">
        <v>204442</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21542</v>
      </c>
      <c r="C155" s="62">
        <v>16180</v>
      </c>
      <c r="D155" s="62">
        <v>19120</v>
      </c>
      <c r="E155" s="62">
        <v>17458</v>
      </c>
      <c r="F155" s="62">
        <v>21893</v>
      </c>
      <c r="G155" s="62">
        <v>19242</v>
      </c>
      <c r="H155" s="62">
        <v>21452</v>
      </c>
      <c r="I155" s="62">
        <v>13913</v>
      </c>
      <c r="J155" s="62">
        <v>15607</v>
      </c>
      <c r="K155" s="62">
        <v>5263</v>
      </c>
      <c r="L155" s="62">
        <v>12837</v>
      </c>
      <c r="M155" s="62">
        <v>19935</v>
      </c>
      <c r="N155" s="68">
        <v>204442</v>
      </c>
    </row>
    <row r="156" spans="1:14" ht="33" customHeight="1" x14ac:dyDescent="0.2">
      <c r="A156" s="80" t="s">
        <v>287</v>
      </c>
      <c r="B156" s="62">
        <v>0</v>
      </c>
      <c r="C156" s="62">
        <v>0</v>
      </c>
      <c r="D156" s="62">
        <v>0</v>
      </c>
      <c r="E156" s="62">
        <v>0</v>
      </c>
      <c r="F156" s="62">
        <v>0</v>
      </c>
      <c r="G156" s="62">
        <v>0</v>
      </c>
      <c r="H156" s="62">
        <v>0</v>
      </c>
      <c r="I156" s="62">
        <v>0</v>
      </c>
      <c r="J156" s="62">
        <v>0</v>
      </c>
      <c r="K156" s="62">
        <v>0</v>
      </c>
      <c r="L156" s="62">
        <v>0</v>
      </c>
      <c r="M156" s="62">
        <v>0</v>
      </c>
      <c r="N156" s="68">
        <v>0</v>
      </c>
    </row>
    <row r="157" spans="1:14" ht="33" customHeight="1" x14ac:dyDescent="0.2">
      <c r="A157" s="80" t="s">
        <v>288</v>
      </c>
      <c r="B157" s="62">
        <v>0</v>
      </c>
      <c r="C157" s="62">
        <v>0</v>
      </c>
      <c r="D157" s="62">
        <v>0</v>
      </c>
      <c r="E157" s="62">
        <v>0</v>
      </c>
      <c r="F157" s="62">
        <v>0</v>
      </c>
      <c r="G157" s="62">
        <v>0</v>
      </c>
      <c r="H157" s="62">
        <v>0</v>
      </c>
      <c r="I157" s="62">
        <v>0</v>
      </c>
      <c r="J157" s="62">
        <v>0</v>
      </c>
      <c r="K157" s="62">
        <v>0</v>
      </c>
      <c r="L157" s="62">
        <v>0</v>
      </c>
      <c r="M157" s="62">
        <v>0</v>
      </c>
      <c r="N157" s="68">
        <v>0</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9101</v>
      </c>
      <c r="C164" s="66">
        <v>5766</v>
      </c>
      <c r="D164" s="66">
        <v>18275</v>
      </c>
      <c r="E164" s="66">
        <v>10813</v>
      </c>
      <c r="F164" s="66">
        <v>14723</v>
      </c>
      <c r="G164" s="66">
        <v>14231</v>
      </c>
      <c r="H164" s="66">
        <v>13526</v>
      </c>
      <c r="I164" s="66">
        <v>15990</v>
      </c>
      <c r="J164" s="66">
        <v>10628</v>
      </c>
      <c r="K164" s="66">
        <v>11394</v>
      </c>
      <c r="L164" s="66">
        <v>7467</v>
      </c>
      <c r="M164" s="66">
        <v>7498</v>
      </c>
      <c r="N164" s="66">
        <v>139412</v>
      </c>
    </row>
    <row r="165" spans="1:14" ht="33" customHeight="1" x14ac:dyDescent="0.2">
      <c r="A165" s="80" t="s">
        <v>296</v>
      </c>
      <c r="B165" s="62">
        <v>2369</v>
      </c>
      <c r="C165" s="62">
        <v>3090</v>
      </c>
      <c r="D165" s="62">
        <v>3990</v>
      </c>
      <c r="E165" s="62">
        <v>1479</v>
      </c>
      <c r="F165" s="62">
        <v>2450</v>
      </c>
      <c r="G165" s="62">
        <v>0</v>
      </c>
      <c r="H165" s="62">
        <v>0</v>
      </c>
      <c r="I165" s="62">
        <v>0</v>
      </c>
      <c r="J165" s="62">
        <v>0</v>
      </c>
      <c r="K165" s="62">
        <v>1068</v>
      </c>
      <c r="L165" s="62">
        <v>0</v>
      </c>
      <c r="M165" s="62">
        <v>0</v>
      </c>
      <c r="N165" s="68">
        <v>14446</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0</v>
      </c>
      <c r="D167" s="62">
        <v>1350</v>
      </c>
      <c r="E167" s="62">
        <v>602</v>
      </c>
      <c r="F167" s="62">
        <v>350</v>
      </c>
      <c r="G167" s="62">
        <v>2190</v>
      </c>
      <c r="H167" s="62">
        <v>3833</v>
      </c>
      <c r="I167" s="62">
        <v>3286</v>
      </c>
      <c r="J167" s="62">
        <v>2190</v>
      </c>
      <c r="K167" s="62">
        <v>2628</v>
      </c>
      <c r="L167" s="62">
        <v>946</v>
      </c>
      <c r="M167" s="62">
        <v>1971</v>
      </c>
      <c r="N167" s="68">
        <v>19347</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5463</v>
      </c>
      <c r="C170" s="62">
        <v>2676</v>
      </c>
      <c r="D170" s="62">
        <v>12935</v>
      </c>
      <c r="E170" s="62">
        <v>8732</v>
      </c>
      <c r="F170" s="62">
        <v>11923</v>
      </c>
      <c r="G170" s="62">
        <v>10748</v>
      </c>
      <c r="H170" s="62">
        <v>9693</v>
      </c>
      <c r="I170" s="62">
        <v>12704</v>
      </c>
      <c r="J170" s="62">
        <v>8438</v>
      </c>
      <c r="K170" s="62">
        <v>7697</v>
      </c>
      <c r="L170" s="62">
        <v>6521</v>
      </c>
      <c r="M170" s="62">
        <v>5527</v>
      </c>
      <c r="N170" s="68">
        <v>103057</v>
      </c>
    </row>
    <row r="171" spans="1:14" ht="33" customHeight="1" thickBot="1" x14ac:dyDescent="0.25">
      <c r="A171" s="80" t="s">
        <v>302</v>
      </c>
      <c r="B171" s="62">
        <v>1269</v>
      </c>
      <c r="C171" s="62">
        <v>0</v>
      </c>
      <c r="D171" s="62">
        <v>0</v>
      </c>
      <c r="E171" s="62">
        <v>0</v>
      </c>
      <c r="F171" s="62">
        <v>0</v>
      </c>
      <c r="G171" s="62">
        <v>1293</v>
      </c>
      <c r="H171" s="62">
        <v>0</v>
      </c>
      <c r="I171" s="62">
        <v>0</v>
      </c>
      <c r="J171" s="62">
        <v>0</v>
      </c>
      <c r="K171" s="62">
        <v>0</v>
      </c>
      <c r="L171" s="62">
        <v>0</v>
      </c>
      <c r="M171" s="62">
        <v>0</v>
      </c>
      <c r="N171" s="68">
        <v>2562</v>
      </c>
    </row>
    <row r="172" spans="1:14" ht="33" customHeight="1" thickBot="1" x14ac:dyDescent="0.25">
      <c r="A172" s="65" t="s">
        <v>303</v>
      </c>
      <c r="B172" s="66">
        <v>35183</v>
      </c>
      <c r="C172" s="66">
        <v>34349</v>
      </c>
      <c r="D172" s="66">
        <v>33118</v>
      </c>
      <c r="E172" s="66">
        <v>43438</v>
      </c>
      <c r="F172" s="66">
        <v>47891</v>
      </c>
      <c r="G172" s="66">
        <v>47602</v>
      </c>
      <c r="H172" s="66">
        <v>37926</v>
      </c>
      <c r="I172" s="66">
        <v>38861</v>
      </c>
      <c r="J172" s="66">
        <v>37071</v>
      </c>
      <c r="K172" s="66">
        <v>45518</v>
      </c>
      <c r="L172" s="66">
        <v>39190</v>
      </c>
      <c r="M172" s="66">
        <v>34256</v>
      </c>
      <c r="N172" s="66">
        <v>474403</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5251</v>
      </c>
      <c r="C177" s="62">
        <v>2843</v>
      </c>
      <c r="D177" s="62">
        <v>1369</v>
      </c>
      <c r="E177" s="62">
        <v>1455</v>
      </c>
      <c r="F177" s="62">
        <v>3905</v>
      </c>
      <c r="G177" s="62">
        <v>5375</v>
      </c>
      <c r="H177" s="62">
        <v>4866</v>
      </c>
      <c r="I177" s="62">
        <v>3068</v>
      </c>
      <c r="J177" s="62">
        <v>1371</v>
      </c>
      <c r="K177" s="62">
        <v>1523</v>
      </c>
      <c r="L177" s="62">
        <v>5362</v>
      </c>
      <c r="M177" s="62">
        <v>0</v>
      </c>
      <c r="N177" s="68">
        <v>36389</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6662</v>
      </c>
      <c r="C179" s="62">
        <v>8038</v>
      </c>
      <c r="D179" s="62">
        <v>8675</v>
      </c>
      <c r="E179" s="62">
        <v>16790</v>
      </c>
      <c r="F179" s="62">
        <v>16736</v>
      </c>
      <c r="G179" s="62">
        <v>17518</v>
      </c>
      <c r="H179" s="62">
        <v>11848</v>
      </c>
      <c r="I179" s="62">
        <v>14821</v>
      </c>
      <c r="J179" s="62">
        <v>15786</v>
      </c>
      <c r="K179" s="62">
        <v>21707</v>
      </c>
      <c r="L179" s="62">
        <v>21441</v>
      </c>
      <c r="M179" s="62">
        <v>20848</v>
      </c>
      <c r="N179" s="68">
        <v>180869</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4653</v>
      </c>
      <c r="C182" s="62">
        <v>4852</v>
      </c>
      <c r="D182" s="62">
        <v>10648</v>
      </c>
      <c r="E182" s="62">
        <v>6917</v>
      </c>
      <c r="F182" s="62">
        <v>11985</v>
      </c>
      <c r="G182" s="62">
        <v>12276</v>
      </c>
      <c r="H182" s="62">
        <v>11874</v>
      </c>
      <c r="I182" s="62">
        <v>8703</v>
      </c>
      <c r="J182" s="62">
        <v>10585</v>
      </c>
      <c r="K182" s="62">
        <v>10119</v>
      </c>
      <c r="L182" s="62">
        <v>3059</v>
      </c>
      <c r="M182" s="62">
        <v>7188</v>
      </c>
      <c r="N182" s="68">
        <v>102859</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18617</v>
      </c>
      <c r="C187" s="62">
        <v>18616</v>
      </c>
      <c r="D187" s="62">
        <v>12426</v>
      </c>
      <c r="E187" s="62">
        <v>18276</v>
      </c>
      <c r="F187" s="62">
        <v>15266</v>
      </c>
      <c r="G187" s="62">
        <v>12433</v>
      </c>
      <c r="H187" s="62">
        <v>9338</v>
      </c>
      <c r="I187" s="62">
        <v>12269</v>
      </c>
      <c r="J187" s="62">
        <v>9328</v>
      </c>
      <c r="K187" s="62">
        <v>12169</v>
      </c>
      <c r="L187" s="62">
        <v>9327</v>
      </c>
      <c r="M187" s="62">
        <v>6221</v>
      </c>
      <c r="N187" s="68">
        <v>154285</v>
      </c>
    </row>
    <row r="188" spans="1:14" ht="33" customHeight="1" thickBot="1" x14ac:dyDescent="0.25">
      <c r="A188" s="65" t="s">
        <v>319</v>
      </c>
      <c r="B188" s="66">
        <v>2695</v>
      </c>
      <c r="C188" s="66">
        <v>1935</v>
      </c>
      <c r="D188" s="66">
        <v>1558</v>
      </c>
      <c r="E188" s="66">
        <v>3135</v>
      </c>
      <c r="F188" s="66">
        <v>2337</v>
      </c>
      <c r="G188" s="66">
        <v>2095</v>
      </c>
      <c r="H188" s="66">
        <v>5046</v>
      </c>
      <c r="I188" s="66">
        <v>10330</v>
      </c>
      <c r="J188" s="66">
        <v>4686</v>
      </c>
      <c r="K188" s="66">
        <v>3263</v>
      </c>
      <c r="L188" s="66">
        <v>2381</v>
      </c>
      <c r="M188" s="66">
        <v>1500</v>
      </c>
      <c r="N188" s="66">
        <v>40962</v>
      </c>
    </row>
    <row r="189" spans="1:14" ht="33" customHeight="1" x14ac:dyDescent="0.2">
      <c r="A189" s="80" t="s">
        <v>320</v>
      </c>
      <c r="B189" s="62">
        <v>1680</v>
      </c>
      <c r="C189" s="62">
        <v>1935</v>
      </c>
      <c r="D189" s="62">
        <v>1558</v>
      </c>
      <c r="E189" s="62">
        <v>3135</v>
      </c>
      <c r="F189" s="62">
        <v>2337</v>
      </c>
      <c r="G189" s="62">
        <v>2095</v>
      </c>
      <c r="H189" s="62">
        <v>5046</v>
      </c>
      <c r="I189" s="62">
        <v>10330</v>
      </c>
      <c r="J189" s="62">
        <v>4686</v>
      </c>
      <c r="K189" s="62">
        <v>3263</v>
      </c>
      <c r="L189" s="62">
        <v>2281</v>
      </c>
      <c r="M189" s="62">
        <v>1200</v>
      </c>
      <c r="N189" s="68">
        <v>39547</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1015</v>
      </c>
      <c r="C192" s="62">
        <v>0</v>
      </c>
      <c r="D192" s="62">
        <v>0</v>
      </c>
      <c r="E192" s="62">
        <v>0</v>
      </c>
      <c r="F192" s="62">
        <v>0</v>
      </c>
      <c r="G192" s="62">
        <v>0</v>
      </c>
      <c r="H192" s="62">
        <v>0</v>
      </c>
      <c r="I192" s="62">
        <v>0</v>
      </c>
      <c r="J192" s="62">
        <v>0</v>
      </c>
      <c r="K192" s="62">
        <v>0</v>
      </c>
      <c r="L192" s="62">
        <v>0</v>
      </c>
      <c r="M192" s="62">
        <v>0</v>
      </c>
      <c r="N192" s="68">
        <v>1015</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0</v>
      </c>
      <c r="C194" s="62">
        <v>0</v>
      </c>
      <c r="D194" s="62">
        <v>0</v>
      </c>
      <c r="E194" s="62">
        <v>0</v>
      </c>
      <c r="F194" s="62">
        <v>0</v>
      </c>
      <c r="G194" s="62">
        <v>0</v>
      </c>
      <c r="H194" s="62">
        <v>0</v>
      </c>
      <c r="I194" s="62">
        <v>0</v>
      </c>
      <c r="J194" s="62">
        <v>0</v>
      </c>
      <c r="K194" s="62">
        <v>0</v>
      </c>
      <c r="L194" s="62">
        <v>100</v>
      </c>
      <c r="M194" s="62">
        <v>300</v>
      </c>
      <c r="N194" s="68">
        <v>400</v>
      </c>
    </row>
    <row r="195" spans="1:14" ht="33" customHeight="1" thickBot="1" x14ac:dyDescent="0.25">
      <c r="A195" s="65" t="s">
        <v>325</v>
      </c>
      <c r="B195" s="66">
        <v>0</v>
      </c>
      <c r="C195" s="66">
        <v>0</v>
      </c>
      <c r="D195" s="66">
        <v>0</v>
      </c>
      <c r="E195" s="66">
        <v>330</v>
      </c>
      <c r="F195" s="66">
        <v>1480</v>
      </c>
      <c r="G195" s="66">
        <v>4847</v>
      </c>
      <c r="H195" s="66">
        <v>2223</v>
      </c>
      <c r="I195" s="66">
        <v>688</v>
      </c>
      <c r="J195" s="66">
        <v>0</v>
      </c>
      <c r="K195" s="66">
        <v>0</v>
      </c>
      <c r="L195" s="66">
        <v>0</v>
      </c>
      <c r="M195" s="66">
        <v>0</v>
      </c>
      <c r="N195" s="66">
        <v>32414</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330</v>
      </c>
      <c r="F197" s="62">
        <v>595</v>
      </c>
      <c r="G197" s="62">
        <v>4847</v>
      </c>
      <c r="H197" s="62">
        <v>1279</v>
      </c>
      <c r="I197" s="62">
        <v>688</v>
      </c>
      <c r="J197" s="62">
        <v>0</v>
      </c>
      <c r="K197" s="62">
        <v>0</v>
      </c>
      <c r="L197" s="62">
        <v>0</v>
      </c>
      <c r="M197" s="62">
        <v>0</v>
      </c>
      <c r="N197" s="62">
        <v>5912</v>
      </c>
    </row>
    <row r="198" spans="1:14" ht="33" customHeight="1" x14ac:dyDescent="0.2">
      <c r="A198" s="80" t="s">
        <v>328</v>
      </c>
      <c r="B198" s="62">
        <v>0</v>
      </c>
      <c r="C198" s="62">
        <v>0</v>
      </c>
      <c r="D198" s="62">
        <v>0</v>
      </c>
      <c r="E198" s="62">
        <v>0</v>
      </c>
      <c r="F198" s="62">
        <v>885</v>
      </c>
      <c r="G198" s="62">
        <v>0</v>
      </c>
      <c r="H198" s="62">
        <v>944</v>
      </c>
      <c r="I198" s="62">
        <v>0</v>
      </c>
      <c r="J198" s="62">
        <v>0</v>
      </c>
      <c r="K198" s="62">
        <v>0</v>
      </c>
      <c r="L198" s="62">
        <v>0</v>
      </c>
      <c r="M198" s="62">
        <v>0</v>
      </c>
      <c r="N198" s="62">
        <v>26503</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261294</v>
      </c>
      <c r="C200" s="66">
        <v>226227</v>
      </c>
      <c r="D200" s="66">
        <v>265284</v>
      </c>
      <c r="E200" s="66">
        <v>250371</v>
      </c>
      <c r="F200" s="66">
        <v>253650</v>
      </c>
      <c r="G200" s="66">
        <v>264227</v>
      </c>
      <c r="H200" s="66">
        <v>260810</v>
      </c>
      <c r="I200" s="66">
        <v>249442</v>
      </c>
      <c r="J200" s="66">
        <v>169377</v>
      </c>
      <c r="K200" s="66">
        <v>133754</v>
      </c>
      <c r="L200" s="66">
        <v>274613</v>
      </c>
      <c r="M200" s="66">
        <v>249677</v>
      </c>
      <c r="N200" s="66">
        <v>2858727</v>
      </c>
    </row>
    <row r="201" spans="1:14" ht="33" customHeight="1" x14ac:dyDescent="0.2">
      <c r="A201" s="80" t="s">
        <v>330</v>
      </c>
      <c r="B201" s="62">
        <v>20444</v>
      </c>
      <c r="C201" s="62">
        <v>12298</v>
      </c>
      <c r="D201" s="62">
        <v>16921</v>
      </c>
      <c r="E201" s="62">
        <v>13344</v>
      </c>
      <c r="F201" s="62">
        <v>17243</v>
      </c>
      <c r="G201" s="62">
        <v>15231</v>
      </c>
      <c r="H201" s="62">
        <v>17818</v>
      </c>
      <c r="I201" s="62">
        <v>24250</v>
      </c>
      <c r="J201" s="62">
        <v>8038</v>
      </c>
      <c r="K201" s="62">
        <v>9724</v>
      </c>
      <c r="L201" s="62">
        <v>17879</v>
      </c>
      <c r="M201" s="62">
        <v>18433</v>
      </c>
      <c r="N201" s="68">
        <v>191623</v>
      </c>
    </row>
    <row r="202" spans="1:14" ht="33" customHeight="1" x14ac:dyDescent="0.2">
      <c r="A202" s="80" t="s">
        <v>331</v>
      </c>
      <c r="B202" s="62">
        <v>22051</v>
      </c>
      <c r="C202" s="62">
        <v>6792</v>
      </c>
      <c r="D202" s="62">
        <v>27707</v>
      </c>
      <c r="E202" s="62">
        <v>15370</v>
      </c>
      <c r="F202" s="62">
        <v>12712</v>
      </c>
      <c r="G202" s="62">
        <v>13674</v>
      </c>
      <c r="H202" s="62">
        <v>13653</v>
      </c>
      <c r="I202" s="62">
        <v>13275</v>
      </c>
      <c r="J202" s="62">
        <v>18566</v>
      </c>
      <c r="K202" s="62">
        <v>0</v>
      </c>
      <c r="L202" s="62">
        <v>11540</v>
      </c>
      <c r="M202" s="62">
        <v>10867</v>
      </c>
      <c r="N202" s="68">
        <v>166207</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218799</v>
      </c>
      <c r="C206" s="62">
        <v>207137</v>
      </c>
      <c r="D206" s="62">
        <v>220656</v>
      </c>
      <c r="E206" s="62">
        <v>221657</v>
      </c>
      <c r="F206" s="62">
        <v>223695</v>
      </c>
      <c r="G206" s="62">
        <v>235322</v>
      </c>
      <c r="H206" s="62">
        <v>229339</v>
      </c>
      <c r="I206" s="62">
        <v>211917</v>
      </c>
      <c r="J206" s="62">
        <v>142773</v>
      </c>
      <c r="K206" s="62">
        <v>124030</v>
      </c>
      <c r="L206" s="62">
        <v>245194</v>
      </c>
      <c r="M206" s="62">
        <v>220377</v>
      </c>
      <c r="N206" s="68">
        <v>2500896</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0</v>
      </c>
      <c r="J213" s="66">
        <v>0</v>
      </c>
      <c r="K213" s="66">
        <v>0</v>
      </c>
      <c r="L213" s="66">
        <v>0</v>
      </c>
      <c r="M213" s="66">
        <v>0</v>
      </c>
      <c r="N213" s="66">
        <v>0</v>
      </c>
    </row>
    <row r="214" spans="1:14" ht="33" customHeight="1" thickBot="1" x14ac:dyDescent="0.25">
      <c r="A214" s="81" t="s">
        <v>339</v>
      </c>
      <c r="B214" s="70">
        <v>0</v>
      </c>
      <c r="C214" s="70">
        <v>0</v>
      </c>
      <c r="D214" s="70">
        <v>0</v>
      </c>
      <c r="E214" s="70">
        <v>0</v>
      </c>
      <c r="F214" s="70">
        <v>0</v>
      </c>
      <c r="G214" s="70">
        <v>0</v>
      </c>
      <c r="H214" s="70">
        <v>0</v>
      </c>
      <c r="I214" s="70">
        <v>0</v>
      </c>
      <c r="J214" s="70">
        <v>0</v>
      </c>
      <c r="K214" s="70">
        <v>0</v>
      </c>
      <c r="L214" s="70">
        <v>0</v>
      </c>
      <c r="M214" s="70">
        <v>0</v>
      </c>
      <c r="N214" s="71">
        <v>0</v>
      </c>
    </row>
    <row r="215" spans="1:14" ht="33" customHeight="1" thickBot="1" x14ac:dyDescent="0.25">
      <c r="A215" s="116" t="s">
        <v>250</v>
      </c>
      <c r="B215" s="115">
        <v>550410</v>
      </c>
      <c r="C215" s="115">
        <v>501587</v>
      </c>
      <c r="D215" s="115">
        <v>576421</v>
      </c>
      <c r="E215" s="115">
        <v>565354</v>
      </c>
      <c r="F215" s="115">
        <v>713926</v>
      </c>
      <c r="G215" s="115">
        <v>642501</v>
      </c>
      <c r="H215" s="115">
        <v>679278</v>
      </c>
      <c r="I215" s="115">
        <v>686562</v>
      </c>
      <c r="J215" s="115">
        <v>628110</v>
      </c>
      <c r="K215" s="115">
        <v>512048</v>
      </c>
      <c r="L215" s="115">
        <v>626778</v>
      </c>
      <c r="M215" s="115">
        <v>548403</v>
      </c>
      <c r="N215" s="115">
        <v>7231376</v>
      </c>
    </row>
    <row r="216" spans="1:14" ht="33" customHeight="1" x14ac:dyDescent="0.2"/>
    <row r="217" spans="1:14" ht="33" customHeight="1" x14ac:dyDescent="0.2">
      <c r="A217" s="85"/>
    </row>
    <row r="218" spans="1:14" ht="33" customHeight="1" x14ac:dyDescent="0.2">
      <c r="A218" s="220" t="s">
        <v>350</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100</v>
      </c>
      <c r="C221" s="61">
        <v>0</v>
      </c>
      <c r="D221" s="61">
        <v>50</v>
      </c>
      <c r="E221" s="61">
        <v>0</v>
      </c>
      <c r="F221" s="61">
        <v>0</v>
      </c>
      <c r="G221" s="61">
        <v>0</v>
      </c>
      <c r="H221" s="61">
        <v>0</v>
      </c>
      <c r="I221" s="61">
        <v>200</v>
      </c>
      <c r="J221" s="61">
        <v>0</v>
      </c>
      <c r="K221" s="61">
        <v>50</v>
      </c>
      <c r="L221" s="61">
        <v>150</v>
      </c>
      <c r="M221" s="61">
        <v>150</v>
      </c>
      <c r="N221" s="61">
        <v>700</v>
      </c>
    </row>
    <row r="222" spans="1:14" ht="33" customHeight="1" x14ac:dyDescent="0.2">
      <c r="A222" s="77" t="s">
        <v>252</v>
      </c>
      <c r="B222" s="64">
        <v>100</v>
      </c>
      <c r="C222" s="62">
        <v>0</v>
      </c>
      <c r="D222" s="62">
        <v>50</v>
      </c>
      <c r="E222" s="62">
        <v>0</v>
      </c>
      <c r="F222" s="62">
        <v>0</v>
      </c>
      <c r="G222" s="62">
        <v>0</v>
      </c>
      <c r="H222" s="62">
        <v>0</v>
      </c>
      <c r="I222" s="62">
        <v>200</v>
      </c>
      <c r="J222" s="62">
        <v>0</v>
      </c>
      <c r="K222" s="62">
        <v>50</v>
      </c>
      <c r="L222" s="62">
        <v>150</v>
      </c>
      <c r="M222" s="62">
        <v>150</v>
      </c>
      <c r="N222" s="63">
        <v>700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1988</v>
      </c>
      <c r="C234" s="66">
        <v>1817</v>
      </c>
      <c r="D234" s="66">
        <v>2044</v>
      </c>
      <c r="E234" s="66">
        <v>2141</v>
      </c>
      <c r="F234" s="66">
        <v>1271</v>
      </c>
      <c r="G234" s="66">
        <v>2712</v>
      </c>
      <c r="H234" s="66">
        <v>2469</v>
      </c>
      <c r="I234" s="66">
        <v>2284</v>
      </c>
      <c r="J234" s="66">
        <v>2327</v>
      </c>
      <c r="K234" s="66">
        <v>1552</v>
      </c>
      <c r="L234" s="66">
        <v>1137</v>
      </c>
      <c r="M234" s="66">
        <v>1212</v>
      </c>
      <c r="N234" s="66">
        <v>22955</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1988</v>
      </c>
      <c r="C236" s="62">
        <v>1817</v>
      </c>
      <c r="D236" s="62">
        <v>2044</v>
      </c>
      <c r="E236" s="62">
        <v>2141</v>
      </c>
      <c r="F236" s="62">
        <v>1271</v>
      </c>
      <c r="G236" s="62">
        <v>2712</v>
      </c>
      <c r="H236" s="62">
        <v>2469</v>
      </c>
      <c r="I236" s="62">
        <v>2284</v>
      </c>
      <c r="J236" s="62">
        <v>2327</v>
      </c>
      <c r="K236" s="62">
        <v>1552</v>
      </c>
      <c r="L236" s="62">
        <v>1137</v>
      </c>
      <c r="M236" s="62">
        <v>1212</v>
      </c>
      <c r="N236" s="63">
        <v>22955</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55</v>
      </c>
      <c r="C239" s="67">
        <v>170</v>
      </c>
      <c r="D239" s="67">
        <v>85</v>
      </c>
      <c r="E239" s="67">
        <v>0</v>
      </c>
      <c r="F239" s="67">
        <v>170</v>
      </c>
      <c r="G239" s="67">
        <v>35</v>
      </c>
      <c r="H239" s="67">
        <v>35</v>
      </c>
      <c r="I239" s="67">
        <v>0</v>
      </c>
      <c r="J239" s="67">
        <v>135</v>
      </c>
      <c r="K239" s="67">
        <v>445</v>
      </c>
      <c r="L239" s="67">
        <v>0</v>
      </c>
      <c r="M239" s="67">
        <v>130</v>
      </c>
      <c r="N239" s="67">
        <v>1260</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55</v>
      </c>
      <c r="C241" s="62">
        <v>170</v>
      </c>
      <c r="D241" s="62">
        <v>85</v>
      </c>
      <c r="E241" s="62">
        <v>0</v>
      </c>
      <c r="F241" s="62">
        <v>170</v>
      </c>
      <c r="G241" s="62">
        <v>35</v>
      </c>
      <c r="H241" s="62">
        <v>35</v>
      </c>
      <c r="I241" s="62">
        <v>0</v>
      </c>
      <c r="J241" s="62">
        <v>135</v>
      </c>
      <c r="K241" s="62">
        <v>445</v>
      </c>
      <c r="L241" s="62">
        <v>0</v>
      </c>
      <c r="M241" s="62">
        <v>130</v>
      </c>
      <c r="N241" s="68">
        <v>1260</v>
      </c>
    </row>
    <row r="242" spans="1:14" ht="33" customHeight="1" thickBot="1" x14ac:dyDescent="0.25">
      <c r="A242" s="65" t="s">
        <v>271</v>
      </c>
      <c r="B242" s="96">
        <v>7110</v>
      </c>
      <c r="C242" s="66">
        <v>9675</v>
      </c>
      <c r="D242" s="66">
        <v>9684</v>
      </c>
      <c r="E242" s="66">
        <v>7155</v>
      </c>
      <c r="F242" s="66">
        <v>10170</v>
      </c>
      <c r="G242" s="66">
        <v>9450</v>
      </c>
      <c r="H242" s="66">
        <v>7380</v>
      </c>
      <c r="I242" s="66">
        <v>9180</v>
      </c>
      <c r="J242" s="66">
        <v>10215</v>
      </c>
      <c r="K242" s="66">
        <v>9810</v>
      </c>
      <c r="L242" s="66">
        <v>10035</v>
      </c>
      <c r="M242" s="66">
        <v>9630</v>
      </c>
      <c r="N242" s="66">
        <v>109494</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7110</v>
      </c>
      <c r="C252" s="62">
        <v>9675</v>
      </c>
      <c r="D252" s="62">
        <v>9684</v>
      </c>
      <c r="E252" s="62">
        <v>7155</v>
      </c>
      <c r="F252" s="62">
        <v>10170</v>
      </c>
      <c r="G252" s="62">
        <v>9450</v>
      </c>
      <c r="H252" s="62">
        <v>7380</v>
      </c>
      <c r="I252" s="62">
        <v>9180</v>
      </c>
      <c r="J252" s="62">
        <v>10215</v>
      </c>
      <c r="K252" s="62">
        <v>9810</v>
      </c>
      <c r="L252" s="62">
        <v>10035</v>
      </c>
      <c r="M252" s="62">
        <v>9630</v>
      </c>
      <c r="N252" s="68">
        <v>109494</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375</v>
      </c>
      <c r="C254" s="66">
        <v>800</v>
      </c>
      <c r="D254" s="66">
        <v>900</v>
      </c>
      <c r="E254" s="66">
        <v>675</v>
      </c>
      <c r="F254" s="66">
        <v>875</v>
      </c>
      <c r="G254" s="66">
        <v>750</v>
      </c>
      <c r="H254" s="66">
        <v>275</v>
      </c>
      <c r="I254" s="66">
        <v>675</v>
      </c>
      <c r="J254" s="66">
        <v>775</v>
      </c>
      <c r="K254" s="66">
        <v>875</v>
      </c>
      <c r="L254" s="66">
        <v>0</v>
      </c>
      <c r="M254" s="66">
        <v>825</v>
      </c>
      <c r="N254" s="66">
        <v>7800</v>
      </c>
    </row>
    <row r="255" spans="1:14" ht="33" customHeight="1" thickBot="1" x14ac:dyDescent="0.25">
      <c r="A255" s="81" t="s">
        <v>283</v>
      </c>
      <c r="B255" s="98">
        <v>375</v>
      </c>
      <c r="C255" s="69">
        <v>800</v>
      </c>
      <c r="D255" s="69">
        <v>900</v>
      </c>
      <c r="E255" s="69">
        <v>675</v>
      </c>
      <c r="F255" s="69">
        <v>875</v>
      </c>
      <c r="G255" s="69">
        <v>750</v>
      </c>
      <c r="H255" s="69">
        <v>275</v>
      </c>
      <c r="I255" s="69">
        <v>675</v>
      </c>
      <c r="J255" s="69">
        <v>775</v>
      </c>
      <c r="K255" s="69">
        <v>875</v>
      </c>
      <c r="L255" s="69">
        <v>0</v>
      </c>
      <c r="M255" s="69">
        <v>825</v>
      </c>
      <c r="N255" s="68">
        <v>7800</v>
      </c>
    </row>
    <row r="256" spans="1:14" ht="33" customHeight="1" thickBot="1" x14ac:dyDescent="0.25">
      <c r="A256" s="65" t="s">
        <v>284</v>
      </c>
      <c r="B256" s="96">
        <v>375</v>
      </c>
      <c r="C256" s="66">
        <v>825</v>
      </c>
      <c r="D256" s="66">
        <v>750</v>
      </c>
      <c r="E256" s="66">
        <v>875</v>
      </c>
      <c r="F256" s="66">
        <v>925</v>
      </c>
      <c r="G256" s="66">
        <v>750</v>
      </c>
      <c r="H256" s="66">
        <v>275</v>
      </c>
      <c r="I256" s="66">
        <v>675</v>
      </c>
      <c r="J256" s="66">
        <v>675</v>
      </c>
      <c r="K256" s="66">
        <v>825</v>
      </c>
      <c r="L256" s="66">
        <v>0</v>
      </c>
      <c r="M256" s="66">
        <v>925</v>
      </c>
      <c r="N256" s="66">
        <v>7875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375</v>
      </c>
      <c r="C265" s="62">
        <v>825</v>
      </c>
      <c r="D265" s="62">
        <v>750</v>
      </c>
      <c r="E265" s="62">
        <v>875</v>
      </c>
      <c r="F265" s="62">
        <v>925</v>
      </c>
      <c r="G265" s="62">
        <v>750</v>
      </c>
      <c r="H265" s="62">
        <v>275</v>
      </c>
      <c r="I265" s="62">
        <v>675</v>
      </c>
      <c r="J265" s="62">
        <v>675</v>
      </c>
      <c r="K265" s="62">
        <v>825</v>
      </c>
      <c r="L265" s="62">
        <v>0</v>
      </c>
      <c r="M265" s="62">
        <v>925</v>
      </c>
      <c r="N265" s="68">
        <v>7875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346244</v>
      </c>
      <c r="C275" s="66">
        <v>341708</v>
      </c>
      <c r="D275" s="66">
        <v>379816</v>
      </c>
      <c r="E275" s="66">
        <v>335699</v>
      </c>
      <c r="F275" s="66">
        <v>376342</v>
      </c>
      <c r="G275" s="66">
        <v>348863</v>
      </c>
      <c r="H275" s="66">
        <v>361343</v>
      </c>
      <c r="I275" s="66">
        <v>338932</v>
      </c>
      <c r="J275" s="66">
        <v>387548</v>
      </c>
      <c r="K275" s="66">
        <v>395633</v>
      </c>
      <c r="L275" s="66">
        <v>391127</v>
      </c>
      <c r="M275" s="66">
        <v>353941</v>
      </c>
      <c r="N275" s="66">
        <v>4357196</v>
      </c>
    </row>
    <row r="276" spans="1:14" ht="33" customHeight="1" x14ac:dyDescent="0.2">
      <c r="A276" s="80" t="s">
        <v>304</v>
      </c>
      <c r="B276" s="64">
        <v>46641</v>
      </c>
      <c r="C276" s="62">
        <v>51446</v>
      </c>
      <c r="D276" s="62">
        <v>52297</v>
      </c>
      <c r="E276" s="62">
        <v>46422</v>
      </c>
      <c r="F276" s="62">
        <v>55713</v>
      </c>
      <c r="G276" s="62">
        <v>42739</v>
      </c>
      <c r="H276" s="62">
        <v>50441</v>
      </c>
      <c r="I276" s="62">
        <v>34941</v>
      </c>
      <c r="J276" s="62">
        <v>53147</v>
      </c>
      <c r="K276" s="62">
        <v>54002</v>
      </c>
      <c r="L276" s="62">
        <v>53063</v>
      </c>
      <c r="M276" s="62">
        <v>46351</v>
      </c>
      <c r="N276" s="68">
        <v>587203</v>
      </c>
    </row>
    <row r="277" spans="1:14" ht="33" customHeight="1" x14ac:dyDescent="0.2">
      <c r="A277" s="80" t="s">
        <v>305</v>
      </c>
      <c r="B277" s="64">
        <v>4763</v>
      </c>
      <c r="C277" s="62">
        <v>3452</v>
      </c>
      <c r="D277" s="62">
        <v>3021</v>
      </c>
      <c r="E277" s="62">
        <v>3183</v>
      </c>
      <c r="F277" s="62">
        <v>3695</v>
      </c>
      <c r="G277" s="62">
        <v>2352</v>
      </c>
      <c r="H277" s="62">
        <v>2040</v>
      </c>
      <c r="I277" s="62">
        <v>1602</v>
      </c>
      <c r="J277" s="62">
        <v>2585</v>
      </c>
      <c r="K277" s="62">
        <v>3100</v>
      </c>
      <c r="L277" s="62">
        <v>2027</v>
      </c>
      <c r="M277" s="62">
        <v>1415</v>
      </c>
      <c r="N277" s="68">
        <v>33234</v>
      </c>
    </row>
    <row r="278" spans="1:14" ht="33" customHeight="1" x14ac:dyDescent="0.2">
      <c r="A278" s="80" t="s">
        <v>306</v>
      </c>
      <c r="B278" s="64">
        <v>4389</v>
      </c>
      <c r="C278" s="62">
        <v>5113</v>
      </c>
      <c r="D278" s="62">
        <v>3144</v>
      </c>
      <c r="E278" s="62">
        <v>2802</v>
      </c>
      <c r="F278" s="62">
        <v>5088</v>
      </c>
      <c r="G278" s="62">
        <v>5513</v>
      </c>
      <c r="H278" s="62">
        <v>4193</v>
      </c>
      <c r="I278" s="62">
        <v>3344</v>
      </c>
      <c r="J278" s="62">
        <v>3080</v>
      </c>
      <c r="K278" s="62">
        <v>3760</v>
      </c>
      <c r="L278" s="62">
        <v>3336</v>
      </c>
      <c r="M278" s="62">
        <v>2336</v>
      </c>
      <c r="N278" s="68">
        <v>46098</v>
      </c>
    </row>
    <row r="279" spans="1:14" ht="33" customHeight="1" x14ac:dyDescent="0.2">
      <c r="A279" s="80" t="s">
        <v>307</v>
      </c>
      <c r="B279" s="64">
        <v>139458</v>
      </c>
      <c r="C279" s="62">
        <v>130823</v>
      </c>
      <c r="D279" s="62">
        <v>155116</v>
      </c>
      <c r="E279" s="62">
        <v>134806</v>
      </c>
      <c r="F279" s="62">
        <v>145247</v>
      </c>
      <c r="G279" s="62">
        <v>136635</v>
      </c>
      <c r="H279" s="62">
        <v>145625</v>
      </c>
      <c r="I279" s="62">
        <v>141595</v>
      </c>
      <c r="J279" s="62">
        <v>167586</v>
      </c>
      <c r="K279" s="62">
        <v>163909</v>
      </c>
      <c r="L279" s="62">
        <v>163759</v>
      </c>
      <c r="M279" s="62">
        <v>162204</v>
      </c>
      <c r="N279" s="68">
        <v>1786762</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7295</v>
      </c>
      <c r="C281" s="62">
        <v>8114</v>
      </c>
      <c r="D281" s="62">
        <v>9623</v>
      </c>
      <c r="E281" s="62">
        <v>7157</v>
      </c>
      <c r="F281" s="62">
        <v>7896</v>
      </c>
      <c r="G281" s="62">
        <v>5121</v>
      </c>
      <c r="H281" s="62">
        <v>6439</v>
      </c>
      <c r="I281" s="62">
        <v>8026</v>
      </c>
      <c r="J281" s="62">
        <v>5744</v>
      </c>
      <c r="K281" s="62">
        <v>8477</v>
      </c>
      <c r="L281" s="62">
        <v>6892</v>
      </c>
      <c r="M281" s="62">
        <v>7051</v>
      </c>
      <c r="N281" s="68">
        <v>87836</v>
      </c>
    </row>
    <row r="282" spans="1:14" ht="33" customHeight="1" x14ac:dyDescent="0.2">
      <c r="A282" s="80" t="s">
        <v>310</v>
      </c>
      <c r="B282" s="64">
        <v>112953</v>
      </c>
      <c r="C282" s="62">
        <v>115580</v>
      </c>
      <c r="D282" s="62">
        <v>123432</v>
      </c>
      <c r="E282" s="62">
        <v>115388</v>
      </c>
      <c r="F282" s="62">
        <v>131564</v>
      </c>
      <c r="G282" s="62">
        <v>129638</v>
      </c>
      <c r="H282" s="62">
        <v>125648</v>
      </c>
      <c r="I282" s="62">
        <v>117592</v>
      </c>
      <c r="J282" s="62">
        <v>128781</v>
      </c>
      <c r="K282" s="62">
        <v>131509</v>
      </c>
      <c r="L282" s="62">
        <v>126362</v>
      </c>
      <c r="M282" s="62">
        <v>100606</v>
      </c>
      <c r="N282" s="68">
        <v>1459052</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27174</v>
      </c>
      <c r="C287" s="62">
        <v>23540</v>
      </c>
      <c r="D287" s="62">
        <v>29520</v>
      </c>
      <c r="E287" s="62">
        <v>21768</v>
      </c>
      <c r="F287" s="62">
        <v>23581</v>
      </c>
      <c r="G287" s="62">
        <v>22786</v>
      </c>
      <c r="H287" s="62">
        <v>25097</v>
      </c>
      <c r="I287" s="62">
        <v>30228</v>
      </c>
      <c r="J287" s="62">
        <v>25200</v>
      </c>
      <c r="K287" s="62">
        <v>29836</v>
      </c>
      <c r="L287" s="62">
        <v>32889</v>
      </c>
      <c r="M287" s="62">
        <v>31027</v>
      </c>
      <c r="N287" s="68">
        <v>322646</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3572</v>
      </c>
      <c r="C290" s="62">
        <v>3640</v>
      </c>
      <c r="D290" s="62">
        <v>3664</v>
      </c>
      <c r="E290" s="62">
        <v>4172</v>
      </c>
      <c r="F290" s="62">
        <v>3558</v>
      </c>
      <c r="G290" s="62">
        <v>4078</v>
      </c>
      <c r="H290" s="62">
        <v>1860</v>
      </c>
      <c r="I290" s="62">
        <v>1604</v>
      </c>
      <c r="J290" s="62">
        <v>1426</v>
      </c>
      <c r="K290" s="62">
        <v>1040</v>
      </c>
      <c r="L290" s="62">
        <v>2800</v>
      </c>
      <c r="M290" s="62">
        <v>2952</v>
      </c>
      <c r="N290" s="68">
        <v>34366</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37379</v>
      </c>
      <c r="C312" s="66">
        <v>35335</v>
      </c>
      <c r="D312" s="66">
        <v>41956</v>
      </c>
      <c r="E312" s="66">
        <v>44173</v>
      </c>
      <c r="F312" s="66">
        <v>43390</v>
      </c>
      <c r="G312" s="66">
        <v>37970</v>
      </c>
      <c r="H312" s="66">
        <v>37297</v>
      </c>
      <c r="I312" s="66">
        <v>26803</v>
      </c>
      <c r="J312" s="66">
        <v>36003</v>
      </c>
      <c r="K312" s="66">
        <v>35152</v>
      </c>
      <c r="L312" s="66">
        <v>35971</v>
      </c>
      <c r="M312" s="66">
        <v>33340</v>
      </c>
      <c r="N312" s="66">
        <v>444769</v>
      </c>
    </row>
    <row r="313" spans="1:14" ht="33" customHeight="1" x14ac:dyDescent="0.2">
      <c r="A313" s="80" t="s">
        <v>337</v>
      </c>
      <c r="B313" s="64">
        <v>27483</v>
      </c>
      <c r="C313" s="62">
        <v>22780</v>
      </c>
      <c r="D313" s="62">
        <v>27125</v>
      </c>
      <c r="E313" s="62">
        <v>28822</v>
      </c>
      <c r="F313" s="62">
        <v>29055</v>
      </c>
      <c r="G313" s="62">
        <v>26921</v>
      </c>
      <c r="H313" s="62">
        <v>25435</v>
      </c>
      <c r="I313" s="62">
        <v>20705</v>
      </c>
      <c r="J313" s="62">
        <v>23610</v>
      </c>
      <c r="K313" s="62">
        <v>20725</v>
      </c>
      <c r="L313" s="62">
        <v>23225</v>
      </c>
      <c r="M313" s="62">
        <v>24775</v>
      </c>
      <c r="N313" s="68">
        <v>300661</v>
      </c>
    </row>
    <row r="314" spans="1:14" ht="33" customHeight="1" x14ac:dyDescent="0.2">
      <c r="A314" s="80" t="s">
        <v>338</v>
      </c>
      <c r="B314" s="64">
        <v>9896</v>
      </c>
      <c r="C314" s="62">
        <v>12555</v>
      </c>
      <c r="D314" s="62">
        <v>14831</v>
      </c>
      <c r="E314" s="62">
        <v>15351</v>
      </c>
      <c r="F314" s="62">
        <v>14335</v>
      </c>
      <c r="G314" s="62">
        <v>11049</v>
      </c>
      <c r="H314" s="62">
        <v>11862</v>
      </c>
      <c r="I314" s="62">
        <v>6098</v>
      </c>
      <c r="J314" s="62">
        <v>12393</v>
      </c>
      <c r="K314" s="62">
        <v>14427</v>
      </c>
      <c r="L314" s="62">
        <v>12746</v>
      </c>
      <c r="M314" s="62">
        <v>8565</v>
      </c>
      <c r="N314" s="68">
        <v>144109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2075</v>
      </c>
      <c r="C316" s="66">
        <v>2100</v>
      </c>
      <c r="D316" s="66">
        <v>1775</v>
      </c>
      <c r="E316" s="66">
        <v>2100</v>
      </c>
      <c r="F316" s="66">
        <v>1975</v>
      </c>
      <c r="G316" s="66">
        <v>2050</v>
      </c>
      <c r="H316" s="66">
        <v>2350</v>
      </c>
      <c r="I316" s="66">
        <v>2075</v>
      </c>
      <c r="J316" s="66">
        <v>2675</v>
      </c>
      <c r="K316" s="66">
        <v>2300</v>
      </c>
      <c r="L316" s="66">
        <v>3975</v>
      </c>
      <c r="M316" s="66">
        <v>2250</v>
      </c>
      <c r="N316" s="66">
        <v>27700</v>
      </c>
    </row>
    <row r="317" spans="1:14" ht="33" customHeight="1" thickBot="1" x14ac:dyDescent="0.25">
      <c r="A317" s="81" t="s">
        <v>339</v>
      </c>
      <c r="B317" s="99">
        <v>2075</v>
      </c>
      <c r="C317" s="70">
        <v>2100</v>
      </c>
      <c r="D317" s="70">
        <v>1775</v>
      </c>
      <c r="E317" s="70">
        <v>2100</v>
      </c>
      <c r="F317" s="70">
        <v>1975</v>
      </c>
      <c r="G317" s="70">
        <v>2050</v>
      </c>
      <c r="H317" s="70">
        <v>2350</v>
      </c>
      <c r="I317" s="70">
        <v>2075</v>
      </c>
      <c r="J317" s="70">
        <v>2675</v>
      </c>
      <c r="K317" s="70">
        <v>2300</v>
      </c>
      <c r="L317" s="70">
        <v>3975</v>
      </c>
      <c r="M317" s="70">
        <v>2250</v>
      </c>
      <c r="N317" s="71">
        <v>27700</v>
      </c>
    </row>
    <row r="318" spans="1:14" ht="33" customHeight="1" thickBot="1" x14ac:dyDescent="0.25">
      <c r="A318" s="116" t="s">
        <v>250</v>
      </c>
      <c r="B318" s="100">
        <v>395701</v>
      </c>
      <c r="C318" s="115">
        <v>392430</v>
      </c>
      <c r="D318" s="115">
        <v>437060</v>
      </c>
      <c r="E318" s="115">
        <v>392818</v>
      </c>
      <c r="F318" s="115">
        <v>435118</v>
      </c>
      <c r="G318" s="115">
        <v>402580</v>
      </c>
      <c r="H318" s="115">
        <v>411423</v>
      </c>
      <c r="I318" s="115">
        <v>380824</v>
      </c>
      <c r="J318" s="115">
        <v>440354</v>
      </c>
      <c r="K318" s="115">
        <v>446642</v>
      </c>
      <c r="L318" s="115">
        <v>442395</v>
      </c>
      <c r="M318" s="115">
        <v>402403</v>
      </c>
      <c r="N318" s="115">
        <v>4979749</v>
      </c>
    </row>
    <row r="319" spans="1:14" ht="33" customHeight="1" x14ac:dyDescent="0.2"/>
    <row r="320" spans="1:14" ht="33" customHeight="1" x14ac:dyDescent="0.2">
      <c r="A320" s="85"/>
    </row>
    <row r="321" spans="1:14" ht="33" customHeight="1" x14ac:dyDescent="0.2">
      <c r="A321" s="220" t="s">
        <v>351</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4829</v>
      </c>
      <c r="G330" s="61">
        <v>3089</v>
      </c>
      <c r="H330" s="61">
        <v>1652</v>
      </c>
      <c r="I330" s="61">
        <v>3260</v>
      </c>
      <c r="J330" s="61">
        <v>3308</v>
      </c>
      <c r="K330" s="61">
        <v>4691</v>
      </c>
      <c r="L330" s="61">
        <v>1573</v>
      </c>
      <c r="M330" s="61">
        <v>0</v>
      </c>
      <c r="N330" s="61">
        <v>22403</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4829</v>
      </c>
      <c r="G336" s="64">
        <v>3089</v>
      </c>
      <c r="H336" s="64">
        <v>1652</v>
      </c>
      <c r="I336" s="64">
        <v>3260</v>
      </c>
      <c r="J336" s="64">
        <v>3308</v>
      </c>
      <c r="K336" s="64">
        <v>4691</v>
      </c>
      <c r="L336" s="64">
        <v>1573</v>
      </c>
      <c r="M336" s="64">
        <v>0</v>
      </c>
      <c r="N336" s="64">
        <v>22403</v>
      </c>
    </row>
    <row r="337" spans="1:14" ht="33" customHeight="1" thickBot="1" x14ac:dyDescent="0.25">
      <c r="A337" s="65" t="s">
        <v>263</v>
      </c>
      <c r="B337" s="91">
        <v>16994</v>
      </c>
      <c r="C337" s="61">
        <v>19593</v>
      </c>
      <c r="D337" s="61">
        <v>12151</v>
      </c>
      <c r="E337" s="61">
        <v>8781</v>
      </c>
      <c r="F337" s="61">
        <v>13089</v>
      </c>
      <c r="G337" s="61">
        <v>13540</v>
      </c>
      <c r="H337" s="61">
        <v>8093</v>
      </c>
      <c r="I337" s="61">
        <v>13358</v>
      </c>
      <c r="J337" s="61">
        <v>11749</v>
      </c>
      <c r="K337" s="61">
        <v>9527</v>
      </c>
      <c r="L337" s="61">
        <v>16059</v>
      </c>
      <c r="M337" s="61">
        <v>14538</v>
      </c>
      <c r="N337" s="61">
        <v>157472</v>
      </c>
    </row>
    <row r="338" spans="1:14" ht="33" customHeight="1" x14ac:dyDescent="0.2">
      <c r="A338" s="80" t="s">
        <v>264</v>
      </c>
      <c r="B338" s="64">
        <v>16994</v>
      </c>
      <c r="C338" s="64">
        <v>19593</v>
      </c>
      <c r="D338" s="64">
        <v>12151</v>
      </c>
      <c r="E338" s="64">
        <v>8781</v>
      </c>
      <c r="F338" s="64">
        <v>13089</v>
      </c>
      <c r="G338" s="64">
        <v>13540</v>
      </c>
      <c r="H338" s="64">
        <v>8093</v>
      </c>
      <c r="I338" s="64">
        <v>13358</v>
      </c>
      <c r="J338" s="64">
        <v>11749</v>
      </c>
      <c r="K338" s="64">
        <v>9527</v>
      </c>
      <c r="L338" s="64">
        <v>16059</v>
      </c>
      <c r="M338" s="64">
        <v>14538</v>
      </c>
      <c r="N338" s="64">
        <v>157472</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0</v>
      </c>
      <c r="C342" s="61">
        <v>979</v>
      </c>
      <c r="D342" s="61">
        <v>852</v>
      </c>
      <c r="E342" s="61">
        <v>0</v>
      </c>
      <c r="F342" s="61">
        <v>0</v>
      </c>
      <c r="G342" s="61">
        <v>0</v>
      </c>
      <c r="H342" s="61">
        <v>528</v>
      </c>
      <c r="I342" s="61">
        <v>505</v>
      </c>
      <c r="J342" s="61">
        <v>449</v>
      </c>
      <c r="K342" s="61">
        <v>579</v>
      </c>
      <c r="L342" s="61">
        <v>0</v>
      </c>
      <c r="M342" s="61">
        <v>486</v>
      </c>
      <c r="N342" s="61">
        <v>4379</v>
      </c>
    </row>
    <row r="343" spans="1:14" ht="33" customHeight="1" x14ac:dyDescent="0.2">
      <c r="A343" s="80" t="s">
        <v>269</v>
      </c>
      <c r="B343" s="64">
        <v>0</v>
      </c>
      <c r="C343" s="64">
        <v>0</v>
      </c>
      <c r="D343" s="64">
        <v>0</v>
      </c>
      <c r="E343" s="64">
        <v>0</v>
      </c>
      <c r="F343" s="64">
        <v>0</v>
      </c>
      <c r="G343" s="64">
        <v>0</v>
      </c>
      <c r="H343" s="64">
        <v>0</v>
      </c>
      <c r="I343" s="64">
        <v>0</v>
      </c>
      <c r="J343" s="64">
        <v>0</v>
      </c>
      <c r="K343" s="64">
        <v>0</v>
      </c>
      <c r="L343" s="64">
        <v>0</v>
      </c>
      <c r="M343" s="64">
        <v>0</v>
      </c>
      <c r="N343" s="64">
        <v>0</v>
      </c>
    </row>
    <row r="344" spans="1:14" ht="33" customHeight="1" thickBot="1" x14ac:dyDescent="0.25">
      <c r="A344" s="80" t="s">
        <v>270</v>
      </c>
      <c r="B344" s="64">
        <v>0</v>
      </c>
      <c r="C344" s="64">
        <v>979</v>
      </c>
      <c r="D344" s="64">
        <v>852</v>
      </c>
      <c r="E344" s="64">
        <v>0</v>
      </c>
      <c r="F344" s="64">
        <v>0</v>
      </c>
      <c r="G344" s="64">
        <v>0</v>
      </c>
      <c r="H344" s="64">
        <v>528</v>
      </c>
      <c r="I344" s="64">
        <v>505</v>
      </c>
      <c r="J344" s="64">
        <v>449</v>
      </c>
      <c r="K344" s="64">
        <v>579</v>
      </c>
      <c r="L344" s="64">
        <v>0</v>
      </c>
      <c r="M344" s="64">
        <v>486</v>
      </c>
      <c r="N344" s="64">
        <v>4379</v>
      </c>
    </row>
    <row r="345" spans="1:14" ht="33" customHeight="1" thickBot="1" x14ac:dyDescent="0.25">
      <c r="A345" s="65" t="s">
        <v>271</v>
      </c>
      <c r="B345" s="91">
        <v>21338</v>
      </c>
      <c r="C345" s="61">
        <v>42760</v>
      </c>
      <c r="D345" s="61">
        <v>62187</v>
      </c>
      <c r="E345" s="61">
        <v>19619</v>
      </c>
      <c r="F345" s="61">
        <v>28466</v>
      </c>
      <c r="G345" s="61">
        <v>32677</v>
      </c>
      <c r="H345" s="61">
        <v>36356</v>
      </c>
      <c r="I345" s="61">
        <v>68526</v>
      </c>
      <c r="J345" s="61">
        <v>59893</v>
      </c>
      <c r="K345" s="61">
        <v>76018</v>
      </c>
      <c r="L345" s="61">
        <v>71510</v>
      </c>
      <c r="M345" s="61">
        <v>77794</v>
      </c>
      <c r="N345" s="61">
        <v>597144</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0</v>
      </c>
      <c r="M348" s="64">
        <v>0</v>
      </c>
      <c r="N348" s="64">
        <v>0</v>
      </c>
    </row>
    <row r="349" spans="1:14" ht="33" customHeight="1" x14ac:dyDescent="0.2">
      <c r="A349" s="80" t="s">
        <v>275</v>
      </c>
      <c r="B349" s="64">
        <v>7301</v>
      </c>
      <c r="C349" s="64">
        <v>2765</v>
      </c>
      <c r="D349" s="64">
        <v>34785</v>
      </c>
      <c r="E349" s="64">
        <v>4944</v>
      </c>
      <c r="F349" s="64">
        <v>0</v>
      </c>
      <c r="G349" s="64">
        <v>12128</v>
      </c>
      <c r="H349" s="64">
        <v>26725</v>
      </c>
      <c r="I349" s="64">
        <v>38107</v>
      </c>
      <c r="J349" s="64">
        <v>23861</v>
      </c>
      <c r="K349" s="64">
        <v>20627</v>
      </c>
      <c r="L349" s="64">
        <v>31665</v>
      </c>
      <c r="M349" s="64">
        <v>48020</v>
      </c>
      <c r="N349" s="64">
        <v>250929</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1518</v>
      </c>
      <c r="C351" s="64">
        <v>3007</v>
      </c>
      <c r="D351" s="64">
        <v>0</v>
      </c>
      <c r="E351" s="64">
        <v>0</v>
      </c>
      <c r="F351" s="64">
        <v>0</v>
      </c>
      <c r="G351" s="64">
        <v>0</v>
      </c>
      <c r="H351" s="64">
        <v>0</v>
      </c>
      <c r="I351" s="64">
        <v>1438</v>
      </c>
      <c r="J351" s="64">
        <v>1078</v>
      </c>
      <c r="K351" s="64">
        <v>5261</v>
      </c>
      <c r="L351" s="64">
        <v>1430</v>
      </c>
      <c r="M351" s="64">
        <v>6055</v>
      </c>
      <c r="N351" s="64">
        <v>19787</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0</v>
      </c>
      <c r="M353" s="64">
        <v>0</v>
      </c>
      <c r="N353" s="64">
        <v>0</v>
      </c>
    </row>
    <row r="354" spans="1:14" ht="33" customHeight="1" x14ac:dyDescent="0.2">
      <c r="A354" s="80" t="s">
        <v>280</v>
      </c>
      <c r="B354" s="64">
        <v>12519</v>
      </c>
      <c r="C354" s="64">
        <v>36988</v>
      </c>
      <c r="D354" s="64">
        <v>27402</v>
      </c>
      <c r="E354" s="64">
        <v>14675</v>
      </c>
      <c r="F354" s="64">
        <v>28466</v>
      </c>
      <c r="G354" s="64">
        <v>20549</v>
      </c>
      <c r="H354" s="64">
        <v>9631</v>
      </c>
      <c r="I354" s="64">
        <v>28981</v>
      </c>
      <c r="J354" s="64">
        <v>34954</v>
      </c>
      <c r="K354" s="64">
        <v>50130</v>
      </c>
      <c r="L354" s="64">
        <v>38415</v>
      </c>
      <c r="M354" s="64">
        <v>23719</v>
      </c>
      <c r="N354" s="64">
        <v>326428</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16520</v>
      </c>
      <c r="C359" s="61">
        <v>15998</v>
      </c>
      <c r="D359" s="61">
        <v>30954</v>
      </c>
      <c r="E359" s="61">
        <v>18348</v>
      </c>
      <c r="F359" s="61">
        <v>22940</v>
      </c>
      <c r="G359" s="61">
        <v>33353</v>
      </c>
      <c r="H359" s="61">
        <v>43590</v>
      </c>
      <c r="I359" s="61">
        <v>33449</v>
      </c>
      <c r="J359" s="61">
        <v>34897</v>
      </c>
      <c r="K359" s="61">
        <v>32584</v>
      </c>
      <c r="L359" s="61">
        <v>43514</v>
      </c>
      <c r="M359" s="61">
        <v>43215</v>
      </c>
      <c r="N359" s="61">
        <v>369361</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527</v>
      </c>
      <c r="C364" s="64">
        <v>0</v>
      </c>
      <c r="D364" s="64">
        <v>0</v>
      </c>
      <c r="E364" s="64">
        <v>0</v>
      </c>
      <c r="F364" s="64">
        <v>0</v>
      </c>
      <c r="G364" s="64">
        <v>0</v>
      </c>
      <c r="H364" s="64">
        <v>693</v>
      </c>
      <c r="I364" s="64">
        <v>731</v>
      </c>
      <c r="J364" s="64">
        <v>189</v>
      </c>
      <c r="K364" s="64">
        <v>499</v>
      </c>
      <c r="L364" s="64">
        <v>0</v>
      </c>
      <c r="M364" s="64">
        <v>0</v>
      </c>
      <c r="N364" s="64">
        <v>2639</v>
      </c>
    </row>
    <row r="365" spans="1:14" ht="33" customHeight="1" x14ac:dyDescent="0.2">
      <c r="A365" s="80" t="s">
        <v>290</v>
      </c>
      <c r="B365" s="64">
        <v>15753</v>
      </c>
      <c r="C365" s="64">
        <v>15608</v>
      </c>
      <c r="D365" s="64">
        <v>30294</v>
      </c>
      <c r="E365" s="64">
        <v>17928</v>
      </c>
      <c r="F365" s="64">
        <v>22640</v>
      </c>
      <c r="G365" s="64">
        <v>32963</v>
      </c>
      <c r="H365" s="64">
        <v>42897</v>
      </c>
      <c r="I365" s="64">
        <v>32717</v>
      </c>
      <c r="J365" s="64">
        <v>34707</v>
      </c>
      <c r="K365" s="64">
        <v>30645</v>
      </c>
      <c r="L365" s="64">
        <v>42554</v>
      </c>
      <c r="M365" s="64">
        <v>40887</v>
      </c>
      <c r="N365" s="64">
        <v>359594</v>
      </c>
    </row>
    <row r="366" spans="1:14" ht="33" customHeight="1" x14ac:dyDescent="0.2">
      <c r="A366" s="80" t="s">
        <v>291</v>
      </c>
      <c r="B366" s="64">
        <v>0</v>
      </c>
      <c r="C366" s="64">
        <v>0</v>
      </c>
      <c r="D366" s="64">
        <v>0</v>
      </c>
      <c r="E366" s="64">
        <v>0</v>
      </c>
      <c r="F366" s="64">
        <v>0</v>
      </c>
      <c r="G366" s="64">
        <v>0</v>
      </c>
      <c r="H366" s="64">
        <v>0</v>
      </c>
      <c r="I366" s="64">
        <v>0</v>
      </c>
      <c r="J366" s="64">
        <v>0</v>
      </c>
      <c r="K366" s="64">
        <v>0</v>
      </c>
      <c r="L366" s="64">
        <v>0</v>
      </c>
      <c r="M366" s="64">
        <v>0</v>
      </c>
      <c r="N366" s="64">
        <v>0</v>
      </c>
    </row>
    <row r="367" spans="1:14" ht="33" customHeight="1" x14ac:dyDescent="0.2">
      <c r="A367" s="80" t="s">
        <v>292</v>
      </c>
      <c r="B367" s="64">
        <v>240</v>
      </c>
      <c r="C367" s="64">
        <v>390</v>
      </c>
      <c r="D367" s="64">
        <v>660</v>
      </c>
      <c r="E367" s="64">
        <v>420</v>
      </c>
      <c r="F367" s="64">
        <v>300</v>
      </c>
      <c r="G367" s="64">
        <v>390</v>
      </c>
      <c r="H367" s="64">
        <v>0</v>
      </c>
      <c r="I367" s="64">
        <v>0</v>
      </c>
      <c r="J367" s="64">
        <v>0</v>
      </c>
      <c r="K367" s="64">
        <v>1440</v>
      </c>
      <c r="L367" s="64">
        <v>960</v>
      </c>
      <c r="M367" s="64">
        <v>2328</v>
      </c>
      <c r="N367" s="64">
        <v>7128</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0</v>
      </c>
      <c r="M370" s="61">
        <v>0</v>
      </c>
      <c r="N370" s="61">
        <v>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0</v>
      </c>
      <c r="M377" s="64">
        <v>0</v>
      </c>
      <c r="N377" s="64">
        <v>0</v>
      </c>
    </row>
    <row r="378" spans="1:14" ht="33" customHeight="1" thickBot="1" x14ac:dyDescent="0.25">
      <c r="A378" s="65" t="s">
        <v>303</v>
      </c>
      <c r="B378" s="91">
        <v>3397</v>
      </c>
      <c r="C378" s="61">
        <v>7601</v>
      </c>
      <c r="D378" s="61">
        <v>8799</v>
      </c>
      <c r="E378" s="61">
        <v>7999</v>
      </c>
      <c r="F378" s="61">
        <v>13155</v>
      </c>
      <c r="G378" s="61">
        <v>13650</v>
      </c>
      <c r="H378" s="61">
        <v>7605</v>
      </c>
      <c r="I378" s="61">
        <v>13911</v>
      </c>
      <c r="J378" s="61">
        <v>21211</v>
      </c>
      <c r="K378" s="61">
        <v>24350</v>
      </c>
      <c r="L378" s="61">
        <v>24111</v>
      </c>
      <c r="M378" s="61">
        <v>30254</v>
      </c>
      <c r="N378" s="61">
        <v>176044</v>
      </c>
    </row>
    <row r="379" spans="1:14" ht="33" customHeight="1" x14ac:dyDescent="0.2">
      <c r="A379" s="80" t="s">
        <v>304</v>
      </c>
      <c r="B379" s="64">
        <v>1850</v>
      </c>
      <c r="C379" s="64">
        <v>1900</v>
      </c>
      <c r="D379" s="64">
        <v>2150</v>
      </c>
      <c r="E379" s="64">
        <v>900</v>
      </c>
      <c r="F379" s="64">
        <v>2750</v>
      </c>
      <c r="G379" s="64">
        <v>2650</v>
      </c>
      <c r="H379" s="64">
        <v>1000</v>
      </c>
      <c r="I379" s="64">
        <v>3250</v>
      </c>
      <c r="J379" s="64">
        <v>2700</v>
      </c>
      <c r="K379" s="64">
        <v>700</v>
      </c>
      <c r="L379" s="64">
        <v>1800</v>
      </c>
      <c r="M379" s="64">
        <v>800</v>
      </c>
      <c r="N379" s="64">
        <v>22450</v>
      </c>
    </row>
    <row r="380" spans="1:14" ht="33" customHeight="1" x14ac:dyDescent="0.2">
      <c r="A380" s="80" t="s">
        <v>305</v>
      </c>
      <c r="B380" s="64">
        <v>147</v>
      </c>
      <c r="C380" s="64">
        <v>0</v>
      </c>
      <c r="D380" s="64">
        <v>0</v>
      </c>
      <c r="E380" s="64">
        <v>0</v>
      </c>
      <c r="F380" s="64">
        <v>0</v>
      </c>
      <c r="G380" s="64">
        <v>0</v>
      </c>
      <c r="H380" s="64">
        <v>0</v>
      </c>
      <c r="I380" s="64">
        <v>0</v>
      </c>
      <c r="J380" s="64">
        <v>0</v>
      </c>
      <c r="K380" s="64">
        <v>0</v>
      </c>
      <c r="L380" s="64">
        <v>0</v>
      </c>
      <c r="M380" s="64">
        <v>0</v>
      </c>
      <c r="N380" s="64">
        <v>147</v>
      </c>
    </row>
    <row r="381" spans="1:14" ht="33" customHeight="1" x14ac:dyDescent="0.2">
      <c r="A381" s="80" t="s">
        <v>306</v>
      </c>
      <c r="B381" s="64">
        <v>0</v>
      </c>
      <c r="C381" s="64">
        <v>46</v>
      </c>
      <c r="D381" s="64">
        <v>3000</v>
      </c>
      <c r="E381" s="64">
        <v>0</v>
      </c>
      <c r="F381" s="64">
        <v>4350</v>
      </c>
      <c r="G381" s="64">
        <v>3050</v>
      </c>
      <c r="H381" s="64">
        <v>1450</v>
      </c>
      <c r="I381" s="64">
        <v>2600</v>
      </c>
      <c r="J381" s="64">
        <v>4400</v>
      </c>
      <c r="K381" s="64">
        <v>5200</v>
      </c>
      <c r="L381" s="64">
        <v>0</v>
      </c>
      <c r="M381" s="64">
        <v>1700</v>
      </c>
      <c r="N381" s="64">
        <v>25796</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1400</v>
      </c>
      <c r="C387" s="64">
        <v>5655</v>
      </c>
      <c r="D387" s="64">
        <v>3649</v>
      </c>
      <c r="E387" s="64">
        <v>7099</v>
      </c>
      <c r="F387" s="64">
        <v>6055</v>
      </c>
      <c r="G387" s="64">
        <v>7950</v>
      </c>
      <c r="H387" s="64">
        <v>5155</v>
      </c>
      <c r="I387" s="64">
        <v>8061</v>
      </c>
      <c r="J387" s="64">
        <v>14111</v>
      </c>
      <c r="K387" s="64">
        <v>18450</v>
      </c>
      <c r="L387" s="64">
        <v>22311</v>
      </c>
      <c r="M387" s="64">
        <v>27754</v>
      </c>
      <c r="N387" s="64">
        <v>127651</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3125</v>
      </c>
      <c r="C394" s="61">
        <v>1978</v>
      </c>
      <c r="D394" s="61">
        <v>1389</v>
      </c>
      <c r="E394" s="61">
        <v>1386</v>
      </c>
      <c r="F394" s="61">
        <v>2944</v>
      </c>
      <c r="G394" s="61">
        <v>3054</v>
      </c>
      <c r="H394" s="61">
        <v>3160</v>
      </c>
      <c r="I394" s="61">
        <v>2662</v>
      </c>
      <c r="J394" s="61">
        <v>5455</v>
      </c>
      <c r="K394" s="61">
        <v>4000</v>
      </c>
      <c r="L394" s="61">
        <v>5400</v>
      </c>
      <c r="M394" s="61">
        <v>5322</v>
      </c>
      <c r="N394" s="61">
        <v>39876</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2580</v>
      </c>
      <c r="C396" s="64">
        <v>1978</v>
      </c>
      <c r="D396" s="64">
        <v>1389</v>
      </c>
      <c r="E396" s="64">
        <v>1386</v>
      </c>
      <c r="F396" s="64">
        <v>2944</v>
      </c>
      <c r="G396" s="64">
        <v>2400</v>
      </c>
      <c r="H396" s="64">
        <v>2220</v>
      </c>
      <c r="I396" s="64">
        <v>2220</v>
      </c>
      <c r="J396" s="64">
        <v>3960</v>
      </c>
      <c r="K396" s="64">
        <v>2940</v>
      </c>
      <c r="L396" s="64">
        <v>3840</v>
      </c>
      <c r="M396" s="64">
        <v>4830</v>
      </c>
      <c r="N396" s="64">
        <v>32687</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545</v>
      </c>
      <c r="C399" s="64">
        <v>0</v>
      </c>
      <c r="D399" s="64">
        <v>0</v>
      </c>
      <c r="E399" s="64">
        <v>0</v>
      </c>
      <c r="F399" s="64">
        <v>0</v>
      </c>
      <c r="G399" s="64">
        <v>654</v>
      </c>
      <c r="H399" s="64">
        <v>940</v>
      </c>
      <c r="I399" s="64">
        <v>442</v>
      </c>
      <c r="J399" s="64">
        <v>1495</v>
      </c>
      <c r="K399" s="64">
        <v>1060</v>
      </c>
      <c r="L399" s="64">
        <v>1560</v>
      </c>
      <c r="M399" s="64">
        <v>492</v>
      </c>
      <c r="N399" s="64">
        <v>7189</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6119</v>
      </c>
      <c r="C406" s="61">
        <v>12092</v>
      </c>
      <c r="D406" s="61">
        <v>3028</v>
      </c>
      <c r="E406" s="61">
        <v>15293</v>
      </c>
      <c r="F406" s="61">
        <v>21879</v>
      </c>
      <c r="G406" s="61">
        <v>25174</v>
      </c>
      <c r="H406" s="61">
        <v>18730</v>
      </c>
      <c r="I406" s="61">
        <v>20659</v>
      </c>
      <c r="J406" s="61">
        <v>22652</v>
      </c>
      <c r="K406" s="61">
        <v>19813</v>
      </c>
      <c r="L406" s="61">
        <v>17161</v>
      </c>
      <c r="M406" s="61">
        <v>8689</v>
      </c>
      <c r="N406" s="61">
        <v>191289</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3068</v>
      </c>
      <c r="D408" s="64">
        <v>0</v>
      </c>
      <c r="E408" s="64">
        <v>0</v>
      </c>
      <c r="F408" s="64">
        <v>6319</v>
      </c>
      <c r="G408" s="64">
        <v>0</v>
      </c>
      <c r="H408" s="64">
        <v>15550</v>
      </c>
      <c r="I408" s="64">
        <v>0</v>
      </c>
      <c r="J408" s="64">
        <v>0</v>
      </c>
      <c r="K408" s="64">
        <v>0</v>
      </c>
      <c r="L408" s="64">
        <v>0</v>
      </c>
      <c r="M408" s="64">
        <v>0</v>
      </c>
      <c r="N408" s="64">
        <v>24937</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6119</v>
      </c>
      <c r="C412" s="64">
        <v>9024</v>
      </c>
      <c r="D412" s="64">
        <v>2728</v>
      </c>
      <c r="E412" s="64">
        <v>15113</v>
      </c>
      <c r="F412" s="64">
        <v>15410</v>
      </c>
      <c r="G412" s="64">
        <v>25024</v>
      </c>
      <c r="H412" s="64">
        <v>3000</v>
      </c>
      <c r="I412" s="64">
        <v>20179</v>
      </c>
      <c r="J412" s="64">
        <v>22472</v>
      </c>
      <c r="K412" s="64">
        <v>19813</v>
      </c>
      <c r="L412" s="64">
        <v>17161</v>
      </c>
      <c r="M412" s="64">
        <v>8689</v>
      </c>
      <c r="N412" s="64">
        <v>164732</v>
      </c>
    </row>
    <row r="413" spans="1:14" ht="33" customHeight="1" x14ac:dyDescent="0.2">
      <c r="A413" s="80" t="s">
        <v>334</v>
      </c>
      <c r="B413" s="64">
        <v>0</v>
      </c>
      <c r="C413" s="64">
        <v>0</v>
      </c>
      <c r="D413" s="64">
        <v>300</v>
      </c>
      <c r="E413" s="64">
        <v>180</v>
      </c>
      <c r="F413" s="64">
        <v>150</v>
      </c>
      <c r="G413" s="64">
        <v>150</v>
      </c>
      <c r="H413" s="64">
        <v>180</v>
      </c>
      <c r="I413" s="64">
        <v>480</v>
      </c>
      <c r="J413" s="64">
        <v>180</v>
      </c>
      <c r="K413" s="64">
        <v>0</v>
      </c>
      <c r="L413" s="64">
        <v>0</v>
      </c>
      <c r="M413" s="64">
        <v>0</v>
      </c>
      <c r="N413" s="64">
        <v>1620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1297</v>
      </c>
      <c r="C419" s="61">
        <v>0</v>
      </c>
      <c r="D419" s="61">
        <v>151</v>
      </c>
      <c r="E419" s="61">
        <v>478</v>
      </c>
      <c r="F419" s="61">
        <v>529</v>
      </c>
      <c r="G419" s="61">
        <v>1278</v>
      </c>
      <c r="H419" s="61">
        <v>983</v>
      </c>
      <c r="I419" s="61">
        <v>374</v>
      </c>
      <c r="J419" s="61">
        <v>430</v>
      </c>
      <c r="K419" s="61">
        <v>182</v>
      </c>
      <c r="L419" s="61">
        <v>837</v>
      </c>
      <c r="M419" s="61">
        <v>0</v>
      </c>
      <c r="N419" s="61">
        <v>6538</v>
      </c>
    </row>
    <row r="420" spans="1:14" ht="33" customHeight="1" thickBot="1" x14ac:dyDescent="0.25">
      <c r="A420" s="81" t="s">
        <v>339</v>
      </c>
      <c r="B420" s="64">
        <v>1297</v>
      </c>
      <c r="C420" s="64">
        <v>0</v>
      </c>
      <c r="D420" s="64">
        <v>151</v>
      </c>
      <c r="E420" s="64">
        <v>478</v>
      </c>
      <c r="F420" s="64">
        <v>529</v>
      </c>
      <c r="G420" s="64">
        <v>1278</v>
      </c>
      <c r="H420" s="64">
        <v>983</v>
      </c>
      <c r="I420" s="64">
        <v>374</v>
      </c>
      <c r="J420" s="64">
        <v>430</v>
      </c>
      <c r="K420" s="64">
        <v>182</v>
      </c>
      <c r="L420" s="64">
        <v>837</v>
      </c>
      <c r="M420" s="64">
        <v>0</v>
      </c>
      <c r="N420" s="64">
        <v>6538</v>
      </c>
    </row>
    <row r="421" spans="1:14" ht="33" customHeight="1" thickBot="1" x14ac:dyDescent="0.25">
      <c r="A421" s="116" t="s">
        <v>250</v>
      </c>
      <c r="B421" s="115">
        <v>68790</v>
      </c>
      <c r="C421" s="115">
        <v>101001</v>
      </c>
      <c r="D421" s="115">
        <v>119511</v>
      </c>
      <c r="E421" s="115">
        <v>71904</v>
      </c>
      <c r="F421" s="115">
        <v>107831</v>
      </c>
      <c r="G421" s="115">
        <v>125815</v>
      </c>
      <c r="H421" s="115">
        <v>120697</v>
      </c>
      <c r="I421" s="115">
        <v>156704</v>
      </c>
      <c r="J421" s="115">
        <v>160046</v>
      </c>
      <c r="K421" s="115">
        <v>171744</v>
      </c>
      <c r="L421" s="115">
        <v>180165</v>
      </c>
      <c r="M421" s="115">
        <v>180298</v>
      </c>
      <c r="N421" s="115">
        <v>1564507</v>
      </c>
    </row>
    <row r="422" spans="1:14" ht="33" customHeight="1" x14ac:dyDescent="0.2"/>
    <row r="423" spans="1:14" ht="33" customHeight="1" x14ac:dyDescent="0.2">
      <c r="A423" s="85"/>
    </row>
    <row r="424" spans="1:14" ht="33" customHeight="1" x14ac:dyDescent="0.2">
      <c r="A424" s="220" t="s">
        <v>352</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1850</v>
      </c>
      <c r="D445" s="67">
        <v>2675</v>
      </c>
      <c r="E445" s="67">
        <v>875</v>
      </c>
      <c r="F445" s="67">
        <v>1820</v>
      </c>
      <c r="G445" s="67">
        <v>0</v>
      </c>
      <c r="H445" s="67">
        <v>135</v>
      </c>
      <c r="I445" s="67">
        <v>0</v>
      </c>
      <c r="J445" s="67">
        <v>438</v>
      </c>
      <c r="K445" s="67">
        <v>918</v>
      </c>
      <c r="L445" s="67">
        <v>964</v>
      </c>
      <c r="M445" s="67">
        <v>466</v>
      </c>
      <c r="N445" s="67">
        <v>10141</v>
      </c>
    </row>
    <row r="446" spans="1:14" ht="33" customHeight="1" x14ac:dyDescent="0.2">
      <c r="A446" s="80" t="s">
        <v>269</v>
      </c>
      <c r="B446" s="62">
        <v>0</v>
      </c>
      <c r="C446" s="62">
        <v>1850</v>
      </c>
      <c r="D446" s="62">
        <v>2675</v>
      </c>
      <c r="E446" s="62">
        <v>875</v>
      </c>
      <c r="F446" s="62">
        <v>1820</v>
      </c>
      <c r="G446" s="62">
        <v>0</v>
      </c>
      <c r="H446" s="62">
        <v>135</v>
      </c>
      <c r="I446" s="62">
        <v>0</v>
      </c>
      <c r="J446" s="62">
        <v>438</v>
      </c>
      <c r="K446" s="62">
        <v>918</v>
      </c>
      <c r="L446" s="62">
        <v>964</v>
      </c>
      <c r="M446" s="62">
        <v>466</v>
      </c>
      <c r="N446" s="68">
        <v>10141</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0</v>
      </c>
      <c r="N448" s="66">
        <v>0</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0</v>
      </c>
      <c r="D460" s="66">
        <v>0</v>
      </c>
      <c r="E460" s="66">
        <v>0</v>
      </c>
      <c r="F460" s="66">
        <v>0</v>
      </c>
      <c r="G460" s="66">
        <v>0</v>
      </c>
      <c r="H460" s="66">
        <v>0</v>
      </c>
      <c r="I460" s="66">
        <v>0</v>
      </c>
      <c r="J460" s="66">
        <v>0</v>
      </c>
      <c r="K460" s="66">
        <v>0</v>
      </c>
      <c r="L460" s="66">
        <v>0</v>
      </c>
      <c r="M460" s="66">
        <v>0</v>
      </c>
      <c r="N460" s="66">
        <v>0</v>
      </c>
    </row>
    <row r="461" spans="1:14" ht="33" customHeight="1" thickBot="1" x14ac:dyDescent="0.25">
      <c r="A461" s="81" t="s">
        <v>283</v>
      </c>
      <c r="B461" s="69">
        <v>0</v>
      </c>
      <c r="C461" s="69">
        <v>0</v>
      </c>
      <c r="D461" s="69">
        <v>0</v>
      </c>
      <c r="E461" s="69">
        <v>0</v>
      </c>
      <c r="F461" s="69">
        <v>0</v>
      </c>
      <c r="G461" s="69">
        <v>0</v>
      </c>
      <c r="H461" s="69">
        <v>0</v>
      </c>
      <c r="I461" s="69">
        <v>0</v>
      </c>
      <c r="J461" s="69">
        <v>0</v>
      </c>
      <c r="K461" s="69">
        <v>0</v>
      </c>
      <c r="L461" s="69">
        <v>0</v>
      </c>
      <c r="M461" s="69">
        <v>0</v>
      </c>
      <c r="N461" s="68">
        <v>0</v>
      </c>
    </row>
    <row r="462" spans="1:14" ht="33" customHeight="1" thickBot="1" x14ac:dyDescent="0.25">
      <c r="A462" s="65" t="s">
        <v>284</v>
      </c>
      <c r="B462" s="66">
        <v>690</v>
      </c>
      <c r="C462" s="66">
        <v>686</v>
      </c>
      <c r="D462" s="66">
        <v>2010</v>
      </c>
      <c r="E462" s="66">
        <v>1770</v>
      </c>
      <c r="F462" s="66">
        <v>2311</v>
      </c>
      <c r="G462" s="66">
        <v>3450</v>
      </c>
      <c r="H462" s="66">
        <v>3901</v>
      </c>
      <c r="I462" s="66">
        <v>3210</v>
      </c>
      <c r="J462" s="66">
        <v>4981</v>
      </c>
      <c r="K462" s="66">
        <v>6090</v>
      </c>
      <c r="L462" s="66">
        <v>900</v>
      </c>
      <c r="M462" s="66">
        <v>3330</v>
      </c>
      <c r="N462" s="66">
        <v>33329</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56</v>
      </c>
      <c r="D467" s="62">
        <v>0</v>
      </c>
      <c r="E467" s="62">
        <v>0</v>
      </c>
      <c r="F467" s="62">
        <v>0</v>
      </c>
      <c r="G467" s="62">
        <v>0</v>
      </c>
      <c r="H467" s="62">
        <v>0</v>
      </c>
      <c r="I467" s="62">
        <v>0</v>
      </c>
      <c r="J467" s="62">
        <v>0</v>
      </c>
      <c r="K467" s="62">
        <v>0</v>
      </c>
      <c r="L467" s="62">
        <v>0</v>
      </c>
      <c r="M467" s="62">
        <v>0</v>
      </c>
      <c r="N467" s="68">
        <v>56</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690</v>
      </c>
      <c r="C471" s="62">
        <v>630</v>
      </c>
      <c r="D471" s="62">
        <v>2010</v>
      </c>
      <c r="E471" s="62">
        <v>1770</v>
      </c>
      <c r="F471" s="62">
        <v>2311</v>
      </c>
      <c r="G471" s="62">
        <v>3450</v>
      </c>
      <c r="H471" s="62">
        <v>3901</v>
      </c>
      <c r="I471" s="62">
        <v>3210</v>
      </c>
      <c r="J471" s="62">
        <v>4981</v>
      </c>
      <c r="K471" s="62">
        <v>6090</v>
      </c>
      <c r="L471" s="62">
        <v>900</v>
      </c>
      <c r="M471" s="62">
        <v>3330</v>
      </c>
      <c r="N471" s="68">
        <v>33273</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1167</v>
      </c>
      <c r="C473" s="66">
        <v>584</v>
      </c>
      <c r="D473" s="66">
        <v>1715</v>
      </c>
      <c r="E473" s="66">
        <v>0</v>
      </c>
      <c r="F473" s="66">
        <v>0</v>
      </c>
      <c r="G473" s="66">
        <v>2143</v>
      </c>
      <c r="H473" s="66">
        <v>657</v>
      </c>
      <c r="I473" s="66">
        <v>1678</v>
      </c>
      <c r="J473" s="66">
        <v>1012</v>
      </c>
      <c r="K473" s="66">
        <v>0</v>
      </c>
      <c r="L473" s="66">
        <v>0</v>
      </c>
      <c r="M473" s="66">
        <v>0</v>
      </c>
      <c r="N473" s="66">
        <v>8956</v>
      </c>
    </row>
    <row r="474" spans="1:14" ht="33" customHeight="1" x14ac:dyDescent="0.2">
      <c r="A474" s="80" t="s">
        <v>296</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1167</v>
      </c>
      <c r="C479" s="62">
        <v>584</v>
      </c>
      <c r="D479" s="62">
        <v>1715</v>
      </c>
      <c r="E479" s="62">
        <v>0</v>
      </c>
      <c r="F479" s="62">
        <v>0</v>
      </c>
      <c r="G479" s="62">
        <v>2143</v>
      </c>
      <c r="H479" s="62">
        <v>657</v>
      </c>
      <c r="I479" s="62">
        <v>1678</v>
      </c>
      <c r="J479" s="62">
        <v>1012</v>
      </c>
      <c r="K479" s="62">
        <v>0</v>
      </c>
      <c r="L479" s="62">
        <v>0</v>
      </c>
      <c r="M479" s="62">
        <v>0</v>
      </c>
      <c r="N479" s="68">
        <v>8956</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4170</v>
      </c>
      <c r="C481" s="66">
        <v>5010</v>
      </c>
      <c r="D481" s="66">
        <v>4966</v>
      </c>
      <c r="E481" s="66">
        <v>2042</v>
      </c>
      <c r="F481" s="66">
        <v>3356</v>
      </c>
      <c r="G481" s="66">
        <v>4870</v>
      </c>
      <c r="H481" s="66">
        <v>13346</v>
      </c>
      <c r="I481" s="66">
        <v>17417</v>
      </c>
      <c r="J481" s="66">
        <v>16014</v>
      </c>
      <c r="K481" s="66">
        <v>21229</v>
      </c>
      <c r="L481" s="66">
        <v>26410</v>
      </c>
      <c r="M481" s="66">
        <v>17268</v>
      </c>
      <c r="N481" s="66">
        <v>136098</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1228</v>
      </c>
      <c r="C484" s="62">
        <v>1560</v>
      </c>
      <c r="D484" s="62">
        <v>1376</v>
      </c>
      <c r="E484" s="62">
        <v>360</v>
      </c>
      <c r="F484" s="62">
        <v>720</v>
      </c>
      <c r="G484" s="62">
        <v>114</v>
      </c>
      <c r="H484" s="62">
        <v>0</v>
      </c>
      <c r="I484" s="62">
        <v>0</v>
      </c>
      <c r="J484" s="62">
        <v>0</v>
      </c>
      <c r="K484" s="62">
        <v>0</v>
      </c>
      <c r="L484" s="62">
        <v>1110</v>
      </c>
      <c r="M484" s="62">
        <v>480</v>
      </c>
      <c r="N484" s="68">
        <v>6948</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4756</v>
      </c>
      <c r="H490" s="62">
        <v>13346</v>
      </c>
      <c r="I490" s="62">
        <v>17417</v>
      </c>
      <c r="J490" s="62">
        <v>16014</v>
      </c>
      <c r="K490" s="62">
        <v>21229</v>
      </c>
      <c r="L490" s="62">
        <v>25300</v>
      </c>
      <c r="M490" s="62">
        <v>16788</v>
      </c>
      <c r="N490" s="68">
        <v>114850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2942</v>
      </c>
      <c r="C496" s="62">
        <v>3450</v>
      </c>
      <c r="D496" s="62">
        <v>3590</v>
      </c>
      <c r="E496" s="62">
        <v>1682</v>
      </c>
      <c r="F496" s="62">
        <v>2636</v>
      </c>
      <c r="G496" s="62">
        <v>0</v>
      </c>
      <c r="H496" s="62">
        <v>0</v>
      </c>
      <c r="I496" s="62">
        <v>0</v>
      </c>
      <c r="J496" s="62">
        <v>0</v>
      </c>
      <c r="K496" s="62">
        <v>0</v>
      </c>
      <c r="L496" s="62">
        <v>0</v>
      </c>
      <c r="M496" s="62">
        <v>0</v>
      </c>
      <c r="N496" s="68">
        <v>14300</v>
      </c>
    </row>
    <row r="497" spans="1:14" ht="33" customHeight="1" thickBot="1" x14ac:dyDescent="0.25">
      <c r="A497" s="65" t="s">
        <v>319</v>
      </c>
      <c r="B497" s="66">
        <v>0</v>
      </c>
      <c r="C497" s="66">
        <v>0</v>
      </c>
      <c r="D497" s="66">
        <v>0</v>
      </c>
      <c r="E497" s="66">
        <v>0</v>
      </c>
      <c r="F497" s="66">
        <v>0</v>
      </c>
      <c r="G497" s="66">
        <v>0</v>
      </c>
      <c r="H497" s="66">
        <v>0</v>
      </c>
      <c r="I497" s="66">
        <v>0</v>
      </c>
      <c r="J497" s="66">
        <v>0</v>
      </c>
      <c r="K497" s="66">
        <v>150</v>
      </c>
      <c r="L497" s="66">
        <v>780</v>
      </c>
      <c r="M497" s="66">
        <v>1410</v>
      </c>
      <c r="N497" s="66">
        <v>2340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150</v>
      </c>
      <c r="L499" s="62">
        <v>780</v>
      </c>
      <c r="M499" s="62">
        <v>1410</v>
      </c>
      <c r="N499" s="68">
        <v>2340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84</v>
      </c>
      <c r="F522" s="66">
        <v>0</v>
      </c>
      <c r="G522" s="66">
        <v>0</v>
      </c>
      <c r="H522" s="66">
        <v>0</v>
      </c>
      <c r="I522" s="66">
        <v>0</v>
      </c>
      <c r="J522" s="66">
        <v>0</v>
      </c>
      <c r="K522" s="66">
        <v>0</v>
      </c>
      <c r="L522" s="66">
        <v>0</v>
      </c>
      <c r="M522" s="66">
        <v>0</v>
      </c>
      <c r="N522" s="66">
        <v>84</v>
      </c>
    </row>
    <row r="523" spans="1:14" ht="33" customHeight="1" thickBot="1" x14ac:dyDescent="0.25">
      <c r="A523" s="81" t="s">
        <v>339</v>
      </c>
      <c r="B523" s="70">
        <v>0</v>
      </c>
      <c r="C523" s="70">
        <v>0</v>
      </c>
      <c r="D523" s="70">
        <v>0</v>
      </c>
      <c r="E523" s="70">
        <v>84</v>
      </c>
      <c r="F523" s="70">
        <v>0</v>
      </c>
      <c r="G523" s="70">
        <v>0</v>
      </c>
      <c r="H523" s="70">
        <v>0</v>
      </c>
      <c r="I523" s="70">
        <v>0</v>
      </c>
      <c r="J523" s="70">
        <v>0</v>
      </c>
      <c r="K523" s="70">
        <v>0</v>
      </c>
      <c r="L523" s="70">
        <v>0</v>
      </c>
      <c r="M523" s="70">
        <v>0</v>
      </c>
      <c r="N523" s="71">
        <v>84</v>
      </c>
    </row>
    <row r="524" spans="1:14" ht="33" customHeight="1" thickBot="1" x14ac:dyDescent="0.25">
      <c r="A524" s="116" t="s">
        <v>250</v>
      </c>
      <c r="B524" s="115">
        <v>6027</v>
      </c>
      <c r="C524" s="115">
        <v>8130</v>
      </c>
      <c r="D524" s="115">
        <v>11366</v>
      </c>
      <c r="E524" s="115">
        <v>4771</v>
      </c>
      <c r="F524" s="115">
        <v>7487</v>
      </c>
      <c r="G524" s="115">
        <v>10463</v>
      </c>
      <c r="H524" s="115">
        <v>18039</v>
      </c>
      <c r="I524" s="115">
        <v>22306</v>
      </c>
      <c r="J524" s="115">
        <v>22445</v>
      </c>
      <c r="K524" s="115">
        <v>28387</v>
      </c>
      <c r="L524" s="115">
        <v>29054</v>
      </c>
      <c r="M524" s="115">
        <v>22474</v>
      </c>
      <c r="N524" s="115">
        <v>190949</v>
      </c>
    </row>
    <row r="525" spans="1:14" ht="33" customHeight="1" x14ac:dyDescent="0.2"/>
    <row r="526" spans="1:14" ht="33" customHeight="1" x14ac:dyDescent="0.2">
      <c r="A526" s="85"/>
    </row>
    <row r="527" spans="1:14" ht="33" customHeight="1" x14ac:dyDescent="0.2">
      <c r="A527" s="220" t="s">
        <v>353</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2580</v>
      </c>
      <c r="C548" s="67">
        <v>2607</v>
      </c>
      <c r="D548" s="67">
        <v>4831</v>
      </c>
      <c r="E548" s="67">
        <v>0</v>
      </c>
      <c r="F548" s="67">
        <v>0</v>
      </c>
      <c r="G548" s="67">
        <v>0</v>
      </c>
      <c r="H548" s="67">
        <v>4280</v>
      </c>
      <c r="I548" s="67">
        <v>5580</v>
      </c>
      <c r="J548" s="67">
        <v>7080</v>
      </c>
      <c r="K548" s="67">
        <v>2260</v>
      </c>
      <c r="L548" s="67">
        <v>0</v>
      </c>
      <c r="M548" s="67">
        <v>1150</v>
      </c>
      <c r="N548" s="67">
        <v>30368</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2580</v>
      </c>
      <c r="C550" s="62">
        <v>2607</v>
      </c>
      <c r="D550" s="62">
        <v>4831</v>
      </c>
      <c r="E550" s="62">
        <v>0</v>
      </c>
      <c r="F550" s="62">
        <v>0</v>
      </c>
      <c r="G550" s="62">
        <v>0</v>
      </c>
      <c r="H550" s="62">
        <v>4280</v>
      </c>
      <c r="I550" s="62">
        <v>5580</v>
      </c>
      <c r="J550" s="62">
        <v>7080</v>
      </c>
      <c r="K550" s="62">
        <v>2260</v>
      </c>
      <c r="L550" s="62">
        <v>0</v>
      </c>
      <c r="M550" s="62">
        <v>1150</v>
      </c>
      <c r="N550" s="68">
        <v>30368</v>
      </c>
    </row>
    <row r="551" spans="1:14" ht="33" customHeight="1" thickBot="1" x14ac:dyDescent="0.25">
      <c r="A551" s="65" t="s">
        <v>271</v>
      </c>
      <c r="B551" s="66">
        <v>26766</v>
      </c>
      <c r="C551" s="66">
        <v>37689</v>
      </c>
      <c r="D551" s="66">
        <v>35630</v>
      </c>
      <c r="E551" s="66">
        <v>42586</v>
      </c>
      <c r="F551" s="66">
        <v>52596</v>
      </c>
      <c r="G551" s="66">
        <v>56497</v>
      </c>
      <c r="H551" s="66">
        <v>59515</v>
      </c>
      <c r="I551" s="66">
        <v>66448</v>
      </c>
      <c r="J551" s="66">
        <v>48420</v>
      </c>
      <c r="K551" s="66">
        <v>60899</v>
      </c>
      <c r="L551" s="66">
        <v>84133</v>
      </c>
      <c r="M551" s="66">
        <v>49524</v>
      </c>
      <c r="N551" s="66">
        <v>620703</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1129</v>
      </c>
      <c r="C555" s="62">
        <v>0</v>
      </c>
      <c r="D555" s="62">
        <v>1682</v>
      </c>
      <c r="E555" s="62">
        <v>2532</v>
      </c>
      <c r="F555" s="62">
        <v>1184</v>
      </c>
      <c r="G555" s="62">
        <v>5555</v>
      </c>
      <c r="H555" s="62">
        <v>30194</v>
      </c>
      <c r="I555" s="62">
        <v>22717</v>
      </c>
      <c r="J555" s="62">
        <v>12203</v>
      </c>
      <c r="K555" s="62">
        <v>17417</v>
      </c>
      <c r="L555" s="62">
        <v>0</v>
      </c>
      <c r="M555" s="62">
        <v>10978</v>
      </c>
      <c r="N555" s="68">
        <v>105590</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2517</v>
      </c>
      <c r="C557" s="62">
        <v>2187</v>
      </c>
      <c r="D557" s="62">
        <v>0</v>
      </c>
      <c r="E557" s="62">
        <v>0</v>
      </c>
      <c r="F557" s="62">
        <v>0</v>
      </c>
      <c r="G557" s="62">
        <v>0</v>
      </c>
      <c r="H557" s="62">
        <v>0</v>
      </c>
      <c r="I557" s="62">
        <v>0</v>
      </c>
      <c r="J557" s="62">
        <v>0</v>
      </c>
      <c r="K557" s="62">
        <v>0</v>
      </c>
      <c r="L557" s="62">
        <v>15369</v>
      </c>
      <c r="M557" s="62">
        <v>0</v>
      </c>
      <c r="N557" s="68">
        <v>20073</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1050</v>
      </c>
      <c r="C559" s="62">
        <v>5600</v>
      </c>
      <c r="D559" s="62">
        <v>5530</v>
      </c>
      <c r="E559" s="62">
        <v>0</v>
      </c>
      <c r="F559" s="62">
        <v>0</v>
      </c>
      <c r="G559" s="62">
        <v>0</v>
      </c>
      <c r="H559" s="62">
        <v>0</v>
      </c>
      <c r="I559" s="62">
        <v>0</v>
      </c>
      <c r="J559" s="62">
        <v>0</v>
      </c>
      <c r="K559" s="62">
        <v>0</v>
      </c>
      <c r="L559" s="62">
        <v>0</v>
      </c>
      <c r="M559" s="62">
        <v>6241</v>
      </c>
      <c r="N559" s="68">
        <v>18421</v>
      </c>
    </row>
    <row r="560" spans="1:14" ht="33" customHeight="1" x14ac:dyDescent="0.2">
      <c r="A560" s="80" t="s">
        <v>280</v>
      </c>
      <c r="B560" s="62">
        <v>20633</v>
      </c>
      <c r="C560" s="62">
        <v>29902</v>
      </c>
      <c r="D560" s="62">
        <v>27035</v>
      </c>
      <c r="E560" s="62">
        <v>40054</v>
      </c>
      <c r="F560" s="62">
        <v>51412</v>
      </c>
      <c r="G560" s="62">
        <v>50711</v>
      </c>
      <c r="H560" s="62">
        <v>27938</v>
      </c>
      <c r="I560" s="62">
        <v>41731</v>
      </c>
      <c r="J560" s="62">
        <v>33417</v>
      </c>
      <c r="K560" s="62">
        <v>42100</v>
      </c>
      <c r="L560" s="62">
        <v>65702</v>
      </c>
      <c r="M560" s="62">
        <v>31629</v>
      </c>
      <c r="N560" s="68">
        <v>462263</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1438</v>
      </c>
      <c r="C562" s="62">
        <v>0</v>
      </c>
      <c r="D562" s="62">
        <v>1383</v>
      </c>
      <c r="E562" s="62">
        <v>0</v>
      </c>
      <c r="F562" s="62">
        <v>0</v>
      </c>
      <c r="G562" s="62">
        <v>231</v>
      </c>
      <c r="H562" s="62">
        <v>1383</v>
      </c>
      <c r="I562" s="62">
        <v>2000</v>
      </c>
      <c r="J562" s="62">
        <v>2800</v>
      </c>
      <c r="K562" s="62">
        <v>1383</v>
      </c>
      <c r="L562" s="62">
        <v>3062</v>
      </c>
      <c r="M562" s="62">
        <v>676</v>
      </c>
      <c r="N562" s="68">
        <v>14356</v>
      </c>
    </row>
    <row r="563" spans="1:14" ht="33" customHeight="1" thickBot="1" x14ac:dyDescent="0.25">
      <c r="A563" s="65" t="s">
        <v>283</v>
      </c>
      <c r="B563" s="66">
        <v>0</v>
      </c>
      <c r="C563" s="66">
        <v>3333</v>
      </c>
      <c r="D563" s="66">
        <v>0</v>
      </c>
      <c r="E563" s="66">
        <v>990</v>
      </c>
      <c r="F563" s="66">
        <v>1419</v>
      </c>
      <c r="G563" s="66">
        <v>2673</v>
      </c>
      <c r="H563" s="66">
        <v>0</v>
      </c>
      <c r="I563" s="66">
        <v>990</v>
      </c>
      <c r="J563" s="66">
        <v>1980</v>
      </c>
      <c r="K563" s="66">
        <v>1782</v>
      </c>
      <c r="L563" s="66">
        <v>1287</v>
      </c>
      <c r="M563" s="66">
        <v>3234</v>
      </c>
      <c r="N563" s="66">
        <v>17688</v>
      </c>
    </row>
    <row r="564" spans="1:14" ht="33" customHeight="1" thickBot="1" x14ac:dyDescent="0.25">
      <c r="A564" s="81" t="s">
        <v>283</v>
      </c>
      <c r="B564" s="69">
        <v>0</v>
      </c>
      <c r="C564" s="69">
        <v>3333</v>
      </c>
      <c r="D564" s="69">
        <v>0</v>
      </c>
      <c r="E564" s="69">
        <v>990</v>
      </c>
      <c r="F564" s="69">
        <v>1419</v>
      </c>
      <c r="G564" s="69">
        <v>2673</v>
      </c>
      <c r="H564" s="69">
        <v>0</v>
      </c>
      <c r="I564" s="69">
        <v>990</v>
      </c>
      <c r="J564" s="69">
        <v>1980</v>
      </c>
      <c r="K564" s="69">
        <v>1782</v>
      </c>
      <c r="L564" s="69">
        <v>1287</v>
      </c>
      <c r="M564" s="69">
        <v>3234</v>
      </c>
      <c r="N564" s="68">
        <v>17688</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2070</v>
      </c>
      <c r="C576" s="66">
        <v>3150</v>
      </c>
      <c r="D576" s="66">
        <v>2410</v>
      </c>
      <c r="E576" s="66">
        <v>1491</v>
      </c>
      <c r="F576" s="66">
        <v>3719</v>
      </c>
      <c r="G576" s="66">
        <v>7335</v>
      </c>
      <c r="H576" s="66">
        <v>12955</v>
      </c>
      <c r="I576" s="66">
        <v>14016</v>
      </c>
      <c r="J576" s="66">
        <v>10242</v>
      </c>
      <c r="K576" s="66">
        <v>9525</v>
      </c>
      <c r="L576" s="66">
        <v>14930</v>
      </c>
      <c r="M576" s="66">
        <v>15814</v>
      </c>
      <c r="N576" s="66">
        <v>97656</v>
      </c>
    </row>
    <row r="577" spans="1:14" ht="33" customHeight="1" x14ac:dyDescent="0.2">
      <c r="A577" s="80" t="s">
        <v>296</v>
      </c>
      <c r="B577" s="62">
        <v>0</v>
      </c>
      <c r="C577" s="62">
        <v>0</v>
      </c>
      <c r="D577" s="62">
        <v>0</v>
      </c>
      <c r="E577" s="62">
        <v>0</v>
      </c>
      <c r="F577" s="62">
        <v>0</v>
      </c>
      <c r="G577" s="62">
        <v>3135</v>
      </c>
      <c r="H577" s="62">
        <v>5330</v>
      </c>
      <c r="I577" s="62">
        <v>10440</v>
      </c>
      <c r="J577" s="62">
        <v>6320</v>
      </c>
      <c r="K577" s="62">
        <v>6880</v>
      </c>
      <c r="L577" s="62">
        <v>9840</v>
      </c>
      <c r="M577" s="62">
        <v>11200</v>
      </c>
      <c r="N577" s="68">
        <v>53145</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2070</v>
      </c>
      <c r="C579" s="62">
        <v>3150</v>
      </c>
      <c r="D579" s="62">
        <v>2410</v>
      </c>
      <c r="E579" s="62">
        <v>807</v>
      </c>
      <c r="F579" s="62">
        <v>2351</v>
      </c>
      <c r="G579" s="62">
        <v>3156</v>
      </c>
      <c r="H579" s="62">
        <v>4530</v>
      </c>
      <c r="I579" s="62">
        <v>0</v>
      </c>
      <c r="J579" s="62">
        <v>0</v>
      </c>
      <c r="K579" s="62">
        <v>0</v>
      </c>
      <c r="L579" s="62">
        <v>3360</v>
      </c>
      <c r="M579" s="62">
        <v>510</v>
      </c>
      <c r="N579" s="68">
        <v>22344</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0</v>
      </c>
      <c r="D582" s="62">
        <v>0</v>
      </c>
      <c r="E582" s="62">
        <v>684</v>
      </c>
      <c r="F582" s="62">
        <v>1368</v>
      </c>
      <c r="G582" s="62">
        <v>1044</v>
      </c>
      <c r="H582" s="62">
        <v>3095</v>
      </c>
      <c r="I582" s="62">
        <v>3576</v>
      </c>
      <c r="J582" s="62">
        <v>3922</v>
      </c>
      <c r="K582" s="62">
        <v>2645</v>
      </c>
      <c r="L582" s="62">
        <v>1730</v>
      </c>
      <c r="M582" s="62">
        <v>4104</v>
      </c>
      <c r="N582" s="68">
        <v>22167</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3794</v>
      </c>
      <c r="C584" s="66">
        <v>4280</v>
      </c>
      <c r="D584" s="66">
        <v>4839</v>
      </c>
      <c r="E584" s="66">
        <v>3203</v>
      </c>
      <c r="F584" s="66">
        <v>6408</v>
      </c>
      <c r="G584" s="66">
        <v>3746</v>
      </c>
      <c r="H584" s="66">
        <v>3204</v>
      </c>
      <c r="I584" s="66">
        <v>534</v>
      </c>
      <c r="J584" s="66">
        <v>2144</v>
      </c>
      <c r="K584" s="66">
        <v>5365</v>
      </c>
      <c r="L584" s="66">
        <v>4284</v>
      </c>
      <c r="M584" s="66">
        <v>6272</v>
      </c>
      <c r="N584" s="66">
        <v>48075</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3794</v>
      </c>
      <c r="C587" s="62">
        <v>4280</v>
      </c>
      <c r="D587" s="62">
        <v>4839</v>
      </c>
      <c r="E587" s="62">
        <v>3203</v>
      </c>
      <c r="F587" s="62">
        <v>6408</v>
      </c>
      <c r="G587" s="62">
        <v>3746</v>
      </c>
      <c r="H587" s="62">
        <v>3204</v>
      </c>
      <c r="I587" s="62">
        <v>534</v>
      </c>
      <c r="J587" s="62">
        <v>2144</v>
      </c>
      <c r="K587" s="62">
        <v>5365</v>
      </c>
      <c r="L587" s="62">
        <v>4284</v>
      </c>
      <c r="M587" s="62">
        <v>3229</v>
      </c>
      <c r="N587" s="68">
        <v>45032</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0</v>
      </c>
      <c r="K598" s="62">
        <v>0</v>
      </c>
      <c r="L598" s="62">
        <v>0</v>
      </c>
      <c r="M598" s="62">
        <v>0</v>
      </c>
      <c r="N598" s="68">
        <v>0</v>
      </c>
    </row>
    <row r="599" spans="1:14" ht="33" customHeight="1" thickBot="1" x14ac:dyDescent="0.25">
      <c r="A599" s="80" t="s">
        <v>318</v>
      </c>
      <c r="B599" s="62">
        <v>0</v>
      </c>
      <c r="C599" s="62">
        <v>0</v>
      </c>
      <c r="D599" s="62">
        <v>0</v>
      </c>
      <c r="E599" s="62">
        <v>0</v>
      </c>
      <c r="F599" s="62">
        <v>0</v>
      </c>
      <c r="G599" s="62">
        <v>0</v>
      </c>
      <c r="H599" s="62">
        <v>0</v>
      </c>
      <c r="I599" s="62">
        <v>0</v>
      </c>
      <c r="J599" s="62">
        <v>0</v>
      </c>
      <c r="K599" s="62">
        <v>0</v>
      </c>
      <c r="L599" s="62">
        <v>0</v>
      </c>
      <c r="M599" s="62">
        <v>3043</v>
      </c>
      <c r="N599" s="68">
        <v>3043</v>
      </c>
    </row>
    <row r="600" spans="1:14" ht="33" customHeight="1" thickBot="1" x14ac:dyDescent="0.25">
      <c r="A600" s="65" t="s">
        <v>319</v>
      </c>
      <c r="B600" s="66">
        <v>4083</v>
      </c>
      <c r="C600" s="66">
        <v>4363</v>
      </c>
      <c r="D600" s="66">
        <v>4104</v>
      </c>
      <c r="E600" s="66">
        <v>2481</v>
      </c>
      <c r="F600" s="66">
        <v>4338</v>
      </c>
      <c r="G600" s="66">
        <v>4644</v>
      </c>
      <c r="H600" s="66">
        <v>6257</v>
      </c>
      <c r="I600" s="66">
        <v>7578</v>
      </c>
      <c r="J600" s="66">
        <v>2412</v>
      </c>
      <c r="K600" s="66">
        <v>6431</v>
      </c>
      <c r="L600" s="66">
        <v>7727</v>
      </c>
      <c r="M600" s="66">
        <v>6127</v>
      </c>
      <c r="N600" s="66">
        <v>60545</v>
      </c>
    </row>
    <row r="601" spans="1:14" ht="33" customHeight="1" x14ac:dyDescent="0.2">
      <c r="A601" s="80" t="s">
        <v>320</v>
      </c>
      <c r="B601" s="62">
        <v>3753</v>
      </c>
      <c r="C601" s="62">
        <v>4363</v>
      </c>
      <c r="D601" s="62">
        <v>3204</v>
      </c>
      <c r="E601" s="62">
        <v>1664</v>
      </c>
      <c r="F601" s="62">
        <v>4338</v>
      </c>
      <c r="G601" s="62">
        <v>4224</v>
      </c>
      <c r="H601" s="62">
        <v>6047</v>
      </c>
      <c r="I601" s="62">
        <v>7338</v>
      </c>
      <c r="J601" s="62">
        <v>2082</v>
      </c>
      <c r="K601" s="62">
        <v>5801</v>
      </c>
      <c r="L601" s="62">
        <v>7265</v>
      </c>
      <c r="M601" s="62">
        <v>5887</v>
      </c>
      <c r="N601" s="68">
        <v>55966</v>
      </c>
    </row>
    <row r="602" spans="1:14" ht="33" customHeight="1" x14ac:dyDescent="0.2">
      <c r="A602" s="80" t="s">
        <v>321</v>
      </c>
      <c r="B602" s="62">
        <v>330</v>
      </c>
      <c r="C602" s="62">
        <v>0</v>
      </c>
      <c r="D602" s="62">
        <v>900</v>
      </c>
      <c r="E602" s="62">
        <v>816</v>
      </c>
      <c r="F602" s="62">
        <v>0</v>
      </c>
      <c r="G602" s="62">
        <v>420</v>
      </c>
      <c r="H602" s="62">
        <v>210</v>
      </c>
      <c r="I602" s="62">
        <v>240</v>
      </c>
      <c r="J602" s="62">
        <v>330</v>
      </c>
      <c r="K602" s="62">
        <v>630</v>
      </c>
      <c r="L602" s="62">
        <v>462</v>
      </c>
      <c r="M602" s="62">
        <v>240</v>
      </c>
      <c r="N602" s="68">
        <v>4578</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872</v>
      </c>
      <c r="C612" s="66">
        <v>988</v>
      </c>
      <c r="D612" s="66">
        <v>4505</v>
      </c>
      <c r="E612" s="66">
        <v>0</v>
      </c>
      <c r="F612" s="66">
        <v>6911</v>
      </c>
      <c r="G612" s="66">
        <v>6308</v>
      </c>
      <c r="H612" s="66">
        <v>4222</v>
      </c>
      <c r="I612" s="66">
        <v>8759</v>
      </c>
      <c r="J612" s="66">
        <v>8582</v>
      </c>
      <c r="K612" s="66">
        <v>5540</v>
      </c>
      <c r="L612" s="66">
        <v>8778</v>
      </c>
      <c r="M612" s="66">
        <v>6525</v>
      </c>
      <c r="N612" s="66">
        <v>61989</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872</v>
      </c>
      <c r="C618" s="62">
        <v>988</v>
      </c>
      <c r="D618" s="62">
        <v>4505</v>
      </c>
      <c r="E618" s="62">
        <v>0</v>
      </c>
      <c r="F618" s="62">
        <v>6911</v>
      </c>
      <c r="G618" s="62">
        <v>6308</v>
      </c>
      <c r="H618" s="62">
        <v>4222</v>
      </c>
      <c r="I618" s="62">
        <v>8759</v>
      </c>
      <c r="J618" s="62">
        <v>8582</v>
      </c>
      <c r="K618" s="62">
        <v>5540</v>
      </c>
      <c r="L618" s="62">
        <v>8778</v>
      </c>
      <c r="M618" s="62">
        <v>6525</v>
      </c>
      <c r="N618" s="68">
        <v>61989</v>
      </c>
    </row>
    <row r="619" spans="1:14" ht="33" customHeight="1" x14ac:dyDescent="0.2">
      <c r="A619" s="80" t="s">
        <v>334</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36740</v>
      </c>
      <c r="C625" s="66">
        <v>27853</v>
      </c>
      <c r="D625" s="66">
        <v>24812</v>
      </c>
      <c r="E625" s="66">
        <v>14711</v>
      </c>
      <c r="F625" s="66">
        <v>15313</v>
      </c>
      <c r="G625" s="66">
        <v>27127</v>
      </c>
      <c r="H625" s="66">
        <v>22478</v>
      </c>
      <c r="I625" s="66">
        <v>17592</v>
      </c>
      <c r="J625" s="66">
        <v>22437</v>
      </c>
      <c r="K625" s="66">
        <v>28369</v>
      </c>
      <c r="L625" s="66">
        <v>30519</v>
      </c>
      <c r="M625" s="66">
        <v>44913</v>
      </c>
      <c r="N625" s="66">
        <v>312864</v>
      </c>
    </row>
    <row r="626" spans="1:14" ht="33" customHeight="1" thickBot="1" x14ac:dyDescent="0.25">
      <c r="A626" s="81" t="s">
        <v>339</v>
      </c>
      <c r="B626" s="70">
        <v>36740</v>
      </c>
      <c r="C626" s="70">
        <v>27853</v>
      </c>
      <c r="D626" s="70">
        <v>24812</v>
      </c>
      <c r="E626" s="70">
        <v>14711</v>
      </c>
      <c r="F626" s="70">
        <v>15313</v>
      </c>
      <c r="G626" s="70">
        <v>27127</v>
      </c>
      <c r="H626" s="70">
        <v>22478</v>
      </c>
      <c r="I626" s="70">
        <v>17592</v>
      </c>
      <c r="J626" s="70">
        <v>22437</v>
      </c>
      <c r="K626" s="70">
        <v>28369</v>
      </c>
      <c r="L626" s="70">
        <v>30519</v>
      </c>
      <c r="M626" s="70">
        <v>44913</v>
      </c>
      <c r="N626" s="71">
        <v>312864</v>
      </c>
    </row>
    <row r="627" spans="1:14" ht="33" customHeight="1" thickBot="1" x14ac:dyDescent="0.25">
      <c r="A627" s="116" t="s">
        <v>250</v>
      </c>
      <c r="B627" s="115">
        <v>76906</v>
      </c>
      <c r="C627" s="115">
        <v>84263</v>
      </c>
      <c r="D627" s="115">
        <v>81131</v>
      </c>
      <c r="E627" s="115">
        <v>65461</v>
      </c>
      <c r="F627" s="115">
        <v>90704</v>
      </c>
      <c r="G627" s="115">
        <v>108330</v>
      </c>
      <c r="H627" s="115">
        <v>112911</v>
      </c>
      <c r="I627" s="115">
        <v>121496</v>
      </c>
      <c r="J627" s="115">
        <v>103298</v>
      </c>
      <c r="K627" s="115">
        <v>120171</v>
      </c>
      <c r="L627" s="115">
        <v>151658</v>
      </c>
      <c r="M627" s="115">
        <v>133559</v>
      </c>
      <c r="N627" s="115">
        <v>1249888</v>
      </c>
    </row>
    <row r="628" spans="1:14" ht="33" customHeight="1" x14ac:dyDescent="0.2"/>
    <row r="629" spans="1:14" ht="33" customHeight="1" x14ac:dyDescent="0.2">
      <c r="A629" s="204" t="s">
        <v>194</v>
      </c>
      <c r="B629" s="204"/>
      <c r="C629" s="204"/>
      <c r="D629" s="204"/>
      <c r="E629" s="204"/>
      <c r="F629" s="204"/>
      <c r="G629" s="204"/>
      <c r="H629" s="204"/>
      <c r="I629" s="204"/>
      <c r="J629" s="204"/>
      <c r="K629" s="204"/>
      <c r="L629" s="204"/>
      <c r="M629" s="204"/>
      <c r="N629" s="204"/>
    </row>
    <row r="630" spans="1:14" ht="33" customHeight="1" thickBot="1" x14ac:dyDescent="0.25">
      <c r="A630" s="2"/>
    </row>
    <row r="631" spans="1:14" ht="12.75" customHeight="1" thickBot="1" x14ac:dyDescent="0.25">
      <c r="A631" s="140"/>
      <c r="B631" s="146" t="s">
        <v>1</v>
      </c>
      <c r="C631" s="146" t="s">
        <v>2</v>
      </c>
      <c r="D631" s="146" t="s">
        <v>3</v>
      </c>
      <c r="E631" s="146" t="s">
        <v>4</v>
      </c>
      <c r="F631" s="146" t="s">
        <v>5</v>
      </c>
      <c r="G631" s="146" t="s">
        <v>6</v>
      </c>
      <c r="H631" s="146" t="s">
        <v>7</v>
      </c>
      <c r="I631" s="146" t="s">
        <v>8</v>
      </c>
      <c r="J631" s="146" t="s">
        <v>9</v>
      </c>
      <c r="K631" s="146" t="s">
        <v>10</v>
      </c>
      <c r="L631" s="146" t="s">
        <v>11</v>
      </c>
      <c r="M631" s="146" t="s">
        <v>12</v>
      </c>
      <c r="N631" s="146" t="s">
        <v>13</v>
      </c>
    </row>
    <row r="632" spans="1:14" ht="12.75" customHeight="1" thickBot="1" x14ac:dyDescent="0.25">
      <c r="A632" s="127" t="s">
        <v>91</v>
      </c>
      <c r="B632" s="165">
        <v>18520</v>
      </c>
      <c r="C632" s="60">
        <v>21000</v>
      </c>
      <c r="D632" s="60">
        <v>22520</v>
      </c>
      <c r="E632" s="60">
        <v>21840</v>
      </c>
      <c r="F632" s="60">
        <v>26040</v>
      </c>
      <c r="G632" s="60">
        <v>23920</v>
      </c>
      <c r="H632" s="60">
        <v>16920</v>
      </c>
      <c r="I632" s="60">
        <v>15840</v>
      </c>
      <c r="J632" s="60">
        <v>14360</v>
      </c>
      <c r="K632" s="60">
        <v>19680</v>
      </c>
      <c r="L632" s="60">
        <v>26440</v>
      </c>
      <c r="M632" s="165" t="s">
        <v>401</v>
      </c>
      <c r="N632" s="164">
        <v>227080</v>
      </c>
    </row>
    <row r="633" spans="1:14" ht="12.75" customHeight="1" thickBot="1" x14ac:dyDescent="0.25">
      <c r="A633" s="140" t="s">
        <v>13</v>
      </c>
      <c r="B633" s="166">
        <f t="shared" ref="B633:M633" si="0">SUM(B632:B632)</f>
        <v>18520</v>
      </c>
      <c r="C633" s="166">
        <f t="shared" si="0"/>
        <v>21000</v>
      </c>
      <c r="D633" s="166">
        <f t="shared" si="0"/>
        <v>22520</v>
      </c>
      <c r="E633" s="166">
        <f t="shared" si="0"/>
        <v>21840</v>
      </c>
      <c r="F633" s="166">
        <f t="shared" si="0"/>
        <v>26040</v>
      </c>
      <c r="G633" s="166">
        <f t="shared" si="0"/>
        <v>23920</v>
      </c>
      <c r="H633" s="166">
        <f t="shared" si="0"/>
        <v>16920</v>
      </c>
      <c r="I633" s="166">
        <f t="shared" si="0"/>
        <v>15840</v>
      </c>
      <c r="J633" s="166">
        <f t="shared" si="0"/>
        <v>14360</v>
      </c>
      <c r="K633" s="166">
        <f t="shared" si="0"/>
        <v>19680</v>
      </c>
      <c r="L633" s="166">
        <f t="shared" si="0"/>
        <v>26440</v>
      </c>
      <c r="M633" s="166">
        <f t="shared" si="0"/>
        <v>0</v>
      </c>
      <c r="N633" s="166">
        <f>SUM(B633:M633)</f>
        <v>227080</v>
      </c>
    </row>
  </sheetData>
  <mergeCells count="8">
    <mergeCell ref="A629:N629"/>
    <mergeCell ref="A527:N528"/>
    <mergeCell ref="A2:N2"/>
    <mergeCell ref="A12:N13"/>
    <mergeCell ref="A115:N116"/>
    <mergeCell ref="A218:N219"/>
    <mergeCell ref="A321:N322"/>
    <mergeCell ref="A424:N425"/>
  </mergeCells>
  <hyperlinks>
    <hyperlink ref="A5:B5" location="'2016'!A115" display="2 - NUEVO CENTRAL ARGENTINO S.A."/>
    <hyperlink ref="A6:B6" location="'2016'!A218" display="3 - FERROSUR ROCA S.A."/>
    <hyperlink ref="A8:C8" location="'2016'!A424" display="5 - BELGRANO CARGAS Y LOGÍSTICA S.A. - Línea Urquiza"/>
    <hyperlink ref="A9:C9" location="'2016'!A528" display="6 - BELGRANO CARGAS Y LOGÍSTICA S.A. - Línea Belgrano"/>
    <hyperlink ref="A5" location="'2017'!A115" display="2 - NUEVO CENTRAL ARGENTINO S.A."/>
    <hyperlink ref="A6" location="'2017'!A218" display="3 - FERROSUR ROCA S.A."/>
    <hyperlink ref="A7" location="'2017'!A323" display="4 - BELGRANO CARGAS Y LOGÍSTICA S.A. - Línea San Martín "/>
    <hyperlink ref="A8" location="'2017'!A424" display="5 - BELGRANO CARGAS Y LOGÍSTICA S.A. - Línea Urquiza"/>
    <hyperlink ref="A9" location="'2017'!A528" display="6 - BELGRANO CARGAS Y LOGÍSTICA S.A. - Línea Belgrano"/>
    <hyperlink ref="A10" location="'2018'!A634" display="7,- TREN PATAGONICO S.A."/>
  </hyperlinks>
  <pageMargins left="0.70866141732283472" right="0.70866141732283472" top="0.74803149606299213" bottom="0.74803149606299213" header="0.31496062992125984" footer="0.31496062992125984"/>
  <pageSetup paperSize="9" scale="53" fitToHeight="0" orientation="landscape" horizontalDpi="4294967295" verticalDpi="4294967295" r:id="rId1"/>
  <headerFooter>
    <oddHeader>&amp;L&amp;G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7"/>
  <sheetViews>
    <sheetView showGridLines="0" showRowColHeaders="0" showRuler="0" view="pageLayout" zoomScaleNormal="75" zoomScaleSheetLayoutView="100" workbookViewId="0">
      <selection activeCell="C10" sqref="A10:C10"/>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0" t="s">
        <v>365</v>
      </c>
      <c r="B2" s="200"/>
      <c r="C2" s="200"/>
      <c r="D2" s="200"/>
      <c r="E2" s="200"/>
      <c r="F2" s="200"/>
      <c r="G2" s="200"/>
      <c r="H2" s="200"/>
      <c r="I2" s="200"/>
      <c r="J2" s="200"/>
      <c r="K2" s="200"/>
      <c r="L2" s="200"/>
      <c r="M2" s="200"/>
      <c r="N2" s="200"/>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c r="F4" s="25"/>
      <c r="G4" s="25"/>
      <c r="H4" s="15"/>
      <c r="I4" s="15"/>
      <c r="J4" s="15"/>
      <c r="K4" s="15"/>
      <c r="L4" s="15"/>
      <c r="M4" s="15"/>
      <c r="N4" s="16"/>
    </row>
    <row r="5" spans="1:14" s="49" customFormat="1" ht="18" customHeight="1" thickTop="1" thickBot="1" x14ac:dyDescent="0.25">
      <c r="A5" s="117" t="s">
        <v>31</v>
      </c>
      <c r="B5" s="118"/>
      <c r="C5" s="119"/>
      <c r="D5" s="151"/>
      <c r="E5"/>
      <c r="F5" s="25"/>
      <c r="G5" s="25"/>
      <c r="H5" s="15"/>
      <c r="I5" s="15"/>
      <c r="J5" s="15"/>
      <c r="K5" s="15"/>
      <c r="L5" s="15"/>
      <c r="M5" s="15"/>
      <c r="N5" s="16"/>
    </row>
    <row r="6" spans="1:14" s="49" customFormat="1" ht="18" customHeight="1" thickTop="1" thickBot="1" x14ac:dyDescent="0.25">
      <c r="A6" s="117" t="s">
        <v>50</v>
      </c>
      <c r="B6" s="118"/>
      <c r="C6" s="119"/>
      <c r="D6" s="151"/>
      <c r="E6"/>
      <c r="F6" s="25"/>
      <c r="G6" s="25"/>
      <c r="H6" s="15"/>
      <c r="I6" s="15"/>
      <c r="J6" s="15"/>
      <c r="K6" s="15"/>
      <c r="L6" s="15"/>
      <c r="M6" s="15"/>
      <c r="N6" s="16"/>
    </row>
    <row r="7" spans="1:14" s="49" customFormat="1" ht="18" customHeight="1" thickTop="1" thickBot="1" x14ac:dyDescent="0.25">
      <c r="A7" s="117" t="s">
        <v>230</v>
      </c>
      <c r="B7" s="117"/>
      <c r="C7" s="121"/>
      <c r="D7" s="151"/>
      <c r="E7"/>
      <c r="F7" s="25"/>
      <c r="G7" s="25"/>
      <c r="H7" s="15"/>
      <c r="I7" s="15"/>
      <c r="J7" s="15"/>
      <c r="K7" s="15"/>
      <c r="L7" s="15"/>
      <c r="M7" s="15"/>
      <c r="N7" s="16"/>
    </row>
    <row r="8" spans="1:14" s="49" customFormat="1" ht="18" customHeight="1" thickTop="1" thickBot="1" x14ac:dyDescent="0.25">
      <c r="A8" s="117" t="s">
        <v>231</v>
      </c>
      <c r="B8" s="117"/>
      <c r="C8" s="121"/>
      <c r="D8" s="151"/>
      <c r="E8"/>
      <c r="F8" s="25"/>
      <c r="G8" s="25"/>
      <c r="H8" s="15"/>
      <c r="I8" s="15"/>
      <c r="J8" s="15"/>
      <c r="K8" s="15"/>
      <c r="L8" s="15"/>
      <c r="M8" s="15"/>
      <c r="N8" s="16"/>
    </row>
    <row r="9" spans="1:14" s="49" customFormat="1" ht="18" customHeight="1" thickTop="1" thickBot="1" x14ac:dyDescent="0.25">
      <c r="A9" s="117" t="s">
        <v>232</v>
      </c>
      <c r="B9" s="117"/>
      <c r="C9" s="121"/>
      <c r="D9" s="151"/>
      <c r="E9"/>
      <c r="F9" s="25"/>
      <c r="G9" s="25"/>
      <c r="H9" s="15"/>
      <c r="I9" s="15"/>
      <c r="J9" s="15"/>
      <c r="K9" s="15"/>
      <c r="L9" s="15"/>
      <c r="M9" s="15"/>
      <c r="N9" s="16"/>
    </row>
    <row r="10" spans="1:14" s="49" customFormat="1" ht="18" customHeight="1" thickTop="1" thickBot="1" x14ac:dyDescent="0.25">
      <c r="A10" s="117" t="s">
        <v>402</v>
      </c>
      <c r="B10" s="117"/>
      <c r="C10" s="119"/>
      <c r="D10" s="38"/>
      <c r="E10" s="38"/>
      <c r="F10" s="25"/>
      <c r="G10" s="25"/>
      <c r="H10" s="15"/>
      <c r="I10" s="15"/>
      <c r="J10" s="15"/>
      <c r="K10" s="15"/>
      <c r="L10" s="15"/>
      <c r="M10" s="15"/>
      <c r="N10" s="16"/>
    </row>
    <row r="11" spans="1:14" ht="33" customHeight="1" thickTop="1" x14ac:dyDescent="0.2">
      <c r="A11" s="120"/>
      <c r="B11" s="13"/>
      <c r="C11" s="13"/>
      <c r="D11" s="13"/>
      <c r="E11" s="13"/>
      <c r="F11" s="13"/>
      <c r="G11" s="13"/>
      <c r="H11" s="13"/>
      <c r="I11" s="13"/>
      <c r="J11" s="13"/>
      <c r="K11" s="13"/>
      <c r="L11" s="13"/>
      <c r="M11" s="13"/>
      <c r="N11" s="14"/>
    </row>
    <row r="12" spans="1:14" ht="33" customHeight="1" x14ac:dyDescent="0.2">
      <c r="A12" s="220" t="s">
        <v>364</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2649</v>
      </c>
      <c r="C15" s="61">
        <v>0</v>
      </c>
      <c r="D15" s="61">
        <v>0</v>
      </c>
      <c r="E15" s="61">
        <v>6924.2900000000009</v>
      </c>
      <c r="F15" s="61">
        <v>6415.0999999999995</v>
      </c>
      <c r="G15" s="61">
        <v>11188.819999999998</v>
      </c>
      <c r="H15" s="61">
        <v>3176.03</v>
      </c>
      <c r="I15" s="61">
        <v>7647</v>
      </c>
      <c r="J15" s="61">
        <v>2990.6</v>
      </c>
      <c r="K15" s="61">
        <v>3220.09</v>
      </c>
      <c r="L15" s="61">
        <v>7830.7400000000007</v>
      </c>
      <c r="M15" s="61">
        <v>1661.79</v>
      </c>
      <c r="N15" s="152">
        <v>53703.460000000006</v>
      </c>
    </row>
    <row r="16" spans="1:14" ht="33" customHeight="1" x14ac:dyDescent="0.2">
      <c r="A16" s="77" t="s">
        <v>252</v>
      </c>
      <c r="B16" s="64">
        <v>2649</v>
      </c>
      <c r="C16" s="62">
        <v>0</v>
      </c>
      <c r="D16" s="62">
        <v>0</v>
      </c>
      <c r="E16" s="62">
        <v>6010.1900000000005</v>
      </c>
      <c r="F16" s="62">
        <v>6415.0999999999995</v>
      </c>
      <c r="G16" s="62">
        <v>10441.579999999998</v>
      </c>
      <c r="H16" s="62">
        <v>3176.03</v>
      </c>
      <c r="I16" s="62">
        <v>7121</v>
      </c>
      <c r="J16" s="62">
        <v>2990.6</v>
      </c>
      <c r="K16" s="62">
        <v>3220.09</v>
      </c>
      <c r="L16" s="62">
        <v>7167.1600000000008</v>
      </c>
      <c r="M16" s="62">
        <v>954.61</v>
      </c>
      <c r="N16" s="153">
        <v>50145.36</v>
      </c>
    </row>
    <row r="17" spans="1:14" ht="33" customHeight="1" x14ac:dyDescent="0.2">
      <c r="A17" s="77" t="s">
        <v>234</v>
      </c>
      <c r="B17" s="64">
        <v>0</v>
      </c>
      <c r="C17" s="62">
        <v>0</v>
      </c>
      <c r="D17" s="62">
        <v>0</v>
      </c>
      <c r="E17" s="62">
        <v>0</v>
      </c>
      <c r="F17" s="62">
        <v>0</v>
      </c>
      <c r="G17" s="62">
        <v>0</v>
      </c>
      <c r="H17" s="62">
        <v>0</v>
      </c>
      <c r="I17" s="62">
        <v>0</v>
      </c>
      <c r="J17" s="62">
        <v>0</v>
      </c>
      <c r="K17" s="62">
        <v>0</v>
      </c>
      <c r="L17" s="62">
        <v>663.58</v>
      </c>
      <c r="M17" s="62">
        <v>707.18</v>
      </c>
      <c r="N17" s="153">
        <v>1370.76</v>
      </c>
    </row>
    <row r="18" spans="1:14" ht="33" customHeight="1" x14ac:dyDescent="0.2">
      <c r="A18" s="77" t="s">
        <v>253</v>
      </c>
      <c r="B18" s="64">
        <v>0</v>
      </c>
      <c r="C18" s="62">
        <v>0</v>
      </c>
      <c r="D18" s="62">
        <v>0</v>
      </c>
      <c r="E18" s="62">
        <v>914.1</v>
      </c>
      <c r="F18" s="62">
        <v>0</v>
      </c>
      <c r="G18" s="62">
        <v>747.24</v>
      </c>
      <c r="H18" s="62">
        <v>0</v>
      </c>
      <c r="I18" s="62">
        <v>526</v>
      </c>
      <c r="J18" s="62">
        <v>0</v>
      </c>
      <c r="K18" s="62">
        <v>0</v>
      </c>
      <c r="L18" s="62">
        <v>0</v>
      </c>
      <c r="M18" s="62">
        <v>0</v>
      </c>
      <c r="N18" s="153">
        <v>2187.34</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15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153">
        <v>0</v>
      </c>
    </row>
    <row r="21" spans="1:14" ht="33" customHeight="1" thickBot="1" x14ac:dyDescent="0.25">
      <c r="A21" s="65" t="s">
        <v>256</v>
      </c>
      <c r="B21" s="66">
        <v>2683</v>
      </c>
      <c r="C21" s="66">
        <v>0</v>
      </c>
      <c r="D21" s="66">
        <v>6390.76</v>
      </c>
      <c r="E21" s="66">
        <v>6542.1600000000008</v>
      </c>
      <c r="F21" s="66">
        <v>6389.58</v>
      </c>
      <c r="G21" s="66">
        <v>6544.4</v>
      </c>
      <c r="H21" s="66">
        <v>5068.16</v>
      </c>
      <c r="I21" s="66">
        <v>10610</v>
      </c>
      <c r="J21" s="66">
        <v>6368.56</v>
      </c>
      <c r="K21" s="66">
        <v>7963.9</v>
      </c>
      <c r="L21" s="66">
        <v>6333.4800000000005</v>
      </c>
      <c r="M21" s="66">
        <v>3978.84</v>
      </c>
      <c r="N21" s="152">
        <v>68872.840000000011</v>
      </c>
    </row>
    <row r="22" spans="1:14" ht="33" customHeight="1" x14ac:dyDescent="0.2">
      <c r="A22" s="80" t="s">
        <v>257</v>
      </c>
      <c r="B22" s="62">
        <v>2683</v>
      </c>
      <c r="C22" s="62">
        <v>0</v>
      </c>
      <c r="D22" s="62">
        <v>6390.76</v>
      </c>
      <c r="E22" s="62">
        <v>6542.1600000000008</v>
      </c>
      <c r="F22" s="62">
        <v>6389.58</v>
      </c>
      <c r="G22" s="62">
        <v>5202</v>
      </c>
      <c r="H22" s="62">
        <v>4066.22</v>
      </c>
      <c r="I22" s="62">
        <v>8833</v>
      </c>
      <c r="J22" s="62">
        <v>5183.4400000000005</v>
      </c>
      <c r="K22" s="62">
        <v>7963.9</v>
      </c>
      <c r="L22" s="62">
        <v>6333.4800000000005</v>
      </c>
      <c r="M22" s="62">
        <v>3978.84</v>
      </c>
      <c r="N22" s="153">
        <v>63566.380000000005</v>
      </c>
    </row>
    <row r="23" spans="1:14" ht="33" customHeight="1" x14ac:dyDescent="0.2">
      <c r="A23" s="80" t="s">
        <v>258</v>
      </c>
      <c r="B23" s="62">
        <v>0</v>
      </c>
      <c r="C23" s="62">
        <v>0</v>
      </c>
      <c r="D23" s="62">
        <v>0</v>
      </c>
      <c r="E23" s="62">
        <v>0</v>
      </c>
      <c r="F23" s="62">
        <v>0</v>
      </c>
      <c r="G23" s="62">
        <v>1342.4</v>
      </c>
      <c r="H23" s="62">
        <v>1001.94</v>
      </c>
      <c r="I23" s="62">
        <v>1777</v>
      </c>
      <c r="J23" s="62">
        <v>1185.1199999999999</v>
      </c>
      <c r="K23" s="62">
        <v>0</v>
      </c>
      <c r="L23" s="62">
        <v>0</v>
      </c>
      <c r="M23" s="62">
        <v>0</v>
      </c>
      <c r="N23" s="153">
        <v>5306.46</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15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15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15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15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152">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15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15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15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153">
        <v>0</v>
      </c>
    </row>
    <row r="33" spans="1:14" ht="33" customHeight="1" thickBot="1" x14ac:dyDescent="0.25">
      <c r="A33" s="65" t="s">
        <v>268</v>
      </c>
      <c r="B33" s="67">
        <v>0</v>
      </c>
      <c r="C33" s="67">
        <v>0</v>
      </c>
      <c r="D33" s="67">
        <v>0</v>
      </c>
      <c r="E33" s="67">
        <v>0</v>
      </c>
      <c r="F33" s="67">
        <v>0</v>
      </c>
      <c r="G33" s="67">
        <v>0</v>
      </c>
      <c r="H33" s="67">
        <v>0</v>
      </c>
      <c r="I33" s="67">
        <v>0</v>
      </c>
      <c r="J33" s="67">
        <v>0</v>
      </c>
      <c r="K33" s="67">
        <v>0</v>
      </c>
      <c r="L33" s="67">
        <v>0</v>
      </c>
      <c r="M33" s="67">
        <v>0</v>
      </c>
      <c r="N33" s="154">
        <v>0</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155">
        <v>0</v>
      </c>
    </row>
    <row r="35" spans="1:14" ht="33" customHeight="1" thickBot="1" x14ac:dyDescent="0.25">
      <c r="A35" s="80" t="s">
        <v>270</v>
      </c>
      <c r="B35" s="62">
        <v>0</v>
      </c>
      <c r="C35" s="62">
        <v>0</v>
      </c>
      <c r="D35" s="62">
        <v>0</v>
      </c>
      <c r="E35" s="62">
        <v>0</v>
      </c>
      <c r="F35" s="62">
        <v>0</v>
      </c>
      <c r="G35" s="62">
        <v>0</v>
      </c>
      <c r="H35" s="62">
        <v>0</v>
      </c>
      <c r="I35" s="62">
        <v>0</v>
      </c>
      <c r="J35" s="62">
        <v>0</v>
      </c>
      <c r="K35" s="62">
        <v>0</v>
      </c>
      <c r="L35" s="62">
        <v>0</v>
      </c>
      <c r="M35" s="62">
        <v>0</v>
      </c>
      <c r="N35" s="155">
        <v>0</v>
      </c>
    </row>
    <row r="36" spans="1:14" ht="33" customHeight="1" thickBot="1" x14ac:dyDescent="0.25">
      <c r="A36" s="65" t="s">
        <v>271</v>
      </c>
      <c r="B36" s="66">
        <v>267566</v>
      </c>
      <c r="C36" s="66">
        <v>236493.59</v>
      </c>
      <c r="D36" s="66">
        <v>276531.23</v>
      </c>
      <c r="E36" s="66">
        <v>245085.99999999994</v>
      </c>
      <c r="F36" s="66">
        <v>189742.4966666667</v>
      </c>
      <c r="G36" s="66">
        <v>202500.68</v>
      </c>
      <c r="H36" s="66">
        <v>250104.52160000001</v>
      </c>
      <c r="I36" s="66">
        <v>295384</v>
      </c>
      <c r="J36" s="66">
        <v>208476.08100000001</v>
      </c>
      <c r="K36" s="66">
        <v>263403.5780000001</v>
      </c>
      <c r="L36" s="66">
        <v>253548.09100000001</v>
      </c>
      <c r="M36" s="66">
        <v>246302.71999999997</v>
      </c>
      <c r="N36" s="152">
        <v>2935138.9882666669</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155">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155">
        <v>0</v>
      </c>
    </row>
    <row r="39" spans="1:14" ht="33" customHeight="1" x14ac:dyDescent="0.2">
      <c r="A39" s="80" t="s">
        <v>274</v>
      </c>
      <c r="B39" s="62">
        <v>22916</v>
      </c>
      <c r="C39" s="62">
        <v>18207.690000000002</v>
      </c>
      <c r="D39" s="62">
        <v>8228.6299999999992</v>
      </c>
      <c r="E39" s="62">
        <v>4352.71</v>
      </c>
      <c r="F39" s="62">
        <v>2831.4399999999996</v>
      </c>
      <c r="G39" s="62">
        <v>0.52000000000000313</v>
      </c>
      <c r="H39" s="62">
        <v>2838</v>
      </c>
      <c r="I39" s="62">
        <v>1378</v>
      </c>
      <c r="J39" s="62">
        <v>1367.98</v>
      </c>
      <c r="K39" s="62">
        <v>1</v>
      </c>
      <c r="L39" s="62">
        <v>4661.7000000000007</v>
      </c>
      <c r="M39" s="62">
        <v>44289.340000000004</v>
      </c>
      <c r="N39" s="155">
        <v>111073.01000000001</v>
      </c>
    </row>
    <row r="40" spans="1:14" ht="33" customHeight="1" x14ac:dyDescent="0.2">
      <c r="A40" s="80" t="s">
        <v>275</v>
      </c>
      <c r="B40" s="62">
        <v>99883</v>
      </c>
      <c r="C40" s="62">
        <v>113776.71999999999</v>
      </c>
      <c r="D40" s="62">
        <v>192174.93</v>
      </c>
      <c r="E40" s="62">
        <v>178483.46999999997</v>
      </c>
      <c r="F40" s="62">
        <v>65370.469999999994</v>
      </c>
      <c r="G40" s="62">
        <v>127936.16</v>
      </c>
      <c r="H40" s="62">
        <v>164600.61800000002</v>
      </c>
      <c r="I40" s="62">
        <v>172413</v>
      </c>
      <c r="J40" s="62">
        <v>106484.49344728961</v>
      </c>
      <c r="K40" s="62">
        <v>116363.20986992554</v>
      </c>
      <c r="L40" s="62">
        <v>57390.275433665105</v>
      </c>
      <c r="M40" s="62">
        <v>40068.055612752127</v>
      </c>
      <c r="N40" s="155">
        <v>1434944.4023636323</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155">
        <v>0</v>
      </c>
    </row>
    <row r="42" spans="1:14" ht="33" customHeight="1" x14ac:dyDescent="0.2">
      <c r="A42" s="80" t="s">
        <v>277</v>
      </c>
      <c r="B42" s="62">
        <v>79579</v>
      </c>
      <c r="C42" s="62">
        <v>58659.120000000024</v>
      </c>
      <c r="D42" s="62">
        <v>30990.5</v>
      </c>
      <c r="E42" s="62">
        <v>29887.779999999995</v>
      </c>
      <c r="F42" s="62">
        <v>26426.46</v>
      </c>
      <c r="G42" s="62">
        <v>15777.23</v>
      </c>
      <c r="H42" s="62">
        <v>14736.141999999998</v>
      </c>
      <c r="I42" s="62">
        <v>12584</v>
      </c>
      <c r="J42" s="62">
        <v>7890.420000000001</v>
      </c>
      <c r="K42" s="62">
        <v>157.78999999999996</v>
      </c>
      <c r="L42" s="62">
        <v>1404.6799999999998</v>
      </c>
      <c r="M42" s="62">
        <v>51831.28055208343</v>
      </c>
      <c r="N42" s="155">
        <v>329924.40255208343</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155">
        <v>0</v>
      </c>
    </row>
    <row r="44" spans="1:14" ht="33" customHeight="1" x14ac:dyDescent="0.2">
      <c r="A44" s="80" t="s">
        <v>279</v>
      </c>
      <c r="B44" s="62">
        <v>0</v>
      </c>
      <c r="C44" s="62">
        <v>0</v>
      </c>
      <c r="D44" s="62">
        <v>10230.119999999999</v>
      </c>
      <c r="E44" s="62">
        <v>822.52</v>
      </c>
      <c r="F44" s="62">
        <v>0</v>
      </c>
      <c r="G44" s="62">
        <v>1150.08</v>
      </c>
      <c r="H44" s="62">
        <v>-2</v>
      </c>
      <c r="I44" s="62">
        <v>5138</v>
      </c>
      <c r="J44" s="62">
        <v>5839.7599999999993</v>
      </c>
      <c r="K44" s="62">
        <v>8625.01</v>
      </c>
      <c r="L44" s="62">
        <v>4063.7400000000007</v>
      </c>
      <c r="M44" s="62">
        <v>7239.83</v>
      </c>
      <c r="N44" s="155">
        <v>43107.06</v>
      </c>
    </row>
    <row r="45" spans="1:14" ht="33" customHeight="1" x14ac:dyDescent="0.2">
      <c r="A45" s="80" t="s">
        <v>280</v>
      </c>
      <c r="B45" s="62">
        <v>65188</v>
      </c>
      <c r="C45" s="62">
        <v>45850.06</v>
      </c>
      <c r="D45" s="62">
        <v>34907.05000000001</v>
      </c>
      <c r="E45" s="62">
        <v>31539.519999999997</v>
      </c>
      <c r="F45" s="62">
        <v>95114.126666666722</v>
      </c>
      <c r="G45" s="62">
        <v>57636.69</v>
      </c>
      <c r="H45" s="62">
        <v>67931.761599999998</v>
      </c>
      <c r="I45" s="62">
        <v>103871</v>
      </c>
      <c r="J45" s="62">
        <v>86893.427552710389</v>
      </c>
      <c r="K45" s="62">
        <v>138256.56813007456</v>
      </c>
      <c r="L45" s="62">
        <v>186027.69556633491</v>
      </c>
      <c r="M45" s="62">
        <v>102874.21383516445</v>
      </c>
      <c r="N45" s="155">
        <v>1016090.113350951</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155">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155">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152">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155">
        <v>0</v>
      </c>
    </row>
    <row r="50" spans="1:14" ht="33" customHeight="1" thickBot="1" x14ac:dyDescent="0.25">
      <c r="A50" s="65" t="s">
        <v>284</v>
      </c>
      <c r="B50" s="66">
        <v>207</v>
      </c>
      <c r="C50" s="66">
        <v>1590.77</v>
      </c>
      <c r="D50" s="66">
        <v>1663.1299999999999</v>
      </c>
      <c r="E50" s="66">
        <v>1658.085</v>
      </c>
      <c r="F50" s="66">
        <v>3217.3149999999996</v>
      </c>
      <c r="G50" s="66">
        <v>0</v>
      </c>
      <c r="H50" s="66">
        <v>1385.73</v>
      </c>
      <c r="I50" s="66">
        <v>0</v>
      </c>
      <c r="J50" s="66">
        <v>1421.95</v>
      </c>
      <c r="K50" s="66">
        <v>1485.961</v>
      </c>
      <c r="L50" s="66">
        <v>-9.9999999997635314E-4</v>
      </c>
      <c r="M50" s="66">
        <v>1616.35</v>
      </c>
      <c r="N50" s="152">
        <v>14246.289999999999</v>
      </c>
    </row>
    <row r="51" spans="1:14" ht="33" customHeight="1" x14ac:dyDescent="0.2">
      <c r="A51" s="80" t="s">
        <v>285</v>
      </c>
      <c r="B51" s="62">
        <v>207</v>
      </c>
      <c r="C51" s="62">
        <v>1590.77</v>
      </c>
      <c r="D51" s="62">
        <v>1663.1299999999999</v>
      </c>
      <c r="E51" s="62">
        <v>1658.085</v>
      </c>
      <c r="F51" s="62">
        <v>3217.3149999999996</v>
      </c>
      <c r="G51" s="62">
        <v>0</v>
      </c>
      <c r="H51" s="62">
        <v>1385.73</v>
      </c>
      <c r="I51" s="62">
        <v>0</v>
      </c>
      <c r="J51" s="62">
        <v>1421.95</v>
      </c>
      <c r="K51" s="62">
        <v>1485.961</v>
      </c>
      <c r="L51" s="62">
        <v>-9.9999999997635314E-4</v>
      </c>
      <c r="M51" s="62">
        <v>1616.35</v>
      </c>
      <c r="N51" s="155">
        <v>14246.289999999999</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155">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155">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155">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155">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155">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155">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155">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155">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155">
        <v>0</v>
      </c>
    </row>
    <row r="61" spans="1:14" ht="33" customHeight="1" thickBot="1" x14ac:dyDescent="0.25">
      <c r="A61" s="65" t="s">
        <v>295</v>
      </c>
      <c r="B61" s="66">
        <v>0</v>
      </c>
      <c r="C61" s="66">
        <v>0</v>
      </c>
      <c r="D61" s="66">
        <v>0</v>
      </c>
      <c r="E61" s="66">
        <v>0</v>
      </c>
      <c r="F61" s="66">
        <v>0</v>
      </c>
      <c r="G61" s="66">
        <v>0</v>
      </c>
      <c r="H61" s="66">
        <v>0</v>
      </c>
      <c r="I61" s="66">
        <v>0</v>
      </c>
      <c r="J61" s="66">
        <v>0</v>
      </c>
      <c r="K61" s="66">
        <v>0</v>
      </c>
      <c r="L61" s="66">
        <v>0</v>
      </c>
      <c r="M61" s="66">
        <v>0</v>
      </c>
      <c r="N61" s="152">
        <v>0</v>
      </c>
    </row>
    <row r="62" spans="1:14" ht="33" customHeight="1" x14ac:dyDescent="0.2">
      <c r="A62" s="80" t="s">
        <v>296</v>
      </c>
      <c r="B62" s="62">
        <v>0</v>
      </c>
      <c r="C62" s="62">
        <v>0</v>
      </c>
      <c r="D62" s="62">
        <v>0</v>
      </c>
      <c r="E62" s="62">
        <v>0</v>
      </c>
      <c r="F62" s="62">
        <v>0</v>
      </c>
      <c r="G62" s="62">
        <v>0</v>
      </c>
      <c r="H62" s="62">
        <v>0</v>
      </c>
      <c r="I62" s="62">
        <v>0</v>
      </c>
      <c r="J62" s="62">
        <v>0</v>
      </c>
      <c r="K62" s="62">
        <v>0</v>
      </c>
      <c r="L62" s="62">
        <v>0</v>
      </c>
      <c r="M62" s="62">
        <v>0</v>
      </c>
      <c r="N62" s="155">
        <v>0</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155">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155">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155">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155">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155">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155">
        <v>0</v>
      </c>
    </row>
    <row r="69" spans="1:14" ht="33" customHeight="1" thickBot="1" x14ac:dyDescent="0.25">
      <c r="A69" s="65" t="s">
        <v>303</v>
      </c>
      <c r="B69" s="66">
        <v>1880</v>
      </c>
      <c r="C69" s="66">
        <v>532.83000000000004</v>
      </c>
      <c r="D69" s="66">
        <v>675.38</v>
      </c>
      <c r="E69" s="66">
        <v>1494</v>
      </c>
      <c r="F69" s="66">
        <v>3540.98</v>
      </c>
      <c r="G69" s="66">
        <v>1912.44</v>
      </c>
      <c r="H69" s="66">
        <v>1595.58</v>
      </c>
      <c r="I69" s="66">
        <v>2873</v>
      </c>
      <c r="J69" s="66">
        <v>2.5</v>
      </c>
      <c r="K69" s="66">
        <v>0</v>
      </c>
      <c r="L69" s="66">
        <v>0</v>
      </c>
      <c r="M69" s="66">
        <v>1135.5</v>
      </c>
      <c r="N69" s="152">
        <v>15642.21</v>
      </c>
    </row>
    <row r="70" spans="1:14" ht="33" customHeight="1" x14ac:dyDescent="0.2">
      <c r="A70" s="80" t="s">
        <v>304</v>
      </c>
      <c r="B70" s="62">
        <v>1400</v>
      </c>
      <c r="C70" s="62">
        <v>52.83</v>
      </c>
      <c r="D70" s="62">
        <v>0</v>
      </c>
      <c r="E70" s="62">
        <v>1494</v>
      </c>
      <c r="F70" s="62">
        <v>3060.98</v>
      </c>
      <c r="G70" s="62">
        <v>1912.44</v>
      </c>
      <c r="H70" s="62">
        <v>1595.58</v>
      </c>
      <c r="I70" s="62">
        <v>2873</v>
      </c>
      <c r="J70" s="62">
        <v>2.5</v>
      </c>
      <c r="K70" s="62">
        <v>0</v>
      </c>
      <c r="L70" s="62">
        <v>0</v>
      </c>
      <c r="M70" s="62">
        <v>1135.5</v>
      </c>
      <c r="N70" s="155">
        <v>13526.83</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155">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155">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155">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155">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155">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155">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155">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155">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155">
        <v>0</v>
      </c>
    </row>
    <row r="80" spans="1:14" ht="33" customHeight="1" x14ac:dyDescent="0.2">
      <c r="A80" s="80" t="s">
        <v>314</v>
      </c>
      <c r="B80" s="62">
        <v>480</v>
      </c>
      <c r="C80" s="62">
        <v>480</v>
      </c>
      <c r="D80" s="62">
        <v>530</v>
      </c>
      <c r="E80" s="62">
        <v>0</v>
      </c>
      <c r="F80" s="62">
        <v>480</v>
      </c>
      <c r="G80" s="62">
        <v>0</v>
      </c>
      <c r="H80" s="62">
        <v>0</v>
      </c>
      <c r="I80" s="62">
        <v>0</v>
      </c>
      <c r="J80" s="62">
        <v>0</v>
      </c>
      <c r="K80" s="62">
        <v>0</v>
      </c>
      <c r="L80" s="62">
        <v>0</v>
      </c>
      <c r="M80" s="62">
        <v>0</v>
      </c>
      <c r="N80" s="155">
        <v>1970</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155">
        <v>0</v>
      </c>
    </row>
    <row r="82" spans="1:14" ht="33" customHeight="1" x14ac:dyDescent="0.2">
      <c r="A82" s="80" t="s">
        <v>316</v>
      </c>
      <c r="B82" s="62">
        <v>0</v>
      </c>
      <c r="C82" s="62">
        <v>0</v>
      </c>
      <c r="D82" s="62">
        <v>145.38</v>
      </c>
      <c r="E82" s="62">
        <v>0</v>
      </c>
      <c r="F82" s="62">
        <v>0</v>
      </c>
      <c r="G82" s="62">
        <v>0</v>
      </c>
      <c r="H82" s="62">
        <v>0</v>
      </c>
      <c r="I82" s="62">
        <v>0</v>
      </c>
      <c r="J82" s="62">
        <v>0</v>
      </c>
      <c r="K82" s="62">
        <v>0</v>
      </c>
      <c r="L82" s="62">
        <v>0</v>
      </c>
      <c r="M82" s="62">
        <v>0</v>
      </c>
      <c r="N82" s="155">
        <v>145.38</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155">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155">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152">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155">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155">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155">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155">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155">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155">
        <v>0</v>
      </c>
    </row>
    <row r="92" spans="1:14" ht="33" customHeight="1" thickBot="1" x14ac:dyDescent="0.25">
      <c r="A92" s="65" t="s">
        <v>325</v>
      </c>
      <c r="B92" s="66">
        <v>0</v>
      </c>
      <c r="C92" s="66">
        <v>0</v>
      </c>
      <c r="D92" s="66">
        <v>362.88</v>
      </c>
      <c r="E92" s="66">
        <v>-1</v>
      </c>
      <c r="F92" s="66">
        <v>0</v>
      </c>
      <c r="G92" s="66">
        <v>0</v>
      </c>
      <c r="H92" s="66">
        <v>0</v>
      </c>
      <c r="I92" s="66">
        <v>0</v>
      </c>
      <c r="J92" s="66">
        <v>0</v>
      </c>
      <c r="K92" s="66">
        <v>0</v>
      </c>
      <c r="L92" s="66">
        <v>0</v>
      </c>
      <c r="M92" s="66">
        <v>0</v>
      </c>
      <c r="N92" s="152">
        <v>361.88</v>
      </c>
    </row>
    <row r="93" spans="1:14" ht="33" customHeight="1" x14ac:dyDescent="0.2">
      <c r="A93" s="80" t="s">
        <v>326</v>
      </c>
      <c r="B93" s="62">
        <v>0</v>
      </c>
      <c r="C93" s="62">
        <v>0</v>
      </c>
      <c r="D93" s="62">
        <v>362.88</v>
      </c>
      <c r="E93" s="62">
        <v>-1</v>
      </c>
      <c r="F93" s="62">
        <v>0</v>
      </c>
      <c r="G93" s="62">
        <v>0</v>
      </c>
      <c r="H93" s="62">
        <v>0</v>
      </c>
      <c r="I93" s="62">
        <v>0</v>
      </c>
      <c r="J93" s="62">
        <v>0</v>
      </c>
      <c r="K93" s="62">
        <v>0</v>
      </c>
      <c r="L93" s="62">
        <v>0</v>
      </c>
      <c r="M93" s="62">
        <v>0</v>
      </c>
      <c r="N93" s="156">
        <v>361.88</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156">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156">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156">
        <v>0</v>
      </c>
    </row>
    <row r="97" spans="1:14" ht="33" customHeight="1" thickBot="1" x14ac:dyDescent="0.25">
      <c r="A97" s="65" t="s">
        <v>329</v>
      </c>
      <c r="B97" s="66">
        <v>12014</v>
      </c>
      <c r="C97" s="66">
        <v>14382.98</v>
      </c>
      <c r="D97" s="66">
        <v>12377.400000000003</v>
      </c>
      <c r="E97" s="66">
        <v>8296.56</v>
      </c>
      <c r="F97" s="66">
        <v>15695.619999999999</v>
      </c>
      <c r="G97" s="66">
        <v>30853.660000000003</v>
      </c>
      <c r="H97" s="66">
        <v>24669.64</v>
      </c>
      <c r="I97" s="66">
        <v>23486</v>
      </c>
      <c r="J97" s="66">
        <v>26740.309000000001</v>
      </c>
      <c r="K97" s="66">
        <v>23926.471000000001</v>
      </c>
      <c r="L97" s="66">
        <v>21287.69</v>
      </c>
      <c r="M97" s="66">
        <v>12260.7</v>
      </c>
      <c r="N97" s="152">
        <v>225991.03</v>
      </c>
    </row>
    <row r="98" spans="1:14" ht="33" customHeight="1" x14ac:dyDescent="0.2">
      <c r="A98" s="80" t="s">
        <v>330</v>
      </c>
      <c r="B98" s="62">
        <v>-22</v>
      </c>
      <c r="C98" s="62">
        <v>0</v>
      </c>
      <c r="D98" s="62">
        <v>0</v>
      </c>
      <c r="E98" s="62">
        <v>0</v>
      </c>
      <c r="F98" s="62">
        <v>11559.56</v>
      </c>
      <c r="G98" s="62">
        <v>16759.540000000005</v>
      </c>
      <c r="H98" s="62">
        <v>16978.7</v>
      </c>
      <c r="I98" s="62">
        <v>10233</v>
      </c>
      <c r="J98" s="62">
        <v>20210.909</v>
      </c>
      <c r="K98" s="62">
        <v>8980.8909999999996</v>
      </c>
      <c r="L98" s="62">
        <v>1</v>
      </c>
      <c r="M98" s="62">
        <v>0</v>
      </c>
      <c r="N98" s="155">
        <v>84701.6</v>
      </c>
    </row>
    <row r="99" spans="1:14" ht="33" customHeight="1" x14ac:dyDescent="0.2">
      <c r="A99" s="80" t="s">
        <v>331</v>
      </c>
      <c r="B99" s="62">
        <v>0</v>
      </c>
      <c r="C99" s="62">
        <v>0</v>
      </c>
      <c r="D99" s="62">
        <v>0</v>
      </c>
      <c r="E99" s="62">
        <v>0</v>
      </c>
      <c r="F99" s="62">
        <v>0</v>
      </c>
      <c r="G99" s="62">
        <v>0</v>
      </c>
      <c r="H99" s="62">
        <v>0</v>
      </c>
      <c r="I99" s="62">
        <v>0</v>
      </c>
      <c r="J99" s="62">
        <v>0</v>
      </c>
      <c r="K99" s="62">
        <v>2689.2200000000003</v>
      </c>
      <c r="L99" s="62">
        <v>14548.73</v>
      </c>
      <c r="M99" s="62">
        <v>0</v>
      </c>
      <c r="N99" s="155">
        <v>17237.95</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155">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155">
        <v>0</v>
      </c>
    </row>
    <row r="102" spans="1:14" ht="33" customHeight="1" x14ac:dyDescent="0.2">
      <c r="A102" s="80" t="s">
        <v>334</v>
      </c>
      <c r="B102" s="62">
        <v>12036</v>
      </c>
      <c r="C102" s="62">
        <v>14382.98</v>
      </c>
      <c r="D102" s="62">
        <v>12377.400000000003</v>
      </c>
      <c r="E102" s="62">
        <v>8296.56</v>
      </c>
      <c r="F102" s="62">
        <v>4136.0600000000004</v>
      </c>
      <c r="G102" s="62">
        <v>14094.119999999999</v>
      </c>
      <c r="H102" s="62">
        <v>7690.94</v>
      </c>
      <c r="I102" s="62">
        <v>13253</v>
      </c>
      <c r="J102" s="62">
        <v>6529.4</v>
      </c>
      <c r="K102" s="62">
        <v>12256.36</v>
      </c>
      <c r="L102" s="62">
        <v>6737.96</v>
      </c>
      <c r="M102" s="62">
        <v>12260.7</v>
      </c>
      <c r="N102" s="155">
        <v>124051.48</v>
      </c>
    </row>
    <row r="103" spans="1:14" ht="33" customHeight="1" x14ac:dyDescent="0.2">
      <c r="A103" s="80" t="s">
        <v>335</v>
      </c>
      <c r="B103" s="62">
        <v>0</v>
      </c>
      <c r="C103" s="62">
        <v>0</v>
      </c>
      <c r="D103" s="62">
        <v>0</v>
      </c>
      <c r="E103" s="62">
        <v>0</v>
      </c>
      <c r="F103" s="62">
        <v>0</v>
      </c>
      <c r="G103" s="62">
        <v>0</v>
      </c>
      <c r="H103" s="62">
        <v>0</v>
      </c>
      <c r="I103" s="62">
        <v>0</v>
      </c>
      <c r="J103" s="62">
        <v>0</v>
      </c>
      <c r="K103" s="62">
        <v>0</v>
      </c>
      <c r="L103" s="62">
        <v>0</v>
      </c>
      <c r="M103" s="62">
        <v>0</v>
      </c>
      <c r="N103" s="155">
        <v>0</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155">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155">
        <v>0</v>
      </c>
    </row>
    <row r="106" spans="1:14" ht="33" customHeight="1" thickBot="1" x14ac:dyDescent="0.25">
      <c r="A106" s="65" t="s">
        <v>336</v>
      </c>
      <c r="B106" s="66">
        <v>0</v>
      </c>
      <c r="C106" s="66">
        <v>0</v>
      </c>
      <c r="D106" s="66">
        <v>0</v>
      </c>
      <c r="E106" s="66">
        <v>0</v>
      </c>
      <c r="F106" s="66">
        <v>0</v>
      </c>
      <c r="G106" s="66">
        <v>0</v>
      </c>
      <c r="H106" s="66">
        <v>0</v>
      </c>
      <c r="I106" s="66">
        <v>0</v>
      </c>
      <c r="J106" s="66">
        <v>0</v>
      </c>
      <c r="K106" s="66">
        <v>0</v>
      </c>
      <c r="L106" s="66">
        <v>0</v>
      </c>
      <c r="M106" s="66">
        <v>0</v>
      </c>
      <c r="N106" s="152">
        <v>0</v>
      </c>
    </row>
    <row r="107" spans="1:14" ht="33" customHeight="1" x14ac:dyDescent="0.2">
      <c r="A107" s="80" t="s">
        <v>337</v>
      </c>
      <c r="B107" s="62">
        <v>0</v>
      </c>
      <c r="C107" s="62">
        <v>0</v>
      </c>
      <c r="D107" s="62">
        <v>0</v>
      </c>
      <c r="E107" s="62">
        <v>0</v>
      </c>
      <c r="F107" s="62">
        <v>0</v>
      </c>
      <c r="G107" s="62">
        <v>0</v>
      </c>
      <c r="H107" s="62">
        <v>0</v>
      </c>
      <c r="I107" s="62">
        <v>0</v>
      </c>
      <c r="J107" s="62">
        <v>0</v>
      </c>
      <c r="K107" s="62">
        <v>0</v>
      </c>
      <c r="L107" s="62">
        <v>0</v>
      </c>
      <c r="M107" s="62">
        <v>0</v>
      </c>
      <c r="N107" s="155">
        <v>0</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155">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155">
        <v>0</v>
      </c>
    </row>
    <row r="110" spans="1:14" ht="33" customHeight="1" thickBot="1" x14ac:dyDescent="0.25">
      <c r="A110" s="65" t="s">
        <v>339</v>
      </c>
      <c r="B110" s="66">
        <v>0</v>
      </c>
      <c r="C110" s="66">
        <v>0</v>
      </c>
      <c r="D110" s="66">
        <v>0</v>
      </c>
      <c r="E110" s="66">
        <v>0</v>
      </c>
      <c r="F110" s="66">
        <v>0</v>
      </c>
      <c r="G110" s="66">
        <v>0</v>
      </c>
      <c r="H110" s="66">
        <v>0</v>
      </c>
      <c r="I110" s="66">
        <v>0</v>
      </c>
      <c r="J110" s="66">
        <v>0</v>
      </c>
      <c r="K110" s="66">
        <v>0</v>
      </c>
      <c r="L110" s="66">
        <v>0</v>
      </c>
      <c r="M110" s="66">
        <v>0</v>
      </c>
      <c r="N110" s="152">
        <v>0</v>
      </c>
    </row>
    <row r="111" spans="1:14" ht="33" customHeight="1" thickBot="1" x14ac:dyDescent="0.25">
      <c r="A111" s="81" t="s">
        <v>339</v>
      </c>
      <c r="B111" s="70">
        <v>0</v>
      </c>
      <c r="C111" s="70">
        <v>0</v>
      </c>
      <c r="D111" s="70">
        <v>0</v>
      </c>
      <c r="E111" s="70">
        <v>0</v>
      </c>
      <c r="F111" s="70">
        <v>0</v>
      </c>
      <c r="G111" s="70">
        <v>0</v>
      </c>
      <c r="H111" s="70">
        <v>0</v>
      </c>
      <c r="I111" s="70">
        <v>0</v>
      </c>
      <c r="J111" s="70">
        <v>0</v>
      </c>
      <c r="K111" s="70">
        <v>0</v>
      </c>
      <c r="L111" s="70">
        <v>0</v>
      </c>
      <c r="M111" s="70">
        <v>0</v>
      </c>
      <c r="N111" s="157">
        <v>0</v>
      </c>
    </row>
    <row r="112" spans="1:14" ht="33" customHeight="1" thickBot="1" x14ac:dyDescent="0.25">
      <c r="A112" s="112" t="s">
        <v>250</v>
      </c>
      <c r="B112" s="115">
        <v>286999</v>
      </c>
      <c r="C112" s="115">
        <v>253000.16999999998</v>
      </c>
      <c r="D112" s="115">
        <v>298000.78000000003</v>
      </c>
      <c r="E112" s="115">
        <v>270000.09499999997</v>
      </c>
      <c r="F112" s="115">
        <v>225001.0916666667</v>
      </c>
      <c r="G112" s="115">
        <v>253000</v>
      </c>
      <c r="H112" s="115">
        <v>285999.66159999999</v>
      </c>
      <c r="I112" s="115">
        <v>340000</v>
      </c>
      <c r="J112" s="115">
        <v>246000.00000000003</v>
      </c>
      <c r="K112" s="115">
        <v>300000.00000000012</v>
      </c>
      <c r="L112" s="115">
        <v>289000</v>
      </c>
      <c r="M112" s="115">
        <v>266955.89999999997</v>
      </c>
      <c r="N112" s="115">
        <v>3313956.6982666668</v>
      </c>
    </row>
    <row r="113" spans="1:14" ht="33" customHeight="1" x14ac:dyDescent="0.2"/>
    <row r="114" spans="1:14" ht="33" customHeight="1" x14ac:dyDescent="0.2">
      <c r="A114" s="85"/>
    </row>
    <row r="115" spans="1:14" ht="33" customHeight="1" x14ac:dyDescent="0.2">
      <c r="A115" s="220" t="s">
        <v>363</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1499.07</v>
      </c>
      <c r="D118" s="61">
        <v>0</v>
      </c>
      <c r="E118" s="61">
        <v>0</v>
      </c>
      <c r="F118" s="61">
        <v>0</v>
      </c>
      <c r="G118" s="61">
        <v>0</v>
      </c>
      <c r="H118" s="61">
        <v>0</v>
      </c>
      <c r="I118" s="61">
        <v>0</v>
      </c>
      <c r="J118" s="61">
        <v>0</v>
      </c>
      <c r="K118" s="61">
        <v>741.02</v>
      </c>
      <c r="L118" s="61">
        <v>1689.64</v>
      </c>
      <c r="M118" s="61">
        <v>955.17</v>
      </c>
      <c r="N118" s="61">
        <v>4884.8999999999996</v>
      </c>
    </row>
    <row r="119" spans="1:14" ht="33" customHeight="1" x14ac:dyDescent="0.2">
      <c r="A119" s="77" t="s">
        <v>252</v>
      </c>
      <c r="B119" s="64">
        <v>0</v>
      </c>
      <c r="C119" s="62">
        <v>1499.07</v>
      </c>
      <c r="D119" s="62">
        <v>0</v>
      </c>
      <c r="E119" s="62">
        <v>0</v>
      </c>
      <c r="F119" s="62">
        <v>0</v>
      </c>
      <c r="G119" s="62">
        <v>0</v>
      </c>
      <c r="H119" s="62">
        <v>0</v>
      </c>
      <c r="I119" s="62">
        <v>0</v>
      </c>
      <c r="J119" s="62">
        <v>0</v>
      </c>
      <c r="K119" s="62">
        <v>0</v>
      </c>
      <c r="L119" s="62">
        <v>0</v>
      </c>
      <c r="M119" s="62">
        <v>0</v>
      </c>
      <c r="N119" s="63">
        <v>1499.07</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741.02</v>
      </c>
      <c r="L123" s="62">
        <v>1689.64</v>
      </c>
      <c r="M123" s="62">
        <v>955.17</v>
      </c>
      <c r="N123" s="63">
        <v>3385.83</v>
      </c>
    </row>
    <row r="124" spans="1:14" ht="33" customHeight="1" thickBot="1" x14ac:dyDescent="0.25">
      <c r="A124" s="65" t="s">
        <v>256</v>
      </c>
      <c r="B124" s="66">
        <v>33965.869999999995</v>
      </c>
      <c r="C124" s="66">
        <v>33283.89</v>
      </c>
      <c r="D124" s="66">
        <v>58570.43</v>
      </c>
      <c r="E124" s="66">
        <v>55562.27</v>
      </c>
      <c r="F124" s="66">
        <v>21289.35</v>
      </c>
      <c r="G124" s="66">
        <v>56583.060000000005</v>
      </c>
      <c r="H124" s="66">
        <v>42981.18</v>
      </c>
      <c r="I124" s="66">
        <v>52720.71</v>
      </c>
      <c r="J124" s="66">
        <v>27634.509999999995</v>
      </c>
      <c r="K124" s="66">
        <v>53617.61</v>
      </c>
      <c r="L124" s="66">
        <v>35836.01</v>
      </c>
      <c r="M124" s="66">
        <v>29785.120000000003</v>
      </c>
      <c r="N124" s="66">
        <v>501830.01000000013</v>
      </c>
    </row>
    <row r="125" spans="1:14" ht="33" customHeight="1" x14ac:dyDescent="0.2">
      <c r="A125" s="80" t="s">
        <v>257</v>
      </c>
      <c r="B125" s="62">
        <v>33.44</v>
      </c>
      <c r="C125" s="62">
        <v>0</v>
      </c>
      <c r="D125" s="62">
        <v>0</v>
      </c>
      <c r="E125" s="62">
        <v>0</v>
      </c>
      <c r="F125" s="62">
        <v>237.95</v>
      </c>
      <c r="G125" s="62">
        <v>0</v>
      </c>
      <c r="H125" s="62">
        <v>0</v>
      </c>
      <c r="I125" s="62">
        <v>0</v>
      </c>
      <c r="J125" s="62">
        <v>0</v>
      </c>
      <c r="K125" s="62">
        <v>0</v>
      </c>
      <c r="L125" s="62">
        <v>0</v>
      </c>
      <c r="M125" s="62">
        <v>0</v>
      </c>
      <c r="N125" s="63">
        <v>271.39</v>
      </c>
    </row>
    <row r="126" spans="1:14" ht="33" customHeight="1" x14ac:dyDescent="0.2">
      <c r="A126" s="80" t="s">
        <v>258</v>
      </c>
      <c r="B126" s="62">
        <v>26395.91</v>
      </c>
      <c r="C126" s="62">
        <v>27894.84</v>
      </c>
      <c r="D126" s="62">
        <v>51818.54</v>
      </c>
      <c r="E126" s="62">
        <v>46660.82</v>
      </c>
      <c r="F126" s="62">
        <v>17561.57</v>
      </c>
      <c r="G126" s="62">
        <v>46927.05</v>
      </c>
      <c r="H126" s="62">
        <v>32863.4</v>
      </c>
      <c r="I126" s="62">
        <v>49291.42</v>
      </c>
      <c r="J126" s="62">
        <v>19143.999999999996</v>
      </c>
      <c r="K126" s="62">
        <v>46155.08</v>
      </c>
      <c r="L126" s="62">
        <v>28736.99</v>
      </c>
      <c r="M126" s="62">
        <v>22805.72</v>
      </c>
      <c r="N126" s="63">
        <v>416255.34000000008</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5826.52</v>
      </c>
      <c r="C128" s="62">
        <v>3979.05</v>
      </c>
      <c r="D128" s="62">
        <v>5281.89</v>
      </c>
      <c r="E128" s="62">
        <v>7161.45</v>
      </c>
      <c r="F128" s="62">
        <v>1659.83</v>
      </c>
      <c r="G128" s="62">
        <v>7916.01</v>
      </c>
      <c r="H128" s="62">
        <v>8241.7800000000007</v>
      </c>
      <c r="I128" s="62">
        <v>999.29</v>
      </c>
      <c r="J128" s="62">
        <v>6787.51</v>
      </c>
      <c r="K128" s="62">
        <v>6022.53</v>
      </c>
      <c r="L128" s="62">
        <v>4369.0200000000004</v>
      </c>
      <c r="M128" s="62">
        <v>5119.3999999999996</v>
      </c>
      <c r="N128" s="63">
        <v>63364.280000000006</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1710</v>
      </c>
      <c r="C130" s="62">
        <v>1410</v>
      </c>
      <c r="D130" s="62">
        <v>1470</v>
      </c>
      <c r="E130" s="62">
        <v>1740</v>
      </c>
      <c r="F130" s="62">
        <v>1830</v>
      </c>
      <c r="G130" s="62">
        <v>1740</v>
      </c>
      <c r="H130" s="62">
        <v>1876</v>
      </c>
      <c r="I130" s="62">
        <v>2430</v>
      </c>
      <c r="J130" s="62">
        <v>1703</v>
      </c>
      <c r="K130" s="62">
        <v>1440</v>
      </c>
      <c r="L130" s="62">
        <v>2730</v>
      </c>
      <c r="M130" s="62">
        <v>1860</v>
      </c>
      <c r="N130" s="63">
        <v>21939</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1850</v>
      </c>
      <c r="C136" s="67">
        <v>1052</v>
      </c>
      <c r="D136" s="67">
        <v>1022</v>
      </c>
      <c r="E136" s="67">
        <v>748</v>
      </c>
      <c r="F136" s="67">
        <v>888</v>
      </c>
      <c r="G136" s="67">
        <v>1872</v>
      </c>
      <c r="H136" s="67">
        <v>2684</v>
      </c>
      <c r="I136" s="67">
        <v>2786</v>
      </c>
      <c r="J136" s="67">
        <v>1792</v>
      </c>
      <c r="K136" s="67">
        <v>1980</v>
      </c>
      <c r="L136" s="67">
        <v>2552</v>
      </c>
      <c r="M136" s="67">
        <v>1974</v>
      </c>
      <c r="N136" s="67">
        <v>21200</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1850</v>
      </c>
      <c r="C138" s="62">
        <v>1052</v>
      </c>
      <c r="D138" s="62">
        <v>1022</v>
      </c>
      <c r="E138" s="62">
        <v>748</v>
      </c>
      <c r="F138" s="62">
        <v>888</v>
      </c>
      <c r="G138" s="62">
        <v>1872</v>
      </c>
      <c r="H138" s="62">
        <v>2684</v>
      </c>
      <c r="I138" s="62">
        <v>2786</v>
      </c>
      <c r="J138" s="62">
        <v>1792</v>
      </c>
      <c r="K138" s="62">
        <v>1980</v>
      </c>
      <c r="L138" s="62">
        <v>2552</v>
      </c>
      <c r="M138" s="62">
        <v>1974</v>
      </c>
      <c r="N138" s="68">
        <v>21200</v>
      </c>
    </row>
    <row r="139" spans="1:14" ht="33" customHeight="1" thickBot="1" x14ac:dyDescent="0.25">
      <c r="A139" s="65" t="s">
        <v>271</v>
      </c>
      <c r="B139" s="66">
        <v>219972.68999999997</v>
      </c>
      <c r="C139" s="66">
        <v>213001.64</v>
      </c>
      <c r="D139" s="66">
        <v>218671.40000000002</v>
      </c>
      <c r="E139" s="66">
        <v>187823.85</v>
      </c>
      <c r="F139" s="66">
        <v>211407.53</v>
      </c>
      <c r="G139" s="66">
        <v>190159.64</v>
      </c>
      <c r="H139" s="66">
        <v>255235.36</v>
      </c>
      <c r="I139" s="66">
        <v>240403.27000000002</v>
      </c>
      <c r="J139" s="66">
        <v>246461.26000000007</v>
      </c>
      <c r="K139" s="66">
        <v>244484.36</v>
      </c>
      <c r="L139" s="66">
        <v>218289</v>
      </c>
      <c r="M139" s="66">
        <v>255133.34000000003</v>
      </c>
      <c r="N139" s="66">
        <v>2701043.34</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37542.85</v>
      </c>
      <c r="C143" s="62">
        <v>74934.16</v>
      </c>
      <c r="D143" s="62">
        <v>103186.74</v>
      </c>
      <c r="E143" s="62">
        <v>52763.59</v>
      </c>
      <c r="F143" s="62">
        <v>9352.2900000000009</v>
      </c>
      <c r="G143" s="62">
        <v>75050.39</v>
      </c>
      <c r="H143" s="62">
        <v>169502.6</v>
      </c>
      <c r="I143" s="62">
        <v>111040.91</v>
      </c>
      <c r="J143" s="62">
        <v>154306.04000000004</v>
      </c>
      <c r="K143" s="62">
        <v>135708.71</v>
      </c>
      <c r="L143" s="62">
        <v>104023.59</v>
      </c>
      <c r="M143" s="62">
        <v>57230.57</v>
      </c>
      <c r="N143" s="68">
        <v>1084642.44</v>
      </c>
    </row>
    <row r="144" spans="1:14" ht="33" customHeight="1" x14ac:dyDescent="0.2">
      <c r="A144" s="80" t="s">
        <v>276</v>
      </c>
      <c r="B144" s="62">
        <v>9620</v>
      </c>
      <c r="C144" s="62">
        <v>5080</v>
      </c>
      <c r="D144" s="62">
        <v>4920</v>
      </c>
      <c r="E144" s="62">
        <v>3000</v>
      </c>
      <c r="F144" s="62">
        <v>2790</v>
      </c>
      <c r="G144" s="62">
        <v>4490</v>
      </c>
      <c r="H144" s="62">
        <v>10690</v>
      </c>
      <c r="I144" s="62">
        <v>9230</v>
      </c>
      <c r="J144" s="62">
        <v>7610</v>
      </c>
      <c r="K144" s="62">
        <v>8390</v>
      </c>
      <c r="L144" s="62">
        <v>7370</v>
      </c>
      <c r="M144" s="62">
        <v>8410</v>
      </c>
      <c r="N144" s="68">
        <v>81600</v>
      </c>
    </row>
    <row r="145" spans="1:14" ht="33" customHeight="1" x14ac:dyDescent="0.2">
      <c r="A145" s="80" t="s">
        <v>277</v>
      </c>
      <c r="B145" s="62">
        <v>21246.880000000001</v>
      </c>
      <c r="C145" s="62">
        <v>18597.2</v>
      </c>
      <c r="D145" s="62">
        <v>3170.38</v>
      </c>
      <c r="E145" s="62">
        <v>4395.0200000000004</v>
      </c>
      <c r="F145" s="62">
        <v>0</v>
      </c>
      <c r="G145" s="62">
        <v>0</v>
      </c>
      <c r="H145" s="62">
        <v>0</v>
      </c>
      <c r="I145" s="62">
        <v>1166.29</v>
      </c>
      <c r="J145" s="62">
        <v>0</v>
      </c>
      <c r="K145" s="62">
        <v>971.82</v>
      </c>
      <c r="L145" s="62">
        <v>12547.01</v>
      </c>
      <c r="M145" s="62">
        <v>39179.01</v>
      </c>
      <c r="N145" s="68">
        <v>101273.61</v>
      </c>
    </row>
    <row r="146" spans="1:14" ht="33" customHeight="1" x14ac:dyDescent="0.2">
      <c r="A146" s="80" t="s">
        <v>278</v>
      </c>
      <c r="B146" s="62">
        <v>2907.48</v>
      </c>
      <c r="C146" s="62">
        <v>0</v>
      </c>
      <c r="D146" s="62">
        <v>0</v>
      </c>
      <c r="E146" s="62">
        <v>0</v>
      </c>
      <c r="F146" s="62">
        <v>0</v>
      </c>
      <c r="G146" s="62">
        <v>0</v>
      </c>
      <c r="H146" s="62">
        <v>0</v>
      </c>
      <c r="I146" s="62">
        <v>0</v>
      </c>
      <c r="J146" s="62">
        <v>0</v>
      </c>
      <c r="K146" s="62">
        <v>0</v>
      </c>
      <c r="L146" s="62">
        <v>0</v>
      </c>
      <c r="M146" s="62">
        <v>0</v>
      </c>
      <c r="N146" s="68">
        <v>2907.48</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145819.57999999999</v>
      </c>
      <c r="C148" s="62">
        <v>112160.28</v>
      </c>
      <c r="D148" s="62">
        <v>104449.28</v>
      </c>
      <c r="E148" s="62">
        <v>126319.24</v>
      </c>
      <c r="F148" s="62">
        <v>197450.23999999999</v>
      </c>
      <c r="G148" s="62">
        <v>107728.25</v>
      </c>
      <c r="H148" s="62">
        <v>70485.759999999995</v>
      </c>
      <c r="I148" s="62">
        <v>111476.07</v>
      </c>
      <c r="J148" s="62">
        <v>78699.220000000016</v>
      </c>
      <c r="K148" s="62">
        <v>95142.83</v>
      </c>
      <c r="L148" s="62">
        <v>90102.399999999994</v>
      </c>
      <c r="M148" s="62">
        <v>146430.76</v>
      </c>
      <c r="N148" s="68">
        <v>1386263.91</v>
      </c>
    </row>
    <row r="149" spans="1:14" ht="33" customHeight="1" x14ac:dyDescent="0.2">
      <c r="A149" s="80" t="s">
        <v>281</v>
      </c>
      <c r="B149" s="62">
        <v>0</v>
      </c>
      <c r="C149" s="62">
        <v>0</v>
      </c>
      <c r="D149" s="62">
        <v>0</v>
      </c>
      <c r="E149" s="62">
        <v>0</v>
      </c>
      <c r="F149" s="62">
        <v>0</v>
      </c>
      <c r="G149" s="62">
        <v>0</v>
      </c>
      <c r="H149" s="62">
        <v>0</v>
      </c>
      <c r="I149" s="62">
        <v>0</v>
      </c>
      <c r="J149" s="62">
        <v>0</v>
      </c>
      <c r="K149" s="62">
        <v>0</v>
      </c>
      <c r="L149" s="62">
        <v>450</v>
      </c>
      <c r="M149" s="62">
        <v>0</v>
      </c>
      <c r="N149" s="68">
        <v>450</v>
      </c>
    </row>
    <row r="150" spans="1:14" ht="33" customHeight="1" thickBot="1" x14ac:dyDescent="0.25">
      <c r="A150" s="80" t="s">
        <v>282</v>
      </c>
      <c r="B150" s="62">
        <v>2835.9</v>
      </c>
      <c r="C150" s="62">
        <v>2230</v>
      </c>
      <c r="D150" s="62">
        <v>2945</v>
      </c>
      <c r="E150" s="62">
        <v>1346</v>
      </c>
      <c r="F150" s="62">
        <v>1815</v>
      </c>
      <c r="G150" s="62">
        <v>2891</v>
      </c>
      <c r="H150" s="62">
        <v>4557</v>
      </c>
      <c r="I150" s="62">
        <v>7490</v>
      </c>
      <c r="J150" s="62">
        <v>5846</v>
      </c>
      <c r="K150" s="62">
        <v>4271</v>
      </c>
      <c r="L150" s="62">
        <v>3796</v>
      </c>
      <c r="M150" s="62">
        <v>3883</v>
      </c>
      <c r="N150" s="68">
        <v>43905.9</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20487.8</v>
      </c>
      <c r="C153" s="66">
        <v>16360.42</v>
      </c>
      <c r="D153" s="66">
        <v>10717.78</v>
      </c>
      <c r="E153" s="66">
        <v>16096.66</v>
      </c>
      <c r="F153" s="66">
        <v>14580.5</v>
      </c>
      <c r="G153" s="66">
        <v>15971.82</v>
      </c>
      <c r="H153" s="66">
        <v>12218.79</v>
      </c>
      <c r="I153" s="66">
        <v>20510.100000000002</v>
      </c>
      <c r="J153" s="66">
        <v>20829.170000000002</v>
      </c>
      <c r="K153" s="66">
        <v>15187.640000000001</v>
      </c>
      <c r="L153" s="66">
        <v>18269.900000000001</v>
      </c>
      <c r="M153" s="66">
        <v>24318.91</v>
      </c>
      <c r="N153" s="66">
        <v>205549.49</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19982.5</v>
      </c>
      <c r="C155" s="62">
        <v>16360.42</v>
      </c>
      <c r="D155" s="62">
        <v>10717.78</v>
      </c>
      <c r="E155" s="62">
        <v>16096.66</v>
      </c>
      <c r="F155" s="62">
        <v>14580.5</v>
      </c>
      <c r="G155" s="62">
        <v>15971.82</v>
      </c>
      <c r="H155" s="62">
        <v>12218.79</v>
      </c>
      <c r="I155" s="62">
        <v>18990.150000000001</v>
      </c>
      <c r="J155" s="62">
        <v>20829.170000000002</v>
      </c>
      <c r="K155" s="62">
        <v>14072.69</v>
      </c>
      <c r="L155" s="62">
        <v>18269.900000000001</v>
      </c>
      <c r="M155" s="62">
        <v>24318.91</v>
      </c>
      <c r="N155" s="68">
        <v>202409.29</v>
      </c>
    </row>
    <row r="156" spans="1:14" ht="33" customHeight="1" x14ac:dyDescent="0.2">
      <c r="A156" s="80" t="s">
        <v>287</v>
      </c>
      <c r="B156" s="62">
        <v>505.3</v>
      </c>
      <c r="C156" s="62">
        <v>0</v>
      </c>
      <c r="D156" s="62">
        <v>0</v>
      </c>
      <c r="E156" s="62">
        <v>0</v>
      </c>
      <c r="F156" s="62">
        <v>0</v>
      </c>
      <c r="G156" s="62">
        <v>0</v>
      </c>
      <c r="H156" s="62">
        <v>0</v>
      </c>
      <c r="I156" s="62">
        <v>0</v>
      </c>
      <c r="J156" s="62">
        <v>0</v>
      </c>
      <c r="K156" s="62">
        <v>0</v>
      </c>
      <c r="L156" s="62">
        <v>0</v>
      </c>
      <c r="M156" s="62">
        <v>0</v>
      </c>
      <c r="N156" s="68">
        <v>505.3</v>
      </c>
    </row>
    <row r="157" spans="1:14" ht="33" customHeight="1" x14ac:dyDescent="0.2">
      <c r="A157" s="80" t="s">
        <v>288</v>
      </c>
      <c r="B157" s="62">
        <v>0</v>
      </c>
      <c r="C157" s="62">
        <v>0</v>
      </c>
      <c r="D157" s="62">
        <v>0</v>
      </c>
      <c r="E157" s="62">
        <v>0</v>
      </c>
      <c r="F157" s="62">
        <v>0</v>
      </c>
      <c r="G157" s="62">
        <v>0</v>
      </c>
      <c r="H157" s="62">
        <v>0</v>
      </c>
      <c r="I157" s="62">
        <v>1519.95</v>
      </c>
      <c r="J157" s="62">
        <v>0</v>
      </c>
      <c r="K157" s="62">
        <v>1114.95</v>
      </c>
      <c r="L157" s="62">
        <v>0</v>
      </c>
      <c r="M157" s="62">
        <v>0</v>
      </c>
      <c r="N157" s="68">
        <v>2634.9</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5545.64</v>
      </c>
      <c r="C164" s="66">
        <v>3124.96</v>
      </c>
      <c r="D164" s="66">
        <v>2974.5</v>
      </c>
      <c r="E164" s="66">
        <v>2099.12</v>
      </c>
      <c r="F164" s="66">
        <v>5218.16</v>
      </c>
      <c r="G164" s="66">
        <v>5003.68</v>
      </c>
      <c r="H164" s="66">
        <v>5006.2000000000007</v>
      </c>
      <c r="I164" s="66">
        <v>5460.04</v>
      </c>
      <c r="J164" s="66">
        <v>1377.1200000000001</v>
      </c>
      <c r="K164" s="66">
        <v>0</v>
      </c>
      <c r="L164" s="66">
        <v>0</v>
      </c>
      <c r="M164" s="66">
        <v>0</v>
      </c>
      <c r="N164" s="66">
        <v>35809.42</v>
      </c>
    </row>
    <row r="165" spans="1:14" ht="33" customHeight="1" x14ac:dyDescent="0.2">
      <c r="A165" s="80" t="s">
        <v>296</v>
      </c>
      <c r="B165" s="62">
        <v>0</v>
      </c>
      <c r="C165" s="62">
        <v>0</v>
      </c>
      <c r="D165" s="62">
        <v>1080.42</v>
      </c>
      <c r="E165" s="62">
        <v>0</v>
      </c>
      <c r="F165" s="62">
        <v>0</v>
      </c>
      <c r="G165" s="62">
        <v>0</v>
      </c>
      <c r="H165" s="62">
        <v>0</v>
      </c>
      <c r="I165" s="62">
        <v>0</v>
      </c>
      <c r="J165" s="62">
        <v>0</v>
      </c>
      <c r="K165" s="62">
        <v>0</v>
      </c>
      <c r="L165" s="62">
        <v>0</v>
      </c>
      <c r="M165" s="62">
        <v>0</v>
      </c>
      <c r="N165" s="68">
        <v>1080.42</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985.64</v>
      </c>
      <c r="C167" s="62">
        <v>1000</v>
      </c>
      <c r="D167" s="62">
        <v>900</v>
      </c>
      <c r="E167" s="62">
        <v>950</v>
      </c>
      <c r="F167" s="62">
        <v>950</v>
      </c>
      <c r="G167" s="62">
        <v>1000</v>
      </c>
      <c r="H167" s="62">
        <v>2242.84</v>
      </c>
      <c r="I167" s="62">
        <v>1492.84</v>
      </c>
      <c r="J167" s="62">
        <v>0</v>
      </c>
      <c r="K167" s="62">
        <v>0</v>
      </c>
      <c r="L167" s="62">
        <v>0</v>
      </c>
      <c r="M167" s="62">
        <v>0</v>
      </c>
      <c r="N167" s="68">
        <v>9521.32</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4560</v>
      </c>
      <c r="C170" s="62">
        <v>2124.96</v>
      </c>
      <c r="D170" s="62">
        <v>994.08</v>
      </c>
      <c r="E170" s="62">
        <v>1149.1199999999999</v>
      </c>
      <c r="F170" s="62">
        <v>4268.16</v>
      </c>
      <c r="G170" s="62">
        <v>4003.68</v>
      </c>
      <c r="H170" s="62">
        <v>2763.36</v>
      </c>
      <c r="I170" s="62">
        <v>3967.2</v>
      </c>
      <c r="J170" s="62">
        <v>1377.1200000000001</v>
      </c>
      <c r="K170" s="62">
        <v>0</v>
      </c>
      <c r="L170" s="62">
        <v>0</v>
      </c>
      <c r="M170" s="62">
        <v>0</v>
      </c>
      <c r="N170" s="68">
        <v>25207.68</v>
      </c>
    </row>
    <row r="171" spans="1:14" ht="33" customHeight="1" thickBot="1" x14ac:dyDescent="0.25">
      <c r="A171" s="80" t="s">
        <v>302</v>
      </c>
      <c r="B171" s="62">
        <v>0</v>
      </c>
      <c r="C171" s="62">
        <v>0</v>
      </c>
      <c r="D171" s="62">
        <v>0</v>
      </c>
      <c r="E171" s="62">
        <v>0</v>
      </c>
      <c r="F171" s="62">
        <v>0</v>
      </c>
      <c r="G171" s="62">
        <v>0</v>
      </c>
      <c r="H171" s="62">
        <v>0</v>
      </c>
      <c r="I171" s="62">
        <v>0</v>
      </c>
      <c r="J171" s="62">
        <v>0</v>
      </c>
      <c r="K171" s="62">
        <v>0</v>
      </c>
      <c r="L171" s="62">
        <v>0</v>
      </c>
      <c r="M171" s="62">
        <v>0</v>
      </c>
      <c r="N171" s="68">
        <v>0</v>
      </c>
    </row>
    <row r="172" spans="1:14" ht="33" customHeight="1" thickBot="1" x14ac:dyDescent="0.25">
      <c r="A172" s="65" t="s">
        <v>303</v>
      </c>
      <c r="B172" s="66">
        <v>38761.399999999994</v>
      </c>
      <c r="C172" s="66">
        <v>37329.33</v>
      </c>
      <c r="D172" s="66">
        <v>37745.160000000003</v>
      </c>
      <c r="E172" s="66">
        <v>47622.27</v>
      </c>
      <c r="F172" s="66">
        <v>34529.369999999995</v>
      </c>
      <c r="G172" s="66">
        <v>52776.149999999994</v>
      </c>
      <c r="H172" s="66">
        <v>56297.5</v>
      </c>
      <c r="I172" s="66">
        <v>36857.64</v>
      </c>
      <c r="J172" s="66">
        <v>17585.97</v>
      </c>
      <c r="K172" s="66">
        <v>19919.32</v>
      </c>
      <c r="L172" s="66">
        <v>20896.66</v>
      </c>
      <c r="M172" s="66">
        <v>22068.63</v>
      </c>
      <c r="N172" s="66">
        <v>422389.39999999997</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0</v>
      </c>
      <c r="C177" s="62">
        <v>0</v>
      </c>
      <c r="D177" s="62">
        <v>0</v>
      </c>
      <c r="E177" s="62">
        <v>6150.22</v>
      </c>
      <c r="F177" s="62">
        <v>4933.26</v>
      </c>
      <c r="G177" s="62">
        <v>7496.27</v>
      </c>
      <c r="H177" s="62">
        <v>12571.28</v>
      </c>
      <c r="I177" s="62">
        <v>4461.95</v>
      </c>
      <c r="J177" s="62">
        <v>5871.91</v>
      </c>
      <c r="K177" s="62">
        <v>2977.76</v>
      </c>
      <c r="L177" s="62">
        <v>5876.33</v>
      </c>
      <c r="M177" s="62">
        <v>5859.39</v>
      </c>
      <c r="N177" s="68">
        <v>56198.37</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19613.46</v>
      </c>
      <c r="C179" s="62">
        <v>20269.330000000002</v>
      </c>
      <c r="D179" s="62">
        <v>22217.5</v>
      </c>
      <c r="E179" s="62">
        <v>20378.36</v>
      </c>
      <c r="F179" s="62">
        <v>13121.34</v>
      </c>
      <c r="G179" s="62">
        <v>23052</v>
      </c>
      <c r="H179" s="62">
        <v>17463.46</v>
      </c>
      <c r="I179" s="62">
        <v>14190.24</v>
      </c>
      <c r="J179" s="62">
        <v>5613.6399999999994</v>
      </c>
      <c r="K179" s="62">
        <v>7351.11</v>
      </c>
      <c r="L179" s="62">
        <v>7532.4</v>
      </c>
      <c r="M179" s="62">
        <v>5878.29</v>
      </c>
      <c r="N179" s="68">
        <v>176681.12999999995</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9814.9599999999991</v>
      </c>
      <c r="C182" s="62">
        <v>7706.62</v>
      </c>
      <c r="D182" s="62">
        <v>10133.76</v>
      </c>
      <c r="E182" s="62">
        <v>8633.59</v>
      </c>
      <c r="F182" s="62">
        <v>7112.25</v>
      </c>
      <c r="G182" s="62">
        <v>9777.58</v>
      </c>
      <c r="H182" s="62">
        <v>10687.68</v>
      </c>
      <c r="I182" s="62">
        <v>8865.2099999999991</v>
      </c>
      <c r="J182" s="62">
        <v>2987.7</v>
      </c>
      <c r="K182" s="62">
        <v>7489.63</v>
      </c>
      <c r="L182" s="62">
        <v>7487.93</v>
      </c>
      <c r="M182" s="62">
        <v>10330.950000000001</v>
      </c>
      <c r="N182" s="68">
        <v>101027.86</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9332.98</v>
      </c>
      <c r="C187" s="62">
        <v>9353.3799999999992</v>
      </c>
      <c r="D187" s="62">
        <v>5393.9</v>
      </c>
      <c r="E187" s="62">
        <v>12460.1</v>
      </c>
      <c r="F187" s="62">
        <v>9362.52</v>
      </c>
      <c r="G187" s="62">
        <v>12450.3</v>
      </c>
      <c r="H187" s="62">
        <v>15575.08</v>
      </c>
      <c r="I187" s="62">
        <v>9340.24</v>
      </c>
      <c r="J187" s="62">
        <v>3112.72</v>
      </c>
      <c r="K187" s="62">
        <v>2100.8200000000002</v>
      </c>
      <c r="L187" s="62">
        <v>0</v>
      </c>
      <c r="M187" s="62">
        <v>0</v>
      </c>
      <c r="N187" s="68">
        <v>88482.040000000023</v>
      </c>
    </row>
    <row r="188" spans="1:14" ht="33" customHeight="1" thickBot="1" x14ac:dyDescent="0.25">
      <c r="A188" s="65" t="s">
        <v>319</v>
      </c>
      <c r="B188" s="66">
        <v>1546.1</v>
      </c>
      <c r="C188" s="66">
        <v>400</v>
      </c>
      <c r="D188" s="66">
        <v>1060.9000000000001</v>
      </c>
      <c r="E188" s="66">
        <v>499</v>
      </c>
      <c r="F188" s="66">
        <v>2735.2200000000003</v>
      </c>
      <c r="G188" s="66">
        <v>3524.95</v>
      </c>
      <c r="H188" s="66">
        <v>6185.2199999999993</v>
      </c>
      <c r="I188" s="66">
        <v>6014.33</v>
      </c>
      <c r="J188" s="66">
        <v>3152.8</v>
      </c>
      <c r="K188" s="66">
        <v>4680.84</v>
      </c>
      <c r="L188" s="66">
        <v>8475.64</v>
      </c>
      <c r="M188" s="66">
        <v>10330.5</v>
      </c>
      <c r="N188" s="66">
        <v>48605.5</v>
      </c>
    </row>
    <row r="189" spans="1:14" ht="33" customHeight="1" x14ac:dyDescent="0.2">
      <c r="A189" s="80" t="s">
        <v>320</v>
      </c>
      <c r="B189" s="62">
        <v>1386.1</v>
      </c>
      <c r="C189" s="62">
        <v>400</v>
      </c>
      <c r="D189" s="62">
        <v>1060.9000000000001</v>
      </c>
      <c r="E189" s="62">
        <v>499</v>
      </c>
      <c r="F189" s="62">
        <v>1615.22</v>
      </c>
      <c r="G189" s="62">
        <v>2844.95</v>
      </c>
      <c r="H189" s="62">
        <v>5600.48</v>
      </c>
      <c r="I189" s="62">
        <v>5154.33</v>
      </c>
      <c r="J189" s="62">
        <v>2712.8</v>
      </c>
      <c r="K189" s="62">
        <v>4280.84</v>
      </c>
      <c r="L189" s="62">
        <v>7715.64</v>
      </c>
      <c r="M189" s="62">
        <v>10070.5</v>
      </c>
      <c r="N189" s="68">
        <v>43340.76</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0</v>
      </c>
      <c r="C192" s="62">
        <v>0</v>
      </c>
      <c r="D192" s="62">
        <v>0</v>
      </c>
      <c r="E192" s="62">
        <v>0</v>
      </c>
      <c r="F192" s="62">
        <v>0</v>
      </c>
      <c r="G192" s="62">
        <v>0</v>
      </c>
      <c r="H192" s="62">
        <v>0</v>
      </c>
      <c r="I192" s="62">
        <v>0</v>
      </c>
      <c r="J192" s="62">
        <v>0</v>
      </c>
      <c r="K192" s="62">
        <v>0</v>
      </c>
      <c r="L192" s="62">
        <v>0</v>
      </c>
      <c r="M192" s="62">
        <v>0</v>
      </c>
      <c r="N192" s="68">
        <v>0</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160</v>
      </c>
      <c r="C194" s="62">
        <v>0</v>
      </c>
      <c r="D194" s="62">
        <v>0</v>
      </c>
      <c r="E194" s="62">
        <v>0</v>
      </c>
      <c r="F194" s="62">
        <v>1120</v>
      </c>
      <c r="G194" s="62">
        <v>680</v>
      </c>
      <c r="H194" s="62">
        <v>584.74</v>
      </c>
      <c r="I194" s="62">
        <v>860</v>
      </c>
      <c r="J194" s="62">
        <v>440</v>
      </c>
      <c r="K194" s="62">
        <v>400</v>
      </c>
      <c r="L194" s="62">
        <v>760</v>
      </c>
      <c r="M194" s="62">
        <v>260</v>
      </c>
      <c r="N194" s="68">
        <v>5264.74</v>
      </c>
    </row>
    <row r="195" spans="1:14" ht="33" customHeight="1" thickBot="1" x14ac:dyDescent="0.25">
      <c r="A195" s="65" t="s">
        <v>325</v>
      </c>
      <c r="B195" s="66">
        <v>0</v>
      </c>
      <c r="C195" s="66">
        <v>0</v>
      </c>
      <c r="D195" s="66">
        <v>0</v>
      </c>
      <c r="E195" s="66">
        <v>2285.1</v>
      </c>
      <c r="F195" s="66">
        <v>3542.46</v>
      </c>
      <c r="G195" s="66">
        <v>8427.9</v>
      </c>
      <c r="H195" s="66">
        <v>7667.44</v>
      </c>
      <c r="I195" s="66">
        <v>4686.0200000000004</v>
      </c>
      <c r="J195" s="66">
        <v>1653</v>
      </c>
      <c r="K195" s="66">
        <v>899</v>
      </c>
      <c r="L195" s="66">
        <v>1595</v>
      </c>
      <c r="M195" s="66">
        <v>1189</v>
      </c>
      <c r="N195" s="66">
        <v>31944.92</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2285.1</v>
      </c>
      <c r="F197" s="62">
        <v>3542.46</v>
      </c>
      <c r="G197" s="62">
        <v>7992.9</v>
      </c>
      <c r="H197" s="62">
        <v>7667.44</v>
      </c>
      <c r="I197" s="62">
        <v>4048.02</v>
      </c>
      <c r="J197" s="62">
        <v>0</v>
      </c>
      <c r="K197" s="62">
        <v>0</v>
      </c>
      <c r="L197" s="62">
        <v>0</v>
      </c>
      <c r="M197" s="62">
        <v>0</v>
      </c>
      <c r="N197" s="62">
        <v>25535.919999999998</v>
      </c>
    </row>
    <row r="198" spans="1:14" ht="33" customHeight="1" x14ac:dyDescent="0.2">
      <c r="A198" s="80" t="s">
        <v>328</v>
      </c>
      <c r="B198" s="62">
        <v>0</v>
      </c>
      <c r="C198" s="62">
        <v>0</v>
      </c>
      <c r="D198" s="62">
        <v>0</v>
      </c>
      <c r="E198" s="62">
        <v>0</v>
      </c>
      <c r="F198" s="62">
        <v>0</v>
      </c>
      <c r="G198" s="62">
        <v>435</v>
      </c>
      <c r="H198" s="62">
        <v>0</v>
      </c>
      <c r="I198" s="62">
        <v>638</v>
      </c>
      <c r="J198" s="62">
        <v>1653</v>
      </c>
      <c r="K198" s="62">
        <v>899</v>
      </c>
      <c r="L198" s="62">
        <v>1595</v>
      </c>
      <c r="M198" s="62">
        <v>1189</v>
      </c>
      <c r="N198" s="62">
        <v>6409</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155047.91999999998</v>
      </c>
      <c r="C200" s="66">
        <v>190168.62</v>
      </c>
      <c r="D200" s="66">
        <v>256141.31</v>
      </c>
      <c r="E200" s="66">
        <v>244443.63</v>
      </c>
      <c r="F200" s="66">
        <v>151369.84</v>
      </c>
      <c r="G200" s="66">
        <v>219285.90999999997</v>
      </c>
      <c r="H200" s="66">
        <v>167608.85</v>
      </c>
      <c r="I200" s="66">
        <v>249787.84</v>
      </c>
      <c r="J200" s="66">
        <v>147970.99000000005</v>
      </c>
      <c r="K200" s="66">
        <v>232792.79000000004</v>
      </c>
      <c r="L200" s="66">
        <v>177813.81</v>
      </c>
      <c r="M200" s="66">
        <v>108807.73999999999</v>
      </c>
      <c r="N200" s="66">
        <v>2301239.25</v>
      </c>
    </row>
    <row r="201" spans="1:14" ht="33" customHeight="1" x14ac:dyDescent="0.2">
      <c r="A201" s="80" t="s">
        <v>330</v>
      </c>
      <c r="B201" s="62">
        <v>15500.04</v>
      </c>
      <c r="C201" s="62">
        <v>9605.6200000000008</v>
      </c>
      <c r="D201" s="62">
        <v>21288.22</v>
      </c>
      <c r="E201" s="62">
        <v>16302.83</v>
      </c>
      <c r="F201" s="62">
        <v>9755.25</v>
      </c>
      <c r="G201" s="62">
        <v>14763.39</v>
      </c>
      <c r="H201" s="62">
        <v>5041.49</v>
      </c>
      <c r="I201" s="62">
        <v>17845.349999999999</v>
      </c>
      <c r="J201" s="62">
        <v>12753.1</v>
      </c>
      <c r="K201" s="62">
        <v>12830.94</v>
      </c>
      <c r="L201" s="62">
        <v>16615.099999999999</v>
      </c>
      <c r="M201" s="62">
        <v>6364.69</v>
      </c>
      <c r="N201" s="68">
        <v>158666.02000000002</v>
      </c>
    </row>
    <row r="202" spans="1:14" ht="33" customHeight="1" x14ac:dyDescent="0.2">
      <c r="A202" s="80" t="s">
        <v>331</v>
      </c>
      <c r="B202" s="62">
        <v>16151.57</v>
      </c>
      <c r="C202" s="62">
        <v>13236.13</v>
      </c>
      <c r="D202" s="62">
        <v>16248.71</v>
      </c>
      <c r="E202" s="62">
        <v>11716.49</v>
      </c>
      <c r="F202" s="62">
        <v>18185.72</v>
      </c>
      <c r="G202" s="62">
        <v>16367.53</v>
      </c>
      <c r="H202" s="62">
        <v>5834.82</v>
      </c>
      <c r="I202" s="62">
        <v>11450.09</v>
      </c>
      <c r="J202" s="62">
        <v>11158.76</v>
      </c>
      <c r="K202" s="62">
        <v>0</v>
      </c>
      <c r="L202" s="62">
        <v>13758.75</v>
      </c>
      <c r="M202" s="62">
        <v>14496.85</v>
      </c>
      <c r="N202" s="68">
        <v>148605.42000000001</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7147.05</v>
      </c>
      <c r="D204" s="62">
        <v>0</v>
      </c>
      <c r="E204" s="62">
        <v>0</v>
      </c>
      <c r="F204" s="62">
        <v>0</v>
      </c>
      <c r="G204" s="62">
        <v>0</v>
      </c>
      <c r="H204" s="62">
        <v>0</v>
      </c>
      <c r="I204" s="62">
        <v>0</v>
      </c>
      <c r="J204" s="62">
        <v>0</v>
      </c>
      <c r="K204" s="62">
        <v>0</v>
      </c>
      <c r="L204" s="62">
        <v>0</v>
      </c>
      <c r="M204" s="62">
        <v>0</v>
      </c>
      <c r="N204" s="68">
        <v>7147.05</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123396.31</v>
      </c>
      <c r="C206" s="62">
        <v>160179.82</v>
      </c>
      <c r="D206" s="62">
        <v>218604.38</v>
      </c>
      <c r="E206" s="62">
        <v>216424.31</v>
      </c>
      <c r="F206" s="62">
        <v>123428.87</v>
      </c>
      <c r="G206" s="62">
        <v>188154.99</v>
      </c>
      <c r="H206" s="62">
        <v>156732.54</v>
      </c>
      <c r="I206" s="62">
        <v>220492.4</v>
      </c>
      <c r="J206" s="62">
        <v>124059.13000000003</v>
      </c>
      <c r="K206" s="62">
        <v>219961.85000000003</v>
      </c>
      <c r="L206" s="62">
        <v>147439.96</v>
      </c>
      <c r="M206" s="62">
        <v>87946.2</v>
      </c>
      <c r="N206" s="68">
        <v>1986820.76</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0</v>
      </c>
      <c r="J213" s="66">
        <v>0</v>
      </c>
      <c r="K213" s="66">
        <v>0</v>
      </c>
      <c r="L213" s="66">
        <v>0</v>
      </c>
      <c r="M213" s="66">
        <v>0</v>
      </c>
      <c r="N213" s="66">
        <v>0</v>
      </c>
    </row>
    <row r="214" spans="1:14" ht="33" customHeight="1" thickBot="1" x14ac:dyDescent="0.25">
      <c r="A214" s="81" t="s">
        <v>339</v>
      </c>
      <c r="B214" s="70">
        <v>0</v>
      </c>
      <c r="C214" s="70">
        <v>0</v>
      </c>
      <c r="D214" s="70">
        <v>0</v>
      </c>
      <c r="E214" s="70">
        <v>0</v>
      </c>
      <c r="F214" s="70">
        <v>0</v>
      </c>
      <c r="G214" s="70">
        <v>0</v>
      </c>
      <c r="H214" s="70">
        <v>0</v>
      </c>
      <c r="I214" s="70">
        <v>0</v>
      </c>
      <c r="J214" s="70">
        <v>0</v>
      </c>
      <c r="K214" s="70">
        <v>0</v>
      </c>
      <c r="L214" s="70">
        <v>0</v>
      </c>
      <c r="M214" s="70">
        <v>0</v>
      </c>
      <c r="N214" s="71">
        <v>0</v>
      </c>
    </row>
    <row r="215" spans="1:14" ht="33" customHeight="1" thickBot="1" x14ac:dyDescent="0.25">
      <c r="A215" s="116" t="s">
        <v>250</v>
      </c>
      <c r="B215" s="115">
        <v>477177.42</v>
      </c>
      <c r="C215" s="115">
        <v>496219.93000000005</v>
      </c>
      <c r="D215" s="115">
        <v>586903.48</v>
      </c>
      <c r="E215" s="115">
        <v>557179.9</v>
      </c>
      <c r="F215" s="115">
        <v>445560.43000000005</v>
      </c>
      <c r="G215" s="115">
        <v>553605.11</v>
      </c>
      <c r="H215" s="115">
        <v>555884.53999999992</v>
      </c>
      <c r="I215" s="115">
        <v>619225.95000000007</v>
      </c>
      <c r="J215" s="115">
        <v>468456.82000000007</v>
      </c>
      <c r="K215" s="115">
        <v>574302.58000000007</v>
      </c>
      <c r="L215" s="115">
        <v>485417.66</v>
      </c>
      <c r="M215" s="115">
        <v>454562.41</v>
      </c>
      <c r="N215" s="115">
        <v>6274496.2300000004</v>
      </c>
    </row>
    <row r="216" spans="1:14" ht="33" customHeight="1" x14ac:dyDescent="0.2"/>
    <row r="217" spans="1:14" ht="33" customHeight="1" x14ac:dyDescent="0.2">
      <c r="A217" s="85"/>
    </row>
    <row r="218" spans="1:14" ht="33" customHeight="1" x14ac:dyDescent="0.2">
      <c r="A218" s="220" t="s">
        <v>362</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150</v>
      </c>
      <c r="C221" s="61">
        <v>0</v>
      </c>
      <c r="D221" s="61">
        <v>50</v>
      </c>
      <c r="E221" s="61">
        <v>50</v>
      </c>
      <c r="F221" s="61">
        <v>0</v>
      </c>
      <c r="G221" s="61">
        <v>50</v>
      </c>
      <c r="H221" s="61">
        <v>100</v>
      </c>
      <c r="I221" s="61">
        <v>50</v>
      </c>
      <c r="J221" s="61">
        <v>100</v>
      </c>
      <c r="K221" s="61">
        <v>0</v>
      </c>
      <c r="L221" s="61">
        <v>100</v>
      </c>
      <c r="M221" s="61">
        <v>300</v>
      </c>
      <c r="N221" s="61">
        <v>950</v>
      </c>
    </row>
    <row r="222" spans="1:14" ht="33" customHeight="1" x14ac:dyDescent="0.2">
      <c r="A222" s="77" t="s">
        <v>252</v>
      </c>
      <c r="B222" s="64">
        <v>150</v>
      </c>
      <c r="C222" s="62">
        <v>0</v>
      </c>
      <c r="D222" s="62">
        <v>50</v>
      </c>
      <c r="E222" s="62">
        <v>50</v>
      </c>
      <c r="F222" s="62">
        <v>0</v>
      </c>
      <c r="G222" s="62">
        <v>50</v>
      </c>
      <c r="H222" s="62">
        <v>100</v>
      </c>
      <c r="I222" s="62">
        <v>50</v>
      </c>
      <c r="J222" s="62">
        <v>100</v>
      </c>
      <c r="K222" s="62">
        <v>0</v>
      </c>
      <c r="L222" s="62">
        <v>100</v>
      </c>
      <c r="M222" s="62">
        <v>300</v>
      </c>
      <c r="N222" s="63">
        <v>950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1571.04</v>
      </c>
      <c r="C234" s="66">
        <v>0</v>
      </c>
      <c r="D234" s="66">
        <v>0</v>
      </c>
      <c r="E234" s="66">
        <v>0</v>
      </c>
      <c r="F234" s="66">
        <v>0</v>
      </c>
      <c r="G234" s="66">
        <v>0</v>
      </c>
      <c r="H234" s="66">
        <v>0</v>
      </c>
      <c r="I234" s="66">
        <v>0</v>
      </c>
      <c r="J234" s="66">
        <v>0</v>
      </c>
      <c r="K234" s="66">
        <v>0</v>
      </c>
      <c r="L234" s="66">
        <v>0</v>
      </c>
      <c r="M234" s="66">
        <v>0</v>
      </c>
      <c r="N234" s="66">
        <v>1571.04</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1571.04</v>
      </c>
      <c r="C236" s="62">
        <v>0</v>
      </c>
      <c r="D236" s="62">
        <v>0</v>
      </c>
      <c r="E236" s="62">
        <v>0</v>
      </c>
      <c r="F236" s="62">
        <v>0</v>
      </c>
      <c r="G236" s="62">
        <v>0</v>
      </c>
      <c r="H236" s="62">
        <v>0</v>
      </c>
      <c r="I236" s="62">
        <v>0</v>
      </c>
      <c r="J236" s="62">
        <v>0</v>
      </c>
      <c r="K236" s="62">
        <v>0</v>
      </c>
      <c r="L236" s="62">
        <v>0</v>
      </c>
      <c r="M236" s="62">
        <v>0</v>
      </c>
      <c r="N236" s="63">
        <v>1571.04</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0</v>
      </c>
      <c r="C239" s="67">
        <v>0</v>
      </c>
      <c r="D239" s="67">
        <v>0</v>
      </c>
      <c r="E239" s="67">
        <v>0</v>
      </c>
      <c r="F239" s="67">
        <v>780</v>
      </c>
      <c r="G239" s="67">
        <v>75</v>
      </c>
      <c r="H239" s="67">
        <v>145</v>
      </c>
      <c r="I239" s="67">
        <v>545</v>
      </c>
      <c r="J239" s="67">
        <v>60</v>
      </c>
      <c r="K239" s="67">
        <v>110</v>
      </c>
      <c r="L239" s="67">
        <v>0</v>
      </c>
      <c r="M239" s="67">
        <v>0</v>
      </c>
      <c r="N239" s="67">
        <v>1715</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0</v>
      </c>
      <c r="C241" s="62">
        <v>0</v>
      </c>
      <c r="D241" s="62">
        <v>0</v>
      </c>
      <c r="E241" s="62">
        <v>0</v>
      </c>
      <c r="F241" s="62">
        <v>780</v>
      </c>
      <c r="G241" s="62">
        <v>75</v>
      </c>
      <c r="H241" s="62">
        <v>145</v>
      </c>
      <c r="I241" s="62">
        <v>545</v>
      </c>
      <c r="J241" s="62">
        <v>60</v>
      </c>
      <c r="K241" s="62">
        <v>110</v>
      </c>
      <c r="L241" s="62">
        <v>0</v>
      </c>
      <c r="M241" s="62">
        <v>0</v>
      </c>
      <c r="N241" s="68">
        <v>1715</v>
      </c>
    </row>
    <row r="242" spans="1:14" ht="33" customHeight="1" thickBot="1" x14ac:dyDescent="0.25">
      <c r="A242" s="65" t="s">
        <v>271</v>
      </c>
      <c r="B242" s="96">
        <v>10305</v>
      </c>
      <c r="C242" s="66">
        <v>7965</v>
      </c>
      <c r="D242" s="66">
        <v>9405</v>
      </c>
      <c r="E242" s="66">
        <v>9945</v>
      </c>
      <c r="F242" s="66">
        <v>9315</v>
      </c>
      <c r="G242" s="66">
        <v>9225</v>
      </c>
      <c r="H242" s="66">
        <v>9540</v>
      </c>
      <c r="I242" s="66">
        <v>9765</v>
      </c>
      <c r="J242" s="66">
        <v>9180</v>
      </c>
      <c r="K242" s="66">
        <v>9045</v>
      </c>
      <c r="L242" s="66">
        <v>11250</v>
      </c>
      <c r="M242" s="66">
        <v>9630</v>
      </c>
      <c r="N242" s="66">
        <v>114570</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10305</v>
      </c>
      <c r="C252" s="62">
        <v>7965</v>
      </c>
      <c r="D252" s="62">
        <v>9405</v>
      </c>
      <c r="E252" s="62">
        <v>9945</v>
      </c>
      <c r="F252" s="62">
        <v>9315</v>
      </c>
      <c r="G252" s="62">
        <v>9225</v>
      </c>
      <c r="H252" s="62">
        <v>9540</v>
      </c>
      <c r="I252" s="62">
        <v>9765</v>
      </c>
      <c r="J252" s="62">
        <v>9180</v>
      </c>
      <c r="K252" s="62">
        <v>9045</v>
      </c>
      <c r="L252" s="62">
        <v>11250</v>
      </c>
      <c r="M252" s="62">
        <v>9630</v>
      </c>
      <c r="N252" s="68">
        <v>114570</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850</v>
      </c>
      <c r="C254" s="66">
        <v>525</v>
      </c>
      <c r="D254" s="66">
        <v>725</v>
      </c>
      <c r="E254" s="66">
        <v>675</v>
      </c>
      <c r="F254" s="66">
        <v>0</v>
      </c>
      <c r="G254" s="66">
        <v>700</v>
      </c>
      <c r="H254" s="66">
        <v>0</v>
      </c>
      <c r="I254" s="66">
        <v>550</v>
      </c>
      <c r="J254" s="66">
        <v>0</v>
      </c>
      <c r="K254" s="66">
        <v>775</v>
      </c>
      <c r="L254" s="66">
        <v>0</v>
      </c>
      <c r="M254" s="66">
        <v>525</v>
      </c>
      <c r="N254" s="66">
        <v>5325</v>
      </c>
    </row>
    <row r="255" spans="1:14" ht="33" customHeight="1" thickBot="1" x14ac:dyDescent="0.25">
      <c r="A255" s="81" t="s">
        <v>283</v>
      </c>
      <c r="B255" s="98">
        <v>850</v>
      </c>
      <c r="C255" s="69">
        <v>525</v>
      </c>
      <c r="D255" s="69">
        <v>725</v>
      </c>
      <c r="E255" s="69">
        <v>675</v>
      </c>
      <c r="F255" s="69">
        <v>0</v>
      </c>
      <c r="G255" s="69">
        <v>700</v>
      </c>
      <c r="H255" s="69">
        <v>0</v>
      </c>
      <c r="I255" s="69">
        <v>550</v>
      </c>
      <c r="J255" s="69">
        <v>0</v>
      </c>
      <c r="K255" s="69">
        <v>775</v>
      </c>
      <c r="L255" s="69">
        <v>0</v>
      </c>
      <c r="M255" s="69">
        <v>525</v>
      </c>
      <c r="N255" s="68">
        <v>5325</v>
      </c>
    </row>
    <row r="256" spans="1:14" ht="33" customHeight="1" thickBot="1" x14ac:dyDescent="0.25">
      <c r="A256" s="65" t="s">
        <v>284</v>
      </c>
      <c r="B256" s="96">
        <v>600</v>
      </c>
      <c r="C256" s="66">
        <v>700</v>
      </c>
      <c r="D256" s="66">
        <v>700</v>
      </c>
      <c r="E256" s="66">
        <v>650</v>
      </c>
      <c r="F256" s="66">
        <v>0</v>
      </c>
      <c r="G256" s="66">
        <v>600</v>
      </c>
      <c r="H256" s="66">
        <v>0</v>
      </c>
      <c r="I256" s="66">
        <v>425</v>
      </c>
      <c r="J256" s="66">
        <v>0</v>
      </c>
      <c r="K256" s="66">
        <v>700</v>
      </c>
      <c r="L256" s="66">
        <v>0</v>
      </c>
      <c r="M256" s="66">
        <v>600</v>
      </c>
      <c r="N256" s="66">
        <v>4975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600</v>
      </c>
      <c r="C265" s="62">
        <v>700</v>
      </c>
      <c r="D265" s="62">
        <v>700</v>
      </c>
      <c r="E265" s="62">
        <v>650</v>
      </c>
      <c r="F265" s="62">
        <v>0</v>
      </c>
      <c r="G265" s="62">
        <v>600</v>
      </c>
      <c r="H265" s="62">
        <v>0</v>
      </c>
      <c r="I265" s="62">
        <v>425</v>
      </c>
      <c r="J265" s="62">
        <v>0</v>
      </c>
      <c r="K265" s="62">
        <v>700</v>
      </c>
      <c r="L265" s="62">
        <v>0</v>
      </c>
      <c r="M265" s="62">
        <v>600</v>
      </c>
      <c r="N265" s="68">
        <v>4975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325820.96399999998</v>
      </c>
      <c r="C275" s="66">
        <v>302154.64399999997</v>
      </c>
      <c r="D275" s="66">
        <v>378896.98400000005</v>
      </c>
      <c r="E275" s="66">
        <v>355478.51100000006</v>
      </c>
      <c r="F275" s="66">
        <v>319077.255</v>
      </c>
      <c r="G275" s="66">
        <v>342127.74600000004</v>
      </c>
      <c r="H275" s="66">
        <v>351788.52399999998</v>
      </c>
      <c r="I275" s="66">
        <v>377618.88899999997</v>
      </c>
      <c r="J275" s="66">
        <v>366932.49700000003</v>
      </c>
      <c r="K275" s="66">
        <v>370819.84899999999</v>
      </c>
      <c r="L275" s="66">
        <v>351417.09399999998</v>
      </c>
      <c r="M275" s="66">
        <v>340732.35000000003</v>
      </c>
      <c r="N275" s="66">
        <v>4182865.3070000005</v>
      </c>
    </row>
    <row r="276" spans="1:14" ht="33" customHeight="1" x14ac:dyDescent="0.2">
      <c r="A276" s="80" t="s">
        <v>304</v>
      </c>
      <c r="B276" s="64">
        <v>36894.78</v>
      </c>
      <c r="C276" s="62">
        <v>38265.369999999995</v>
      </c>
      <c r="D276" s="62">
        <v>51945.919999999998</v>
      </c>
      <c r="E276" s="62">
        <v>41196.259999999995</v>
      </c>
      <c r="F276" s="62">
        <v>36562.749999999993</v>
      </c>
      <c r="G276" s="62">
        <v>30835.579999999998</v>
      </c>
      <c r="H276" s="62">
        <v>33391.302000000003</v>
      </c>
      <c r="I276" s="62">
        <v>41129.751000000004</v>
      </c>
      <c r="J276" s="62">
        <v>39559.1</v>
      </c>
      <c r="K276" s="62">
        <v>39763.040000000001</v>
      </c>
      <c r="L276" s="62">
        <v>31516.239999999998</v>
      </c>
      <c r="M276" s="62">
        <v>35006.339999999997</v>
      </c>
      <c r="N276" s="68">
        <v>456066.43299999996</v>
      </c>
    </row>
    <row r="277" spans="1:14" ht="33" customHeight="1" x14ac:dyDescent="0.2">
      <c r="A277" s="80" t="s">
        <v>305</v>
      </c>
      <c r="B277" s="64">
        <v>3366</v>
      </c>
      <c r="C277" s="62">
        <v>2158.1999999999998</v>
      </c>
      <c r="D277" s="62">
        <v>3036</v>
      </c>
      <c r="E277" s="62">
        <v>3417.8</v>
      </c>
      <c r="F277" s="62">
        <v>3048.2</v>
      </c>
      <c r="G277" s="62">
        <v>3175.48</v>
      </c>
      <c r="H277" s="62">
        <v>3357.2</v>
      </c>
      <c r="I277" s="62">
        <v>2510.1999999999998</v>
      </c>
      <c r="J277" s="62">
        <v>3198.8</v>
      </c>
      <c r="K277" s="62">
        <v>3669.6</v>
      </c>
      <c r="L277" s="62">
        <v>3861</v>
      </c>
      <c r="M277" s="62">
        <v>2450.8000000000002</v>
      </c>
      <c r="N277" s="68">
        <v>37249.279999999999</v>
      </c>
    </row>
    <row r="278" spans="1:14" ht="33" customHeight="1" x14ac:dyDescent="0.2">
      <c r="A278" s="80" t="s">
        <v>306</v>
      </c>
      <c r="B278" s="64">
        <v>2448</v>
      </c>
      <c r="C278" s="62">
        <v>1904</v>
      </c>
      <c r="D278" s="62">
        <v>4888</v>
      </c>
      <c r="E278" s="62">
        <v>6846.4</v>
      </c>
      <c r="F278" s="62">
        <v>4009.4</v>
      </c>
      <c r="G278" s="62">
        <v>3504</v>
      </c>
      <c r="H278" s="62">
        <v>5952</v>
      </c>
      <c r="I278" s="62">
        <v>3984</v>
      </c>
      <c r="J278" s="62">
        <v>4928</v>
      </c>
      <c r="K278" s="62">
        <v>4840</v>
      </c>
      <c r="L278" s="62">
        <v>5164</v>
      </c>
      <c r="M278" s="62">
        <v>2992</v>
      </c>
      <c r="N278" s="68">
        <v>51459.8</v>
      </c>
    </row>
    <row r="279" spans="1:14" ht="33" customHeight="1" x14ac:dyDescent="0.2">
      <c r="A279" s="80" t="s">
        <v>307</v>
      </c>
      <c r="B279" s="64">
        <v>142972.00200000001</v>
      </c>
      <c r="C279" s="62">
        <v>129621.666</v>
      </c>
      <c r="D279" s="62">
        <v>149358.139</v>
      </c>
      <c r="E279" s="62">
        <v>146529.709</v>
      </c>
      <c r="F279" s="62">
        <v>122402.564</v>
      </c>
      <c r="G279" s="62">
        <v>149280.15600000002</v>
      </c>
      <c r="H279" s="62">
        <v>136929.83499999999</v>
      </c>
      <c r="I279" s="62">
        <v>170646.85299999997</v>
      </c>
      <c r="J279" s="62">
        <v>159998.747</v>
      </c>
      <c r="K279" s="62">
        <v>162492.09400000001</v>
      </c>
      <c r="L279" s="62">
        <v>150223.122</v>
      </c>
      <c r="M279" s="62">
        <v>130317.99</v>
      </c>
      <c r="N279" s="68">
        <v>1750772.8769999999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7144.0320000000002</v>
      </c>
      <c r="C281" s="62">
        <v>7167.71</v>
      </c>
      <c r="D281" s="62">
        <v>8731.4509999999991</v>
      </c>
      <c r="E281" s="62">
        <v>9404.1560000000009</v>
      </c>
      <c r="F281" s="62">
        <v>7173.72</v>
      </c>
      <c r="G281" s="62">
        <v>8342.84</v>
      </c>
      <c r="H281" s="62">
        <v>10558.84</v>
      </c>
      <c r="I281" s="62">
        <v>9699.1</v>
      </c>
      <c r="J281" s="62">
        <v>8423.83</v>
      </c>
      <c r="K281" s="62">
        <v>7192.4</v>
      </c>
      <c r="L281" s="62">
        <v>6310.61</v>
      </c>
      <c r="M281" s="62">
        <v>6680.11</v>
      </c>
      <c r="N281" s="68">
        <v>96828.798999999999</v>
      </c>
    </row>
    <row r="282" spans="1:14" ht="33" customHeight="1" x14ac:dyDescent="0.2">
      <c r="A282" s="80" t="s">
        <v>310</v>
      </c>
      <c r="B282" s="64">
        <v>89565.35</v>
      </c>
      <c r="C282" s="62">
        <v>86819.859999999986</v>
      </c>
      <c r="D282" s="62">
        <v>116764.2</v>
      </c>
      <c r="E282" s="62">
        <v>102015.34000000003</v>
      </c>
      <c r="F282" s="62">
        <v>98178.530000000028</v>
      </c>
      <c r="G282" s="62">
        <v>109790.24</v>
      </c>
      <c r="H282" s="62">
        <v>116744.10700000002</v>
      </c>
      <c r="I282" s="62">
        <v>114880.34499999999</v>
      </c>
      <c r="J282" s="62">
        <v>120393.06</v>
      </c>
      <c r="K282" s="62">
        <v>114639.06499999999</v>
      </c>
      <c r="L282" s="62">
        <v>110488.96200000001</v>
      </c>
      <c r="M282" s="62">
        <v>110443.60000000002</v>
      </c>
      <c r="N282" s="68">
        <v>1290722.6590000002</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39872.799999999996</v>
      </c>
      <c r="C287" s="62">
        <v>34865.838000000003</v>
      </c>
      <c r="D287" s="62">
        <v>42699.274000000005</v>
      </c>
      <c r="E287" s="62">
        <v>43838.846000000005</v>
      </c>
      <c r="F287" s="62">
        <v>45878.091</v>
      </c>
      <c r="G287" s="62">
        <v>35471.450000000004</v>
      </c>
      <c r="H287" s="62">
        <v>42471.24</v>
      </c>
      <c r="I287" s="62">
        <v>32336.640000000003</v>
      </c>
      <c r="J287" s="62">
        <v>29710.959999999999</v>
      </c>
      <c r="K287" s="62">
        <v>35767.65</v>
      </c>
      <c r="L287" s="62">
        <v>40589.159999999996</v>
      </c>
      <c r="M287" s="62">
        <v>48409.51</v>
      </c>
      <c r="N287" s="68">
        <v>471911.45900000009</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3558</v>
      </c>
      <c r="C290" s="62">
        <v>1352</v>
      </c>
      <c r="D290" s="62">
        <v>1474</v>
      </c>
      <c r="E290" s="62">
        <v>2230</v>
      </c>
      <c r="F290" s="62">
        <v>1824</v>
      </c>
      <c r="G290" s="62">
        <v>1728</v>
      </c>
      <c r="H290" s="62">
        <v>2384</v>
      </c>
      <c r="I290" s="62">
        <v>2432</v>
      </c>
      <c r="J290" s="62">
        <v>720</v>
      </c>
      <c r="K290" s="62">
        <v>2456</v>
      </c>
      <c r="L290" s="62">
        <v>3264</v>
      </c>
      <c r="M290" s="62">
        <v>4432</v>
      </c>
      <c r="N290" s="68">
        <v>27854</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39638.699999999997</v>
      </c>
      <c r="C312" s="66">
        <v>34233.56</v>
      </c>
      <c r="D312" s="66">
        <v>44414.186000000002</v>
      </c>
      <c r="E312" s="66">
        <v>35059.542000000001</v>
      </c>
      <c r="F312" s="66">
        <v>30921.5</v>
      </c>
      <c r="G312" s="66">
        <v>34093.509999999995</v>
      </c>
      <c r="H312" s="66">
        <v>29706.819</v>
      </c>
      <c r="I312" s="66">
        <v>25296.52</v>
      </c>
      <c r="J312" s="66">
        <v>32067.279999999999</v>
      </c>
      <c r="K312" s="66">
        <v>34525.25</v>
      </c>
      <c r="L312" s="66">
        <v>33574.339999999997</v>
      </c>
      <c r="M312" s="66">
        <v>32390.25</v>
      </c>
      <c r="N312" s="66">
        <v>405921.45699999999</v>
      </c>
    </row>
    <row r="313" spans="1:14" ht="33" customHeight="1" x14ac:dyDescent="0.2">
      <c r="A313" s="80" t="s">
        <v>337</v>
      </c>
      <c r="B313" s="64">
        <v>27700</v>
      </c>
      <c r="C313" s="62">
        <v>23000</v>
      </c>
      <c r="D313" s="62">
        <v>30100</v>
      </c>
      <c r="E313" s="62">
        <v>23100</v>
      </c>
      <c r="F313" s="62">
        <v>19933</v>
      </c>
      <c r="G313" s="62">
        <v>21550</v>
      </c>
      <c r="H313" s="62">
        <v>18700</v>
      </c>
      <c r="I313" s="62">
        <v>15025</v>
      </c>
      <c r="J313" s="62">
        <v>19325</v>
      </c>
      <c r="K313" s="62">
        <v>23529</v>
      </c>
      <c r="L313" s="62">
        <v>20925</v>
      </c>
      <c r="M313" s="62">
        <v>21925</v>
      </c>
      <c r="N313" s="68">
        <v>264812</v>
      </c>
    </row>
    <row r="314" spans="1:14" ht="33" customHeight="1" x14ac:dyDescent="0.2">
      <c r="A314" s="80" t="s">
        <v>338</v>
      </c>
      <c r="B314" s="64">
        <v>11938.7</v>
      </c>
      <c r="C314" s="62">
        <v>11233.56</v>
      </c>
      <c r="D314" s="62">
        <v>14314.186</v>
      </c>
      <c r="E314" s="62">
        <v>11959.541999999999</v>
      </c>
      <c r="F314" s="62">
        <v>10988.5</v>
      </c>
      <c r="G314" s="62">
        <v>12543.509999999998</v>
      </c>
      <c r="H314" s="62">
        <v>11006.819</v>
      </c>
      <c r="I314" s="62">
        <v>10271.52</v>
      </c>
      <c r="J314" s="62">
        <v>12742.28</v>
      </c>
      <c r="K314" s="62">
        <v>10996.25</v>
      </c>
      <c r="L314" s="62">
        <v>12649.34</v>
      </c>
      <c r="M314" s="62">
        <v>10465.25</v>
      </c>
      <c r="N314" s="68">
        <v>141109.45699999999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2525</v>
      </c>
      <c r="C316" s="66">
        <v>1600</v>
      </c>
      <c r="D316" s="66">
        <v>2250</v>
      </c>
      <c r="E316" s="66">
        <v>1950</v>
      </c>
      <c r="F316" s="66">
        <v>3125</v>
      </c>
      <c r="G316" s="66">
        <v>2125</v>
      </c>
      <c r="H316" s="66">
        <v>4245</v>
      </c>
      <c r="I316" s="66">
        <v>2225</v>
      </c>
      <c r="J316" s="66">
        <v>4750</v>
      </c>
      <c r="K316" s="66">
        <v>2875</v>
      </c>
      <c r="L316" s="66">
        <v>4300</v>
      </c>
      <c r="M316" s="66">
        <v>3075</v>
      </c>
      <c r="N316" s="66">
        <v>35045</v>
      </c>
    </row>
    <row r="317" spans="1:14" ht="33" customHeight="1" thickBot="1" x14ac:dyDescent="0.25">
      <c r="A317" s="81" t="s">
        <v>339</v>
      </c>
      <c r="B317" s="99">
        <v>2525</v>
      </c>
      <c r="C317" s="70">
        <v>1600</v>
      </c>
      <c r="D317" s="70">
        <v>2250</v>
      </c>
      <c r="E317" s="70">
        <v>1950</v>
      </c>
      <c r="F317" s="70">
        <v>3125</v>
      </c>
      <c r="G317" s="70">
        <v>2125</v>
      </c>
      <c r="H317" s="70">
        <v>4245</v>
      </c>
      <c r="I317" s="70">
        <v>2225</v>
      </c>
      <c r="J317" s="70">
        <v>4750</v>
      </c>
      <c r="K317" s="70">
        <v>2875</v>
      </c>
      <c r="L317" s="70">
        <v>4300</v>
      </c>
      <c r="M317" s="70">
        <v>3075</v>
      </c>
      <c r="N317" s="71">
        <v>35045</v>
      </c>
    </row>
    <row r="318" spans="1:14" ht="33" customHeight="1" thickBot="1" x14ac:dyDescent="0.25">
      <c r="A318" s="116" t="s">
        <v>250</v>
      </c>
      <c r="B318" s="100">
        <v>381460.70399999997</v>
      </c>
      <c r="C318" s="115">
        <v>347178.20399999997</v>
      </c>
      <c r="D318" s="115">
        <v>436441.17000000004</v>
      </c>
      <c r="E318" s="115">
        <v>403808.05300000007</v>
      </c>
      <c r="F318" s="115">
        <v>363218.755</v>
      </c>
      <c r="G318" s="115">
        <v>388996.25600000005</v>
      </c>
      <c r="H318" s="115">
        <v>395525.34299999999</v>
      </c>
      <c r="I318" s="115">
        <v>416475.40899999999</v>
      </c>
      <c r="J318" s="115">
        <v>413089.777</v>
      </c>
      <c r="K318" s="115">
        <v>418850.09899999999</v>
      </c>
      <c r="L318" s="115">
        <v>400641.43400000001</v>
      </c>
      <c r="M318" s="115">
        <v>387252.60000000003</v>
      </c>
      <c r="N318" s="115">
        <v>4752937.8039999995</v>
      </c>
    </row>
    <row r="319" spans="1:14" ht="33" customHeight="1" x14ac:dyDescent="0.2"/>
    <row r="320" spans="1:14" ht="33" customHeight="1" x14ac:dyDescent="0.2">
      <c r="A320" s="85"/>
    </row>
    <row r="321" spans="1:14" ht="33" customHeight="1" x14ac:dyDescent="0.2">
      <c r="A321" s="220" t="s">
        <v>361</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0</v>
      </c>
      <c r="G330" s="61">
        <v>0</v>
      </c>
      <c r="H330" s="61">
        <v>0</v>
      </c>
      <c r="I330" s="61">
        <v>0</v>
      </c>
      <c r="J330" s="61">
        <v>0</v>
      </c>
      <c r="K330" s="61">
        <v>0</v>
      </c>
      <c r="L330" s="61">
        <v>0</v>
      </c>
      <c r="M330" s="61">
        <v>0</v>
      </c>
      <c r="N330" s="61">
        <v>0</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0</v>
      </c>
      <c r="G336" s="64">
        <v>0</v>
      </c>
      <c r="H336" s="64">
        <v>0</v>
      </c>
      <c r="I336" s="64">
        <v>0</v>
      </c>
      <c r="J336" s="64">
        <v>0</v>
      </c>
      <c r="K336" s="64">
        <v>0</v>
      </c>
      <c r="L336" s="64">
        <v>0</v>
      </c>
      <c r="M336" s="64">
        <v>0</v>
      </c>
      <c r="N336" s="64">
        <v>0</v>
      </c>
    </row>
    <row r="337" spans="1:14" ht="33" customHeight="1" thickBot="1" x14ac:dyDescent="0.25">
      <c r="A337" s="65" t="s">
        <v>263</v>
      </c>
      <c r="B337" s="91">
        <v>11742</v>
      </c>
      <c r="C337" s="61">
        <v>10841</v>
      </c>
      <c r="D337" s="61">
        <v>14770</v>
      </c>
      <c r="E337" s="61">
        <v>17694</v>
      </c>
      <c r="F337" s="61">
        <v>15598</v>
      </c>
      <c r="G337" s="61">
        <v>17062</v>
      </c>
      <c r="H337" s="61">
        <v>20101</v>
      </c>
      <c r="I337" s="61">
        <v>21534</v>
      </c>
      <c r="J337" s="61">
        <v>18799</v>
      </c>
      <c r="K337" s="61">
        <v>21485</v>
      </c>
      <c r="L337" s="61">
        <v>23273</v>
      </c>
      <c r="M337" s="61">
        <v>20526</v>
      </c>
      <c r="N337" s="61">
        <v>213425</v>
      </c>
    </row>
    <row r="338" spans="1:14" ht="33" customHeight="1" x14ac:dyDescent="0.2">
      <c r="A338" s="80" t="s">
        <v>264</v>
      </c>
      <c r="B338" s="64">
        <v>11742</v>
      </c>
      <c r="C338" s="64">
        <v>10841</v>
      </c>
      <c r="D338" s="64">
        <v>14770</v>
      </c>
      <c r="E338" s="64">
        <v>17694</v>
      </c>
      <c r="F338" s="64">
        <v>15598</v>
      </c>
      <c r="G338" s="64">
        <v>17062</v>
      </c>
      <c r="H338" s="64">
        <v>20101</v>
      </c>
      <c r="I338" s="64">
        <v>21534</v>
      </c>
      <c r="J338" s="64">
        <v>18799</v>
      </c>
      <c r="K338" s="64">
        <v>21485</v>
      </c>
      <c r="L338" s="64">
        <v>23273</v>
      </c>
      <c r="M338" s="64">
        <v>20526</v>
      </c>
      <c r="N338" s="64">
        <v>213425</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735</v>
      </c>
      <c r="C342" s="61">
        <v>433</v>
      </c>
      <c r="D342" s="61">
        <v>374</v>
      </c>
      <c r="E342" s="61">
        <v>0</v>
      </c>
      <c r="F342" s="61">
        <v>815</v>
      </c>
      <c r="G342" s="61">
        <v>2420</v>
      </c>
      <c r="H342" s="61">
        <v>612</v>
      </c>
      <c r="I342" s="61">
        <v>0</v>
      </c>
      <c r="J342" s="61">
        <v>4271</v>
      </c>
      <c r="K342" s="61">
        <v>3599</v>
      </c>
      <c r="L342" s="61">
        <v>2541</v>
      </c>
      <c r="M342" s="61">
        <v>448</v>
      </c>
      <c r="N342" s="61">
        <v>16248</v>
      </c>
    </row>
    <row r="343" spans="1:14" ht="33" customHeight="1" x14ac:dyDescent="0.2">
      <c r="A343" s="80" t="s">
        <v>269</v>
      </c>
      <c r="B343" s="64">
        <v>0</v>
      </c>
      <c r="C343" s="64">
        <v>0</v>
      </c>
      <c r="D343" s="64">
        <v>0</v>
      </c>
      <c r="E343" s="64">
        <v>0</v>
      </c>
      <c r="F343" s="64">
        <v>0</v>
      </c>
      <c r="G343" s="64">
        <v>0</v>
      </c>
      <c r="H343" s="64">
        <v>0</v>
      </c>
      <c r="I343" s="64">
        <v>0</v>
      </c>
      <c r="J343" s="64">
        <v>0</v>
      </c>
      <c r="K343" s="64">
        <v>0</v>
      </c>
      <c r="L343" s="64">
        <v>2541</v>
      </c>
      <c r="M343" s="64">
        <v>0</v>
      </c>
      <c r="N343" s="64">
        <v>2541</v>
      </c>
    </row>
    <row r="344" spans="1:14" ht="33" customHeight="1" thickBot="1" x14ac:dyDescent="0.25">
      <c r="A344" s="80" t="s">
        <v>270</v>
      </c>
      <c r="B344" s="64">
        <v>735</v>
      </c>
      <c r="C344" s="64">
        <v>433</v>
      </c>
      <c r="D344" s="64">
        <v>374</v>
      </c>
      <c r="E344" s="64">
        <v>0</v>
      </c>
      <c r="F344" s="64">
        <v>815</v>
      </c>
      <c r="G344" s="64">
        <v>2420</v>
      </c>
      <c r="H344" s="64">
        <v>612</v>
      </c>
      <c r="I344" s="64">
        <v>0</v>
      </c>
      <c r="J344" s="64">
        <v>4271</v>
      </c>
      <c r="K344" s="64">
        <v>3599</v>
      </c>
      <c r="L344" s="64">
        <v>0</v>
      </c>
      <c r="M344" s="64">
        <v>448</v>
      </c>
      <c r="N344" s="64">
        <v>13707</v>
      </c>
    </row>
    <row r="345" spans="1:14" ht="33" customHeight="1" thickBot="1" x14ac:dyDescent="0.25">
      <c r="A345" s="65" t="s">
        <v>271</v>
      </c>
      <c r="B345" s="91">
        <v>57080</v>
      </c>
      <c r="C345" s="61">
        <v>84688</v>
      </c>
      <c r="D345" s="61">
        <v>95588</v>
      </c>
      <c r="E345" s="61">
        <v>80317</v>
      </c>
      <c r="F345" s="61">
        <v>70074</v>
      </c>
      <c r="G345" s="61">
        <v>88179</v>
      </c>
      <c r="H345" s="61">
        <v>100058</v>
      </c>
      <c r="I345" s="61">
        <v>97669</v>
      </c>
      <c r="J345" s="61">
        <v>101174</v>
      </c>
      <c r="K345" s="61">
        <v>77237</v>
      </c>
      <c r="L345" s="61">
        <v>93297</v>
      </c>
      <c r="M345" s="61">
        <v>67794</v>
      </c>
      <c r="N345" s="61">
        <v>1013155</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1504</v>
      </c>
      <c r="F348" s="64">
        <v>0</v>
      </c>
      <c r="G348" s="64">
        <v>0</v>
      </c>
      <c r="H348" s="64">
        <v>0</v>
      </c>
      <c r="I348" s="64">
        <v>0</v>
      </c>
      <c r="J348" s="64">
        <v>0</v>
      </c>
      <c r="K348" s="64">
        <v>0</v>
      </c>
      <c r="L348" s="64">
        <v>53581</v>
      </c>
      <c r="M348" s="64">
        <v>0</v>
      </c>
      <c r="N348" s="64">
        <v>55085</v>
      </c>
    </row>
    <row r="349" spans="1:14" ht="33" customHeight="1" x14ac:dyDescent="0.2">
      <c r="A349" s="80" t="s">
        <v>275</v>
      </c>
      <c r="B349" s="64">
        <v>28910</v>
      </c>
      <c r="C349" s="64">
        <v>52487</v>
      </c>
      <c r="D349" s="64">
        <v>64285</v>
      </c>
      <c r="E349" s="64">
        <v>68563</v>
      </c>
      <c r="F349" s="64">
        <v>35694</v>
      </c>
      <c r="G349" s="64">
        <v>50014</v>
      </c>
      <c r="H349" s="64">
        <v>64599</v>
      </c>
      <c r="I349" s="64">
        <v>45324</v>
      </c>
      <c r="J349" s="64">
        <v>37076</v>
      </c>
      <c r="K349" s="64">
        <v>13819</v>
      </c>
      <c r="L349" s="64">
        <v>0</v>
      </c>
      <c r="M349" s="64">
        <v>13070</v>
      </c>
      <c r="N349" s="64">
        <v>473841</v>
      </c>
    </row>
    <row r="350" spans="1:14" ht="33" customHeight="1" x14ac:dyDescent="0.2">
      <c r="A350" s="80" t="s">
        <v>276</v>
      </c>
      <c r="B350" s="64">
        <v>0</v>
      </c>
      <c r="C350" s="64">
        <v>0</v>
      </c>
      <c r="D350" s="64">
        <v>0</v>
      </c>
      <c r="E350" s="64">
        <v>0</v>
      </c>
      <c r="F350" s="64">
        <v>0</v>
      </c>
      <c r="G350" s="64">
        <v>0</v>
      </c>
      <c r="H350" s="64">
        <v>0</v>
      </c>
      <c r="I350" s="64">
        <v>0</v>
      </c>
      <c r="J350" s="64">
        <v>0</v>
      </c>
      <c r="K350" s="64">
        <v>0</v>
      </c>
      <c r="L350" s="64">
        <v>2907</v>
      </c>
      <c r="M350" s="64">
        <v>0</v>
      </c>
      <c r="N350" s="64">
        <v>2907</v>
      </c>
    </row>
    <row r="351" spans="1:14" ht="33" customHeight="1" x14ac:dyDescent="0.2">
      <c r="A351" s="80" t="s">
        <v>277</v>
      </c>
      <c r="B351" s="64">
        <v>3006</v>
      </c>
      <c r="C351" s="64">
        <v>8506</v>
      </c>
      <c r="D351" s="64">
        <v>8081</v>
      </c>
      <c r="E351" s="64">
        <v>1482</v>
      </c>
      <c r="F351" s="64">
        <v>0</v>
      </c>
      <c r="G351" s="64">
        <v>0</v>
      </c>
      <c r="H351" s="64">
        <v>1982</v>
      </c>
      <c r="I351" s="64">
        <v>0</v>
      </c>
      <c r="J351" s="64">
        <v>2872</v>
      </c>
      <c r="K351" s="64">
        <v>0</v>
      </c>
      <c r="L351" s="64">
        <v>0</v>
      </c>
      <c r="M351" s="64">
        <v>22283</v>
      </c>
      <c r="N351" s="64">
        <v>48212</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36809</v>
      </c>
      <c r="M353" s="64">
        <v>0</v>
      </c>
      <c r="N353" s="64">
        <v>36809</v>
      </c>
    </row>
    <row r="354" spans="1:14" ht="33" customHeight="1" x14ac:dyDescent="0.2">
      <c r="A354" s="80" t="s">
        <v>280</v>
      </c>
      <c r="B354" s="64">
        <v>25164</v>
      </c>
      <c r="C354" s="64">
        <v>23695</v>
      </c>
      <c r="D354" s="64">
        <v>23222</v>
      </c>
      <c r="E354" s="64">
        <v>8768</v>
      </c>
      <c r="F354" s="64">
        <v>34380</v>
      </c>
      <c r="G354" s="64">
        <v>38165</v>
      </c>
      <c r="H354" s="64">
        <v>33477</v>
      </c>
      <c r="I354" s="64">
        <v>52345</v>
      </c>
      <c r="J354" s="64">
        <v>61226</v>
      </c>
      <c r="K354" s="64">
        <v>63418</v>
      </c>
      <c r="L354" s="64">
        <v>0</v>
      </c>
      <c r="M354" s="64">
        <v>32441</v>
      </c>
      <c r="N354" s="64">
        <v>396301</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28577</v>
      </c>
      <c r="C359" s="61">
        <v>24379</v>
      </c>
      <c r="D359" s="61">
        <v>36206</v>
      </c>
      <c r="E359" s="61">
        <v>48142</v>
      </c>
      <c r="F359" s="61">
        <v>43601</v>
      </c>
      <c r="G359" s="61">
        <v>48758</v>
      </c>
      <c r="H359" s="61">
        <v>53460</v>
      </c>
      <c r="I359" s="61">
        <v>45654</v>
      </c>
      <c r="J359" s="61">
        <v>44851</v>
      </c>
      <c r="K359" s="61">
        <v>51721</v>
      </c>
      <c r="L359" s="61">
        <v>45268</v>
      </c>
      <c r="M359" s="61">
        <v>35704</v>
      </c>
      <c r="N359" s="61">
        <v>506321</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336</v>
      </c>
      <c r="C364" s="64">
        <v>0</v>
      </c>
      <c r="D364" s="64">
        <v>0</v>
      </c>
      <c r="E364" s="64">
        <v>0</v>
      </c>
      <c r="F364" s="64">
        <v>0</v>
      </c>
      <c r="G364" s="64">
        <v>0</v>
      </c>
      <c r="H364" s="64">
        <v>0</v>
      </c>
      <c r="I364" s="64">
        <v>0</v>
      </c>
      <c r="J364" s="64">
        <v>0</v>
      </c>
      <c r="K364" s="64">
        <v>0</v>
      </c>
      <c r="L364" s="64">
        <v>45268</v>
      </c>
      <c r="M364" s="64">
        <v>0</v>
      </c>
      <c r="N364" s="64">
        <v>45604</v>
      </c>
    </row>
    <row r="365" spans="1:14" ht="33" customHeight="1" x14ac:dyDescent="0.2">
      <c r="A365" s="80" t="s">
        <v>290</v>
      </c>
      <c r="B365" s="64">
        <v>28121</v>
      </c>
      <c r="C365" s="64">
        <v>23599</v>
      </c>
      <c r="D365" s="64">
        <v>33344</v>
      </c>
      <c r="E365" s="64">
        <v>46846</v>
      </c>
      <c r="F365" s="64">
        <v>43601</v>
      </c>
      <c r="G365" s="64">
        <v>48758</v>
      </c>
      <c r="H365" s="64">
        <v>53460</v>
      </c>
      <c r="I365" s="64">
        <v>45654</v>
      </c>
      <c r="J365" s="64">
        <v>44851</v>
      </c>
      <c r="K365" s="64">
        <v>51721</v>
      </c>
      <c r="L365" s="64">
        <v>0</v>
      </c>
      <c r="M365" s="64">
        <v>35704</v>
      </c>
      <c r="N365" s="64">
        <v>455659</v>
      </c>
    </row>
    <row r="366" spans="1:14" ht="33" customHeight="1" x14ac:dyDescent="0.2">
      <c r="A366" s="80" t="s">
        <v>291</v>
      </c>
      <c r="B366" s="64">
        <v>0</v>
      </c>
      <c r="C366" s="64">
        <v>0</v>
      </c>
      <c r="D366" s="64">
        <v>0</v>
      </c>
      <c r="E366" s="64">
        <v>0</v>
      </c>
      <c r="F366" s="64">
        <v>0</v>
      </c>
      <c r="G366" s="64">
        <v>0</v>
      </c>
      <c r="H366" s="64">
        <v>0</v>
      </c>
      <c r="I366" s="64">
        <v>0</v>
      </c>
      <c r="J366" s="64">
        <v>0</v>
      </c>
      <c r="K366" s="64">
        <v>0</v>
      </c>
      <c r="L366" s="64">
        <v>0</v>
      </c>
      <c r="M366" s="64">
        <v>0</v>
      </c>
      <c r="N366" s="64">
        <v>0</v>
      </c>
    </row>
    <row r="367" spans="1:14" ht="33" customHeight="1" x14ac:dyDescent="0.2">
      <c r="A367" s="80" t="s">
        <v>292</v>
      </c>
      <c r="B367" s="64">
        <v>120</v>
      </c>
      <c r="C367" s="64">
        <v>780</v>
      </c>
      <c r="D367" s="64">
        <v>2862</v>
      </c>
      <c r="E367" s="64">
        <v>1296</v>
      </c>
      <c r="F367" s="64">
        <v>0</v>
      </c>
      <c r="G367" s="64">
        <v>0</v>
      </c>
      <c r="H367" s="64">
        <v>0</v>
      </c>
      <c r="I367" s="64">
        <v>0</v>
      </c>
      <c r="J367" s="64">
        <v>0</v>
      </c>
      <c r="K367" s="64">
        <v>0</v>
      </c>
      <c r="L367" s="64">
        <v>0</v>
      </c>
      <c r="M367" s="64">
        <v>0</v>
      </c>
      <c r="N367" s="64">
        <v>5058</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3400</v>
      </c>
      <c r="M370" s="61">
        <v>0</v>
      </c>
      <c r="N370" s="61">
        <v>3400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3400</v>
      </c>
      <c r="M377" s="64">
        <v>0</v>
      </c>
      <c r="N377" s="64">
        <v>3400</v>
      </c>
    </row>
    <row r="378" spans="1:14" ht="33" customHeight="1" thickBot="1" x14ac:dyDescent="0.25">
      <c r="A378" s="65" t="s">
        <v>303</v>
      </c>
      <c r="B378" s="91">
        <v>29100</v>
      </c>
      <c r="C378" s="61">
        <v>35993</v>
      </c>
      <c r="D378" s="61">
        <v>36057</v>
      </c>
      <c r="E378" s="61">
        <v>35507</v>
      </c>
      <c r="F378" s="61">
        <v>26750</v>
      </c>
      <c r="G378" s="61">
        <v>13961</v>
      </c>
      <c r="H378" s="61">
        <v>13050</v>
      </c>
      <c r="I378" s="61">
        <v>15250</v>
      </c>
      <c r="J378" s="61">
        <v>14850</v>
      </c>
      <c r="K378" s="61">
        <v>23850</v>
      </c>
      <c r="L378" s="61">
        <v>9900</v>
      </c>
      <c r="M378" s="61">
        <v>28021</v>
      </c>
      <c r="N378" s="61">
        <v>282289</v>
      </c>
    </row>
    <row r="379" spans="1:14" ht="33" customHeight="1" x14ac:dyDescent="0.2">
      <c r="A379" s="80" t="s">
        <v>304</v>
      </c>
      <c r="B379" s="64">
        <v>1950</v>
      </c>
      <c r="C379" s="64">
        <v>900</v>
      </c>
      <c r="D379" s="64">
        <v>1100</v>
      </c>
      <c r="E379" s="64">
        <v>1700</v>
      </c>
      <c r="F379" s="64">
        <v>2350</v>
      </c>
      <c r="G379" s="64">
        <v>4500</v>
      </c>
      <c r="H379" s="64">
        <v>4850</v>
      </c>
      <c r="I379" s="64">
        <v>3850</v>
      </c>
      <c r="J379" s="64">
        <v>2350</v>
      </c>
      <c r="K379" s="64">
        <v>3350</v>
      </c>
      <c r="L379" s="64">
        <v>0</v>
      </c>
      <c r="M379" s="64">
        <v>3600</v>
      </c>
      <c r="N379" s="64">
        <v>30500</v>
      </c>
    </row>
    <row r="380" spans="1:14" ht="33" customHeight="1" x14ac:dyDescent="0.2">
      <c r="A380" s="80" t="s">
        <v>305</v>
      </c>
      <c r="B380" s="64">
        <v>0</v>
      </c>
      <c r="C380" s="64">
        <v>285</v>
      </c>
      <c r="D380" s="64">
        <v>0</v>
      </c>
      <c r="E380" s="64">
        <v>0</v>
      </c>
      <c r="F380" s="64">
        <v>0</v>
      </c>
      <c r="G380" s="64">
        <v>0</v>
      </c>
      <c r="H380" s="64">
        <v>0</v>
      </c>
      <c r="I380" s="64">
        <v>0</v>
      </c>
      <c r="J380" s="64">
        <v>0</v>
      </c>
      <c r="K380" s="64">
        <v>0</v>
      </c>
      <c r="L380" s="64">
        <v>3000</v>
      </c>
      <c r="M380" s="64">
        <v>0</v>
      </c>
      <c r="N380" s="64">
        <v>3285</v>
      </c>
    </row>
    <row r="381" spans="1:14" ht="33" customHeight="1" x14ac:dyDescent="0.2">
      <c r="A381" s="80" t="s">
        <v>306</v>
      </c>
      <c r="B381" s="64">
        <v>0</v>
      </c>
      <c r="C381" s="64">
        <v>500</v>
      </c>
      <c r="D381" s="64">
        <v>3300</v>
      </c>
      <c r="E381" s="64">
        <v>0</v>
      </c>
      <c r="F381" s="64">
        <v>0</v>
      </c>
      <c r="G381" s="64">
        <v>0</v>
      </c>
      <c r="H381" s="64">
        <v>0</v>
      </c>
      <c r="I381" s="64">
        <v>0</v>
      </c>
      <c r="J381" s="64">
        <v>1550</v>
      </c>
      <c r="K381" s="64">
        <v>5000</v>
      </c>
      <c r="L381" s="64">
        <v>0</v>
      </c>
      <c r="M381" s="64">
        <v>5000</v>
      </c>
      <c r="N381" s="64">
        <v>15350</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27150</v>
      </c>
      <c r="C387" s="64">
        <v>34208</v>
      </c>
      <c r="D387" s="64">
        <v>31657</v>
      </c>
      <c r="E387" s="64">
        <v>33807</v>
      </c>
      <c r="F387" s="64">
        <v>24400</v>
      </c>
      <c r="G387" s="64">
        <v>9461</v>
      </c>
      <c r="H387" s="64">
        <v>8200</v>
      </c>
      <c r="I387" s="64">
        <v>11400</v>
      </c>
      <c r="J387" s="64">
        <v>10950</v>
      </c>
      <c r="K387" s="64">
        <v>15500</v>
      </c>
      <c r="L387" s="64">
        <v>6900</v>
      </c>
      <c r="M387" s="64">
        <v>19421</v>
      </c>
      <c r="N387" s="64">
        <v>233054</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100</v>
      </c>
      <c r="D392" s="64">
        <v>0</v>
      </c>
      <c r="E392" s="64">
        <v>0</v>
      </c>
      <c r="F392" s="64">
        <v>0</v>
      </c>
      <c r="G392" s="64">
        <v>0</v>
      </c>
      <c r="H392" s="64">
        <v>0</v>
      </c>
      <c r="I392" s="64">
        <v>0</v>
      </c>
      <c r="J392" s="64">
        <v>0</v>
      </c>
      <c r="K392" s="64">
        <v>0</v>
      </c>
      <c r="L392" s="64">
        <v>0</v>
      </c>
      <c r="M392" s="64">
        <v>0</v>
      </c>
      <c r="N392" s="64">
        <v>100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3457</v>
      </c>
      <c r="C394" s="61">
        <v>3114</v>
      </c>
      <c r="D394" s="61">
        <v>3036</v>
      </c>
      <c r="E394" s="61">
        <v>3248</v>
      </c>
      <c r="F394" s="61">
        <v>5016</v>
      </c>
      <c r="G394" s="61">
        <v>3735</v>
      </c>
      <c r="H394" s="61">
        <v>4350</v>
      </c>
      <c r="I394" s="61">
        <v>7380</v>
      </c>
      <c r="J394" s="61">
        <v>6364</v>
      </c>
      <c r="K394" s="61">
        <v>7135</v>
      </c>
      <c r="L394" s="61">
        <v>5560</v>
      </c>
      <c r="M394" s="61">
        <v>3740</v>
      </c>
      <c r="N394" s="61">
        <v>56135</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2760</v>
      </c>
      <c r="C396" s="64">
        <v>2101</v>
      </c>
      <c r="D396" s="64">
        <v>2250</v>
      </c>
      <c r="E396" s="64">
        <v>3248</v>
      </c>
      <c r="F396" s="64">
        <v>2970</v>
      </c>
      <c r="G396" s="64">
        <v>1980</v>
      </c>
      <c r="H396" s="64">
        <v>1950</v>
      </c>
      <c r="I396" s="64">
        <v>2580</v>
      </c>
      <c r="J396" s="64">
        <v>2880</v>
      </c>
      <c r="K396" s="64">
        <v>3660</v>
      </c>
      <c r="L396" s="64">
        <v>2460</v>
      </c>
      <c r="M396" s="64">
        <v>2040</v>
      </c>
      <c r="N396" s="64">
        <v>30879</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697</v>
      </c>
      <c r="C399" s="64">
        <v>1013</v>
      </c>
      <c r="D399" s="64">
        <v>786</v>
      </c>
      <c r="E399" s="64">
        <v>0</v>
      </c>
      <c r="F399" s="64">
        <v>2046</v>
      </c>
      <c r="G399" s="64">
        <v>1755</v>
      </c>
      <c r="H399" s="64">
        <v>2400</v>
      </c>
      <c r="I399" s="64">
        <v>4800</v>
      </c>
      <c r="J399" s="64">
        <v>3484</v>
      </c>
      <c r="K399" s="64">
        <v>3475</v>
      </c>
      <c r="L399" s="64">
        <v>3100</v>
      </c>
      <c r="M399" s="64">
        <v>1700</v>
      </c>
      <c r="N399" s="64">
        <v>25256</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5513</v>
      </c>
      <c r="C406" s="61">
        <v>0</v>
      </c>
      <c r="D406" s="61">
        <v>120</v>
      </c>
      <c r="E406" s="61">
        <v>120</v>
      </c>
      <c r="F406" s="61">
        <v>300</v>
      </c>
      <c r="G406" s="61">
        <v>300</v>
      </c>
      <c r="H406" s="61">
        <v>300</v>
      </c>
      <c r="I406" s="61">
        <v>360</v>
      </c>
      <c r="J406" s="61">
        <v>300</v>
      </c>
      <c r="K406" s="61">
        <v>0</v>
      </c>
      <c r="L406" s="61">
        <v>0</v>
      </c>
      <c r="M406" s="61">
        <v>0</v>
      </c>
      <c r="N406" s="61">
        <v>7313</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0</v>
      </c>
      <c r="D408" s="64">
        <v>0</v>
      </c>
      <c r="E408" s="64">
        <v>0</v>
      </c>
      <c r="F408" s="64">
        <v>0</v>
      </c>
      <c r="G408" s="64">
        <v>0</v>
      </c>
      <c r="H408" s="64">
        <v>0</v>
      </c>
      <c r="I408" s="64">
        <v>0</v>
      </c>
      <c r="J408" s="64">
        <v>0</v>
      </c>
      <c r="K408" s="64">
        <v>0</v>
      </c>
      <c r="L408" s="64">
        <v>0</v>
      </c>
      <c r="M408" s="64">
        <v>0</v>
      </c>
      <c r="N408" s="64">
        <v>0</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5183</v>
      </c>
      <c r="C412" s="64">
        <v>0</v>
      </c>
      <c r="D412" s="64">
        <v>0</v>
      </c>
      <c r="E412" s="64">
        <v>0</v>
      </c>
      <c r="F412" s="64">
        <v>0</v>
      </c>
      <c r="G412" s="64">
        <v>0</v>
      </c>
      <c r="H412" s="64">
        <v>0</v>
      </c>
      <c r="I412" s="64">
        <v>0</v>
      </c>
      <c r="J412" s="64">
        <v>0</v>
      </c>
      <c r="K412" s="64">
        <v>0</v>
      </c>
      <c r="L412" s="64">
        <v>0</v>
      </c>
      <c r="M412" s="64">
        <v>0</v>
      </c>
      <c r="N412" s="64">
        <v>5183</v>
      </c>
    </row>
    <row r="413" spans="1:14" ht="33" customHeight="1" x14ac:dyDescent="0.2">
      <c r="A413" s="80" t="s">
        <v>334</v>
      </c>
      <c r="B413" s="64">
        <v>330</v>
      </c>
      <c r="C413" s="64">
        <v>0</v>
      </c>
      <c r="D413" s="64">
        <v>120</v>
      </c>
      <c r="E413" s="64">
        <v>120</v>
      </c>
      <c r="F413" s="64">
        <v>300</v>
      </c>
      <c r="G413" s="64">
        <v>300</v>
      </c>
      <c r="H413" s="64">
        <v>300</v>
      </c>
      <c r="I413" s="64">
        <v>360</v>
      </c>
      <c r="J413" s="64">
        <v>300</v>
      </c>
      <c r="K413" s="64">
        <v>0</v>
      </c>
      <c r="L413" s="64">
        <v>0</v>
      </c>
      <c r="M413" s="64">
        <v>0</v>
      </c>
      <c r="N413" s="64">
        <v>2130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150</v>
      </c>
      <c r="D419" s="61">
        <v>150</v>
      </c>
      <c r="E419" s="61">
        <v>1750</v>
      </c>
      <c r="F419" s="61">
        <v>300</v>
      </c>
      <c r="G419" s="61">
        <v>690</v>
      </c>
      <c r="H419" s="61">
        <v>300</v>
      </c>
      <c r="I419" s="61">
        <v>16670</v>
      </c>
      <c r="J419" s="61">
        <v>13920</v>
      </c>
      <c r="K419" s="61">
        <v>16597</v>
      </c>
      <c r="L419" s="61">
        <v>16916</v>
      </c>
      <c r="M419" s="61">
        <v>7856</v>
      </c>
      <c r="N419" s="61">
        <v>75299</v>
      </c>
    </row>
    <row r="420" spans="1:14" ht="33" customHeight="1" thickBot="1" x14ac:dyDescent="0.25">
      <c r="A420" s="81" t="s">
        <v>339</v>
      </c>
      <c r="B420" s="64">
        <v>0</v>
      </c>
      <c r="C420" s="64">
        <v>150</v>
      </c>
      <c r="D420" s="64">
        <v>150</v>
      </c>
      <c r="E420" s="64">
        <v>1750</v>
      </c>
      <c r="F420" s="64">
        <v>300</v>
      </c>
      <c r="G420" s="64">
        <v>690</v>
      </c>
      <c r="H420" s="64">
        <v>300</v>
      </c>
      <c r="I420" s="64">
        <v>16670</v>
      </c>
      <c r="J420" s="64">
        <v>13920</v>
      </c>
      <c r="K420" s="64">
        <v>16597</v>
      </c>
      <c r="L420" s="64">
        <v>16916</v>
      </c>
      <c r="M420" s="64">
        <v>7856</v>
      </c>
      <c r="N420" s="64">
        <v>75299</v>
      </c>
    </row>
    <row r="421" spans="1:14" ht="33" customHeight="1" thickBot="1" x14ac:dyDescent="0.25">
      <c r="A421" s="116" t="s">
        <v>250</v>
      </c>
      <c r="B421" s="115">
        <v>136204</v>
      </c>
      <c r="C421" s="115">
        <v>159598</v>
      </c>
      <c r="D421" s="115">
        <v>186301</v>
      </c>
      <c r="E421" s="115">
        <v>186778</v>
      </c>
      <c r="F421" s="115">
        <v>162454</v>
      </c>
      <c r="G421" s="115">
        <v>175105</v>
      </c>
      <c r="H421" s="115">
        <v>192231</v>
      </c>
      <c r="I421" s="115">
        <v>204517</v>
      </c>
      <c r="J421" s="115">
        <v>204529</v>
      </c>
      <c r="K421" s="115">
        <v>201624</v>
      </c>
      <c r="L421" s="115">
        <v>200155</v>
      </c>
      <c r="M421" s="115">
        <v>164089</v>
      </c>
      <c r="N421" s="115">
        <v>2173585</v>
      </c>
    </row>
    <row r="422" spans="1:14" ht="33" customHeight="1" x14ac:dyDescent="0.2"/>
    <row r="423" spans="1:14" ht="33" customHeight="1" x14ac:dyDescent="0.2">
      <c r="A423" s="85"/>
    </row>
    <row r="424" spans="1:14" ht="33" customHeight="1" x14ac:dyDescent="0.2">
      <c r="A424" s="220" t="s">
        <v>360</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513</v>
      </c>
      <c r="C445" s="67">
        <v>459</v>
      </c>
      <c r="D445" s="67">
        <v>593</v>
      </c>
      <c r="E445" s="67">
        <v>1377</v>
      </c>
      <c r="F445" s="67">
        <v>54</v>
      </c>
      <c r="G445" s="67">
        <v>0</v>
      </c>
      <c r="H445" s="67">
        <v>0</v>
      </c>
      <c r="I445" s="67">
        <v>0</v>
      </c>
      <c r="J445" s="67">
        <v>0</v>
      </c>
      <c r="K445" s="67">
        <v>0</v>
      </c>
      <c r="L445" s="67">
        <v>0</v>
      </c>
      <c r="M445" s="67">
        <v>0</v>
      </c>
      <c r="N445" s="67">
        <v>2996</v>
      </c>
    </row>
    <row r="446" spans="1:14" ht="33" customHeight="1" x14ac:dyDescent="0.2">
      <c r="A446" s="80" t="s">
        <v>269</v>
      </c>
      <c r="B446" s="62">
        <v>513</v>
      </c>
      <c r="C446" s="62">
        <v>0</v>
      </c>
      <c r="D446" s="62">
        <v>593</v>
      </c>
      <c r="E446" s="62">
        <v>1377</v>
      </c>
      <c r="F446" s="62">
        <v>54</v>
      </c>
      <c r="G446" s="62">
        <v>0</v>
      </c>
      <c r="H446" s="62">
        <v>0</v>
      </c>
      <c r="I446" s="62">
        <v>0</v>
      </c>
      <c r="J446" s="62">
        <v>0</v>
      </c>
      <c r="K446" s="62">
        <v>0</v>
      </c>
      <c r="L446" s="62">
        <v>0</v>
      </c>
      <c r="M446" s="62">
        <v>0</v>
      </c>
      <c r="N446" s="68">
        <v>2537</v>
      </c>
    </row>
    <row r="447" spans="1:14" ht="33" customHeight="1" thickBot="1" x14ac:dyDescent="0.25">
      <c r="A447" s="80" t="s">
        <v>270</v>
      </c>
      <c r="B447" s="62">
        <v>0</v>
      </c>
      <c r="C447" s="62">
        <v>459</v>
      </c>
      <c r="D447" s="62">
        <v>0</v>
      </c>
      <c r="E447" s="62">
        <v>0</v>
      </c>
      <c r="F447" s="62">
        <v>0</v>
      </c>
      <c r="G447" s="62">
        <v>0</v>
      </c>
      <c r="H447" s="62">
        <v>0</v>
      </c>
      <c r="I447" s="62">
        <v>0</v>
      </c>
      <c r="J447" s="62">
        <v>0</v>
      </c>
      <c r="K447" s="62">
        <v>0</v>
      </c>
      <c r="L447" s="62">
        <v>0</v>
      </c>
      <c r="M447" s="62">
        <v>0</v>
      </c>
      <c r="N447" s="68">
        <v>459</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2194</v>
      </c>
      <c r="N448" s="66">
        <v>2194</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2194</v>
      </c>
      <c r="N458" s="68">
        <v>2194</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0</v>
      </c>
      <c r="D460" s="66">
        <v>0</v>
      </c>
      <c r="E460" s="66">
        <v>0</v>
      </c>
      <c r="F460" s="66">
        <v>0</v>
      </c>
      <c r="G460" s="66">
        <v>0</v>
      </c>
      <c r="H460" s="66">
        <v>0</v>
      </c>
      <c r="I460" s="66">
        <v>0</v>
      </c>
      <c r="J460" s="66">
        <v>0</v>
      </c>
      <c r="K460" s="66">
        <v>0</v>
      </c>
      <c r="L460" s="66">
        <v>0</v>
      </c>
      <c r="M460" s="66">
        <v>0</v>
      </c>
      <c r="N460" s="66">
        <v>0</v>
      </c>
    </row>
    <row r="461" spans="1:14" ht="33" customHeight="1" thickBot="1" x14ac:dyDescent="0.25">
      <c r="A461" s="81" t="s">
        <v>283</v>
      </c>
      <c r="B461" s="69">
        <v>0</v>
      </c>
      <c r="C461" s="69">
        <v>0</v>
      </c>
      <c r="D461" s="69">
        <v>0</v>
      </c>
      <c r="E461" s="69">
        <v>0</v>
      </c>
      <c r="F461" s="69">
        <v>0</v>
      </c>
      <c r="G461" s="69">
        <v>0</v>
      </c>
      <c r="H461" s="69">
        <v>0</v>
      </c>
      <c r="I461" s="69">
        <v>0</v>
      </c>
      <c r="J461" s="69">
        <v>0</v>
      </c>
      <c r="K461" s="69">
        <v>0</v>
      </c>
      <c r="L461" s="69">
        <v>0</v>
      </c>
      <c r="M461" s="69">
        <v>0</v>
      </c>
      <c r="N461" s="68">
        <v>0</v>
      </c>
    </row>
    <row r="462" spans="1:14" ht="33" customHeight="1" thickBot="1" x14ac:dyDescent="0.25">
      <c r="A462" s="65" t="s">
        <v>284</v>
      </c>
      <c r="B462" s="66">
        <v>870</v>
      </c>
      <c r="C462" s="66">
        <v>3780</v>
      </c>
      <c r="D462" s="66">
        <v>5160</v>
      </c>
      <c r="E462" s="66">
        <v>3150</v>
      </c>
      <c r="F462" s="66">
        <v>2070</v>
      </c>
      <c r="G462" s="66">
        <v>2550</v>
      </c>
      <c r="H462" s="66">
        <v>0</v>
      </c>
      <c r="I462" s="66">
        <v>0</v>
      </c>
      <c r="J462" s="66">
        <v>0</v>
      </c>
      <c r="K462" s="66">
        <v>0</v>
      </c>
      <c r="L462" s="66">
        <v>0</v>
      </c>
      <c r="M462" s="66">
        <v>0</v>
      </c>
      <c r="N462" s="66">
        <v>17580</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870</v>
      </c>
      <c r="C471" s="62">
        <v>3780</v>
      </c>
      <c r="D471" s="62">
        <v>5160</v>
      </c>
      <c r="E471" s="62">
        <v>3150</v>
      </c>
      <c r="F471" s="62">
        <v>2070</v>
      </c>
      <c r="G471" s="62">
        <v>2550</v>
      </c>
      <c r="H471" s="62">
        <v>0</v>
      </c>
      <c r="I471" s="62">
        <v>0</v>
      </c>
      <c r="J471" s="62">
        <v>0</v>
      </c>
      <c r="K471" s="62">
        <v>0</v>
      </c>
      <c r="L471" s="62">
        <v>0</v>
      </c>
      <c r="M471" s="62">
        <v>0</v>
      </c>
      <c r="N471" s="68">
        <v>17580</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18342</v>
      </c>
      <c r="C473" s="66">
        <v>0</v>
      </c>
      <c r="D473" s="66">
        <v>0</v>
      </c>
      <c r="E473" s="66">
        <v>0</v>
      </c>
      <c r="F473" s="66">
        <v>4687</v>
      </c>
      <c r="G473" s="66">
        <v>0</v>
      </c>
      <c r="H473" s="66">
        <v>0</v>
      </c>
      <c r="I473" s="66">
        <v>0</v>
      </c>
      <c r="J473" s="66">
        <v>0</v>
      </c>
      <c r="K473" s="66">
        <v>0</v>
      </c>
      <c r="L473" s="66">
        <v>0</v>
      </c>
      <c r="M473" s="66">
        <v>0</v>
      </c>
      <c r="N473" s="66">
        <v>23029</v>
      </c>
    </row>
    <row r="474" spans="1:14" ht="33" customHeight="1" x14ac:dyDescent="0.2">
      <c r="A474" s="80" t="s">
        <v>296</v>
      </c>
      <c r="B474" s="62">
        <v>18342</v>
      </c>
      <c r="C474" s="62">
        <v>0</v>
      </c>
      <c r="D474" s="62">
        <v>0</v>
      </c>
      <c r="E474" s="62">
        <v>0</v>
      </c>
      <c r="F474" s="62">
        <v>4687</v>
      </c>
      <c r="G474" s="62">
        <v>0</v>
      </c>
      <c r="H474" s="62">
        <v>0</v>
      </c>
      <c r="I474" s="62">
        <v>0</v>
      </c>
      <c r="J474" s="62">
        <v>0</v>
      </c>
      <c r="K474" s="62">
        <v>0</v>
      </c>
      <c r="L474" s="62">
        <v>0</v>
      </c>
      <c r="M474" s="62">
        <v>0</v>
      </c>
      <c r="N474" s="68">
        <v>23029</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420</v>
      </c>
      <c r="C481" s="66">
        <v>20417</v>
      </c>
      <c r="D481" s="66">
        <v>25724</v>
      </c>
      <c r="E481" s="66">
        <v>20204</v>
      </c>
      <c r="F481" s="66">
        <v>1230</v>
      </c>
      <c r="G481" s="66">
        <v>15605</v>
      </c>
      <c r="H481" s="66">
        <v>18406</v>
      </c>
      <c r="I481" s="66">
        <v>15563</v>
      </c>
      <c r="J481" s="66">
        <v>24355</v>
      </c>
      <c r="K481" s="66">
        <v>30152</v>
      </c>
      <c r="L481" s="66">
        <v>11171</v>
      </c>
      <c r="M481" s="66">
        <v>10062</v>
      </c>
      <c r="N481" s="66">
        <v>193309</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420</v>
      </c>
      <c r="C484" s="62">
        <v>1560</v>
      </c>
      <c r="D484" s="62">
        <v>1350</v>
      </c>
      <c r="E484" s="62">
        <v>1260</v>
      </c>
      <c r="F484" s="62">
        <v>1230</v>
      </c>
      <c r="G484" s="62">
        <v>1080</v>
      </c>
      <c r="H484" s="62">
        <v>0</v>
      </c>
      <c r="I484" s="62">
        <v>0</v>
      </c>
      <c r="J484" s="62">
        <v>0</v>
      </c>
      <c r="K484" s="62">
        <v>0</v>
      </c>
      <c r="L484" s="62">
        <v>0</v>
      </c>
      <c r="M484" s="62">
        <v>0</v>
      </c>
      <c r="N484" s="68">
        <v>6900</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18857</v>
      </c>
      <c r="D490" s="62">
        <v>24374</v>
      </c>
      <c r="E490" s="62">
        <v>18944</v>
      </c>
      <c r="F490" s="62">
        <v>0</v>
      </c>
      <c r="G490" s="62">
        <v>14525</v>
      </c>
      <c r="H490" s="62">
        <v>18406</v>
      </c>
      <c r="I490" s="62">
        <v>15563</v>
      </c>
      <c r="J490" s="62">
        <v>24355</v>
      </c>
      <c r="K490" s="62">
        <v>30152</v>
      </c>
      <c r="L490" s="62">
        <v>11171</v>
      </c>
      <c r="M490" s="62">
        <v>10062</v>
      </c>
      <c r="N490" s="68">
        <v>186409</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0</v>
      </c>
      <c r="D496" s="62">
        <v>0</v>
      </c>
      <c r="E496" s="62">
        <v>0</v>
      </c>
      <c r="F496" s="62">
        <v>0</v>
      </c>
      <c r="G496" s="62">
        <v>0</v>
      </c>
      <c r="H496" s="62">
        <v>0</v>
      </c>
      <c r="I496" s="62">
        <v>0</v>
      </c>
      <c r="J496" s="62">
        <v>0</v>
      </c>
      <c r="K496" s="62">
        <v>0</v>
      </c>
      <c r="L496" s="62">
        <v>0</v>
      </c>
      <c r="M496" s="62">
        <v>0</v>
      </c>
      <c r="N496" s="68">
        <v>0</v>
      </c>
    </row>
    <row r="497" spans="1:14" ht="33" customHeight="1" thickBot="1" x14ac:dyDescent="0.25">
      <c r="A497" s="65" t="s">
        <v>319</v>
      </c>
      <c r="B497" s="66">
        <v>0</v>
      </c>
      <c r="C497" s="66">
        <v>60</v>
      </c>
      <c r="D497" s="66">
        <v>420</v>
      </c>
      <c r="E497" s="66">
        <v>720</v>
      </c>
      <c r="F497" s="66">
        <v>720</v>
      </c>
      <c r="G497" s="66">
        <v>450</v>
      </c>
      <c r="H497" s="66">
        <v>210</v>
      </c>
      <c r="I497" s="66">
        <v>0</v>
      </c>
      <c r="J497" s="66">
        <v>0</v>
      </c>
      <c r="K497" s="66">
        <v>0</v>
      </c>
      <c r="L497" s="66">
        <v>0</v>
      </c>
      <c r="M497" s="66">
        <v>0</v>
      </c>
      <c r="N497" s="66">
        <v>2580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60</v>
      </c>
      <c r="D499" s="62">
        <v>420</v>
      </c>
      <c r="E499" s="62">
        <v>720</v>
      </c>
      <c r="F499" s="62">
        <v>720</v>
      </c>
      <c r="G499" s="62">
        <v>450</v>
      </c>
      <c r="H499" s="62">
        <v>210</v>
      </c>
      <c r="I499" s="62">
        <v>0</v>
      </c>
      <c r="J499" s="62">
        <v>0</v>
      </c>
      <c r="K499" s="62">
        <v>0</v>
      </c>
      <c r="L499" s="62">
        <v>0</v>
      </c>
      <c r="M499" s="62">
        <v>0</v>
      </c>
      <c r="N499" s="68">
        <v>2580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0</v>
      </c>
      <c r="F522" s="66">
        <v>0</v>
      </c>
      <c r="G522" s="66">
        <v>0</v>
      </c>
      <c r="H522" s="66">
        <v>0</v>
      </c>
      <c r="I522" s="66">
        <v>0</v>
      </c>
      <c r="J522" s="66">
        <v>0</v>
      </c>
      <c r="K522" s="66">
        <v>0</v>
      </c>
      <c r="L522" s="66">
        <v>0</v>
      </c>
      <c r="M522" s="66">
        <v>0</v>
      </c>
      <c r="N522" s="66">
        <v>0</v>
      </c>
    </row>
    <row r="523" spans="1:14" ht="33" customHeight="1" thickBot="1" x14ac:dyDescent="0.25">
      <c r="A523" s="81" t="s">
        <v>339</v>
      </c>
      <c r="B523" s="70">
        <v>0</v>
      </c>
      <c r="C523" s="70">
        <v>0</v>
      </c>
      <c r="D523" s="70">
        <v>0</v>
      </c>
      <c r="E523" s="70">
        <v>0</v>
      </c>
      <c r="F523" s="70">
        <v>0</v>
      </c>
      <c r="G523" s="70">
        <v>0</v>
      </c>
      <c r="H523" s="70">
        <v>0</v>
      </c>
      <c r="I523" s="70">
        <v>0</v>
      </c>
      <c r="J523" s="70">
        <v>0</v>
      </c>
      <c r="K523" s="70">
        <v>0</v>
      </c>
      <c r="L523" s="70">
        <v>0</v>
      </c>
      <c r="M523" s="70">
        <v>0</v>
      </c>
      <c r="N523" s="71">
        <v>0</v>
      </c>
    </row>
    <row r="524" spans="1:14" ht="33" customHeight="1" thickBot="1" x14ac:dyDescent="0.25">
      <c r="A524" s="116" t="s">
        <v>250</v>
      </c>
      <c r="B524" s="115">
        <v>20145</v>
      </c>
      <c r="C524" s="115">
        <v>24716</v>
      </c>
      <c r="D524" s="115">
        <v>31897</v>
      </c>
      <c r="E524" s="115">
        <v>25451</v>
      </c>
      <c r="F524" s="115">
        <v>8761</v>
      </c>
      <c r="G524" s="115">
        <v>18605</v>
      </c>
      <c r="H524" s="115">
        <v>18616</v>
      </c>
      <c r="I524" s="115">
        <v>15563</v>
      </c>
      <c r="J524" s="115">
        <v>24355</v>
      </c>
      <c r="K524" s="115">
        <v>30152</v>
      </c>
      <c r="L524" s="115">
        <v>11171</v>
      </c>
      <c r="M524" s="115">
        <v>12256</v>
      </c>
      <c r="N524" s="115">
        <v>241688</v>
      </c>
    </row>
    <row r="525" spans="1:14" ht="33" customHeight="1" x14ac:dyDescent="0.2"/>
    <row r="526" spans="1:14" ht="33" customHeight="1" x14ac:dyDescent="0.2">
      <c r="A526" s="85"/>
    </row>
    <row r="527" spans="1:14" ht="33" customHeight="1" x14ac:dyDescent="0.2">
      <c r="A527" s="220" t="s">
        <v>359</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3090</v>
      </c>
      <c r="C548" s="67">
        <v>2590</v>
      </c>
      <c r="D548" s="67">
        <v>2090</v>
      </c>
      <c r="E548" s="67">
        <v>0</v>
      </c>
      <c r="F548" s="67">
        <v>1350</v>
      </c>
      <c r="G548" s="67">
        <v>4930</v>
      </c>
      <c r="H548" s="67">
        <v>3880</v>
      </c>
      <c r="I548" s="67">
        <v>0</v>
      </c>
      <c r="J548" s="67">
        <v>58461</v>
      </c>
      <c r="K548" s="67">
        <v>63333</v>
      </c>
      <c r="L548" s="67">
        <v>63620</v>
      </c>
      <c r="M548" s="67">
        <v>67159</v>
      </c>
      <c r="N548" s="67">
        <v>270503</v>
      </c>
    </row>
    <row r="549" spans="1:14" ht="33" customHeight="1" x14ac:dyDescent="0.2">
      <c r="A549" s="80" t="s">
        <v>269</v>
      </c>
      <c r="B549" s="62">
        <v>0</v>
      </c>
      <c r="C549" s="62">
        <v>0</v>
      </c>
      <c r="D549" s="62">
        <v>0</v>
      </c>
      <c r="E549" s="62">
        <v>0</v>
      </c>
      <c r="F549" s="62">
        <v>0</v>
      </c>
      <c r="G549" s="62">
        <v>0</v>
      </c>
      <c r="H549" s="62">
        <v>0</v>
      </c>
      <c r="I549" s="62">
        <v>0</v>
      </c>
      <c r="J549" s="62">
        <v>51941</v>
      </c>
      <c r="K549" s="62">
        <v>57893</v>
      </c>
      <c r="L549" s="62">
        <v>59690</v>
      </c>
      <c r="M549" s="62">
        <v>61919</v>
      </c>
      <c r="N549" s="68">
        <v>231443</v>
      </c>
    </row>
    <row r="550" spans="1:14" ht="33" customHeight="1" thickBot="1" x14ac:dyDescent="0.25">
      <c r="A550" s="80" t="s">
        <v>270</v>
      </c>
      <c r="B550" s="62">
        <v>3090</v>
      </c>
      <c r="C550" s="62">
        <v>2590</v>
      </c>
      <c r="D550" s="62">
        <v>2090</v>
      </c>
      <c r="E550" s="62">
        <v>0</v>
      </c>
      <c r="F550" s="62">
        <v>1350</v>
      </c>
      <c r="G550" s="62">
        <v>4930</v>
      </c>
      <c r="H550" s="62">
        <v>3880</v>
      </c>
      <c r="I550" s="62">
        <v>0</v>
      </c>
      <c r="J550" s="62">
        <v>6520</v>
      </c>
      <c r="K550" s="62">
        <v>5440</v>
      </c>
      <c r="L550" s="62">
        <v>3930</v>
      </c>
      <c r="M550" s="62">
        <v>5240</v>
      </c>
      <c r="N550" s="68">
        <v>39060</v>
      </c>
    </row>
    <row r="551" spans="1:14" ht="33" customHeight="1" thickBot="1" x14ac:dyDescent="0.25">
      <c r="A551" s="65" t="s">
        <v>271</v>
      </c>
      <c r="B551" s="66">
        <v>62892</v>
      </c>
      <c r="C551" s="66">
        <v>54683</v>
      </c>
      <c r="D551" s="66">
        <v>57519</v>
      </c>
      <c r="E551" s="66">
        <v>66232.960000000006</v>
      </c>
      <c r="F551" s="66">
        <v>68282</v>
      </c>
      <c r="G551" s="66">
        <v>83508.62999999999</v>
      </c>
      <c r="H551" s="66">
        <v>86185.709999999992</v>
      </c>
      <c r="I551" s="66">
        <v>92567.83</v>
      </c>
      <c r="J551" s="66">
        <v>90072.51</v>
      </c>
      <c r="K551" s="66">
        <v>102583.41</v>
      </c>
      <c r="L551" s="66">
        <v>100038.86</v>
      </c>
      <c r="M551" s="66">
        <v>78467</v>
      </c>
      <c r="N551" s="66">
        <v>943032.91</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13666.49</v>
      </c>
      <c r="C555" s="62">
        <v>12410</v>
      </c>
      <c r="D555" s="62">
        <v>12744</v>
      </c>
      <c r="E555" s="62">
        <v>1081.9000000000001</v>
      </c>
      <c r="F555" s="62">
        <v>0</v>
      </c>
      <c r="G555" s="62">
        <v>7739.44</v>
      </c>
      <c r="H555" s="62">
        <v>24555.94</v>
      </c>
      <c r="I555" s="62">
        <v>36670.550000000003</v>
      </c>
      <c r="J555" s="62">
        <v>46316.06</v>
      </c>
      <c r="K555" s="62">
        <v>48462.38</v>
      </c>
      <c r="L555" s="62">
        <v>45102.559999999998</v>
      </c>
      <c r="M555" s="62">
        <v>27868</v>
      </c>
      <c r="N555" s="68">
        <v>276617.32</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5680.52</v>
      </c>
      <c r="C557" s="62">
        <v>1434</v>
      </c>
      <c r="D557" s="62">
        <v>648</v>
      </c>
      <c r="E557" s="62">
        <v>137.21</v>
      </c>
      <c r="F557" s="62">
        <v>0</v>
      </c>
      <c r="G557" s="62">
        <v>1812.68</v>
      </c>
      <c r="H557" s="62">
        <v>3116.52</v>
      </c>
      <c r="I557" s="62">
        <v>2340.58</v>
      </c>
      <c r="J557" s="62">
        <v>395.7</v>
      </c>
      <c r="K557" s="62">
        <v>0</v>
      </c>
      <c r="L557" s="62">
        <v>5586.57</v>
      </c>
      <c r="M557" s="62">
        <v>2857</v>
      </c>
      <c r="N557" s="68">
        <v>24008.78</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14004.66</v>
      </c>
      <c r="C559" s="62">
        <v>21416</v>
      </c>
      <c r="D559" s="62">
        <v>10567</v>
      </c>
      <c r="E559" s="62">
        <v>3172.48</v>
      </c>
      <c r="F559" s="62">
        <v>0</v>
      </c>
      <c r="G559" s="62">
        <v>0</v>
      </c>
      <c r="H559" s="62">
        <v>0</v>
      </c>
      <c r="I559" s="62">
        <v>0</v>
      </c>
      <c r="J559" s="62">
        <v>0</v>
      </c>
      <c r="K559" s="62">
        <v>0</v>
      </c>
      <c r="L559" s="62">
        <v>0</v>
      </c>
      <c r="M559" s="62">
        <v>2754</v>
      </c>
      <c r="N559" s="68">
        <v>51914.140000000007</v>
      </c>
    </row>
    <row r="560" spans="1:14" ht="33" customHeight="1" x14ac:dyDescent="0.2">
      <c r="A560" s="80" t="s">
        <v>280</v>
      </c>
      <c r="B560" s="62">
        <v>29540.33</v>
      </c>
      <c r="C560" s="62">
        <v>19423</v>
      </c>
      <c r="D560" s="62">
        <v>33560</v>
      </c>
      <c r="E560" s="62">
        <v>61841.37</v>
      </c>
      <c r="F560" s="62">
        <v>68282</v>
      </c>
      <c r="G560" s="62">
        <v>73956.509999999995</v>
      </c>
      <c r="H560" s="62">
        <v>58513.25</v>
      </c>
      <c r="I560" s="62">
        <v>53556.7</v>
      </c>
      <c r="J560" s="62">
        <v>43360.75</v>
      </c>
      <c r="K560" s="62">
        <v>54121.03</v>
      </c>
      <c r="L560" s="62">
        <v>49349.73</v>
      </c>
      <c r="M560" s="62">
        <v>44988</v>
      </c>
      <c r="N560" s="68">
        <v>590492.67000000004</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0</v>
      </c>
      <c r="C562" s="62">
        <v>0</v>
      </c>
      <c r="D562" s="62">
        <v>0</v>
      </c>
      <c r="E562" s="62">
        <v>0</v>
      </c>
      <c r="F562" s="62">
        <v>0</v>
      </c>
      <c r="G562" s="62">
        <v>0</v>
      </c>
      <c r="H562" s="62">
        <v>0</v>
      </c>
      <c r="I562" s="62">
        <v>0</v>
      </c>
      <c r="J562" s="62">
        <v>0</v>
      </c>
      <c r="K562" s="62">
        <v>0</v>
      </c>
      <c r="L562" s="62">
        <v>0</v>
      </c>
      <c r="M562" s="62">
        <v>0</v>
      </c>
      <c r="N562" s="68">
        <v>0</v>
      </c>
    </row>
    <row r="563" spans="1:14" ht="33" customHeight="1" thickBot="1" x14ac:dyDescent="0.25">
      <c r="A563" s="65" t="s">
        <v>283</v>
      </c>
      <c r="B563" s="66">
        <v>1881</v>
      </c>
      <c r="C563" s="66">
        <v>2970</v>
      </c>
      <c r="D563" s="66">
        <v>2970</v>
      </c>
      <c r="E563" s="66">
        <v>2772</v>
      </c>
      <c r="F563" s="66">
        <v>4686</v>
      </c>
      <c r="G563" s="66">
        <v>3927</v>
      </c>
      <c r="H563" s="66">
        <v>4356</v>
      </c>
      <c r="I563" s="66">
        <v>6171</v>
      </c>
      <c r="J563" s="66">
        <v>6468</v>
      </c>
      <c r="K563" s="66">
        <v>5247</v>
      </c>
      <c r="L563" s="66">
        <v>6270</v>
      </c>
      <c r="M563" s="66">
        <v>1650</v>
      </c>
      <c r="N563" s="66">
        <v>49368</v>
      </c>
    </row>
    <row r="564" spans="1:14" ht="33" customHeight="1" thickBot="1" x14ac:dyDescent="0.25">
      <c r="A564" s="81" t="s">
        <v>283</v>
      </c>
      <c r="B564" s="69">
        <v>1881</v>
      </c>
      <c r="C564" s="69">
        <v>2970</v>
      </c>
      <c r="D564" s="69">
        <v>2970</v>
      </c>
      <c r="E564" s="69">
        <v>2772</v>
      </c>
      <c r="F564" s="69">
        <v>4686</v>
      </c>
      <c r="G564" s="69">
        <v>3927</v>
      </c>
      <c r="H564" s="69">
        <v>4356</v>
      </c>
      <c r="I564" s="69">
        <v>6171</v>
      </c>
      <c r="J564" s="69">
        <v>6468</v>
      </c>
      <c r="K564" s="69">
        <v>5247</v>
      </c>
      <c r="L564" s="69">
        <v>6270</v>
      </c>
      <c r="M564" s="69">
        <v>1650</v>
      </c>
      <c r="N564" s="68">
        <v>49368</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1683.2</v>
      </c>
      <c r="C576" s="66">
        <v>6456</v>
      </c>
      <c r="D576" s="66">
        <v>6770</v>
      </c>
      <c r="E576" s="66">
        <v>15325.92</v>
      </c>
      <c r="F576" s="66">
        <v>6408</v>
      </c>
      <c r="G576" s="66">
        <v>8610.7199999999993</v>
      </c>
      <c r="H576" s="66">
        <v>14319.36</v>
      </c>
      <c r="I576" s="66">
        <v>23187.52</v>
      </c>
      <c r="J576" s="66">
        <v>19549.919999999998</v>
      </c>
      <c r="K576" s="66">
        <v>19946.2</v>
      </c>
      <c r="L576" s="66">
        <v>17593.240000000002</v>
      </c>
      <c r="M576" s="66">
        <v>11391</v>
      </c>
      <c r="N576" s="66">
        <v>151241.07999999999</v>
      </c>
    </row>
    <row r="577" spans="1:14" ht="33" customHeight="1" x14ac:dyDescent="0.2">
      <c r="A577" s="80" t="s">
        <v>296</v>
      </c>
      <c r="B577" s="62">
        <v>0</v>
      </c>
      <c r="C577" s="62">
        <v>2590</v>
      </c>
      <c r="D577" s="62">
        <v>0</v>
      </c>
      <c r="E577" s="62">
        <v>7950</v>
      </c>
      <c r="F577" s="62">
        <v>800</v>
      </c>
      <c r="G577" s="62">
        <v>2400</v>
      </c>
      <c r="H577" s="62">
        <v>10350</v>
      </c>
      <c r="I577" s="62">
        <v>17676</v>
      </c>
      <c r="J577" s="62">
        <v>15420</v>
      </c>
      <c r="K577" s="62">
        <v>16555</v>
      </c>
      <c r="L577" s="62">
        <v>14700</v>
      </c>
      <c r="M577" s="62">
        <v>9825</v>
      </c>
      <c r="N577" s="68">
        <v>98266</v>
      </c>
    </row>
    <row r="578" spans="1:14" ht="33" customHeight="1" x14ac:dyDescent="0.2">
      <c r="A578" s="80" t="s">
        <v>297</v>
      </c>
      <c r="B578" s="62">
        <v>0</v>
      </c>
      <c r="C578" s="62">
        <v>0</v>
      </c>
      <c r="D578" s="62">
        <v>0</v>
      </c>
      <c r="E578" s="62">
        <v>0</v>
      </c>
      <c r="F578" s="62" t="s">
        <v>92</v>
      </c>
      <c r="G578" s="62">
        <v>0</v>
      </c>
      <c r="H578" s="62">
        <v>0</v>
      </c>
      <c r="I578" s="62">
        <v>0</v>
      </c>
      <c r="J578" s="62">
        <v>0</v>
      </c>
      <c r="K578" s="62">
        <v>0</v>
      </c>
      <c r="L578" s="62">
        <v>0</v>
      </c>
      <c r="M578" s="62">
        <v>0</v>
      </c>
      <c r="N578" s="68">
        <v>0</v>
      </c>
    </row>
    <row r="579" spans="1:14" ht="33" customHeight="1" x14ac:dyDescent="0.2">
      <c r="A579" s="80" t="s">
        <v>298</v>
      </c>
      <c r="B579" s="62">
        <v>0</v>
      </c>
      <c r="C579" s="62">
        <v>1320</v>
      </c>
      <c r="D579" s="62">
        <v>4710</v>
      </c>
      <c r="E579" s="62">
        <v>3780</v>
      </c>
      <c r="F579" s="62">
        <v>3150</v>
      </c>
      <c r="G579" s="62">
        <v>3420</v>
      </c>
      <c r="H579" s="62">
        <v>3600</v>
      </c>
      <c r="I579" s="62">
        <v>3090</v>
      </c>
      <c r="J579" s="62">
        <v>2160</v>
      </c>
      <c r="K579" s="62">
        <v>2160</v>
      </c>
      <c r="L579" s="62">
        <v>1329.84</v>
      </c>
      <c r="M579" s="62">
        <v>700</v>
      </c>
      <c r="N579" s="68">
        <v>29419.84</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1683.2</v>
      </c>
      <c r="C582" s="62">
        <v>2546</v>
      </c>
      <c r="D582" s="62">
        <v>2060</v>
      </c>
      <c r="E582" s="62">
        <v>3595.92</v>
      </c>
      <c r="F582" s="62">
        <v>2458</v>
      </c>
      <c r="G582" s="62">
        <v>2790.72</v>
      </c>
      <c r="H582" s="62">
        <v>369.36</v>
      </c>
      <c r="I582" s="62">
        <v>2421.52</v>
      </c>
      <c r="J582" s="62">
        <v>1969.92</v>
      </c>
      <c r="K582" s="62">
        <v>1231.2</v>
      </c>
      <c r="L582" s="62">
        <v>1563.4</v>
      </c>
      <c r="M582" s="62">
        <v>866</v>
      </c>
      <c r="N582" s="68">
        <v>23555.24</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5168.74</v>
      </c>
      <c r="C584" s="66">
        <v>3822</v>
      </c>
      <c r="D584" s="66">
        <v>9128</v>
      </c>
      <c r="E584" s="66">
        <v>2647.74</v>
      </c>
      <c r="F584" s="66">
        <v>6488</v>
      </c>
      <c r="G584" s="66">
        <v>7083.75</v>
      </c>
      <c r="H584" s="66">
        <v>6932.0199999999995</v>
      </c>
      <c r="I584" s="66">
        <v>5385.72</v>
      </c>
      <c r="J584" s="66">
        <v>8108.7199999999993</v>
      </c>
      <c r="K584" s="66">
        <v>7102.97</v>
      </c>
      <c r="L584" s="66">
        <v>4921.4799999999996</v>
      </c>
      <c r="M584" s="66">
        <v>2404</v>
      </c>
      <c r="N584" s="66">
        <v>69193.14</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3204.24</v>
      </c>
      <c r="C587" s="62">
        <v>3217</v>
      </c>
      <c r="D587" s="62">
        <v>6527</v>
      </c>
      <c r="E587" s="62">
        <v>542.28</v>
      </c>
      <c r="F587" s="62">
        <v>4967</v>
      </c>
      <c r="G587" s="62">
        <v>4843.5</v>
      </c>
      <c r="H587" s="62">
        <v>4843.4399999999996</v>
      </c>
      <c r="I587" s="62">
        <v>5385.72</v>
      </c>
      <c r="J587" s="62">
        <v>5365.12</v>
      </c>
      <c r="K587" s="62">
        <v>4802.0600000000004</v>
      </c>
      <c r="L587" s="62">
        <v>2148.52</v>
      </c>
      <c r="M587" s="62">
        <v>2144</v>
      </c>
      <c r="N587" s="68">
        <v>47989.88</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60</v>
      </c>
      <c r="M589" s="62">
        <v>0</v>
      </c>
      <c r="N589" s="68">
        <v>60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0</v>
      </c>
      <c r="K598" s="62">
        <v>0</v>
      </c>
      <c r="L598" s="62">
        <v>0</v>
      </c>
      <c r="M598" s="62">
        <v>0</v>
      </c>
      <c r="N598" s="68">
        <v>0</v>
      </c>
    </row>
    <row r="599" spans="1:14" ht="33" customHeight="1" thickBot="1" x14ac:dyDescent="0.25">
      <c r="A599" s="80" t="s">
        <v>318</v>
      </c>
      <c r="B599" s="62">
        <v>1964.5</v>
      </c>
      <c r="C599" s="62">
        <v>605</v>
      </c>
      <c r="D599" s="62">
        <v>2601</v>
      </c>
      <c r="E599" s="62">
        <v>2105.46</v>
      </c>
      <c r="F599" s="62">
        <v>1521</v>
      </c>
      <c r="G599" s="62">
        <v>2240.25</v>
      </c>
      <c r="H599" s="62">
        <v>2088.58</v>
      </c>
      <c r="I599" s="62">
        <v>0</v>
      </c>
      <c r="J599" s="62">
        <v>2743.6</v>
      </c>
      <c r="K599" s="62">
        <v>2300.91</v>
      </c>
      <c r="L599" s="62">
        <v>2712.96</v>
      </c>
      <c r="M599" s="62">
        <v>260</v>
      </c>
      <c r="N599" s="68">
        <v>21143.26</v>
      </c>
    </row>
    <row r="600" spans="1:14" ht="33" customHeight="1" thickBot="1" x14ac:dyDescent="0.25">
      <c r="A600" s="65" t="s">
        <v>319</v>
      </c>
      <c r="B600" s="66">
        <v>4049.18</v>
      </c>
      <c r="C600" s="66">
        <v>3806</v>
      </c>
      <c r="D600" s="66">
        <v>5666</v>
      </c>
      <c r="E600" s="66">
        <v>5514.21</v>
      </c>
      <c r="F600" s="66">
        <v>4257</v>
      </c>
      <c r="G600" s="66">
        <v>5797.06</v>
      </c>
      <c r="H600" s="66">
        <v>6779.77</v>
      </c>
      <c r="I600" s="66">
        <v>8084.22</v>
      </c>
      <c r="J600" s="66">
        <v>8545.82</v>
      </c>
      <c r="K600" s="66">
        <v>9486.9</v>
      </c>
      <c r="L600" s="66">
        <v>7244.16</v>
      </c>
      <c r="M600" s="66">
        <v>3189</v>
      </c>
      <c r="N600" s="66">
        <v>72419.320000000007</v>
      </c>
    </row>
    <row r="601" spans="1:14" ht="33" customHeight="1" x14ac:dyDescent="0.2">
      <c r="A601" s="80" t="s">
        <v>320</v>
      </c>
      <c r="B601" s="62">
        <v>3629.18</v>
      </c>
      <c r="C601" s="62">
        <v>3596</v>
      </c>
      <c r="D601" s="62">
        <v>5246</v>
      </c>
      <c r="E601" s="62">
        <v>5274.21</v>
      </c>
      <c r="F601" s="62">
        <v>4227</v>
      </c>
      <c r="G601" s="62">
        <v>5797.06</v>
      </c>
      <c r="H601" s="62">
        <v>6779.77</v>
      </c>
      <c r="I601" s="62">
        <v>7844.22</v>
      </c>
      <c r="J601" s="62">
        <v>8245.82</v>
      </c>
      <c r="K601" s="62">
        <v>7956.9</v>
      </c>
      <c r="L601" s="62">
        <v>6944.16</v>
      </c>
      <c r="M601" s="62">
        <v>2649</v>
      </c>
      <c r="N601" s="68">
        <v>68189.320000000007</v>
      </c>
    </row>
    <row r="602" spans="1:14" ht="33" customHeight="1" x14ac:dyDescent="0.2">
      <c r="A602" s="80" t="s">
        <v>321</v>
      </c>
      <c r="B602" s="62">
        <v>420</v>
      </c>
      <c r="C602" s="62">
        <v>210</v>
      </c>
      <c r="D602" s="62">
        <v>420</v>
      </c>
      <c r="E602" s="62">
        <v>240</v>
      </c>
      <c r="F602" s="62">
        <v>30</v>
      </c>
      <c r="G602" s="62">
        <v>0</v>
      </c>
      <c r="H602" s="62">
        <v>0</v>
      </c>
      <c r="I602" s="62">
        <v>240</v>
      </c>
      <c r="J602" s="62">
        <v>300</v>
      </c>
      <c r="K602" s="62">
        <v>1530</v>
      </c>
      <c r="L602" s="62">
        <v>300</v>
      </c>
      <c r="M602" s="62">
        <v>540</v>
      </c>
      <c r="N602" s="68">
        <v>4230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7797.08</v>
      </c>
      <c r="C612" s="66">
        <v>13039</v>
      </c>
      <c r="D612" s="66">
        <v>12207</v>
      </c>
      <c r="E612" s="66">
        <v>2594.65</v>
      </c>
      <c r="F612" s="66">
        <v>8805</v>
      </c>
      <c r="G612" s="66">
        <v>4909.38</v>
      </c>
      <c r="H612" s="66">
        <v>5991.23</v>
      </c>
      <c r="I612" s="66">
        <v>6345.27</v>
      </c>
      <c r="J612" s="66">
        <v>8919.9500000000007</v>
      </c>
      <c r="K612" s="66">
        <v>3535.6</v>
      </c>
      <c r="L612" s="66">
        <v>6158.33</v>
      </c>
      <c r="M612" s="66">
        <v>5689</v>
      </c>
      <c r="N612" s="66">
        <v>85991.489999999991</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4933.3999999999996</v>
      </c>
      <c r="C618" s="62">
        <v>11556</v>
      </c>
      <c r="D618" s="62">
        <v>9427</v>
      </c>
      <c r="E618" s="62">
        <v>0</v>
      </c>
      <c r="F618" s="62">
        <v>0</v>
      </c>
      <c r="G618" s="62">
        <v>2840.35</v>
      </c>
      <c r="H618" s="62">
        <v>4120.25</v>
      </c>
      <c r="I618" s="62">
        <v>4247.25</v>
      </c>
      <c r="J618" s="62">
        <v>6878.7</v>
      </c>
      <c r="K618" s="62">
        <v>1679.75</v>
      </c>
      <c r="L618" s="62">
        <v>3661.05</v>
      </c>
      <c r="M618" s="62">
        <v>4422</v>
      </c>
      <c r="N618" s="68">
        <v>53765.75</v>
      </c>
    </row>
    <row r="619" spans="1:14" ht="33" customHeight="1" x14ac:dyDescent="0.2">
      <c r="A619" s="80" t="s">
        <v>334</v>
      </c>
      <c r="B619" s="62">
        <v>2863.68</v>
      </c>
      <c r="C619" s="62">
        <v>1483</v>
      </c>
      <c r="D619" s="62">
        <v>2780</v>
      </c>
      <c r="E619" s="62">
        <v>2594.65</v>
      </c>
      <c r="F619" s="62">
        <v>8805</v>
      </c>
      <c r="G619" s="62">
        <v>2069.0300000000002</v>
      </c>
      <c r="H619" s="62">
        <v>1870.98</v>
      </c>
      <c r="I619" s="62">
        <v>2098.02</v>
      </c>
      <c r="J619" s="62">
        <v>2041.25</v>
      </c>
      <c r="K619" s="62">
        <v>1855.85</v>
      </c>
      <c r="L619" s="62">
        <v>2497.2800000000002</v>
      </c>
      <c r="M619" s="62">
        <v>1267</v>
      </c>
      <c r="N619" s="68">
        <v>32225.739999999998</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28566</v>
      </c>
      <c r="C625" s="66">
        <v>43492</v>
      </c>
      <c r="D625" s="66">
        <v>44648</v>
      </c>
      <c r="E625" s="66">
        <v>46977</v>
      </c>
      <c r="F625" s="66">
        <v>50784</v>
      </c>
      <c r="G625" s="66">
        <v>55545.16</v>
      </c>
      <c r="H625" s="66">
        <v>52278</v>
      </c>
      <c r="I625" s="66">
        <v>65396.47</v>
      </c>
      <c r="J625" s="66">
        <v>9442.8799999999992</v>
      </c>
      <c r="K625" s="66">
        <v>12946.73</v>
      </c>
      <c r="L625" s="66">
        <v>14714.8</v>
      </c>
      <c r="M625" s="66">
        <v>12429.970000000001</v>
      </c>
      <c r="N625" s="66">
        <v>437221.01</v>
      </c>
    </row>
    <row r="626" spans="1:14" ht="33" customHeight="1" thickBot="1" x14ac:dyDescent="0.25">
      <c r="A626" s="81" t="s">
        <v>339</v>
      </c>
      <c r="B626" s="70">
        <v>28566</v>
      </c>
      <c r="C626" s="70">
        <v>43492</v>
      </c>
      <c r="D626" s="70">
        <v>44648</v>
      </c>
      <c r="E626" s="70">
        <v>46977</v>
      </c>
      <c r="F626" s="70">
        <v>50784</v>
      </c>
      <c r="G626" s="70">
        <v>55545.16</v>
      </c>
      <c r="H626" s="70">
        <v>52278</v>
      </c>
      <c r="I626" s="70">
        <v>65396.47</v>
      </c>
      <c r="J626" s="70">
        <v>9442.8799999999992</v>
      </c>
      <c r="K626" s="70">
        <v>12946.73</v>
      </c>
      <c r="L626" s="70">
        <v>14714.8</v>
      </c>
      <c r="M626" s="70">
        <v>12429.970000000001</v>
      </c>
      <c r="N626" s="71">
        <v>437221.01</v>
      </c>
    </row>
    <row r="627" spans="1:14" ht="33" customHeight="1" thickBot="1" x14ac:dyDescent="0.25">
      <c r="A627" s="116" t="s">
        <v>250</v>
      </c>
      <c r="B627" s="115">
        <v>115127.2</v>
      </c>
      <c r="C627" s="115">
        <v>130858</v>
      </c>
      <c r="D627" s="115">
        <v>140998</v>
      </c>
      <c r="E627" s="115">
        <v>142064.48000000001</v>
      </c>
      <c r="F627" s="115">
        <v>151060</v>
      </c>
      <c r="G627" s="115">
        <v>174311.7</v>
      </c>
      <c r="H627" s="115">
        <v>180722.09</v>
      </c>
      <c r="I627" s="115">
        <v>207138.03</v>
      </c>
      <c r="J627" s="115">
        <v>209568.80000000002</v>
      </c>
      <c r="K627" s="115">
        <v>224181.81000000003</v>
      </c>
      <c r="L627" s="115">
        <v>220560.86999999997</v>
      </c>
      <c r="M627" s="115">
        <v>182378.97</v>
      </c>
      <c r="N627" s="115">
        <v>2078969.95</v>
      </c>
    </row>
    <row r="628" spans="1:14" ht="33" customHeight="1" x14ac:dyDescent="0.2"/>
    <row r="629" spans="1:14" ht="33" customHeight="1" x14ac:dyDescent="0.2">
      <c r="A629" s="85"/>
    </row>
    <row r="630" spans="1:14" ht="33" customHeight="1" x14ac:dyDescent="0.2"/>
    <row r="633" spans="1:14" ht="12.75" customHeight="1" x14ac:dyDescent="0.2">
      <c r="A633" s="204" t="s">
        <v>194</v>
      </c>
      <c r="B633" s="204"/>
      <c r="C633" s="204"/>
      <c r="D633" s="204"/>
      <c r="E633" s="204"/>
      <c r="F633" s="204"/>
      <c r="G633" s="204"/>
      <c r="H633" s="204"/>
      <c r="I633" s="204"/>
      <c r="J633" s="204"/>
      <c r="K633" s="204"/>
      <c r="L633" s="204"/>
      <c r="M633" s="204"/>
      <c r="N633" s="204"/>
    </row>
    <row r="634" spans="1:14" ht="12.75" customHeight="1" thickBot="1" x14ac:dyDescent="0.25">
      <c r="A634" s="2"/>
    </row>
    <row r="635" spans="1:14" ht="12.75" customHeight="1" thickBot="1" x14ac:dyDescent="0.25">
      <c r="A635" s="140"/>
      <c r="B635" s="146" t="s">
        <v>1</v>
      </c>
      <c r="C635" s="146" t="s">
        <v>2</v>
      </c>
      <c r="D635" s="146" t="s">
        <v>3</v>
      </c>
      <c r="E635" s="146" t="s">
        <v>4</v>
      </c>
      <c r="F635" s="146" t="s">
        <v>5</v>
      </c>
      <c r="G635" s="146" t="s">
        <v>6</v>
      </c>
      <c r="H635" s="146" t="s">
        <v>7</v>
      </c>
      <c r="I635" s="146" t="s">
        <v>8</v>
      </c>
      <c r="J635" s="146" t="s">
        <v>9</v>
      </c>
      <c r="K635" s="146" t="s">
        <v>10</v>
      </c>
      <c r="L635" s="146" t="s">
        <v>11</v>
      </c>
      <c r="M635" s="146" t="s">
        <v>12</v>
      </c>
      <c r="N635" s="146" t="s">
        <v>13</v>
      </c>
    </row>
    <row r="636" spans="1:14" ht="12.75" customHeight="1" thickBot="1" x14ac:dyDescent="0.25">
      <c r="A636" s="127" t="s">
        <v>91</v>
      </c>
      <c r="B636" s="165">
        <v>20160</v>
      </c>
      <c r="C636" s="165" t="s">
        <v>401</v>
      </c>
      <c r="D636" s="165" t="s">
        <v>401</v>
      </c>
      <c r="E636" s="60">
        <v>11400</v>
      </c>
      <c r="F636" s="60">
        <v>12440</v>
      </c>
      <c r="G636" s="60">
        <v>17840</v>
      </c>
      <c r="H636" s="60">
        <v>21880</v>
      </c>
      <c r="I636" s="60">
        <v>14600</v>
      </c>
      <c r="J636" s="60">
        <v>19720</v>
      </c>
      <c r="K636" s="60">
        <v>15400</v>
      </c>
      <c r="L636" s="60">
        <v>15920</v>
      </c>
      <c r="M636" s="165">
        <v>15200</v>
      </c>
      <c r="N636" s="164">
        <v>164560</v>
      </c>
    </row>
    <row r="637" spans="1:14" ht="12.75" customHeight="1" thickBot="1" x14ac:dyDescent="0.25">
      <c r="A637" s="140" t="s">
        <v>13</v>
      </c>
      <c r="B637" s="166">
        <f t="shared" ref="B637:M637" si="0">SUM(B636:B636)</f>
        <v>20160</v>
      </c>
      <c r="C637" s="166">
        <f t="shared" si="0"/>
        <v>0</v>
      </c>
      <c r="D637" s="166">
        <f t="shared" si="0"/>
        <v>0</v>
      </c>
      <c r="E637" s="166">
        <f t="shared" si="0"/>
        <v>11400</v>
      </c>
      <c r="F637" s="166">
        <f t="shared" si="0"/>
        <v>12440</v>
      </c>
      <c r="G637" s="166">
        <f t="shared" si="0"/>
        <v>17840</v>
      </c>
      <c r="H637" s="166">
        <f t="shared" si="0"/>
        <v>21880</v>
      </c>
      <c r="I637" s="166">
        <f t="shared" si="0"/>
        <v>14600</v>
      </c>
      <c r="J637" s="166">
        <f t="shared" si="0"/>
        <v>19720</v>
      </c>
      <c r="K637" s="166">
        <f t="shared" si="0"/>
        <v>15400</v>
      </c>
      <c r="L637" s="166">
        <f t="shared" si="0"/>
        <v>15920</v>
      </c>
      <c r="M637" s="166">
        <f t="shared" si="0"/>
        <v>15200</v>
      </c>
      <c r="N637" s="166">
        <f>SUM(B637:M637)</f>
        <v>164560</v>
      </c>
    </row>
  </sheetData>
  <mergeCells count="8">
    <mergeCell ref="A633:N633"/>
    <mergeCell ref="A527:N528"/>
    <mergeCell ref="A2:N2"/>
    <mergeCell ref="A12:N13"/>
    <mergeCell ref="A115:N116"/>
    <mergeCell ref="A218:N219"/>
    <mergeCell ref="A321:N322"/>
    <mergeCell ref="A424:N425"/>
  </mergeCells>
  <hyperlinks>
    <hyperlink ref="A10" location="'2018'!A634" display="7,- TREN PATAGONICO S.A."/>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5"/>
  <sheetViews>
    <sheetView showGridLines="0" showRowColHeaders="0" showRuler="0" view="pageLayout" zoomScale="75" zoomScaleNormal="75" zoomScaleSheetLayoutView="100" zoomScalePageLayoutView="75" workbookViewId="0">
      <selection activeCell="G7" sqref="G7"/>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0" t="s">
        <v>384</v>
      </c>
      <c r="B2" s="200"/>
      <c r="C2" s="200"/>
      <c r="D2" s="200"/>
      <c r="E2" s="200"/>
      <c r="F2" s="200"/>
      <c r="G2" s="200"/>
      <c r="H2" s="200"/>
      <c r="I2" s="200"/>
      <c r="J2" s="200"/>
      <c r="K2" s="200"/>
      <c r="L2" s="200"/>
      <c r="M2" s="200"/>
      <c r="N2" s="200"/>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s="142"/>
      <c r="F4" s="25"/>
      <c r="G4" s="25"/>
      <c r="H4" s="15"/>
      <c r="I4" s="15"/>
      <c r="J4" s="15"/>
      <c r="K4" s="15"/>
      <c r="L4" s="15"/>
      <c r="M4" s="15"/>
      <c r="N4" s="16"/>
    </row>
    <row r="5" spans="1:14" s="49" customFormat="1" ht="18" customHeight="1" thickTop="1" thickBot="1" x14ac:dyDescent="0.25">
      <c r="A5" s="117" t="s">
        <v>31</v>
      </c>
      <c r="B5" s="118"/>
      <c r="C5" s="119"/>
      <c r="D5" s="151"/>
      <c r="E5" s="142"/>
      <c r="F5" s="25"/>
      <c r="G5" s="25"/>
      <c r="H5" s="15"/>
      <c r="I5" s="15"/>
      <c r="J5" s="15"/>
      <c r="K5" s="15"/>
      <c r="L5" s="15"/>
      <c r="M5" s="15"/>
      <c r="N5" s="16"/>
    </row>
    <row r="6" spans="1:14" s="49" customFormat="1" ht="18" customHeight="1" thickTop="1" thickBot="1" x14ac:dyDescent="0.25">
      <c r="A6" s="117" t="s">
        <v>50</v>
      </c>
      <c r="B6" s="118"/>
      <c r="C6" s="119"/>
      <c r="D6" s="151"/>
      <c r="E6" s="142"/>
      <c r="F6" s="25"/>
      <c r="G6" s="25"/>
      <c r="H6" s="15"/>
      <c r="I6" s="15"/>
      <c r="J6" s="15"/>
      <c r="K6" s="15"/>
      <c r="L6" s="15"/>
      <c r="M6" s="15"/>
      <c r="N6" s="16"/>
    </row>
    <row r="7" spans="1:14" s="49" customFormat="1" ht="18" customHeight="1" thickTop="1" thickBot="1" x14ac:dyDescent="0.25">
      <c r="A7" s="117" t="s">
        <v>230</v>
      </c>
      <c r="B7" s="117"/>
      <c r="C7" s="121"/>
      <c r="D7" s="151"/>
      <c r="E7" s="142"/>
      <c r="F7" s="25"/>
      <c r="G7" s="25"/>
      <c r="H7" s="15"/>
      <c r="I7" s="15"/>
      <c r="J7" s="15"/>
      <c r="K7" s="15"/>
      <c r="L7" s="15"/>
      <c r="M7" s="15"/>
      <c r="N7" s="16"/>
    </row>
    <row r="8" spans="1:14" s="49" customFormat="1" ht="18" customHeight="1" thickTop="1" thickBot="1" x14ac:dyDescent="0.25">
      <c r="A8" s="117" t="s">
        <v>231</v>
      </c>
      <c r="B8" s="117"/>
      <c r="C8" s="121"/>
      <c r="D8" s="151"/>
      <c r="E8" s="142"/>
      <c r="F8" s="25"/>
      <c r="G8" s="25"/>
      <c r="H8" s="15"/>
      <c r="I8" s="15"/>
      <c r="J8" s="15"/>
      <c r="K8" s="15"/>
      <c r="L8" s="15"/>
      <c r="M8" s="15"/>
      <c r="N8" s="16"/>
    </row>
    <row r="9" spans="1:14" s="49" customFormat="1" ht="18" customHeight="1" thickTop="1" thickBot="1" x14ac:dyDescent="0.25">
      <c r="A9" s="117" t="s">
        <v>232</v>
      </c>
      <c r="B9" s="117"/>
      <c r="C9" s="121"/>
      <c r="D9" s="151"/>
      <c r="E9" s="142"/>
      <c r="F9" s="25"/>
      <c r="G9" s="25"/>
      <c r="H9" s="15"/>
      <c r="I9" s="15"/>
      <c r="J9" s="15"/>
      <c r="K9" s="15"/>
      <c r="L9" s="15"/>
      <c r="M9" s="15"/>
      <c r="N9" s="16"/>
    </row>
    <row r="10" spans="1:14" s="49" customFormat="1" ht="18" customHeight="1" thickTop="1" thickBot="1" x14ac:dyDescent="0.25">
      <c r="A10" s="117" t="s">
        <v>402</v>
      </c>
      <c r="B10" s="117"/>
      <c r="C10" s="119"/>
      <c r="D10" s="38"/>
      <c r="E10" s="38"/>
      <c r="F10" s="25"/>
      <c r="G10" s="25"/>
      <c r="H10" s="15"/>
      <c r="I10" s="15"/>
      <c r="J10" s="15"/>
      <c r="K10" s="15"/>
      <c r="L10" s="15"/>
      <c r="M10" s="15"/>
      <c r="N10" s="16"/>
    </row>
    <row r="11" spans="1:14" ht="33" customHeight="1" thickTop="1" x14ac:dyDescent="0.2">
      <c r="A11" s="120"/>
      <c r="B11" s="13"/>
      <c r="C11" s="13"/>
      <c r="D11" s="13"/>
      <c r="E11" s="13"/>
      <c r="F11" s="13"/>
      <c r="G11" s="13"/>
      <c r="H11" s="13"/>
      <c r="I11" s="13"/>
      <c r="J11" s="13"/>
      <c r="K11" s="13"/>
      <c r="L11" s="13"/>
      <c r="M11" s="13"/>
      <c r="N11" s="14"/>
    </row>
    <row r="12" spans="1:14" ht="33" customHeight="1" x14ac:dyDescent="0.2">
      <c r="A12" s="220" t="s">
        <v>385</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2214.56</v>
      </c>
      <c r="C15" s="61">
        <v>0</v>
      </c>
      <c r="D15" s="61">
        <v>6943.9699999999993</v>
      </c>
      <c r="E15" s="61">
        <v>288.47000000000003</v>
      </c>
      <c r="F15" s="61">
        <v>0</v>
      </c>
      <c r="G15" s="61">
        <v>2058.2600000000002</v>
      </c>
      <c r="H15" s="61">
        <v>1345</v>
      </c>
      <c r="I15" s="61">
        <v>2377.06</v>
      </c>
      <c r="J15" s="61">
        <v>4691.7999999999993</v>
      </c>
      <c r="K15" s="61">
        <v>9501.68</v>
      </c>
      <c r="L15" s="61">
        <v>6943.4</v>
      </c>
      <c r="M15" s="61">
        <v>3522.3599999999997</v>
      </c>
      <c r="N15" s="152">
        <v>39886.559999999998</v>
      </c>
    </row>
    <row r="16" spans="1:14" ht="33" customHeight="1" x14ac:dyDescent="0.2">
      <c r="A16" s="77" t="s">
        <v>252</v>
      </c>
      <c r="B16" s="64">
        <v>1507.56</v>
      </c>
      <c r="C16" s="62">
        <v>0</v>
      </c>
      <c r="D16" s="62">
        <v>4542.95</v>
      </c>
      <c r="E16" s="62">
        <v>288.47000000000003</v>
      </c>
      <c r="F16" s="62">
        <v>0</v>
      </c>
      <c r="G16" s="62">
        <v>2058.2600000000002</v>
      </c>
      <c r="H16" s="62">
        <v>641</v>
      </c>
      <c r="I16" s="62">
        <v>1674.84</v>
      </c>
      <c r="J16" s="62">
        <v>4691.7999999999993</v>
      </c>
      <c r="K16" s="62">
        <v>9501.68</v>
      </c>
      <c r="L16" s="62">
        <v>6943.4</v>
      </c>
      <c r="M16" s="62">
        <v>3522.3599999999997</v>
      </c>
      <c r="N16" s="153">
        <v>35372.32</v>
      </c>
    </row>
    <row r="17" spans="1:14" ht="33" customHeight="1" x14ac:dyDescent="0.2">
      <c r="A17" s="77" t="s">
        <v>234</v>
      </c>
      <c r="B17" s="64">
        <v>707</v>
      </c>
      <c r="C17" s="62">
        <v>0</v>
      </c>
      <c r="D17" s="62">
        <v>0</v>
      </c>
      <c r="E17" s="62">
        <v>0</v>
      </c>
      <c r="F17" s="62">
        <v>0</v>
      </c>
      <c r="G17" s="62">
        <v>0</v>
      </c>
      <c r="H17" s="62">
        <v>704</v>
      </c>
      <c r="I17" s="62">
        <v>702.22</v>
      </c>
      <c r="J17" s="62">
        <v>0</v>
      </c>
      <c r="K17" s="62">
        <v>0</v>
      </c>
      <c r="L17" s="62">
        <v>0</v>
      </c>
      <c r="M17" s="62">
        <v>0</v>
      </c>
      <c r="N17" s="153">
        <v>2113.2200000000003</v>
      </c>
    </row>
    <row r="18" spans="1:14" ht="33" customHeight="1" x14ac:dyDescent="0.2">
      <c r="A18" s="77" t="s">
        <v>253</v>
      </c>
      <c r="B18" s="64">
        <v>0</v>
      </c>
      <c r="C18" s="62">
        <v>0</v>
      </c>
      <c r="D18" s="62">
        <v>2401.02</v>
      </c>
      <c r="E18" s="62">
        <v>0</v>
      </c>
      <c r="F18" s="62">
        <v>0</v>
      </c>
      <c r="G18" s="62">
        <v>0</v>
      </c>
      <c r="H18" s="62">
        <v>0</v>
      </c>
      <c r="I18" s="62">
        <v>0</v>
      </c>
      <c r="J18" s="62">
        <v>0</v>
      </c>
      <c r="K18" s="62">
        <v>0</v>
      </c>
      <c r="L18" s="62">
        <v>0</v>
      </c>
      <c r="M18" s="62">
        <v>0</v>
      </c>
      <c r="N18" s="153">
        <v>2401.02</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15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153">
        <v>0</v>
      </c>
    </row>
    <row r="21" spans="1:14" ht="33" customHeight="1" thickBot="1" x14ac:dyDescent="0.25">
      <c r="A21" s="65" t="s">
        <v>256</v>
      </c>
      <c r="B21" s="66">
        <v>1330.14</v>
      </c>
      <c r="C21" s="66">
        <v>1</v>
      </c>
      <c r="D21" s="66">
        <v>0</v>
      </c>
      <c r="E21" s="66">
        <v>7889.6</v>
      </c>
      <c r="F21" s="66">
        <v>5346.16</v>
      </c>
      <c r="G21" s="66">
        <v>2568.02</v>
      </c>
      <c r="H21" s="66">
        <v>5069.0599999999995</v>
      </c>
      <c r="I21" s="66">
        <v>0</v>
      </c>
      <c r="J21" s="66">
        <v>0</v>
      </c>
      <c r="K21" s="66">
        <v>1324.64</v>
      </c>
      <c r="L21" s="66">
        <v>0</v>
      </c>
      <c r="M21" s="66">
        <v>0</v>
      </c>
      <c r="N21" s="152">
        <v>23528.62</v>
      </c>
    </row>
    <row r="22" spans="1:14" ht="33" customHeight="1" x14ac:dyDescent="0.2">
      <c r="A22" s="80" t="s">
        <v>257</v>
      </c>
      <c r="B22" s="62">
        <v>1330.14</v>
      </c>
      <c r="C22" s="62">
        <v>1</v>
      </c>
      <c r="D22" s="62">
        <v>0</v>
      </c>
      <c r="E22" s="62">
        <v>7889.6</v>
      </c>
      <c r="F22" s="62">
        <v>5346.16</v>
      </c>
      <c r="G22" s="62">
        <v>1166.68</v>
      </c>
      <c r="H22" s="62">
        <v>5069.0599999999995</v>
      </c>
      <c r="I22" s="62">
        <v>0</v>
      </c>
      <c r="J22" s="62">
        <v>0</v>
      </c>
      <c r="K22" s="62">
        <v>1324.64</v>
      </c>
      <c r="L22" s="62">
        <v>0</v>
      </c>
      <c r="M22" s="62">
        <v>0</v>
      </c>
      <c r="N22" s="153">
        <v>22127.279999999999</v>
      </c>
    </row>
    <row r="23" spans="1:14" ht="33" customHeight="1" x14ac:dyDescent="0.2">
      <c r="A23" s="80" t="s">
        <v>258</v>
      </c>
      <c r="B23" s="62">
        <v>0</v>
      </c>
      <c r="C23" s="62">
        <v>0</v>
      </c>
      <c r="D23" s="62">
        <v>0</v>
      </c>
      <c r="E23" s="62">
        <v>0</v>
      </c>
      <c r="F23" s="62">
        <v>0</v>
      </c>
      <c r="G23" s="62">
        <v>1401.34</v>
      </c>
      <c r="H23" s="62">
        <v>0</v>
      </c>
      <c r="I23" s="62">
        <v>0</v>
      </c>
      <c r="J23" s="62">
        <v>0</v>
      </c>
      <c r="K23" s="62">
        <v>0</v>
      </c>
      <c r="L23" s="62">
        <v>0</v>
      </c>
      <c r="M23" s="62">
        <v>0</v>
      </c>
      <c r="N23" s="153">
        <v>1401.34</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15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15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15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15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152">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15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15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15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153">
        <v>0</v>
      </c>
    </row>
    <row r="33" spans="1:14" ht="33" customHeight="1" thickBot="1" x14ac:dyDescent="0.25">
      <c r="A33" s="65" t="s">
        <v>268</v>
      </c>
      <c r="B33" s="67">
        <v>0</v>
      </c>
      <c r="C33" s="67">
        <v>0</v>
      </c>
      <c r="D33" s="67">
        <v>0</v>
      </c>
      <c r="E33" s="67">
        <v>0</v>
      </c>
      <c r="F33" s="67">
        <v>0</v>
      </c>
      <c r="G33" s="67">
        <v>0</v>
      </c>
      <c r="H33" s="67">
        <v>0</v>
      </c>
      <c r="I33" s="67">
        <v>0</v>
      </c>
      <c r="J33" s="67">
        <v>227</v>
      </c>
      <c r="K33" s="67">
        <v>0</v>
      </c>
      <c r="L33" s="67">
        <v>0</v>
      </c>
      <c r="M33" s="67">
        <v>0</v>
      </c>
      <c r="N33" s="154">
        <v>227</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155">
        <v>0</v>
      </c>
    </row>
    <row r="35" spans="1:14" ht="33" customHeight="1" thickBot="1" x14ac:dyDescent="0.25">
      <c r="A35" s="80" t="s">
        <v>270</v>
      </c>
      <c r="B35" s="62">
        <v>0</v>
      </c>
      <c r="C35" s="62">
        <v>0</v>
      </c>
      <c r="D35" s="62">
        <v>0</v>
      </c>
      <c r="E35" s="62">
        <v>0</v>
      </c>
      <c r="F35" s="62">
        <v>0</v>
      </c>
      <c r="G35" s="62">
        <v>0</v>
      </c>
      <c r="H35" s="62">
        <v>0</v>
      </c>
      <c r="I35" s="62">
        <v>0</v>
      </c>
      <c r="J35" s="62">
        <v>227</v>
      </c>
      <c r="K35" s="62">
        <v>0</v>
      </c>
      <c r="L35" s="62">
        <v>0</v>
      </c>
      <c r="M35" s="62">
        <v>0</v>
      </c>
      <c r="N35" s="155">
        <v>227</v>
      </c>
    </row>
    <row r="36" spans="1:14" ht="33" customHeight="1" thickBot="1" x14ac:dyDescent="0.25">
      <c r="A36" s="65" t="s">
        <v>271</v>
      </c>
      <c r="B36" s="66">
        <v>273919.31299999997</v>
      </c>
      <c r="C36" s="66">
        <v>226405.12899999999</v>
      </c>
      <c r="D36" s="66">
        <v>269796.23999999993</v>
      </c>
      <c r="E36" s="66">
        <v>346125.0529999999</v>
      </c>
      <c r="F36" s="66">
        <v>366709.99744114798</v>
      </c>
      <c r="G36" s="66">
        <v>342831.18999999994</v>
      </c>
      <c r="H36" s="66">
        <v>361223.83100000006</v>
      </c>
      <c r="I36" s="66">
        <v>379603.17899999995</v>
      </c>
      <c r="J36" s="66">
        <v>374675.9</v>
      </c>
      <c r="K36" s="66">
        <v>392647.57999999984</v>
      </c>
      <c r="L36" s="66">
        <v>355257.53299999982</v>
      </c>
      <c r="M36" s="66">
        <v>324859.14199999999</v>
      </c>
      <c r="N36" s="152">
        <v>4014054.0874411473</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155">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155">
        <v>0</v>
      </c>
    </row>
    <row r="39" spans="1:14" ht="33" customHeight="1" x14ac:dyDescent="0.2">
      <c r="A39" s="80" t="s">
        <v>274</v>
      </c>
      <c r="B39" s="62">
        <v>40721.546999999999</v>
      </c>
      <c r="C39" s="62">
        <v>29357.382999999998</v>
      </c>
      <c r="D39" s="62">
        <v>20214.393034406356</v>
      </c>
      <c r="E39" s="62">
        <v>5875.5069655936495</v>
      </c>
      <c r="F39" s="62">
        <v>7335.7599999999993</v>
      </c>
      <c r="G39" s="62">
        <v>6471.58</v>
      </c>
      <c r="H39" s="62">
        <v>2700.28</v>
      </c>
      <c r="I39" s="62">
        <v>2172.8199999999997</v>
      </c>
      <c r="J39" s="62">
        <v>7022.5609999999997</v>
      </c>
      <c r="K39" s="62">
        <v>2899.3589999999999</v>
      </c>
      <c r="L39" s="62">
        <v>4203.6400000000003</v>
      </c>
      <c r="M39" s="62">
        <v>18738.052449885101</v>
      </c>
      <c r="N39" s="155">
        <v>147712.88244988507</v>
      </c>
    </row>
    <row r="40" spans="1:14" ht="33" customHeight="1" x14ac:dyDescent="0.2">
      <c r="A40" s="80" t="s">
        <v>275</v>
      </c>
      <c r="B40" s="62">
        <v>41650.010000000009</v>
      </c>
      <c r="C40" s="62">
        <v>50044.339999999982</v>
      </c>
      <c r="D40" s="62">
        <v>137155.53850249251</v>
      </c>
      <c r="E40" s="62">
        <v>245073.91420281993</v>
      </c>
      <c r="F40" s="62">
        <v>236101.68729468752</v>
      </c>
      <c r="G40" s="62">
        <v>208302.74453488734</v>
      </c>
      <c r="H40" s="62">
        <v>214153.55642809547</v>
      </c>
      <c r="I40" s="62">
        <v>199209.7228698323</v>
      </c>
      <c r="J40" s="62">
        <v>99243.641935179548</v>
      </c>
      <c r="K40" s="62">
        <v>142453.03362256766</v>
      </c>
      <c r="L40" s="62">
        <v>125093.90413690134</v>
      </c>
      <c r="M40" s="62">
        <v>177199.44097711483</v>
      </c>
      <c r="N40" s="155">
        <v>1875681.5345045784</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155">
        <v>0</v>
      </c>
    </row>
    <row r="42" spans="1:14" ht="33" customHeight="1" x14ac:dyDescent="0.2">
      <c r="A42" s="80" t="s">
        <v>277</v>
      </c>
      <c r="B42" s="62">
        <v>127815.35622513246</v>
      </c>
      <c r="C42" s="62">
        <v>85405.641741116866</v>
      </c>
      <c r="D42" s="62">
        <v>77232.541792705873</v>
      </c>
      <c r="E42" s="62">
        <v>18204.319688961317</v>
      </c>
      <c r="F42" s="62">
        <v>17246.25</v>
      </c>
      <c r="G42" s="62">
        <v>17057.535979973589</v>
      </c>
      <c r="H42" s="62">
        <v>20821.542104510809</v>
      </c>
      <c r="I42" s="62">
        <v>11264.751915515601</v>
      </c>
      <c r="J42" s="62">
        <v>9602.4000000000015</v>
      </c>
      <c r="K42" s="62">
        <v>2720.3999999999996</v>
      </c>
      <c r="L42" s="62">
        <v>0</v>
      </c>
      <c r="M42" s="62">
        <v>60593.23190254654</v>
      </c>
      <c r="N42" s="155">
        <v>447963.97135046311</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155">
        <v>0</v>
      </c>
    </row>
    <row r="44" spans="1:14" ht="33" customHeight="1" x14ac:dyDescent="0.2">
      <c r="A44" s="80" t="s">
        <v>279</v>
      </c>
      <c r="B44" s="62">
        <v>2170.84</v>
      </c>
      <c r="C44" s="62">
        <v>5116.08</v>
      </c>
      <c r="D44" s="62">
        <v>5258.66</v>
      </c>
      <c r="E44" s="62">
        <v>3231.38</v>
      </c>
      <c r="F44" s="62">
        <v>0</v>
      </c>
      <c r="G44" s="62">
        <v>0</v>
      </c>
      <c r="H44" s="62">
        <v>8457.84</v>
      </c>
      <c r="I44" s="62">
        <v>4651.68</v>
      </c>
      <c r="J44" s="62">
        <v>0</v>
      </c>
      <c r="K44" s="62">
        <v>0</v>
      </c>
      <c r="L44" s="62">
        <v>0</v>
      </c>
      <c r="M44" s="62">
        <v>0</v>
      </c>
      <c r="N44" s="155">
        <v>28886.48</v>
      </c>
    </row>
    <row r="45" spans="1:14" ht="33" customHeight="1" x14ac:dyDescent="0.2">
      <c r="A45" s="80" t="s">
        <v>280</v>
      </c>
      <c r="B45" s="62">
        <v>61561.559774867514</v>
      </c>
      <c r="C45" s="62">
        <v>56481.68425888315</v>
      </c>
      <c r="D45" s="62">
        <v>29935.106670395191</v>
      </c>
      <c r="E45" s="62">
        <v>73739.932142625024</v>
      </c>
      <c r="F45" s="62">
        <v>106026.30014646043</v>
      </c>
      <c r="G45" s="62">
        <v>110999.32948513904</v>
      </c>
      <c r="H45" s="62">
        <v>115090.61246739377</v>
      </c>
      <c r="I45" s="62">
        <v>162304.20421465204</v>
      </c>
      <c r="J45" s="62">
        <v>258807.29706482051</v>
      </c>
      <c r="K45" s="62">
        <v>244574.78737743222</v>
      </c>
      <c r="L45" s="62">
        <v>225959.98886309849</v>
      </c>
      <c r="M45" s="62">
        <v>68328.416670453502</v>
      </c>
      <c r="N45" s="155">
        <v>1513809.2191362209</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155">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155">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152">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155">
        <v>0</v>
      </c>
    </row>
    <row r="50" spans="1:14" ht="33" customHeight="1" thickBot="1" x14ac:dyDescent="0.25">
      <c r="A50" s="65" t="s">
        <v>284</v>
      </c>
      <c r="B50" s="66">
        <v>3281.3470000000002</v>
      </c>
      <c r="C50" s="66">
        <v>1461.6410000000001</v>
      </c>
      <c r="D50" s="66">
        <v>1635.0500000000002</v>
      </c>
      <c r="E50" s="66">
        <v>2301.9769999999999</v>
      </c>
      <c r="F50" s="66">
        <v>4.9999999997680789E-3</v>
      </c>
      <c r="G50" s="66">
        <v>0</v>
      </c>
      <c r="H50" s="66">
        <v>1868.8589999999999</v>
      </c>
      <c r="I50" s="66">
        <v>1394.6310000000001</v>
      </c>
      <c r="J50" s="66">
        <v>0</v>
      </c>
      <c r="K50" s="66">
        <v>0</v>
      </c>
      <c r="L50" s="66">
        <v>-3.0000000001564331E-3</v>
      </c>
      <c r="M50" s="66">
        <v>2168.9580000000001</v>
      </c>
      <c r="N50" s="152">
        <v>14112.464999999998</v>
      </c>
    </row>
    <row r="51" spans="1:14" ht="33" customHeight="1" x14ac:dyDescent="0.2">
      <c r="A51" s="80" t="s">
        <v>285</v>
      </c>
      <c r="B51" s="62">
        <v>3281.3470000000002</v>
      </c>
      <c r="C51" s="62">
        <v>1461.6410000000001</v>
      </c>
      <c r="D51" s="62">
        <v>1635.0500000000002</v>
      </c>
      <c r="E51" s="62">
        <v>2301.9769999999999</v>
      </c>
      <c r="F51" s="62">
        <v>4.9999999997680789E-3</v>
      </c>
      <c r="G51" s="62">
        <v>0</v>
      </c>
      <c r="H51" s="62">
        <v>1868.8589999999999</v>
      </c>
      <c r="I51" s="62">
        <v>1394.6310000000001</v>
      </c>
      <c r="J51" s="62">
        <v>0</v>
      </c>
      <c r="K51" s="62">
        <v>0</v>
      </c>
      <c r="L51" s="62">
        <v>-3.0000000001564331E-3</v>
      </c>
      <c r="M51" s="62">
        <v>2168.9580000000001</v>
      </c>
      <c r="N51" s="155">
        <v>14112.464999999998</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155">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155">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155">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155">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155">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155">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155">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155">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155">
        <v>0</v>
      </c>
    </row>
    <row r="61" spans="1:14" ht="33" customHeight="1" thickBot="1" x14ac:dyDescent="0.25">
      <c r="A61" s="65" t="s">
        <v>295</v>
      </c>
      <c r="B61" s="66">
        <v>1873.4299999999998</v>
      </c>
      <c r="C61" s="66">
        <v>2760.08</v>
      </c>
      <c r="D61" s="66">
        <v>1191.8200000000002</v>
      </c>
      <c r="E61" s="66">
        <v>0</v>
      </c>
      <c r="F61" s="66">
        <v>0</v>
      </c>
      <c r="G61" s="66">
        <v>0</v>
      </c>
      <c r="H61" s="66">
        <v>0</v>
      </c>
      <c r="I61" s="66">
        <v>0</v>
      </c>
      <c r="J61" s="66">
        <v>0</v>
      </c>
      <c r="K61" s="66">
        <v>0</v>
      </c>
      <c r="L61" s="66">
        <v>0</v>
      </c>
      <c r="M61" s="66">
        <v>0</v>
      </c>
      <c r="N61" s="152">
        <v>5825.33</v>
      </c>
    </row>
    <row r="62" spans="1:14" ht="33" customHeight="1" x14ac:dyDescent="0.2">
      <c r="A62" s="80" t="s">
        <v>296</v>
      </c>
      <c r="B62" s="62">
        <v>1873.4299999999998</v>
      </c>
      <c r="C62" s="62">
        <v>2760.08</v>
      </c>
      <c r="D62" s="62">
        <v>1191.8200000000002</v>
      </c>
      <c r="E62" s="62">
        <v>0</v>
      </c>
      <c r="F62" s="62">
        <v>0</v>
      </c>
      <c r="G62" s="62">
        <v>0</v>
      </c>
      <c r="H62" s="62">
        <v>0</v>
      </c>
      <c r="I62" s="62">
        <v>0</v>
      </c>
      <c r="J62" s="62">
        <v>0</v>
      </c>
      <c r="K62" s="62">
        <v>0</v>
      </c>
      <c r="L62" s="62">
        <v>0</v>
      </c>
      <c r="M62" s="62">
        <v>0</v>
      </c>
      <c r="N62" s="155">
        <v>5825.33</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155">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155">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155">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155">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155">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155">
        <v>0</v>
      </c>
    </row>
    <row r="69" spans="1:14" ht="33" customHeight="1" thickBot="1" x14ac:dyDescent="0.25">
      <c r="A69" s="65" t="s">
        <v>303</v>
      </c>
      <c r="B69" s="66">
        <v>6724.01</v>
      </c>
      <c r="C69" s="66">
        <v>10448.51</v>
      </c>
      <c r="D69" s="66">
        <v>7186.46</v>
      </c>
      <c r="E69" s="66">
        <v>7257.18</v>
      </c>
      <c r="F69" s="66">
        <v>5859.02</v>
      </c>
      <c r="G69" s="66">
        <v>9065.73</v>
      </c>
      <c r="H69" s="66">
        <v>10512.750000000002</v>
      </c>
      <c r="I69" s="66">
        <v>13449.749999999998</v>
      </c>
      <c r="J69" s="66">
        <v>13303.499999999998</v>
      </c>
      <c r="K69" s="66">
        <v>16527.099999999999</v>
      </c>
      <c r="L69" s="66">
        <v>14557.65</v>
      </c>
      <c r="M69" s="66">
        <v>10792</v>
      </c>
      <c r="N69" s="152">
        <v>125683.65999999999</v>
      </c>
    </row>
    <row r="70" spans="1:14" ht="33" customHeight="1" x14ac:dyDescent="0.2">
      <c r="A70" s="80" t="s">
        <v>304</v>
      </c>
      <c r="B70" s="62">
        <v>4738.18</v>
      </c>
      <c r="C70" s="62">
        <v>5034.1000000000004</v>
      </c>
      <c r="D70" s="62">
        <v>3674.23</v>
      </c>
      <c r="E70" s="62">
        <v>1494</v>
      </c>
      <c r="F70" s="62">
        <v>0</v>
      </c>
      <c r="G70" s="62">
        <v>0</v>
      </c>
      <c r="H70" s="62">
        <v>0</v>
      </c>
      <c r="I70" s="62">
        <v>0</v>
      </c>
      <c r="J70" s="62">
        <v>0</v>
      </c>
      <c r="K70" s="62">
        <v>0</v>
      </c>
      <c r="L70" s="62">
        <v>0</v>
      </c>
      <c r="M70" s="62">
        <v>0</v>
      </c>
      <c r="N70" s="155">
        <v>14940.51</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155">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155">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155">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155">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155">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155">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155">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155">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155">
        <v>0</v>
      </c>
    </row>
    <row r="80" spans="1:14" ht="33" customHeight="1" x14ac:dyDescent="0.2">
      <c r="A80" s="80" t="s">
        <v>314</v>
      </c>
      <c r="B80" s="62">
        <v>0</v>
      </c>
      <c r="C80" s="62">
        <v>0</v>
      </c>
      <c r="D80" s="62">
        <v>0</v>
      </c>
      <c r="E80" s="62">
        <v>0</v>
      </c>
      <c r="F80" s="62">
        <v>0</v>
      </c>
      <c r="G80" s="62">
        <v>0</v>
      </c>
      <c r="H80" s="62">
        <v>0</v>
      </c>
      <c r="I80" s="62">
        <v>0</v>
      </c>
      <c r="J80" s="62">
        <v>0</v>
      </c>
      <c r="K80" s="62">
        <v>0</v>
      </c>
      <c r="L80" s="62">
        <v>0</v>
      </c>
      <c r="M80" s="62">
        <v>0</v>
      </c>
      <c r="N80" s="155">
        <v>0</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155">
        <v>0</v>
      </c>
    </row>
    <row r="82" spans="1:14" ht="33" customHeight="1" x14ac:dyDescent="0.2">
      <c r="A82" s="80" t="s">
        <v>316</v>
      </c>
      <c r="B82" s="62">
        <v>1985.83</v>
      </c>
      <c r="C82" s="62">
        <v>5414.41</v>
      </c>
      <c r="D82" s="62">
        <v>3512.23</v>
      </c>
      <c r="E82" s="62">
        <v>5763.18</v>
      </c>
      <c r="F82" s="62">
        <v>5859.02</v>
      </c>
      <c r="G82" s="62">
        <v>9065.73</v>
      </c>
      <c r="H82" s="62">
        <v>10512.750000000002</v>
      </c>
      <c r="I82" s="62">
        <v>13449.749999999998</v>
      </c>
      <c r="J82" s="62">
        <v>13303.499999999998</v>
      </c>
      <c r="K82" s="62">
        <v>16527.099999999999</v>
      </c>
      <c r="L82" s="62">
        <v>14557.65</v>
      </c>
      <c r="M82" s="62">
        <v>10792</v>
      </c>
      <c r="N82" s="155">
        <v>110743.15</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155">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155">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152">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155">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155">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155">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155">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155">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155">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152">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156">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156">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156">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156">
        <v>0</v>
      </c>
    </row>
    <row r="97" spans="1:14" ht="33" customHeight="1" thickBot="1" x14ac:dyDescent="0.25">
      <c r="A97" s="65" t="s">
        <v>329</v>
      </c>
      <c r="B97" s="66">
        <v>12657.2</v>
      </c>
      <c r="C97" s="66">
        <v>14923.64</v>
      </c>
      <c r="D97" s="66">
        <v>8246.4599999999991</v>
      </c>
      <c r="E97" s="66">
        <v>11137.72</v>
      </c>
      <c r="F97" s="66">
        <v>14085.02</v>
      </c>
      <c r="G97" s="66">
        <v>23476.799999999999</v>
      </c>
      <c r="H97" s="66">
        <v>3980.5000000000009</v>
      </c>
      <c r="I97" s="66">
        <v>16175.380000000001</v>
      </c>
      <c r="J97" s="66">
        <v>11101.799999999997</v>
      </c>
      <c r="K97" s="66">
        <v>-1</v>
      </c>
      <c r="L97" s="66">
        <v>8241.42</v>
      </c>
      <c r="M97" s="66">
        <v>10657.54</v>
      </c>
      <c r="N97" s="152">
        <v>134682.47999999998</v>
      </c>
    </row>
    <row r="98" spans="1:14" ht="33" customHeight="1" x14ac:dyDescent="0.2">
      <c r="A98" s="80" t="s">
        <v>330</v>
      </c>
      <c r="B98" s="62">
        <v>0</v>
      </c>
      <c r="C98" s="62">
        <v>0</v>
      </c>
      <c r="D98" s="62">
        <v>0</v>
      </c>
      <c r="E98" s="62">
        <v>0</v>
      </c>
      <c r="F98" s="62">
        <v>8653.14</v>
      </c>
      <c r="G98" s="62">
        <v>20004.3</v>
      </c>
      <c r="H98" s="62">
        <v>-6.819999999999709</v>
      </c>
      <c r="I98" s="62">
        <v>0</v>
      </c>
      <c r="J98" s="62">
        <v>0</v>
      </c>
      <c r="K98" s="62">
        <v>0</v>
      </c>
      <c r="L98" s="62">
        <v>0</v>
      </c>
      <c r="M98" s="62">
        <v>0</v>
      </c>
      <c r="N98" s="155">
        <v>28650.62</v>
      </c>
    </row>
    <row r="99" spans="1:14" ht="33" customHeight="1" x14ac:dyDescent="0.2">
      <c r="A99" s="80" t="s">
        <v>331</v>
      </c>
      <c r="B99" s="62">
        <v>0</v>
      </c>
      <c r="C99" s="62">
        <v>2628.3</v>
      </c>
      <c r="D99" s="62">
        <v>0</v>
      </c>
      <c r="E99" s="62">
        <v>0</v>
      </c>
      <c r="F99" s="62">
        <v>0</v>
      </c>
      <c r="G99" s="62">
        <v>0</v>
      </c>
      <c r="H99" s="62">
        <v>0</v>
      </c>
      <c r="I99" s="62">
        <v>0</v>
      </c>
      <c r="J99" s="62">
        <v>0</v>
      </c>
      <c r="K99" s="62">
        <v>0</v>
      </c>
      <c r="L99" s="62">
        <v>0</v>
      </c>
      <c r="M99" s="62">
        <v>0</v>
      </c>
      <c r="N99" s="155">
        <v>2628.3</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155">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155">
        <v>0</v>
      </c>
    </row>
    <row r="102" spans="1:14" ht="33" customHeight="1" x14ac:dyDescent="0.2">
      <c r="A102" s="80" t="s">
        <v>334</v>
      </c>
      <c r="B102" s="62">
        <v>12657.2</v>
      </c>
      <c r="C102" s="62">
        <v>12295.34</v>
      </c>
      <c r="D102" s="62">
        <v>8246.4599999999991</v>
      </c>
      <c r="E102" s="62">
        <v>11137.72</v>
      </c>
      <c r="F102" s="62">
        <v>5431.88</v>
      </c>
      <c r="G102" s="62">
        <v>3472.5</v>
      </c>
      <c r="H102" s="62">
        <v>3987.3200000000006</v>
      </c>
      <c r="I102" s="62">
        <v>16175.380000000001</v>
      </c>
      <c r="J102" s="62">
        <v>11101.799999999997</v>
      </c>
      <c r="K102" s="62">
        <v>-1</v>
      </c>
      <c r="L102" s="62">
        <v>8241.42</v>
      </c>
      <c r="M102" s="62">
        <v>10657.54</v>
      </c>
      <c r="N102" s="155">
        <v>103403.56</v>
      </c>
    </row>
    <row r="103" spans="1:14" ht="33" customHeight="1" x14ac:dyDescent="0.2">
      <c r="A103" s="80" t="s">
        <v>335</v>
      </c>
      <c r="B103" s="62">
        <v>0</v>
      </c>
      <c r="C103" s="62">
        <v>0</v>
      </c>
      <c r="D103" s="62">
        <v>0</v>
      </c>
      <c r="E103" s="62">
        <v>0</v>
      </c>
      <c r="F103" s="62">
        <v>0</v>
      </c>
      <c r="G103" s="62">
        <v>0</v>
      </c>
      <c r="H103" s="62">
        <v>0</v>
      </c>
      <c r="I103" s="62">
        <v>0</v>
      </c>
      <c r="J103" s="62">
        <v>0</v>
      </c>
      <c r="K103" s="62">
        <v>0</v>
      </c>
      <c r="L103" s="62">
        <v>0</v>
      </c>
      <c r="M103" s="62">
        <v>0</v>
      </c>
      <c r="N103" s="155">
        <v>0</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155">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155">
        <v>0</v>
      </c>
    </row>
    <row r="106" spans="1:14" ht="33" customHeight="1" thickBot="1" x14ac:dyDescent="0.25">
      <c r="A106" s="65" t="s">
        <v>336</v>
      </c>
      <c r="B106" s="66">
        <v>0</v>
      </c>
      <c r="C106" s="66">
        <v>0</v>
      </c>
      <c r="D106" s="66">
        <v>0</v>
      </c>
      <c r="E106" s="66">
        <v>0</v>
      </c>
      <c r="F106" s="66">
        <v>0</v>
      </c>
      <c r="G106" s="66">
        <v>0</v>
      </c>
      <c r="H106" s="66">
        <v>0</v>
      </c>
      <c r="I106" s="66">
        <v>0</v>
      </c>
      <c r="J106" s="66">
        <v>0</v>
      </c>
      <c r="K106" s="66">
        <v>0</v>
      </c>
      <c r="L106" s="66">
        <v>0</v>
      </c>
      <c r="M106" s="66">
        <v>0</v>
      </c>
      <c r="N106" s="152">
        <v>0</v>
      </c>
    </row>
    <row r="107" spans="1:14" ht="33" customHeight="1" x14ac:dyDescent="0.2">
      <c r="A107" s="80" t="s">
        <v>337</v>
      </c>
      <c r="B107" s="62">
        <v>0</v>
      </c>
      <c r="C107" s="62">
        <v>0</v>
      </c>
      <c r="D107" s="62">
        <v>0</v>
      </c>
      <c r="E107" s="62">
        <v>0</v>
      </c>
      <c r="F107" s="62">
        <v>0</v>
      </c>
      <c r="G107" s="62">
        <v>0</v>
      </c>
      <c r="H107" s="62">
        <v>0</v>
      </c>
      <c r="I107" s="62">
        <v>0</v>
      </c>
      <c r="J107" s="62">
        <v>0</v>
      </c>
      <c r="K107" s="62">
        <v>0</v>
      </c>
      <c r="L107" s="62">
        <v>0</v>
      </c>
      <c r="M107" s="62">
        <v>0</v>
      </c>
      <c r="N107" s="155">
        <v>0</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155">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155">
        <v>0</v>
      </c>
    </row>
    <row r="110" spans="1:14" ht="33" customHeight="1" thickBot="1" x14ac:dyDescent="0.25">
      <c r="A110" s="65" t="s">
        <v>339</v>
      </c>
      <c r="B110" s="66">
        <v>0</v>
      </c>
      <c r="C110" s="66">
        <v>0</v>
      </c>
      <c r="D110" s="66">
        <v>0</v>
      </c>
      <c r="E110" s="66">
        <v>0</v>
      </c>
      <c r="F110" s="66">
        <v>0</v>
      </c>
      <c r="G110" s="66">
        <v>0</v>
      </c>
      <c r="H110" s="66">
        <v>0</v>
      </c>
      <c r="I110" s="66">
        <v>0</v>
      </c>
      <c r="J110" s="66">
        <v>0</v>
      </c>
      <c r="K110" s="66">
        <v>0</v>
      </c>
      <c r="L110" s="66">
        <v>0</v>
      </c>
      <c r="M110" s="66">
        <v>0</v>
      </c>
      <c r="N110" s="152">
        <v>0</v>
      </c>
    </row>
    <row r="111" spans="1:14" ht="33" customHeight="1" thickBot="1" x14ac:dyDescent="0.25">
      <c r="A111" s="81" t="s">
        <v>339</v>
      </c>
      <c r="B111" s="70">
        <v>0</v>
      </c>
      <c r="C111" s="70">
        <v>0</v>
      </c>
      <c r="D111" s="70">
        <v>0</v>
      </c>
      <c r="E111" s="70">
        <v>0</v>
      </c>
      <c r="F111" s="70">
        <v>0</v>
      </c>
      <c r="G111" s="70">
        <v>0</v>
      </c>
      <c r="H111" s="70">
        <v>0</v>
      </c>
      <c r="I111" s="70">
        <v>0</v>
      </c>
      <c r="J111" s="70">
        <v>0</v>
      </c>
      <c r="K111" s="70">
        <v>0</v>
      </c>
      <c r="L111" s="70">
        <v>0</v>
      </c>
      <c r="M111" s="70">
        <v>0</v>
      </c>
      <c r="N111" s="157">
        <v>0</v>
      </c>
    </row>
    <row r="112" spans="1:14" ht="33" customHeight="1" thickBot="1" x14ac:dyDescent="0.25">
      <c r="A112" s="112" t="s">
        <v>250</v>
      </c>
      <c r="B112" s="115">
        <v>302000</v>
      </c>
      <c r="C112" s="115">
        <v>256000</v>
      </c>
      <c r="D112" s="115">
        <v>294999.99999999994</v>
      </c>
      <c r="E112" s="115">
        <v>374999.99999999988</v>
      </c>
      <c r="F112" s="115">
        <v>392000.20244114799</v>
      </c>
      <c r="G112" s="115">
        <v>379999.99999999994</v>
      </c>
      <c r="H112" s="115">
        <v>384000.00000000006</v>
      </c>
      <c r="I112" s="115">
        <v>412999.99999999994</v>
      </c>
      <c r="J112" s="115">
        <v>404000</v>
      </c>
      <c r="K112" s="115">
        <v>419999.99999999983</v>
      </c>
      <c r="L112" s="115">
        <v>384999.99999999983</v>
      </c>
      <c r="M112" s="115">
        <v>351999.99999999994</v>
      </c>
      <c r="N112" s="115">
        <v>4358000.2024411475</v>
      </c>
    </row>
    <row r="113" spans="1:14" ht="33" customHeight="1" x14ac:dyDescent="0.2"/>
    <row r="114" spans="1:14" ht="33" customHeight="1" x14ac:dyDescent="0.2">
      <c r="A114" s="85"/>
    </row>
    <row r="115" spans="1:14" ht="33" customHeight="1" x14ac:dyDescent="0.2">
      <c r="A115" s="220" t="s">
        <v>386</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797.12</v>
      </c>
      <c r="C118" s="61">
        <v>0</v>
      </c>
      <c r="D118" s="61">
        <v>0</v>
      </c>
      <c r="E118" s="61">
        <v>0</v>
      </c>
      <c r="F118" s="61">
        <v>0</v>
      </c>
      <c r="G118" s="61">
        <v>0</v>
      </c>
      <c r="H118" s="61">
        <v>0</v>
      </c>
      <c r="I118" s="61">
        <v>0</v>
      </c>
      <c r="J118" s="61">
        <v>0</v>
      </c>
      <c r="K118" s="61">
        <v>0</v>
      </c>
      <c r="L118" s="61">
        <v>710.43</v>
      </c>
      <c r="M118" s="61">
        <v>0</v>
      </c>
      <c r="N118" s="61">
        <v>1507.55</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797.12</v>
      </c>
      <c r="C123" s="62">
        <v>0</v>
      </c>
      <c r="D123" s="62">
        <v>0</v>
      </c>
      <c r="E123" s="62">
        <v>0</v>
      </c>
      <c r="F123" s="62">
        <v>0</v>
      </c>
      <c r="G123" s="62">
        <v>0</v>
      </c>
      <c r="H123" s="62">
        <v>0</v>
      </c>
      <c r="I123" s="62">
        <v>0</v>
      </c>
      <c r="J123" s="62">
        <v>0</v>
      </c>
      <c r="K123" s="62">
        <v>0</v>
      </c>
      <c r="L123" s="62">
        <v>710.43</v>
      </c>
      <c r="M123" s="62">
        <v>0</v>
      </c>
      <c r="N123" s="63">
        <v>1507.55</v>
      </c>
    </row>
    <row r="124" spans="1:14" ht="33" customHeight="1" thickBot="1" x14ac:dyDescent="0.25">
      <c r="A124" s="65" t="s">
        <v>256</v>
      </c>
      <c r="B124" s="66">
        <v>48722.33</v>
      </c>
      <c r="C124" s="66">
        <v>58731.369999999995</v>
      </c>
      <c r="D124" s="66">
        <v>64074.80000000001</v>
      </c>
      <c r="E124" s="66">
        <v>56242.159999999996</v>
      </c>
      <c r="F124" s="66">
        <v>58349.19</v>
      </c>
      <c r="G124" s="66">
        <v>44709.74</v>
      </c>
      <c r="H124" s="66">
        <v>46033.409999999996</v>
      </c>
      <c r="I124" s="66">
        <v>55048.36</v>
      </c>
      <c r="J124" s="66">
        <v>37154.049999999996</v>
      </c>
      <c r="K124" s="66">
        <v>49218.380000000005</v>
      </c>
      <c r="L124" s="66">
        <v>38705.58</v>
      </c>
      <c r="M124" s="66">
        <v>54068.25</v>
      </c>
      <c r="N124" s="66">
        <v>611057.62</v>
      </c>
    </row>
    <row r="125" spans="1:14" ht="33" customHeight="1" x14ac:dyDescent="0.2">
      <c r="A125" s="80" t="s">
        <v>257</v>
      </c>
      <c r="B125" s="62">
        <v>7678.63</v>
      </c>
      <c r="C125" s="62">
        <v>8492.84</v>
      </c>
      <c r="D125" s="62">
        <v>6270.52</v>
      </c>
      <c r="E125" s="62">
        <v>3879.35</v>
      </c>
      <c r="F125" s="62">
        <v>4578.8900000000003</v>
      </c>
      <c r="G125" s="62">
        <v>1706.31</v>
      </c>
      <c r="H125" s="62">
        <v>718.84</v>
      </c>
      <c r="I125" s="62">
        <v>0</v>
      </c>
      <c r="J125" s="62">
        <v>0</v>
      </c>
      <c r="K125" s="62">
        <v>1407.3</v>
      </c>
      <c r="L125" s="62">
        <v>3677.61</v>
      </c>
      <c r="M125" s="62">
        <v>2237.37</v>
      </c>
      <c r="N125" s="63">
        <v>40647.660000000003</v>
      </c>
    </row>
    <row r="126" spans="1:14" ht="33" customHeight="1" x14ac:dyDescent="0.2">
      <c r="A126" s="80" t="s">
        <v>258</v>
      </c>
      <c r="B126" s="62">
        <v>31886.61</v>
      </c>
      <c r="C126" s="62">
        <v>46998.53</v>
      </c>
      <c r="D126" s="62">
        <v>49183.41</v>
      </c>
      <c r="E126" s="62">
        <v>40768.25</v>
      </c>
      <c r="F126" s="62">
        <v>44585.57</v>
      </c>
      <c r="G126" s="62">
        <v>32863.08</v>
      </c>
      <c r="H126" s="62">
        <v>33771.01</v>
      </c>
      <c r="I126" s="62">
        <v>42167.53</v>
      </c>
      <c r="J126" s="62">
        <v>30090.1</v>
      </c>
      <c r="K126" s="62">
        <v>40482.17</v>
      </c>
      <c r="L126" s="62">
        <v>31264.58</v>
      </c>
      <c r="M126" s="62">
        <v>43554.75</v>
      </c>
      <c r="N126" s="63">
        <v>467615.58999999997</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6397.09</v>
      </c>
      <c r="C128" s="62">
        <v>0</v>
      </c>
      <c r="D128" s="62">
        <v>7000.87</v>
      </c>
      <c r="E128" s="62">
        <v>8604.56</v>
      </c>
      <c r="F128" s="62">
        <v>4664.7299999999996</v>
      </c>
      <c r="G128" s="62">
        <v>7520.35</v>
      </c>
      <c r="H128" s="62">
        <v>8253.56</v>
      </c>
      <c r="I128" s="62">
        <v>8000.83</v>
      </c>
      <c r="J128" s="62">
        <v>3923.95</v>
      </c>
      <c r="K128" s="62">
        <v>4577.91</v>
      </c>
      <c r="L128" s="62">
        <v>2221.89</v>
      </c>
      <c r="M128" s="62">
        <v>5895.91</v>
      </c>
      <c r="N128" s="63">
        <v>67061.649999999994</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2760</v>
      </c>
      <c r="C130" s="62">
        <v>3240</v>
      </c>
      <c r="D130" s="62">
        <v>1620</v>
      </c>
      <c r="E130" s="62">
        <v>2990</v>
      </c>
      <c r="F130" s="62">
        <v>4520</v>
      </c>
      <c r="G130" s="62">
        <v>2620</v>
      </c>
      <c r="H130" s="62">
        <v>3290</v>
      </c>
      <c r="I130" s="62">
        <v>4880</v>
      </c>
      <c r="J130" s="62">
        <v>3140</v>
      </c>
      <c r="K130" s="62">
        <v>2751</v>
      </c>
      <c r="L130" s="62">
        <v>1541.5</v>
      </c>
      <c r="M130" s="62">
        <v>2380.2199999999998</v>
      </c>
      <c r="N130" s="63">
        <v>35732.720000000001</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2360</v>
      </c>
      <c r="C136" s="67">
        <v>1506</v>
      </c>
      <c r="D136" s="67">
        <v>2462</v>
      </c>
      <c r="E136" s="67">
        <v>1844</v>
      </c>
      <c r="F136" s="67">
        <v>2446</v>
      </c>
      <c r="G136" s="67">
        <v>2834</v>
      </c>
      <c r="H136" s="67">
        <v>3822</v>
      </c>
      <c r="I136" s="67">
        <v>4476</v>
      </c>
      <c r="J136" s="67">
        <v>3972</v>
      </c>
      <c r="K136" s="67">
        <v>3700</v>
      </c>
      <c r="L136" s="67">
        <v>2882</v>
      </c>
      <c r="M136" s="67">
        <v>2502</v>
      </c>
      <c r="N136" s="67">
        <v>34806</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2360</v>
      </c>
      <c r="C138" s="62">
        <v>1506</v>
      </c>
      <c r="D138" s="62">
        <v>2462</v>
      </c>
      <c r="E138" s="62">
        <v>1844</v>
      </c>
      <c r="F138" s="62">
        <v>2446</v>
      </c>
      <c r="G138" s="62">
        <v>2834</v>
      </c>
      <c r="H138" s="62">
        <v>3822</v>
      </c>
      <c r="I138" s="62">
        <v>4476</v>
      </c>
      <c r="J138" s="62">
        <v>3972</v>
      </c>
      <c r="K138" s="62">
        <v>3700</v>
      </c>
      <c r="L138" s="62">
        <v>2882</v>
      </c>
      <c r="M138" s="62">
        <v>2502</v>
      </c>
      <c r="N138" s="68">
        <v>34806</v>
      </c>
    </row>
    <row r="139" spans="1:14" ht="33" customHeight="1" thickBot="1" x14ac:dyDescent="0.25">
      <c r="A139" s="65" t="s">
        <v>271</v>
      </c>
      <c r="B139" s="66">
        <v>210016.3</v>
      </c>
      <c r="C139" s="66">
        <v>182718.49</v>
      </c>
      <c r="D139" s="66">
        <v>184272.12</v>
      </c>
      <c r="E139" s="66">
        <v>229919.15000000002</v>
      </c>
      <c r="F139" s="66">
        <v>254020.08</v>
      </c>
      <c r="G139" s="66">
        <v>269391.51</v>
      </c>
      <c r="H139" s="66">
        <v>276434.34999999998</v>
      </c>
      <c r="I139" s="66">
        <v>275401.71999999997</v>
      </c>
      <c r="J139" s="66">
        <v>380158.7</v>
      </c>
      <c r="K139" s="66">
        <v>335213.18</v>
      </c>
      <c r="L139" s="66">
        <v>321094.99</v>
      </c>
      <c r="M139" s="66">
        <v>291143.95999999996</v>
      </c>
      <c r="N139" s="66">
        <v>3209784.55</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69922.11</v>
      </c>
      <c r="C143" s="62">
        <v>86409.24</v>
      </c>
      <c r="D143" s="62">
        <v>128217.38</v>
      </c>
      <c r="E143" s="62">
        <v>90696.45</v>
      </c>
      <c r="F143" s="62">
        <v>9930.8700000000008</v>
      </c>
      <c r="G143" s="62">
        <v>0</v>
      </c>
      <c r="H143" s="62">
        <v>167559.92000000001</v>
      </c>
      <c r="I143" s="62">
        <v>103208.35</v>
      </c>
      <c r="J143" s="62">
        <v>115190.2</v>
      </c>
      <c r="K143" s="62">
        <v>118918.62</v>
      </c>
      <c r="L143" s="62">
        <v>106179.67</v>
      </c>
      <c r="M143" s="62">
        <v>73860.7</v>
      </c>
      <c r="N143" s="68">
        <v>1070093.51</v>
      </c>
    </row>
    <row r="144" spans="1:14" ht="33" customHeight="1" x14ac:dyDescent="0.2">
      <c r="A144" s="80" t="s">
        <v>276</v>
      </c>
      <c r="B144" s="62">
        <v>9170</v>
      </c>
      <c r="C144" s="62">
        <v>6590</v>
      </c>
      <c r="D144" s="62">
        <v>5880</v>
      </c>
      <c r="E144" s="62">
        <v>9650</v>
      </c>
      <c r="F144" s="62">
        <v>8220</v>
      </c>
      <c r="G144" s="62">
        <v>8810</v>
      </c>
      <c r="H144" s="62">
        <v>13805</v>
      </c>
      <c r="I144" s="62">
        <v>17489</v>
      </c>
      <c r="J144" s="62">
        <v>16226</v>
      </c>
      <c r="K144" s="62">
        <v>15643.6</v>
      </c>
      <c r="L144" s="62">
        <v>13535</v>
      </c>
      <c r="M144" s="62">
        <v>11165</v>
      </c>
      <c r="N144" s="68">
        <v>136183.6</v>
      </c>
    </row>
    <row r="145" spans="1:14" ht="33" customHeight="1" x14ac:dyDescent="0.2">
      <c r="A145" s="80" t="s">
        <v>277</v>
      </c>
      <c r="B145" s="62">
        <v>6996.87</v>
      </c>
      <c r="C145" s="62">
        <v>1280.3</v>
      </c>
      <c r="D145" s="62">
        <v>0</v>
      </c>
      <c r="E145" s="62">
        <v>0</v>
      </c>
      <c r="F145" s="62">
        <v>0</v>
      </c>
      <c r="G145" s="62">
        <v>0</v>
      </c>
      <c r="H145" s="62">
        <v>0</v>
      </c>
      <c r="I145" s="62">
        <v>0</v>
      </c>
      <c r="J145" s="62">
        <v>0</v>
      </c>
      <c r="K145" s="62">
        <v>0</v>
      </c>
      <c r="L145" s="62">
        <v>13267.34</v>
      </c>
      <c r="M145" s="62">
        <v>7855.3</v>
      </c>
      <c r="N145" s="68">
        <v>29399.81</v>
      </c>
    </row>
    <row r="146" spans="1:14" ht="33" customHeight="1" x14ac:dyDescent="0.2">
      <c r="A146" s="80" t="s">
        <v>278</v>
      </c>
      <c r="B146" s="62">
        <v>0</v>
      </c>
      <c r="C146" s="62">
        <v>0</v>
      </c>
      <c r="D146" s="62">
        <v>0</v>
      </c>
      <c r="E146" s="62">
        <v>0</v>
      </c>
      <c r="F146" s="62">
        <v>0</v>
      </c>
      <c r="G146" s="62">
        <v>0</v>
      </c>
      <c r="H146" s="62">
        <v>0</v>
      </c>
      <c r="I146" s="62">
        <v>0</v>
      </c>
      <c r="J146" s="62">
        <v>0</v>
      </c>
      <c r="K146" s="62">
        <v>0</v>
      </c>
      <c r="L146" s="62">
        <v>0</v>
      </c>
      <c r="M146" s="62">
        <v>0</v>
      </c>
      <c r="N146" s="68">
        <v>0</v>
      </c>
    </row>
    <row r="147" spans="1:14" ht="33" customHeight="1" x14ac:dyDescent="0.2">
      <c r="A147" s="80" t="s">
        <v>279</v>
      </c>
      <c r="B147" s="62">
        <v>9377.8799999999992</v>
      </c>
      <c r="C147" s="62">
        <v>7636.16</v>
      </c>
      <c r="D147" s="62">
        <v>11302.36</v>
      </c>
      <c r="E147" s="62">
        <v>6010.6</v>
      </c>
      <c r="F147" s="62">
        <v>0</v>
      </c>
      <c r="G147" s="62">
        <v>0</v>
      </c>
      <c r="H147" s="62">
        <v>0</v>
      </c>
      <c r="I147" s="62">
        <v>0</v>
      </c>
      <c r="J147" s="62">
        <v>0</v>
      </c>
      <c r="K147" s="62">
        <v>0</v>
      </c>
      <c r="L147" s="62">
        <v>0</v>
      </c>
      <c r="M147" s="62">
        <v>0</v>
      </c>
      <c r="N147" s="68">
        <v>34327</v>
      </c>
    </row>
    <row r="148" spans="1:14" ht="33" customHeight="1" x14ac:dyDescent="0.2">
      <c r="A148" s="80" t="s">
        <v>280</v>
      </c>
      <c r="B148" s="62">
        <v>112874.44</v>
      </c>
      <c r="C148" s="62">
        <v>79102.789999999994</v>
      </c>
      <c r="D148" s="62">
        <v>37572.379999999997</v>
      </c>
      <c r="E148" s="62">
        <v>122862.1</v>
      </c>
      <c r="F148" s="62">
        <v>234819.21</v>
      </c>
      <c r="G148" s="62">
        <v>258506.51</v>
      </c>
      <c r="H148" s="62">
        <v>88682.43</v>
      </c>
      <c r="I148" s="62">
        <v>144047.37</v>
      </c>
      <c r="J148" s="62">
        <v>241390.5</v>
      </c>
      <c r="K148" s="62">
        <v>192499.46</v>
      </c>
      <c r="L148" s="62">
        <v>180180.98</v>
      </c>
      <c r="M148" s="62">
        <v>192794.96</v>
      </c>
      <c r="N148" s="68">
        <v>1885333.13</v>
      </c>
    </row>
    <row r="149" spans="1:14" ht="33" customHeight="1" x14ac:dyDescent="0.2">
      <c r="A149" s="80" t="s">
        <v>281</v>
      </c>
      <c r="B149" s="62">
        <v>0</v>
      </c>
      <c r="C149" s="62">
        <v>0</v>
      </c>
      <c r="D149" s="62">
        <v>0</v>
      </c>
      <c r="E149" s="62">
        <v>0</v>
      </c>
      <c r="F149" s="62">
        <v>0</v>
      </c>
      <c r="G149" s="62">
        <v>0</v>
      </c>
      <c r="H149" s="62">
        <v>685</v>
      </c>
      <c r="I149" s="62">
        <v>1075</v>
      </c>
      <c r="J149" s="62">
        <v>50</v>
      </c>
      <c r="K149" s="62">
        <v>0</v>
      </c>
      <c r="L149" s="62">
        <v>0</v>
      </c>
      <c r="M149" s="62">
        <v>504</v>
      </c>
      <c r="N149" s="68">
        <v>2314</v>
      </c>
    </row>
    <row r="150" spans="1:14" ht="33" customHeight="1" thickBot="1" x14ac:dyDescent="0.25">
      <c r="A150" s="80" t="s">
        <v>282</v>
      </c>
      <c r="B150" s="62">
        <v>1675</v>
      </c>
      <c r="C150" s="62">
        <v>1700</v>
      </c>
      <c r="D150" s="62">
        <v>1300</v>
      </c>
      <c r="E150" s="62">
        <v>700</v>
      </c>
      <c r="F150" s="62">
        <v>1050</v>
      </c>
      <c r="G150" s="62">
        <v>2075</v>
      </c>
      <c r="H150" s="62">
        <v>5702</v>
      </c>
      <c r="I150" s="62">
        <v>9582</v>
      </c>
      <c r="J150" s="62">
        <v>7302</v>
      </c>
      <c r="K150" s="62">
        <v>8151.5</v>
      </c>
      <c r="L150" s="62">
        <v>7932</v>
      </c>
      <c r="M150" s="62">
        <v>4964</v>
      </c>
      <c r="N150" s="68">
        <v>52133.5</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19944.72</v>
      </c>
      <c r="C153" s="66">
        <v>8705.57</v>
      </c>
      <c r="D153" s="66">
        <v>15809.62</v>
      </c>
      <c r="E153" s="66">
        <v>16234.56</v>
      </c>
      <c r="F153" s="66">
        <v>21337.510000000002</v>
      </c>
      <c r="G153" s="66">
        <v>20239.27</v>
      </c>
      <c r="H153" s="66">
        <v>21689.65</v>
      </c>
      <c r="I153" s="66">
        <v>23150.49</v>
      </c>
      <c r="J153" s="66">
        <v>28559.61</v>
      </c>
      <c r="K153" s="66">
        <v>29025.57</v>
      </c>
      <c r="L153" s="66">
        <v>17465.96</v>
      </c>
      <c r="M153" s="66">
        <v>30624.9</v>
      </c>
      <c r="N153" s="66">
        <v>252787.42999999996</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19944.72</v>
      </c>
      <c r="C155" s="62">
        <v>8615.2099999999991</v>
      </c>
      <c r="D155" s="62">
        <v>15809.62</v>
      </c>
      <c r="E155" s="62">
        <v>12922.63</v>
      </c>
      <c r="F155" s="62">
        <v>18852.27</v>
      </c>
      <c r="G155" s="62">
        <v>15745.29</v>
      </c>
      <c r="H155" s="62">
        <v>19893.13</v>
      </c>
      <c r="I155" s="62">
        <v>20208.650000000001</v>
      </c>
      <c r="J155" s="62">
        <v>24346.41</v>
      </c>
      <c r="K155" s="62">
        <v>26190.47</v>
      </c>
      <c r="L155" s="62">
        <v>16327.52</v>
      </c>
      <c r="M155" s="62">
        <v>27636.86</v>
      </c>
      <c r="N155" s="68">
        <v>226492.77999999997</v>
      </c>
    </row>
    <row r="156" spans="1:14" ht="33" customHeight="1" x14ac:dyDescent="0.2">
      <c r="A156" s="80" t="s">
        <v>287</v>
      </c>
      <c r="B156" s="62">
        <v>0</v>
      </c>
      <c r="C156" s="62">
        <v>0</v>
      </c>
      <c r="D156" s="62">
        <v>0</v>
      </c>
      <c r="E156" s="62">
        <v>0</v>
      </c>
      <c r="F156" s="62">
        <v>0</v>
      </c>
      <c r="G156" s="62">
        <v>0</v>
      </c>
      <c r="H156" s="62">
        <v>0</v>
      </c>
      <c r="I156" s="62">
        <v>30.86</v>
      </c>
      <c r="J156" s="62">
        <v>0</v>
      </c>
      <c r="K156" s="62">
        <v>85</v>
      </c>
      <c r="L156" s="62">
        <v>0</v>
      </c>
      <c r="M156" s="62">
        <v>0</v>
      </c>
      <c r="N156" s="68">
        <v>115.86</v>
      </c>
    </row>
    <row r="157" spans="1:14" ht="33" customHeight="1" x14ac:dyDescent="0.2">
      <c r="A157" s="80" t="s">
        <v>288</v>
      </c>
      <c r="B157" s="62">
        <v>0</v>
      </c>
      <c r="C157" s="62">
        <v>0</v>
      </c>
      <c r="D157" s="62">
        <v>0</v>
      </c>
      <c r="E157" s="62">
        <v>3311.93</v>
      </c>
      <c r="F157" s="62">
        <v>2485.2399999999998</v>
      </c>
      <c r="G157" s="62">
        <v>4354.1400000000003</v>
      </c>
      <c r="H157" s="62">
        <v>1463.78</v>
      </c>
      <c r="I157" s="62">
        <v>2745.43</v>
      </c>
      <c r="J157" s="62">
        <v>3914.09</v>
      </c>
      <c r="K157" s="62">
        <v>2750.1</v>
      </c>
      <c r="L157" s="62">
        <v>1138.44</v>
      </c>
      <c r="M157" s="62">
        <v>2988.04</v>
      </c>
      <c r="N157" s="68">
        <v>25151.19</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90.36</v>
      </c>
      <c r="D163" s="62">
        <v>0</v>
      </c>
      <c r="E163" s="62">
        <v>0</v>
      </c>
      <c r="F163" s="62">
        <v>0</v>
      </c>
      <c r="G163" s="62">
        <v>139.84</v>
      </c>
      <c r="H163" s="62">
        <v>332.74</v>
      </c>
      <c r="I163" s="62">
        <v>165.55</v>
      </c>
      <c r="J163" s="62">
        <v>299.11</v>
      </c>
      <c r="K163" s="62">
        <v>0</v>
      </c>
      <c r="L163" s="62">
        <v>0</v>
      </c>
      <c r="M163" s="62">
        <v>0</v>
      </c>
      <c r="N163" s="68">
        <v>1027.5999999999999</v>
      </c>
    </row>
    <row r="164" spans="1:14" ht="33" customHeight="1" thickBot="1" x14ac:dyDescent="0.25">
      <c r="A164" s="65" t="s">
        <v>295</v>
      </c>
      <c r="B164" s="66">
        <v>0</v>
      </c>
      <c r="C164" s="66">
        <v>0</v>
      </c>
      <c r="D164" s="66">
        <v>4366.6899999999996</v>
      </c>
      <c r="E164" s="66">
        <v>2553.2600000000002</v>
      </c>
      <c r="F164" s="66">
        <v>1485.17</v>
      </c>
      <c r="G164" s="66">
        <v>1147.7</v>
      </c>
      <c r="H164" s="66">
        <v>0</v>
      </c>
      <c r="I164" s="66">
        <v>1394.47</v>
      </c>
      <c r="J164" s="66">
        <v>9712.09</v>
      </c>
      <c r="K164" s="66">
        <v>5200.4799999999996</v>
      </c>
      <c r="L164" s="66">
        <v>9135.0300000000007</v>
      </c>
      <c r="M164" s="66">
        <v>6340.37</v>
      </c>
      <c r="N164" s="66">
        <v>41335.26</v>
      </c>
    </row>
    <row r="165" spans="1:14" ht="33" customHeight="1" x14ac:dyDescent="0.2">
      <c r="A165" s="80" t="s">
        <v>296</v>
      </c>
      <c r="B165" s="62">
        <v>0</v>
      </c>
      <c r="C165" s="62">
        <v>0</v>
      </c>
      <c r="D165" s="62">
        <v>4366.6899999999996</v>
      </c>
      <c r="E165" s="62">
        <v>2553.2600000000002</v>
      </c>
      <c r="F165" s="62">
        <v>1485.17</v>
      </c>
      <c r="G165" s="62">
        <v>1147.7</v>
      </c>
      <c r="H165" s="62">
        <v>0</v>
      </c>
      <c r="I165" s="62">
        <v>1394.47</v>
      </c>
      <c r="J165" s="62">
        <v>9712.09</v>
      </c>
      <c r="K165" s="62">
        <v>5200.4799999999996</v>
      </c>
      <c r="L165" s="62">
        <v>9135.0300000000007</v>
      </c>
      <c r="M165" s="62">
        <v>6340.37</v>
      </c>
      <c r="N165" s="68">
        <v>41335.26</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0</v>
      </c>
      <c r="D167" s="62">
        <v>0</v>
      </c>
      <c r="E167" s="62">
        <v>0</v>
      </c>
      <c r="F167" s="62">
        <v>0</v>
      </c>
      <c r="G167" s="62">
        <v>0</v>
      </c>
      <c r="H167" s="62">
        <v>0</v>
      </c>
      <c r="I167" s="62">
        <v>0</v>
      </c>
      <c r="J167" s="62">
        <v>0</v>
      </c>
      <c r="K167" s="62">
        <v>0</v>
      </c>
      <c r="L167" s="62">
        <v>0</v>
      </c>
      <c r="M167" s="62">
        <v>0</v>
      </c>
      <c r="N167" s="68">
        <v>0</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0</v>
      </c>
      <c r="C170" s="62">
        <v>0</v>
      </c>
      <c r="D170" s="62">
        <v>0</v>
      </c>
      <c r="E170" s="62">
        <v>0</v>
      </c>
      <c r="F170" s="62">
        <v>0</v>
      </c>
      <c r="G170" s="62">
        <v>0</v>
      </c>
      <c r="H170" s="62">
        <v>0</v>
      </c>
      <c r="I170" s="62">
        <v>0</v>
      </c>
      <c r="J170" s="62">
        <v>0</v>
      </c>
      <c r="K170" s="62">
        <v>0</v>
      </c>
      <c r="L170" s="62">
        <v>0</v>
      </c>
      <c r="M170" s="62">
        <v>0</v>
      </c>
      <c r="N170" s="68">
        <v>0</v>
      </c>
    </row>
    <row r="171" spans="1:14" ht="33" customHeight="1" thickBot="1" x14ac:dyDescent="0.25">
      <c r="A171" s="80" t="s">
        <v>302</v>
      </c>
      <c r="B171" s="62">
        <v>0</v>
      </c>
      <c r="C171" s="62">
        <v>0</v>
      </c>
      <c r="D171" s="62">
        <v>0</v>
      </c>
      <c r="E171" s="62">
        <v>0</v>
      </c>
      <c r="F171" s="62">
        <v>0</v>
      </c>
      <c r="G171" s="62">
        <v>0</v>
      </c>
      <c r="H171" s="62">
        <v>0</v>
      </c>
      <c r="I171" s="62">
        <v>0</v>
      </c>
      <c r="J171" s="62">
        <v>0</v>
      </c>
      <c r="K171" s="62">
        <v>0</v>
      </c>
      <c r="L171" s="62">
        <v>0</v>
      </c>
      <c r="M171" s="62">
        <v>0</v>
      </c>
      <c r="N171" s="68">
        <v>0</v>
      </c>
    </row>
    <row r="172" spans="1:14" ht="33" customHeight="1" thickBot="1" x14ac:dyDescent="0.25">
      <c r="A172" s="65" t="s">
        <v>303</v>
      </c>
      <c r="B172" s="66">
        <v>16472.38</v>
      </c>
      <c r="C172" s="66">
        <v>20899.54</v>
      </c>
      <c r="D172" s="66">
        <v>13300.14</v>
      </c>
      <c r="E172" s="66">
        <v>17358.13</v>
      </c>
      <c r="F172" s="66">
        <v>16624.580000000002</v>
      </c>
      <c r="G172" s="66">
        <v>22226.17</v>
      </c>
      <c r="H172" s="66">
        <v>29050.730000000003</v>
      </c>
      <c r="I172" s="66">
        <v>30131.58</v>
      </c>
      <c r="J172" s="66">
        <v>26340.769999999997</v>
      </c>
      <c r="K172" s="66">
        <v>48442.48</v>
      </c>
      <c r="L172" s="66">
        <v>31931.829999999998</v>
      </c>
      <c r="M172" s="66">
        <v>17711.02</v>
      </c>
      <c r="N172" s="66">
        <v>290489.34999999998</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7642.24</v>
      </c>
      <c r="C177" s="62">
        <v>7776.63</v>
      </c>
      <c r="D177" s="62">
        <v>0</v>
      </c>
      <c r="E177" s="62">
        <v>0</v>
      </c>
      <c r="F177" s="62">
        <v>0</v>
      </c>
      <c r="G177" s="62">
        <v>7005.43</v>
      </c>
      <c r="H177" s="62">
        <v>6898.63</v>
      </c>
      <c r="I177" s="62">
        <v>8352.52</v>
      </c>
      <c r="J177" s="62">
        <v>13249.43</v>
      </c>
      <c r="K177" s="62">
        <v>16715.63</v>
      </c>
      <c r="L177" s="62">
        <v>12985.77</v>
      </c>
      <c r="M177" s="62">
        <v>3036.13</v>
      </c>
      <c r="N177" s="68">
        <v>83662.41</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1353.94</v>
      </c>
      <c r="C179" s="62">
        <v>4378.5</v>
      </c>
      <c r="D179" s="62">
        <v>2610.91</v>
      </c>
      <c r="E179" s="62">
        <v>10716.02</v>
      </c>
      <c r="F179" s="62">
        <v>6536.21</v>
      </c>
      <c r="G179" s="62">
        <v>7157.28</v>
      </c>
      <c r="H179" s="62">
        <v>12955.41</v>
      </c>
      <c r="I179" s="62">
        <v>10793.29</v>
      </c>
      <c r="J179" s="62">
        <v>5001.8500000000004</v>
      </c>
      <c r="K179" s="62">
        <v>19039.34</v>
      </c>
      <c r="L179" s="62">
        <v>13227.69</v>
      </c>
      <c r="M179" s="62">
        <v>8900.2099999999991</v>
      </c>
      <c r="N179" s="68">
        <v>102670.65</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7476.2</v>
      </c>
      <c r="C182" s="62">
        <v>8744.41</v>
      </c>
      <c r="D182" s="62">
        <v>10689.23</v>
      </c>
      <c r="E182" s="62">
        <v>6642.11</v>
      </c>
      <c r="F182" s="62">
        <v>10088.370000000001</v>
      </c>
      <c r="G182" s="62">
        <v>8063.46</v>
      </c>
      <c r="H182" s="62">
        <v>9196.69</v>
      </c>
      <c r="I182" s="62">
        <v>10985.77</v>
      </c>
      <c r="J182" s="62">
        <v>8089.49</v>
      </c>
      <c r="K182" s="62">
        <v>12687.51</v>
      </c>
      <c r="L182" s="62">
        <v>5718.37</v>
      </c>
      <c r="M182" s="62">
        <v>5774.68</v>
      </c>
      <c r="N182" s="68">
        <v>104156.29000000001</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0</v>
      </c>
      <c r="C187" s="62">
        <v>0</v>
      </c>
      <c r="D187" s="62">
        <v>0</v>
      </c>
      <c r="E187" s="62">
        <v>0</v>
      </c>
      <c r="F187" s="62">
        <v>0</v>
      </c>
      <c r="G187" s="62">
        <v>0</v>
      </c>
      <c r="H187" s="62">
        <v>0</v>
      </c>
      <c r="I187" s="62">
        <v>0</v>
      </c>
      <c r="J187" s="62">
        <v>0</v>
      </c>
      <c r="K187" s="62">
        <v>0</v>
      </c>
      <c r="L187" s="62">
        <v>0</v>
      </c>
      <c r="M187" s="62">
        <v>0</v>
      </c>
      <c r="N187" s="68">
        <v>0</v>
      </c>
    </row>
    <row r="188" spans="1:14" ht="33" customHeight="1" thickBot="1" x14ac:dyDescent="0.25">
      <c r="A188" s="65" t="s">
        <v>319</v>
      </c>
      <c r="B188" s="66">
        <v>10987.5</v>
      </c>
      <c r="C188" s="66">
        <v>10741.4</v>
      </c>
      <c r="D188" s="66">
        <v>8331</v>
      </c>
      <c r="E188" s="66">
        <v>5372</v>
      </c>
      <c r="F188" s="66">
        <v>4029</v>
      </c>
      <c r="G188" s="66">
        <v>5097</v>
      </c>
      <c r="H188" s="66">
        <v>8787.5</v>
      </c>
      <c r="I188" s="66">
        <v>9785.7000000000007</v>
      </c>
      <c r="J188" s="66">
        <v>3039.08</v>
      </c>
      <c r="K188" s="66">
        <v>7011</v>
      </c>
      <c r="L188" s="66">
        <v>4197.5</v>
      </c>
      <c r="M188" s="66">
        <v>4203.6000000000004</v>
      </c>
      <c r="N188" s="66">
        <v>81582.280000000013</v>
      </c>
    </row>
    <row r="189" spans="1:14" ht="33" customHeight="1" x14ac:dyDescent="0.2">
      <c r="A189" s="80" t="s">
        <v>320</v>
      </c>
      <c r="B189" s="62">
        <v>10787.5</v>
      </c>
      <c r="C189" s="62">
        <v>9789.4</v>
      </c>
      <c r="D189" s="62">
        <v>3809</v>
      </c>
      <c r="E189" s="62">
        <v>1850</v>
      </c>
      <c r="F189" s="62">
        <v>2633</v>
      </c>
      <c r="G189" s="62">
        <v>4837</v>
      </c>
      <c r="H189" s="62">
        <v>8607.5</v>
      </c>
      <c r="I189" s="62">
        <v>9505.7000000000007</v>
      </c>
      <c r="J189" s="62">
        <v>2859.08</v>
      </c>
      <c r="K189" s="62">
        <v>7011</v>
      </c>
      <c r="L189" s="62">
        <v>4197.5</v>
      </c>
      <c r="M189" s="62">
        <v>4203.6000000000004</v>
      </c>
      <c r="N189" s="68">
        <v>70090.280000000013</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0</v>
      </c>
      <c r="C192" s="62">
        <v>0</v>
      </c>
      <c r="D192" s="62">
        <v>0</v>
      </c>
      <c r="E192" s="62">
        <v>0</v>
      </c>
      <c r="F192" s="62">
        <v>0</v>
      </c>
      <c r="G192" s="62">
        <v>0</v>
      </c>
      <c r="H192" s="62">
        <v>0</v>
      </c>
      <c r="I192" s="62">
        <v>0</v>
      </c>
      <c r="J192" s="62">
        <v>0</v>
      </c>
      <c r="K192" s="62">
        <v>0</v>
      </c>
      <c r="L192" s="62">
        <v>0</v>
      </c>
      <c r="M192" s="62">
        <v>0</v>
      </c>
      <c r="N192" s="68">
        <v>0</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200</v>
      </c>
      <c r="C194" s="62">
        <v>952</v>
      </c>
      <c r="D194" s="62">
        <v>4522</v>
      </c>
      <c r="E194" s="62">
        <v>3522</v>
      </c>
      <c r="F194" s="62">
        <v>1396</v>
      </c>
      <c r="G194" s="62">
        <v>260</v>
      </c>
      <c r="H194" s="62">
        <v>180</v>
      </c>
      <c r="I194" s="62">
        <v>280</v>
      </c>
      <c r="J194" s="62">
        <v>180</v>
      </c>
      <c r="K194" s="62">
        <v>0</v>
      </c>
      <c r="L194" s="62">
        <v>0</v>
      </c>
      <c r="M194" s="62">
        <v>0</v>
      </c>
      <c r="N194" s="68">
        <v>11492</v>
      </c>
    </row>
    <row r="195" spans="1:14" ht="33" customHeight="1" thickBot="1" x14ac:dyDescent="0.25">
      <c r="A195" s="65" t="s">
        <v>325</v>
      </c>
      <c r="B195" s="66">
        <v>1305</v>
      </c>
      <c r="C195" s="66">
        <v>668.5</v>
      </c>
      <c r="D195" s="66">
        <v>1263</v>
      </c>
      <c r="E195" s="66">
        <v>1041.83</v>
      </c>
      <c r="F195" s="66">
        <v>4199.25</v>
      </c>
      <c r="G195" s="66">
        <v>9817.75</v>
      </c>
      <c r="H195" s="66">
        <v>12284.15</v>
      </c>
      <c r="I195" s="66">
        <v>4950.75</v>
      </c>
      <c r="J195" s="66">
        <v>3003</v>
      </c>
      <c r="K195" s="66">
        <v>1394</v>
      </c>
      <c r="L195" s="66">
        <v>1200.4000000000001</v>
      </c>
      <c r="M195" s="66">
        <v>725</v>
      </c>
      <c r="N195" s="66">
        <v>41852.630000000005</v>
      </c>
    </row>
    <row r="196" spans="1:14" ht="33" customHeight="1" x14ac:dyDescent="0.2">
      <c r="A196" s="80" t="s">
        <v>326</v>
      </c>
      <c r="B196" s="62">
        <v>0</v>
      </c>
      <c r="C196" s="62">
        <v>0</v>
      </c>
      <c r="D196" s="62">
        <v>621</v>
      </c>
      <c r="E196" s="62">
        <v>0</v>
      </c>
      <c r="F196" s="62">
        <v>0</v>
      </c>
      <c r="G196" s="62">
        <v>0</v>
      </c>
      <c r="H196" s="62">
        <v>0</v>
      </c>
      <c r="I196" s="62">
        <v>0</v>
      </c>
      <c r="J196" s="62">
        <v>0</v>
      </c>
      <c r="K196" s="62">
        <v>0</v>
      </c>
      <c r="L196" s="62">
        <v>185.4</v>
      </c>
      <c r="M196" s="62">
        <v>0</v>
      </c>
      <c r="N196" s="62">
        <v>806.4</v>
      </c>
    </row>
    <row r="197" spans="1:14" ht="33" customHeight="1" x14ac:dyDescent="0.2">
      <c r="A197" s="80" t="s">
        <v>327</v>
      </c>
      <c r="B197" s="62">
        <v>0</v>
      </c>
      <c r="C197" s="62">
        <v>0</v>
      </c>
      <c r="D197" s="62">
        <v>0</v>
      </c>
      <c r="E197" s="62">
        <v>722.83</v>
      </c>
      <c r="F197" s="62">
        <v>3126.25</v>
      </c>
      <c r="G197" s="62">
        <v>7990.75</v>
      </c>
      <c r="H197" s="62">
        <v>9206.15</v>
      </c>
      <c r="I197" s="62">
        <v>1528.75</v>
      </c>
      <c r="J197" s="62">
        <v>0</v>
      </c>
      <c r="K197" s="62">
        <v>0</v>
      </c>
      <c r="L197" s="62">
        <v>0</v>
      </c>
      <c r="M197" s="62">
        <v>0</v>
      </c>
      <c r="N197" s="62">
        <v>22574.73</v>
      </c>
    </row>
    <row r="198" spans="1:14" ht="33" customHeight="1" x14ac:dyDescent="0.2">
      <c r="A198" s="80" t="s">
        <v>328</v>
      </c>
      <c r="B198" s="62">
        <v>1305</v>
      </c>
      <c r="C198" s="62">
        <v>668.5</v>
      </c>
      <c r="D198" s="62">
        <v>642</v>
      </c>
      <c r="E198" s="62">
        <v>319</v>
      </c>
      <c r="F198" s="62">
        <v>1073</v>
      </c>
      <c r="G198" s="62">
        <v>1827</v>
      </c>
      <c r="H198" s="62">
        <v>3078</v>
      </c>
      <c r="I198" s="62">
        <v>3422</v>
      </c>
      <c r="J198" s="62">
        <v>3003</v>
      </c>
      <c r="K198" s="62">
        <v>1394</v>
      </c>
      <c r="L198" s="62">
        <v>1015</v>
      </c>
      <c r="M198" s="62">
        <v>725</v>
      </c>
      <c r="N198" s="62">
        <v>18471.5</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234189.76</v>
      </c>
      <c r="C200" s="66">
        <v>244833.22999999998</v>
      </c>
      <c r="D200" s="66">
        <v>247574.83</v>
      </c>
      <c r="E200" s="66">
        <v>252957.41999999998</v>
      </c>
      <c r="F200" s="66">
        <v>251264.78</v>
      </c>
      <c r="G200" s="66">
        <v>238616.46</v>
      </c>
      <c r="H200" s="66">
        <v>248836.94</v>
      </c>
      <c r="I200" s="66">
        <v>256197.49000000002</v>
      </c>
      <c r="J200" s="66">
        <v>151825.12</v>
      </c>
      <c r="K200" s="66">
        <v>225826.79</v>
      </c>
      <c r="L200" s="66">
        <v>154562.54</v>
      </c>
      <c r="M200" s="66">
        <v>236612.55</v>
      </c>
      <c r="N200" s="66">
        <v>2743297.91</v>
      </c>
    </row>
    <row r="201" spans="1:14" ht="33" customHeight="1" x14ac:dyDescent="0.2">
      <c r="A201" s="80" t="s">
        <v>330</v>
      </c>
      <c r="B201" s="62">
        <v>12707.62</v>
      </c>
      <c r="C201" s="62">
        <v>11311.51</v>
      </c>
      <c r="D201" s="62">
        <v>17792.240000000002</v>
      </c>
      <c r="E201" s="62">
        <v>22088.18</v>
      </c>
      <c r="F201" s="62">
        <v>19791.689999999999</v>
      </c>
      <c r="G201" s="62">
        <v>16491.97</v>
      </c>
      <c r="H201" s="62">
        <v>17110.21</v>
      </c>
      <c r="I201" s="62">
        <v>12862.79</v>
      </c>
      <c r="J201" s="62">
        <v>16963.59</v>
      </c>
      <c r="K201" s="62">
        <v>14099.38</v>
      </c>
      <c r="L201" s="62">
        <v>11866.99</v>
      </c>
      <c r="M201" s="62">
        <v>9693</v>
      </c>
      <c r="N201" s="68">
        <v>182779.17</v>
      </c>
    </row>
    <row r="202" spans="1:14" ht="33" customHeight="1" x14ac:dyDescent="0.2">
      <c r="A202" s="80" t="s">
        <v>331</v>
      </c>
      <c r="B202" s="62">
        <v>17013.37</v>
      </c>
      <c r="C202" s="62">
        <v>16915.39</v>
      </c>
      <c r="D202" s="62">
        <v>16317.6</v>
      </c>
      <c r="E202" s="62">
        <v>17026.330000000002</v>
      </c>
      <c r="F202" s="62">
        <v>16731.88</v>
      </c>
      <c r="G202" s="62">
        <v>20659.41</v>
      </c>
      <c r="H202" s="62">
        <v>14447.32</v>
      </c>
      <c r="I202" s="62">
        <v>12387.28</v>
      </c>
      <c r="J202" s="62">
        <v>0</v>
      </c>
      <c r="K202" s="62">
        <v>14076.35</v>
      </c>
      <c r="L202" s="62">
        <v>14406.19</v>
      </c>
      <c r="M202" s="62">
        <v>13248.8</v>
      </c>
      <c r="N202" s="68">
        <v>173229.92</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2969.14</v>
      </c>
      <c r="F204" s="62">
        <v>0</v>
      </c>
      <c r="G204" s="62">
        <v>0</v>
      </c>
      <c r="H204" s="62">
        <v>0</v>
      </c>
      <c r="I204" s="62">
        <v>0</v>
      </c>
      <c r="J204" s="62">
        <v>0</v>
      </c>
      <c r="K204" s="62">
        <v>0</v>
      </c>
      <c r="L204" s="62">
        <v>0</v>
      </c>
      <c r="M204" s="62">
        <v>0</v>
      </c>
      <c r="N204" s="68">
        <v>2969.14</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204468.77000000002</v>
      </c>
      <c r="C206" s="62">
        <v>216606.33</v>
      </c>
      <c r="D206" s="62">
        <v>213464.99</v>
      </c>
      <c r="E206" s="62">
        <v>210873.77</v>
      </c>
      <c r="F206" s="62">
        <v>214741.21</v>
      </c>
      <c r="G206" s="62">
        <v>201465.08</v>
      </c>
      <c r="H206" s="62">
        <v>217279.41</v>
      </c>
      <c r="I206" s="62">
        <v>230947.42</v>
      </c>
      <c r="J206" s="62">
        <v>134861.53</v>
      </c>
      <c r="K206" s="62">
        <v>197651.06</v>
      </c>
      <c r="L206" s="62">
        <v>128289.36</v>
      </c>
      <c r="M206" s="62">
        <v>213670.75</v>
      </c>
      <c r="N206" s="68">
        <v>2384319.6800000002</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20</v>
      </c>
      <c r="J213" s="66">
        <v>0</v>
      </c>
      <c r="K213" s="66">
        <v>0</v>
      </c>
      <c r="L213" s="66">
        <v>0</v>
      </c>
      <c r="M213" s="66">
        <v>0</v>
      </c>
      <c r="N213" s="66">
        <v>20</v>
      </c>
    </row>
    <row r="214" spans="1:14" ht="33" customHeight="1" thickBot="1" x14ac:dyDescent="0.25">
      <c r="A214" s="81" t="s">
        <v>339</v>
      </c>
      <c r="B214" s="70">
        <v>0</v>
      </c>
      <c r="C214" s="70">
        <v>0</v>
      </c>
      <c r="D214" s="70">
        <v>0</v>
      </c>
      <c r="E214" s="70">
        <v>0</v>
      </c>
      <c r="F214" s="70">
        <v>0</v>
      </c>
      <c r="G214" s="70">
        <v>0</v>
      </c>
      <c r="H214" s="70">
        <v>0</v>
      </c>
      <c r="I214" s="70">
        <v>20</v>
      </c>
      <c r="J214" s="70">
        <v>0</v>
      </c>
      <c r="K214" s="70">
        <v>0</v>
      </c>
      <c r="L214" s="70">
        <v>0</v>
      </c>
      <c r="M214" s="70">
        <v>0</v>
      </c>
      <c r="N214" s="71">
        <v>20</v>
      </c>
    </row>
    <row r="215" spans="1:14" ht="33" customHeight="1" thickBot="1" x14ac:dyDescent="0.25">
      <c r="A215" s="116" t="s">
        <v>250</v>
      </c>
      <c r="B215" s="115">
        <v>544795.11</v>
      </c>
      <c r="C215" s="115">
        <v>528804.1</v>
      </c>
      <c r="D215" s="115">
        <v>541454.20000000007</v>
      </c>
      <c r="E215" s="115">
        <v>583522.51</v>
      </c>
      <c r="F215" s="115">
        <v>613755.56000000006</v>
      </c>
      <c r="G215" s="115">
        <v>614079.6</v>
      </c>
      <c r="H215" s="115">
        <v>646938.73</v>
      </c>
      <c r="I215" s="115">
        <v>660556.55999999994</v>
      </c>
      <c r="J215" s="115">
        <v>643764.42000000004</v>
      </c>
      <c r="K215" s="115">
        <v>705031.88</v>
      </c>
      <c r="L215" s="115">
        <v>581886.26000000013</v>
      </c>
      <c r="M215" s="115">
        <v>643931.64999999991</v>
      </c>
      <c r="N215" s="115">
        <v>7308520.5800000001</v>
      </c>
    </row>
    <row r="216" spans="1:14" ht="33" customHeight="1" x14ac:dyDescent="0.2"/>
    <row r="217" spans="1:14" ht="33" customHeight="1" x14ac:dyDescent="0.2">
      <c r="A217" s="85"/>
    </row>
    <row r="218" spans="1:14" ht="33" customHeight="1" x14ac:dyDescent="0.2">
      <c r="A218" s="220" t="s">
        <v>387</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50</v>
      </c>
      <c r="C221" s="61">
        <v>50</v>
      </c>
      <c r="D221" s="61">
        <v>0</v>
      </c>
      <c r="E221" s="61">
        <v>50</v>
      </c>
      <c r="F221" s="61">
        <v>0</v>
      </c>
      <c r="G221" s="61">
        <v>0</v>
      </c>
      <c r="H221" s="61">
        <v>0</v>
      </c>
      <c r="I221" s="61">
        <v>100</v>
      </c>
      <c r="J221" s="61">
        <v>150</v>
      </c>
      <c r="K221" s="61">
        <v>50</v>
      </c>
      <c r="L221" s="61">
        <v>0</v>
      </c>
      <c r="M221" s="61">
        <v>50</v>
      </c>
      <c r="N221" s="61">
        <v>500</v>
      </c>
    </row>
    <row r="222" spans="1:14" ht="33" customHeight="1" x14ac:dyDescent="0.2">
      <c r="A222" s="77" t="s">
        <v>252</v>
      </c>
      <c r="B222" s="64">
        <v>50</v>
      </c>
      <c r="C222" s="62">
        <v>50</v>
      </c>
      <c r="D222" s="62">
        <v>0</v>
      </c>
      <c r="E222" s="62">
        <v>50</v>
      </c>
      <c r="F222" s="62">
        <v>0</v>
      </c>
      <c r="G222" s="62">
        <v>0</v>
      </c>
      <c r="H222" s="62">
        <v>0</v>
      </c>
      <c r="I222" s="62">
        <v>100</v>
      </c>
      <c r="J222" s="62">
        <v>150</v>
      </c>
      <c r="K222" s="62">
        <v>50</v>
      </c>
      <c r="L222" s="62">
        <v>0</v>
      </c>
      <c r="M222" s="62">
        <v>50</v>
      </c>
      <c r="N222" s="63">
        <v>500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0</v>
      </c>
      <c r="C234" s="66">
        <v>0</v>
      </c>
      <c r="D234" s="66">
        <v>0</v>
      </c>
      <c r="E234" s="66">
        <v>0</v>
      </c>
      <c r="F234" s="66">
        <v>0</v>
      </c>
      <c r="G234" s="66">
        <v>0</v>
      </c>
      <c r="H234" s="66">
        <v>0</v>
      </c>
      <c r="I234" s="66">
        <v>0</v>
      </c>
      <c r="J234" s="66">
        <v>0</v>
      </c>
      <c r="K234" s="66">
        <v>0</v>
      </c>
      <c r="L234" s="66">
        <v>0</v>
      </c>
      <c r="M234" s="66">
        <v>0</v>
      </c>
      <c r="N234" s="66">
        <v>0</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0</v>
      </c>
      <c r="C236" s="62">
        <v>0</v>
      </c>
      <c r="D236" s="62">
        <v>0</v>
      </c>
      <c r="E236" s="62">
        <v>0</v>
      </c>
      <c r="F236" s="62">
        <v>0</v>
      </c>
      <c r="G236" s="62">
        <v>0</v>
      </c>
      <c r="H236" s="62">
        <v>0</v>
      </c>
      <c r="I236" s="62">
        <v>0</v>
      </c>
      <c r="J236" s="62">
        <v>0</v>
      </c>
      <c r="K236" s="62">
        <v>0</v>
      </c>
      <c r="L236" s="62">
        <v>0</v>
      </c>
      <c r="M236" s="62">
        <v>0</v>
      </c>
      <c r="N236" s="63">
        <v>0</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315</v>
      </c>
      <c r="C239" s="67">
        <v>55</v>
      </c>
      <c r="D239" s="67">
        <v>35</v>
      </c>
      <c r="E239" s="67">
        <v>85</v>
      </c>
      <c r="F239" s="67">
        <v>5</v>
      </c>
      <c r="G239" s="67">
        <v>485</v>
      </c>
      <c r="H239" s="67">
        <v>125</v>
      </c>
      <c r="I239" s="67">
        <v>50</v>
      </c>
      <c r="J239" s="67">
        <v>285</v>
      </c>
      <c r="K239" s="67">
        <v>255</v>
      </c>
      <c r="L239" s="67">
        <v>75</v>
      </c>
      <c r="M239" s="67">
        <v>135</v>
      </c>
      <c r="N239" s="67">
        <v>1905</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315</v>
      </c>
      <c r="C241" s="62">
        <v>55</v>
      </c>
      <c r="D241" s="62">
        <v>35</v>
      </c>
      <c r="E241" s="62">
        <v>85</v>
      </c>
      <c r="F241" s="62">
        <v>5</v>
      </c>
      <c r="G241" s="62">
        <v>485</v>
      </c>
      <c r="H241" s="62">
        <v>125</v>
      </c>
      <c r="I241" s="62">
        <v>50</v>
      </c>
      <c r="J241" s="62">
        <v>285</v>
      </c>
      <c r="K241" s="62">
        <v>255</v>
      </c>
      <c r="L241" s="62">
        <v>75</v>
      </c>
      <c r="M241" s="62">
        <v>135</v>
      </c>
      <c r="N241" s="68">
        <v>1905</v>
      </c>
    </row>
    <row r="242" spans="1:14" ht="33" customHeight="1" thickBot="1" x14ac:dyDescent="0.25">
      <c r="A242" s="65" t="s">
        <v>271</v>
      </c>
      <c r="B242" s="96">
        <v>10170</v>
      </c>
      <c r="C242" s="66">
        <v>9045</v>
      </c>
      <c r="D242" s="66">
        <v>10305</v>
      </c>
      <c r="E242" s="66">
        <v>9585</v>
      </c>
      <c r="F242" s="66">
        <v>9765</v>
      </c>
      <c r="G242" s="66">
        <v>11960.96</v>
      </c>
      <c r="H242" s="66">
        <v>11869.021000000001</v>
      </c>
      <c r="I242" s="66">
        <v>13287.22</v>
      </c>
      <c r="J242" s="66">
        <v>7560</v>
      </c>
      <c r="K242" s="66">
        <v>9720</v>
      </c>
      <c r="L242" s="66">
        <v>8460</v>
      </c>
      <c r="M242" s="66">
        <v>7425</v>
      </c>
      <c r="N242" s="66">
        <v>119152.201</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2510.96</v>
      </c>
      <c r="H248" s="62">
        <v>3920.8199999999997</v>
      </c>
      <c r="I248" s="62">
        <v>3882.22</v>
      </c>
      <c r="J248" s="62">
        <v>0</v>
      </c>
      <c r="K248" s="62">
        <v>0</v>
      </c>
      <c r="L248" s="62">
        <v>0</v>
      </c>
      <c r="M248" s="62">
        <v>0</v>
      </c>
      <c r="N248" s="68">
        <v>10314</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10170</v>
      </c>
      <c r="C252" s="62">
        <v>9045</v>
      </c>
      <c r="D252" s="62">
        <v>10305</v>
      </c>
      <c r="E252" s="62">
        <v>9585</v>
      </c>
      <c r="F252" s="62">
        <v>9765</v>
      </c>
      <c r="G252" s="62">
        <v>9450</v>
      </c>
      <c r="H252" s="62">
        <v>7948.201</v>
      </c>
      <c r="I252" s="62">
        <v>9405</v>
      </c>
      <c r="J252" s="62">
        <v>7560</v>
      </c>
      <c r="K252" s="62">
        <v>9720</v>
      </c>
      <c r="L252" s="62">
        <v>8460</v>
      </c>
      <c r="M252" s="62">
        <v>7425</v>
      </c>
      <c r="N252" s="68">
        <v>108838.201</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350</v>
      </c>
      <c r="C254" s="66">
        <v>100</v>
      </c>
      <c r="D254" s="66">
        <v>300</v>
      </c>
      <c r="E254" s="66">
        <v>0</v>
      </c>
      <c r="F254" s="66">
        <v>0</v>
      </c>
      <c r="G254" s="66">
        <v>0</v>
      </c>
      <c r="H254" s="66">
        <v>0</v>
      </c>
      <c r="I254" s="66">
        <v>0</v>
      </c>
      <c r="J254" s="66">
        <v>0</v>
      </c>
      <c r="K254" s="66">
        <v>0</v>
      </c>
      <c r="L254" s="66">
        <v>0</v>
      </c>
      <c r="M254" s="66">
        <v>0</v>
      </c>
      <c r="N254" s="66">
        <v>750</v>
      </c>
    </row>
    <row r="255" spans="1:14" ht="33" customHeight="1" thickBot="1" x14ac:dyDescent="0.25">
      <c r="A255" s="81" t="s">
        <v>283</v>
      </c>
      <c r="B255" s="98">
        <v>350</v>
      </c>
      <c r="C255" s="69">
        <v>100</v>
      </c>
      <c r="D255" s="69">
        <v>300</v>
      </c>
      <c r="E255" s="69">
        <v>0</v>
      </c>
      <c r="F255" s="69">
        <v>0</v>
      </c>
      <c r="G255" s="69">
        <v>0</v>
      </c>
      <c r="H255" s="69">
        <v>0</v>
      </c>
      <c r="I255" s="69">
        <v>0</v>
      </c>
      <c r="J255" s="69">
        <v>0</v>
      </c>
      <c r="K255" s="69">
        <v>0</v>
      </c>
      <c r="L255" s="69">
        <v>0</v>
      </c>
      <c r="M255" s="69">
        <v>0</v>
      </c>
      <c r="N255" s="68">
        <v>750</v>
      </c>
    </row>
    <row r="256" spans="1:14" ht="33" customHeight="1" thickBot="1" x14ac:dyDescent="0.25">
      <c r="A256" s="65" t="s">
        <v>284</v>
      </c>
      <c r="B256" s="96">
        <v>325</v>
      </c>
      <c r="C256" s="66">
        <v>75</v>
      </c>
      <c r="D256" s="66">
        <v>200</v>
      </c>
      <c r="E256" s="66">
        <v>0</v>
      </c>
      <c r="F256" s="66">
        <v>0</v>
      </c>
      <c r="G256" s="66">
        <v>0</v>
      </c>
      <c r="H256" s="66">
        <v>0</v>
      </c>
      <c r="I256" s="66">
        <v>0</v>
      </c>
      <c r="J256" s="66">
        <v>0</v>
      </c>
      <c r="K256" s="66">
        <v>18866.617999999999</v>
      </c>
      <c r="L256" s="66">
        <v>17713.055</v>
      </c>
      <c r="M256" s="66">
        <v>26153.828000000001</v>
      </c>
      <c r="N256" s="66">
        <v>63333.500999999997</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18866.617999999999</v>
      </c>
      <c r="L258" s="62">
        <v>17713.055</v>
      </c>
      <c r="M258" s="62">
        <v>26153.828000000001</v>
      </c>
      <c r="N258" s="68">
        <v>62733.500999999997</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325</v>
      </c>
      <c r="C265" s="62">
        <v>75</v>
      </c>
      <c r="D265" s="62">
        <v>200</v>
      </c>
      <c r="E265" s="62">
        <v>0</v>
      </c>
      <c r="F265" s="62">
        <v>0</v>
      </c>
      <c r="G265" s="62">
        <v>0</v>
      </c>
      <c r="H265" s="62">
        <v>0</v>
      </c>
      <c r="I265" s="62">
        <v>0</v>
      </c>
      <c r="J265" s="62">
        <v>0</v>
      </c>
      <c r="K265" s="62">
        <v>0</v>
      </c>
      <c r="L265" s="62">
        <v>0</v>
      </c>
      <c r="M265" s="62">
        <v>0</v>
      </c>
      <c r="N265" s="68">
        <v>600</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142.88399999999999</v>
      </c>
      <c r="M267" s="66">
        <v>0</v>
      </c>
      <c r="N267" s="66">
        <v>142.88399999999999</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142.88399999999999</v>
      </c>
      <c r="M270" s="62">
        <v>0</v>
      </c>
      <c r="N270" s="68">
        <v>142.88399999999999</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312036.93099999998</v>
      </c>
      <c r="C275" s="66">
        <v>312052.43300000002</v>
      </c>
      <c r="D275" s="66">
        <v>332829.84699999995</v>
      </c>
      <c r="E275" s="66">
        <v>343284.38199999998</v>
      </c>
      <c r="F275" s="66">
        <v>327895.81299999997</v>
      </c>
      <c r="G275" s="66">
        <v>313489.49300000002</v>
      </c>
      <c r="H275" s="66">
        <v>330981.09800000006</v>
      </c>
      <c r="I275" s="66">
        <v>352381.74100000004</v>
      </c>
      <c r="J275" s="66">
        <v>354308.80299999996</v>
      </c>
      <c r="K275" s="66">
        <v>323813.03399999999</v>
      </c>
      <c r="L275" s="66">
        <v>324217.08299999998</v>
      </c>
      <c r="M275" s="66">
        <v>284537.97200000001</v>
      </c>
      <c r="N275" s="66">
        <v>3911828.63</v>
      </c>
    </row>
    <row r="276" spans="1:14" ht="33" customHeight="1" x14ac:dyDescent="0.2">
      <c r="A276" s="80" t="s">
        <v>304</v>
      </c>
      <c r="B276" s="64">
        <v>25204.614999999998</v>
      </c>
      <c r="C276" s="62">
        <v>34958.75</v>
      </c>
      <c r="D276" s="62">
        <v>42078.52</v>
      </c>
      <c r="E276" s="62">
        <v>48916.399999999994</v>
      </c>
      <c r="F276" s="62">
        <v>45168.06</v>
      </c>
      <c r="G276" s="62">
        <v>25384.14</v>
      </c>
      <c r="H276" s="62">
        <v>26647.58</v>
      </c>
      <c r="I276" s="62">
        <v>26146.720000000001</v>
      </c>
      <c r="J276" s="62">
        <v>29293.34</v>
      </c>
      <c r="K276" s="62">
        <v>26123.279999999999</v>
      </c>
      <c r="L276" s="62">
        <v>23811.429999999997</v>
      </c>
      <c r="M276" s="62">
        <v>25504.500000000004</v>
      </c>
      <c r="N276" s="68">
        <v>379237.33500000002</v>
      </c>
    </row>
    <row r="277" spans="1:14" ht="33" customHeight="1" x14ac:dyDescent="0.2">
      <c r="A277" s="80" t="s">
        <v>305</v>
      </c>
      <c r="B277" s="64">
        <v>3095.4</v>
      </c>
      <c r="C277" s="62">
        <v>2344.7600000000002</v>
      </c>
      <c r="D277" s="62">
        <v>2537.92</v>
      </c>
      <c r="E277" s="62">
        <v>3733.4</v>
      </c>
      <c r="F277" s="62">
        <v>4593.6000000000004</v>
      </c>
      <c r="G277" s="62">
        <v>4189.24</v>
      </c>
      <c r="H277" s="62">
        <v>3594.8</v>
      </c>
      <c r="I277" s="62">
        <v>4749.8</v>
      </c>
      <c r="J277" s="62">
        <v>3625.6</v>
      </c>
      <c r="K277" s="62">
        <v>2934.8</v>
      </c>
      <c r="L277" s="62">
        <v>4245.8</v>
      </c>
      <c r="M277" s="62">
        <v>3945.6</v>
      </c>
      <c r="N277" s="68">
        <v>43590.720000000001</v>
      </c>
    </row>
    <row r="278" spans="1:14" ht="33" customHeight="1" x14ac:dyDescent="0.2">
      <c r="A278" s="80" t="s">
        <v>306</v>
      </c>
      <c r="B278" s="64">
        <v>5056</v>
      </c>
      <c r="C278" s="62">
        <v>2488</v>
      </c>
      <c r="D278" s="62">
        <v>2280</v>
      </c>
      <c r="E278" s="62">
        <v>3776</v>
      </c>
      <c r="F278" s="62">
        <v>5152</v>
      </c>
      <c r="G278" s="62">
        <v>4081.32</v>
      </c>
      <c r="H278" s="62">
        <v>5128</v>
      </c>
      <c r="I278" s="62">
        <v>4320</v>
      </c>
      <c r="J278" s="62">
        <v>5152</v>
      </c>
      <c r="K278" s="62">
        <v>4760</v>
      </c>
      <c r="L278" s="62">
        <v>4610.8</v>
      </c>
      <c r="M278" s="62">
        <v>1828.8</v>
      </c>
      <c r="N278" s="68">
        <v>48632.920000000006</v>
      </c>
    </row>
    <row r="279" spans="1:14" ht="33" customHeight="1" x14ac:dyDescent="0.2">
      <c r="A279" s="80" t="s">
        <v>307</v>
      </c>
      <c r="B279" s="64">
        <v>123910.46599999999</v>
      </c>
      <c r="C279" s="62">
        <v>126783.75700000001</v>
      </c>
      <c r="D279" s="62">
        <v>142649.26699999999</v>
      </c>
      <c r="E279" s="62">
        <v>128782.792</v>
      </c>
      <c r="F279" s="62">
        <v>113642.833</v>
      </c>
      <c r="G279" s="62">
        <v>128586.003</v>
      </c>
      <c r="H279" s="62">
        <v>141089.02799999999</v>
      </c>
      <c r="I279" s="62">
        <v>161933.71100000001</v>
      </c>
      <c r="J279" s="62">
        <v>158925.37299999999</v>
      </c>
      <c r="K279" s="62">
        <v>135329.334</v>
      </c>
      <c r="L279" s="62">
        <v>147933.08799999999</v>
      </c>
      <c r="M279" s="62">
        <v>126682.742</v>
      </c>
      <c r="N279" s="68">
        <v>1636248.3939999999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1591.66</v>
      </c>
      <c r="N280" s="68">
        <v>1591.66</v>
      </c>
    </row>
    <row r="281" spans="1:14" ht="33" customHeight="1" x14ac:dyDescent="0.2">
      <c r="A281" s="80" t="s">
        <v>309</v>
      </c>
      <c r="B281" s="64">
        <v>7198.46</v>
      </c>
      <c r="C281" s="62">
        <v>8146.95</v>
      </c>
      <c r="D281" s="62">
        <v>8530.5499999999993</v>
      </c>
      <c r="E281" s="62">
        <v>9913.85</v>
      </c>
      <c r="F281" s="62">
        <v>8453.0499999999993</v>
      </c>
      <c r="G281" s="62">
        <v>8847.25</v>
      </c>
      <c r="H281" s="62">
        <v>9407.75</v>
      </c>
      <c r="I281" s="62">
        <v>11623.8</v>
      </c>
      <c r="J281" s="62">
        <v>9277.7999999999993</v>
      </c>
      <c r="K281" s="62">
        <v>10212.700000000001</v>
      </c>
      <c r="L281" s="62">
        <v>9572.85</v>
      </c>
      <c r="M281" s="62">
        <v>8265.5</v>
      </c>
      <c r="N281" s="68">
        <v>109450.51000000001</v>
      </c>
    </row>
    <row r="282" spans="1:14" ht="33" customHeight="1" x14ac:dyDescent="0.2">
      <c r="A282" s="80" t="s">
        <v>310</v>
      </c>
      <c r="B282" s="64">
        <v>103144.04000000001</v>
      </c>
      <c r="C282" s="62">
        <v>93440.415999999997</v>
      </c>
      <c r="D282" s="62">
        <v>109712.72</v>
      </c>
      <c r="E282" s="62">
        <v>107240.54000000002</v>
      </c>
      <c r="F282" s="62">
        <v>111806.05</v>
      </c>
      <c r="G282" s="62">
        <v>93983.87999999999</v>
      </c>
      <c r="H282" s="62">
        <v>87013.73000000001</v>
      </c>
      <c r="I282" s="62">
        <v>83224.220000000016</v>
      </c>
      <c r="J282" s="62">
        <v>87937.459999999992</v>
      </c>
      <c r="K282" s="62">
        <v>84149.75</v>
      </c>
      <c r="L282" s="62">
        <v>78921.114999999991</v>
      </c>
      <c r="M282" s="62">
        <v>73995.16</v>
      </c>
      <c r="N282" s="68">
        <v>1114569.081</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41391.949999999997</v>
      </c>
      <c r="C287" s="62">
        <v>42689.8</v>
      </c>
      <c r="D287" s="62">
        <v>23472.87</v>
      </c>
      <c r="E287" s="62">
        <v>39689.399999999994</v>
      </c>
      <c r="F287" s="62">
        <v>37856.219999999994</v>
      </c>
      <c r="G287" s="62">
        <v>47121.66</v>
      </c>
      <c r="H287" s="62">
        <v>56804.210000000006</v>
      </c>
      <c r="I287" s="62">
        <v>59411.489999999991</v>
      </c>
      <c r="J287" s="62">
        <v>60097.229999999996</v>
      </c>
      <c r="K287" s="62">
        <v>59709.17</v>
      </c>
      <c r="L287" s="62">
        <v>54798</v>
      </c>
      <c r="M287" s="62">
        <v>42076.009999999995</v>
      </c>
      <c r="N287" s="68">
        <v>565118.00999999989</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3036</v>
      </c>
      <c r="C290" s="62">
        <v>1200</v>
      </c>
      <c r="D290" s="62">
        <v>1568</v>
      </c>
      <c r="E290" s="62">
        <v>1232</v>
      </c>
      <c r="F290" s="62">
        <v>1224</v>
      </c>
      <c r="G290" s="62">
        <v>1296</v>
      </c>
      <c r="H290" s="62">
        <v>1296</v>
      </c>
      <c r="I290" s="62">
        <v>972</v>
      </c>
      <c r="J290" s="62">
        <v>0</v>
      </c>
      <c r="K290" s="62">
        <v>594</v>
      </c>
      <c r="L290" s="62">
        <v>324</v>
      </c>
      <c r="M290" s="62">
        <v>648</v>
      </c>
      <c r="N290" s="68">
        <v>13390</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36854.720000000001</v>
      </c>
      <c r="C312" s="66">
        <v>29869.73</v>
      </c>
      <c r="D312" s="66">
        <v>38094.870000000003</v>
      </c>
      <c r="E312" s="66">
        <v>35339.629000000001</v>
      </c>
      <c r="F312" s="66">
        <v>32101.190000000002</v>
      </c>
      <c r="G312" s="66">
        <v>33133.39</v>
      </c>
      <c r="H312" s="66">
        <v>16095.25</v>
      </c>
      <c r="I312" s="66">
        <v>14280.05</v>
      </c>
      <c r="J312" s="66">
        <v>16708.89</v>
      </c>
      <c r="K312" s="66">
        <v>22829.739999999998</v>
      </c>
      <c r="L312" s="66">
        <v>35114.07</v>
      </c>
      <c r="M312" s="66">
        <v>27131.759999999998</v>
      </c>
      <c r="N312" s="66">
        <v>337553.28899999999</v>
      </c>
    </row>
    <row r="313" spans="1:14" ht="33" customHeight="1" x14ac:dyDescent="0.2">
      <c r="A313" s="80" t="s">
        <v>337</v>
      </c>
      <c r="B313" s="64">
        <v>22175</v>
      </c>
      <c r="C313" s="62">
        <v>21925</v>
      </c>
      <c r="D313" s="62">
        <v>25875</v>
      </c>
      <c r="E313" s="62">
        <v>22375</v>
      </c>
      <c r="F313" s="62">
        <v>20850</v>
      </c>
      <c r="G313" s="62">
        <v>22525</v>
      </c>
      <c r="H313" s="62">
        <v>5900</v>
      </c>
      <c r="I313" s="62">
        <v>5725</v>
      </c>
      <c r="J313" s="62">
        <v>6450</v>
      </c>
      <c r="K313" s="62">
        <v>12975</v>
      </c>
      <c r="L313" s="62">
        <v>24200</v>
      </c>
      <c r="M313" s="62">
        <v>25300</v>
      </c>
      <c r="N313" s="68">
        <v>216275</v>
      </c>
    </row>
    <row r="314" spans="1:14" ht="33" customHeight="1" x14ac:dyDescent="0.2">
      <c r="A314" s="80" t="s">
        <v>338</v>
      </c>
      <c r="B314" s="64">
        <v>14679.72</v>
      </c>
      <c r="C314" s="62">
        <v>7944.73</v>
      </c>
      <c r="D314" s="62">
        <v>12219.87</v>
      </c>
      <c r="E314" s="62">
        <v>12964.629000000001</v>
      </c>
      <c r="F314" s="62">
        <v>11251.19</v>
      </c>
      <c r="G314" s="62">
        <v>10608.39</v>
      </c>
      <c r="H314" s="62">
        <v>10195.25</v>
      </c>
      <c r="I314" s="62">
        <v>8555.0499999999993</v>
      </c>
      <c r="J314" s="62">
        <v>10258.89</v>
      </c>
      <c r="K314" s="62">
        <v>9854.74</v>
      </c>
      <c r="L314" s="62">
        <v>10914.07</v>
      </c>
      <c r="M314" s="62">
        <v>1831.76</v>
      </c>
      <c r="N314" s="68">
        <v>121278.289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2850</v>
      </c>
      <c r="C316" s="66">
        <v>2600</v>
      </c>
      <c r="D316" s="66">
        <v>3150</v>
      </c>
      <c r="E316" s="66">
        <v>4199.95</v>
      </c>
      <c r="F316" s="66">
        <v>4150</v>
      </c>
      <c r="G316" s="66">
        <v>3225</v>
      </c>
      <c r="H316" s="66">
        <v>3450</v>
      </c>
      <c r="I316" s="66">
        <v>3450</v>
      </c>
      <c r="J316" s="66">
        <v>3275</v>
      </c>
      <c r="K316" s="66">
        <v>3200</v>
      </c>
      <c r="L316" s="66">
        <v>2825</v>
      </c>
      <c r="M316" s="66">
        <v>2750</v>
      </c>
      <c r="N316" s="66">
        <v>39124.949999999997</v>
      </c>
    </row>
    <row r="317" spans="1:14" ht="33" customHeight="1" thickBot="1" x14ac:dyDescent="0.25">
      <c r="A317" s="81" t="s">
        <v>339</v>
      </c>
      <c r="B317" s="99">
        <v>2850</v>
      </c>
      <c r="C317" s="70">
        <v>2600</v>
      </c>
      <c r="D317" s="70">
        <v>3150</v>
      </c>
      <c r="E317" s="70">
        <v>4199.95</v>
      </c>
      <c r="F317" s="70">
        <v>4150</v>
      </c>
      <c r="G317" s="70">
        <v>3225</v>
      </c>
      <c r="H317" s="70">
        <v>3450</v>
      </c>
      <c r="I317" s="70">
        <v>3450</v>
      </c>
      <c r="J317" s="70">
        <v>3275</v>
      </c>
      <c r="K317" s="70">
        <v>3200</v>
      </c>
      <c r="L317" s="70">
        <v>2825</v>
      </c>
      <c r="M317" s="70">
        <v>2750</v>
      </c>
      <c r="N317" s="71">
        <v>39124.949999999997</v>
      </c>
    </row>
    <row r="318" spans="1:14" ht="33" customHeight="1" thickBot="1" x14ac:dyDescent="0.25">
      <c r="A318" s="116" t="s">
        <v>250</v>
      </c>
      <c r="B318" s="100">
        <v>362951.65099999995</v>
      </c>
      <c r="C318" s="115">
        <v>353847.163</v>
      </c>
      <c r="D318" s="115">
        <v>384914.71699999995</v>
      </c>
      <c r="E318" s="115">
        <v>392543.96100000001</v>
      </c>
      <c r="F318" s="115">
        <v>373917.00299999997</v>
      </c>
      <c r="G318" s="115">
        <v>362293.84300000005</v>
      </c>
      <c r="H318" s="115">
        <v>362520.36900000006</v>
      </c>
      <c r="I318" s="115">
        <v>383549.011</v>
      </c>
      <c r="J318" s="115">
        <v>382287.69299999997</v>
      </c>
      <c r="K318" s="115">
        <v>378734.39199999999</v>
      </c>
      <c r="L318" s="115">
        <v>388547.092</v>
      </c>
      <c r="M318" s="115">
        <v>348183.56</v>
      </c>
      <c r="N318" s="115">
        <v>4474290.4550000001</v>
      </c>
    </row>
    <row r="319" spans="1:14" ht="33" customHeight="1" x14ac:dyDescent="0.2"/>
    <row r="320" spans="1:14" ht="33" customHeight="1" x14ac:dyDescent="0.2">
      <c r="A320" s="85"/>
    </row>
    <row r="321" spans="1:14" ht="33" customHeight="1" x14ac:dyDescent="0.2">
      <c r="A321" s="220" t="s">
        <v>388</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30</v>
      </c>
      <c r="F330" s="61">
        <v>2200</v>
      </c>
      <c r="G330" s="61">
        <v>5804</v>
      </c>
      <c r="H330" s="61">
        <v>6853</v>
      </c>
      <c r="I330" s="61">
        <v>11760</v>
      </c>
      <c r="J330" s="61">
        <v>10694</v>
      </c>
      <c r="K330" s="61">
        <v>7176</v>
      </c>
      <c r="L330" s="61">
        <v>7046</v>
      </c>
      <c r="M330" s="61">
        <v>3610</v>
      </c>
      <c r="N330" s="61">
        <v>55173</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30</v>
      </c>
      <c r="F336" s="64">
        <v>2200</v>
      </c>
      <c r="G336" s="64">
        <v>5804</v>
      </c>
      <c r="H336" s="64">
        <v>6853</v>
      </c>
      <c r="I336" s="64">
        <v>11760</v>
      </c>
      <c r="J336" s="64">
        <v>10694</v>
      </c>
      <c r="K336" s="64">
        <v>7176</v>
      </c>
      <c r="L336" s="64">
        <v>7046</v>
      </c>
      <c r="M336" s="64">
        <v>3610</v>
      </c>
      <c r="N336" s="64">
        <v>55173</v>
      </c>
    </row>
    <row r="337" spans="1:14" ht="33" customHeight="1" thickBot="1" x14ac:dyDescent="0.25">
      <c r="A337" s="65" t="s">
        <v>263</v>
      </c>
      <c r="B337" s="91">
        <v>19228</v>
      </c>
      <c r="C337" s="61">
        <v>13713</v>
      </c>
      <c r="D337" s="61">
        <v>20760</v>
      </c>
      <c r="E337" s="61">
        <v>19705</v>
      </c>
      <c r="F337" s="61">
        <v>21583</v>
      </c>
      <c r="G337" s="61">
        <v>21989</v>
      </c>
      <c r="H337" s="61">
        <v>23525</v>
      </c>
      <c r="I337" s="61">
        <v>24342</v>
      </c>
      <c r="J337" s="61">
        <v>23241</v>
      </c>
      <c r="K337" s="61">
        <v>22964</v>
      </c>
      <c r="L337" s="61">
        <v>15165</v>
      </c>
      <c r="M337" s="61">
        <v>18039</v>
      </c>
      <c r="N337" s="61">
        <v>244254</v>
      </c>
    </row>
    <row r="338" spans="1:14" ht="33" customHeight="1" x14ac:dyDescent="0.2">
      <c r="A338" s="80" t="s">
        <v>264</v>
      </c>
      <c r="B338" s="64">
        <v>19228</v>
      </c>
      <c r="C338" s="64">
        <v>13713</v>
      </c>
      <c r="D338" s="64">
        <v>20760</v>
      </c>
      <c r="E338" s="64">
        <v>19705</v>
      </c>
      <c r="F338" s="64">
        <v>21583</v>
      </c>
      <c r="G338" s="64">
        <v>21989</v>
      </c>
      <c r="H338" s="64">
        <v>23525</v>
      </c>
      <c r="I338" s="64">
        <v>24342</v>
      </c>
      <c r="J338" s="64">
        <v>23241</v>
      </c>
      <c r="K338" s="64">
        <v>22964</v>
      </c>
      <c r="L338" s="64">
        <v>15165</v>
      </c>
      <c r="M338" s="64">
        <v>18039</v>
      </c>
      <c r="N338" s="64">
        <v>244254</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398</v>
      </c>
      <c r="C342" s="61">
        <v>243</v>
      </c>
      <c r="D342" s="61">
        <v>1584</v>
      </c>
      <c r="E342" s="61">
        <v>650</v>
      </c>
      <c r="F342" s="61">
        <v>658</v>
      </c>
      <c r="G342" s="61">
        <v>2969</v>
      </c>
      <c r="H342" s="61">
        <v>935</v>
      </c>
      <c r="I342" s="61">
        <v>1349</v>
      </c>
      <c r="J342" s="61">
        <v>4856</v>
      </c>
      <c r="K342" s="61">
        <v>5478</v>
      </c>
      <c r="L342" s="61">
        <v>4801</v>
      </c>
      <c r="M342" s="61">
        <v>4918</v>
      </c>
      <c r="N342" s="61">
        <v>28839</v>
      </c>
    </row>
    <row r="343" spans="1:14" ht="33" customHeight="1" x14ac:dyDescent="0.2">
      <c r="A343" s="80" t="s">
        <v>269</v>
      </c>
      <c r="B343" s="64">
        <v>0</v>
      </c>
      <c r="C343" s="64">
        <v>0</v>
      </c>
      <c r="D343" s="64">
        <v>0</v>
      </c>
      <c r="E343" s="64">
        <v>0</v>
      </c>
      <c r="F343" s="64">
        <v>0</v>
      </c>
      <c r="G343" s="64">
        <v>0</v>
      </c>
      <c r="H343" s="64">
        <v>0</v>
      </c>
      <c r="I343" s="64">
        <v>0</v>
      </c>
      <c r="J343" s="64">
        <v>0</v>
      </c>
      <c r="K343" s="64">
        <v>0</v>
      </c>
      <c r="L343" s="64">
        <v>4801</v>
      </c>
      <c r="M343" s="64">
        <v>0</v>
      </c>
      <c r="N343" s="64">
        <v>4801</v>
      </c>
    </row>
    <row r="344" spans="1:14" ht="33" customHeight="1" thickBot="1" x14ac:dyDescent="0.25">
      <c r="A344" s="80" t="s">
        <v>270</v>
      </c>
      <c r="B344" s="64">
        <v>398</v>
      </c>
      <c r="C344" s="64">
        <v>243</v>
      </c>
      <c r="D344" s="64">
        <v>1584</v>
      </c>
      <c r="E344" s="64">
        <v>650</v>
      </c>
      <c r="F344" s="64">
        <v>658</v>
      </c>
      <c r="G344" s="64">
        <v>2969</v>
      </c>
      <c r="H344" s="64">
        <v>935</v>
      </c>
      <c r="I344" s="64">
        <v>1349</v>
      </c>
      <c r="J344" s="64">
        <v>4856</v>
      </c>
      <c r="K344" s="64">
        <v>5478</v>
      </c>
      <c r="L344" s="64">
        <v>0</v>
      </c>
      <c r="M344" s="64">
        <v>4918</v>
      </c>
      <c r="N344" s="64">
        <v>24038</v>
      </c>
    </row>
    <row r="345" spans="1:14" ht="33" customHeight="1" thickBot="1" x14ac:dyDescent="0.25">
      <c r="A345" s="65" t="s">
        <v>271</v>
      </c>
      <c r="B345" s="91">
        <v>76116</v>
      </c>
      <c r="C345" s="61">
        <v>81972</v>
      </c>
      <c r="D345" s="61">
        <v>101844</v>
      </c>
      <c r="E345" s="61">
        <v>124499</v>
      </c>
      <c r="F345" s="61">
        <v>132974</v>
      </c>
      <c r="G345" s="61">
        <v>125436</v>
      </c>
      <c r="H345" s="61">
        <v>123025</v>
      </c>
      <c r="I345" s="61">
        <v>205426</v>
      </c>
      <c r="J345" s="61">
        <v>203113</v>
      </c>
      <c r="K345" s="61">
        <v>199756</v>
      </c>
      <c r="L345" s="61">
        <v>181245</v>
      </c>
      <c r="M345" s="61">
        <v>174389</v>
      </c>
      <c r="N345" s="61">
        <v>1729795</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77780</v>
      </c>
      <c r="M348" s="64">
        <v>0</v>
      </c>
      <c r="N348" s="64">
        <v>77780</v>
      </c>
    </row>
    <row r="349" spans="1:14" ht="33" customHeight="1" x14ac:dyDescent="0.2">
      <c r="A349" s="80" t="s">
        <v>275</v>
      </c>
      <c r="B349" s="64">
        <v>41946</v>
      </c>
      <c r="C349" s="64">
        <v>42028</v>
      </c>
      <c r="D349" s="64">
        <v>88224</v>
      </c>
      <c r="E349" s="64">
        <v>61415</v>
      </c>
      <c r="F349" s="64">
        <v>76782</v>
      </c>
      <c r="G349" s="64">
        <v>59743</v>
      </c>
      <c r="H349" s="64">
        <v>79201</v>
      </c>
      <c r="I349" s="64">
        <v>65805</v>
      </c>
      <c r="J349" s="64">
        <v>82971</v>
      </c>
      <c r="K349" s="64">
        <v>99625</v>
      </c>
      <c r="L349" s="64">
        <v>0</v>
      </c>
      <c r="M349" s="64">
        <v>45048</v>
      </c>
      <c r="N349" s="64">
        <v>742788</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27461</v>
      </c>
      <c r="C351" s="64">
        <v>9110</v>
      </c>
      <c r="D351" s="64">
        <v>10419</v>
      </c>
      <c r="E351" s="64">
        <v>0</v>
      </c>
      <c r="F351" s="64">
        <v>5765</v>
      </c>
      <c r="G351" s="64">
        <v>1428</v>
      </c>
      <c r="H351" s="64">
        <v>0</v>
      </c>
      <c r="I351" s="64">
        <v>0</v>
      </c>
      <c r="J351" s="64">
        <v>0</v>
      </c>
      <c r="K351" s="64">
        <v>258</v>
      </c>
      <c r="L351" s="64">
        <v>0</v>
      </c>
      <c r="M351" s="64">
        <v>21334</v>
      </c>
      <c r="N351" s="64">
        <v>75775</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103465</v>
      </c>
      <c r="M353" s="64">
        <v>0</v>
      </c>
      <c r="N353" s="64">
        <v>103465</v>
      </c>
    </row>
    <row r="354" spans="1:14" ht="33" customHeight="1" x14ac:dyDescent="0.2">
      <c r="A354" s="80" t="s">
        <v>280</v>
      </c>
      <c r="B354" s="64">
        <v>6709</v>
      </c>
      <c r="C354" s="64">
        <v>30834</v>
      </c>
      <c r="D354" s="64">
        <v>3201</v>
      </c>
      <c r="E354" s="64">
        <v>63084</v>
      </c>
      <c r="F354" s="64">
        <v>50427</v>
      </c>
      <c r="G354" s="64">
        <v>64265</v>
      </c>
      <c r="H354" s="64">
        <v>43824</v>
      </c>
      <c r="I354" s="64">
        <v>139621</v>
      </c>
      <c r="J354" s="64">
        <v>120142</v>
      </c>
      <c r="K354" s="64">
        <v>99873</v>
      </c>
      <c r="L354" s="64">
        <v>0</v>
      </c>
      <c r="M354" s="64">
        <v>108007</v>
      </c>
      <c r="N354" s="64">
        <v>729987</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36912</v>
      </c>
      <c r="C359" s="61">
        <v>26093</v>
      </c>
      <c r="D359" s="61">
        <v>33746</v>
      </c>
      <c r="E359" s="61">
        <v>37360</v>
      </c>
      <c r="F359" s="61">
        <v>32400</v>
      </c>
      <c r="G359" s="61">
        <v>34830</v>
      </c>
      <c r="H359" s="61">
        <v>46410</v>
      </c>
      <c r="I359" s="61">
        <v>42910</v>
      </c>
      <c r="J359" s="61">
        <v>43659</v>
      </c>
      <c r="K359" s="61">
        <v>48541</v>
      </c>
      <c r="L359" s="61">
        <v>36709</v>
      </c>
      <c r="M359" s="61">
        <v>34723</v>
      </c>
      <c r="N359" s="61">
        <v>454293</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0</v>
      </c>
      <c r="C364" s="64">
        <v>0</v>
      </c>
      <c r="D364" s="64">
        <v>0</v>
      </c>
      <c r="E364" s="64">
        <v>0</v>
      </c>
      <c r="F364" s="64">
        <v>0</v>
      </c>
      <c r="G364" s="64">
        <v>0</v>
      </c>
      <c r="H364" s="64">
        <v>0</v>
      </c>
      <c r="I364" s="64">
        <v>0</v>
      </c>
      <c r="J364" s="64">
        <v>0</v>
      </c>
      <c r="K364" s="64">
        <v>0</v>
      </c>
      <c r="L364" s="64">
        <v>36439</v>
      </c>
      <c r="M364" s="64">
        <v>0</v>
      </c>
      <c r="N364" s="64">
        <v>36439</v>
      </c>
    </row>
    <row r="365" spans="1:14" ht="33" customHeight="1" x14ac:dyDescent="0.2">
      <c r="A365" s="80" t="s">
        <v>290</v>
      </c>
      <c r="B365" s="64">
        <v>36912</v>
      </c>
      <c r="C365" s="64">
        <v>26093</v>
      </c>
      <c r="D365" s="64">
        <v>33746</v>
      </c>
      <c r="E365" s="64">
        <v>37360</v>
      </c>
      <c r="F365" s="64">
        <v>32400</v>
      </c>
      <c r="G365" s="64">
        <v>34650</v>
      </c>
      <c r="H365" s="64">
        <v>46200</v>
      </c>
      <c r="I365" s="64">
        <v>42700</v>
      </c>
      <c r="J365" s="64">
        <v>43449</v>
      </c>
      <c r="K365" s="64">
        <v>48271</v>
      </c>
      <c r="L365" s="64">
        <v>0</v>
      </c>
      <c r="M365" s="64">
        <v>34573</v>
      </c>
      <c r="N365" s="64">
        <v>416354</v>
      </c>
    </row>
    <row r="366" spans="1:14" ht="33" customHeight="1" x14ac:dyDescent="0.2">
      <c r="A366" s="80" t="s">
        <v>291</v>
      </c>
      <c r="B366" s="64">
        <v>0</v>
      </c>
      <c r="C366" s="64">
        <v>0</v>
      </c>
      <c r="D366" s="64">
        <v>0</v>
      </c>
      <c r="E366" s="64">
        <v>0</v>
      </c>
      <c r="F366" s="64">
        <v>0</v>
      </c>
      <c r="G366" s="64">
        <v>0</v>
      </c>
      <c r="H366" s="64">
        <v>0</v>
      </c>
      <c r="I366" s="64">
        <v>0</v>
      </c>
      <c r="J366" s="64">
        <v>0</v>
      </c>
      <c r="K366" s="64">
        <v>0</v>
      </c>
      <c r="L366" s="64">
        <v>270</v>
      </c>
      <c r="M366" s="64">
        <v>0</v>
      </c>
      <c r="N366" s="64">
        <v>270</v>
      </c>
    </row>
    <row r="367" spans="1:14" ht="33" customHeight="1" x14ac:dyDescent="0.2">
      <c r="A367" s="80" t="s">
        <v>292</v>
      </c>
      <c r="B367" s="64">
        <v>0</v>
      </c>
      <c r="C367" s="64">
        <v>0</v>
      </c>
      <c r="D367" s="64">
        <v>0</v>
      </c>
      <c r="E367" s="64">
        <v>0</v>
      </c>
      <c r="F367" s="64">
        <v>0</v>
      </c>
      <c r="G367" s="64">
        <v>180</v>
      </c>
      <c r="H367" s="64">
        <v>210</v>
      </c>
      <c r="I367" s="64">
        <v>210</v>
      </c>
      <c r="J367" s="64">
        <v>210</v>
      </c>
      <c r="K367" s="64">
        <v>270</v>
      </c>
      <c r="L367" s="64">
        <v>0</v>
      </c>
      <c r="M367" s="64">
        <v>150</v>
      </c>
      <c r="N367" s="64">
        <v>1230</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13800</v>
      </c>
      <c r="C370" s="61">
        <v>6013</v>
      </c>
      <c r="D370" s="61">
        <v>12086</v>
      </c>
      <c r="E370" s="61">
        <v>12086</v>
      </c>
      <c r="F370" s="61">
        <v>3406</v>
      </c>
      <c r="G370" s="61">
        <v>0</v>
      </c>
      <c r="H370" s="61">
        <v>0</v>
      </c>
      <c r="I370" s="61">
        <v>0</v>
      </c>
      <c r="J370" s="61">
        <v>0</v>
      </c>
      <c r="K370" s="61">
        <v>0</v>
      </c>
      <c r="L370" s="61">
        <v>13337</v>
      </c>
      <c r="M370" s="61">
        <v>0</v>
      </c>
      <c r="N370" s="61">
        <v>60728</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13800</v>
      </c>
      <c r="C374" s="64">
        <v>6013</v>
      </c>
      <c r="D374" s="64">
        <v>12086</v>
      </c>
      <c r="E374" s="64">
        <v>12086</v>
      </c>
      <c r="F374" s="64">
        <v>3406</v>
      </c>
      <c r="G374" s="64">
        <v>0</v>
      </c>
      <c r="H374" s="64">
        <v>0</v>
      </c>
      <c r="I374" s="64">
        <v>0</v>
      </c>
      <c r="J374" s="64">
        <v>0</v>
      </c>
      <c r="K374" s="64">
        <v>0</v>
      </c>
      <c r="L374" s="64">
        <v>0</v>
      </c>
      <c r="M374" s="64">
        <v>0</v>
      </c>
      <c r="N374" s="64">
        <v>47391</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13337</v>
      </c>
      <c r="M377" s="64">
        <v>0</v>
      </c>
      <c r="N377" s="64">
        <v>13337</v>
      </c>
    </row>
    <row r="378" spans="1:14" ht="33" customHeight="1" thickBot="1" x14ac:dyDescent="0.25">
      <c r="A378" s="65" t="s">
        <v>303</v>
      </c>
      <c r="B378" s="91">
        <v>37254</v>
      </c>
      <c r="C378" s="61">
        <v>40440</v>
      </c>
      <c r="D378" s="61">
        <v>35497</v>
      </c>
      <c r="E378" s="61">
        <v>33211</v>
      </c>
      <c r="F378" s="61">
        <v>42905</v>
      </c>
      <c r="G378" s="61">
        <v>62029</v>
      </c>
      <c r="H378" s="61">
        <v>63804</v>
      </c>
      <c r="I378" s="61">
        <v>58027</v>
      </c>
      <c r="J378" s="61">
        <v>50043</v>
      </c>
      <c r="K378" s="61">
        <v>50956</v>
      </c>
      <c r="L378" s="61">
        <v>20078</v>
      </c>
      <c r="M378" s="61">
        <v>38091</v>
      </c>
      <c r="N378" s="61">
        <v>532335</v>
      </c>
    </row>
    <row r="379" spans="1:14" ht="33" customHeight="1" x14ac:dyDescent="0.2">
      <c r="A379" s="80" t="s">
        <v>304</v>
      </c>
      <c r="B379" s="64">
        <v>4000</v>
      </c>
      <c r="C379" s="64">
        <v>4850</v>
      </c>
      <c r="D379" s="64">
        <v>3800</v>
      </c>
      <c r="E379" s="64">
        <v>3662</v>
      </c>
      <c r="F379" s="64">
        <v>7348</v>
      </c>
      <c r="G379" s="64">
        <v>16354</v>
      </c>
      <c r="H379" s="64">
        <v>15506</v>
      </c>
      <c r="I379" s="64">
        <v>22799</v>
      </c>
      <c r="J379" s="64">
        <v>23713</v>
      </c>
      <c r="K379" s="64">
        <v>25174</v>
      </c>
      <c r="L379" s="64">
        <v>220</v>
      </c>
      <c r="M379" s="64">
        <v>15286</v>
      </c>
      <c r="N379" s="64">
        <v>142712</v>
      </c>
    </row>
    <row r="380" spans="1:14" ht="33" customHeight="1" x14ac:dyDescent="0.2">
      <c r="A380" s="80" t="s">
        <v>305</v>
      </c>
      <c r="B380" s="64">
        <v>0</v>
      </c>
      <c r="C380" s="64">
        <v>0</v>
      </c>
      <c r="D380" s="64">
        <v>253</v>
      </c>
      <c r="E380" s="64">
        <v>0</v>
      </c>
      <c r="F380" s="64">
        <v>60</v>
      </c>
      <c r="G380" s="64">
        <v>0</v>
      </c>
      <c r="H380" s="64">
        <v>178</v>
      </c>
      <c r="I380" s="64">
        <v>232</v>
      </c>
      <c r="J380" s="64">
        <v>117</v>
      </c>
      <c r="K380" s="64">
        <v>383</v>
      </c>
      <c r="L380" s="64">
        <v>10558</v>
      </c>
      <c r="M380" s="64">
        <v>352</v>
      </c>
      <c r="N380" s="64">
        <v>12133</v>
      </c>
    </row>
    <row r="381" spans="1:14" ht="33" customHeight="1" x14ac:dyDescent="0.2">
      <c r="A381" s="80" t="s">
        <v>306</v>
      </c>
      <c r="B381" s="64">
        <v>5493</v>
      </c>
      <c r="C381" s="64">
        <v>4973</v>
      </c>
      <c r="D381" s="64">
        <v>11952</v>
      </c>
      <c r="E381" s="64">
        <v>11086</v>
      </c>
      <c r="F381" s="64">
        <v>11602</v>
      </c>
      <c r="G381" s="64">
        <v>10889</v>
      </c>
      <c r="H381" s="64">
        <v>10628</v>
      </c>
      <c r="I381" s="64">
        <v>12439</v>
      </c>
      <c r="J381" s="64">
        <v>12713</v>
      </c>
      <c r="K381" s="64">
        <v>14749</v>
      </c>
      <c r="L381" s="64">
        <v>0</v>
      </c>
      <c r="M381" s="64">
        <v>14953</v>
      </c>
      <c r="N381" s="64">
        <v>121477</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27761</v>
      </c>
      <c r="C387" s="64">
        <v>30617</v>
      </c>
      <c r="D387" s="64">
        <v>19492</v>
      </c>
      <c r="E387" s="64">
        <v>18463</v>
      </c>
      <c r="F387" s="64">
        <v>23895</v>
      </c>
      <c r="G387" s="64">
        <v>34786</v>
      </c>
      <c r="H387" s="64">
        <v>37492</v>
      </c>
      <c r="I387" s="64">
        <v>22557</v>
      </c>
      <c r="J387" s="64">
        <v>13500</v>
      </c>
      <c r="K387" s="64">
        <v>10650</v>
      </c>
      <c r="L387" s="64">
        <v>9300</v>
      </c>
      <c r="M387" s="64">
        <v>7500</v>
      </c>
      <c r="N387" s="64">
        <v>256013</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3833</v>
      </c>
      <c r="C394" s="61">
        <v>3994</v>
      </c>
      <c r="D394" s="61">
        <v>5604</v>
      </c>
      <c r="E394" s="61">
        <v>4078</v>
      </c>
      <c r="F394" s="61">
        <v>6222</v>
      </c>
      <c r="G394" s="61">
        <v>5949</v>
      </c>
      <c r="H394" s="61">
        <v>8145</v>
      </c>
      <c r="I394" s="61">
        <v>8115</v>
      </c>
      <c r="J394" s="61">
        <v>7084</v>
      </c>
      <c r="K394" s="61">
        <v>4901</v>
      </c>
      <c r="L394" s="61">
        <v>4978</v>
      </c>
      <c r="M394" s="61">
        <v>5568</v>
      </c>
      <c r="N394" s="61">
        <v>68471</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3483</v>
      </c>
      <c r="C396" s="64">
        <v>3275</v>
      </c>
      <c r="D396" s="64">
        <v>2760</v>
      </c>
      <c r="E396" s="64">
        <v>2850</v>
      </c>
      <c r="F396" s="64">
        <v>4171</v>
      </c>
      <c r="G396" s="64">
        <v>3078</v>
      </c>
      <c r="H396" s="64">
        <v>4054</v>
      </c>
      <c r="I396" s="64">
        <v>4152</v>
      </c>
      <c r="J396" s="64">
        <v>3898</v>
      </c>
      <c r="K396" s="64">
        <v>2764</v>
      </c>
      <c r="L396" s="64">
        <v>2556</v>
      </c>
      <c r="M396" s="64">
        <v>944</v>
      </c>
      <c r="N396" s="64">
        <v>37985</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350</v>
      </c>
      <c r="C399" s="64">
        <v>719</v>
      </c>
      <c r="D399" s="64">
        <v>2844</v>
      </c>
      <c r="E399" s="64">
        <v>1228</v>
      </c>
      <c r="F399" s="64">
        <v>2051</v>
      </c>
      <c r="G399" s="64">
        <v>2871</v>
      </c>
      <c r="H399" s="64">
        <v>4091</v>
      </c>
      <c r="I399" s="64">
        <v>3963</v>
      </c>
      <c r="J399" s="64">
        <v>3186</v>
      </c>
      <c r="K399" s="64">
        <v>2137</v>
      </c>
      <c r="L399" s="64">
        <v>2422</v>
      </c>
      <c r="M399" s="64">
        <v>4624</v>
      </c>
      <c r="N399" s="64">
        <v>30486</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0</v>
      </c>
      <c r="C406" s="61">
        <v>0</v>
      </c>
      <c r="D406" s="61">
        <v>0</v>
      </c>
      <c r="E406" s="61">
        <v>0</v>
      </c>
      <c r="F406" s="61">
        <v>5946</v>
      </c>
      <c r="G406" s="61">
        <v>1509</v>
      </c>
      <c r="H406" s="61">
        <v>12007</v>
      </c>
      <c r="I406" s="61">
        <v>9074</v>
      </c>
      <c r="J406" s="61">
        <v>13798</v>
      </c>
      <c r="K406" s="61">
        <v>17863</v>
      </c>
      <c r="L406" s="61">
        <v>26307</v>
      </c>
      <c r="M406" s="61">
        <v>3056</v>
      </c>
      <c r="N406" s="61">
        <v>89560</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0</v>
      </c>
      <c r="D408" s="64">
        <v>0</v>
      </c>
      <c r="E408" s="64">
        <v>0</v>
      </c>
      <c r="F408" s="64">
        <v>5946</v>
      </c>
      <c r="G408" s="64">
        <v>1509</v>
      </c>
      <c r="H408" s="64">
        <v>12007</v>
      </c>
      <c r="I408" s="64">
        <v>9074</v>
      </c>
      <c r="J408" s="64">
        <v>13798</v>
      </c>
      <c r="K408" s="64">
        <v>11896</v>
      </c>
      <c r="L408" s="64">
        <v>6298</v>
      </c>
      <c r="M408" s="64">
        <v>1537</v>
      </c>
      <c r="N408" s="64">
        <v>62065</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0</v>
      </c>
      <c r="C412" s="64">
        <v>0</v>
      </c>
      <c r="D412" s="64">
        <v>0</v>
      </c>
      <c r="E412" s="64">
        <v>0</v>
      </c>
      <c r="F412" s="64">
        <v>0</v>
      </c>
      <c r="G412" s="64">
        <v>0</v>
      </c>
      <c r="H412" s="64">
        <v>0</v>
      </c>
      <c r="I412" s="64">
        <v>0</v>
      </c>
      <c r="J412" s="64">
        <v>0</v>
      </c>
      <c r="K412" s="64">
        <v>5967</v>
      </c>
      <c r="L412" s="64">
        <v>20009</v>
      </c>
      <c r="M412" s="64">
        <v>1519</v>
      </c>
      <c r="N412" s="64">
        <v>27495</v>
      </c>
    </row>
    <row r="413" spans="1:14" ht="33" customHeight="1" x14ac:dyDescent="0.2">
      <c r="A413" s="80" t="s">
        <v>334</v>
      </c>
      <c r="B413" s="64">
        <v>0</v>
      </c>
      <c r="C413" s="64">
        <v>0</v>
      </c>
      <c r="D413" s="64">
        <v>0</v>
      </c>
      <c r="E413" s="64">
        <v>0</v>
      </c>
      <c r="F413" s="64">
        <v>0</v>
      </c>
      <c r="G413" s="64">
        <v>0</v>
      </c>
      <c r="H413" s="64">
        <v>0</v>
      </c>
      <c r="I413" s="64">
        <v>0</v>
      </c>
      <c r="J413" s="64">
        <v>0</v>
      </c>
      <c r="K413" s="64">
        <v>0</v>
      </c>
      <c r="L413" s="64">
        <v>0</v>
      </c>
      <c r="M413" s="64">
        <v>0</v>
      </c>
      <c r="N413" s="64">
        <v>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0</v>
      </c>
      <c r="D419" s="61">
        <v>0</v>
      </c>
      <c r="E419" s="61">
        <v>0</v>
      </c>
      <c r="F419" s="61">
        <v>0</v>
      </c>
      <c r="G419" s="61">
        <v>450</v>
      </c>
      <c r="H419" s="61">
        <v>0</v>
      </c>
      <c r="I419" s="61">
        <v>377</v>
      </c>
      <c r="J419" s="61">
        <v>730</v>
      </c>
      <c r="K419" s="61">
        <v>504</v>
      </c>
      <c r="L419" s="61">
        <v>640</v>
      </c>
      <c r="M419" s="61">
        <v>1759</v>
      </c>
      <c r="N419" s="61">
        <v>4460</v>
      </c>
    </row>
    <row r="420" spans="1:14" ht="33" customHeight="1" thickBot="1" x14ac:dyDescent="0.25">
      <c r="A420" s="81" t="s">
        <v>339</v>
      </c>
      <c r="B420" s="64">
        <v>0</v>
      </c>
      <c r="C420" s="64">
        <v>0</v>
      </c>
      <c r="D420" s="64">
        <v>0</v>
      </c>
      <c r="E420" s="64">
        <v>0</v>
      </c>
      <c r="F420" s="64">
        <v>0</v>
      </c>
      <c r="G420" s="64">
        <v>450</v>
      </c>
      <c r="H420" s="64">
        <v>0</v>
      </c>
      <c r="I420" s="64">
        <v>377</v>
      </c>
      <c r="J420" s="64">
        <v>730</v>
      </c>
      <c r="K420" s="64">
        <v>504</v>
      </c>
      <c r="L420" s="64">
        <v>640</v>
      </c>
      <c r="M420" s="64">
        <v>1759</v>
      </c>
      <c r="N420" s="64">
        <v>4460</v>
      </c>
    </row>
    <row r="421" spans="1:14" ht="33" customHeight="1" thickBot="1" x14ac:dyDescent="0.25">
      <c r="A421" s="116" t="s">
        <v>250</v>
      </c>
      <c r="B421" s="115">
        <v>187541</v>
      </c>
      <c r="C421" s="115">
        <v>172468</v>
      </c>
      <c r="D421" s="115">
        <v>211121</v>
      </c>
      <c r="E421" s="115">
        <v>231619</v>
      </c>
      <c r="F421" s="115">
        <v>248294</v>
      </c>
      <c r="G421" s="115">
        <v>260965</v>
      </c>
      <c r="H421" s="115">
        <v>284704</v>
      </c>
      <c r="I421" s="115">
        <v>361380</v>
      </c>
      <c r="J421" s="115">
        <v>357218</v>
      </c>
      <c r="K421" s="115">
        <v>358139</v>
      </c>
      <c r="L421" s="115">
        <v>310306</v>
      </c>
      <c r="M421" s="115">
        <v>284153</v>
      </c>
      <c r="N421" s="115">
        <v>3267908</v>
      </c>
    </row>
    <row r="422" spans="1:14" ht="33" customHeight="1" x14ac:dyDescent="0.2"/>
    <row r="423" spans="1:14" ht="33" customHeight="1" x14ac:dyDescent="0.2">
      <c r="A423" s="85"/>
    </row>
    <row r="424" spans="1:14" ht="33" customHeight="1" x14ac:dyDescent="0.2">
      <c r="A424" s="220" t="s">
        <v>389</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0</v>
      </c>
      <c r="D445" s="67">
        <v>0</v>
      </c>
      <c r="E445" s="67">
        <v>0</v>
      </c>
      <c r="F445" s="67">
        <v>0</v>
      </c>
      <c r="G445" s="67">
        <v>0</v>
      </c>
      <c r="H445" s="67">
        <v>0</v>
      </c>
      <c r="I445" s="67">
        <v>0</v>
      </c>
      <c r="J445" s="67">
        <v>0</v>
      </c>
      <c r="K445" s="67">
        <v>0</v>
      </c>
      <c r="L445" s="67">
        <v>0</v>
      </c>
      <c r="M445" s="67">
        <v>0</v>
      </c>
      <c r="N445" s="67">
        <v>0</v>
      </c>
    </row>
    <row r="446" spans="1:14" ht="33" customHeight="1" x14ac:dyDescent="0.2">
      <c r="A446" s="80" t="s">
        <v>269</v>
      </c>
      <c r="B446" s="62">
        <v>0</v>
      </c>
      <c r="C446" s="62">
        <v>0</v>
      </c>
      <c r="D446" s="62">
        <v>0</v>
      </c>
      <c r="E446" s="62">
        <v>0</v>
      </c>
      <c r="F446" s="62">
        <v>0</v>
      </c>
      <c r="G446" s="62">
        <v>0</v>
      </c>
      <c r="H446" s="62">
        <v>0</v>
      </c>
      <c r="I446" s="62">
        <v>0</v>
      </c>
      <c r="J446" s="62">
        <v>0</v>
      </c>
      <c r="K446" s="62">
        <v>0</v>
      </c>
      <c r="L446" s="62">
        <v>0</v>
      </c>
      <c r="M446" s="62">
        <v>0</v>
      </c>
      <c r="N446" s="68">
        <v>0</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8979</v>
      </c>
      <c r="C448" s="66">
        <v>2403</v>
      </c>
      <c r="D448" s="66">
        <v>3975</v>
      </c>
      <c r="E448" s="66">
        <v>6054</v>
      </c>
      <c r="F448" s="66">
        <v>9475.0499999999993</v>
      </c>
      <c r="G448" s="66">
        <v>0</v>
      </c>
      <c r="H448" s="66">
        <v>5432</v>
      </c>
      <c r="I448" s="66">
        <v>3212</v>
      </c>
      <c r="J448" s="66">
        <v>4037</v>
      </c>
      <c r="K448" s="66">
        <v>3510</v>
      </c>
      <c r="L448" s="66">
        <v>0</v>
      </c>
      <c r="M448" s="66">
        <v>7052</v>
      </c>
      <c r="N448" s="66">
        <v>54129.05</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8979</v>
      </c>
      <c r="C454" s="62">
        <v>2403</v>
      </c>
      <c r="D454" s="62">
        <v>3975</v>
      </c>
      <c r="E454" s="62">
        <v>6054</v>
      </c>
      <c r="F454" s="62">
        <v>0</v>
      </c>
      <c r="G454" s="62">
        <v>0</v>
      </c>
      <c r="H454" s="62">
        <v>0</v>
      </c>
      <c r="I454" s="62">
        <v>0</v>
      </c>
      <c r="J454" s="62">
        <v>0</v>
      </c>
      <c r="K454" s="62">
        <v>0</v>
      </c>
      <c r="L454" s="62">
        <v>0</v>
      </c>
      <c r="M454" s="62">
        <v>7052</v>
      </c>
      <c r="N454" s="68">
        <v>28463</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9475.0499999999993</v>
      </c>
      <c r="G457" s="62">
        <v>0</v>
      </c>
      <c r="H457" s="62">
        <v>5432</v>
      </c>
      <c r="I457" s="62">
        <v>3212</v>
      </c>
      <c r="J457" s="62">
        <v>4037</v>
      </c>
      <c r="K457" s="62">
        <v>3510</v>
      </c>
      <c r="L457" s="62">
        <v>0</v>
      </c>
      <c r="M457" s="62">
        <v>0</v>
      </c>
      <c r="N457" s="68">
        <v>25666.05</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840</v>
      </c>
      <c r="D460" s="66">
        <v>6240</v>
      </c>
      <c r="E460" s="66">
        <v>13324</v>
      </c>
      <c r="F460" s="66">
        <v>7037</v>
      </c>
      <c r="G460" s="66">
        <v>9069</v>
      </c>
      <c r="H460" s="66">
        <v>14780</v>
      </c>
      <c r="I460" s="66">
        <v>11642</v>
      </c>
      <c r="J460" s="66">
        <v>10290</v>
      </c>
      <c r="K460" s="66">
        <v>7792</v>
      </c>
      <c r="L460" s="66">
        <v>13064</v>
      </c>
      <c r="M460" s="66">
        <v>11872</v>
      </c>
      <c r="N460" s="66">
        <v>105950</v>
      </c>
    </row>
    <row r="461" spans="1:14" ht="33" customHeight="1" thickBot="1" x14ac:dyDescent="0.25">
      <c r="A461" s="81" t="s">
        <v>283</v>
      </c>
      <c r="B461" s="69">
        <v>0</v>
      </c>
      <c r="C461" s="69">
        <v>840</v>
      </c>
      <c r="D461" s="69">
        <v>6240</v>
      </c>
      <c r="E461" s="69">
        <v>13324</v>
      </c>
      <c r="F461" s="69">
        <v>7037</v>
      </c>
      <c r="G461" s="69">
        <v>9069</v>
      </c>
      <c r="H461" s="69">
        <v>14780</v>
      </c>
      <c r="I461" s="69">
        <v>11642</v>
      </c>
      <c r="J461" s="69">
        <v>10290</v>
      </c>
      <c r="K461" s="69">
        <v>7792</v>
      </c>
      <c r="L461" s="69">
        <v>13064</v>
      </c>
      <c r="M461" s="69">
        <v>11872</v>
      </c>
      <c r="N461" s="68">
        <v>105950</v>
      </c>
    </row>
    <row r="462" spans="1:14" ht="33" customHeight="1" thickBot="1" x14ac:dyDescent="0.25">
      <c r="A462" s="65" t="s">
        <v>284</v>
      </c>
      <c r="B462" s="66">
        <v>0</v>
      </c>
      <c r="C462" s="66">
        <v>0</v>
      </c>
      <c r="D462" s="66">
        <v>0</v>
      </c>
      <c r="E462" s="66">
        <v>0</v>
      </c>
      <c r="F462" s="66">
        <v>0</v>
      </c>
      <c r="G462" s="66">
        <v>0</v>
      </c>
      <c r="H462" s="66">
        <v>0</v>
      </c>
      <c r="I462" s="66">
        <v>0</v>
      </c>
      <c r="J462" s="66">
        <v>0</v>
      </c>
      <c r="K462" s="66">
        <v>0</v>
      </c>
      <c r="L462" s="66">
        <v>0</v>
      </c>
      <c r="M462" s="66">
        <v>0</v>
      </c>
      <c r="N462" s="66">
        <v>0</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0</v>
      </c>
      <c r="C471" s="62">
        <v>0</v>
      </c>
      <c r="D471" s="62">
        <v>0</v>
      </c>
      <c r="E471" s="62">
        <v>0</v>
      </c>
      <c r="F471" s="62">
        <v>0</v>
      </c>
      <c r="G471" s="62">
        <v>0</v>
      </c>
      <c r="H471" s="62">
        <v>0</v>
      </c>
      <c r="I471" s="62">
        <v>0</v>
      </c>
      <c r="J471" s="62">
        <v>0</v>
      </c>
      <c r="K471" s="62">
        <v>0</v>
      </c>
      <c r="L471" s="62">
        <v>0</v>
      </c>
      <c r="M471" s="62">
        <v>0</v>
      </c>
      <c r="N471" s="68">
        <v>0</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1000.2</v>
      </c>
      <c r="C473" s="66">
        <v>21904</v>
      </c>
      <c r="D473" s="66">
        <v>25295</v>
      </c>
      <c r="E473" s="66">
        <v>7412</v>
      </c>
      <c r="F473" s="66">
        <v>16747</v>
      </c>
      <c r="G473" s="66">
        <v>22005</v>
      </c>
      <c r="H473" s="66">
        <v>9531</v>
      </c>
      <c r="I473" s="66">
        <v>13687</v>
      </c>
      <c r="J473" s="66">
        <v>18016</v>
      </c>
      <c r="K473" s="66">
        <v>10665</v>
      </c>
      <c r="L473" s="66">
        <v>4305</v>
      </c>
      <c r="M473" s="66">
        <v>7430</v>
      </c>
      <c r="N473" s="66">
        <v>157997.20000000001</v>
      </c>
    </row>
    <row r="474" spans="1:14" ht="33" customHeight="1" x14ac:dyDescent="0.2">
      <c r="A474" s="80" t="s">
        <v>296</v>
      </c>
      <c r="B474" s="62">
        <v>1000.2</v>
      </c>
      <c r="C474" s="62">
        <v>21904</v>
      </c>
      <c r="D474" s="62">
        <v>25295</v>
      </c>
      <c r="E474" s="62">
        <v>7412</v>
      </c>
      <c r="F474" s="62">
        <v>16747</v>
      </c>
      <c r="G474" s="62">
        <v>22005</v>
      </c>
      <c r="H474" s="62">
        <v>9531</v>
      </c>
      <c r="I474" s="62">
        <v>13687</v>
      </c>
      <c r="J474" s="62">
        <v>18016</v>
      </c>
      <c r="K474" s="62">
        <v>10665</v>
      </c>
      <c r="L474" s="62">
        <v>4305</v>
      </c>
      <c r="M474" s="62">
        <v>7430</v>
      </c>
      <c r="N474" s="68">
        <v>157997.20000000001</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0</v>
      </c>
      <c r="C481" s="66">
        <v>0</v>
      </c>
      <c r="D481" s="66">
        <v>0</v>
      </c>
      <c r="E481" s="66">
        <v>0</v>
      </c>
      <c r="F481" s="66">
        <v>0</v>
      </c>
      <c r="G481" s="66">
        <v>0</v>
      </c>
      <c r="H481" s="66">
        <v>0</v>
      </c>
      <c r="I481" s="66">
        <v>0</v>
      </c>
      <c r="J481" s="66">
        <v>0</v>
      </c>
      <c r="K481" s="66">
        <v>0</v>
      </c>
      <c r="L481" s="66">
        <v>0</v>
      </c>
      <c r="M481" s="66">
        <v>0</v>
      </c>
      <c r="N481" s="66">
        <v>0</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0</v>
      </c>
      <c r="C484" s="62">
        <v>0</v>
      </c>
      <c r="D484" s="62">
        <v>0</v>
      </c>
      <c r="E484" s="62">
        <v>0</v>
      </c>
      <c r="F484" s="62">
        <v>0</v>
      </c>
      <c r="G484" s="62">
        <v>0</v>
      </c>
      <c r="H484" s="62">
        <v>0</v>
      </c>
      <c r="I484" s="62">
        <v>0</v>
      </c>
      <c r="J484" s="62">
        <v>0</v>
      </c>
      <c r="K484" s="62">
        <v>0</v>
      </c>
      <c r="L484" s="62">
        <v>0</v>
      </c>
      <c r="M484" s="62">
        <v>0</v>
      </c>
      <c r="N484" s="68">
        <v>0</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0</v>
      </c>
      <c r="D496" s="62">
        <v>0</v>
      </c>
      <c r="E496" s="62">
        <v>0</v>
      </c>
      <c r="F496" s="62">
        <v>0</v>
      </c>
      <c r="G496" s="62">
        <v>0</v>
      </c>
      <c r="H496" s="62">
        <v>0</v>
      </c>
      <c r="I496" s="62">
        <v>0</v>
      </c>
      <c r="J496" s="62">
        <v>0</v>
      </c>
      <c r="K496" s="62">
        <v>0</v>
      </c>
      <c r="L496" s="62">
        <v>0</v>
      </c>
      <c r="M496" s="62">
        <v>0</v>
      </c>
      <c r="N496" s="68">
        <v>0</v>
      </c>
    </row>
    <row r="497" spans="1:14" ht="33" customHeight="1" thickBot="1" x14ac:dyDescent="0.25">
      <c r="A497" s="65" t="s">
        <v>319</v>
      </c>
      <c r="B497" s="66">
        <v>0</v>
      </c>
      <c r="C497" s="66">
        <v>0</v>
      </c>
      <c r="D497" s="66">
        <v>0</v>
      </c>
      <c r="E497" s="66">
        <v>0</v>
      </c>
      <c r="F497" s="66">
        <v>0</v>
      </c>
      <c r="G497" s="66">
        <v>0</v>
      </c>
      <c r="H497" s="66">
        <v>0</v>
      </c>
      <c r="I497" s="66">
        <v>0</v>
      </c>
      <c r="J497" s="66">
        <v>0</v>
      </c>
      <c r="K497" s="66">
        <v>0</v>
      </c>
      <c r="L497" s="66">
        <v>0</v>
      </c>
      <c r="M497" s="66">
        <v>0</v>
      </c>
      <c r="N497" s="66">
        <v>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0</v>
      </c>
      <c r="F522" s="66">
        <v>0</v>
      </c>
      <c r="G522" s="66">
        <v>0</v>
      </c>
      <c r="H522" s="66">
        <v>0</v>
      </c>
      <c r="I522" s="66">
        <v>0</v>
      </c>
      <c r="J522" s="66">
        <v>0</v>
      </c>
      <c r="K522" s="66">
        <v>0</v>
      </c>
      <c r="L522" s="66">
        <v>0</v>
      </c>
      <c r="M522" s="66">
        <v>0</v>
      </c>
      <c r="N522" s="66">
        <v>0</v>
      </c>
    </row>
    <row r="523" spans="1:14" ht="33" customHeight="1" thickBot="1" x14ac:dyDescent="0.25">
      <c r="A523" s="81" t="s">
        <v>339</v>
      </c>
      <c r="B523" s="70">
        <v>0</v>
      </c>
      <c r="C523" s="70">
        <v>0</v>
      </c>
      <c r="D523" s="70">
        <v>0</v>
      </c>
      <c r="E523" s="70">
        <v>0</v>
      </c>
      <c r="F523" s="70">
        <v>0</v>
      </c>
      <c r="G523" s="70">
        <v>0</v>
      </c>
      <c r="H523" s="70">
        <v>0</v>
      </c>
      <c r="I523" s="70">
        <v>0</v>
      </c>
      <c r="J523" s="70">
        <v>0</v>
      </c>
      <c r="K523" s="70">
        <v>0</v>
      </c>
      <c r="L523" s="70">
        <v>0</v>
      </c>
      <c r="M523" s="70">
        <v>0</v>
      </c>
      <c r="N523" s="71">
        <v>0</v>
      </c>
    </row>
    <row r="524" spans="1:14" ht="33" customHeight="1" thickBot="1" x14ac:dyDescent="0.25">
      <c r="A524" s="116" t="s">
        <v>250</v>
      </c>
      <c r="B524" s="115">
        <v>9979.2000000000007</v>
      </c>
      <c r="C524" s="115">
        <v>25147</v>
      </c>
      <c r="D524" s="115">
        <v>35510</v>
      </c>
      <c r="E524" s="115">
        <v>26790</v>
      </c>
      <c r="F524" s="115">
        <v>33259.050000000003</v>
      </c>
      <c r="G524" s="115">
        <v>31074</v>
      </c>
      <c r="H524" s="115">
        <v>29743</v>
      </c>
      <c r="I524" s="115">
        <v>28541</v>
      </c>
      <c r="J524" s="115">
        <v>32343</v>
      </c>
      <c r="K524" s="115">
        <v>21967</v>
      </c>
      <c r="L524" s="115">
        <v>17369</v>
      </c>
      <c r="M524" s="115">
        <v>26354</v>
      </c>
      <c r="N524" s="115">
        <v>318076.25</v>
      </c>
    </row>
    <row r="525" spans="1:14" ht="33" customHeight="1" x14ac:dyDescent="0.2"/>
    <row r="526" spans="1:14" ht="33" customHeight="1" x14ac:dyDescent="0.2">
      <c r="A526" s="85"/>
    </row>
    <row r="527" spans="1:14" ht="33" customHeight="1" x14ac:dyDescent="0.2">
      <c r="A527" s="220" t="s">
        <v>390</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694</v>
      </c>
      <c r="C548" s="67">
        <v>565</v>
      </c>
      <c r="D548" s="67">
        <v>200</v>
      </c>
      <c r="E548" s="67">
        <v>522.5</v>
      </c>
      <c r="F548" s="67">
        <v>560</v>
      </c>
      <c r="G548" s="67">
        <v>240</v>
      </c>
      <c r="H548" s="67">
        <v>566</v>
      </c>
      <c r="I548" s="67">
        <v>850</v>
      </c>
      <c r="J548" s="67">
        <v>732</v>
      </c>
      <c r="K548" s="67">
        <v>989</v>
      </c>
      <c r="L548" s="67">
        <v>608</v>
      </c>
      <c r="M548" s="67">
        <v>954</v>
      </c>
      <c r="N548" s="67">
        <v>7480.5</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694</v>
      </c>
      <c r="C550" s="62">
        <v>565</v>
      </c>
      <c r="D550" s="62">
        <v>200</v>
      </c>
      <c r="E550" s="62">
        <v>522.5</v>
      </c>
      <c r="F550" s="62">
        <v>560</v>
      </c>
      <c r="G550" s="62">
        <v>240</v>
      </c>
      <c r="H550" s="62">
        <v>566</v>
      </c>
      <c r="I550" s="62">
        <v>850</v>
      </c>
      <c r="J550" s="62">
        <v>732</v>
      </c>
      <c r="K550" s="62">
        <v>989</v>
      </c>
      <c r="L550" s="62">
        <v>608</v>
      </c>
      <c r="M550" s="62">
        <v>954</v>
      </c>
      <c r="N550" s="68">
        <v>7480.5</v>
      </c>
    </row>
    <row r="551" spans="1:14" ht="33" customHeight="1" thickBot="1" x14ac:dyDescent="0.25">
      <c r="A551" s="65" t="s">
        <v>271</v>
      </c>
      <c r="B551" s="66">
        <v>58486.9</v>
      </c>
      <c r="C551" s="66">
        <v>93971.5</v>
      </c>
      <c r="D551" s="66">
        <v>88504.790000000008</v>
      </c>
      <c r="E551" s="66">
        <v>98921.43</v>
      </c>
      <c r="F551" s="66">
        <v>110980.82</v>
      </c>
      <c r="G551" s="66">
        <v>123130.45000000001</v>
      </c>
      <c r="H551" s="66">
        <v>142562.20000000001</v>
      </c>
      <c r="I551" s="66">
        <v>128947.79000000001</v>
      </c>
      <c r="J551" s="66">
        <v>131256.75</v>
      </c>
      <c r="K551" s="66">
        <v>132833.29999999999</v>
      </c>
      <c r="L551" s="66">
        <v>103798.43</v>
      </c>
      <c r="M551" s="66">
        <v>120845.07999999999</v>
      </c>
      <c r="N551" s="66">
        <v>1334239.44</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33007.32</v>
      </c>
      <c r="C555" s="62">
        <v>15624</v>
      </c>
      <c r="D555" s="62">
        <v>32954.76</v>
      </c>
      <c r="E555" s="62">
        <v>11670</v>
      </c>
      <c r="F555" s="62">
        <v>2099.75</v>
      </c>
      <c r="G555" s="62">
        <v>10431.540000000001</v>
      </c>
      <c r="H555" s="62">
        <v>67291.149999999994</v>
      </c>
      <c r="I555" s="62">
        <v>42141.72</v>
      </c>
      <c r="J555" s="62">
        <v>29390.1</v>
      </c>
      <c r="K555" s="62">
        <v>52441.13</v>
      </c>
      <c r="L555" s="62">
        <v>30778.799999999999</v>
      </c>
      <c r="M555" s="62">
        <v>30266.1</v>
      </c>
      <c r="N555" s="68">
        <v>358096.36999999994</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42.5</v>
      </c>
      <c r="C557" s="62">
        <v>0</v>
      </c>
      <c r="D557" s="62">
        <v>0</v>
      </c>
      <c r="E557" s="62">
        <v>0</v>
      </c>
      <c r="F557" s="62">
        <v>0</v>
      </c>
      <c r="G557" s="62">
        <v>0</v>
      </c>
      <c r="H557" s="62">
        <v>330</v>
      </c>
      <c r="I557" s="62">
        <v>0</v>
      </c>
      <c r="J557" s="62">
        <v>0</v>
      </c>
      <c r="K557" s="62">
        <v>1283.26</v>
      </c>
      <c r="L557" s="62">
        <v>12239.91</v>
      </c>
      <c r="M557" s="62">
        <v>29544.38</v>
      </c>
      <c r="N557" s="68">
        <v>43440.05</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11029.08</v>
      </c>
      <c r="C559" s="62">
        <v>6484.86</v>
      </c>
      <c r="D559" s="62">
        <v>7910</v>
      </c>
      <c r="E559" s="62">
        <v>0</v>
      </c>
      <c r="F559" s="62">
        <v>0</v>
      </c>
      <c r="G559" s="62">
        <v>0</v>
      </c>
      <c r="H559" s="62">
        <v>0</v>
      </c>
      <c r="I559" s="62">
        <v>10200</v>
      </c>
      <c r="J559" s="62">
        <v>0</v>
      </c>
      <c r="K559" s="62">
        <v>0</v>
      </c>
      <c r="L559" s="62">
        <v>0</v>
      </c>
      <c r="M559" s="62">
        <v>0</v>
      </c>
      <c r="N559" s="68">
        <v>35623.94</v>
      </c>
    </row>
    <row r="560" spans="1:14" ht="33" customHeight="1" x14ac:dyDescent="0.2">
      <c r="A560" s="80" t="s">
        <v>280</v>
      </c>
      <c r="B560" s="62">
        <v>14408</v>
      </c>
      <c r="C560" s="62">
        <v>71862.64</v>
      </c>
      <c r="D560" s="62">
        <v>47640.03</v>
      </c>
      <c r="E560" s="62">
        <v>87251.43</v>
      </c>
      <c r="F560" s="62">
        <v>108881.07</v>
      </c>
      <c r="G560" s="62">
        <v>112698.91</v>
      </c>
      <c r="H560" s="62">
        <v>74941.05</v>
      </c>
      <c r="I560" s="62">
        <v>76606.070000000007</v>
      </c>
      <c r="J560" s="62">
        <v>101866.65</v>
      </c>
      <c r="K560" s="62">
        <v>79108.91</v>
      </c>
      <c r="L560" s="62">
        <v>60779.72</v>
      </c>
      <c r="M560" s="62">
        <v>61034.6</v>
      </c>
      <c r="N560" s="68">
        <v>897079.08</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0</v>
      </c>
      <c r="C562" s="62">
        <v>0</v>
      </c>
      <c r="D562" s="62">
        <v>0</v>
      </c>
      <c r="E562" s="62">
        <v>0</v>
      </c>
      <c r="F562" s="62">
        <v>0</v>
      </c>
      <c r="G562" s="62">
        <v>0</v>
      </c>
      <c r="H562" s="62">
        <v>0</v>
      </c>
      <c r="I562" s="62">
        <v>0</v>
      </c>
      <c r="J562" s="62">
        <v>0</v>
      </c>
      <c r="K562" s="62">
        <v>0</v>
      </c>
      <c r="L562" s="62">
        <v>0</v>
      </c>
      <c r="M562" s="62">
        <v>0</v>
      </c>
      <c r="N562" s="68">
        <v>0</v>
      </c>
    </row>
    <row r="563" spans="1:14" ht="33" customHeight="1" thickBot="1" x14ac:dyDescent="0.25">
      <c r="A563" s="65" t="s">
        <v>283</v>
      </c>
      <c r="B563" s="66">
        <v>1419</v>
      </c>
      <c r="C563" s="66">
        <v>2034</v>
      </c>
      <c r="D563" s="66">
        <v>2595</v>
      </c>
      <c r="E563" s="66">
        <v>1980</v>
      </c>
      <c r="F563" s="66">
        <v>3333</v>
      </c>
      <c r="G563" s="66">
        <v>4356</v>
      </c>
      <c r="H563" s="66">
        <v>4950</v>
      </c>
      <c r="I563" s="66">
        <v>6468</v>
      </c>
      <c r="J563" s="66">
        <v>6963</v>
      </c>
      <c r="K563" s="66">
        <v>6369</v>
      </c>
      <c r="L563" s="66">
        <v>5742</v>
      </c>
      <c r="M563" s="66">
        <v>6204</v>
      </c>
      <c r="N563" s="66">
        <v>52413</v>
      </c>
    </row>
    <row r="564" spans="1:14" ht="33" customHeight="1" thickBot="1" x14ac:dyDescent="0.25">
      <c r="A564" s="81" t="s">
        <v>283</v>
      </c>
      <c r="B564" s="69">
        <v>1419</v>
      </c>
      <c r="C564" s="69">
        <v>2034</v>
      </c>
      <c r="D564" s="69">
        <v>2595</v>
      </c>
      <c r="E564" s="69">
        <v>1980</v>
      </c>
      <c r="F564" s="69">
        <v>3333</v>
      </c>
      <c r="G564" s="69">
        <v>4356</v>
      </c>
      <c r="H564" s="69">
        <v>4950</v>
      </c>
      <c r="I564" s="69">
        <v>6468</v>
      </c>
      <c r="J564" s="69">
        <v>6963</v>
      </c>
      <c r="K564" s="69">
        <v>6369</v>
      </c>
      <c r="L564" s="69">
        <v>5742</v>
      </c>
      <c r="M564" s="69">
        <v>6204</v>
      </c>
      <c r="N564" s="68">
        <v>52413</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7564.84</v>
      </c>
      <c r="C576" s="66">
        <v>4638.0600000000004</v>
      </c>
      <c r="D576" s="66">
        <v>8933.66</v>
      </c>
      <c r="E576" s="66">
        <v>10801.36</v>
      </c>
      <c r="F576" s="66">
        <v>8933.0400000000009</v>
      </c>
      <c r="G576" s="66">
        <v>6783</v>
      </c>
      <c r="H576" s="66">
        <v>6942.8</v>
      </c>
      <c r="I576" s="66">
        <v>8222.64</v>
      </c>
      <c r="J576" s="66">
        <v>8102.5</v>
      </c>
      <c r="K576" s="66">
        <v>16209.4</v>
      </c>
      <c r="L576" s="66">
        <v>12399.3</v>
      </c>
      <c r="M576" s="66">
        <v>4862.2</v>
      </c>
      <c r="N576" s="66">
        <v>104392.8</v>
      </c>
    </row>
    <row r="577" spans="1:14" ht="33" customHeight="1" x14ac:dyDescent="0.2">
      <c r="A577" s="80" t="s">
        <v>296</v>
      </c>
      <c r="B577" s="62">
        <v>6865</v>
      </c>
      <c r="C577" s="62">
        <v>3469.26</v>
      </c>
      <c r="D577" s="62">
        <v>7443.9</v>
      </c>
      <c r="E577" s="62">
        <v>9386</v>
      </c>
      <c r="F577" s="62">
        <v>8062</v>
      </c>
      <c r="G577" s="62">
        <v>5763</v>
      </c>
      <c r="H577" s="62">
        <v>6942.8</v>
      </c>
      <c r="I577" s="62">
        <v>8142.64</v>
      </c>
      <c r="J577" s="62">
        <v>8102.5</v>
      </c>
      <c r="K577" s="62">
        <v>16209.4</v>
      </c>
      <c r="L577" s="62">
        <v>12399.3</v>
      </c>
      <c r="M577" s="62">
        <v>4802.2</v>
      </c>
      <c r="N577" s="68">
        <v>97588</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699.84</v>
      </c>
      <c r="C579" s="62">
        <v>688.8</v>
      </c>
      <c r="D579" s="62">
        <v>1249.76</v>
      </c>
      <c r="E579" s="62">
        <v>1415.36</v>
      </c>
      <c r="F579" s="62">
        <v>871.04</v>
      </c>
      <c r="G579" s="62">
        <v>1020</v>
      </c>
      <c r="H579" s="62">
        <v>0</v>
      </c>
      <c r="I579" s="62">
        <v>40</v>
      </c>
      <c r="J579" s="62">
        <v>0</v>
      </c>
      <c r="K579" s="62">
        <v>0</v>
      </c>
      <c r="L579" s="62">
        <v>0</v>
      </c>
      <c r="M579" s="62">
        <v>60</v>
      </c>
      <c r="N579" s="68">
        <v>6044.7999999999993</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480</v>
      </c>
      <c r="D582" s="62">
        <v>240</v>
      </c>
      <c r="E582" s="62">
        <v>0</v>
      </c>
      <c r="F582" s="62">
        <v>0</v>
      </c>
      <c r="G582" s="62">
        <v>0</v>
      </c>
      <c r="H582" s="62">
        <v>0</v>
      </c>
      <c r="I582" s="62">
        <v>40</v>
      </c>
      <c r="J582" s="62">
        <v>0</v>
      </c>
      <c r="K582" s="62">
        <v>0</v>
      </c>
      <c r="L582" s="62">
        <v>0</v>
      </c>
      <c r="M582" s="62">
        <v>0</v>
      </c>
      <c r="N582" s="68">
        <v>760</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3996.2</v>
      </c>
      <c r="C584" s="66">
        <v>3065.12</v>
      </c>
      <c r="D584" s="66">
        <v>5950.8</v>
      </c>
      <c r="E584" s="66">
        <v>6087.6399999999994</v>
      </c>
      <c r="F584" s="66">
        <v>9961.1299999999992</v>
      </c>
      <c r="G584" s="66">
        <v>8105.5199999999995</v>
      </c>
      <c r="H584" s="66">
        <v>8388.0299999999988</v>
      </c>
      <c r="I584" s="66">
        <v>10975.31</v>
      </c>
      <c r="J584" s="66">
        <v>8074.369999999999</v>
      </c>
      <c r="K584" s="66">
        <v>5051.72</v>
      </c>
      <c r="L584" s="66">
        <v>5302.08</v>
      </c>
      <c r="M584" s="66">
        <v>5208.1399999999994</v>
      </c>
      <c r="N584" s="66">
        <v>80166.06</v>
      </c>
    </row>
    <row r="585" spans="1:14" ht="33" customHeight="1" x14ac:dyDescent="0.2">
      <c r="A585" s="80" t="s">
        <v>304</v>
      </c>
      <c r="B585" s="62">
        <v>0</v>
      </c>
      <c r="C585" s="62">
        <v>0</v>
      </c>
      <c r="D585" s="62">
        <v>0</v>
      </c>
      <c r="E585" s="62">
        <v>0</v>
      </c>
      <c r="F585" s="62">
        <v>0</v>
      </c>
      <c r="G585" s="62">
        <v>0</v>
      </c>
      <c r="H585" s="62">
        <v>0</v>
      </c>
      <c r="I585" s="62">
        <v>0</v>
      </c>
      <c r="J585" s="62">
        <v>90</v>
      </c>
      <c r="K585" s="62">
        <v>0</v>
      </c>
      <c r="L585" s="62">
        <v>0</v>
      </c>
      <c r="M585" s="62">
        <v>0</v>
      </c>
      <c r="N585" s="68">
        <v>90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1643.2</v>
      </c>
      <c r="C587" s="62">
        <v>1602.12</v>
      </c>
      <c r="D587" s="62">
        <v>3260.8</v>
      </c>
      <c r="E587" s="62">
        <v>3302.64</v>
      </c>
      <c r="F587" s="62">
        <v>3904.56</v>
      </c>
      <c r="G587" s="62">
        <v>2148.16</v>
      </c>
      <c r="H587" s="62">
        <v>3204</v>
      </c>
      <c r="I587" s="62">
        <v>3655.64</v>
      </c>
      <c r="J587" s="62">
        <v>3203.16</v>
      </c>
      <c r="K587" s="62">
        <v>3738.28</v>
      </c>
      <c r="L587" s="62">
        <v>3286.4</v>
      </c>
      <c r="M587" s="62">
        <v>3204.24</v>
      </c>
      <c r="N587" s="68">
        <v>36153.199999999997</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1305</v>
      </c>
      <c r="C589" s="62">
        <v>1295</v>
      </c>
      <c r="D589" s="62">
        <v>2690</v>
      </c>
      <c r="E589" s="62">
        <v>2785</v>
      </c>
      <c r="F589" s="62">
        <v>6056.57</v>
      </c>
      <c r="G589" s="62">
        <v>5957.36</v>
      </c>
      <c r="H589" s="62">
        <v>5184.03</v>
      </c>
      <c r="I589" s="62">
        <v>7319.67</v>
      </c>
      <c r="J589" s="62">
        <v>3361.32</v>
      </c>
      <c r="K589" s="62">
        <v>0</v>
      </c>
      <c r="L589" s="62">
        <v>0</v>
      </c>
      <c r="M589" s="62">
        <v>0</v>
      </c>
      <c r="N589" s="68">
        <v>35953.949999999997</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918.91</v>
      </c>
      <c r="K598" s="62">
        <v>1313.44</v>
      </c>
      <c r="L598" s="62">
        <v>513.70000000000005</v>
      </c>
      <c r="M598" s="62">
        <v>0</v>
      </c>
      <c r="N598" s="68">
        <v>2746.05</v>
      </c>
    </row>
    <row r="599" spans="1:14" ht="33" customHeight="1" thickBot="1" x14ac:dyDescent="0.25">
      <c r="A599" s="80" t="s">
        <v>318</v>
      </c>
      <c r="B599" s="62">
        <v>1048</v>
      </c>
      <c r="C599" s="62">
        <v>168</v>
      </c>
      <c r="D599" s="62">
        <v>0</v>
      </c>
      <c r="E599" s="62">
        <v>0</v>
      </c>
      <c r="F599" s="62">
        <v>0</v>
      </c>
      <c r="G599" s="62">
        <v>0</v>
      </c>
      <c r="H599" s="62">
        <v>0</v>
      </c>
      <c r="I599" s="62">
        <v>0</v>
      </c>
      <c r="J599" s="62">
        <v>500.98</v>
      </c>
      <c r="K599" s="62">
        <v>0</v>
      </c>
      <c r="L599" s="62">
        <v>1501.98</v>
      </c>
      <c r="M599" s="62">
        <v>2003.9</v>
      </c>
      <c r="N599" s="68">
        <v>5222.8600000000006</v>
      </c>
    </row>
    <row r="600" spans="1:14" ht="33" customHeight="1" thickBot="1" x14ac:dyDescent="0.25">
      <c r="A600" s="65" t="s">
        <v>319</v>
      </c>
      <c r="B600" s="66">
        <v>3746.67</v>
      </c>
      <c r="C600" s="66">
        <v>5921.01</v>
      </c>
      <c r="D600" s="66">
        <v>5657.86</v>
      </c>
      <c r="E600" s="66">
        <v>4364.2199999999993</v>
      </c>
      <c r="F600" s="66">
        <v>2509.92</v>
      </c>
      <c r="G600" s="66">
        <v>4782.1499999999996</v>
      </c>
      <c r="H600" s="66">
        <v>6114.72</v>
      </c>
      <c r="I600" s="66">
        <v>6689.03</v>
      </c>
      <c r="J600" s="66">
        <v>7035.7</v>
      </c>
      <c r="K600" s="66">
        <v>5776.64</v>
      </c>
      <c r="L600" s="66">
        <v>3550.27</v>
      </c>
      <c r="M600" s="66">
        <v>4625.74</v>
      </c>
      <c r="N600" s="66">
        <v>60773.929999999993</v>
      </c>
    </row>
    <row r="601" spans="1:14" ht="33" customHeight="1" x14ac:dyDescent="0.2">
      <c r="A601" s="80" t="s">
        <v>320</v>
      </c>
      <c r="B601" s="62">
        <v>3746.67</v>
      </c>
      <c r="C601" s="62">
        <v>5921.01</v>
      </c>
      <c r="D601" s="62">
        <v>4877.8599999999997</v>
      </c>
      <c r="E601" s="62">
        <v>3524.22</v>
      </c>
      <c r="F601" s="62">
        <v>1489.92</v>
      </c>
      <c r="G601" s="62">
        <v>4542.1499999999996</v>
      </c>
      <c r="H601" s="62">
        <v>6114.72</v>
      </c>
      <c r="I601" s="62">
        <v>6339.03</v>
      </c>
      <c r="J601" s="62">
        <v>6745.7</v>
      </c>
      <c r="K601" s="62">
        <v>5626.64</v>
      </c>
      <c r="L601" s="62">
        <v>3460.27</v>
      </c>
      <c r="M601" s="62">
        <v>4405.74</v>
      </c>
      <c r="N601" s="68">
        <v>56793.929999999993</v>
      </c>
    </row>
    <row r="602" spans="1:14" ht="33" customHeight="1" x14ac:dyDescent="0.2">
      <c r="A602" s="80" t="s">
        <v>321</v>
      </c>
      <c r="B602" s="62">
        <v>0</v>
      </c>
      <c r="C602" s="62">
        <v>0</v>
      </c>
      <c r="D602" s="62">
        <v>780</v>
      </c>
      <c r="E602" s="62">
        <v>840</v>
      </c>
      <c r="F602" s="62">
        <v>1020</v>
      </c>
      <c r="G602" s="62">
        <v>240</v>
      </c>
      <c r="H602" s="62">
        <v>0</v>
      </c>
      <c r="I602" s="62">
        <v>350</v>
      </c>
      <c r="J602" s="62">
        <v>290</v>
      </c>
      <c r="K602" s="62">
        <v>150</v>
      </c>
      <c r="L602" s="62">
        <v>90</v>
      </c>
      <c r="M602" s="62">
        <v>220</v>
      </c>
      <c r="N602" s="68">
        <v>3980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1436.68</v>
      </c>
      <c r="C612" s="66">
        <v>1937.8</v>
      </c>
      <c r="D612" s="66">
        <v>1286.95</v>
      </c>
      <c r="E612" s="66">
        <v>171.34</v>
      </c>
      <c r="F612" s="66">
        <v>1404.06</v>
      </c>
      <c r="G612" s="66">
        <v>2907.39</v>
      </c>
      <c r="H612" s="66">
        <v>2476.6999999999998</v>
      </c>
      <c r="I612" s="66">
        <v>1884.44</v>
      </c>
      <c r="J612" s="66">
        <v>342.38</v>
      </c>
      <c r="K612" s="66">
        <v>1366.66</v>
      </c>
      <c r="L612" s="66">
        <v>360.44</v>
      </c>
      <c r="M612" s="66">
        <v>1058.0899999999999</v>
      </c>
      <c r="N612" s="66">
        <v>16632.929999999997</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0</v>
      </c>
      <c r="C618" s="62">
        <v>0</v>
      </c>
      <c r="D618" s="62">
        <v>0</v>
      </c>
      <c r="E618" s="62">
        <v>0</v>
      </c>
      <c r="F618" s="62">
        <v>0</v>
      </c>
      <c r="G618" s="62">
        <v>0</v>
      </c>
      <c r="H618" s="62">
        <v>0</v>
      </c>
      <c r="I618" s="62">
        <v>0</v>
      </c>
      <c r="J618" s="62">
        <v>0</v>
      </c>
      <c r="K618" s="62">
        <v>0</v>
      </c>
      <c r="L618" s="62">
        <v>68.7</v>
      </c>
      <c r="M618" s="62">
        <v>0</v>
      </c>
      <c r="N618" s="68">
        <v>68.7</v>
      </c>
    </row>
    <row r="619" spans="1:14" ht="33" customHeight="1" x14ac:dyDescent="0.2">
      <c r="A619" s="80" t="s">
        <v>334</v>
      </c>
      <c r="B619" s="62">
        <v>1436.68</v>
      </c>
      <c r="C619" s="62">
        <v>1937.8</v>
      </c>
      <c r="D619" s="62">
        <v>1286.95</v>
      </c>
      <c r="E619" s="62">
        <v>171.34</v>
      </c>
      <c r="F619" s="62">
        <v>1404.06</v>
      </c>
      <c r="G619" s="62">
        <v>2907.39</v>
      </c>
      <c r="H619" s="62">
        <v>2476.6999999999998</v>
      </c>
      <c r="I619" s="62">
        <v>1884.44</v>
      </c>
      <c r="J619" s="62">
        <v>342.38</v>
      </c>
      <c r="K619" s="62">
        <v>1366.66</v>
      </c>
      <c r="L619" s="62">
        <v>291.74</v>
      </c>
      <c r="M619" s="62">
        <v>1058.0899999999999</v>
      </c>
      <c r="N619" s="68">
        <v>16564.229999999996</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6197.0400000000009</v>
      </c>
      <c r="C625" s="66">
        <v>7545.4</v>
      </c>
      <c r="D625" s="66">
        <v>7682.4</v>
      </c>
      <c r="E625" s="66">
        <v>5266.24</v>
      </c>
      <c r="F625" s="66">
        <v>10564</v>
      </c>
      <c r="G625" s="66">
        <v>8284</v>
      </c>
      <c r="H625" s="66">
        <v>11690.52</v>
      </c>
      <c r="I625" s="66">
        <v>9002.84</v>
      </c>
      <c r="J625" s="66">
        <v>10521.96</v>
      </c>
      <c r="K625" s="66">
        <v>14533.74</v>
      </c>
      <c r="L625" s="66">
        <v>8162.98</v>
      </c>
      <c r="M625" s="66">
        <v>5912</v>
      </c>
      <c r="N625" s="66">
        <v>105363.12</v>
      </c>
    </row>
    <row r="626" spans="1:14" ht="33" customHeight="1" thickBot="1" x14ac:dyDescent="0.25">
      <c r="A626" s="81" t="s">
        <v>339</v>
      </c>
      <c r="B626" s="70">
        <v>6197.0400000000009</v>
      </c>
      <c r="C626" s="70">
        <v>7545.4</v>
      </c>
      <c r="D626" s="70">
        <v>7682.4</v>
      </c>
      <c r="E626" s="70">
        <v>5266.24</v>
      </c>
      <c r="F626" s="70">
        <v>10564</v>
      </c>
      <c r="G626" s="70">
        <v>8284</v>
      </c>
      <c r="H626" s="70">
        <v>11690.52</v>
      </c>
      <c r="I626" s="70">
        <v>9002.84</v>
      </c>
      <c r="J626" s="70">
        <v>10521.96</v>
      </c>
      <c r="K626" s="70">
        <v>14533.74</v>
      </c>
      <c r="L626" s="70">
        <v>8162.98</v>
      </c>
      <c r="M626" s="70">
        <v>5912</v>
      </c>
      <c r="N626" s="71">
        <v>105363.12</v>
      </c>
    </row>
    <row r="627" spans="1:14" ht="33" customHeight="1" thickBot="1" x14ac:dyDescent="0.25">
      <c r="A627" s="116" t="s">
        <v>250</v>
      </c>
      <c r="B627" s="115">
        <v>83541.329999999987</v>
      </c>
      <c r="C627" s="115">
        <v>119677.88999999998</v>
      </c>
      <c r="D627" s="115">
        <v>120811.46</v>
      </c>
      <c r="E627" s="115">
        <v>128114.73</v>
      </c>
      <c r="F627" s="115">
        <v>148245.97000000003</v>
      </c>
      <c r="G627" s="115">
        <v>158588.51</v>
      </c>
      <c r="H627" s="115">
        <v>183690.97</v>
      </c>
      <c r="I627" s="115">
        <v>173040.05</v>
      </c>
      <c r="J627" s="115">
        <v>173028.66</v>
      </c>
      <c r="K627" s="115">
        <v>183129.46</v>
      </c>
      <c r="L627" s="115">
        <v>139923.5</v>
      </c>
      <c r="M627" s="115">
        <v>149669.24999999997</v>
      </c>
      <c r="N627" s="115">
        <v>1761461.7799999998</v>
      </c>
    </row>
    <row r="628" spans="1:14" ht="33" customHeight="1" x14ac:dyDescent="0.2"/>
    <row r="629" spans="1:14" ht="33" customHeight="1" x14ac:dyDescent="0.2">
      <c r="A629" s="85"/>
    </row>
    <row r="630" spans="1:14" ht="33" customHeight="1" x14ac:dyDescent="0.2"/>
    <row r="631" spans="1:14" ht="12.75" customHeight="1" x14ac:dyDescent="0.2">
      <c r="A631" s="204" t="s">
        <v>194</v>
      </c>
      <c r="B631" s="204"/>
      <c r="C631" s="204"/>
      <c r="D631" s="204"/>
      <c r="E631" s="204"/>
      <c r="F631" s="204"/>
      <c r="G631" s="204"/>
      <c r="H631" s="204"/>
      <c r="I631" s="204"/>
      <c r="J631" s="204"/>
      <c r="K631" s="204"/>
      <c r="L631" s="204"/>
      <c r="M631" s="204"/>
      <c r="N631" s="204"/>
    </row>
    <row r="632" spans="1:14" ht="12.75" customHeight="1" thickBot="1" x14ac:dyDescent="0.25">
      <c r="A632" s="2"/>
    </row>
    <row r="633" spans="1:14" ht="12.75" customHeight="1" thickBot="1" x14ac:dyDescent="0.25">
      <c r="A633" s="140"/>
      <c r="B633" s="146" t="s">
        <v>1</v>
      </c>
      <c r="C633" s="146" t="s">
        <v>2</v>
      </c>
      <c r="D633" s="146" t="s">
        <v>3</v>
      </c>
      <c r="E633" s="146" t="s">
        <v>4</v>
      </c>
      <c r="F633" s="146" t="s">
        <v>5</v>
      </c>
      <c r="G633" s="146" t="s">
        <v>6</v>
      </c>
      <c r="H633" s="146" t="s">
        <v>7</v>
      </c>
      <c r="I633" s="146" t="s">
        <v>8</v>
      </c>
      <c r="J633" s="146" t="s">
        <v>9</v>
      </c>
      <c r="K633" s="146" t="s">
        <v>10</v>
      </c>
      <c r="L633" s="146" t="s">
        <v>11</v>
      </c>
      <c r="M633" s="146" t="s">
        <v>12</v>
      </c>
      <c r="N633" s="146" t="s">
        <v>13</v>
      </c>
    </row>
    <row r="634" spans="1:14" ht="12.75" customHeight="1" thickBot="1" x14ac:dyDescent="0.25">
      <c r="A634" s="127" t="s">
        <v>91</v>
      </c>
      <c r="B634" s="165">
        <v>20160</v>
      </c>
      <c r="C634" s="165" t="s">
        <v>401</v>
      </c>
      <c r="D634" s="165" t="s">
        <v>401</v>
      </c>
      <c r="E634" s="60">
        <v>11400</v>
      </c>
      <c r="F634" s="60">
        <v>12440</v>
      </c>
      <c r="G634" s="60">
        <v>17840</v>
      </c>
      <c r="H634" s="60">
        <v>21880</v>
      </c>
      <c r="I634" s="60">
        <v>14600</v>
      </c>
      <c r="J634" s="60">
        <v>19720</v>
      </c>
      <c r="K634" s="60">
        <v>15400</v>
      </c>
      <c r="L634" s="60">
        <v>15920</v>
      </c>
      <c r="M634" s="165">
        <v>15200</v>
      </c>
      <c r="N634" s="164">
        <v>164560</v>
      </c>
    </row>
    <row r="635" spans="1:14" ht="12.75" customHeight="1" thickBot="1" x14ac:dyDescent="0.25">
      <c r="A635" s="140" t="s">
        <v>13</v>
      </c>
      <c r="B635" s="166">
        <f t="shared" ref="B635:M635" si="0">SUM(B634:B634)</f>
        <v>20160</v>
      </c>
      <c r="C635" s="166">
        <f t="shared" si="0"/>
        <v>0</v>
      </c>
      <c r="D635" s="166">
        <f t="shared" si="0"/>
        <v>0</v>
      </c>
      <c r="E635" s="166">
        <f t="shared" si="0"/>
        <v>11400</v>
      </c>
      <c r="F635" s="166">
        <f t="shared" si="0"/>
        <v>12440</v>
      </c>
      <c r="G635" s="166">
        <f t="shared" si="0"/>
        <v>17840</v>
      </c>
      <c r="H635" s="166">
        <f t="shared" si="0"/>
        <v>21880</v>
      </c>
      <c r="I635" s="166">
        <f t="shared" si="0"/>
        <v>14600</v>
      </c>
      <c r="J635" s="166">
        <f t="shared" si="0"/>
        <v>19720</v>
      </c>
      <c r="K635" s="166">
        <f t="shared" si="0"/>
        <v>15400</v>
      </c>
      <c r="L635" s="166">
        <f t="shared" si="0"/>
        <v>15920</v>
      </c>
      <c r="M635" s="166">
        <f t="shared" si="0"/>
        <v>15200</v>
      </c>
      <c r="N635" s="166">
        <f>SUM(B635:M635)</f>
        <v>164560</v>
      </c>
    </row>
  </sheetData>
  <mergeCells count="8">
    <mergeCell ref="A631:N631"/>
    <mergeCell ref="A527:N528"/>
    <mergeCell ref="A2:N2"/>
    <mergeCell ref="A12:N13"/>
    <mergeCell ref="A115:N116"/>
    <mergeCell ref="A218:N219"/>
    <mergeCell ref="A321:N322"/>
    <mergeCell ref="A424:N425"/>
  </mergeCells>
  <hyperlinks>
    <hyperlink ref="A10" location="'2019'!A634" display="7,- TREN PATAGONICO S.A."/>
    <hyperlink ref="A4" location="'2019'!A12" display="1 - FERROEXPRESO PAMPEANO S.A."/>
    <hyperlink ref="A6" location="'2019'!A218" display="3 - FERROSUR ROCA S.A."/>
    <hyperlink ref="A5" location="'2019'!A115" display="2 - NUEVO CENTRAL ARGENTINO S.A."/>
    <hyperlink ref="A7" location="'2019'!A321" display="4 - BELGRANO CARGAS Y LOGÍSTICA S.A. - Línea San Martín "/>
    <hyperlink ref="A8" location="'2019'!A424" display="5 - BELGRANO CARGAS Y LOGÍSTICA S.A. - Línea Urquiza"/>
    <hyperlink ref="A9" location="'2019'!A527" display="6 - BELGRANO CARGAS Y LOGÍSTICA S.A. - Línea Belgrano"/>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2"/>
  <sheetViews>
    <sheetView showGridLines="0" showRowColHeaders="0" showRuler="0" view="pageLayout" zoomScale="75" zoomScaleNormal="75" zoomScaleSheetLayoutView="100" zoomScalePageLayoutView="75" workbookViewId="0">
      <selection activeCell="A4" sqref="A4:C9"/>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0" t="s">
        <v>403</v>
      </c>
      <c r="B2" s="200"/>
      <c r="C2" s="200"/>
      <c r="D2" s="200"/>
      <c r="E2" s="200"/>
      <c r="F2" s="200"/>
      <c r="G2" s="200"/>
      <c r="H2" s="200"/>
      <c r="I2" s="200"/>
      <c r="J2" s="200"/>
      <c r="K2" s="200"/>
      <c r="L2" s="200"/>
      <c r="M2" s="200"/>
      <c r="N2" s="200"/>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s="142"/>
      <c r="F4" s="25"/>
      <c r="G4" s="25"/>
      <c r="H4" s="15"/>
      <c r="I4" s="15"/>
      <c r="J4" s="15"/>
      <c r="K4" s="15"/>
      <c r="L4" s="15"/>
      <c r="M4" s="15"/>
      <c r="N4" s="16"/>
    </row>
    <row r="5" spans="1:14" s="49" customFormat="1" ht="18" customHeight="1" thickTop="1" thickBot="1" x14ac:dyDescent="0.25">
      <c r="A5" s="117" t="s">
        <v>31</v>
      </c>
      <c r="B5" s="118"/>
      <c r="C5" s="119"/>
      <c r="D5" s="151"/>
      <c r="E5" s="142"/>
      <c r="F5" s="25"/>
      <c r="G5" s="25"/>
      <c r="H5" s="15"/>
      <c r="I5" s="15"/>
      <c r="J5" s="15"/>
      <c r="K5" s="15"/>
      <c r="L5" s="15"/>
      <c r="M5" s="15"/>
      <c r="N5" s="16"/>
    </row>
    <row r="6" spans="1:14" s="49" customFormat="1" ht="18" customHeight="1" thickTop="1" thickBot="1" x14ac:dyDescent="0.25">
      <c r="A6" s="117" t="s">
        <v>50</v>
      </c>
      <c r="B6" s="118"/>
      <c r="C6" s="119"/>
      <c r="D6" s="151"/>
      <c r="E6" s="142"/>
      <c r="F6" s="25"/>
      <c r="G6" s="25"/>
      <c r="H6" s="15"/>
      <c r="I6" s="15"/>
      <c r="J6" s="15"/>
      <c r="K6" s="15"/>
      <c r="L6" s="15"/>
      <c r="M6" s="15"/>
      <c r="N6" s="16"/>
    </row>
    <row r="7" spans="1:14" s="49" customFormat="1" ht="18" customHeight="1" thickTop="1" thickBot="1" x14ac:dyDescent="0.25">
      <c r="A7" s="117" t="s">
        <v>230</v>
      </c>
      <c r="B7" s="117"/>
      <c r="C7" s="121"/>
      <c r="D7" s="151"/>
      <c r="E7" s="142"/>
      <c r="F7" s="25"/>
      <c r="G7" s="25"/>
      <c r="H7" s="15"/>
      <c r="I7" s="15"/>
      <c r="J7" s="15"/>
      <c r="K7" s="15"/>
      <c r="L7" s="15"/>
      <c r="M7" s="15"/>
      <c r="N7" s="16"/>
    </row>
    <row r="8" spans="1:14" s="49" customFormat="1" ht="18" customHeight="1" thickTop="1" thickBot="1" x14ac:dyDescent="0.25">
      <c r="A8" s="117" t="s">
        <v>231</v>
      </c>
      <c r="B8" s="117"/>
      <c r="C8" s="121"/>
      <c r="D8" s="151"/>
      <c r="E8" s="142"/>
      <c r="F8" s="25"/>
      <c r="G8" s="25"/>
      <c r="H8" s="15"/>
      <c r="I8" s="15"/>
      <c r="J8" s="15"/>
      <c r="K8" s="15"/>
      <c r="L8" s="15"/>
      <c r="M8" s="15"/>
      <c r="N8" s="16"/>
    </row>
    <row r="9" spans="1:14" s="49" customFormat="1" ht="18" customHeight="1" thickTop="1" thickBot="1" x14ac:dyDescent="0.25">
      <c r="A9" s="117" t="s">
        <v>232</v>
      </c>
      <c r="B9" s="117"/>
      <c r="C9" s="121"/>
      <c r="D9" s="151"/>
      <c r="E9" s="142"/>
      <c r="F9" s="25"/>
      <c r="G9" s="25"/>
      <c r="H9" s="15"/>
      <c r="I9" s="15"/>
      <c r="J9" s="15"/>
      <c r="K9" s="15"/>
      <c r="L9" s="15"/>
      <c r="M9" s="15"/>
      <c r="N9" s="16"/>
    </row>
    <row r="10" spans="1:14" s="49" customFormat="1" ht="18" customHeight="1" thickTop="1" x14ac:dyDescent="0.2">
      <c r="A10" s="171"/>
      <c r="B10" s="54"/>
      <c r="C10" s="54"/>
      <c r="D10" s="38"/>
      <c r="E10" s="38"/>
      <c r="F10" s="25"/>
      <c r="G10" s="25"/>
      <c r="H10" s="15"/>
      <c r="I10" s="15"/>
      <c r="J10" s="15"/>
      <c r="K10" s="15"/>
      <c r="L10" s="15"/>
      <c r="M10" s="15"/>
      <c r="N10" s="16"/>
    </row>
    <row r="11" spans="1:14" ht="33" customHeight="1" x14ac:dyDescent="0.2">
      <c r="A11" s="120"/>
      <c r="B11" s="13"/>
      <c r="C11" s="13"/>
      <c r="D11" s="13"/>
      <c r="E11" s="13"/>
      <c r="F11" s="13"/>
      <c r="G11" s="13"/>
      <c r="H11" s="13"/>
      <c r="I11" s="13"/>
      <c r="J11" s="13"/>
      <c r="K11" s="13"/>
      <c r="L11" s="13"/>
      <c r="M11" s="13"/>
      <c r="N11" s="14"/>
    </row>
    <row r="12" spans="1:14" ht="33" customHeight="1" x14ac:dyDescent="0.2">
      <c r="A12" s="220" t="s">
        <v>404</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32" t="s">
        <v>251</v>
      </c>
      <c r="B15" s="133">
        <v>1502.36</v>
      </c>
      <c r="C15" s="133">
        <v>0</v>
      </c>
      <c r="D15" s="133">
        <v>2991.44</v>
      </c>
      <c r="E15" s="133">
        <v>0</v>
      </c>
      <c r="F15" s="133">
        <v>0</v>
      </c>
      <c r="G15" s="133">
        <v>754.26</v>
      </c>
      <c r="H15" s="133">
        <v>3026.98</v>
      </c>
      <c r="I15" s="133">
        <v>2538.3200000000002</v>
      </c>
      <c r="J15" s="133">
        <v>4211.6000000000004</v>
      </c>
      <c r="K15" s="133">
        <v>5650.22</v>
      </c>
      <c r="L15" s="133">
        <v>1438.12</v>
      </c>
      <c r="M15" s="133">
        <v>0</v>
      </c>
      <c r="N15" s="133">
        <v>22113.3</v>
      </c>
    </row>
    <row r="16" spans="1:14" ht="33" customHeight="1" x14ac:dyDescent="0.2">
      <c r="A16" s="77" t="s">
        <v>252</v>
      </c>
      <c r="B16" s="129">
        <v>1502.36</v>
      </c>
      <c r="C16" s="129">
        <v>0</v>
      </c>
      <c r="D16" s="129">
        <v>2991.44</v>
      </c>
      <c r="E16" s="129">
        <v>0</v>
      </c>
      <c r="F16" s="129">
        <v>0</v>
      </c>
      <c r="G16" s="129">
        <v>0</v>
      </c>
      <c r="H16" s="129">
        <v>3025.98</v>
      </c>
      <c r="I16" s="129">
        <v>1854.1200000000001</v>
      </c>
      <c r="J16" s="129">
        <v>4211.6000000000004</v>
      </c>
      <c r="K16" s="129">
        <v>4903.54</v>
      </c>
      <c r="L16" s="129">
        <v>1438.12</v>
      </c>
      <c r="M16" s="129">
        <v>0</v>
      </c>
      <c r="N16" s="131">
        <v>19927.16</v>
      </c>
    </row>
    <row r="17" spans="1:14" ht="33" customHeight="1" x14ac:dyDescent="0.2">
      <c r="A17" s="77" t="s">
        <v>234</v>
      </c>
      <c r="B17" s="129">
        <v>0</v>
      </c>
      <c r="C17" s="129">
        <v>0</v>
      </c>
      <c r="D17" s="129">
        <v>0</v>
      </c>
      <c r="E17" s="129">
        <v>0</v>
      </c>
      <c r="F17" s="129">
        <v>0</v>
      </c>
      <c r="G17" s="129">
        <v>0</v>
      </c>
      <c r="H17" s="129">
        <v>0</v>
      </c>
      <c r="I17" s="129">
        <v>0</v>
      </c>
      <c r="J17" s="129">
        <v>0</v>
      </c>
      <c r="K17" s="129">
        <v>0</v>
      </c>
      <c r="L17" s="129">
        <v>0</v>
      </c>
      <c r="M17" s="129">
        <v>0</v>
      </c>
      <c r="N17" s="131">
        <v>0</v>
      </c>
    </row>
    <row r="18" spans="1:14" ht="33" customHeight="1" x14ac:dyDescent="0.2">
      <c r="A18" s="77" t="s">
        <v>253</v>
      </c>
      <c r="B18" s="129">
        <v>0</v>
      </c>
      <c r="C18" s="129">
        <v>0</v>
      </c>
      <c r="D18" s="129">
        <v>0</v>
      </c>
      <c r="E18" s="129">
        <v>0</v>
      </c>
      <c r="F18" s="129">
        <v>0</v>
      </c>
      <c r="G18" s="129">
        <v>754.26</v>
      </c>
      <c r="H18" s="129">
        <v>1</v>
      </c>
      <c r="I18" s="129">
        <v>684.2</v>
      </c>
      <c r="J18" s="129">
        <v>0</v>
      </c>
      <c r="K18" s="129">
        <v>746.68</v>
      </c>
      <c r="L18" s="129">
        <v>0</v>
      </c>
      <c r="M18" s="129">
        <v>0</v>
      </c>
      <c r="N18" s="131">
        <v>2186.14</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1">
        <v>0</v>
      </c>
    </row>
    <row r="20" spans="1:14" ht="33" customHeight="1" thickBot="1" x14ac:dyDescent="0.25">
      <c r="A20" s="79" t="s">
        <v>255</v>
      </c>
      <c r="B20" s="131">
        <v>0</v>
      </c>
      <c r="C20" s="129">
        <v>0</v>
      </c>
      <c r="D20" s="129">
        <v>0</v>
      </c>
      <c r="E20" s="129">
        <v>0</v>
      </c>
      <c r="F20" s="129">
        <v>0</v>
      </c>
      <c r="G20" s="129">
        <v>0</v>
      </c>
      <c r="H20" s="129">
        <v>0</v>
      </c>
      <c r="I20" s="131">
        <v>0</v>
      </c>
      <c r="J20" s="129">
        <v>0</v>
      </c>
      <c r="K20" s="129">
        <v>0</v>
      </c>
      <c r="L20" s="129">
        <v>0</v>
      </c>
      <c r="M20" s="129">
        <v>0</v>
      </c>
      <c r="N20" s="131">
        <v>0</v>
      </c>
    </row>
    <row r="21" spans="1:14" ht="33" customHeight="1" thickBot="1" x14ac:dyDescent="0.25">
      <c r="A21" s="132" t="s">
        <v>256</v>
      </c>
      <c r="B21" s="133">
        <v>0</v>
      </c>
      <c r="C21" s="133">
        <v>0</v>
      </c>
      <c r="D21" s="133">
        <v>2712.24</v>
      </c>
      <c r="E21" s="133">
        <v>1333.3</v>
      </c>
      <c r="F21" s="133">
        <v>1367.06</v>
      </c>
      <c r="G21" s="133">
        <v>3260.62</v>
      </c>
      <c r="H21" s="133">
        <v>1528.27</v>
      </c>
      <c r="I21" s="133">
        <v>0</v>
      </c>
      <c r="J21" s="133">
        <v>2505.8000000000002</v>
      </c>
      <c r="K21" s="133">
        <v>4310.26</v>
      </c>
      <c r="L21" s="133">
        <v>920.62</v>
      </c>
      <c r="M21" s="133">
        <v>0</v>
      </c>
      <c r="N21" s="133">
        <v>17938.170000000002</v>
      </c>
    </row>
    <row r="22" spans="1:14" ht="33" customHeight="1" x14ac:dyDescent="0.2">
      <c r="A22" s="80" t="s">
        <v>257</v>
      </c>
      <c r="B22" s="129">
        <v>0</v>
      </c>
      <c r="C22" s="129">
        <v>0</v>
      </c>
      <c r="D22" s="129">
        <v>2712.24</v>
      </c>
      <c r="E22" s="129">
        <v>1333.3</v>
      </c>
      <c r="F22" s="129">
        <v>1367.06</v>
      </c>
      <c r="G22" s="129">
        <v>3260.62</v>
      </c>
      <c r="H22" s="129">
        <v>1528.27</v>
      </c>
      <c r="I22" s="129">
        <v>0</v>
      </c>
      <c r="J22" s="129">
        <v>2505.8000000000002</v>
      </c>
      <c r="K22" s="129">
        <v>1522.2</v>
      </c>
      <c r="L22" s="129">
        <v>920.62</v>
      </c>
      <c r="M22" s="129">
        <v>0</v>
      </c>
      <c r="N22" s="131">
        <v>15150.110000000002</v>
      </c>
    </row>
    <row r="23" spans="1:14" ht="33" customHeight="1" x14ac:dyDescent="0.2">
      <c r="A23" s="80" t="s">
        <v>258</v>
      </c>
      <c r="B23" s="129">
        <v>0</v>
      </c>
      <c r="C23" s="129">
        <v>0</v>
      </c>
      <c r="D23" s="129">
        <v>0</v>
      </c>
      <c r="E23" s="129">
        <v>0</v>
      </c>
      <c r="F23" s="129">
        <v>0</v>
      </c>
      <c r="G23" s="129">
        <v>0</v>
      </c>
      <c r="H23" s="129">
        <v>0</v>
      </c>
      <c r="I23" s="129">
        <v>0</v>
      </c>
      <c r="J23" s="129">
        <v>0</v>
      </c>
      <c r="K23" s="129">
        <v>2788.06</v>
      </c>
      <c r="L23" s="129">
        <v>0</v>
      </c>
      <c r="M23" s="129">
        <v>0</v>
      </c>
      <c r="N23" s="131">
        <v>2788.06</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1">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1">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1">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1">
        <v>0</v>
      </c>
    </row>
    <row r="28" spans="1:14" ht="33" customHeight="1" thickBot="1" x14ac:dyDescent="0.25">
      <c r="A28" s="132" t="s">
        <v>263</v>
      </c>
      <c r="B28" s="133">
        <v>0</v>
      </c>
      <c r="C28" s="133">
        <v>0</v>
      </c>
      <c r="D28" s="133">
        <v>0</v>
      </c>
      <c r="E28" s="133">
        <v>0</v>
      </c>
      <c r="F28" s="133">
        <v>0</v>
      </c>
      <c r="G28" s="133">
        <v>0</v>
      </c>
      <c r="H28" s="133">
        <v>0</v>
      </c>
      <c r="I28" s="133">
        <v>0</v>
      </c>
      <c r="J28" s="133">
        <v>0</v>
      </c>
      <c r="K28" s="133">
        <v>0</v>
      </c>
      <c r="L28" s="133">
        <v>0</v>
      </c>
      <c r="M28" s="133">
        <v>0</v>
      </c>
      <c r="N28" s="133">
        <v>0</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1">
        <v>0</v>
      </c>
    </row>
    <row r="30" spans="1:14" ht="33"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1">
        <v>0</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1">
        <v>0</v>
      </c>
    </row>
    <row r="32" spans="1:14" ht="33" customHeight="1" thickBot="1" x14ac:dyDescent="0.25">
      <c r="A32" s="80" t="s">
        <v>267</v>
      </c>
      <c r="B32" s="129">
        <v>0</v>
      </c>
      <c r="C32" s="129">
        <v>0</v>
      </c>
      <c r="D32" s="129">
        <v>0</v>
      </c>
      <c r="E32" s="129">
        <v>0</v>
      </c>
      <c r="F32" s="129">
        <v>0</v>
      </c>
      <c r="G32" s="129">
        <v>0</v>
      </c>
      <c r="H32" s="129">
        <v>0</v>
      </c>
      <c r="I32" s="129">
        <v>0</v>
      </c>
      <c r="J32" s="129">
        <v>0</v>
      </c>
      <c r="K32" s="129">
        <v>0</v>
      </c>
      <c r="L32" s="129">
        <v>0</v>
      </c>
      <c r="M32" s="129">
        <v>0</v>
      </c>
      <c r="N32" s="131">
        <v>0</v>
      </c>
    </row>
    <row r="33" spans="1:14" ht="33" customHeight="1" thickBot="1" x14ac:dyDescent="0.25">
      <c r="A33" s="132" t="s">
        <v>268</v>
      </c>
      <c r="B33" s="134">
        <v>0</v>
      </c>
      <c r="C33" s="134">
        <v>0</v>
      </c>
      <c r="D33" s="134">
        <v>144.9</v>
      </c>
      <c r="E33" s="134">
        <v>0</v>
      </c>
      <c r="F33" s="134">
        <v>0</v>
      </c>
      <c r="G33" s="134">
        <v>0</v>
      </c>
      <c r="H33" s="134">
        <v>0</v>
      </c>
      <c r="I33" s="134">
        <v>0</v>
      </c>
      <c r="J33" s="134">
        <v>0</v>
      </c>
      <c r="K33" s="134">
        <v>0</v>
      </c>
      <c r="L33" s="134">
        <v>0</v>
      </c>
      <c r="M33" s="134">
        <v>0</v>
      </c>
      <c r="N33" s="134">
        <v>144.9</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67">
        <v>0</v>
      </c>
    </row>
    <row r="35" spans="1:14" ht="33" customHeight="1" thickBot="1" x14ac:dyDescent="0.25">
      <c r="A35" s="80" t="s">
        <v>270</v>
      </c>
      <c r="B35" s="129">
        <v>0</v>
      </c>
      <c r="C35" s="129">
        <v>0</v>
      </c>
      <c r="D35" s="129">
        <v>144.9</v>
      </c>
      <c r="E35" s="129">
        <v>0</v>
      </c>
      <c r="F35" s="129">
        <v>0</v>
      </c>
      <c r="G35" s="129">
        <v>0</v>
      </c>
      <c r="H35" s="129">
        <v>0</v>
      </c>
      <c r="I35" s="129">
        <v>0</v>
      </c>
      <c r="J35" s="129">
        <v>0</v>
      </c>
      <c r="K35" s="129">
        <v>0</v>
      </c>
      <c r="L35" s="129">
        <v>0</v>
      </c>
      <c r="M35" s="129">
        <v>0</v>
      </c>
      <c r="N35" s="167">
        <v>144.9</v>
      </c>
    </row>
    <row r="36" spans="1:14" ht="33" customHeight="1" thickBot="1" x14ac:dyDescent="0.25">
      <c r="A36" s="132" t="s">
        <v>271</v>
      </c>
      <c r="B36" s="133">
        <v>315931.20500000019</v>
      </c>
      <c r="C36" s="133">
        <v>207467.14</v>
      </c>
      <c r="D36" s="133">
        <v>223438.75999999995</v>
      </c>
      <c r="E36" s="133">
        <v>368989.40000000014</v>
      </c>
      <c r="F36" s="133">
        <v>413149.30000000005</v>
      </c>
      <c r="G36" s="133">
        <v>389924.94</v>
      </c>
      <c r="H36" s="133">
        <v>344427.89000000013</v>
      </c>
      <c r="I36" s="133">
        <v>417841.57999999967</v>
      </c>
      <c r="J36" s="133">
        <v>260373.67000000027</v>
      </c>
      <c r="K36" s="133">
        <v>255589.98999999964</v>
      </c>
      <c r="L36" s="133">
        <v>232008.13</v>
      </c>
      <c r="M36" s="133">
        <v>132335.13099999999</v>
      </c>
      <c r="N36" s="133">
        <v>3561477.1359999995</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67">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67">
        <v>0</v>
      </c>
    </row>
    <row r="39" spans="1:14" ht="33" customHeight="1" x14ac:dyDescent="0.2">
      <c r="A39" s="80" t="s">
        <v>274</v>
      </c>
      <c r="B39" s="129">
        <v>19599.097550114893</v>
      </c>
      <c r="C39" s="129">
        <v>6560.16</v>
      </c>
      <c r="D39" s="129">
        <v>4957.2</v>
      </c>
      <c r="E39" s="129">
        <v>589.34999999999991</v>
      </c>
      <c r="F39" s="129">
        <v>0</v>
      </c>
      <c r="G39" s="129">
        <v>0</v>
      </c>
      <c r="H39" s="129">
        <v>0</v>
      </c>
      <c r="I39" s="129">
        <v>382.65</v>
      </c>
      <c r="J39" s="129">
        <v>6299.0746232585498</v>
      </c>
      <c r="K39" s="129">
        <v>5884.20537674145</v>
      </c>
      <c r="L39" s="129">
        <v>2625.14</v>
      </c>
      <c r="M39" s="129">
        <v>8407.6209999999992</v>
      </c>
      <c r="N39" s="167">
        <v>55304.498550114891</v>
      </c>
    </row>
    <row r="40" spans="1:14" ht="33" customHeight="1" x14ac:dyDescent="0.2">
      <c r="A40" s="80" t="s">
        <v>275</v>
      </c>
      <c r="B40" s="129">
        <v>77152.715325648634</v>
      </c>
      <c r="C40" s="129">
        <v>67284.095169772816</v>
      </c>
      <c r="D40" s="129">
        <v>133539.33482726058</v>
      </c>
      <c r="E40" s="129">
        <v>295471.32183220482</v>
      </c>
      <c r="F40" s="129">
        <v>261517.17595449003</v>
      </c>
      <c r="G40" s="129">
        <v>230960.40393989827</v>
      </c>
      <c r="H40" s="129">
        <v>189087.91668171281</v>
      </c>
      <c r="I40" s="129">
        <v>222898.14332663763</v>
      </c>
      <c r="J40" s="129">
        <v>131928.18454293601</v>
      </c>
      <c r="K40" s="129">
        <v>160726.60027314999</v>
      </c>
      <c r="L40" s="129">
        <v>142681.46182222699</v>
      </c>
      <c r="M40" s="129">
        <v>41752.551799482906</v>
      </c>
      <c r="N40" s="167">
        <v>1954999.9054954213</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67">
        <v>0</v>
      </c>
    </row>
    <row r="42" spans="1:14" ht="33" customHeight="1" x14ac:dyDescent="0.2">
      <c r="A42" s="80" t="s">
        <v>277</v>
      </c>
      <c r="B42" s="129">
        <v>194589.05627573995</v>
      </c>
      <c r="C42" s="129">
        <v>103066.79067441018</v>
      </c>
      <c r="D42" s="129">
        <v>79724.521320042855</v>
      </c>
      <c r="E42" s="129">
        <v>16546.199827260647</v>
      </c>
      <c r="F42" s="129">
        <v>7562.09</v>
      </c>
      <c r="G42" s="129">
        <v>9716.92</v>
      </c>
      <c r="H42" s="129">
        <v>7210.7187257306296</v>
      </c>
      <c r="I42" s="129">
        <v>24874.949712065238</v>
      </c>
      <c r="J42" s="129">
        <v>22505.011562204101</v>
      </c>
      <c r="K42" s="129">
        <v>7744.07</v>
      </c>
      <c r="L42" s="129">
        <v>6101.62</v>
      </c>
      <c r="M42" s="129">
        <v>51942.669999999991</v>
      </c>
      <c r="N42" s="167">
        <v>531584.61809745349</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67">
        <v>0</v>
      </c>
    </row>
    <row r="44" spans="1:14" ht="33" customHeight="1" x14ac:dyDescent="0.2">
      <c r="A44" s="80" t="s">
        <v>279</v>
      </c>
      <c r="B44" s="129">
        <v>0</v>
      </c>
      <c r="C44" s="129">
        <v>0</v>
      </c>
      <c r="D44" s="129">
        <v>2126.75</v>
      </c>
      <c r="E44" s="129">
        <v>0</v>
      </c>
      <c r="F44" s="129">
        <v>0</v>
      </c>
      <c r="G44" s="129">
        <v>0</v>
      </c>
      <c r="H44" s="129">
        <v>0</v>
      </c>
      <c r="I44" s="129">
        <v>0</v>
      </c>
      <c r="J44" s="129">
        <v>0</v>
      </c>
      <c r="K44" s="129">
        <v>2007.98</v>
      </c>
      <c r="L44" s="129">
        <v>1974.3</v>
      </c>
      <c r="M44" s="129">
        <v>1022.84</v>
      </c>
      <c r="N44" s="167">
        <v>7131.87</v>
      </c>
    </row>
    <row r="45" spans="1:14" ht="33" customHeight="1" x14ac:dyDescent="0.2">
      <c r="A45" s="80" t="s">
        <v>280</v>
      </c>
      <c r="B45" s="129">
        <v>24590.335848496681</v>
      </c>
      <c r="C45" s="129">
        <v>30556.094155816994</v>
      </c>
      <c r="D45" s="129">
        <v>3090.9538526965198</v>
      </c>
      <c r="E45" s="129">
        <v>56382.528340534722</v>
      </c>
      <c r="F45" s="129">
        <v>144070.03404550999</v>
      </c>
      <c r="G45" s="129">
        <v>149247.61606010172</v>
      </c>
      <c r="H45" s="129">
        <v>148129.25459255665</v>
      </c>
      <c r="I45" s="129">
        <v>169685.83696129679</v>
      </c>
      <c r="J45" s="129">
        <v>99641.399271601593</v>
      </c>
      <c r="K45" s="129">
        <v>79227.134350108201</v>
      </c>
      <c r="L45" s="129">
        <v>78625.608177773</v>
      </c>
      <c r="M45" s="129">
        <v>29209.448200517108</v>
      </c>
      <c r="N45" s="167">
        <v>1012456.2438570098</v>
      </c>
    </row>
    <row r="46" spans="1:14" ht="33" customHeight="1" x14ac:dyDescent="0.2">
      <c r="A46" s="80" t="s">
        <v>281</v>
      </c>
      <c r="B46" s="129">
        <v>0</v>
      </c>
      <c r="C46" s="129">
        <v>0</v>
      </c>
      <c r="D46" s="129">
        <v>0</v>
      </c>
      <c r="E46" s="129">
        <v>0</v>
      </c>
      <c r="F46" s="129">
        <v>0</v>
      </c>
      <c r="G46" s="129">
        <v>0</v>
      </c>
      <c r="H46" s="129">
        <v>0</v>
      </c>
      <c r="I46" s="129">
        <v>0</v>
      </c>
      <c r="J46" s="129">
        <v>0</v>
      </c>
      <c r="K46" s="129">
        <v>0</v>
      </c>
      <c r="L46" s="129">
        <v>0</v>
      </c>
      <c r="M46" s="129">
        <v>0</v>
      </c>
      <c r="N46" s="167">
        <v>0</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67">
        <v>0</v>
      </c>
    </row>
    <row r="48" spans="1:14" ht="33"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33"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67">
        <v>0</v>
      </c>
    </row>
    <row r="50" spans="1:14" ht="33" customHeight="1" thickBot="1" x14ac:dyDescent="0.25">
      <c r="A50" s="132" t="s">
        <v>284</v>
      </c>
      <c r="B50" s="133">
        <v>832.27500000000009</v>
      </c>
      <c r="C50" s="133">
        <v>0</v>
      </c>
      <c r="D50" s="133">
        <v>0</v>
      </c>
      <c r="E50" s="133">
        <v>0</v>
      </c>
      <c r="F50" s="133">
        <v>0</v>
      </c>
      <c r="G50" s="133">
        <v>0</v>
      </c>
      <c r="H50" s="133">
        <v>0</v>
      </c>
      <c r="I50" s="133">
        <v>0</v>
      </c>
      <c r="J50" s="133">
        <v>0</v>
      </c>
      <c r="K50" s="133">
        <v>0</v>
      </c>
      <c r="L50" s="133">
        <v>0</v>
      </c>
      <c r="M50" s="133">
        <v>0</v>
      </c>
      <c r="N50" s="133">
        <v>832.27500000000009</v>
      </c>
    </row>
    <row r="51" spans="1:14" ht="33" customHeight="1" x14ac:dyDescent="0.2">
      <c r="A51" s="80" t="s">
        <v>285</v>
      </c>
      <c r="B51" s="129">
        <v>832.27500000000009</v>
      </c>
      <c r="C51" s="129">
        <v>0</v>
      </c>
      <c r="D51" s="129">
        <v>0</v>
      </c>
      <c r="E51" s="129">
        <v>0</v>
      </c>
      <c r="F51" s="129">
        <v>0</v>
      </c>
      <c r="G51" s="129">
        <v>0</v>
      </c>
      <c r="H51" s="129">
        <v>0</v>
      </c>
      <c r="I51" s="129">
        <v>0</v>
      </c>
      <c r="J51" s="129">
        <v>0</v>
      </c>
      <c r="K51" s="129">
        <v>0</v>
      </c>
      <c r="L51" s="129">
        <v>0</v>
      </c>
      <c r="M51" s="129">
        <v>0</v>
      </c>
      <c r="N51" s="167">
        <v>832.27500000000009</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67">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67">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67">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67">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67">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67">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67">
        <v>0</v>
      </c>
    </row>
    <row r="59" spans="1:14" ht="33" customHeight="1" x14ac:dyDescent="0.2">
      <c r="A59" s="80" t="s">
        <v>293</v>
      </c>
      <c r="B59" s="129">
        <v>0</v>
      </c>
      <c r="C59" s="129">
        <v>0</v>
      </c>
      <c r="D59" s="129">
        <v>0</v>
      </c>
      <c r="E59" s="129">
        <v>0</v>
      </c>
      <c r="F59" s="129">
        <v>0</v>
      </c>
      <c r="G59" s="129">
        <v>0</v>
      </c>
      <c r="H59" s="129">
        <v>0</v>
      </c>
      <c r="I59" s="129">
        <v>0</v>
      </c>
      <c r="J59" s="129">
        <v>0</v>
      </c>
      <c r="K59" s="129">
        <v>0</v>
      </c>
      <c r="L59" s="129">
        <v>0</v>
      </c>
      <c r="M59" s="129">
        <v>0</v>
      </c>
      <c r="N59" s="167">
        <v>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67">
        <v>0</v>
      </c>
    </row>
    <row r="61" spans="1:14" ht="33"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67">
        <v>0</v>
      </c>
    </row>
    <row r="63" spans="1:14" ht="33" customHeight="1" x14ac:dyDescent="0.2">
      <c r="A63" s="80" t="s">
        <v>297</v>
      </c>
      <c r="B63" s="129">
        <v>0</v>
      </c>
      <c r="C63" s="129">
        <v>0</v>
      </c>
      <c r="D63" s="129">
        <v>0</v>
      </c>
      <c r="E63" s="129">
        <v>0</v>
      </c>
      <c r="F63" s="129">
        <v>0</v>
      </c>
      <c r="G63" s="129">
        <v>0</v>
      </c>
      <c r="H63" s="129">
        <v>0</v>
      </c>
      <c r="I63" s="129">
        <v>0</v>
      </c>
      <c r="J63" s="129">
        <v>0</v>
      </c>
      <c r="K63" s="129">
        <v>0</v>
      </c>
      <c r="L63" s="129">
        <v>0</v>
      </c>
      <c r="M63" s="129">
        <v>0</v>
      </c>
      <c r="N63" s="167">
        <v>0</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67">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67">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67">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67">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67">
        <v>0</v>
      </c>
    </row>
    <row r="69" spans="1:14" ht="33" customHeight="1" thickBot="1" x14ac:dyDescent="0.25">
      <c r="A69" s="132" t="s">
        <v>303</v>
      </c>
      <c r="B69" s="133">
        <v>13131.38</v>
      </c>
      <c r="C69" s="133">
        <v>11250.66</v>
      </c>
      <c r="D69" s="133">
        <v>6001.76</v>
      </c>
      <c r="E69" s="133">
        <v>0</v>
      </c>
      <c r="F69" s="133">
        <v>0</v>
      </c>
      <c r="G69" s="133">
        <v>0</v>
      </c>
      <c r="H69" s="133">
        <v>0</v>
      </c>
      <c r="I69" s="133">
        <v>1208.48</v>
      </c>
      <c r="J69" s="133">
        <v>2590.4499999999998</v>
      </c>
      <c r="K69" s="133">
        <v>4075.49</v>
      </c>
      <c r="L69" s="133">
        <v>5635.81</v>
      </c>
      <c r="M69" s="133">
        <v>9051.1200000000008</v>
      </c>
      <c r="N69" s="133">
        <v>52945.150000000009</v>
      </c>
    </row>
    <row r="70" spans="1:14" ht="33" customHeight="1" x14ac:dyDescent="0.2">
      <c r="A70" s="80" t="s">
        <v>304</v>
      </c>
      <c r="B70" s="129">
        <v>0</v>
      </c>
      <c r="C70" s="129">
        <v>0</v>
      </c>
      <c r="D70" s="129">
        <v>0</v>
      </c>
      <c r="E70" s="129">
        <v>0</v>
      </c>
      <c r="F70" s="129">
        <v>0</v>
      </c>
      <c r="G70" s="129">
        <v>0</v>
      </c>
      <c r="H70" s="129">
        <v>0</v>
      </c>
      <c r="I70" s="129">
        <v>0</v>
      </c>
      <c r="J70" s="129">
        <v>1192.52</v>
      </c>
      <c r="K70" s="129">
        <v>4075.49</v>
      </c>
      <c r="L70" s="129">
        <v>5635.81</v>
      </c>
      <c r="M70" s="129">
        <v>9051.1200000000008</v>
      </c>
      <c r="N70" s="167">
        <v>19954.940000000002</v>
      </c>
    </row>
    <row r="71" spans="1:14" ht="33" customHeight="1" x14ac:dyDescent="0.2">
      <c r="A71" s="80" t="s">
        <v>305</v>
      </c>
      <c r="B71" s="129">
        <v>0</v>
      </c>
      <c r="C71" s="129">
        <v>0</v>
      </c>
      <c r="D71" s="129">
        <v>0</v>
      </c>
      <c r="E71" s="129">
        <v>0</v>
      </c>
      <c r="F71" s="129">
        <v>0</v>
      </c>
      <c r="G71" s="129">
        <v>0</v>
      </c>
      <c r="H71" s="129">
        <v>0</v>
      </c>
      <c r="I71" s="129">
        <v>0</v>
      </c>
      <c r="J71" s="129">
        <v>0</v>
      </c>
      <c r="K71" s="129">
        <v>0</v>
      </c>
      <c r="L71" s="129">
        <v>0</v>
      </c>
      <c r="M71" s="129">
        <v>0</v>
      </c>
      <c r="N71" s="167">
        <v>0</v>
      </c>
    </row>
    <row r="72" spans="1:14" ht="33" customHeight="1" x14ac:dyDescent="0.2">
      <c r="A72" s="80" t="s">
        <v>306</v>
      </c>
      <c r="B72" s="129">
        <v>0</v>
      </c>
      <c r="C72" s="129">
        <v>0</v>
      </c>
      <c r="D72" s="129">
        <v>0</v>
      </c>
      <c r="E72" s="129">
        <v>0</v>
      </c>
      <c r="F72" s="129">
        <v>0</v>
      </c>
      <c r="G72" s="129">
        <v>0</v>
      </c>
      <c r="H72" s="129">
        <v>0</v>
      </c>
      <c r="I72" s="129">
        <v>0</v>
      </c>
      <c r="J72" s="129">
        <v>0</v>
      </c>
      <c r="K72" s="129">
        <v>0</v>
      </c>
      <c r="L72" s="129">
        <v>0</v>
      </c>
      <c r="M72" s="129">
        <v>0</v>
      </c>
      <c r="N72" s="167">
        <v>0</v>
      </c>
    </row>
    <row r="73" spans="1:14" ht="33" customHeight="1" x14ac:dyDescent="0.2">
      <c r="A73" s="80" t="s">
        <v>307</v>
      </c>
      <c r="B73" s="129">
        <v>0</v>
      </c>
      <c r="C73" s="129">
        <v>0</v>
      </c>
      <c r="D73" s="129">
        <v>0</v>
      </c>
      <c r="E73" s="129">
        <v>0</v>
      </c>
      <c r="F73" s="129">
        <v>0</v>
      </c>
      <c r="G73" s="129">
        <v>0</v>
      </c>
      <c r="H73" s="129">
        <v>0</v>
      </c>
      <c r="I73" s="129">
        <v>0</v>
      </c>
      <c r="J73" s="129">
        <v>0</v>
      </c>
      <c r="K73" s="129">
        <v>0</v>
      </c>
      <c r="L73" s="129">
        <v>0</v>
      </c>
      <c r="M73" s="129">
        <v>0</v>
      </c>
      <c r="N73" s="167">
        <v>0</v>
      </c>
    </row>
    <row r="74" spans="1:14" ht="33" customHeight="1" x14ac:dyDescent="0.2">
      <c r="A74" s="80" t="s">
        <v>308</v>
      </c>
      <c r="B74" s="129">
        <v>0</v>
      </c>
      <c r="C74" s="129">
        <v>0</v>
      </c>
      <c r="D74" s="129">
        <v>0</v>
      </c>
      <c r="E74" s="129">
        <v>0</v>
      </c>
      <c r="F74" s="129">
        <v>0</v>
      </c>
      <c r="G74" s="129">
        <v>0</v>
      </c>
      <c r="H74" s="129">
        <v>0</v>
      </c>
      <c r="I74" s="129">
        <v>0</v>
      </c>
      <c r="J74" s="129">
        <v>0</v>
      </c>
      <c r="K74" s="129">
        <v>0</v>
      </c>
      <c r="L74" s="129">
        <v>0</v>
      </c>
      <c r="M74" s="129">
        <v>0</v>
      </c>
      <c r="N74" s="167">
        <v>0</v>
      </c>
    </row>
    <row r="75" spans="1:14" ht="33" customHeight="1" x14ac:dyDescent="0.2">
      <c r="A75" s="80" t="s">
        <v>309</v>
      </c>
      <c r="B75" s="129">
        <v>0</v>
      </c>
      <c r="C75" s="129">
        <v>0</v>
      </c>
      <c r="D75" s="129">
        <v>0</v>
      </c>
      <c r="E75" s="129">
        <v>0</v>
      </c>
      <c r="F75" s="129">
        <v>0</v>
      </c>
      <c r="G75" s="129">
        <v>0</v>
      </c>
      <c r="H75" s="129">
        <v>0</v>
      </c>
      <c r="I75" s="129">
        <v>1208.48</v>
      </c>
      <c r="J75" s="129">
        <v>1397.93</v>
      </c>
      <c r="K75" s="129">
        <v>0</v>
      </c>
      <c r="L75" s="129">
        <v>0</v>
      </c>
      <c r="M75" s="129">
        <v>0</v>
      </c>
      <c r="N75" s="167">
        <v>2606.41</v>
      </c>
    </row>
    <row r="76" spans="1:14" ht="33" customHeight="1" x14ac:dyDescent="0.2">
      <c r="A76" s="80" t="s">
        <v>310</v>
      </c>
      <c r="B76" s="129">
        <v>0</v>
      </c>
      <c r="C76" s="129">
        <v>0</v>
      </c>
      <c r="D76" s="129">
        <v>0</v>
      </c>
      <c r="E76" s="129">
        <v>0</v>
      </c>
      <c r="F76" s="129">
        <v>0</v>
      </c>
      <c r="G76" s="129">
        <v>0</v>
      </c>
      <c r="H76" s="129">
        <v>0</v>
      </c>
      <c r="I76" s="129">
        <v>0</v>
      </c>
      <c r="J76" s="129">
        <v>0</v>
      </c>
      <c r="K76" s="129">
        <v>0</v>
      </c>
      <c r="L76" s="129">
        <v>0</v>
      </c>
      <c r="M76" s="129">
        <v>0</v>
      </c>
      <c r="N76" s="167">
        <v>0</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67">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67">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67">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67">
        <v>0</v>
      </c>
    </row>
    <row r="81" spans="1:14" ht="33" customHeight="1" x14ac:dyDescent="0.2">
      <c r="A81" s="80" t="s">
        <v>315</v>
      </c>
      <c r="B81" s="129">
        <v>0</v>
      </c>
      <c r="C81" s="129">
        <v>0</v>
      </c>
      <c r="D81" s="129">
        <v>0</v>
      </c>
      <c r="E81" s="129">
        <v>0</v>
      </c>
      <c r="F81" s="129">
        <v>0</v>
      </c>
      <c r="G81" s="129">
        <v>0</v>
      </c>
      <c r="H81" s="129">
        <v>0</v>
      </c>
      <c r="I81" s="129">
        <v>0</v>
      </c>
      <c r="J81" s="129">
        <v>0</v>
      </c>
      <c r="K81" s="129">
        <v>0</v>
      </c>
      <c r="L81" s="129">
        <v>0</v>
      </c>
      <c r="M81" s="129">
        <v>0</v>
      </c>
      <c r="N81" s="167">
        <v>0</v>
      </c>
    </row>
    <row r="82" spans="1:14" ht="33" customHeight="1" x14ac:dyDescent="0.2">
      <c r="A82" s="80" t="s">
        <v>316</v>
      </c>
      <c r="B82" s="129">
        <v>13131.38</v>
      </c>
      <c r="C82" s="129">
        <v>11250.66</v>
      </c>
      <c r="D82" s="129">
        <v>6001.76</v>
      </c>
      <c r="E82" s="129">
        <v>0</v>
      </c>
      <c r="F82" s="129">
        <v>0</v>
      </c>
      <c r="G82" s="129">
        <v>0</v>
      </c>
      <c r="H82" s="129">
        <v>0</v>
      </c>
      <c r="I82" s="129">
        <v>0</v>
      </c>
      <c r="J82" s="129">
        <v>0</v>
      </c>
      <c r="K82" s="129">
        <v>0</v>
      </c>
      <c r="L82" s="129">
        <v>0</v>
      </c>
      <c r="M82" s="129">
        <v>0</v>
      </c>
      <c r="N82" s="167">
        <v>30383.800000000003</v>
      </c>
    </row>
    <row r="83" spans="1:14" ht="33" customHeight="1" x14ac:dyDescent="0.2">
      <c r="A83" s="80" t="s">
        <v>317</v>
      </c>
      <c r="B83" s="129">
        <v>0</v>
      </c>
      <c r="C83" s="129">
        <v>0</v>
      </c>
      <c r="D83" s="129">
        <v>0</v>
      </c>
      <c r="E83" s="129">
        <v>0</v>
      </c>
      <c r="F83" s="129">
        <v>0</v>
      </c>
      <c r="G83" s="129">
        <v>0</v>
      </c>
      <c r="H83" s="129">
        <v>0</v>
      </c>
      <c r="I83" s="129">
        <v>0</v>
      </c>
      <c r="J83" s="129">
        <v>0</v>
      </c>
      <c r="K83" s="129">
        <v>0</v>
      </c>
      <c r="L83" s="129">
        <v>0</v>
      </c>
      <c r="M83" s="129">
        <v>0</v>
      </c>
      <c r="N83" s="167">
        <v>0</v>
      </c>
    </row>
    <row r="84" spans="1:14" ht="33"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67">
        <v>0</v>
      </c>
    </row>
    <row r="85" spans="1:14" ht="33" customHeight="1" thickBot="1" x14ac:dyDescent="0.25">
      <c r="A85" s="132" t="s">
        <v>319</v>
      </c>
      <c r="B85" s="133">
        <v>0</v>
      </c>
      <c r="C85" s="133">
        <v>0</v>
      </c>
      <c r="D85" s="133">
        <v>0</v>
      </c>
      <c r="E85" s="133">
        <v>0</v>
      </c>
      <c r="F85" s="133">
        <v>0</v>
      </c>
      <c r="G85" s="133">
        <v>0</v>
      </c>
      <c r="H85" s="133">
        <v>0</v>
      </c>
      <c r="I85" s="133">
        <v>0</v>
      </c>
      <c r="J85" s="133">
        <v>0</v>
      </c>
      <c r="K85" s="133">
        <v>0</v>
      </c>
      <c r="L85" s="133">
        <v>0</v>
      </c>
      <c r="M85" s="133">
        <v>0</v>
      </c>
      <c r="N85" s="133">
        <v>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67">
        <v>0</v>
      </c>
    </row>
    <row r="87" spans="1:14" ht="33" customHeight="1" x14ac:dyDescent="0.2">
      <c r="A87" s="80" t="s">
        <v>321</v>
      </c>
      <c r="B87" s="129">
        <v>0</v>
      </c>
      <c r="C87" s="129">
        <v>0</v>
      </c>
      <c r="D87" s="129">
        <v>0</v>
      </c>
      <c r="E87" s="129">
        <v>0</v>
      </c>
      <c r="F87" s="129">
        <v>0</v>
      </c>
      <c r="G87" s="129">
        <v>0</v>
      </c>
      <c r="H87" s="129">
        <v>0</v>
      </c>
      <c r="I87" s="129">
        <v>0</v>
      </c>
      <c r="J87" s="129">
        <v>0</v>
      </c>
      <c r="K87" s="129">
        <v>0</v>
      </c>
      <c r="L87" s="129">
        <v>0</v>
      </c>
      <c r="M87" s="129">
        <v>0</v>
      </c>
      <c r="N87" s="167">
        <v>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67">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67">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67">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67">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329</v>
      </c>
      <c r="B97" s="133">
        <v>10601.779999999999</v>
      </c>
      <c r="C97" s="133">
        <v>6883.2000000000007</v>
      </c>
      <c r="D97" s="133">
        <v>8335.9</v>
      </c>
      <c r="E97" s="133">
        <v>5677.3</v>
      </c>
      <c r="F97" s="133">
        <v>9483.64</v>
      </c>
      <c r="G97" s="133">
        <v>23060.18</v>
      </c>
      <c r="H97" s="133">
        <v>21016.86</v>
      </c>
      <c r="I97" s="133">
        <v>8411.6200000000026</v>
      </c>
      <c r="J97" s="133">
        <v>8318.48</v>
      </c>
      <c r="K97" s="133">
        <v>8374.0400000000009</v>
      </c>
      <c r="L97" s="133">
        <v>0</v>
      </c>
      <c r="M97" s="133">
        <v>4236.4800000000005</v>
      </c>
      <c r="N97" s="133">
        <v>114399.48000000001</v>
      </c>
    </row>
    <row r="98" spans="1:14" ht="33" customHeight="1" x14ac:dyDescent="0.2">
      <c r="A98" s="80" t="s">
        <v>330</v>
      </c>
      <c r="B98" s="129">
        <v>0</v>
      </c>
      <c r="C98" s="129">
        <v>0</v>
      </c>
      <c r="D98" s="129">
        <v>0</v>
      </c>
      <c r="E98" s="129">
        <v>0</v>
      </c>
      <c r="F98" s="129">
        <v>0</v>
      </c>
      <c r="G98" s="129">
        <v>17633.600000000002</v>
      </c>
      <c r="H98" s="129">
        <v>11544.380000000001</v>
      </c>
      <c r="I98" s="129">
        <v>1.5399999999999636</v>
      </c>
      <c r="J98" s="129">
        <v>0</v>
      </c>
      <c r="K98" s="129">
        <v>0</v>
      </c>
      <c r="L98" s="129">
        <v>0</v>
      </c>
      <c r="M98" s="129">
        <v>0</v>
      </c>
      <c r="N98" s="167">
        <v>29179.520000000004</v>
      </c>
    </row>
    <row r="99" spans="1:14" ht="33" customHeight="1" x14ac:dyDescent="0.2">
      <c r="A99" s="80" t="s">
        <v>331</v>
      </c>
      <c r="B99" s="129">
        <v>3732.7799999999997</v>
      </c>
      <c r="C99" s="129">
        <v>-10.079999999999927</v>
      </c>
      <c r="D99" s="129">
        <v>0</v>
      </c>
      <c r="E99" s="129">
        <v>1496.58</v>
      </c>
      <c r="F99" s="129">
        <v>0</v>
      </c>
      <c r="G99" s="129">
        <v>0</v>
      </c>
      <c r="H99" s="129">
        <v>0</v>
      </c>
      <c r="I99" s="129">
        <v>0</v>
      </c>
      <c r="J99" s="129">
        <v>1398.66</v>
      </c>
      <c r="K99" s="129">
        <v>0</v>
      </c>
      <c r="L99" s="129">
        <v>0</v>
      </c>
      <c r="M99" s="129">
        <v>0</v>
      </c>
      <c r="N99" s="167">
        <v>6617.94</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67">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67">
        <v>0</v>
      </c>
    </row>
    <row r="102" spans="1:14" ht="33" customHeight="1" x14ac:dyDescent="0.2">
      <c r="A102" s="80" t="s">
        <v>334</v>
      </c>
      <c r="B102" s="129">
        <v>6869</v>
      </c>
      <c r="C102" s="129">
        <v>6893.2800000000007</v>
      </c>
      <c r="D102" s="129">
        <v>8335.9</v>
      </c>
      <c r="E102" s="129">
        <v>4180.72</v>
      </c>
      <c r="F102" s="129">
        <v>9483.64</v>
      </c>
      <c r="G102" s="129">
        <v>5426.58</v>
      </c>
      <c r="H102" s="129">
        <v>9472.48</v>
      </c>
      <c r="I102" s="129">
        <v>8410.0800000000017</v>
      </c>
      <c r="J102" s="129">
        <v>6919.82</v>
      </c>
      <c r="K102" s="129">
        <v>8374.0400000000009</v>
      </c>
      <c r="L102" s="129">
        <v>0</v>
      </c>
      <c r="M102" s="129">
        <v>4236.4800000000005</v>
      </c>
      <c r="N102" s="167">
        <v>78602.02</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67">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67">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67">
        <v>0</v>
      </c>
    </row>
    <row r="106" spans="1:14" ht="33" customHeight="1" thickBot="1" x14ac:dyDescent="0.25">
      <c r="A106" s="132" t="s">
        <v>336</v>
      </c>
      <c r="B106" s="133">
        <v>0</v>
      </c>
      <c r="C106" s="133">
        <v>400</v>
      </c>
      <c r="D106" s="133">
        <v>1375</v>
      </c>
      <c r="E106" s="133">
        <v>0</v>
      </c>
      <c r="F106" s="133">
        <v>0</v>
      </c>
      <c r="G106" s="133">
        <v>0</v>
      </c>
      <c r="H106" s="133">
        <v>0</v>
      </c>
      <c r="I106" s="133">
        <v>0</v>
      </c>
      <c r="J106" s="133">
        <v>0</v>
      </c>
      <c r="K106" s="133">
        <v>0</v>
      </c>
      <c r="L106" s="133">
        <v>0</v>
      </c>
      <c r="M106" s="133">
        <v>0</v>
      </c>
      <c r="N106" s="133">
        <v>1775</v>
      </c>
    </row>
    <row r="107" spans="1:14" ht="33" customHeight="1" x14ac:dyDescent="0.2">
      <c r="A107" s="80" t="s">
        <v>337</v>
      </c>
      <c r="B107" s="129">
        <v>0</v>
      </c>
      <c r="C107" s="129">
        <v>400</v>
      </c>
      <c r="D107" s="129">
        <v>1375</v>
      </c>
      <c r="E107" s="129">
        <v>0</v>
      </c>
      <c r="F107" s="129">
        <v>0</v>
      </c>
      <c r="G107" s="129">
        <v>0</v>
      </c>
      <c r="H107" s="129">
        <v>0</v>
      </c>
      <c r="I107" s="129">
        <v>0</v>
      </c>
      <c r="J107" s="129">
        <v>0</v>
      </c>
      <c r="K107" s="129">
        <v>0</v>
      </c>
      <c r="L107" s="129">
        <v>0</v>
      </c>
      <c r="M107" s="129">
        <v>0</v>
      </c>
      <c r="N107" s="167">
        <v>1775</v>
      </c>
    </row>
    <row r="108" spans="1:14" ht="33" customHeight="1" x14ac:dyDescent="0.2">
      <c r="A108" s="80" t="s">
        <v>338</v>
      </c>
      <c r="B108" s="129">
        <v>0</v>
      </c>
      <c r="C108" s="129">
        <v>0</v>
      </c>
      <c r="D108" s="129">
        <v>0</v>
      </c>
      <c r="E108" s="129">
        <v>0</v>
      </c>
      <c r="F108" s="129">
        <v>0</v>
      </c>
      <c r="G108" s="129">
        <v>0</v>
      </c>
      <c r="H108" s="129">
        <v>0</v>
      </c>
      <c r="I108" s="129">
        <v>0</v>
      </c>
      <c r="J108" s="129">
        <v>0</v>
      </c>
      <c r="K108" s="129">
        <v>0</v>
      </c>
      <c r="L108" s="129">
        <v>0</v>
      </c>
      <c r="M108" s="129">
        <v>0</v>
      </c>
      <c r="N108" s="167">
        <v>0</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67">
        <v>0</v>
      </c>
    </row>
    <row r="110" spans="1:14" ht="33"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33" customHeight="1" thickBot="1" x14ac:dyDescent="0.25">
      <c r="A111" s="81" t="s">
        <v>339</v>
      </c>
      <c r="B111" s="138">
        <v>0</v>
      </c>
      <c r="C111" s="138">
        <v>0</v>
      </c>
      <c r="D111" s="138">
        <v>0</v>
      </c>
      <c r="E111" s="138">
        <v>0</v>
      </c>
      <c r="F111" s="138">
        <v>0</v>
      </c>
      <c r="G111" s="138">
        <v>0</v>
      </c>
      <c r="H111" s="138">
        <v>0</v>
      </c>
      <c r="I111" s="138">
        <v>0</v>
      </c>
      <c r="J111" s="138">
        <v>0</v>
      </c>
      <c r="K111" s="138">
        <v>0</v>
      </c>
      <c r="L111" s="138">
        <v>0</v>
      </c>
      <c r="M111" s="138">
        <v>0</v>
      </c>
      <c r="N111" s="168">
        <v>0</v>
      </c>
    </row>
    <row r="112" spans="1:14" ht="33" customHeight="1" thickBot="1" x14ac:dyDescent="0.25">
      <c r="A112" s="169" t="s">
        <v>250</v>
      </c>
      <c r="B112" s="141">
        <v>341999.00000000023</v>
      </c>
      <c r="C112" s="141">
        <v>226001.00000000003</v>
      </c>
      <c r="D112" s="141">
        <v>244999.99999999994</v>
      </c>
      <c r="E112" s="141">
        <v>376000.00000000012</v>
      </c>
      <c r="F112" s="141">
        <v>424000.00000000006</v>
      </c>
      <c r="G112" s="141">
        <v>417000</v>
      </c>
      <c r="H112" s="141">
        <v>370000.00000000012</v>
      </c>
      <c r="I112" s="141">
        <v>429999.99999999965</v>
      </c>
      <c r="J112" s="141">
        <v>278000.00000000029</v>
      </c>
      <c r="K112" s="141">
        <v>277999.99999999959</v>
      </c>
      <c r="L112" s="141">
        <v>240002.68</v>
      </c>
      <c r="M112" s="141">
        <v>145622.731</v>
      </c>
      <c r="N112" s="141">
        <v>3771625.4110000003</v>
      </c>
    </row>
    <row r="113" spans="1:14" ht="33" customHeight="1" x14ac:dyDescent="0.2"/>
    <row r="114" spans="1:14" ht="33" customHeight="1" x14ac:dyDescent="0.2">
      <c r="A114" s="85"/>
    </row>
    <row r="115" spans="1:14" ht="33" customHeight="1" x14ac:dyDescent="0.2">
      <c r="A115" s="220" t="s">
        <v>405</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24" t="s">
        <v>237</v>
      </c>
      <c r="B117" s="125" t="s">
        <v>238</v>
      </c>
      <c r="C117" s="125" t="s">
        <v>239</v>
      </c>
      <c r="D117" s="125" t="s">
        <v>240</v>
      </c>
      <c r="E117" s="125" t="s">
        <v>241</v>
      </c>
      <c r="F117" s="125" t="s">
        <v>242</v>
      </c>
      <c r="G117" s="125" t="s">
        <v>243</v>
      </c>
      <c r="H117" s="125" t="s">
        <v>244</v>
      </c>
      <c r="I117" s="125" t="s">
        <v>245</v>
      </c>
      <c r="J117" s="125" t="s">
        <v>246</v>
      </c>
      <c r="K117" s="125" t="s">
        <v>247</v>
      </c>
      <c r="L117" s="125" t="s">
        <v>248</v>
      </c>
      <c r="M117" s="125" t="s">
        <v>249</v>
      </c>
      <c r="N117" s="126" t="s">
        <v>250</v>
      </c>
    </row>
    <row r="118" spans="1:14" ht="33" customHeight="1" thickBot="1" x14ac:dyDescent="0.25">
      <c r="A118" s="132" t="s">
        <v>251</v>
      </c>
      <c r="B118" s="133">
        <v>0</v>
      </c>
      <c r="C118" s="133">
        <v>719.52</v>
      </c>
      <c r="D118" s="133">
        <v>0</v>
      </c>
      <c r="E118" s="133">
        <v>0</v>
      </c>
      <c r="F118" s="133">
        <v>0</v>
      </c>
      <c r="G118" s="133">
        <v>0</v>
      </c>
      <c r="H118" s="133">
        <v>0</v>
      </c>
      <c r="I118" s="133">
        <v>0</v>
      </c>
      <c r="J118" s="133">
        <v>0</v>
      </c>
      <c r="K118" s="133">
        <v>0</v>
      </c>
      <c r="L118" s="133">
        <v>0</v>
      </c>
      <c r="M118" s="133">
        <v>0</v>
      </c>
      <c r="N118" s="133">
        <v>719.52</v>
      </c>
    </row>
    <row r="119" spans="1:14" ht="33" customHeight="1" x14ac:dyDescent="0.2">
      <c r="A119" s="77" t="s">
        <v>252</v>
      </c>
      <c r="B119" s="129">
        <v>0</v>
      </c>
      <c r="C119" s="129">
        <v>0</v>
      </c>
      <c r="D119" s="129">
        <v>0</v>
      </c>
      <c r="E119" s="129">
        <v>0</v>
      </c>
      <c r="F119" s="129">
        <v>0</v>
      </c>
      <c r="G119" s="129">
        <v>0</v>
      </c>
      <c r="H119" s="129">
        <v>0</v>
      </c>
      <c r="I119" s="129">
        <v>0</v>
      </c>
      <c r="J119" s="129">
        <v>0</v>
      </c>
      <c r="K119" s="129">
        <v>0</v>
      </c>
      <c r="L119" s="129">
        <v>0</v>
      </c>
      <c r="M119" s="129">
        <v>0</v>
      </c>
      <c r="N119" s="131">
        <v>0</v>
      </c>
    </row>
    <row r="120" spans="1:14" ht="33" customHeight="1" x14ac:dyDescent="0.2">
      <c r="A120" s="77" t="s">
        <v>234</v>
      </c>
      <c r="B120" s="129">
        <v>0</v>
      </c>
      <c r="C120" s="129">
        <v>0</v>
      </c>
      <c r="D120" s="129">
        <v>0</v>
      </c>
      <c r="E120" s="129">
        <v>0</v>
      </c>
      <c r="F120" s="129">
        <v>0</v>
      </c>
      <c r="G120" s="129">
        <v>0</v>
      </c>
      <c r="H120" s="129">
        <v>0</v>
      </c>
      <c r="I120" s="129">
        <v>0</v>
      </c>
      <c r="J120" s="129">
        <v>0</v>
      </c>
      <c r="K120" s="129">
        <v>0</v>
      </c>
      <c r="L120" s="129">
        <v>0</v>
      </c>
      <c r="M120" s="129">
        <v>0</v>
      </c>
      <c r="N120" s="131">
        <v>0</v>
      </c>
    </row>
    <row r="121" spans="1:14" ht="33" customHeight="1" x14ac:dyDescent="0.2">
      <c r="A121" s="77" t="s">
        <v>253</v>
      </c>
      <c r="B121" s="129">
        <v>0</v>
      </c>
      <c r="C121" s="129">
        <v>0</v>
      </c>
      <c r="D121" s="129">
        <v>0</v>
      </c>
      <c r="E121" s="129">
        <v>0</v>
      </c>
      <c r="F121" s="129">
        <v>0</v>
      </c>
      <c r="G121" s="129">
        <v>0</v>
      </c>
      <c r="H121" s="129">
        <v>0</v>
      </c>
      <c r="I121" s="129">
        <v>0</v>
      </c>
      <c r="J121" s="129">
        <v>0</v>
      </c>
      <c r="K121" s="129">
        <v>0</v>
      </c>
      <c r="L121" s="129">
        <v>0</v>
      </c>
      <c r="M121" s="129">
        <v>0</v>
      </c>
      <c r="N121" s="131">
        <v>0</v>
      </c>
    </row>
    <row r="122" spans="1:14" ht="33" customHeight="1" x14ac:dyDescent="0.2">
      <c r="A122" s="78" t="s">
        <v>254</v>
      </c>
      <c r="B122" s="129">
        <v>0</v>
      </c>
      <c r="C122" s="129">
        <v>0</v>
      </c>
      <c r="D122" s="129">
        <v>0</v>
      </c>
      <c r="E122" s="129">
        <v>0</v>
      </c>
      <c r="F122" s="129">
        <v>0</v>
      </c>
      <c r="G122" s="129">
        <v>0</v>
      </c>
      <c r="H122" s="129">
        <v>0</v>
      </c>
      <c r="I122" s="129">
        <v>0</v>
      </c>
      <c r="J122" s="129">
        <v>0</v>
      </c>
      <c r="K122" s="129">
        <v>0</v>
      </c>
      <c r="L122" s="129">
        <v>0</v>
      </c>
      <c r="M122" s="129">
        <v>0</v>
      </c>
      <c r="N122" s="131">
        <v>0</v>
      </c>
    </row>
    <row r="123" spans="1:14" ht="33" customHeight="1" thickBot="1" x14ac:dyDescent="0.25">
      <c r="A123" s="79" t="s">
        <v>255</v>
      </c>
      <c r="B123" s="131">
        <v>0</v>
      </c>
      <c r="C123" s="131">
        <v>719.52</v>
      </c>
      <c r="D123" s="131">
        <v>0</v>
      </c>
      <c r="E123" s="131">
        <v>0</v>
      </c>
      <c r="F123" s="131">
        <v>0</v>
      </c>
      <c r="G123" s="131">
        <v>0</v>
      </c>
      <c r="H123" s="131">
        <v>0</v>
      </c>
      <c r="I123" s="131">
        <v>0</v>
      </c>
      <c r="J123" s="131">
        <v>0</v>
      </c>
      <c r="K123" s="131">
        <v>0</v>
      </c>
      <c r="L123" s="131">
        <v>0</v>
      </c>
      <c r="M123" s="131">
        <v>0</v>
      </c>
      <c r="N123" s="131">
        <v>719.52</v>
      </c>
    </row>
    <row r="124" spans="1:14" ht="33" customHeight="1" thickBot="1" x14ac:dyDescent="0.25">
      <c r="A124" s="132" t="s">
        <v>256</v>
      </c>
      <c r="B124" s="133">
        <v>56692.499999999993</v>
      </c>
      <c r="C124" s="133">
        <v>57438.340000000004</v>
      </c>
      <c r="D124" s="133">
        <v>49022.879999999997</v>
      </c>
      <c r="E124" s="133">
        <v>56619.18</v>
      </c>
      <c r="F124" s="133">
        <v>48882.35</v>
      </c>
      <c r="G124" s="133">
        <v>40443.56</v>
      </c>
      <c r="H124" s="133">
        <v>35073.71</v>
      </c>
      <c r="I124" s="133">
        <v>57537.98</v>
      </c>
      <c r="J124" s="133">
        <v>35870.080000000002</v>
      </c>
      <c r="K124" s="133">
        <v>25768.809999999998</v>
      </c>
      <c r="L124" s="133">
        <v>31466.74</v>
      </c>
      <c r="M124" s="133">
        <v>37030.82</v>
      </c>
      <c r="N124" s="133">
        <v>531846.94999999995</v>
      </c>
    </row>
    <row r="125" spans="1:14" ht="33" customHeight="1" x14ac:dyDescent="0.2">
      <c r="A125" s="80" t="s">
        <v>257</v>
      </c>
      <c r="B125" s="129">
        <v>2850.24</v>
      </c>
      <c r="C125" s="129">
        <v>1487.91</v>
      </c>
      <c r="D125" s="129">
        <v>6406.13</v>
      </c>
      <c r="E125" s="129">
        <v>3907.24</v>
      </c>
      <c r="F125" s="129">
        <v>3096.08</v>
      </c>
      <c r="G125" s="129">
        <v>10124.24</v>
      </c>
      <c r="H125" s="129">
        <v>2364.37</v>
      </c>
      <c r="I125" s="129">
        <v>2295.84</v>
      </c>
      <c r="J125" s="129">
        <v>0</v>
      </c>
      <c r="K125" s="129">
        <v>0</v>
      </c>
      <c r="L125" s="129">
        <v>0</v>
      </c>
      <c r="M125" s="129">
        <v>0</v>
      </c>
      <c r="N125" s="131">
        <v>32532.049999999996</v>
      </c>
    </row>
    <row r="126" spans="1:14" ht="33" customHeight="1" x14ac:dyDescent="0.2">
      <c r="A126" s="80" t="s">
        <v>258</v>
      </c>
      <c r="B126" s="129">
        <v>47576.45</v>
      </c>
      <c r="C126" s="129">
        <v>49923.44</v>
      </c>
      <c r="D126" s="129">
        <v>39626.67</v>
      </c>
      <c r="E126" s="129">
        <v>45619.51</v>
      </c>
      <c r="F126" s="129">
        <v>39285.35</v>
      </c>
      <c r="G126" s="129">
        <v>22509.47</v>
      </c>
      <c r="H126" s="129">
        <v>24213.97</v>
      </c>
      <c r="I126" s="129">
        <v>49177.22</v>
      </c>
      <c r="J126" s="129">
        <v>23886.42</v>
      </c>
      <c r="K126" s="129">
        <v>19653.78</v>
      </c>
      <c r="L126" s="129">
        <v>26685.74</v>
      </c>
      <c r="M126" s="129">
        <v>28820.95</v>
      </c>
      <c r="N126" s="131">
        <v>416978.96999999991</v>
      </c>
    </row>
    <row r="127" spans="1:14" ht="33" customHeight="1" x14ac:dyDescent="0.2">
      <c r="A127" s="80" t="s">
        <v>259</v>
      </c>
      <c r="B127" s="129">
        <v>0</v>
      </c>
      <c r="C127" s="129">
        <v>0</v>
      </c>
      <c r="D127" s="129">
        <v>0</v>
      </c>
      <c r="E127" s="129">
        <v>0</v>
      </c>
      <c r="F127" s="129">
        <v>0</v>
      </c>
      <c r="G127" s="129">
        <v>0</v>
      </c>
      <c r="H127" s="129">
        <v>0</v>
      </c>
      <c r="I127" s="129">
        <v>0</v>
      </c>
      <c r="J127" s="129">
        <v>0</v>
      </c>
      <c r="K127" s="129">
        <v>0</v>
      </c>
      <c r="L127" s="129">
        <v>0</v>
      </c>
      <c r="M127" s="129">
        <v>0</v>
      </c>
      <c r="N127" s="131">
        <v>0</v>
      </c>
    </row>
    <row r="128" spans="1:14" ht="33" customHeight="1" x14ac:dyDescent="0.2">
      <c r="A128" s="80" t="s">
        <v>260</v>
      </c>
      <c r="B128" s="129">
        <v>3673.31</v>
      </c>
      <c r="C128" s="129">
        <v>3656.99</v>
      </c>
      <c r="D128" s="129">
        <v>1313.08</v>
      </c>
      <c r="E128" s="129">
        <v>3606.93</v>
      </c>
      <c r="F128" s="129">
        <v>3052.92</v>
      </c>
      <c r="G128" s="129">
        <v>4671.8500000000004</v>
      </c>
      <c r="H128" s="129">
        <v>4156.37</v>
      </c>
      <c r="I128" s="129">
        <v>800.12</v>
      </c>
      <c r="J128" s="129">
        <v>7797.66</v>
      </c>
      <c r="K128" s="129">
        <v>1427.03</v>
      </c>
      <c r="L128" s="129">
        <v>0</v>
      </c>
      <c r="M128" s="129">
        <v>4315.87</v>
      </c>
      <c r="N128" s="131">
        <v>38472.130000000005</v>
      </c>
    </row>
    <row r="129" spans="1:14" ht="33" customHeight="1" x14ac:dyDescent="0.2">
      <c r="A129" s="80" t="s">
        <v>261</v>
      </c>
      <c r="B129" s="129">
        <v>0</v>
      </c>
      <c r="C129" s="129">
        <v>0</v>
      </c>
      <c r="D129" s="129">
        <v>0</v>
      </c>
      <c r="E129" s="129">
        <v>0</v>
      </c>
      <c r="F129" s="129">
        <v>0</v>
      </c>
      <c r="G129" s="129">
        <v>0</v>
      </c>
      <c r="H129" s="129">
        <v>0</v>
      </c>
      <c r="I129" s="129">
        <v>0</v>
      </c>
      <c r="J129" s="129">
        <v>0</v>
      </c>
      <c r="K129" s="129">
        <v>0</v>
      </c>
      <c r="L129" s="129">
        <v>0</v>
      </c>
      <c r="M129" s="129">
        <v>0</v>
      </c>
      <c r="N129" s="131">
        <v>0</v>
      </c>
    </row>
    <row r="130" spans="1:14" ht="33" customHeight="1" thickBot="1" x14ac:dyDescent="0.25">
      <c r="A130" s="80" t="s">
        <v>262</v>
      </c>
      <c r="B130" s="129">
        <v>2592.5</v>
      </c>
      <c r="C130" s="129">
        <v>2370</v>
      </c>
      <c r="D130" s="129">
        <v>1677</v>
      </c>
      <c r="E130" s="129">
        <v>3485.5</v>
      </c>
      <c r="F130" s="129">
        <v>3448</v>
      </c>
      <c r="G130" s="129">
        <v>3138</v>
      </c>
      <c r="H130" s="129">
        <v>4339</v>
      </c>
      <c r="I130" s="129">
        <v>5264.8</v>
      </c>
      <c r="J130" s="129">
        <v>4186</v>
      </c>
      <c r="K130" s="129">
        <v>4688</v>
      </c>
      <c r="L130" s="129">
        <v>4781</v>
      </c>
      <c r="M130" s="129">
        <v>3894</v>
      </c>
      <c r="N130" s="131">
        <v>43863.8</v>
      </c>
    </row>
    <row r="131" spans="1:14" ht="33" customHeight="1" thickBot="1" x14ac:dyDescent="0.25">
      <c r="A131" s="132" t="s">
        <v>263</v>
      </c>
      <c r="B131" s="133">
        <v>0</v>
      </c>
      <c r="C131" s="133">
        <v>0</v>
      </c>
      <c r="D131" s="133">
        <v>0</v>
      </c>
      <c r="E131" s="133">
        <v>0</v>
      </c>
      <c r="F131" s="133">
        <v>0</v>
      </c>
      <c r="G131" s="133">
        <v>0</v>
      </c>
      <c r="H131" s="133">
        <v>0</v>
      </c>
      <c r="I131" s="133">
        <v>0</v>
      </c>
      <c r="J131" s="133">
        <v>0</v>
      </c>
      <c r="K131" s="133">
        <v>0</v>
      </c>
      <c r="L131" s="133">
        <v>0</v>
      </c>
      <c r="M131" s="133">
        <v>0</v>
      </c>
      <c r="N131" s="133">
        <v>0</v>
      </c>
    </row>
    <row r="132" spans="1:14" ht="33" customHeight="1" x14ac:dyDescent="0.2">
      <c r="A132" s="80" t="s">
        <v>264</v>
      </c>
      <c r="B132" s="129">
        <v>0</v>
      </c>
      <c r="C132" s="129">
        <v>0</v>
      </c>
      <c r="D132" s="129">
        <v>0</v>
      </c>
      <c r="E132" s="129">
        <v>0</v>
      </c>
      <c r="F132" s="129">
        <v>0</v>
      </c>
      <c r="G132" s="129">
        <v>0</v>
      </c>
      <c r="H132" s="129">
        <v>0</v>
      </c>
      <c r="I132" s="129">
        <v>0</v>
      </c>
      <c r="J132" s="129">
        <v>0</v>
      </c>
      <c r="K132" s="129">
        <v>0</v>
      </c>
      <c r="L132" s="129">
        <v>0</v>
      </c>
      <c r="M132" s="129">
        <v>0</v>
      </c>
      <c r="N132" s="131">
        <v>0</v>
      </c>
    </row>
    <row r="133" spans="1:14" ht="33" customHeight="1" x14ac:dyDescent="0.2">
      <c r="A133" s="80" t="s">
        <v>265</v>
      </c>
      <c r="B133" s="129">
        <v>0</v>
      </c>
      <c r="C133" s="129">
        <v>0</v>
      </c>
      <c r="D133" s="129">
        <v>0</v>
      </c>
      <c r="E133" s="129">
        <v>0</v>
      </c>
      <c r="F133" s="129">
        <v>0</v>
      </c>
      <c r="G133" s="129">
        <v>0</v>
      </c>
      <c r="H133" s="129">
        <v>0</v>
      </c>
      <c r="I133" s="129">
        <v>0</v>
      </c>
      <c r="J133" s="129">
        <v>0</v>
      </c>
      <c r="K133" s="129">
        <v>0</v>
      </c>
      <c r="L133" s="129">
        <v>0</v>
      </c>
      <c r="M133" s="129">
        <v>0</v>
      </c>
      <c r="N133" s="131">
        <v>0</v>
      </c>
    </row>
    <row r="134" spans="1:14" ht="33" customHeight="1" x14ac:dyDescent="0.2">
      <c r="A134" s="80" t="s">
        <v>266</v>
      </c>
      <c r="B134" s="129">
        <v>0</v>
      </c>
      <c r="C134" s="129">
        <v>0</v>
      </c>
      <c r="D134" s="129">
        <v>0</v>
      </c>
      <c r="E134" s="129">
        <v>0</v>
      </c>
      <c r="F134" s="129">
        <v>0</v>
      </c>
      <c r="G134" s="129">
        <v>0</v>
      </c>
      <c r="H134" s="129">
        <v>0</v>
      </c>
      <c r="I134" s="129">
        <v>0</v>
      </c>
      <c r="J134" s="129">
        <v>0</v>
      </c>
      <c r="K134" s="129">
        <v>0</v>
      </c>
      <c r="L134" s="129">
        <v>0</v>
      </c>
      <c r="M134" s="129">
        <v>0</v>
      </c>
      <c r="N134" s="131">
        <v>0</v>
      </c>
    </row>
    <row r="135" spans="1:14" ht="33" customHeight="1" thickBot="1" x14ac:dyDescent="0.25">
      <c r="A135" s="80" t="s">
        <v>267</v>
      </c>
      <c r="B135" s="129">
        <v>0</v>
      </c>
      <c r="C135" s="129">
        <v>0</v>
      </c>
      <c r="D135" s="129">
        <v>0</v>
      </c>
      <c r="E135" s="129">
        <v>0</v>
      </c>
      <c r="F135" s="129">
        <v>0</v>
      </c>
      <c r="G135" s="129">
        <v>0</v>
      </c>
      <c r="H135" s="129">
        <v>0</v>
      </c>
      <c r="I135" s="129">
        <v>0</v>
      </c>
      <c r="J135" s="129">
        <v>0</v>
      </c>
      <c r="K135" s="129">
        <v>0</v>
      </c>
      <c r="L135" s="129">
        <v>0</v>
      </c>
      <c r="M135" s="129">
        <v>0</v>
      </c>
      <c r="N135" s="131">
        <v>0</v>
      </c>
    </row>
    <row r="136" spans="1:14" ht="33" customHeight="1" thickBot="1" x14ac:dyDescent="0.25">
      <c r="A136" s="132" t="s">
        <v>268</v>
      </c>
      <c r="B136" s="134">
        <v>3716</v>
      </c>
      <c r="C136" s="134">
        <v>2558</v>
      </c>
      <c r="D136" s="134">
        <v>2250</v>
      </c>
      <c r="E136" s="134">
        <v>3462</v>
      </c>
      <c r="F136" s="134">
        <v>3254</v>
      </c>
      <c r="G136" s="134">
        <v>4198</v>
      </c>
      <c r="H136" s="134">
        <v>3956</v>
      </c>
      <c r="I136" s="134">
        <v>4062</v>
      </c>
      <c r="J136" s="134">
        <v>3512</v>
      </c>
      <c r="K136" s="134">
        <v>3794</v>
      </c>
      <c r="L136" s="134">
        <v>2928</v>
      </c>
      <c r="M136" s="134">
        <v>2738</v>
      </c>
      <c r="N136" s="134">
        <v>40428</v>
      </c>
    </row>
    <row r="137" spans="1:14" ht="33" customHeight="1" x14ac:dyDescent="0.2">
      <c r="A137" s="80" t="s">
        <v>269</v>
      </c>
      <c r="B137" s="129">
        <v>0</v>
      </c>
      <c r="C137" s="129">
        <v>0</v>
      </c>
      <c r="D137" s="129">
        <v>0</v>
      </c>
      <c r="E137" s="129">
        <v>0</v>
      </c>
      <c r="F137" s="129">
        <v>0</v>
      </c>
      <c r="G137" s="129">
        <v>0</v>
      </c>
      <c r="H137" s="129">
        <v>0</v>
      </c>
      <c r="I137" s="129">
        <v>0</v>
      </c>
      <c r="J137" s="129">
        <v>0</v>
      </c>
      <c r="K137" s="129">
        <v>0</v>
      </c>
      <c r="L137" s="129">
        <v>0</v>
      </c>
      <c r="M137" s="129">
        <v>0</v>
      </c>
      <c r="N137" s="167">
        <v>0</v>
      </c>
    </row>
    <row r="138" spans="1:14" ht="33" customHeight="1" thickBot="1" x14ac:dyDescent="0.25">
      <c r="A138" s="80" t="s">
        <v>270</v>
      </c>
      <c r="B138" s="129">
        <v>3716</v>
      </c>
      <c r="C138" s="129">
        <v>2558</v>
      </c>
      <c r="D138" s="129">
        <v>2250</v>
      </c>
      <c r="E138" s="129">
        <v>3462</v>
      </c>
      <c r="F138" s="129">
        <v>3254</v>
      </c>
      <c r="G138" s="129">
        <v>4198</v>
      </c>
      <c r="H138" s="129">
        <v>3956</v>
      </c>
      <c r="I138" s="129">
        <v>4062</v>
      </c>
      <c r="J138" s="129">
        <v>3512</v>
      </c>
      <c r="K138" s="129">
        <v>3794</v>
      </c>
      <c r="L138" s="129">
        <v>2928</v>
      </c>
      <c r="M138" s="129">
        <v>2738</v>
      </c>
      <c r="N138" s="167">
        <v>40428</v>
      </c>
    </row>
    <row r="139" spans="1:14" ht="33" customHeight="1" thickBot="1" x14ac:dyDescent="0.25">
      <c r="A139" s="132" t="s">
        <v>271</v>
      </c>
      <c r="B139" s="133">
        <v>270875.46000000002</v>
      </c>
      <c r="C139" s="133">
        <v>237644</v>
      </c>
      <c r="D139" s="133">
        <v>182847.28</v>
      </c>
      <c r="E139" s="133">
        <v>264420.22000000003</v>
      </c>
      <c r="F139" s="133">
        <v>358242.43</v>
      </c>
      <c r="G139" s="133">
        <v>361086.49</v>
      </c>
      <c r="H139" s="133">
        <v>380931.85</v>
      </c>
      <c r="I139" s="133">
        <v>312734.93</v>
      </c>
      <c r="J139" s="133">
        <v>321327.01999999996</v>
      </c>
      <c r="K139" s="133">
        <v>245453.09999999998</v>
      </c>
      <c r="L139" s="133">
        <v>210280.47</v>
      </c>
      <c r="M139" s="133">
        <v>92918.92</v>
      </c>
      <c r="N139" s="133">
        <v>3238762.17</v>
      </c>
    </row>
    <row r="140" spans="1:14" ht="33" customHeight="1" x14ac:dyDescent="0.2">
      <c r="A140" s="80" t="s">
        <v>272</v>
      </c>
      <c r="B140" s="129">
        <v>0</v>
      </c>
      <c r="C140" s="129">
        <v>0</v>
      </c>
      <c r="D140" s="129">
        <v>0</v>
      </c>
      <c r="E140" s="129">
        <v>0</v>
      </c>
      <c r="F140" s="129">
        <v>0</v>
      </c>
      <c r="G140" s="129">
        <v>0</v>
      </c>
      <c r="H140" s="129">
        <v>0</v>
      </c>
      <c r="I140" s="129">
        <v>0</v>
      </c>
      <c r="J140" s="129">
        <v>0</v>
      </c>
      <c r="K140" s="129">
        <v>0</v>
      </c>
      <c r="L140" s="129">
        <v>0</v>
      </c>
      <c r="M140" s="129">
        <v>0</v>
      </c>
      <c r="N140" s="167">
        <v>0</v>
      </c>
    </row>
    <row r="141" spans="1:14" ht="33" customHeight="1" x14ac:dyDescent="0.2">
      <c r="A141" s="80" t="s">
        <v>273</v>
      </c>
      <c r="B141" s="129">
        <v>0</v>
      </c>
      <c r="C141" s="129">
        <v>0</v>
      </c>
      <c r="D141" s="129">
        <v>0</v>
      </c>
      <c r="E141" s="129">
        <v>0</v>
      </c>
      <c r="F141" s="129">
        <v>0</v>
      </c>
      <c r="G141" s="129">
        <v>0</v>
      </c>
      <c r="H141" s="129">
        <v>0</v>
      </c>
      <c r="I141" s="129">
        <v>0</v>
      </c>
      <c r="J141" s="129">
        <v>0</v>
      </c>
      <c r="K141" s="129">
        <v>0</v>
      </c>
      <c r="L141" s="129">
        <v>0</v>
      </c>
      <c r="M141" s="129">
        <v>0</v>
      </c>
      <c r="N141" s="167">
        <v>0</v>
      </c>
    </row>
    <row r="142" spans="1:14" ht="33" customHeight="1" x14ac:dyDescent="0.2">
      <c r="A142" s="80" t="s">
        <v>274</v>
      </c>
      <c r="B142" s="129">
        <v>0</v>
      </c>
      <c r="C142" s="129">
        <v>0</v>
      </c>
      <c r="D142" s="129">
        <v>0</v>
      </c>
      <c r="E142" s="129">
        <v>0</v>
      </c>
      <c r="F142" s="129">
        <v>0</v>
      </c>
      <c r="G142" s="129">
        <v>0</v>
      </c>
      <c r="H142" s="129">
        <v>0</v>
      </c>
      <c r="I142" s="129">
        <v>0</v>
      </c>
      <c r="J142" s="129">
        <v>0</v>
      </c>
      <c r="K142" s="129">
        <v>0</v>
      </c>
      <c r="L142" s="129">
        <v>0</v>
      </c>
      <c r="M142" s="129">
        <v>0</v>
      </c>
      <c r="N142" s="167">
        <v>0</v>
      </c>
    </row>
    <row r="143" spans="1:14" ht="33" customHeight="1" x14ac:dyDescent="0.2">
      <c r="A143" s="80" t="s">
        <v>275</v>
      </c>
      <c r="B143" s="129">
        <v>73761.350000000006</v>
      </c>
      <c r="C143" s="129">
        <v>165234.67000000001</v>
      </c>
      <c r="D143" s="129">
        <v>59659.82</v>
      </c>
      <c r="E143" s="129">
        <v>24959.800000000003</v>
      </c>
      <c r="F143" s="129">
        <v>78404.28</v>
      </c>
      <c r="G143" s="129">
        <v>310289.39</v>
      </c>
      <c r="H143" s="129">
        <v>253206.78</v>
      </c>
      <c r="I143" s="129">
        <v>162931.62</v>
      </c>
      <c r="J143" s="129">
        <v>156348.68</v>
      </c>
      <c r="K143" s="129">
        <v>80003.66</v>
      </c>
      <c r="L143" s="129">
        <v>59474.31</v>
      </c>
      <c r="M143" s="129">
        <v>10651.74</v>
      </c>
      <c r="N143" s="167">
        <v>1434926.0999999999</v>
      </c>
    </row>
    <row r="144" spans="1:14" ht="33" customHeight="1" x14ac:dyDescent="0.2">
      <c r="A144" s="80" t="s">
        <v>276</v>
      </c>
      <c r="B144" s="129">
        <v>13696</v>
      </c>
      <c r="C144" s="129">
        <v>8445</v>
      </c>
      <c r="D144" s="129">
        <v>9757.2000000000007</v>
      </c>
      <c r="E144" s="129">
        <v>18045</v>
      </c>
      <c r="F144" s="129">
        <v>12790</v>
      </c>
      <c r="G144" s="129">
        <v>14472.6</v>
      </c>
      <c r="H144" s="129">
        <v>17483.400000000001</v>
      </c>
      <c r="I144" s="129">
        <v>15860.4</v>
      </c>
      <c r="J144" s="129">
        <v>14515.4</v>
      </c>
      <c r="K144" s="129">
        <v>15215.2</v>
      </c>
      <c r="L144" s="129">
        <v>11265</v>
      </c>
      <c r="M144" s="129">
        <v>12588</v>
      </c>
      <c r="N144" s="167">
        <v>164133.20000000001</v>
      </c>
    </row>
    <row r="145" spans="1:14" ht="33" customHeight="1" x14ac:dyDescent="0.2">
      <c r="A145" s="80" t="s">
        <v>277</v>
      </c>
      <c r="B145" s="129">
        <v>1317.82</v>
      </c>
      <c r="C145" s="129">
        <v>27834.33</v>
      </c>
      <c r="D145" s="129">
        <v>22806.82</v>
      </c>
      <c r="E145" s="129">
        <v>7310.32</v>
      </c>
      <c r="F145" s="129">
        <v>4919.7</v>
      </c>
      <c r="G145" s="129">
        <v>3339.7</v>
      </c>
      <c r="H145" s="129">
        <v>0</v>
      </c>
      <c r="I145" s="129">
        <v>0</v>
      </c>
      <c r="J145" s="129">
        <v>0</v>
      </c>
      <c r="K145" s="129">
        <v>0</v>
      </c>
      <c r="L145" s="129">
        <v>11365.74</v>
      </c>
      <c r="M145" s="129">
        <v>0</v>
      </c>
      <c r="N145" s="167">
        <v>78894.430000000008</v>
      </c>
    </row>
    <row r="146" spans="1:14" ht="33" customHeight="1" x14ac:dyDescent="0.2">
      <c r="A146" s="80" t="s">
        <v>278</v>
      </c>
      <c r="B146" s="129">
        <v>0</v>
      </c>
      <c r="C146" s="129">
        <v>0</v>
      </c>
      <c r="D146" s="129">
        <v>0</v>
      </c>
      <c r="E146" s="129">
        <v>0</v>
      </c>
      <c r="F146" s="129">
        <v>0</v>
      </c>
      <c r="G146" s="129">
        <v>0</v>
      </c>
      <c r="H146" s="129">
        <v>0</v>
      </c>
      <c r="I146" s="129">
        <v>0</v>
      </c>
      <c r="J146" s="129">
        <v>0</v>
      </c>
      <c r="K146" s="129">
        <v>0</v>
      </c>
      <c r="L146" s="129">
        <v>0</v>
      </c>
      <c r="M146" s="129">
        <v>0</v>
      </c>
      <c r="N146" s="167">
        <v>0</v>
      </c>
    </row>
    <row r="147" spans="1:14" ht="33" customHeight="1" x14ac:dyDescent="0.2">
      <c r="A147" s="80" t="s">
        <v>279</v>
      </c>
      <c r="B147" s="129">
        <v>0</v>
      </c>
      <c r="C147" s="129">
        <v>0</v>
      </c>
      <c r="D147" s="129">
        <v>0</v>
      </c>
      <c r="E147" s="129">
        <v>0</v>
      </c>
      <c r="F147" s="129">
        <v>0</v>
      </c>
      <c r="G147" s="129">
        <v>0</v>
      </c>
      <c r="H147" s="129">
        <v>0</v>
      </c>
      <c r="I147" s="129">
        <v>0</v>
      </c>
      <c r="J147" s="129">
        <v>0</v>
      </c>
      <c r="K147" s="129">
        <v>0</v>
      </c>
      <c r="L147" s="129">
        <v>0</v>
      </c>
      <c r="M147" s="129">
        <v>0</v>
      </c>
      <c r="N147" s="167">
        <v>0</v>
      </c>
    </row>
    <row r="148" spans="1:14" ht="33" customHeight="1" x14ac:dyDescent="0.2">
      <c r="A148" s="80" t="s">
        <v>280</v>
      </c>
      <c r="B148" s="129">
        <v>170227.81</v>
      </c>
      <c r="C148" s="129">
        <v>30387</v>
      </c>
      <c r="D148" s="129">
        <v>87218.44</v>
      </c>
      <c r="E148" s="129">
        <v>210995.10000000003</v>
      </c>
      <c r="F148" s="129">
        <v>255063.45</v>
      </c>
      <c r="G148" s="129">
        <v>24639.8</v>
      </c>
      <c r="H148" s="129">
        <v>100684.67</v>
      </c>
      <c r="I148" s="129">
        <v>122521.41</v>
      </c>
      <c r="J148" s="129">
        <v>139377.74</v>
      </c>
      <c r="K148" s="129">
        <v>145226.23999999999</v>
      </c>
      <c r="L148" s="129">
        <v>126172.42</v>
      </c>
      <c r="M148" s="129">
        <v>62411.68</v>
      </c>
      <c r="N148" s="167">
        <v>1474925.76</v>
      </c>
    </row>
    <row r="149" spans="1:14" ht="33" customHeight="1" x14ac:dyDescent="0.2">
      <c r="A149" s="80" t="s">
        <v>281</v>
      </c>
      <c r="B149" s="129">
        <v>600</v>
      </c>
      <c r="C149" s="129">
        <v>675</v>
      </c>
      <c r="D149" s="129">
        <v>980</v>
      </c>
      <c r="E149" s="129">
        <v>835</v>
      </c>
      <c r="F149" s="129">
        <v>950</v>
      </c>
      <c r="G149" s="129">
        <v>425</v>
      </c>
      <c r="H149" s="129">
        <v>0</v>
      </c>
      <c r="I149" s="129">
        <v>0</v>
      </c>
      <c r="J149" s="129">
        <v>0</v>
      </c>
      <c r="K149" s="129">
        <v>0</v>
      </c>
      <c r="L149" s="129">
        <v>0</v>
      </c>
      <c r="M149" s="129">
        <v>0</v>
      </c>
      <c r="N149" s="167">
        <v>4465</v>
      </c>
    </row>
    <row r="150" spans="1:14" ht="33" customHeight="1" thickBot="1" x14ac:dyDescent="0.25">
      <c r="A150" s="80" t="s">
        <v>282</v>
      </c>
      <c r="B150" s="129">
        <v>11272.48</v>
      </c>
      <c r="C150" s="129">
        <v>5068</v>
      </c>
      <c r="D150" s="129">
        <v>2425</v>
      </c>
      <c r="E150" s="129">
        <v>2275</v>
      </c>
      <c r="F150" s="129">
        <v>6115</v>
      </c>
      <c r="G150" s="129">
        <v>7920</v>
      </c>
      <c r="H150" s="129">
        <v>9557</v>
      </c>
      <c r="I150" s="129">
        <v>11421.5</v>
      </c>
      <c r="J150" s="129">
        <v>11085.2</v>
      </c>
      <c r="K150" s="129">
        <v>5008</v>
      </c>
      <c r="L150" s="129">
        <v>2003</v>
      </c>
      <c r="M150" s="129">
        <v>7267.5</v>
      </c>
      <c r="N150" s="167">
        <v>81417.679999999993</v>
      </c>
    </row>
    <row r="151" spans="1:14" ht="33" customHeight="1" thickBot="1" x14ac:dyDescent="0.25">
      <c r="A151" s="132" t="s">
        <v>283</v>
      </c>
      <c r="B151" s="133">
        <v>0</v>
      </c>
      <c r="C151" s="133">
        <v>0</v>
      </c>
      <c r="D151" s="133">
        <v>0</v>
      </c>
      <c r="E151" s="133">
        <v>0</v>
      </c>
      <c r="F151" s="133">
        <v>0</v>
      </c>
      <c r="G151" s="133">
        <v>0</v>
      </c>
      <c r="H151" s="133">
        <v>0</v>
      </c>
      <c r="I151" s="133">
        <v>0</v>
      </c>
      <c r="J151" s="133">
        <v>0</v>
      </c>
      <c r="K151" s="133">
        <v>0</v>
      </c>
      <c r="L151" s="133">
        <v>0</v>
      </c>
      <c r="M151" s="133">
        <v>0</v>
      </c>
      <c r="N151" s="133">
        <v>0</v>
      </c>
    </row>
    <row r="152" spans="1:14" ht="33" customHeight="1" thickBot="1" x14ac:dyDescent="0.25">
      <c r="A152" s="81" t="s">
        <v>283</v>
      </c>
      <c r="B152" s="136">
        <v>0</v>
      </c>
      <c r="C152" s="136">
        <v>0</v>
      </c>
      <c r="D152" s="136">
        <v>0</v>
      </c>
      <c r="E152" s="136">
        <v>0</v>
      </c>
      <c r="F152" s="136">
        <v>0</v>
      </c>
      <c r="G152" s="136">
        <v>0</v>
      </c>
      <c r="H152" s="136">
        <v>0</v>
      </c>
      <c r="I152" s="136">
        <v>0</v>
      </c>
      <c r="J152" s="136">
        <v>0</v>
      </c>
      <c r="K152" s="136">
        <v>0</v>
      </c>
      <c r="L152" s="136">
        <v>0</v>
      </c>
      <c r="M152" s="136">
        <v>0</v>
      </c>
      <c r="N152" s="167">
        <v>0</v>
      </c>
    </row>
    <row r="153" spans="1:14" ht="33" customHeight="1" thickBot="1" x14ac:dyDescent="0.25">
      <c r="A153" s="132" t="s">
        <v>284</v>
      </c>
      <c r="B153" s="133">
        <v>32032.18</v>
      </c>
      <c r="C153" s="133">
        <v>19733</v>
      </c>
      <c r="D153" s="133">
        <v>14577.910000000002</v>
      </c>
      <c r="E153" s="133">
        <v>4493.33</v>
      </c>
      <c r="F153" s="133">
        <v>15310.27</v>
      </c>
      <c r="G153" s="133">
        <v>17943.009999999998</v>
      </c>
      <c r="H153" s="133">
        <v>28831.83</v>
      </c>
      <c r="I153" s="133">
        <v>28751.85</v>
      </c>
      <c r="J153" s="133">
        <v>24198.2</v>
      </c>
      <c r="K153" s="133">
        <v>26894.690000000002</v>
      </c>
      <c r="L153" s="133">
        <v>24064.030000000002</v>
      </c>
      <c r="M153" s="133">
        <v>24704.05</v>
      </c>
      <c r="N153" s="133">
        <v>261534.34999999998</v>
      </c>
    </row>
    <row r="154" spans="1:14" ht="33" customHeight="1" x14ac:dyDescent="0.2">
      <c r="A154" s="80" t="s">
        <v>285</v>
      </c>
      <c r="B154" s="129">
        <v>0</v>
      </c>
      <c r="C154" s="129">
        <v>0</v>
      </c>
      <c r="D154" s="129">
        <v>0</v>
      </c>
      <c r="E154" s="129">
        <v>0</v>
      </c>
      <c r="F154" s="129">
        <v>0</v>
      </c>
      <c r="G154" s="129">
        <v>0</v>
      </c>
      <c r="H154" s="129">
        <v>0</v>
      </c>
      <c r="I154" s="129">
        <v>0</v>
      </c>
      <c r="J154" s="129">
        <v>0</v>
      </c>
      <c r="K154" s="129">
        <v>0</v>
      </c>
      <c r="L154" s="129">
        <v>0</v>
      </c>
      <c r="M154" s="129">
        <v>0</v>
      </c>
      <c r="N154" s="167">
        <v>0</v>
      </c>
    </row>
    <row r="155" spans="1:14" ht="33" customHeight="1" x14ac:dyDescent="0.2">
      <c r="A155" s="80" t="s">
        <v>286</v>
      </c>
      <c r="B155" s="129">
        <v>29628.81</v>
      </c>
      <c r="C155" s="129">
        <v>18724.87</v>
      </c>
      <c r="D155" s="129">
        <v>13579.54</v>
      </c>
      <c r="E155" s="129">
        <v>4416.74</v>
      </c>
      <c r="F155" s="129">
        <v>13851.26</v>
      </c>
      <c r="G155" s="129">
        <v>15225.56</v>
      </c>
      <c r="H155" s="129">
        <v>24217.38</v>
      </c>
      <c r="I155" s="129">
        <v>24514.959999999999</v>
      </c>
      <c r="J155" s="129">
        <v>20182.68</v>
      </c>
      <c r="K155" s="129">
        <v>23040.15</v>
      </c>
      <c r="L155" s="129">
        <v>21231.81</v>
      </c>
      <c r="M155" s="129">
        <v>23322.5</v>
      </c>
      <c r="N155" s="167">
        <v>231936.25999999998</v>
      </c>
    </row>
    <row r="156" spans="1:14" ht="33" customHeight="1" x14ac:dyDescent="0.2">
      <c r="A156" s="80" t="s">
        <v>287</v>
      </c>
      <c r="B156" s="129">
        <v>0</v>
      </c>
      <c r="C156" s="129">
        <v>44</v>
      </c>
      <c r="D156" s="129">
        <v>11</v>
      </c>
      <c r="E156" s="129">
        <v>76.59</v>
      </c>
      <c r="F156" s="129">
        <v>46.3</v>
      </c>
      <c r="G156" s="129">
        <v>81.73</v>
      </c>
      <c r="H156" s="129">
        <v>23.82</v>
      </c>
      <c r="I156" s="129">
        <v>0</v>
      </c>
      <c r="J156" s="129">
        <v>0</v>
      </c>
      <c r="K156" s="129">
        <v>0</v>
      </c>
      <c r="L156" s="129">
        <v>0</v>
      </c>
      <c r="M156" s="129">
        <v>27</v>
      </c>
      <c r="N156" s="167">
        <v>310.44</v>
      </c>
    </row>
    <row r="157" spans="1:14" ht="33" customHeight="1" x14ac:dyDescent="0.2">
      <c r="A157" s="80" t="s">
        <v>288</v>
      </c>
      <c r="B157" s="129">
        <v>2403.37</v>
      </c>
      <c r="C157" s="129">
        <v>964.13</v>
      </c>
      <c r="D157" s="129">
        <v>987.37</v>
      </c>
      <c r="E157" s="129">
        <v>0</v>
      </c>
      <c r="F157" s="129">
        <v>1412.71</v>
      </c>
      <c r="G157" s="129">
        <v>2635.72</v>
      </c>
      <c r="H157" s="129">
        <v>4590.63</v>
      </c>
      <c r="I157" s="129">
        <v>4236.8900000000003</v>
      </c>
      <c r="J157" s="129">
        <v>4015.52</v>
      </c>
      <c r="K157" s="129">
        <v>3854.54</v>
      </c>
      <c r="L157" s="129">
        <v>2832.22</v>
      </c>
      <c r="M157" s="129">
        <v>1354.55</v>
      </c>
      <c r="N157" s="167">
        <v>29287.65</v>
      </c>
    </row>
    <row r="158" spans="1:14" ht="33" customHeight="1" x14ac:dyDescent="0.2">
      <c r="A158" s="80" t="s">
        <v>289</v>
      </c>
      <c r="B158" s="129">
        <v>0</v>
      </c>
      <c r="C158" s="129">
        <v>0</v>
      </c>
      <c r="D158" s="129">
        <v>0</v>
      </c>
      <c r="E158" s="129">
        <v>0</v>
      </c>
      <c r="F158" s="129">
        <v>0</v>
      </c>
      <c r="G158" s="129">
        <v>0</v>
      </c>
      <c r="H158" s="129">
        <v>0</v>
      </c>
      <c r="I158" s="129">
        <v>0</v>
      </c>
      <c r="J158" s="129">
        <v>0</v>
      </c>
      <c r="K158" s="129">
        <v>0</v>
      </c>
      <c r="L158" s="129">
        <v>0</v>
      </c>
      <c r="M158" s="129">
        <v>0</v>
      </c>
      <c r="N158" s="167">
        <v>0</v>
      </c>
    </row>
    <row r="159" spans="1:14" ht="33" customHeight="1" x14ac:dyDescent="0.2">
      <c r="A159" s="80" t="s">
        <v>290</v>
      </c>
      <c r="B159" s="129">
        <v>0</v>
      </c>
      <c r="C159" s="129">
        <v>0</v>
      </c>
      <c r="D159" s="129">
        <v>0</v>
      </c>
      <c r="E159" s="129">
        <v>0</v>
      </c>
      <c r="F159" s="129">
        <v>0</v>
      </c>
      <c r="G159" s="129">
        <v>0</v>
      </c>
      <c r="H159" s="129">
        <v>0</v>
      </c>
      <c r="I159" s="129">
        <v>0</v>
      </c>
      <c r="J159" s="129">
        <v>0</v>
      </c>
      <c r="K159" s="129">
        <v>0</v>
      </c>
      <c r="L159" s="129">
        <v>0</v>
      </c>
      <c r="M159" s="129">
        <v>0</v>
      </c>
      <c r="N159" s="167">
        <v>0</v>
      </c>
    </row>
    <row r="160" spans="1:14" ht="33" customHeight="1" x14ac:dyDescent="0.2">
      <c r="A160" s="80" t="s">
        <v>291</v>
      </c>
      <c r="B160" s="129">
        <v>0</v>
      </c>
      <c r="C160" s="129">
        <v>0</v>
      </c>
      <c r="D160" s="129">
        <v>0</v>
      </c>
      <c r="E160" s="129">
        <v>0</v>
      </c>
      <c r="F160" s="129">
        <v>0</v>
      </c>
      <c r="G160" s="129">
        <v>0</v>
      </c>
      <c r="H160" s="129">
        <v>0</v>
      </c>
      <c r="I160" s="129">
        <v>0</v>
      </c>
      <c r="J160" s="129">
        <v>0</v>
      </c>
      <c r="K160" s="129">
        <v>0</v>
      </c>
      <c r="L160" s="129">
        <v>0</v>
      </c>
      <c r="M160" s="129">
        <v>0</v>
      </c>
      <c r="N160" s="167">
        <v>0</v>
      </c>
    </row>
    <row r="161" spans="1:14" ht="33" customHeight="1" x14ac:dyDescent="0.2">
      <c r="A161" s="80" t="s">
        <v>292</v>
      </c>
      <c r="B161" s="129">
        <v>0</v>
      </c>
      <c r="C161" s="129">
        <v>0</v>
      </c>
      <c r="D161" s="129">
        <v>0</v>
      </c>
      <c r="E161" s="129">
        <v>0</v>
      </c>
      <c r="F161" s="129">
        <v>0</v>
      </c>
      <c r="G161" s="129">
        <v>0</v>
      </c>
      <c r="H161" s="129">
        <v>0</v>
      </c>
      <c r="I161" s="129">
        <v>0</v>
      </c>
      <c r="J161" s="129">
        <v>0</v>
      </c>
      <c r="K161" s="129">
        <v>0</v>
      </c>
      <c r="L161" s="129">
        <v>0</v>
      </c>
      <c r="M161" s="129">
        <v>0</v>
      </c>
      <c r="N161" s="167">
        <v>0</v>
      </c>
    </row>
    <row r="162" spans="1:14" ht="33" customHeight="1" x14ac:dyDescent="0.2">
      <c r="A162" s="80" t="s">
        <v>293</v>
      </c>
      <c r="B162" s="129">
        <v>0</v>
      </c>
      <c r="C162" s="129">
        <v>0</v>
      </c>
      <c r="D162" s="129">
        <v>0</v>
      </c>
      <c r="E162" s="129">
        <v>0</v>
      </c>
      <c r="F162" s="129">
        <v>0</v>
      </c>
      <c r="G162" s="129">
        <v>0</v>
      </c>
      <c r="H162" s="129">
        <v>0</v>
      </c>
      <c r="I162" s="129">
        <v>0</v>
      </c>
      <c r="J162" s="129">
        <v>0</v>
      </c>
      <c r="K162" s="129">
        <v>0</v>
      </c>
      <c r="L162" s="129">
        <v>0</v>
      </c>
      <c r="M162" s="129">
        <v>0</v>
      </c>
      <c r="N162" s="167">
        <v>0</v>
      </c>
    </row>
    <row r="163" spans="1:14" ht="33" customHeight="1" thickBot="1" x14ac:dyDescent="0.25">
      <c r="A163" s="80" t="s">
        <v>294</v>
      </c>
      <c r="B163" s="129">
        <v>0</v>
      </c>
      <c r="C163" s="129">
        <v>0</v>
      </c>
      <c r="D163" s="129">
        <v>0</v>
      </c>
      <c r="E163" s="129">
        <v>0</v>
      </c>
      <c r="F163" s="129">
        <v>0</v>
      </c>
      <c r="G163" s="129">
        <v>0</v>
      </c>
      <c r="H163" s="129">
        <v>0</v>
      </c>
      <c r="I163" s="129">
        <v>0</v>
      </c>
      <c r="J163" s="129">
        <v>0</v>
      </c>
      <c r="K163" s="129">
        <v>0</v>
      </c>
      <c r="L163" s="129">
        <v>0</v>
      </c>
      <c r="M163" s="129">
        <v>0</v>
      </c>
      <c r="N163" s="167">
        <v>0</v>
      </c>
    </row>
    <row r="164" spans="1:14" ht="33" customHeight="1" thickBot="1" x14ac:dyDescent="0.25">
      <c r="A164" s="132" t="s">
        <v>295</v>
      </c>
      <c r="B164" s="133">
        <v>0</v>
      </c>
      <c r="C164" s="133">
        <v>0</v>
      </c>
      <c r="D164" s="133">
        <v>0</v>
      </c>
      <c r="E164" s="133">
        <v>0</v>
      </c>
      <c r="F164" s="133">
        <v>0</v>
      </c>
      <c r="G164" s="133">
        <v>0</v>
      </c>
      <c r="H164" s="133">
        <v>0</v>
      </c>
      <c r="I164" s="133">
        <v>0</v>
      </c>
      <c r="J164" s="133">
        <v>0</v>
      </c>
      <c r="K164" s="133">
        <v>0</v>
      </c>
      <c r="L164" s="133">
        <v>0</v>
      </c>
      <c r="M164" s="133">
        <v>0</v>
      </c>
      <c r="N164" s="133">
        <v>0</v>
      </c>
    </row>
    <row r="165" spans="1:14" ht="33" customHeight="1" x14ac:dyDescent="0.2">
      <c r="A165" s="80" t="s">
        <v>296</v>
      </c>
      <c r="B165" s="129">
        <v>0</v>
      </c>
      <c r="C165" s="129">
        <v>0</v>
      </c>
      <c r="D165" s="129">
        <v>0</v>
      </c>
      <c r="E165" s="129">
        <v>0</v>
      </c>
      <c r="F165" s="129">
        <v>0</v>
      </c>
      <c r="G165" s="129">
        <v>0</v>
      </c>
      <c r="H165" s="129">
        <v>0</v>
      </c>
      <c r="I165" s="129">
        <v>0</v>
      </c>
      <c r="J165" s="129">
        <v>0</v>
      </c>
      <c r="K165" s="129">
        <v>0</v>
      </c>
      <c r="L165" s="129">
        <v>0</v>
      </c>
      <c r="M165" s="129">
        <v>0</v>
      </c>
      <c r="N165" s="167">
        <v>0</v>
      </c>
    </row>
    <row r="166" spans="1:14" ht="33" customHeight="1" x14ac:dyDescent="0.2">
      <c r="A166" s="80" t="s">
        <v>297</v>
      </c>
      <c r="B166" s="129">
        <v>0</v>
      </c>
      <c r="C166" s="129">
        <v>0</v>
      </c>
      <c r="D166" s="129">
        <v>0</v>
      </c>
      <c r="E166" s="129">
        <v>0</v>
      </c>
      <c r="F166" s="129">
        <v>0</v>
      </c>
      <c r="G166" s="129">
        <v>0</v>
      </c>
      <c r="H166" s="129">
        <v>0</v>
      </c>
      <c r="I166" s="129">
        <v>0</v>
      </c>
      <c r="J166" s="129">
        <v>0</v>
      </c>
      <c r="K166" s="129">
        <v>0</v>
      </c>
      <c r="L166" s="129">
        <v>0</v>
      </c>
      <c r="M166" s="129">
        <v>0</v>
      </c>
      <c r="N166" s="167">
        <v>0</v>
      </c>
    </row>
    <row r="167" spans="1:14" ht="33" customHeight="1" x14ac:dyDescent="0.2">
      <c r="A167" s="80" t="s">
        <v>298</v>
      </c>
      <c r="B167" s="129">
        <v>0</v>
      </c>
      <c r="C167" s="129">
        <v>0</v>
      </c>
      <c r="D167" s="129">
        <v>0</v>
      </c>
      <c r="E167" s="129">
        <v>0</v>
      </c>
      <c r="F167" s="129">
        <v>0</v>
      </c>
      <c r="G167" s="129">
        <v>0</v>
      </c>
      <c r="H167" s="129">
        <v>0</v>
      </c>
      <c r="I167" s="129">
        <v>0</v>
      </c>
      <c r="J167" s="129">
        <v>0</v>
      </c>
      <c r="K167" s="129">
        <v>0</v>
      </c>
      <c r="L167" s="129">
        <v>0</v>
      </c>
      <c r="M167" s="129">
        <v>0</v>
      </c>
      <c r="N167" s="167">
        <v>0</v>
      </c>
    </row>
    <row r="168" spans="1:14" ht="33" customHeight="1" x14ac:dyDescent="0.2">
      <c r="A168" s="80" t="s">
        <v>299</v>
      </c>
      <c r="B168" s="129">
        <v>0</v>
      </c>
      <c r="C168" s="129">
        <v>0</v>
      </c>
      <c r="D168" s="129">
        <v>0</v>
      </c>
      <c r="E168" s="129">
        <v>0</v>
      </c>
      <c r="F168" s="129">
        <v>0</v>
      </c>
      <c r="G168" s="129">
        <v>0</v>
      </c>
      <c r="H168" s="129">
        <v>0</v>
      </c>
      <c r="I168" s="129">
        <v>0</v>
      </c>
      <c r="J168" s="129">
        <v>0</v>
      </c>
      <c r="K168" s="129">
        <v>0</v>
      </c>
      <c r="L168" s="129">
        <v>0</v>
      </c>
      <c r="M168" s="129">
        <v>0</v>
      </c>
      <c r="N168" s="167">
        <v>0</v>
      </c>
    </row>
    <row r="169" spans="1:14" ht="33" customHeight="1" x14ac:dyDescent="0.2">
      <c r="A169" s="80" t="s">
        <v>300</v>
      </c>
      <c r="B169" s="129">
        <v>0</v>
      </c>
      <c r="C169" s="129">
        <v>0</v>
      </c>
      <c r="D169" s="129">
        <v>0</v>
      </c>
      <c r="E169" s="129">
        <v>0</v>
      </c>
      <c r="F169" s="129">
        <v>0</v>
      </c>
      <c r="G169" s="129">
        <v>0</v>
      </c>
      <c r="H169" s="129">
        <v>0</v>
      </c>
      <c r="I169" s="129">
        <v>0</v>
      </c>
      <c r="J169" s="129">
        <v>0</v>
      </c>
      <c r="K169" s="129">
        <v>0</v>
      </c>
      <c r="L169" s="129">
        <v>0</v>
      </c>
      <c r="M169" s="129">
        <v>0</v>
      </c>
      <c r="N169" s="167">
        <v>0</v>
      </c>
    </row>
    <row r="170" spans="1:14" ht="33" customHeight="1" x14ac:dyDescent="0.2">
      <c r="A170" s="80" t="s">
        <v>301</v>
      </c>
      <c r="B170" s="129">
        <v>0</v>
      </c>
      <c r="C170" s="129">
        <v>0</v>
      </c>
      <c r="D170" s="129">
        <v>0</v>
      </c>
      <c r="E170" s="129">
        <v>0</v>
      </c>
      <c r="F170" s="129">
        <v>0</v>
      </c>
      <c r="G170" s="129">
        <v>0</v>
      </c>
      <c r="H170" s="129">
        <v>0</v>
      </c>
      <c r="I170" s="129">
        <v>0</v>
      </c>
      <c r="J170" s="129">
        <v>0</v>
      </c>
      <c r="K170" s="129">
        <v>0</v>
      </c>
      <c r="L170" s="129">
        <v>0</v>
      </c>
      <c r="M170" s="129">
        <v>0</v>
      </c>
      <c r="N170" s="167">
        <v>0</v>
      </c>
    </row>
    <row r="171" spans="1:14" ht="33" customHeight="1" thickBot="1" x14ac:dyDescent="0.25">
      <c r="A171" s="80" t="s">
        <v>302</v>
      </c>
      <c r="B171" s="129">
        <v>0</v>
      </c>
      <c r="C171" s="129">
        <v>0</v>
      </c>
      <c r="D171" s="129">
        <v>0</v>
      </c>
      <c r="E171" s="129">
        <v>0</v>
      </c>
      <c r="F171" s="129">
        <v>0</v>
      </c>
      <c r="G171" s="129">
        <v>0</v>
      </c>
      <c r="H171" s="129">
        <v>0</v>
      </c>
      <c r="I171" s="129">
        <v>0</v>
      </c>
      <c r="J171" s="129">
        <v>0</v>
      </c>
      <c r="K171" s="129">
        <v>0</v>
      </c>
      <c r="L171" s="129">
        <v>0</v>
      </c>
      <c r="M171" s="129">
        <v>0</v>
      </c>
      <c r="N171" s="167">
        <v>0</v>
      </c>
    </row>
    <row r="172" spans="1:14" ht="33" customHeight="1" thickBot="1" x14ac:dyDescent="0.25">
      <c r="A172" s="132" t="s">
        <v>303</v>
      </c>
      <c r="B172" s="133">
        <v>32578.920000000002</v>
      </c>
      <c r="C172" s="133">
        <v>25008.739999999998</v>
      </c>
      <c r="D172" s="133">
        <v>20353.309999999998</v>
      </c>
      <c r="E172" s="133">
        <v>14376.63</v>
      </c>
      <c r="F172" s="133">
        <v>20027.940000000002</v>
      </c>
      <c r="G172" s="133">
        <v>20953.689999999999</v>
      </c>
      <c r="H172" s="133">
        <v>20420.55</v>
      </c>
      <c r="I172" s="133">
        <v>21493.040000000001</v>
      </c>
      <c r="J172" s="133">
        <v>22181.279999999999</v>
      </c>
      <c r="K172" s="133">
        <v>35904.53</v>
      </c>
      <c r="L172" s="133">
        <v>37660.15</v>
      </c>
      <c r="M172" s="133">
        <v>38332.339999999997</v>
      </c>
      <c r="N172" s="133">
        <v>309291.12</v>
      </c>
    </row>
    <row r="173" spans="1:14" ht="33" customHeight="1" x14ac:dyDescent="0.2">
      <c r="A173" s="80" t="s">
        <v>304</v>
      </c>
      <c r="B173" s="129">
        <v>0</v>
      </c>
      <c r="C173" s="129">
        <v>0</v>
      </c>
      <c r="D173" s="129">
        <v>0</v>
      </c>
      <c r="E173" s="129">
        <v>0</v>
      </c>
      <c r="F173" s="129">
        <v>0</v>
      </c>
      <c r="G173" s="129">
        <v>0</v>
      </c>
      <c r="H173" s="129">
        <v>0</v>
      </c>
      <c r="I173" s="129">
        <v>0</v>
      </c>
      <c r="J173" s="129">
        <v>0</v>
      </c>
      <c r="K173" s="129">
        <v>0</v>
      </c>
      <c r="L173" s="129">
        <v>0</v>
      </c>
      <c r="M173" s="129">
        <v>0</v>
      </c>
      <c r="N173" s="167">
        <v>0</v>
      </c>
    </row>
    <row r="174" spans="1:14" ht="33" customHeight="1" x14ac:dyDescent="0.2">
      <c r="A174" s="80" t="s">
        <v>305</v>
      </c>
      <c r="B174" s="129">
        <v>0</v>
      </c>
      <c r="C174" s="129">
        <v>0</v>
      </c>
      <c r="D174" s="129">
        <v>0</v>
      </c>
      <c r="E174" s="129">
        <v>0</v>
      </c>
      <c r="F174" s="129">
        <v>0</v>
      </c>
      <c r="G174" s="129">
        <v>0</v>
      </c>
      <c r="H174" s="129">
        <v>0</v>
      </c>
      <c r="I174" s="129">
        <v>0</v>
      </c>
      <c r="J174" s="129">
        <v>0</v>
      </c>
      <c r="K174" s="129">
        <v>0</v>
      </c>
      <c r="L174" s="129">
        <v>0</v>
      </c>
      <c r="M174" s="129">
        <v>0</v>
      </c>
      <c r="N174" s="167">
        <v>0</v>
      </c>
    </row>
    <row r="175" spans="1:14" ht="33" customHeight="1" x14ac:dyDescent="0.2">
      <c r="A175" s="80" t="s">
        <v>306</v>
      </c>
      <c r="B175" s="129">
        <v>0</v>
      </c>
      <c r="C175" s="129">
        <v>0</v>
      </c>
      <c r="D175" s="129">
        <v>0</v>
      </c>
      <c r="E175" s="129">
        <v>0</v>
      </c>
      <c r="F175" s="129">
        <v>0</v>
      </c>
      <c r="G175" s="129">
        <v>0</v>
      </c>
      <c r="H175" s="129">
        <v>0</v>
      </c>
      <c r="I175" s="129">
        <v>0</v>
      </c>
      <c r="J175" s="129">
        <v>0</v>
      </c>
      <c r="K175" s="129">
        <v>2400</v>
      </c>
      <c r="L175" s="129">
        <v>2400</v>
      </c>
      <c r="M175" s="129">
        <v>0</v>
      </c>
      <c r="N175" s="167">
        <v>4800</v>
      </c>
    </row>
    <row r="176" spans="1:14" ht="33" customHeight="1" x14ac:dyDescent="0.2">
      <c r="A176" s="80" t="s">
        <v>307</v>
      </c>
      <c r="B176" s="129">
        <v>0</v>
      </c>
      <c r="C176" s="129">
        <v>0</v>
      </c>
      <c r="D176" s="129">
        <v>0</v>
      </c>
      <c r="E176" s="129">
        <v>0</v>
      </c>
      <c r="F176" s="129">
        <v>0</v>
      </c>
      <c r="G176" s="129">
        <v>0</v>
      </c>
      <c r="H176" s="129">
        <v>0</v>
      </c>
      <c r="I176" s="129">
        <v>0</v>
      </c>
      <c r="J176" s="129">
        <v>0</v>
      </c>
      <c r="K176" s="129">
        <v>0</v>
      </c>
      <c r="L176" s="129">
        <v>0</v>
      </c>
      <c r="M176" s="129">
        <v>0</v>
      </c>
      <c r="N176" s="167">
        <v>0</v>
      </c>
    </row>
    <row r="177" spans="1:14" ht="33" customHeight="1" x14ac:dyDescent="0.2">
      <c r="A177" s="80" t="s">
        <v>308</v>
      </c>
      <c r="B177" s="129">
        <v>17035.98</v>
      </c>
      <c r="C177" s="129">
        <v>15165.06</v>
      </c>
      <c r="D177" s="129">
        <v>6237.3</v>
      </c>
      <c r="E177" s="129">
        <v>1251.17</v>
      </c>
      <c r="F177" s="129">
        <v>9532.57</v>
      </c>
      <c r="G177" s="129">
        <v>5717.84</v>
      </c>
      <c r="H177" s="129">
        <v>1128.55</v>
      </c>
      <c r="I177" s="129">
        <v>1008</v>
      </c>
      <c r="J177" s="129">
        <v>0</v>
      </c>
      <c r="K177" s="129">
        <v>8982.15</v>
      </c>
      <c r="L177" s="129">
        <v>11993.16</v>
      </c>
      <c r="M177" s="129">
        <v>12380.91</v>
      </c>
      <c r="N177" s="167">
        <v>90432.69</v>
      </c>
    </row>
    <row r="178" spans="1:14" ht="33" customHeight="1" x14ac:dyDescent="0.2">
      <c r="A178" s="80" t="s">
        <v>309</v>
      </c>
      <c r="B178" s="129">
        <v>0</v>
      </c>
      <c r="C178" s="129">
        <v>0</v>
      </c>
      <c r="D178" s="129">
        <v>0</v>
      </c>
      <c r="E178" s="129">
        <v>0</v>
      </c>
      <c r="F178" s="129">
        <v>0</v>
      </c>
      <c r="G178" s="129">
        <v>0</v>
      </c>
      <c r="H178" s="129">
        <v>0</v>
      </c>
      <c r="I178" s="129">
        <v>0</v>
      </c>
      <c r="J178" s="129">
        <v>0</v>
      </c>
      <c r="K178" s="129">
        <v>0</v>
      </c>
      <c r="L178" s="129">
        <v>0</v>
      </c>
      <c r="M178" s="129">
        <v>0</v>
      </c>
      <c r="N178" s="167">
        <v>0</v>
      </c>
    </row>
    <row r="179" spans="1:14" ht="33" customHeight="1" x14ac:dyDescent="0.2">
      <c r="A179" s="80" t="s">
        <v>310</v>
      </c>
      <c r="B179" s="129">
        <v>9627.0300000000007</v>
      </c>
      <c r="C179" s="129">
        <v>4444.67</v>
      </c>
      <c r="D179" s="129">
        <v>7203.29</v>
      </c>
      <c r="E179" s="129">
        <v>0</v>
      </c>
      <c r="F179" s="129">
        <v>4402.7700000000004</v>
      </c>
      <c r="G179" s="129">
        <v>9330.9</v>
      </c>
      <c r="H179" s="129">
        <v>9319.26</v>
      </c>
      <c r="I179" s="129">
        <v>11888.61</v>
      </c>
      <c r="J179" s="129">
        <v>11775.08</v>
      </c>
      <c r="K179" s="129">
        <v>15767.19</v>
      </c>
      <c r="L179" s="129">
        <v>15058.1</v>
      </c>
      <c r="M179" s="129">
        <v>15428.44</v>
      </c>
      <c r="N179" s="167">
        <v>114245.34000000001</v>
      </c>
    </row>
    <row r="180" spans="1:14" ht="33" customHeight="1" x14ac:dyDescent="0.2">
      <c r="A180" s="80" t="s">
        <v>311</v>
      </c>
      <c r="B180" s="129">
        <v>0</v>
      </c>
      <c r="C180" s="129">
        <v>0</v>
      </c>
      <c r="D180" s="129">
        <v>0</v>
      </c>
      <c r="E180" s="129">
        <v>0</v>
      </c>
      <c r="F180" s="129">
        <v>0</v>
      </c>
      <c r="G180" s="129">
        <v>0</v>
      </c>
      <c r="H180" s="129">
        <v>0</v>
      </c>
      <c r="I180" s="129">
        <v>0</v>
      </c>
      <c r="J180" s="129">
        <v>0</v>
      </c>
      <c r="K180" s="129">
        <v>0</v>
      </c>
      <c r="L180" s="129">
        <v>0</v>
      </c>
      <c r="M180" s="129">
        <v>0</v>
      </c>
      <c r="N180" s="167">
        <v>0</v>
      </c>
    </row>
    <row r="181" spans="1:14" ht="33" customHeight="1" x14ac:dyDescent="0.2">
      <c r="A181" s="80" t="s">
        <v>312</v>
      </c>
      <c r="B181" s="129">
        <v>0</v>
      </c>
      <c r="C181" s="129">
        <v>0</v>
      </c>
      <c r="D181" s="129">
        <v>0</v>
      </c>
      <c r="E181" s="129">
        <v>0</v>
      </c>
      <c r="F181" s="129">
        <v>0</v>
      </c>
      <c r="G181" s="129">
        <v>0</v>
      </c>
      <c r="H181" s="129">
        <v>0</v>
      </c>
      <c r="I181" s="129">
        <v>0</v>
      </c>
      <c r="J181" s="129">
        <v>0</v>
      </c>
      <c r="K181" s="129">
        <v>0</v>
      </c>
      <c r="L181" s="129">
        <v>0</v>
      </c>
      <c r="M181" s="129">
        <v>0</v>
      </c>
      <c r="N181" s="167">
        <v>0</v>
      </c>
    </row>
    <row r="182" spans="1:14" ht="33" customHeight="1" x14ac:dyDescent="0.2">
      <c r="A182" s="80" t="s">
        <v>313</v>
      </c>
      <c r="B182" s="129">
        <v>5915.91</v>
      </c>
      <c r="C182" s="129">
        <v>5399.01</v>
      </c>
      <c r="D182" s="129">
        <v>6912.7199999999993</v>
      </c>
      <c r="E182" s="129">
        <v>13125.46</v>
      </c>
      <c r="F182" s="129">
        <v>6092.6</v>
      </c>
      <c r="G182" s="129">
        <v>5904.95</v>
      </c>
      <c r="H182" s="129">
        <v>9972.74</v>
      </c>
      <c r="I182" s="129">
        <v>8596.43</v>
      </c>
      <c r="J182" s="129">
        <v>10406.200000000001</v>
      </c>
      <c r="K182" s="129">
        <v>8755.19</v>
      </c>
      <c r="L182" s="129">
        <v>8208.89</v>
      </c>
      <c r="M182" s="129">
        <v>10522.99</v>
      </c>
      <c r="N182" s="167">
        <v>99813.09</v>
      </c>
    </row>
    <row r="183" spans="1:14" ht="33" customHeight="1" x14ac:dyDescent="0.2">
      <c r="A183" s="80" t="s">
        <v>314</v>
      </c>
      <c r="B183" s="129">
        <v>0</v>
      </c>
      <c r="C183" s="129">
        <v>0</v>
      </c>
      <c r="D183" s="129">
        <v>0</v>
      </c>
      <c r="E183" s="129">
        <v>0</v>
      </c>
      <c r="F183" s="129">
        <v>0</v>
      </c>
      <c r="G183" s="129">
        <v>0</v>
      </c>
      <c r="H183" s="129">
        <v>0</v>
      </c>
      <c r="I183" s="129">
        <v>0</v>
      </c>
      <c r="J183" s="129">
        <v>0</v>
      </c>
      <c r="K183" s="129">
        <v>0</v>
      </c>
      <c r="L183" s="129">
        <v>0</v>
      </c>
      <c r="M183" s="129">
        <v>0</v>
      </c>
      <c r="N183" s="167">
        <v>0</v>
      </c>
    </row>
    <row r="184" spans="1:14" ht="33" customHeight="1" x14ac:dyDescent="0.2">
      <c r="A184" s="80" t="s">
        <v>315</v>
      </c>
      <c r="B184" s="129">
        <v>0</v>
      </c>
      <c r="C184" s="129">
        <v>0</v>
      </c>
      <c r="D184" s="129">
        <v>0</v>
      </c>
      <c r="E184" s="129">
        <v>0</v>
      </c>
      <c r="F184" s="129">
        <v>0</v>
      </c>
      <c r="G184" s="129">
        <v>0</v>
      </c>
      <c r="H184" s="129">
        <v>0</v>
      </c>
      <c r="I184" s="129">
        <v>0</v>
      </c>
      <c r="J184" s="129">
        <v>0</v>
      </c>
      <c r="K184" s="129">
        <v>0</v>
      </c>
      <c r="L184" s="129">
        <v>0</v>
      </c>
      <c r="M184" s="129">
        <v>0</v>
      </c>
      <c r="N184" s="167">
        <v>0</v>
      </c>
    </row>
    <row r="185" spans="1:14" ht="33" customHeight="1" x14ac:dyDescent="0.2">
      <c r="A185" s="80" t="s">
        <v>316</v>
      </c>
      <c r="B185" s="129">
        <v>0</v>
      </c>
      <c r="C185" s="129">
        <v>0</v>
      </c>
      <c r="D185" s="129">
        <v>0</v>
      </c>
      <c r="E185" s="129">
        <v>0</v>
      </c>
      <c r="F185" s="129">
        <v>0</v>
      </c>
      <c r="G185" s="129">
        <v>0</v>
      </c>
      <c r="H185" s="129">
        <v>0</v>
      </c>
      <c r="I185" s="129">
        <v>0</v>
      </c>
      <c r="J185" s="129">
        <v>0</v>
      </c>
      <c r="K185" s="129">
        <v>0</v>
      </c>
      <c r="L185" s="129">
        <v>0</v>
      </c>
      <c r="M185" s="129">
        <v>0</v>
      </c>
      <c r="N185" s="167">
        <v>0</v>
      </c>
    </row>
    <row r="186" spans="1:14" ht="33" customHeight="1" x14ac:dyDescent="0.2">
      <c r="A186" s="80" t="s">
        <v>317</v>
      </c>
      <c r="B186" s="129">
        <v>0</v>
      </c>
      <c r="C186" s="129">
        <v>0</v>
      </c>
      <c r="D186" s="129">
        <v>0</v>
      </c>
      <c r="E186" s="129">
        <v>0</v>
      </c>
      <c r="F186" s="129">
        <v>0</v>
      </c>
      <c r="G186" s="129">
        <v>0</v>
      </c>
      <c r="H186" s="129">
        <v>0</v>
      </c>
      <c r="I186" s="129">
        <v>0</v>
      </c>
      <c r="J186" s="129">
        <v>0</v>
      </c>
      <c r="K186" s="129">
        <v>0</v>
      </c>
      <c r="L186" s="129">
        <v>0</v>
      </c>
      <c r="M186" s="129">
        <v>0</v>
      </c>
      <c r="N186" s="167">
        <v>0</v>
      </c>
    </row>
    <row r="187" spans="1:14" ht="33" customHeight="1" thickBot="1" x14ac:dyDescent="0.25">
      <c r="A187" s="80" t="s">
        <v>318</v>
      </c>
      <c r="B187" s="129">
        <v>0</v>
      </c>
      <c r="C187" s="129">
        <v>0</v>
      </c>
      <c r="D187" s="129">
        <v>0</v>
      </c>
      <c r="E187" s="129">
        <v>0</v>
      </c>
      <c r="F187" s="129">
        <v>0</v>
      </c>
      <c r="G187" s="129">
        <v>0</v>
      </c>
      <c r="H187" s="129">
        <v>0</v>
      </c>
      <c r="I187" s="129">
        <v>0</v>
      </c>
      <c r="J187" s="129">
        <v>0</v>
      </c>
      <c r="K187" s="129">
        <v>0</v>
      </c>
      <c r="L187" s="129">
        <v>0</v>
      </c>
      <c r="M187" s="129">
        <v>0</v>
      </c>
      <c r="N187" s="167">
        <v>0</v>
      </c>
    </row>
    <row r="188" spans="1:14" ht="33" customHeight="1" thickBot="1" x14ac:dyDescent="0.25">
      <c r="A188" s="132" t="s">
        <v>319</v>
      </c>
      <c r="B188" s="133">
        <v>2099</v>
      </c>
      <c r="C188" s="133">
        <v>3352</v>
      </c>
      <c r="D188" s="133">
        <v>3708</v>
      </c>
      <c r="E188" s="133">
        <v>3110</v>
      </c>
      <c r="F188" s="133">
        <v>1740.7</v>
      </c>
      <c r="G188" s="133">
        <v>1905</v>
      </c>
      <c r="H188" s="133">
        <v>8249.2799999999988</v>
      </c>
      <c r="I188" s="133">
        <v>9144.7800000000007</v>
      </c>
      <c r="J188" s="133">
        <v>8532.2200000000012</v>
      </c>
      <c r="K188" s="133">
        <v>13025.95</v>
      </c>
      <c r="L188" s="133">
        <v>6599.71</v>
      </c>
      <c r="M188" s="133">
        <v>2370</v>
      </c>
      <c r="N188" s="133">
        <v>63836.640000000007</v>
      </c>
    </row>
    <row r="189" spans="1:14" ht="33" customHeight="1" x14ac:dyDescent="0.2">
      <c r="A189" s="80" t="s">
        <v>320</v>
      </c>
      <c r="B189" s="129">
        <v>1879</v>
      </c>
      <c r="C189" s="129">
        <v>1862</v>
      </c>
      <c r="D189" s="129">
        <v>3508</v>
      </c>
      <c r="E189" s="129">
        <v>2650</v>
      </c>
      <c r="F189" s="129">
        <v>1200.7</v>
      </c>
      <c r="G189" s="129">
        <v>625</v>
      </c>
      <c r="H189" s="129">
        <v>7929.28</v>
      </c>
      <c r="I189" s="129">
        <v>8824.7800000000007</v>
      </c>
      <c r="J189" s="129">
        <v>7852.22</v>
      </c>
      <c r="K189" s="129">
        <v>12585.95</v>
      </c>
      <c r="L189" s="129">
        <v>6539.71</v>
      </c>
      <c r="M189" s="129">
        <v>2250</v>
      </c>
      <c r="N189" s="167">
        <v>57706.640000000007</v>
      </c>
    </row>
    <row r="190" spans="1:14" ht="33" customHeight="1" x14ac:dyDescent="0.2">
      <c r="A190" s="80" t="s">
        <v>321</v>
      </c>
      <c r="B190" s="129">
        <v>0</v>
      </c>
      <c r="C190" s="129">
        <v>0</v>
      </c>
      <c r="D190" s="129">
        <v>0</v>
      </c>
      <c r="E190" s="129">
        <v>0</v>
      </c>
      <c r="F190" s="129">
        <v>0</v>
      </c>
      <c r="G190" s="129">
        <v>0</v>
      </c>
      <c r="H190" s="129">
        <v>0</v>
      </c>
      <c r="I190" s="129">
        <v>0</v>
      </c>
      <c r="J190" s="129">
        <v>0</v>
      </c>
      <c r="K190" s="129">
        <v>0</v>
      </c>
      <c r="L190" s="129">
        <v>0</v>
      </c>
      <c r="M190" s="129">
        <v>0</v>
      </c>
      <c r="N190" s="167">
        <v>0</v>
      </c>
    </row>
    <row r="191" spans="1:14" ht="33" customHeight="1" x14ac:dyDescent="0.2">
      <c r="A191" s="80" t="s">
        <v>322</v>
      </c>
      <c r="B191" s="129">
        <v>0</v>
      </c>
      <c r="C191" s="129">
        <v>0</v>
      </c>
      <c r="D191" s="129">
        <v>0</v>
      </c>
      <c r="E191" s="129">
        <v>0</v>
      </c>
      <c r="F191" s="129">
        <v>0</v>
      </c>
      <c r="G191" s="129">
        <v>0</v>
      </c>
      <c r="H191" s="129">
        <v>0</v>
      </c>
      <c r="I191" s="129">
        <v>0</v>
      </c>
      <c r="J191" s="129">
        <v>0</v>
      </c>
      <c r="K191" s="129">
        <v>0</v>
      </c>
      <c r="L191" s="129">
        <v>0</v>
      </c>
      <c r="M191" s="129">
        <v>0</v>
      </c>
      <c r="N191" s="167">
        <v>0</v>
      </c>
    </row>
    <row r="192" spans="1:14" ht="33" customHeight="1" x14ac:dyDescent="0.2">
      <c r="A192" s="80" t="s">
        <v>323</v>
      </c>
      <c r="B192" s="129">
        <v>0</v>
      </c>
      <c r="C192" s="129">
        <v>0</v>
      </c>
      <c r="D192" s="129">
        <v>0</v>
      </c>
      <c r="E192" s="129">
        <v>0</v>
      </c>
      <c r="F192" s="129">
        <v>0</v>
      </c>
      <c r="G192" s="129">
        <v>0</v>
      </c>
      <c r="H192" s="129">
        <v>0</v>
      </c>
      <c r="I192" s="129">
        <v>0</v>
      </c>
      <c r="J192" s="129">
        <v>0</v>
      </c>
      <c r="K192" s="129">
        <v>0</v>
      </c>
      <c r="L192" s="129">
        <v>0</v>
      </c>
      <c r="M192" s="129">
        <v>0</v>
      </c>
      <c r="N192" s="167">
        <v>0</v>
      </c>
    </row>
    <row r="193" spans="1:14" ht="33" customHeight="1" x14ac:dyDescent="0.2">
      <c r="A193" s="80" t="s">
        <v>324</v>
      </c>
      <c r="B193" s="129">
        <v>0</v>
      </c>
      <c r="C193" s="129">
        <v>0</v>
      </c>
      <c r="D193" s="129">
        <v>0</v>
      </c>
      <c r="E193" s="129">
        <v>0</v>
      </c>
      <c r="F193" s="129">
        <v>0</v>
      </c>
      <c r="G193" s="129">
        <v>0</v>
      </c>
      <c r="H193" s="129">
        <v>0</v>
      </c>
      <c r="I193" s="129">
        <v>0</v>
      </c>
      <c r="J193" s="129">
        <v>0</v>
      </c>
      <c r="K193" s="129">
        <v>0</v>
      </c>
      <c r="L193" s="129">
        <v>0</v>
      </c>
      <c r="M193" s="129">
        <v>0</v>
      </c>
      <c r="N193" s="167">
        <v>0</v>
      </c>
    </row>
    <row r="194" spans="1:14" ht="33" customHeight="1" thickBot="1" x14ac:dyDescent="0.25">
      <c r="A194" s="80" t="s">
        <v>255</v>
      </c>
      <c r="B194" s="129">
        <v>220</v>
      </c>
      <c r="C194" s="129">
        <v>1490</v>
      </c>
      <c r="D194" s="129">
        <v>200</v>
      </c>
      <c r="E194" s="129">
        <v>460</v>
      </c>
      <c r="F194" s="129">
        <v>540</v>
      </c>
      <c r="G194" s="129">
        <v>1280</v>
      </c>
      <c r="H194" s="129">
        <v>320</v>
      </c>
      <c r="I194" s="129">
        <v>320</v>
      </c>
      <c r="J194" s="129">
        <v>680</v>
      </c>
      <c r="K194" s="129">
        <v>440</v>
      </c>
      <c r="L194" s="129">
        <v>60</v>
      </c>
      <c r="M194" s="129">
        <v>120</v>
      </c>
      <c r="N194" s="167">
        <v>6130</v>
      </c>
    </row>
    <row r="195" spans="1:14" ht="33" customHeight="1" thickBot="1" x14ac:dyDescent="0.25">
      <c r="A195" s="132" t="s">
        <v>325</v>
      </c>
      <c r="B195" s="133">
        <v>2134</v>
      </c>
      <c r="C195" s="133">
        <v>3850.3</v>
      </c>
      <c r="D195" s="133">
        <v>319</v>
      </c>
      <c r="E195" s="133">
        <v>5499</v>
      </c>
      <c r="F195" s="133">
        <v>12234.22</v>
      </c>
      <c r="G195" s="133">
        <v>8068.29</v>
      </c>
      <c r="H195" s="133">
        <v>3814.27</v>
      </c>
      <c r="I195" s="133">
        <v>841</v>
      </c>
      <c r="J195" s="133">
        <v>2291</v>
      </c>
      <c r="K195" s="133">
        <v>3882.32</v>
      </c>
      <c r="L195" s="133">
        <v>2073.62</v>
      </c>
      <c r="M195" s="133">
        <v>3479.9</v>
      </c>
      <c r="N195" s="133">
        <v>48486.92</v>
      </c>
    </row>
    <row r="196" spans="1:14" ht="33" customHeight="1" x14ac:dyDescent="0.2">
      <c r="A196" s="80" t="s">
        <v>326</v>
      </c>
      <c r="B196" s="129">
        <v>0</v>
      </c>
      <c r="C196" s="129">
        <v>1675.3</v>
      </c>
      <c r="D196" s="129">
        <v>0</v>
      </c>
      <c r="E196" s="129">
        <v>0</v>
      </c>
      <c r="F196" s="129">
        <v>1216.22</v>
      </c>
      <c r="G196" s="129">
        <v>611.29</v>
      </c>
      <c r="H196" s="129">
        <v>331.77</v>
      </c>
      <c r="I196" s="129">
        <v>0</v>
      </c>
      <c r="J196" s="129">
        <v>0</v>
      </c>
      <c r="K196" s="129">
        <v>605.32000000000005</v>
      </c>
      <c r="L196" s="129">
        <v>913.62</v>
      </c>
      <c r="M196" s="129">
        <v>1826.9</v>
      </c>
      <c r="N196" s="129">
        <v>7180.42</v>
      </c>
    </row>
    <row r="197" spans="1:14" ht="33" customHeight="1" x14ac:dyDescent="0.2">
      <c r="A197" s="80" t="s">
        <v>327</v>
      </c>
      <c r="B197" s="129">
        <v>0</v>
      </c>
      <c r="C197" s="129">
        <v>0</v>
      </c>
      <c r="D197" s="129">
        <v>0</v>
      </c>
      <c r="E197" s="129">
        <v>5470</v>
      </c>
      <c r="F197" s="129">
        <v>9220</v>
      </c>
      <c r="G197" s="129">
        <v>5485</v>
      </c>
      <c r="H197" s="129">
        <v>1162.5</v>
      </c>
      <c r="I197" s="129">
        <v>0</v>
      </c>
      <c r="J197" s="129">
        <v>0</v>
      </c>
      <c r="K197" s="129">
        <v>0</v>
      </c>
      <c r="L197" s="129">
        <v>0</v>
      </c>
      <c r="M197" s="129">
        <v>0</v>
      </c>
      <c r="N197" s="129">
        <v>21337.5</v>
      </c>
    </row>
    <row r="198" spans="1:14" ht="33" customHeight="1" x14ac:dyDescent="0.2">
      <c r="A198" s="80" t="s">
        <v>328</v>
      </c>
      <c r="B198" s="129">
        <v>2134</v>
      </c>
      <c r="C198" s="129">
        <v>2175</v>
      </c>
      <c r="D198" s="129">
        <v>319</v>
      </c>
      <c r="E198" s="129">
        <v>29</v>
      </c>
      <c r="F198" s="129">
        <v>1798</v>
      </c>
      <c r="G198" s="129">
        <v>1972</v>
      </c>
      <c r="H198" s="129">
        <v>2320</v>
      </c>
      <c r="I198" s="129">
        <v>841</v>
      </c>
      <c r="J198" s="129">
        <v>2291</v>
      </c>
      <c r="K198" s="129">
        <v>3277</v>
      </c>
      <c r="L198" s="129">
        <v>1160</v>
      </c>
      <c r="M198" s="129">
        <v>1653</v>
      </c>
      <c r="N198" s="129">
        <v>19969</v>
      </c>
    </row>
    <row r="199" spans="1:14" ht="33" customHeight="1" thickBot="1" x14ac:dyDescent="0.25">
      <c r="A199" s="80" t="s">
        <v>255</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132" t="s">
        <v>329</v>
      </c>
      <c r="B200" s="133">
        <v>247610.41999999998</v>
      </c>
      <c r="C200" s="133">
        <v>239507.53999999998</v>
      </c>
      <c r="D200" s="133">
        <v>251149.59999999998</v>
      </c>
      <c r="E200" s="133">
        <v>252137.77000000002</v>
      </c>
      <c r="F200" s="133">
        <v>237523.39</v>
      </c>
      <c r="G200" s="133">
        <v>179575.28</v>
      </c>
      <c r="H200" s="133">
        <v>156294.17000000001</v>
      </c>
      <c r="I200" s="133">
        <v>247994.79</v>
      </c>
      <c r="J200" s="133">
        <v>112773.79999999999</v>
      </c>
      <c r="K200" s="133">
        <v>147652.91999999998</v>
      </c>
      <c r="L200" s="133">
        <v>164033.87</v>
      </c>
      <c r="M200" s="133">
        <v>113292.31</v>
      </c>
      <c r="N200" s="133">
        <v>2349545.86</v>
      </c>
    </row>
    <row r="201" spans="1:14" ht="33" customHeight="1" x14ac:dyDescent="0.2">
      <c r="A201" s="80" t="s">
        <v>330</v>
      </c>
      <c r="B201" s="129">
        <v>20060.27</v>
      </c>
      <c r="C201" s="129">
        <v>18670.82</v>
      </c>
      <c r="D201" s="129">
        <v>17849.599999999999</v>
      </c>
      <c r="E201" s="129">
        <v>14849.78</v>
      </c>
      <c r="F201" s="129">
        <v>15843.54</v>
      </c>
      <c r="G201" s="129">
        <v>13687.11</v>
      </c>
      <c r="H201" s="129">
        <v>13293.25</v>
      </c>
      <c r="I201" s="129">
        <v>14522.53</v>
      </c>
      <c r="J201" s="129">
        <v>1797.87</v>
      </c>
      <c r="K201" s="129">
        <v>1110.06</v>
      </c>
      <c r="L201" s="129">
        <v>18406.34</v>
      </c>
      <c r="M201" s="129">
        <v>5034.5200000000004</v>
      </c>
      <c r="N201" s="167">
        <v>155125.69</v>
      </c>
    </row>
    <row r="202" spans="1:14" ht="33" customHeight="1" x14ac:dyDescent="0.2">
      <c r="A202" s="80" t="s">
        <v>331</v>
      </c>
      <c r="B202" s="129">
        <v>12710.85</v>
      </c>
      <c r="C202" s="129">
        <v>16933.669999999998</v>
      </c>
      <c r="D202" s="129">
        <v>15843.73</v>
      </c>
      <c r="E202" s="129">
        <v>14428.82</v>
      </c>
      <c r="F202" s="129">
        <v>15482.88</v>
      </c>
      <c r="G202" s="129">
        <v>15661.88</v>
      </c>
      <c r="H202" s="129">
        <v>14316.7</v>
      </c>
      <c r="I202" s="129">
        <v>16197.75</v>
      </c>
      <c r="J202" s="129">
        <v>7761.78</v>
      </c>
      <c r="K202" s="129">
        <v>10577.93</v>
      </c>
      <c r="L202" s="129">
        <v>16949.02</v>
      </c>
      <c r="M202" s="129">
        <v>3092.24</v>
      </c>
      <c r="N202" s="167">
        <v>159957.24999999997</v>
      </c>
    </row>
    <row r="203" spans="1:14" ht="33" customHeight="1" x14ac:dyDescent="0.2">
      <c r="A203" s="80" t="s">
        <v>332</v>
      </c>
      <c r="B203" s="129">
        <v>0</v>
      </c>
      <c r="C203" s="129">
        <v>0</v>
      </c>
      <c r="D203" s="129">
        <v>0</v>
      </c>
      <c r="E203" s="129">
        <v>0</v>
      </c>
      <c r="F203" s="129">
        <v>0</v>
      </c>
      <c r="G203" s="129">
        <v>0</v>
      </c>
      <c r="H203" s="129">
        <v>0</v>
      </c>
      <c r="I203" s="129">
        <v>0</v>
      </c>
      <c r="J203" s="129">
        <v>0</v>
      </c>
      <c r="K203" s="129">
        <v>0</v>
      </c>
      <c r="L203" s="129">
        <v>0</v>
      </c>
      <c r="M203" s="129">
        <v>0</v>
      </c>
      <c r="N203" s="167">
        <v>0</v>
      </c>
    </row>
    <row r="204" spans="1:14" ht="33" customHeight="1" x14ac:dyDescent="0.2">
      <c r="A204" s="80" t="s">
        <v>333</v>
      </c>
      <c r="B204" s="129">
        <v>0</v>
      </c>
      <c r="C204" s="129">
        <v>0</v>
      </c>
      <c r="D204" s="129">
        <v>0</v>
      </c>
      <c r="E204" s="129">
        <v>0</v>
      </c>
      <c r="F204" s="129">
        <v>0</v>
      </c>
      <c r="G204" s="129">
        <v>0</v>
      </c>
      <c r="H204" s="129">
        <v>0</v>
      </c>
      <c r="I204" s="129">
        <v>0</v>
      </c>
      <c r="J204" s="129">
        <v>0</v>
      </c>
      <c r="K204" s="129">
        <v>0</v>
      </c>
      <c r="L204" s="129">
        <v>0</v>
      </c>
      <c r="M204" s="129">
        <v>0</v>
      </c>
      <c r="N204" s="167">
        <v>0</v>
      </c>
    </row>
    <row r="205" spans="1:14" ht="33" customHeight="1" x14ac:dyDescent="0.2">
      <c r="A205" s="80" t="s">
        <v>334</v>
      </c>
      <c r="B205" s="129">
        <v>0</v>
      </c>
      <c r="C205" s="129">
        <v>0</v>
      </c>
      <c r="D205" s="129">
        <v>0</v>
      </c>
      <c r="E205" s="129">
        <v>0</v>
      </c>
      <c r="F205" s="129">
        <v>0</v>
      </c>
      <c r="G205" s="129">
        <v>0</v>
      </c>
      <c r="H205" s="129">
        <v>0</v>
      </c>
      <c r="I205" s="129">
        <v>0</v>
      </c>
      <c r="J205" s="129">
        <v>0</v>
      </c>
      <c r="K205" s="129">
        <v>0</v>
      </c>
      <c r="L205" s="129">
        <v>0</v>
      </c>
      <c r="M205" s="129">
        <v>0</v>
      </c>
      <c r="N205" s="167">
        <v>0</v>
      </c>
    </row>
    <row r="206" spans="1:14" ht="33" customHeight="1" x14ac:dyDescent="0.2">
      <c r="A206" s="80" t="s">
        <v>335</v>
      </c>
      <c r="B206" s="129">
        <v>214839.3</v>
      </c>
      <c r="C206" s="129">
        <v>203903.05</v>
      </c>
      <c r="D206" s="129">
        <v>217456.27</v>
      </c>
      <c r="E206" s="129">
        <v>222859.17</v>
      </c>
      <c r="F206" s="129">
        <v>206196.97</v>
      </c>
      <c r="G206" s="129">
        <v>150226.29</v>
      </c>
      <c r="H206" s="129">
        <v>128684.22</v>
      </c>
      <c r="I206" s="129">
        <v>217274.51</v>
      </c>
      <c r="J206" s="129">
        <v>103214.15</v>
      </c>
      <c r="K206" s="129">
        <v>135964.93</v>
      </c>
      <c r="L206" s="129">
        <v>128678.51</v>
      </c>
      <c r="M206" s="129">
        <v>105165.55</v>
      </c>
      <c r="N206" s="167">
        <v>2034462.92</v>
      </c>
    </row>
    <row r="207" spans="1:14" ht="33" customHeight="1" x14ac:dyDescent="0.2">
      <c r="A207" s="80" t="s">
        <v>334</v>
      </c>
      <c r="B207" s="129">
        <v>0</v>
      </c>
      <c r="C207" s="129">
        <v>0</v>
      </c>
      <c r="D207" s="129">
        <v>0</v>
      </c>
      <c r="E207" s="129">
        <v>0</v>
      </c>
      <c r="F207" s="129">
        <v>0</v>
      </c>
      <c r="G207" s="129">
        <v>0</v>
      </c>
      <c r="H207" s="129">
        <v>0</v>
      </c>
      <c r="I207" s="129">
        <v>0</v>
      </c>
      <c r="J207" s="129">
        <v>0</v>
      </c>
      <c r="K207" s="129">
        <v>0</v>
      </c>
      <c r="L207" s="129">
        <v>0</v>
      </c>
      <c r="M207" s="129">
        <v>0</v>
      </c>
      <c r="N207" s="167">
        <v>0</v>
      </c>
    </row>
    <row r="208" spans="1:14" ht="33" customHeight="1" thickBot="1" x14ac:dyDescent="0.25">
      <c r="A208" s="80" t="s">
        <v>255</v>
      </c>
      <c r="B208" s="129">
        <v>0</v>
      </c>
      <c r="C208" s="129">
        <v>0</v>
      </c>
      <c r="D208" s="129">
        <v>0</v>
      </c>
      <c r="E208" s="129">
        <v>0</v>
      </c>
      <c r="F208" s="129">
        <v>0</v>
      </c>
      <c r="G208" s="129">
        <v>0</v>
      </c>
      <c r="H208" s="129">
        <v>0</v>
      </c>
      <c r="I208" s="129">
        <v>0</v>
      </c>
      <c r="J208" s="129">
        <v>0</v>
      </c>
      <c r="K208" s="129">
        <v>0</v>
      </c>
      <c r="L208" s="129">
        <v>0</v>
      </c>
      <c r="M208" s="129">
        <v>0</v>
      </c>
      <c r="N208" s="167">
        <v>0</v>
      </c>
    </row>
    <row r="209" spans="1:14" ht="33" customHeight="1" thickBot="1" x14ac:dyDescent="0.25">
      <c r="A209" s="132" t="s">
        <v>336</v>
      </c>
      <c r="B209" s="133">
        <v>0</v>
      </c>
      <c r="C209" s="133">
        <v>0</v>
      </c>
      <c r="D209" s="133">
        <v>0</v>
      </c>
      <c r="E209" s="133">
        <v>0</v>
      </c>
      <c r="F209" s="133">
        <v>0</v>
      </c>
      <c r="G209" s="133">
        <v>0</v>
      </c>
      <c r="H209" s="133">
        <v>0</v>
      </c>
      <c r="I209" s="133">
        <v>0</v>
      </c>
      <c r="J209" s="133">
        <v>0</v>
      </c>
      <c r="K209" s="133">
        <v>0</v>
      </c>
      <c r="L209" s="133">
        <v>0</v>
      </c>
      <c r="M209" s="133">
        <v>0</v>
      </c>
      <c r="N209" s="133">
        <v>0</v>
      </c>
    </row>
    <row r="210" spans="1:14" ht="33" customHeight="1" x14ac:dyDescent="0.2">
      <c r="A210" s="80" t="s">
        <v>337</v>
      </c>
      <c r="B210" s="129">
        <v>0</v>
      </c>
      <c r="C210" s="129">
        <v>0</v>
      </c>
      <c r="D210" s="129">
        <v>0</v>
      </c>
      <c r="E210" s="129">
        <v>0</v>
      </c>
      <c r="F210" s="129">
        <v>0</v>
      </c>
      <c r="G210" s="129">
        <v>0</v>
      </c>
      <c r="H210" s="129">
        <v>0</v>
      </c>
      <c r="I210" s="129">
        <v>0</v>
      </c>
      <c r="J210" s="129">
        <v>0</v>
      </c>
      <c r="K210" s="129">
        <v>0</v>
      </c>
      <c r="L210" s="129">
        <v>0</v>
      </c>
      <c r="M210" s="129">
        <v>0</v>
      </c>
      <c r="N210" s="167">
        <v>0</v>
      </c>
    </row>
    <row r="211" spans="1:14" ht="33" customHeight="1" x14ac:dyDescent="0.2">
      <c r="A211" s="80" t="s">
        <v>338</v>
      </c>
      <c r="B211" s="129">
        <v>0</v>
      </c>
      <c r="C211" s="129">
        <v>0</v>
      </c>
      <c r="D211" s="129">
        <v>0</v>
      </c>
      <c r="E211" s="129">
        <v>0</v>
      </c>
      <c r="F211" s="129">
        <v>0</v>
      </c>
      <c r="G211" s="129">
        <v>0</v>
      </c>
      <c r="H211" s="129">
        <v>0</v>
      </c>
      <c r="I211" s="129">
        <v>0</v>
      </c>
      <c r="J211" s="129">
        <v>0</v>
      </c>
      <c r="K211" s="129">
        <v>0</v>
      </c>
      <c r="L211" s="129">
        <v>0</v>
      </c>
      <c r="M211" s="129">
        <v>0</v>
      </c>
      <c r="N211" s="167">
        <v>0</v>
      </c>
    </row>
    <row r="212" spans="1:14" ht="33" customHeight="1" thickBot="1" x14ac:dyDescent="0.25">
      <c r="A212" s="80" t="s">
        <v>255</v>
      </c>
      <c r="B212" s="129">
        <v>0</v>
      </c>
      <c r="C212" s="129">
        <v>0</v>
      </c>
      <c r="D212" s="129">
        <v>0</v>
      </c>
      <c r="E212" s="129">
        <v>0</v>
      </c>
      <c r="F212" s="129">
        <v>0</v>
      </c>
      <c r="G212" s="129">
        <v>0</v>
      </c>
      <c r="H212" s="129">
        <v>0</v>
      </c>
      <c r="I212" s="129">
        <v>0</v>
      </c>
      <c r="J212" s="129">
        <v>0</v>
      </c>
      <c r="K212" s="129">
        <v>0</v>
      </c>
      <c r="L212" s="129">
        <v>0</v>
      </c>
      <c r="M212" s="129">
        <v>0</v>
      </c>
      <c r="N212" s="167">
        <v>0</v>
      </c>
    </row>
    <row r="213" spans="1:14" ht="33" customHeight="1" thickBot="1" x14ac:dyDescent="0.25">
      <c r="A213" s="132" t="s">
        <v>339</v>
      </c>
      <c r="B213" s="133">
        <v>0</v>
      </c>
      <c r="C213" s="133">
        <v>0</v>
      </c>
      <c r="D213" s="133">
        <v>0</v>
      </c>
      <c r="E213" s="133">
        <v>0</v>
      </c>
      <c r="F213" s="133">
        <v>0</v>
      </c>
      <c r="G213" s="133">
        <v>0</v>
      </c>
      <c r="H213" s="133">
        <v>0</v>
      </c>
      <c r="I213" s="133">
        <v>0</v>
      </c>
      <c r="J213" s="133">
        <v>0</v>
      </c>
      <c r="K213" s="133">
        <v>0</v>
      </c>
      <c r="L213" s="133">
        <v>0</v>
      </c>
      <c r="M213" s="133">
        <v>0</v>
      </c>
      <c r="N213" s="133">
        <v>0</v>
      </c>
    </row>
    <row r="214" spans="1:14" ht="33" customHeight="1" thickBot="1" x14ac:dyDescent="0.25">
      <c r="A214" s="81" t="s">
        <v>339</v>
      </c>
      <c r="B214" s="138">
        <v>0</v>
      </c>
      <c r="C214" s="138">
        <v>0</v>
      </c>
      <c r="D214" s="138">
        <v>0</v>
      </c>
      <c r="E214" s="138">
        <v>0</v>
      </c>
      <c r="F214" s="138">
        <v>0</v>
      </c>
      <c r="G214" s="138">
        <v>0</v>
      </c>
      <c r="H214" s="138">
        <v>0</v>
      </c>
      <c r="I214" s="138">
        <v>0</v>
      </c>
      <c r="J214" s="138">
        <v>0</v>
      </c>
      <c r="K214" s="138">
        <v>0</v>
      </c>
      <c r="L214" s="138">
        <v>0</v>
      </c>
      <c r="M214" s="138">
        <v>0</v>
      </c>
      <c r="N214" s="168">
        <v>0</v>
      </c>
    </row>
    <row r="215" spans="1:14" ht="33" customHeight="1" thickBot="1" x14ac:dyDescent="0.25">
      <c r="A215" s="169" t="s">
        <v>250</v>
      </c>
      <c r="B215" s="141">
        <v>647738.48</v>
      </c>
      <c r="C215" s="141">
        <v>589811.43999999994</v>
      </c>
      <c r="D215" s="141">
        <v>524227.98</v>
      </c>
      <c r="E215" s="141">
        <v>604118.13000000012</v>
      </c>
      <c r="F215" s="141">
        <v>697215.3</v>
      </c>
      <c r="G215" s="141">
        <v>634173.31999999995</v>
      </c>
      <c r="H215" s="141">
        <v>637571.66</v>
      </c>
      <c r="I215" s="141">
        <v>682560.37</v>
      </c>
      <c r="J215" s="141">
        <v>530685.59999999986</v>
      </c>
      <c r="K215" s="141">
        <v>502376.32</v>
      </c>
      <c r="L215" s="141">
        <v>479106.59000000008</v>
      </c>
      <c r="M215" s="141">
        <v>314866.33999999997</v>
      </c>
      <c r="N215" s="141">
        <v>6844451.5299999993</v>
      </c>
    </row>
    <row r="216" spans="1:14" ht="33" customHeight="1" x14ac:dyDescent="0.2"/>
    <row r="217" spans="1:14" ht="33" customHeight="1" x14ac:dyDescent="0.2">
      <c r="A217" s="85"/>
    </row>
    <row r="218" spans="1:14" ht="33" customHeight="1" x14ac:dyDescent="0.2">
      <c r="A218" s="220" t="s">
        <v>406</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24" t="s">
        <v>237</v>
      </c>
      <c r="B220" s="125" t="s">
        <v>238</v>
      </c>
      <c r="C220" s="125" t="s">
        <v>239</v>
      </c>
      <c r="D220" s="125" t="s">
        <v>240</v>
      </c>
      <c r="E220" s="125" t="s">
        <v>241</v>
      </c>
      <c r="F220" s="125" t="s">
        <v>242</v>
      </c>
      <c r="G220" s="125" t="s">
        <v>243</v>
      </c>
      <c r="H220" s="125" t="s">
        <v>244</v>
      </c>
      <c r="I220" s="125" t="s">
        <v>245</v>
      </c>
      <c r="J220" s="125" t="s">
        <v>246</v>
      </c>
      <c r="K220" s="125" t="s">
        <v>247</v>
      </c>
      <c r="L220" s="125" t="s">
        <v>248</v>
      </c>
      <c r="M220" s="125" t="s">
        <v>249</v>
      </c>
      <c r="N220" s="126" t="s">
        <v>250</v>
      </c>
    </row>
    <row r="221" spans="1:14" ht="33" customHeight="1" thickBot="1" x14ac:dyDescent="0.25">
      <c r="A221" s="132" t="s">
        <v>251</v>
      </c>
      <c r="B221" s="133">
        <v>0</v>
      </c>
      <c r="C221" s="133">
        <v>50</v>
      </c>
      <c r="D221" s="133">
        <v>0</v>
      </c>
      <c r="E221" s="133">
        <v>0</v>
      </c>
      <c r="F221" s="133">
        <v>0</v>
      </c>
      <c r="G221" s="133">
        <v>0</v>
      </c>
      <c r="H221" s="133">
        <v>50</v>
      </c>
      <c r="I221" s="133">
        <v>50</v>
      </c>
      <c r="J221" s="133">
        <v>50</v>
      </c>
      <c r="K221" s="133">
        <v>50</v>
      </c>
      <c r="L221" s="133">
        <v>100</v>
      </c>
      <c r="M221" s="133">
        <v>149</v>
      </c>
      <c r="N221" s="133">
        <v>499</v>
      </c>
    </row>
    <row r="222" spans="1:14" ht="33" customHeight="1" x14ac:dyDescent="0.2">
      <c r="A222" s="77" t="s">
        <v>252</v>
      </c>
      <c r="B222" s="129">
        <v>0</v>
      </c>
      <c r="C222" s="129">
        <v>50</v>
      </c>
      <c r="D222" s="129">
        <v>0</v>
      </c>
      <c r="E222" s="129">
        <v>0</v>
      </c>
      <c r="F222" s="129">
        <v>0</v>
      </c>
      <c r="G222" s="129">
        <v>0</v>
      </c>
      <c r="H222" s="129">
        <v>50</v>
      </c>
      <c r="I222" s="129">
        <v>50</v>
      </c>
      <c r="J222" s="129">
        <v>50</v>
      </c>
      <c r="K222" s="129">
        <v>50</v>
      </c>
      <c r="L222" s="129">
        <v>100</v>
      </c>
      <c r="M222" s="129">
        <v>149</v>
      </c>
      <c r="N222" s="131">
        <v>499</v>
      </c>
    </row>
    <row r="223" spans="1:14" ht="33" customHeight="1" x14ac:dyDescent="0.2">
      <c r="A223" s="77" t="s">
        <v>234</v>
      </c>
      <c r="B223" s="129">
        <v>0</v>
      </c>
      <c r="C223" s="129">
        <v>0</v>
      </c>
      <c r="D223" s="129">
        <v>0</v>
      </c>
      <c r="E223" s="129">
        <v>0</v>
      </c>
      <c r="F223" s="129">
        <v>0</v>
      </c>
      <c r="G223" s="129">
        <v>0</v>
      </c>
      <c r="H223" s="129">
        <v>0</v>
      </c>
      <c r="I223" s="129">
        <v>0</v>
      </c>
      <c r="J223" s="129">
        <v>0</v>
      </c>
      <c r="K223" s="129">
        <v>0</v>
      </c>
      <c r="L223" s="129">
        <v>0</v>
      </c>
      <c r="M223" s="129">
        <v>0</v>
      </c>
      <c r="N223" s="131">
        <v>0</v>
      </c>
    </row>
    <row r="224" spans="1:14" ht="33" customHeight="1" x14ac:dyDescent="0.2">
      <c r="A224" s="77" t="s">
        <v>253</v>
      </c>
      <c r="B224" s="129">
        <v>0</v>
      </c>
      <c r="C224" s="129">
        <v>0</v>
      </c>
      <c r="D224" s="129">
        <v>0</v>
      </c>
      <c r="E224" s="129">
        <v>0</v>
      </c>
      <c r="F224" s="129">
        <v>0</v>
      </c>
      <c r="G224" s="129">
        <v>0</v>
      </c>
      <c r="H224" s="129">
        <v>0</v>
      </c>
      <c r="I224" s="129">
        <v>0</v>
      </c>
      <c r="J224" s="129">
        <v>0</v>
      </c>
      <c r="K224" s="129">
        <v>0</v>
      </c>
      <c r="L224" s="129">
        <v>0</v>
      </c>
      <c r="M224" s="129">
        <v>0</v>
      </c>
      <c r="N224" s="131">
        <v>0</v>
      </c>
    </row>
    <row r="225" spans="1:14" ht="33" customHeight="1" x14ac:dyDescent="0.2">
      <c r="A225" s="78" t="s">
        <v>254</v>
      </c>
      <c r="B225" s="129">
        <v>0</v>
      </c>
      <c r="C225" s="129">
        <v>0</v>
      </c>
      <c r="D225" s="129">
        <v>0</v>
      </c>
      <c r="E225" s="129">
        <v>0</v>
      </c>
      <c r="F225" s="129">
        <v>0</v>
      </c>
      <c r="G225" s="129">
        <v>0</v>
      </c>
      <c r="H225" s="129">
        <v>0</v>
      </c>
      <c r="I225" s="129">
        <v>0</v>
      </c>
      <c r="J225" s="129">
        <v>0</v>
      </c>
      <c r="K225" s="129">
        <v>0</v>
      </c>
      <c r="L225" s="129">
        <v>0</v>
      </c>
      <c r="M225" s="129">
        <v>0</v>
      </c>
      <c r="N225" s="131">
        <v>0</v>
      </c>
    </row>
    <row r="226" spans="1:14" ht="33" customHeight="1" thickBot="1" x14ac:dyDescent="0.25">
      <c r="A226" s="79" t="s">
        <v>255</v>
      </c>
      <c r="B226" s="131">
        <v>0</v>
      </c>
      <c r="C226" s="131">
        <v>0</v>
      </c>
      <c r="D226" s="131">
        <v>0</v>
      </c>
      <c r="E226" s="131">
        <v>0</v>
      </c>
      <c r="F226" s="131">
        <v>0</v>
      </c>
      <c r="G226" s="131">
        <v>0</v>
      </c>
      <c r="H226" s="131">
        <v>0</v>
      </c>
      <c r="I226" s="131">
        <v>0</v>
      </c>
      <c r="J226" s="131">
        <v>0</v>
      </c>
      <c r="K226" s="131">
        <v>0</v>
      </c>
      <c r="L226" s="131">
        <v>0</v>
      </c>
      <c r="M226" s="131">
        <v>0</v>
      </c>
      <c r="N226" s="131">
        <v>0</v>
      </c>
    </row>
    <row r="227" spans="1:14" ht="33" customHeight="1" thickBot="1" x14ac:dyDescent="0.25">
      <c r="A227" s="132" t="s">
        <v>256</v>
      </c>
      <c r="B227" s="133">
        <v>0</v>
      </c>
      <c r="C227" s="133">
        <v>0</v>
      </c>
      <c r="D227" s="133">
        <v>0</v>
      </c>
      <c r="E227" s="133">
        <v>0</v>
      </c>
      <c r="F227" s="133">
        <v>1400</v>
      </c>
      <c r="G227" s="133">
        <v>3240</v>
      </c>
      <c r="H227" s="133">
        <v>1520</v>
      </c>
      <c r="I227" s="133">
        <v>0</v>
      </c>
      <c r="J227" s="133">
        <v>2520</v>
      </c>
      <c r="K227" s="133">
        <v>1560</v>
      </c>
      <c r="L227" s="133">
        <v>880</v>
      </c>
      <c r="M227" s="133">
        <v>0</v>
      </c>
      <c r="N227" s="133">
        <v>11120</v>
      </c>
    </row>
    <row r="228" spans="1:14" ht="33" customHeight="1" x14ac:dyDescent="0.2">
      <c r="A228" s="80" t="s">
        <v>257</v>
      </c>
      <c r="B228" s="129">
        <v>0</v>
      </c>
      <c r="C228" s="129">
        <v>0</v>
      </c>
      <c r="D228" s="129">
        <v>0</v>
      </c>
      <c r="E228" s="129">
        <v>0</v>
      </c>
      <c r="F228" s="129">
        <v>1400</v>
      </c>
      <c r="G228" s="129">
        <v>3240</v>
      </c>
      <c r="H228" s="129">
        <v>1520</v>
      </c>
      <c r="I228" s="129">
        <v>0</v>
      </c>
      <c r="J228" s="129">
        <v>2520</v>
      </c>
      <c r="K228" s="129">
        <v>1560</v>
      </c>
      <c r="L228" s="129">
        <v>880</v>
      </c>
      <c r="M228" s="129">
        <v>0</v>
      </c>
      <c r="N228" s="131">
        <v>11120</v>
      </c>
    </row>
    <row r="229" spans="1:14" ht="33" customHeight="1" x14ac:dyDescent="0.2">
      <c r="A229" s="80" t="s">
        <v>258</v>
      </c>
      <c r="B229" s="129">
        <v>0</v>
      </c>
      <c r="C229" s="129">
        <v>0</v>
      </c>
      <c r="D229" s="129">
        <v>0</v>
      </c>
      <c r="E229" s="129">
        <v>0</v>
      </c>
      <c r="F229" s="129">
        <v>0</v>
      </c>
      <c r="G229" s="129">
        <v>0</v>
      </c>
      <c r="H229" s="129">
        <v>0</v>
      </c>
      <c r="I229" s="129">
        <v>0</v>
      </c>
      <c r="J229" s="129">
        <v>0</v>
      </c>
      <c r="K229" s="129">
        <v>0</v>
      </c>
      <c r="L229" s="129">
        <v>0</v>
      </c>
      <c r="M229" s="129">
        <v>0</v>
      </c>
      <c r="N229" s="131">
        <v>0</v>
      </c>
    </row>
    <row r="230" spans="1:14" ht="33" customHeight="1" x14ac:dyDescent="0.2">
      <c r="A230" s="80" t="s">
        <v>259</v>
      </c>
      <c r="B230" s="129">
        <v>0</v>
      </c>
      <c r="C230" s="129">
        <v>0</v>
      </c>
      <c r="D230" s="129">
        <v>0</v>
      </c>
      <c r="E230" s="129">
        <v>0</v>
      </c>
      <c r="F230" s="129">
        <v>0</v>
      </c>
      <c r="G230" s="129">
        <v>0</v>
      </c>
      <c r="H230" s="129">
        <v>0</v>
      </c>
      <c r="I230" s="129">
        <v>0</v>
      </c>
      <c r="J230" s="129">
        <v>0</v>
      </c>
      <c r="K230" s="129">
        <v>0</v>
      </c>
      <c r="L230" s="129">
        <v>0</v>
      </c>
      <c r="M230" s="129">
        <v>0</v>
      </c>
      <c r="N230" s="131">
        <v>0</v>
      </c>
    </row>
    <row r="231" spans="1:14" ht="33" customHeight="1" x14ac:dyDescent="0.2">
      <c r="A231" s="80" t="s">
        <v>260</v>
      </c>
      <c r="B231" s="129">
        <v>0</v>
      </c>
      <c r="C231" s="129">
        <v>0</v>
      </c>
      <c r="D231" s="129">
        <v>0</v>
      </c>
      <c r="E231" s="129">
        <v>0</v>
      </c>
      <c r="F231" s="129">
        <v>0</v>
      </c>
      <c r="G231" s="129">
        <v>0</v>
      </c>
      <c r="H231" s="129">
        <v>0</v>
      </c>
      <c r="I231" s="129">
        <v>0</v>
      </c>
      <c r="J231" s="129">
        <v>0</v>
      </c>
      <c r="K231" s="129">
        <v>0</v>
      </c>
      <c r="L231" s="129">
        <v>0</v>
      </c>
      <c r="M231" s="129">
        <v>0</v>
      </c>
      <c r="N231" s="131">
        <v>0</v>
      </c>
    </row>
    <row r="232" spans="1:14" ht="33" customHeight="1" x14ac:dyDescent="0.2">
      <c r="A232" s="80" t="s">
        <v>261</v>
      </c>
      <c r="B232" s="129">
        <v>0</v>
      </c>
      <c r="C232" s="129">
        <v>0</v>
      </c>
      <c r="D232" s="129">
        <v>0</v>
      </c>
      <c r="E232" s="129">
        <v>0</v>
      </c>
      <c r="F232" s="129">
        <v>0</v>
      </c>
      <c r="G232" s="129">
        <v>0</v>
      </c>
      <c r="H232" s="129">
        <v>0</v>
      </c>
      <c r="I232" s="129">
        <v>0</v>
      </c>
      <c r="J232" s="129">
        <v>0</v>
      </c>
      <c r="K232" s="129">
        <v>0</v>
      </c>
      <c r="L232" s="129">
        <v>0</v>
      </c>
      <c r="M232" s="129">
        <v>0</v>
      </c>
      <c r="N232" s="131">
        <v>0</v>
      </c>
    </row>
    <row r="233" spans="1:14" ht="33" customHeight="1" thickBot="1" x14ac:dyDescent="0.25">
      <c r="A233" s="80" t="s">
        <v>262</v>
      </c>
      <c r="B233" s="129">
        <v>0</v>
      </c>
      <c r="C233" s="129">
        <v>0</v>
      </c>
      <c r="D233" s="129">
        <v>0</v>
      </c>
      <c r="E233" s="129">
        <v>0</v>
      </c>
      <c r="F233" s="129">
        <v>0</v>
      </c>
      <c r="G233" s="129">
        <v>0</v>
      </c>
      <c r="H233" s="129">
        <v>0</v>
      </c>
      <c r="I233" s="129">
        <v>0</v>
      </c>
      <c r="J233" s="129">
        <v>0</v>
      </c>
      <c r="K233" s="129">
        <v>0</v>
      </c>
      <c r="L233" s="129">
        <v>0</v>
      </c>
      <c r="M233" s="129">
        <v>0</v>
      </c>
      <c r="N233" s="131">
        <v>0</v>
      </c>
    </row>
    <row r="234" spans="1:14" ht="33" customHeight="1" thickBot="1" x14ac:dyDescent="0.25">
      <c r="A234" s="132" t="s">
        <v>263</v>
      </c>
      <c r="B234" s="133">
        <v>0</v>
      </c>
      <c r="C234" s="133">
        <v>0</v>
      </c>
      <c r="D234" s="133">
        <v>0</v>
      </c>
      <c r="E234" s="133">
        <v>0</v>
      </c>
      <c r="F234" s="133">
        <v>588.36</v>
      </c>
      <c r="G234" s="133">
        <v>2606.81</v>
      </c>
      <c r="H234" s="133">
        <v>2404.0700000000002</v>
      </c>
      <c r="I234" s="133">
        <v>993.77800000000002</v>
      </c>
      <c r="J234" s="133">
        <v>819.63800000000003</v>
      </c>
      <c r="K234" s="133">
        <v>0</v>
      </c>
      <c r="L234" s="133">
        <v>0</v>
      </c>
      <c r="M234" s="133">
        <v>0</v>
      </c>
      <c r="N234" s="133">
        <v>7412.6559999999999</v>
      </c>
    </row>
    <row r="235" spans="1:14" ht="33" customHeight="1" x14ac:dyDescent="0.2">
      <c r="A235" s="80" t="s">
        <v>264</v>
      </c>
      <c r="B235" s="129">
        <v>0</v>
      </c>
      <c r="C235" s="129">
        <v>0</v>
      </c>
      <c r="D235" s="129">
        <v>0</v>
      </c>
      <c r="E235" s="129">
        <v>0</v>
      </c>
      <c r="F235" s="129">
        <v>0</v>
      </c>
      <c r="G235" s="129">
        <v>0</v>
      </c>
      <c r="H235" s="129">
        <v>0</v>
      </c>
      <c r="I235" s="129">
        <v>0</v>
      </c>
      <c r="J235" s="129">
        <v>0</v>
      </c>
      <c r="K235" s="129">
        <v>0</v>
      </c>
      <c r="L235" s="129">
        <v>0</v>
      </c>
      <c r="M235" s="129">
        <v>0</v>
      </c>
      <c r="N235" s="131">
        <v>0</v>
      </c>
    </row>
    <row r="236" spans="1:14" ht="33" customHeight="1" x14ac:dyDescent="0.2">
      <c r="A236" s="80" t="s">
        <v>265</v>
      </c>
      <c r="B236" s="129">
        <v>0</v>
      </c>
      <c r="C236" s="129">
        <v>0</v>
      </c>
      <c r="D236" s="129">
        <v>0</v>
      </c>
      <c r="E236" s="129">
        <v>0</v>
      </c>
      <c r="F236" s="129">
        <v>588.36</v>
      </c>
      <c r="G236" s="129">
        <v>2606.81</v>
      </c>
      <c r="H236" s="129">
        <v>2404.0700000000002</v>
      </c>
      <c r="I236" s="129">
        <v>993.77800000000002</v>
      </c>
      <c r="J236" s="129">
        <v>819.63800000000003</v>
      </c>
      <c r="K236" s="129">
        <v>0</v>
      </c>
      <c r="L236" s="129">
        <v>0</v>
      </c>
      <c r="M236" s="129">
        <v>0</v>
      </c>
      <c r="N236" s="131">
        <v>7412.6559999999999</v>
      </c>
    </row>
    <row r="237" spans="1:14" ht="33" customHeight="1" x14ac:dyDescent="0.2">
      <c r="A237" s="80" t="s">
        <v>266</v>
      </c>
      <c r="B237" s="129">
        <v>0</v>
      </c>
      <c r="C237" s="129">
        <v>0</v>
      </c>
      <c r="D237" s="129">
        <v>0</v>
      </c>
      <c r="E237" s="129">
        <v>0</v>
      </c>
      <c r="F237" s="129">
        <v>0</v>
      </c>
      <c r="G237" s="129">
        <v>0</v>
      </c>
      <c r="H237" s="129">
        <v>0</v>
      </c>
      <c r="I237" s="129">
        <v>0</v>
      </c>
      <c r="J237" s="129">
        <v>0</v>
      </c>
      <c r="K237" s="129">
        <v>0</v>
      </c>
      <c r="L237" s="129">
        <v>0</v>
      </c>
      <c r="M237" s="129">
        <v>0</v>
      </c>
      <c r="N237" s="131">
        <v>0</v>
      </c>
    </row>
    <row r="238" spans="1:14" ht="33" customHeight="1" thickBot="1" x14ac:dyDescent="0.25">
      <c r="A238" s="80" t="s">
        <v>267</v>
      </c>
      <c r="B238" s="129">
        <v>0</v>
      </c>
      <c r="C238" s="129">
        <v>0</v>
      </c>
      <c r="D238" s="129">
        <v>0</v>
      </c>
      <c r="E238" s="129">
        <v>0</v>
      </c>
      <c r="F238" s="129">
        <v>0</v>
      </c>
      <c r="G238" s="129">
        <v>0</v>
      </c>
      <c r="H238" s="129">
        <v>0</v>
      </c>
      <c r="I238" s="129">
        <v>0</v>
      </c>
      <c r="J238" s="129">
        <v>0</v>
      </c>
      <c r="K238" s="129">
        <v>0</v>
      </c>
      <c r="L238" s="129">
        <v>0</v>
      </c>
      <c r="M238" s="129">
        <v>0</v>
      </c>
      <c r="N238" s="131">
        <v>0</v>
      </c>
    </row>
    <row r="239" spans="1:14" ht="33" customHeight="1" thickBot="1" x14ac:dyDescent="0.25">
      <c r="A239" s="132" t="s">
        <v>268</v>
      </c>
      <c r="B239" s="134">
        <v>130</v>
      </c>
      <c r="C239" s="134">
        <v>215</v>
      </c>
      <c r="D239" s="134">
        <v>80</v>
      </c>
      <c r="E239" s="134">
        <v>295</v>
      </c>
      <c r="F239" s="134">
        <v>75</v>
      </c>
      <c r="G239" s="134">
        <v>140</v>
      </c>
      <c r="H239" s="134">
        <v>350</v>
      </c>
      <c r="I239" s="134">
        <v>0</v>
      </c>
      <c r="J239" s="134">
        <v>160</v>
      </c>
      <c r="K239" s="134">
        <v>270</v>
      </c>
      <c r="L239" s="134">
        <v>430</v>
      </c>
      <c r="M239" s="134">
        <v>-310</v>
      </c>
      <c r="N239" s="134">
        <v>1835</v>
      </c>
    </row>
    <row r="240" spans="1:14" ht="33" customHeight="1" x14ac:dyDescent="0.2">
      <c r="A240" s="80" t="s">
        <v>269</v>
      </c>
      <c r="B240" s="129">
        <v>0</v>
      </c>
      <c r="C240" s="129">
        <v>0</v>
      </c>
      <c r="D240" s="129">
        <v>0</v>
      </c>
      <c r="E240" s="129">
        <v>0</v>
      </c>
      <c r="F240" s="129">
        <v>0</v>
      </c>
      <c r="G240" s="129">
        <v>0</v>
      </c>
      <c r="H240" s="129">
        <v>0</v>
      </c>
      <c r="I240" s="129">
        <v>0</v>
      </c>
      <c r="J240" s="129">
        <v>0</v>
      </c>
      <c r="K240" s="129">
        <v>0</v>
      </c>
      <c r="L240" s="129">
        <v>0</v>
      </c>
      <c r="M240" s="129">
        <v>0</v>
      </c>
      <c r="N240" s="167">
        <v>0</v>
      </c>
    </row>
    <row r="241" spans="1:14" ht="33" customHeight="1" thickBot="1" x14ac:dyDescent="0.25">
      <c r="A241" s="80" t="s">
        <v>270</v>
      </c>
      <c r="B241" s="129">
        <v>130</v>
      </c>
      <c r="C241" s="129">
        <v>215</v>
      </c>
      <c r="D241" s="129">
        <v>80</v>
      </c>
      <c r="E241" s="129">
        <v>295</v>
      </c>
      <c r="F241" s="129">
        <v>75</v>
      </c>
      <c r="G241" s="129">
        <v>140</v>
      </c>
      <c r="H241" s="129">
        <v>350</v>
      </c>
      <c r="I241" s="129">
        <v>0</v>
      </c>
      <c r="J241" s="129">
        <v>160</v>
      </c>
      <c r="K241" s="129">
        <v>270</v>
      </c>
      <c r="L241" s="129">
        <v>430</v>
      </c>
      <c r="M241" s="129">
        <v>-310</v>
      </c>
      <c r="N241" s="167">
        <v>1835</v>
      </c>
    </row>
    <row r="242" spans="1:14" ht="33" customHeight="1" thickBot="1" x14ac:dyDescent="0.25">
      <c r="A242" s="132" t="s">
        <v>271</v>
      </c>
      <c r="B242" s="133">
        <v>9585</v>
      </c>
      <c r="C242" s="133">
        <v>8775</v>
      </c>
      <c r="D242" s="133">
        <v>9685.5</v>
      </c>
      <c r="E242" s="133">
        <v>11621.58</v>
      </c>
      <c r="F242" s="133">
        <v>21751.54</v>
      </c>
      <c r="G242" s="133">
        <v>19775.379999999997</v>
      </c>
      <c r="H242" s="133">
        <v>17212.938999999998</v>
      </c>
      <c r="I242" s="133">
        <v>17507.87</v>
      </c>
      <c r="J242" s="133">
        <v>18757.44999999999</v>
      </c>
      <c r="K242" s="133">
        <v>17443.77</v>
      </c>
      <c r="L242" s="133">
        <v>17060.87</v>
      </c>
      <c r="M242" s="133">
        <v>8595</v>
      </c>
      <c r="N242" s="133">
        <v>177771.899</v>
      </c>
    </row>
    <row r="243" spans="1:14" ht="33" customHeight="1" x14ac:dyDescent="0.2">
      <c r="A243" s="80" t="s">
        <v>272</v>
      </c>
      <c r="B243" s="129">
        <v>0</v>
      </c>
      <c r="C243" s="129">
        <v>0</v>
      </c>
      <c r="D243" s="129">
        <v>0</v>
      </c>
      <c r="E243" s="129">
        <v>0</v>
      </c>
      <c r="F243" s="129">
        <v>0</v>
      </c>
      <c r="G243" s="129">
        <v>0</v>
      </c>
      <c r="H243" s="129">
        <v>0</v>
      </c>
      <c r="I243" s="129">
        <v>0</v>
      </c>
      <c r="J243" s="129">
        <v>0</v>
      </c>
      <c r="K243" s="129">
        <v>0</v>
      </c>
      <c r="L243" s="129">
        <v>0</v>
      </c>
      <c r="M243" s="129">
        <v>0</v>
      </c>
      <c r="N243" s="167">
        <v>0</v>
      </c>
    </row>
    <row r="244" spans="1:14" ht="33" customHeight="1" x14ac:dyDescent="0.2">
      <c r="A244" s="80" t="s">
        <v>273</v>
      </c>
      <c r="B244" s="129">
        <v>0</v>
      </c>
      <c r="C244" s="129">
        <v>0</v>
      </c>
      <c r="D244" s="129">
        <v>0</v>
      </c>
      <c r="E244" s="129">
        <v>0</v>
      </c>
      <c r="F244" s="129">
        <v>0</v>
      </c>
      <c r="G244" s="129">
        <v>0</v>
      </c>
      <c r="H244" s="129">
        <v>0</v>
      </c>
      <c r="I244" s="129">
        <v>0</v>
      </c>
      <c r="J244" s="129">
        <v>0</v>
      </c>
      <c r="K244" s="129">
        <v>0</v>
      </c>
      <c r="L244" s="129">
        <v>0</v>
      </c>
      <c r="M244" s="129">
        <v>0</v>
      </c>
      <c r="N244" s="167">
        <v>0</v>
      </c>
    </row>
    <row r="245" spans="1:14" ht="33" customHeight="1" x14ac:dyDescent="0.2">
      <c r="A245" s="80" t="s">
        <v>274</v>
      </c>
      <c r="B245" s="129">
        <v>0</v>
      </c>
      <c r="C245" s="129">
        <v>0</v>
      </c>
      <c r="D245" s="129">
        <v>0</v>
      </c>
      <c r="E245" s="129">
        <v>0</v>
      </c>
      <c r="F245" s="129">
        <v>0</v>
      </c>
      <c r="G245" s="129">
        <v>0</v>
      </c>
      <c r="H245" s="129">
        <v>0</v>
      </c>
      <c r="I245" s="129">
        <v>0</v>
      </c>
      <c r="J245" s="129">
        <v>0</v>
      </c>
      <c r="K245" s="129">
        <v>0</v>
      </c>
      <c r="L245" s="129">
        <v>0</v>
      </c>
      <c r="M245" s="129">
        <v>0</v>
      </c>
      <c r="N245" s="167">
        <v>0</v>
      </c>
    </row>
    <row r="246" spans="1:14" ht="33" customHeight="1" x14ac:dyDescent="0.2">
      <c r="A246" s="80" t="s">
        <v>275</v>
      </c>
      <c r="B246" s="129">
        <v>0</v>
      </c>
      <c r="C246" s="129">
        <v>0</v>
      </c>
      <c r="D246" s="129">
        <v>0</v>
      </c>
      <c r="E246" s="129">
        <v>0</v>
      </c>
      <c r="F246" s="129">
        <v>0</v>
      </c>
      <c r="G246" s="129">
        <v>2475.7799999999997</v>
      </c>
      <c r="H246" s="129">
        <v>2697.2089999999998</v>
      </c>
      <c r="I246" s="129">
        <v>5728.01</v>
      </c>
      <c r="J246" s="129">
        <v>1644.97</v>
      </c>
      <c r="K246" s="129">
        <v>0</v>
      </c>
      <c r="L246" s="129">
        <v>0</v>
      </c>
      <c r="M246" s="129">
        <v>0</v>
      </c>
      <c r="N246" s="167">
        <v>12545.968999999999</v>
      </c>
    </row>
    <row r="247" spans="1:14" ht="33" customHeight="1" x14ac:dyDescent="0.2">
      <c r="A247" s="80" t="s">
        <v>276</v>
      </c>
      <c r="B247" s="129">
        <v>0</v>
      </c>
      <c r="C247" s="129">
        <v>0</v>
      </c>
      <c r="D247" s="129">
        <v>0</v>
      </c>
      <c r="E247" s="129">
        <v>0</v>
      </c>
      <c r="F247" s="129">
        <v>0</v>
      </c>
      <c r="G247" s="129">
        <v>0</v>
      </c>
      <c r="H247" s="129">
        <v>0</v>
      </c>
      <c r="I247" s="129">
        <v>0</v>
      </c>
      <c r="J247" s="129">
        <v>0</v>
      </c>
      <c r="K247" s="129">
        <v>0</v>
      </c>
      <c r="L247" s="129">
        <v>0</v>
      </c>
      <c r="M247" s="129">
        <v>0</v>
      </c>
      <c r="N247" s="167">
        <v>0</v>
      </c>
    </row>
    <row r="248" spans="1:14" ht="33" customHeight="1" x14ac:dyDescent="0.2">
      <c r="A248" s="80" t="s">
        <v>277</v>
      </c>
      <c r="B248" s="129">
        <v>0</v>
      </c>
      <c r="C248" s="129">
        <v>0</v>
      </c>
      <c r="D248" s="129">
        <v>1000.5</v>
      </c>
      <c r="E248" s="129">
        <v>1541.58</v>
      </c>
      <c r="F248" s="129">
        <v>10629.85</v>
      </c>
      <c r="G248" s="129">
        <v>6354.58</v>
      </c>
      <c r="H248" s="129">
        <v>4021.12</v>
      </c>
      <c r="I248" s="129">
        <v>2609.88</v>
      </c>
      <c r="J248" s="129">
        <v>7347.4799999999896</v>
      </c>
      <c r="K248" s="129">
        <v>8623.77</v>
      </c>
      <c r="L248" s="129">
        <v>6800.87</v>
      </c>
      <c r="M248" s="129">
        <v>0</v>
      </c>
      <c r="N248" s="167">
        <v>48929.63</v>
      </c>
    </row>
    <row r="249" spans="1:14" ht="33" customHeight="1" x14ac:dyDescent="0.2">
      <c r="A249" s="80" t="s">
        <v>278</v>
      </c>
      <c r="B249" s="129">
        <v>0</v>
      </c>
      <c r="C249" s="129">
        <v>0</v>
      </c>
      <c r="D249" s="129">
        <v>0</v>
      </c>
      <c r="E249" s="129">
        <v>0</v>
      </c>
      <c r="F249" s="129">
        <v>0</v>
      </c>
      <c r="G249" s="129">
        <v>0</v>
      </c>
      <c r="H249" s="129">
        <v>0</v>
      </c>
      <c r="I249" s="129">
        <v>0</v>
      </c>
      <c r="J249" s="129">
        <v>0</v>
      </c>
      <c r="K249" s="129">
        <v>0</v>
      </c>
      <c r="L249" s="129">
        <v>0</v>
      </c>
      <c r="M249" s="129">
        <v>0</v>
      </c>
      <c r="N249" s="167">
        <v>0</v>
      </c>
    </row>
    <row r="250" spans="1:14" ht="33" customHeight="1" x14ac:dyDescent="0.2">
      <c r="A250" s="80" t="s">
        <v>279</v>
      </c>
      <c r="B250" s="129">
        <v>0</v>
      </c>
      <c r="C250" s="129">
        <v>0</v>
      </c>
      <c r="D250" s="129">
        <v>0</v>
      </c>
      <c r="E250" s="129">
        <v>0</v>
      </c>
      <c r="F250" s="129">
        <v>0</v>
      </c>
      <c r="G250" s="129">
        <v>318.8</v>
      </c>
      <c r="H250" s="129">
        <v>0</v>
      </c>
      <c r="I250" s="129">
        <v>0</v>
      </c>
      <c r="J250" s="129">
        <v>0</v>
      </c>
      <c r="K250" s="129">
        <v>0</v>
      </c>
      <c r="L250" s="129">
        <v>0</v>
      </c>
      <c r="M250" s="129">
        <v>0</v>
      </c>
      <c r="N250" s="167">
        <v>318.8</v>
      </c>
    </row>
    <row r="251" spans="1:14" ht="33" customHeight="1" x14ac:dyDescent="0.2">
      <c r="A251" s="80" t="s">
        <v>280</v>
      </c>
      <c r="B251" s="129">
        <v>0</v>
      </c>
      <c r="C251" s="129">
        <v>0</v>
      </c>
      <c r="D251" s="129">
        <v>0</v>
      </c>
      <c r="E251" s="129">
        <v>0</v>
      </c>
      <c r="F251" s="129">
        <v>2166.69</v>
      </c>
      <c r="G251" s="129">
        <v>1131.22</v>
      </c>
      <c r="H251" s="129">
        <v>909.61</v>
      </c>
      <c r="I251" s="129">
        <v>394.98</v>
      </c>
      <c r="J251" s="129">
        <v>0</v>
      </c>
      <c r="K251" s="129">
        <v>0</v>
      </c>
      <c r="L251" s="129">
        <v>0</v>
      </c>
      <c r="M251" s="129">
        <v>0</v>
      </c>
      <c r="N251" s="167">
        <v>4602.5</v>
      </c>
    </row>
    <row r="252" spans="1:14" ht="33" customHeight="1" x14ac:dyDescent="0.2">
      <c r="A252" s="80" t="s">
        <v>281</v>
      </c>
      <c r="B252" s="129">
        <v>9585</v>
      </c>
      <c r="C252" s="129">
        <v>8775</v>
      </c>
      <c r="D252" s="129">
        <v>8685</v>
      </c>
      <c r="E252" s="129">
        <v>10080</v>
      </c>
      <c r="F252" s="129">
        <v>8955</v>
      </c>
      <c r="G252" s="129">
        <v>9495</v>
      </c>
      <c r="H252" s="129">
        <v>9585</v>
      </c>
      <c r="I252" s="129">
        <v>8775</v>
      </c>
      <c r="J252" s="129">
        <v>9765</v>
      </c>
      <c r="K252" s="129">
        <v>8820</v>
      </c>
      <c r="L252" s="129">
        <v>10260</v>
      </c>
      <c r="M252" s="129">
        <v>8595</v>
      </c>
      <c r="N252" s="167">
        <v>111375</v>
      </c>
    </row>
    <row r="253" spans="1:14" ht="33" customHeight="1" thickBot="1" x14ac:dyDescent="0.25">
      <c r="A253" s="80" t="s">
        <v>282</v>
      </c>
      <c r="B253" s="129">
        <v>0</v>
      </c>
      <c r="C253" s="129">
        <v>0</v>
      </c>
      <c r="D253" s="129">
        <v>0</v>
      </c>
      <c r="E253" s="129">
        <v>0</v>
      </c>
      <c r="F253" s="129">
        <v>0</v>
      </c>
      <c r="G253" s="129">
        <v>0</v>
      </c>
      <c r="H253" s="129">
        <v>0</v>
      </c>
      <c r="I253" s="129">
        <v>0</v>
      </c>
      <c r="J253" s="129">
        <v>0</v>
      </c>
      <c r="K253" s="129">
        <v>0</v>
      </c>
      <c r="L253" s="129">
        <v>0</v>
      </c>
      <c r="M253" s="129">
        <v>0</v>
      </c>
      <c r="N253" s="167">
        <v>0</v>
      </c>
    </row>
    <row r="254" spans="1:14" ht="33" customHeight="1" thickBot="1" x14ac:dyDescent="0.25">
      <c r="A254" s="132" t="s">
        <v>283</v>
      </c>
      <c r="B254" s="133">
        <v>0</v>
      </c>
      <c r="C254" s="133">
        <v>0</v>
      </c>
      <c r="D254" s="133">
        <v>0</v>
      </c>
      <c r="E254" s="133">
        <v>0</v>
      </c>
      <c r="F254" s="133">
        <v>0</v>
      </c>
      <c r="G254" s="133">
        <v>0</v>
      </c>
      <c r="H254" s="133">
        <v>0</v>
      </c>
      <c r="I254" s="133">
        <v>0</v>
      </c>
      <c r="J254" s="133">
        <v>0</v>
      </c>
      <c r="K254" s="133">
        <v>0</v>
      </c>
      <c r="L254" s="133">
        <v>0</v>
      </c>
      <c r="M254" s="133">
        <v>0</v>
      </c>
      <c r="N254" s="133">
        <v>0</v>
      </c>
    </row>
    <row r="255" spans="1:14" ht="33" customHeight="1" thickBot="1" x14ac:dyDescent="0.25">
      <c r="A255" s="81" t="s">
        <v>283</v>
      </c>
      <c r="B255" s="136">
        <v>0</v>
      </c>
      <c r="C255" s="136">
        <v>0</v>
      </c>
      <c r="D255" s="136">
        <v>0</v>
      </c>
      <c r="E255" s="136">
        <v>0</v>
      </c>
      <c r="F255" s="136">
        <v>0</v>
      </c>
      <c r="G255" s="136">
        <v>0</v>
      </c>
      <c r="H255" s="136">
        <v>0</v>
      </c>
      <c r="I255" s="136">
        <v>0</v>
      </c>
      <c r="J255" s="136">
        <v>0</v>
      </c>
      <c r="K255" s="136">
        <v>0</v>
      </c>
      <c r="L255" s="136">
        <v>0</v>
      </c>
      <c r="M255" s="136">
        <v>0</v>
      </c>
      <c r="N255" s="167">
        <v>0</v>
      </c>
    </row>
    <row r="256" spans="1:14" ht="33" customHeight="1" thickBot="1" x14ac:dyDescent="0.25">
      <c r="A256" s="132" t="s">
        <v>284</v>
      </c>
      <c r="B256" s="133">
        <v>26525.577000000001</v>
      </c>
      <c r="C256" s="133">
        <v>23310.120999999999</v>
      </c>
      <c r="D256" s="133">
        <v>10583.79</v>
      </c>
      <c r="E256" s="133">
        <v>5929.2179999999998</v>
      </c>
      <c r="F256" s="133">
        <v>15336.513000000001</v>
      </c>
      <c r="G256" s="133">
        <v>13804.700999999999</v>
      </c>
      <c r="H256" s="133">
        <v>24214.394</v>
      </c>
      <c r="I256" s="133">
        <v>23066.19</v>
      </c>
      <c r="J256" s="133">
        <v>21646.743999999901</v>
      </c>
      <c r="K256" s="133">
        <v>23048.166000000001</v>
      </c>
      <c r="L256" s="133">
        <v>19851.856</v>
      </c>
      <c r="M256" s="133">
        <v>23353.986000000001</v>
      </c>
      <c r="N256" s="133">
        <v>230671.25599999991</v>
      </c>
    </row>
    <row r="257" spans="1:14" ht="33" customHeight="1" x14ac:dyDescent="0.2">
      <c r="A257" s="80" t="s">
        <v>285</v>
      </c>
      <c r="B257" s="129">
        <v>0</v>
      </c>
      <c r="C257" s="129">
        <v>0</v>
      </c>
      <c r="D257" s="129">
        <v>0</v>
      </c>
      <c r="E257" s="129">
        <v>0</v>
      </c>
      <c r="F257" s="129">
        <v>0</v>
      </c>
      <c r="G257" s="129">
        <v>0</v>
      </c>
      <c r="H257" s="129">
        <v>0</v>
      </c>
      <c r="I257" s="129">
        <v>0</v>
      </c>
      <c r="J257" s="129">
        <v>0</v>
      </c>
      <c r="K257" s="129">
        <v>0</v>
      </c>
      <c r="L257" s="129">
        <v>0</v>
      </c>
      <c r="M257" s="129">
        <v>0</v>
      </c>
      <c r="N257" s="167">
        <v>0</v>
      </c>
    </row>
    <row r="258" spans="1:14" ht="33" customHeight="1" x14ac:dyDescent="0.2">
      <c r="A258" s="80" t="s">
        <v>286</v>
      </c>
      <c r="B258" s="129">
        <v>26525.577000000001</v>
      </c>
      <c r="C258" s="129">
        <v>23310.120999999999</v>
      </c>
      <c r="D258" s="129">
        <v>10583.79</v>
      </c>
      <c r="E258" s="129">
        <v>5929.2179999999998</v>
      </c>
      <c r="F258" s="129">
        <v>15336.513000000001</v>
      </c>
      <c r="G258" s="129">
        <v>13804.700999999999</v>
      </c>
      <c r="H258" s="129">
        <v>24214.394</v>
      </c>
      <c r="I258" s="129">
        <v>23066.19</v>
      </c>
      <c r="J258" s="129">
        <v>21646.743999999901</v>
      </c>
      <c r="K258" s="129">
        <v>23048.166000000001</v>
      </c>
      <c r="L258" s="129">
        <v>19851.856</v>
      </c>
      <c r="M258" s="129">
        <v>23353.986000000001</v>
      </c>
      <c r="N258" s="167">
        <v>230671.25599999991</v>
      </c>
    </row>
    <row r="259" spans="1:14" ht="33" customHeight="1" x14ac:dyDescent="0.2">
      <c r="A259" s="80" t="s">
        <v>287</v>
      </c>
      <c r="B259" s="129">
        <v>0</v>
      </c>
      <c r="C259" s="129">
        <v>0</v>
      </c>
      <c r="D259" s="129">
        <v>0</v>
      </c>
      <c r="E259" s="129">
        <v>0</v>
      </c>
      <c r="F259" s="129">
        <v>0</v>
      </c>
      <c r="G259" s="129">
        <v>0</v>
      </c>
      <c r="H259" s="129">
        <v>0</v>
      </c>
      <c r="I259" s="129">
        <v>0</v>
      </c>
      <c r="J259" s="129">
        <v>0</v>
      </c>
      <c r="K259" s="129">
        <v>0</v>
      </c>
      <c r="L259" s="129">
        <v>0</v>
      </c>
      <c r="M259" s="129">
        <v>0</v>
      </c>
      <c r="N259" s="167">
        <v>0</v>
      </c>
    </row>
    <row r="260" spans="1:14" ht="33" customHeight="1" x14ac:dyDescent="0.2">
      <c r="A260" s="80" t="s">
        <v>288</v>
      </c>
      <c r="B260" s="129">
        <v>0</v>
      </c>
      <c r="C260" s="129">
        <v>0</v>
      </c>
      <c r="D260" s="129">
        <v>0</v>
      </c>
      <c r="E260" s="129">
        <v>0</v>
      </c>
      <c r="F260" s="129">
        <v>0</v>
      </c>
      <c r="G260" s="129">
        <v>0</v>
      </c>
      <c r="H260" s="129">
        <v>0</v>
      </c>
      <c r="I260" s="129">
        <v>0</v>
      </c>
      <c r="J260" s="129">
        <v>0</v>
      </c>
      <c r="K260" s="129">
        <v>0</v>
      </c>
      <c r="L260" s="129">
        <v>0</v>
      </c>
      <c r="M260" s="129">
        <v>0</v>
      </c>
      <c r="N260" s="167">
        <v>0</v>
      </c>
    </row>
    <row r="261" spans="1:14" ht="33" customHeight="1" x14ac:dyDescent="0.2">
      <c r="A261" s="80" t="s">
        <v>289</v>
      </c>
      <c r="B261" s="129">
        <v>0</v>
      </c>
      <c r="C261" s="129">
        <v>0</v>
      </c>
      <c r="D261" s="129">
        <v>0</v>
      </c>
      <c r="E261" s="129">
        <v>0</v>
      </c>
      <c r="F261" s="129">
        <v>0</v>
      </c>
      <c r="G261" s="129">
        <v>0</v>
      </c>
      <c r="H261" s="129">
        <v>0</v>
      </c>
      <c r="I261" s="129">
        <v>0</v>
      </c>
      <c r="J261" s="129">
        <v>0</v>
      </c>
      <c r="K261" s="129">
        <v>0</v>
      </c>
      <c r="L261" s="129">
        <v>0</v>
      </c>
      <c r="M261" s="129">
        <v>0</v>
      </c>
      <c r="N261" s="167">
        <v>0</v>
      </c>
    </row>
    <row r="262" spans="1:14" ht="33" customHeight="1" x14ac:dyDescent="0.2">
      <c r="A262" s="80" t="s">
        <v>290</v>
      </c>
      <c r="B262" s="129">
        <v>0</v>
      </c>
      <c r="C262" s="129">
        <v>0</v>
      </c>
      <c r="D262" s="129">
        <v>0</v>
      </c>
      <c r="E262" s="129">
        <v>0</v>
      </c>
      <c r="F262" s="129">
        <v>0</v>
      </c>
      <c r="G262" s="129">
        <v>0</v>
      </c>
      <c r="H262" s="129">
        <v>0</v>
      </c>
      <c r="I262" s="129">
        <v>0</v>
      </c>
      <c r="J262" s="129">
        <v>0</v>
      </c>
      <c r="K262" s="129">
        <v>0</v>
      </c>
      <c r="L262" s="129">
        <v>0</v>
      </c>
      <c r="M262" s="129">
        <v>0</v>
      </c>
      <c r="N262" s="167">
        <v>0</v>
      </c>
    </row>
    <row r="263" spans="1:14" ht="33" customHeight="1" x14ac:dyDescent="0.2">
      <c r="A263" s="80" t="s">
        <v>291</v>
      </c>
      <c r="B263" s="129">
        <v>0</v>
      </c>
      <c r="C263" s="129">
        <v>0</v>
      </c>
      <c r="D263" s="129">
        <v>0</v>
      </c>
      <c r="E263" s="129">
        <v>0</v>
      </c>
      <c r="F263" s="129">
        <v>0</v>
      </c>
      <c r="G263" s="129">
        <v>0</v>
      </c>
      <c r="H263" s="129">
        <v>0</v>
      </c>
      <c r="I263" s="129">
        <v>0</v>
      </c>
      <c r="J263" s="129">
        <v>0</v>
      </c>
      <c r="K263" s="129">
        <v>0</v>
      </c>
      <c r="L263" s="129">
        <v>0</v>
      </c>
      <c r="M263" s="129">
        <v>0</v>
      </c>
      <c r="N263" s="167">
        <v>0</v>
      </c>
    </row>
    <row r="264" spans="1:14" ht="33" customHeight="1" x14ac:dyDescent="0.2">
      <c r="A264" s="80" t="s">
        <v>292</v>
      </c>
      <c r="B264" s="129">
        <v>0</v>
      </c>
      <c r="C264" s="129">
        <v>0</v>
      </c>
      <c r="D264" s="129">
        <v>0</v>
      </c>
      <c r="E264" s="129">
        <v>0</v>
      </c>
      <c r="F264" s="129">
        <v>0</v>
      </c>
      <c r="G264" s="129">
        <v>0</v>
      </c>
      <c r="H264" s="129">
        <v>0</v>
      </c>
      <c r="I264" s="129">
        <v>0</v>
      </c>
      <c r="J264" s="129">
        <v>0</v>
      </c>
      <c r="K264" s="129">
        <v>0</v>
      </c>
      <c r="L264" s="129">
        <v>0</v>
      </c>
      <c r="M264" s="129">
        <v>0</v>
      </c>
      <c r="N264" s="167">
        <v>0</v>
      </c>
    </row>
    <row r="265" spans="1:14" ht="33" customHeight="1" x14ac:dyDescent="0.2">
      <c r="A265" s="80" t="s">
        <v>293</v>
      </c>
      <c r="B265" s="129">
        <v>0</v>
      </c>
      <c r="C265" s="129">
        <v>0</v>
      </c>
      <c r="D265" s="129">
        <v>0</v>
      </c>
      <c r="E265" s="129">
        <v>0</v>
      </c>
      <c r="F265" s="129">
        <v>0</v>
      </c>
      <c r="G265" s="129">
        <v>0</v>
      </c>
      <c r="H265" s="129">
        <v>0</v>
      </c>
      <c r="I265" s="129">
        <v>0</v>
      </c>
      <c r="J265" s="129">
        <v>0</v>
      </c>
      <c r="K265" s="129">
        <v>0</v>
      </c>
      <c r="L265" s="129">
        <v>0</v>
      </c>
      <c r="M265" s="129">
        <v>0</v>
      </c>
      <c r="N265" s="167">
        <v>0</v>
      </c>
    </row>
    <row r="266" spans="1:14" ht="33" customHeight="1" thickBot="1" x14ac:dyDescent="0.25">
      <c r="A266" s="80" t="s">
        <v>294</v>
      </c>
      <c r="B266" s="129">
        <v>0</v>
      </c>
      <c r="C266" s="129">
        <v>0</v>
      </c>
      <c r="D266" s="129">
        <v>0</v>
      </c>
      <c r="E266" s="129">
        <v>0</v>
      </c>
      <c r="F266" s="129">
        <v>0</v>
      </c>
      <c r="G266" s="129">
        <v>0</v>
      </c>
      <c r="H266" s="129">
        <v>0</v>
      </c>
      <c r="I266" s="129">
        <v>0</v>
      </c>
      <c r="J266" s="129">
        <v>0</v>
      </c>
      <c r="K266" s="129">
        <v>0</v>
      </c>
      <c r="L266" s="129">
        <v>0</v>
      </c>
      <c r="M266" s="129">
        <v>0</v>
      </c>
      <c r="N266" s="167">
        <v>0</v>
      </c>
    </row>
    <row r="267" spans="1:14" ht="33" customHeight="1" thickBot="1" x14ac:dyDescent="0.25">
      <c r="A267" s="132" t="s">
        <v>295</v>
      </c>
      <c r="B267" s="133">
        <v>0</v>
      </c>
      <c r="C267" s="133">
        <v>0</v>
      </c>
      <c r="D267" s="133">
        <v>0</v>
      </c>
      <c r="E267" s="133">
        <v>0</v>
      </c>
      <c r="F267" s="133">
        <v>0</v>
      </c>
      <c r="G267" s="133">
        <v>0</v>
      </c>
      <c r="H267" s="133">
        <v>0</v>
      </c>
      <c r="I267" s="133">
        <v>0</v>
      </c>
      <c r="J267" s="133">
        <v>0</v>
      </c>
      <c r="K267" s="133">
        <v>0</v>
      </c>
      <c r="L267" s="133">
        <v>0</v>
      </c>
      <c r="M267" s="133">
        <v>0</v>
      </c>
      <c r="N267" s="133">
        <v>0</v>
      </c>
    </row>
    <row r="268" spans="1:14" ht="33" customHeight="1" x14ac:dyDescent="0.2">
      <c r="A268" s="80" t="s">
        <v>296</v>
      </c>
      <c r="B268" s="129">
        <v>0</v>
      </c>
      <c r="C268" s="129">
        <v>0</v>
      </c>
      <c r="D268" s="129">
        <v>0</v>
      </c>
      <c r="E268" s="129">
        <v>0</v>
      </c>
      <c r="F268" s="129">
        <v>0</v>
      </c>
      <c r="G268" s="129">
        <v>0</v>
      </c>
      <c r="H268" s="129">
        <v>0</v>
      </c>
      <c r="I268" s="129">
        <v>0</v>
      </c>
      <c r="J268" s="129">
        <v>0</v>
      </c>
      <c r="K268" s="129">
        <v>0</v>
      </c>
      <c r="L268" s="129">
        <v>0</v>
      </c>
      <c r="M268" s="129">
        <v>0</v>
      </c>
      <c r="N268" s="167">
        <v>0</v>
      </c>
    </row>
    <row r="269" spans="1:14" ht="33" customHeight="1" x14ac:dyDescent="0.2">
      <c r="A269" s="80" t="s">
        <v>297</v>
      </c>
      <c r="B269" s="129">
        <v>0</v>
      </c>
      <c r="C269" s="129">
        <v>0</v>
      </c>
      <c r="D269" s="129">
        <v>0</v>
      </c>
      <c r="E269" s="129">
        <v>0</v>
      </c>
      <c r="F269" s="129">
        <v>0</v>
      </c>
      <c r="G269" s="129">
        <v>0</v>
      </c>
      <c r="H269" s="129">
        <v>0</v>
      </c>
      <c r="I269" s="129">
        <v>0</v>
      </c>
      <c r="J269" s="129">
        <v>0</v>
      </c>
      <c r="K269" s="129">
        <v>0</v>
      </c>
      <c r="L269" s="129">
        <v>0</v>
      </c>
      <c r="M269" s="129">
        <v>0</v>
      </c>
      <c r="N269" s="167">
        <v>0</v>
      </c>
    </row>
    <row r="270" spans="1:14" ht="33" customHeight="1" x14ac:dyDescent="0.2">
      <c r="A270" s="80" t="s">
        <v>298</v>
      </c>
      <c r="B270" s="129">
        <v>0</v>
      </c>
      <c r="C270" s="129">
        <v>0</v>
      </c>
      <c r="D270" s="129">
        <v>0</v>
      </c>
      <c r="E270" s="129">
        <v>0</v>
      </c>
      <c r="F270" s="129">
        <v>0</v>
      </c>
      <c r="G270" s="129">
        <v>0</v>
      </c>
      <c r="H270" s="129">
        <v>0</v>
      </c>
      <c r="I270" s="129">
        <v>0</v>
      </c>
      <c r="J270" s="129">
        <v>0</v>
      </c>
      <c r="K270" s="129">
        <v>0</v>
      </c>
      <c r="L270" s="129">
        <v>0</v>
      </c>
      <c r="M270" s="129">
        <v>0</v>
      </c>
      <c r="N270" s="167">
        <v>0</v>
      </c>
    </row>
    <row r="271" spans="1:14" ht="33" customHeight="1" x14ac:dyDescent="0.2">
      <c r="A271" s="80" t="s">
        <v>299</v>
      </c>
      <c r="B271" s="129">
        <v>0</v>
      </c>
      <c r="C271" s="129">
        <v>0</v>
      </c>
      <c r="D271" s="129">
        <v>0</v>
      </c>
      <c r="E271" s="129">
        <v>0</v>
      </c>
      <c r="F271" s="129">
        <v>0</v>
      </c>
      <c r="G271" s="129">
        <v>0</v>
      </c>
      <c r="H271" s="129">
        <v>0</v>
      </c>
      <c r="I271" s="129">
        <v>0</v>
      </c>
      <c r="J271" s="129">
        <v>0</v>
      </c>
      <c r="K271" s="129">
        <v>0</v>
      </c>
      <c r="L271" s="129">
        <v>0</v>
      </c>
      <c r="M271" s="129">
        <v>0</v>
      </c>
      <c r="N271" s="167">
        <v>0</v>
      </c>
    </row>
    <row r="272" spans="1:14" ht="33" customHeight="1" x14ac:dyDescent="0.2">
      <c r="A272" s="80" t="s">
        <v>300</v>
      </c>
      <c r="B272" s="129">
        <v>0</v>
      </c>
      <c r="C272" s="129">
        <v>0</v>
      </c>
      <c r="D272" s="129">
        <v>0</v>
      </c>
      <c r="E272" s="129">
        <v>0</v>
      </c>
      <c r="F272" s="129">
        <v>0</v>
      </c>
      <c r="G272" s="129">
        <v>0</v>
      </c>
      <c r="H272" s="129">
        <v>0</v>
      </c>
      <c r="I272" s="129">
        <v>0</v>
      </c>
      <c r="J272" s="129">
        <v>0</v>
      </c>
      <c r="K272" s="129">
        <v>0</v>
      </c>
      <c r="L272" s="129">
        <v>0</v>
      </c>
      <c r="M272" s="129">
        <v>0</v>
      </c>
      <c r="N272" s="167">
        <v>0</v>
      </c>
    </row>
    <row r="273" spans="1:14" ht="33" customHeight="1" x14ac:dyDescent="0.2">
      <c r="A273" s="80" t="s">
        <v>301</v>
      </c>
      <c r="B273" s="129">
        <v>0</v>
      </c>
      <c r="C273" s="129">
        <v>0</v>
      </c>
      <c r="D273" s="129">
        <v>0</v>
      </c>
      <c r="E273" s="129">
        <v>0</v>
      </c>
      <c r="F273" s="129">
        <v>0</v>
      </c>
      <c r="G273" s="129">
        <v>0</v>
      </c>
      <c r="H273" s="129">
        <v>0</v>
      </c>
      <c r="I273" s="129">
        <v>0</v>
      </c>
      <c r="J273" s="129">
        <v>0</v>
      </c>
      <c r="K273" s="129">
        <v>0</v>
      </c>
      <c r="L273" s="129">
        <v>0</v>
      </c>
      <c r="M273" s="129">
        <v>0</v>
      </c>
      <c r="N273" s="167">
        <v>0</v>
      </c>
    </row>
    <row r="274" spans="1:14" ht="33" customHeight="1" thickBot="1" x14ac:dyDescent="0.25">
      <c r="A274" s="80" t="s">
        <v>302</v>
      </c>
      <c r="B274" s="129">
        <v>0</v>
      </c>
      <c r="C274" s="129">
        <v>0</v>
      </c>
      <c r="D274" s="129">
        <v>0</v>
      </c>
      <c r="E274" s="129">
        <v>0</v>
      </c>
      <c r="F274" s="129">
        <v>0</v>
      </c>
      <c r="G274" s="129">
        <v>0</v>
      </c>
      <c r="H274" s="129">
        <v>0</v>
      </c>
      <c r="I274" s="129">
        <v>0</v>
      </c>
      <c r="J274" s="129">
        <v>0</v>
      </c>
      <c r="K274" s="129">
        <v>0</v>
      </c>
      <c r="L274" s="129">
        <v>0</v>
      </c>
      <c r="M274" s="129">
        <v>0</v>
      </c>
      <c r="N274" s="167">
        <v>0</v>
      </c>
    </row>
    <row r="275" spans="1:14" ht="33" customHeight="1" thickBot="1" x14ac:dyDescent="0.25">
      <c r="A275" s="132" t="s">
        <v>303</v>
      </c>
      <c r="B275" s="133">
        <v>254960.90600000002</v>
      </c>
      <c r="C275" s="133">
        <v>262559.90700000001</v>
      </c>
      <c r="D275" s="133">
        <v>211985.77100000001</v>
      </c>
      <c r="E275" s="133">
        <v>95332.559000000008</v>
      </c>
      <c r="F275" s="133">
        <v>140835.60399999999</v>
      </c>
      <c r="G275" s="133">
        <v>194995.49900000001</v>
      </c>
      <c r="H275" s="133">
        <v>221643.96699999998</v>
      </c>
      <c r="I275" s="133">
        <v>286406.57699999993</v>
      </c>
      <c r="J275" s="133">
        <v>306481.57799999992</v>
      </c>
      <c r="K275" s="133">
        <v>321173.08799999999</v>
      </c>
      <c r="L275" s="133">
        <v>323768.90399999998</v>
      </c>
      <c r="M275" s="133">
        <v>311258.94299999997</v>
      </c>
      <c r="N275" s="133">
        <v>2931403.3029999998</v>
      </c>
    </row>
    <row r="276" spans="1:14" ht="33" customHeight="1" x14ac:dyDescent="0.2">
      <c r="A276" s="80" t="s">
        <v>304</v>
      </c>
      <c r="B276" s="129">
        <v>16504.080000000002</v>
      </c>
      <c r="C276" s="129">
        <v>18788.420000000002</v>
      </c>
      <c r="D276" s="129">
        <v>15984.390000000003</v>
      </c>
      <c r="E276" s="129">
        <v>2129.0500000000002</v>
      </c>
      <c r="F276" s="129">
        <v>1650</v>
      </c>
      <c r="G276" s="129">
        <v>4843.130000000001</v>
      </c>
      <c r="H276" s="129">
        <v>15531.449999999999</v>
      </c>
      <c r="I276" s="129">
        <v>19821.27</v>
      </c>
      <c r="J276" s="129">
        <v>15413.51999999999</v>
      </c>
      <c r="K276" s="129">
        <v>14641.740000000002</v>
      </c>
      <c r="L276" s="129">
        <v>16378.05</v>
      </c>
      <c r="M276" s="129">
        <v>19752.32</v>
      </c>
      <c r="N276" s="167">
        <v>161437.42000000001</v>
      </c>
    </row>
    <row r="277" spans="1:14" ht="33" customHeight="1" x14ac:dyDescent="0.2">
      <c r="A277" s="80" t="s">
        <v>305</v>
      </c>
      <c r="B277" s="129">
        <v>2584.58</v>
      </c>
      <c r="C277" s="129">
        <v>2219.8000000000002</v>
      </c>
      <c r="D277" s="129">
        <v>2069.1</v>
      </c>
      <c r="E277" s="129">
        <v>2778.6</v>
      </c>
      <c r="F277" s="129">
        <v>2761.55</v>
      </c>
      <c r="G277" s="129">
        <v>3121.4</v>
      </c>
      <c r="H277" s="129">
        <v>3849.8</v>
      </c>
      <c r="I277" s="129">
        <v>2473.1999999999998</v>
      </c>
      <c r="J277" s="129">
        <v>3821.4</v>
      </c>
      <c r="K277" s="129">
        <v>2279.1999999999998</v>
      </c>
      <c r="L277" s="129">
        <v>556.6</v>
      </c>
      <c r="M277" s="129">
        <v>1876.6</v>
      </c>
      <c r="N277" s="167">
        <v>30391.83</v>
      </c>
    </row>
    <row r="278" spans="1:14" ht="33" customHeight="1" x14ac:dyDescent="0.2">
      <c r="A278" s="80" t="s">
        <v>306</v>
      </c>
      <c r="B278" s="129">
        <v>4786.8999999999996</v>
      </c>
      <c r="C278" s="129">
        <v>4490</v>
      </c>
      <c r="D278" s="129">
        <v>3950</v>
      </c>
      <c r="E278" s="129">
        <v>2042</v>
      </c>
      <c r="F278" s="129">
        <v>1402</v>
      </c>
      <c r="G278" s="129">
        <v>3719</v>
      </c>
      <c r="H278" s="129">
        <v>2535.4</v>
      </c>
      <c r="I278" s="129">
        <v>2216</v>
      </c>
      <c r="J278" s="129">
        <v>3274</v>
      </c>
      <c r="K278" s="129">
        <v>4080</v>
      </c>
      <c r="L278" s="129">
        <v>3032</v>
      </c>
      <c r="M278" s="129">
        <v>808</v>
      </c>
      <c r="N278" s="167">
        <v>36335.300000000003</v>
      </c>
    </row>
    <row r="279" spans="1:14" ht="33" customHeight="1" x14ac:dyDescent="0.2">
      <c r="A279" s="80" t="s">
        <v>307</v>
      </c>
      <c r="B279" s="129">
        <v>116811.042</v>
      </c>
      <c r="C279" s="129">
        <v>128756.227</v>
      </c>
      <c r="D279" s="129">
        <v>100624.53600000001</v>
      </c>
      <c r="E279" s="129">
        <v>65464.219000000005</v>
      </c>
      <c r="F279" s="129">
        <v>100178.444</v>
      </c>
      <c r="G279" s="129">
        <v>134670.03399999999</v>
      </c>
      <c r="H279" s="129">
        <v>141612.497</v>
      </c>
      <c r="I279" s="129">
        <v>158025.177</v>
      </c>
      <c r="J279" s="129">
        <v>151634.47799999989</v>
      </c>
      <c r="K279" s="129">
        <v>165384.13800000001</v>
      </c>
      <c r="L279" s="129">
        <v>159976.47399999999</v>
      </c>
      <c r="M279" s="129">
        <v>152446.71299999999</v>
      </c>
      <c r="N279" s="167">
        <v>1575583.9789999998</v>
      </c>
    </row>
    <row r="280" spans="1:14" ht="33" customHeight="1" x14ac:dyDescent="0.2">
      <c r="A280" s="80" t="s">
        <v>308</v>
      </c>
      <c r="B280" s="129">
        <v>4814.7039999999997</v>
      </c>
      <c r="C280" s="129">
        <v>6582.78</v>
      </c>
      <c r="D280" s="129">
        <v>3069.8</v>
      </c>
      <c r="E280" s="129">
        <v>1251.17</v>
      </c>
      <c r="F280" s="129">
        <v>3311.3599999999997</v>
      </c>
      <c r="G280" s="129">
        <v>1051.0999999999999</v>
      </c>
      <c r="H280" s="129">
        <v>1128.55</v>
      </c>
      <c r="I280" s="129">
        <v>1008</v>
      </c>
      <c r="J280" s="129">
        <v>0</v>
      </c>
      <c r="K280" s="129">
        <v>0</v>
      </c>
      <c r="L280" s="129">
        <v>0</v>
      </c>
      <c r="M280" s="129">
        <v>0</v>
      </c>
      <c r="N280" s="167">
        <v>22217.463999999996</v>
      </c>
    </row>
    <row r="281" spans="1:14" ht="33" customHeight="1" x14ac:dyDescent="0.2">
      <c r="A281" s="80" t="s">
        <v>309</v>
      </c>
      <c r="B281" s="129">
        <v>8687.35</v>
      </c>
      <c r="C281" s="129">
        <v>8976.4500000000007</v>
      </c>
      <c r="D281" s="129">
        <v>5861.2</v>
      </c>
      <c r="E281" s="129">
        <v>3428.3</v>
      </c>
      <c r="F281" s="129">
        <v>8781.2999999999993</v>
      </c>
      <c r="G281" s="129">
        <v>9268.25</v>
      </c>
      <c r="H281" s="129">
        <v>8536.15</v>
      </c>
      <c r="I281" s="129">
        <v>14097.68</v>
      </c>
      <c r="J281" s="129">
        <v>13964.299999999981</v>
      </c>
      <c r="K281" s="129">
        <v>11893.69</v>
      </c>
      <c r="L281" s="129">
        <v>11660.61</v>
      </c>
      <c r="M281" s="129">
        <v>10579.82</v>
      </c>
      <c r="N281" s="167">
        <v>115735.09999999998</v>
      </c>
    </row>
    <row r="282" spans="1:14" ht="33" customHeight="1" x14ac:dyDescent="0.2">
      <c r="A282" s="80" t="s">
        <v>310</v>
      </c>
      <c r="B282" s="129">
        <v>59493.43</v>
      </c>
      <c r="C282" s="129">
        <v>56619.95</v>
      </c>
      <c r="D282" s="129">
        <v>60252.665000000001</v>
      </c>
      <c r="E282" s="129">
        <v>17915.219999999998</v>
      </c>
      <c r="F282" s="129">
        <v>18706.05</v>
      </c>
      <c r="G282" s="129">
        <v>22974.324999999997</v>
      </c>
      <c r="H282" s="129">
        <v>44866.950000000004</v>
      </c>
      <c r="I282" s="129">
        <v>77974.129999999976</v>
      </c>
      <c r="J282" s="129">
        <v>102989.54000000001</v>
      </c>
      <c r="K282" s="129">
        <v>101724.54000000001</v>
      </c>
      <c r="L282" s="129">
        <v>105867.38999999998</v>
      </c>
      <c r="M282" s="129">
        <v>95308.97</v>
      </c>
      <c r="N282" s="167">
        <v>764693.16</v>
      </c>
    </row>
    <row r="283" spans="1:14" ht="33" customHeight="1" x14ac:dyDescent="0.2">
      <c r="A283" s="80" t="s">
        <v>311</v>
      </c>
      <c r="B283" s="129">
        <v>0</v>
      </c>
      <c r="C283" s="129">
        <v>0</v>
      </c>
      <c r="D283" s="129">
        <v>0</v>
      </c>
      <c r="E283" s="129">
        <v>0</v>
      </c>
      <c r="F283" s="129">
        <v>0</v>
      </c>
      <c r="G283" s="129">
        <v>0</v>
      </c>
      <c r="H283" s="129">
        <v>0</v>
      </c>
      <c r="I283" s="129">
        <v>0</v>
      </c>
      <c r="J283" s="129">
        <v>0</v>
      </c>
      <c r="K283" s="129">
        <v>0</v>
      </c>
      <c r="L283" s="129">
        <v>0</v>
      </c>
      <c r="M283" s="129">
        <v>0</v>
      </c>
      <c r="N283" s="167">
        <v>0</v>
      </c>
    </row>
    <row r="284" spans="1:14" ht="33" customHeight="1" x14ac:dyDescent="0.2">
      <c r="A284" s="80" t="s">
        <v>312</v>
      </c>
      <c r="B284" s="129">
        <v>0</v>
      </c>
      <c r="C284" s="129">
        <v>0</v>
      </c>
      <c r="D284" s="129">
        <v>0</v>
      </c>
      <c r="E284" s="129">
        <v>0</v>
      </c>
      <c r="F284" s="129">
        <v>0</v>
      </c>
      <c r="G284" s="129">
        <v>0</v>
      </c>
      <c r="H284" s="129">
        <v>0</v>
      </c>
      <c r="I284" s="129">
        <v>0</v>
      </c>
      <c r="J284" s="129">
        <v>0</v>
      </c>
      <c r="K284" s="129">
        <v>0</v>
      </c>
      <c r="L284" s="129">
        <v>0</v>
      </c>
      <c r="M284" s="129">
        <v>0</v>
      </c>
      <c r="N284" s="167">
        <v>0</v>
      </c>
    </row>
    <row r="285" spans="1:14" ht="33" customHeight="1" x14ac:dyDescent="0.2">
      <c r="A285" s="80" t="s">
        <v>313</v>
      </c>
      <c r="B285" s="129">
        <v>0</v>
      </c>
      <c r="C285" s="129">
        <v>0</v>
      </c>
      <c r="D285" s="129">
        <v>0</v>
      </c>
      <c r="E285" s="129">
        <v>0</v>
      </c>
      <c r="F285" s="129">
        <v>0</v>
      </c>
      <c r="G285" s="129">
        <v>0</v>
      </c>
      <c r="H285" s="129">
        <v>0</v>
      </c>
      <c r="I285" s="129">
        <v>0</v>
      </c>
      <c r="J285" s="129">
        <v>0</v>
      </c>
      <c r="K285" s="129">
        <v>0</v>
      </c>
      <c r="L285" s="129">
        <v>0</v>
      </c>
      <c r="M285" s="129">
        <v>0</v>
      </c>
      <c r="N285" s="167">
        <v>0</v>
      </c>
    </row>
    <row r="286" spans="1:14" ht="33" customHeight="1" x14ac:dyDescent="0.2">
      <c r="A286" s="80" t="s">
        <v>314</v>
      </c>
      <c r="B286" s="129">
        <v>0</v>
      </c>
      <c r="C286" s="129">
        <v>0</v>
      </c>
      <c r="D286" s="129">
        <v>0</v>
      </c>
      <c r="E286" s="129">
        <v>0</v>
      </c>
      <c r="F286" s="129">
        <v>0</v>
      </c>
      <c r="G286" s="129">
        <v>0</v>
      </c>
      <c r="H286" s="129">
        <v>0</v>
      </c>
      <c r="I286" s="129">
        <v>0</v>
      </c>
      <c r="J286" s="129">
        <v>0</v>
      </c>
      <c r="K286" s="129">
        <v>0</v>
      </c>
      <c r="L286" s="129">
        <v>0</v>
      </c>
      <c r="M286" s="129">
        <v>0</v>
      </c>
      <c r="N286" s="167">
        <v>0</v>
      </c>
    </row>
    <row r="287" spans="1:14" ht="33" customHeight="1" x14ac:dyDescent="0.2">
      <c r="A287" s="80" t="s">
        <v>315</v>
      </c>
      <c r="B287" s="129">
        <v>40793.82</v>
      </c>
      <c r="C287" s="129">
        <v>35640.28</v>
      </c>
      <c r="D287" s="129">
        <v>19526.080000000002</v>
      </c>
      <c r="E287" s="129">
        <v>0</v>
      </c>
      <c r="F287" s="129">
        <v>3882.9</v>
      </c>
      <c r="G287" s="129">
        <v>15186.26</v>
      </c>
      <c r="H287" s="129">
        <v>3150.36</v>
      </c>
      <c r="I287" s="129">
        <v>10791.12</v>
      </c>
      <c r="J287" s="129">
        <v>15384.34</v>
      </c>
      <c r="K287" s="129">
        <v>21169.78</v>
      </c>
      <c r="L287" s="129">
        <v>26297.78</v>
      </c>
      <c r="M287" s="129">
        <v>30486.52</v>
      </c>
      <c r="N287" s="167">
        <v>222309.24</v>
      </c>
    </row>
    <row r="288" spans="1:14" ht="33" customHeight="1" x14ac:dyDescent="0.2">
      <c r="A288" s="80" t="s">
        <v>316</v>
      </c>
      <c r="B288" s="129">
        <v>0</v>
      </c>
      <c r="C288" s="129">
        <v>0</v>
      </c>
      <c r="D288" s="129">
        <v>0</v>
      </c>
      <c r="E288" s="129">
        <v>0</v>
      </c>
      <c r="F288" s="129">
        <v>0</v>
      </c>
      <c r="G288" s="129">
        <v>0</v>
      </c>
      <c r="H288" s="129">
        <v>0</v>
      </c>
      <c r="I288" s="129">
        <v>0</v>
      </c>
      <c r="J288" s="129">
        <v>0</v>
      </c>
      <c r="K288" s="129">
        <v>0</v>
      </c>
      <c r="L288" s="129">
        <v>0</v>
      </c>
      <c r="M288" s="129">
        <v>0</v>
      </c>
      <c r="N288" s="167">
        <v>0</v>
      </c>
    </row>
    <row r="289" spans="1:14" ht="33" customHeight="1" x14ac:dyDescent="0.2">
      <c r="A289" s="80" t="s">
        <v>317</v>
      </c>
      <c r="B289" s="129">
        <v>0</v>
      </c>
      <c r="C289" s="129">
        <v>0</v>
      </c>
      <c r="D289" s="129">
        <v>0</v>
      </c>
      <c r="E289" s="129">
        <v>0</v>
      </c>
      <c r="F289" s="129">
        <v>0</v>
      </c>
      <c r="G289" s="129">
        <v>0</v>
      </c>
      <c r="H289" s="129">
        <v>0</v>
      </c>
      <c r="I289" s="129">
        <v>0</v>
      </c>
      <c r="J289" s="129">
        <v>0</v>
      </c>
      <c r="K289" s="129">
        <v>0</v>
      </c>
      <c r="L289" s="129">
        <v>0</v>
      </c>
      <c r="M289" s="129">
        <v>0</v>
      </c>
      <c r="N289" s="167">
        <v>0</v>
      </c>
    </row>
    <row r="290" spans="1:14" ht="33" customHeight="1" thickBot="1" x14ac:dyDescent="0.25">
      <c r="A290" s="80" t="s">
        <v>318</v>
      </c>
      <c r="B290" s="129">
        <v>485</v>
      </c>
      <c r="C290" s="129">
        <v>486</v>
      </c>
      <c r="D290" s="129">
        <v>648</v>
      </c>
      <c r="E290" s="129">
        <v>324</v>
      </c>
      <c r="F290" s="129">
        <v>162</v>
      </c>
      <c r="G290" s="129">
        <v>162</v>
      </c>
      <c r="H290" s="129">
        <v>432.81</v>
      </c>
      <c r="I290" s="129">
        <v>0</v>
      </c>
      <c r="J290" s="129">
        <v>0</v>
      </c>
      <c r="K290" s="129">
        <v>0</v>
      </c>
      <c r="L290" s="129">
        <v>0</v>
      </c>
      <c r="M290" s="129">
        <v>0</v>
      </c>
      <c r="N290" s="167">
        <v>2699.81</v>
      </c>
    </row>
    <row r="291" spans="1:14" ht="33" customHeight="1" thickBot="1" x14ac:dyDescent="0.25">
      <c r="A291" s="132" t="s">
        <v>319</v>
      </c>
      <c r="B291" s="133">
        <v>0</v>
      </c>
      <c r="C291" s="133">
        <v>0</v>
      </c>
      <c r="D291" s="133">
        <v>0</v>
      </c>
      <c r="E291" s="133">
        <v>0</v>
      </c>
      <c r="F291" s="133">
        <v>0</v>
      </c>
      <c r="G291" s="133">
        <v>0</v>
      </c>
      <c r="H291" s="133">
        <v>0</v>
      </c>
      <c r="I291" s="133">
        <v>0</v>
      </c>
      <c r="J291" s="133">
        <v>0</v>
      </c>
      <c r="K291" s="133">
        <v>0</v>
      </c>
      <c r="L291" s="133">
        <v>0</v>
      </c>
      <c r="M291" s="133">
        <v>0</v>
      </c>
      <c r="N291" s="133">
        <v>0</v>
      </c>
    </row>
    <row r="292" spans="1:14" ht="33" customHeight="1" x14ac:dyDescent="0.2">
      <c r="A292" s="80" t="s">
        <v>320</v>
      </c>
      <c r="B292" s="129">
        <v>0</v>
      </c>
      <c r="C292" s="129">
        <v>0</v>
      </c>
      <c r="D292" s="129">
        <v>0</v>
      </c>
      <c r="E292" s="129">
        <v>0</v>
      </c>
      <c r="F292" s="129">
        <v>0</v>
      </c>
      <c r="G292" s="129">
        <v>0</v>
      </c>
      <c r="H292" s="129">
        <v>0</v>
      </c>
      <c r="I292" s="129">
        <v>0</v>
      </c>
      <c r="J292" s="129">
        <v>0</v>
      </c>
      <c r="K292" s="129">
        <v>0</v>
      </c>
      <c r="L292" s="129">
        <v>0</v>
      </c>
      <c r="M292" s="129">
        <v>0</v>
      </c>
      <c r="N292" s="167">
        <v>0</v>
      </c>
    </row>
    <row r="293" spans="1:14" ht="33" customHeight="1" x14ac:dyDescent="0.2">
      <c r="A293" s="80" t="s">
        <v>321</v>
      </c>
      <c r="B293" s="129">
        <v>0</v>
      </c>
      <c r="C293" s="129">
        <v>0</v>
      </c>
      <c r="D293" s="129">
        <v>0</v>
      </c>
      <c r="E293" s="129">
        <v>0</v>
      </c>
      <c r="F293" s="129">
        <v>0</v>
      </c>
      <c r="G293" s="129">
        <v>0</v>
      </c>
      <c r="H293" s="129">
        <v>0</v>
      </c>
      <c r="I293" s="129">
        <v>0</v>
      </c>
      <c r="J293" s="129">
        <v>0</v>
      </c>
      <c r="K293" s="129">
        <v>0</v>
      </c>
      <c r="L293" s="129">
        <v>0</v>
      </c>
      <c r="M293" s="129">
        <v>0</v>
      </c>
      <c r="N293" s="167">
        <v>0</v>
      </c>
    </row>
    <row r="294" spans="1:14" ht="33" customHeight="1" x14ac:dyDescent="0.2">
      <c r="A294" s="80" t="s">
        <v>322</v>
      </c>
      <c r="B294" s="129">
        <v>0</v>
      </c>
      <c r="C294" s="129">
        <v>0</v>
      </c>
      <c r="D294" s="129">
        <v>0</v>
      </c>
      <c r="E294" s="129">
        <v>0</v>
      </c>
      <c r="F294" s="129">
        <v>0</v>
      </c>
      <c r="G294" s="129">
        <v>0</v>
      </c>
      <c r="H294" s="129">
        <v>0</v>
      </c>
      <c r="I294" s="129">
        <v>0</v>
      </c>
      <c r="J294" s="129">
        <v>0</v>
      </c>
      <c r="K294" s="129">
        <v>0</v>
      </c>
      <c r="L294" s="129">
        <v>0</v>
      </c>
      <c r="M294" s="129">
        <v>0</v>
      </c>
      <c r="N294" s="167">
        <v>0</v>
      </c>
    </row>
    <row r="295" spans="1:14" ht="33" customHeight="1" x14ac:dyDescent="0.2">
      <c r="A295" s="80" t="s">
        <v>323</v>
      </c>
      <c r="B295" s="129">
        <v>0</v>
      </c>
      <c r="C295" s="129">
        <v>0</v>
      </c>
      <c r="D295" s="129">
        <v>0</v>
      </c>
      <c r="E295" s="129">
        <v>0</v>
      </c>
      <c r="F295" s="129">
        <v>0</v>
      </c>
      <c r="G295" s="129">
        <v>0</v>
      </c>
      <c r="H295" s="129">
        <v>0</v>
      </c>
      <c r="I295" s="129">
        <v>0</v>
      </c>
      <c r="J295" s="129">
        <v>0</v>
      </c>
      <c r="K295" s="129">
        <v>0</v>
      </c>
      <c r="L295" s="129">
        <v>0</v>
      </c>
      <c r="M295" s="129">
        <v>0</v>
      </c>
      <c r="N295" s="167">
        <v>0</v>
      </c>
    </row>
    <row r="296" spans="1:14" ht="33" customHeight="1" x14ac:dyDescent="0.2">
      <c r="A296" s="80" t="s">
        <v>324</v>
      </c>
      <c r="B296" s="129">
        <v>0</v>
      </c>
      <c r="C296" s="129">
        <v>0</v>
      </c>
      <c r="D296" s="129">
        <v>0</v>
      </c>
      <c r="E296" s="129">
        <v>0</v>
      </c>
      <c r="F296" s="129">
        <v>0</v>
      </c>
      <c r="G296" s="129">
        <v>0</v>
      </c>
      <c r="H296" s="129">
        <v>0</v>
      </c>
      <c r="I296" s="129">
        <v>0</v>
      </c>
      <c r="J296" s="129">
        <v>0</v>
      </c>
      <c r="K296" s="129">
        <v>0</v>
      </c>
      <c r="L296" s="129">
        <v>0</v>
      </c>
      <c r="M296" s="129">
        <v>0</v>
      </c>
      <c r="N296" s="167">
        <v>0</v>
      </c>
    </row>
    <row r="297" spans="1:14" ht="33" customHeight="1" thickBot="1" x14ac:dyDescent="0.25">
      <c r="A297" s="80" t="s">
        <v>255</v>
      </c>
      <c r="B297" s="129">
        <v>0</v>
      </c>
      <c r="C297" s="129">
        <v>0</v>
      </c>
      <c r="D297" s="129">
        <v>0</v>
      </c>
      <c r="E297" s="129">
        <v>0</v>
      </c>
      <c r="F297" s="129">
        <v>0</v>
      </c>
      <c r="G297" s="129">
        <v>0</v>
      </c>
      <c r="H297" s="129">
        <v>0</v>
      </c>
      <c r="I297" s="129">
        <v>0</v>
      </c>
      <c r="J297" s="129">
        <v>0</v>
      </c>
      <c r="K297" s="129">
        <v>0</v>
      </c>
      <c r="L297" s="129">
        <v>0</v>
      </c>
      <c r="M297" s="129">
        <v>0</v>
      </c>
      <c r="N297" s="167">
        <v>0</v>
      </c>
    </row>
    <row r="298" spans="1:14" ht="33" customHeight="1" thickBot="1" x14ac:dyDescent="0.25">
      <c r="A298" s="132" t="s">
        <v>325</v>
      </c>
      <c r="B298" s="133">
        <v>0</v>
      </c>
      <c r="C298" s="133">
        <v>0</v>
      </c>
      <c r="D298" s="133">
        <v>0</v>
      </c>
      <c r="E298" s="133">
        <v>0</v>
      </c>
      <c r="F298" s="133">
        <v>0</v>
      </c>
      <c r="G298" s="133">
        <v>0</v>
      </c>
      <c r="H298" s="133">
        <v>0</v>
      </c>
      <c r="I298" s="133">
        <v>0</v>
      </c>
      <c r="J298" s="133">
        <v>0</v>
      </c>
      <c r="K298" s="133">
        <v>0</v>
      </c>
      <c r="L298" s="133">
        <v>0</v>
      </c>
      <c r="M298" s="133">
        <v>0</v>
      </c>
      <c r="N298" s="133">
        <v>0</v>
      </c>
    </row>
    <row r="299" spans="1:14" ht="33" customHeight="1" x14ac:dyDescent="0.2">
      <c r="A299" s="80" t="s">
        <v>326</v>
      </c>
      <c r="B299" s="129">
        <v>0</v>
      </c>
      <c r="C299" s="129">
        <v>0</v>
      </c>
      <c r="D299" s="129">
        <v>0</v>
      </c>
      <c r="E299" s="129">
        <v>0</v>
      </c>
      <c r="F299" s="129">
        <v>0</v>
      </c>
      <c r="G299" s="129">
        <v>0</v>
      </c>
      <c r="H299" s="129">
        <v>0</v>
      </c>
      <c r="I299" s="129">
        <v>0</v>
      </c>
      <c r="J299" s="129">
        <v>0</v>
      </c>
      <c r="K299" s="129">
        <v>0</v>
      </c>
      <c r="L299" s="129">
        <v>0</v>
      </c>
      <c r="M299" s="129">
        <v>0</v>
      </c>
      <c r="N299" s="129">
        <v>0</v>
      </c>
    </row>
    <row r="300" spans="1:14" ht="33" customHeight="1" x14ac:dyDescent="0.2">
      <c r="A300" s="80" t="s">
        <v>327</v>
      </c>
      <c r="B300" s="129">
        <v>0</v>
      </c>
      <c r="C300" s="129">
        <v>0</v>
      </c>
      <c r="D300" s="129">
        <v>0</v>
      </c>
      <c r="E300" s="129">
        <v>0</v>
      </c>
      <c r="F300" s="129">
        <v>0</v>
      </c>
      <c r="G300" s="129">
        <v>0</v>
      </c>
      <c r="H300" s="129">
        <v>0</v>
      </c>
      <c r="I300" s="129">
        <v>0</v>
      </c>
      <c r="J300" s="129">
        <v>0</v>
      </c>
      <c r="K300" s="129">
        <v>0</v>
      </c>
      <c r="L300" s="129">
        <v>0</v>
      </c>
      <c r="M300" s="129">
        <v>0</v>
      </c>
      <c r="N300" s="129">
        <v>0</v>
      </c>
    </row>
    <row r="301" spans="1:14" ht="33" customHeight="1" x14ac:dyDescent="0.2">
      <c r="A301" s="80" t="s">
        <v>328</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thickBot="1" x14ac:dyDescent="0.25">
      <c r="A302" s="80" t="s">
        <v>255</v>
      </c>
      <c r="B302" s="129">
        <v>0</v>
      </c>
      <c r="C302" s="129">
        <v>0</v>
      </c>
      <c r="D302" s="129">
        <v>0</v>
      </c>
      <c r="E302" s="129">
        <v>0</v>
      </c>
      <c r="F302" s="129">
        <v>0</v>
      </c>
      <c r="G302" s="129">
        <v>0</v>
      </c>
      <c r="H302" s="129">
        <v>0</v>
      </c>
      <c r="I302" s="129">
        <v>0</v>
      </c>
      <c r="J302" s="129">
        <v>0</v>
      </c>
      <c r="K302" s="129">
        <v>0</v>
      </c>
      <c r="L302" s="129">
        <v>0</v>
      </c>
      <c r="M302" s="129">
        <v>0</v>
      </c>
      <c r="N302" s="129">
        <v>0</v>
      </c>
    </row>
    <row r="303" spans="1:14" ht="33" customHeight="1" thickBot="1" x14ac:dyDescent="0.25">
      <c r="A303" s="132" t="s">
        <v>329</v>
      </c>
      <c r="B303" s="133">
        <v>0</v>
      </c>
      <c r="C303" s="133">
        <v>0</v>
      </c>
      <c r="D303" s="133">
        <v>0</v>
      </c>
      <c r="E303" s="133">
        <v>0</v>
      </c>
      <c r="F303" s="133">
        <v>0</v>
      </c>
      <c r="G303" s="133">
        <v>0</v>
      </c>
      <c r="H303" s="133">
        <v>0</v>
      </c>
      <c r="I303" s="133">
        <v>0</v>
      </c>
      <c r="J303" s="133">
        <v>0</v>
      </c>
      <c r="K303" s="133">
        <v>0</v>
      </c>
      <c r="L303" s="133">
        <v>0</v>
      </c>
      <c r="M303" s="133">
        <v>0</v>
      </c>
      <c r="N303" s="133">
        <v>0</v>
      </c>
    </row>
    <row r="304" spans="1:14" ht="33" customHeight="1" x14ac:dyDescent="0.2">
      <c r="A304" s="80" t="s">
        <v>330</v>
      </c>
      <c r="B304" s="129">
        <v>0</v>
      </c>
      <c r="C304" s="129">
        <v>0</v>
      </c>
      <c r="D304" s="129">
        <v>0</v>
      </c>
      <c r="E304" s="129">
        <v>0</v>
      </c>
      <c r="F304" s="129">
        <v>0</v>
      </c>
      <c r="G304" s="129">
        <v>0</v>
      </c>
      <c r="H304" s="129">
        <v>0</v>
      </c>
      <c r="I304" s="129">
        <v>0</v>
      </c>
      <c r="J304" s="129">
        <v>0</v>
      </c>
      <c r="K304" s="129">
        <v>0</v>
      </c>
      <c r="L304" s="129">
        <v>0</v>
      </c>
      <c r="M304" s="129">
        <v>0</v>
      </c>
      <c r="N304" s="167">
        <v>0</v>
      </c>
    </row>
    <row r="305" spans="1:14" ht="33" customHeight="1" x14ac:dyDescent="0.2">
      <c r="A305" s="80" t="s">
        <v>331</v>
      </c>
      <c r="B305" s="129">
        <v>0</v>
      </c>
      <c r="C305" s="129">
        <v>0</v>
      </c>
      <c r="D305" s="129">
        <v>0</v>
      </c>
      <c r="E305" s="129">
        <v>0</v>
      </c>
      <c r="F305" s="129">
        <v>0</v>
      </c>
      <c r="G305" s="129">
        <v>0</v>
      </c>
      <c r="H305" s="129">
        <v>0</v>
      </c>
      <c r="I305" s="129">
        <v>0</v>
      </c>
      <c r="J305" s="129">
        <v>0</v>
      </c>
      <c r="K305" s="129">
        <v>0</v>
      </c>
      <c r="L305" s="129">
        <v>0</v>
      </c>
      <c r="M305" s="129">
        <v>0</v>
      </c>
      <c r="N305" s="167">
        <v>0</v>
      </c>
    </row>
    <row r="306" spans="1:14" ht="33" customHeight="1" x14ac:dyDescent="0.2">
      <c r="A306" s="80" t="s">
        <v>332</v>
      </c>
      <c r="B306" s="129">
        <v>0</v>
      </c>
      <c r="C306" s="129">
        <v>0</v>
      </c>
      <c r="D306" s="129">
        <v>0</v>
      </c>
      <c r="E306" s="129">
        <v>0</v>
      </c>
      <c r="F306" s="129">
        <v>0</v>
      </c>
      <c r="G306" s="129">
        <v>0</v>
      </c>
      <c r="H306" s="129">
        <v>0</v>
      </c>
      <c r="I306" s="129">
        <v>0</v>
      </c>
      <c r="J306" s="129">
        <v>0</v>
      </c>
      <c r="K306" s="129">
        <v>0</v>
      </c>
      <c r="L306" s="129">
        <v>0</v>
      </c>
      <c r="M306" s="129">
        <v>0</v>
      </c>
      <c r="N306" s="167">
        <v>0</v>
      </c>
    </row>
    <row r="307" spans="1:14" ht="33" customHeight="1" x14ac:dyDescent="0.2">
      <c r="A307" s="80" t="s">
        <v>333</v>
      </c>
      <c r="B307" s="129">
        <v>0</v>
      </c>
      <c r="C307" s="129">
        <v>0</v>
      </c>
      <c r="D307" s="129">
        <v>0</v>
      </c>
      <c r="E307" s="129">
        <v>0</v>
      </c>
      <c r="F307" s="129">
        <v>0</v>
      </c>
      <c r="G307" s="129">
        <v>0</v>
      </c>
      <c r="H307" s="129">
        <v>0</v>
      </c>
      <c r="I307" s="129">
        <v>0</v>
      </c>
      <c r="J307" s="129">
        <v>0</v>
      </c>
      <c r="K307" s="129">
        <v>0</v>
      </c>
      <c r="L307" s="129">
        <v>0</v>
      </c>
      <c r="M307" s="129">
        <v>0</v>
      </c>
      <c r="N307" s="167">
        <v>0</v>
      </c>
    </row>
    <row r="308" spans="1:14" ht="33" customHeight="1" x14ac:dyDescent="0.2">
      <c r="A308" s="80" t="s">
        <v>334</v>
      </c>
      <c r="B308" s="129">
        <v>0</v>
      </c>
      <c r="C308" s="129">
        <v>0</v>
      </c>
      <c r="D308" s="129">
        <v>0</v>
      </c>
      <c r="E308" s="129">
        <v>0</v>
      </c>
      <c r="F308" s="129">
        <v>0</v>
      </c>
      <c r="G308" s="129">
        <v>0</v>
      </c>
      <c r="H308" s="129">
        <v>0</v>
      </c>
      <c r="I308" s="129">
        <v>0</v>
      </c>
      <c r="J308" s="129">
        <v>0</v>
      </c>
      <c r="K308" s="129">
        <v>0</v>
      </c>
      <c r="L308" s="129">
        <v>0</v>
      </c>
      <c r="M308" s="129">
        <v>0</v>
      </c>
      <c r="N308" s="167">
        <v>0</v>
      </c>
    </row>
    <row r="309" spans="1:14" ht="33" customHeight="1" x14ac:dyDescent="0.2">
      <c r="A309" s="80" t="s">
        <v>335</v>
      </c>
      <c r="B309" s="129">
        <v>0</v>
      </c>
      <c r="C309" s="129">
        <v>0</v>
      </c>
      <c r="D309" s="129">
        <v>0</v>
      </c>
      <c r="E309" s="129">
        <v>0</v>
      </c>
      <c r="F309" s="129">
        <v>0</v>
      </c>
      <c r="G309" s="129">
        <v>0</v>
      </c>
      <c r="H309" s="129">
        <v>0</v>
      </c>
      <c r="I309" s="129">
        <v>0</v>
      </c>
      <c r="J309" s="129">
        <v>0</v>
      </c>
      <c r="K309" s="129">
        <v>0</v>
      </c>
      <c r="L309" s="129">
        <v>0</v>
      </c>
      <c r="M309" s="129">
        <v>0</v>
      </c>
      <c r="N309" s="167">
        <v>0</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67">
        <v>0</v>
      </c>
    </row>
    <row r="311" spans="1:14" ht="33" customHeight="1" thickBot="1" x14ac:dyDescent="0.25">
      <c r="A311" s="80" t="s">
        <v>255</v>
      </c>
      <c r="B311" s="129">
        <v>0</v>
      </c>
      <c r="C311" s="129">
        <v>0</v>
      </c>
      <c r="D311" s="129">
        <v>0</v>
      </c>
      <c r="E311" s="129">
        <v>0</v>
      </c>
      <c r="F311" s="129">
        <v>0</v>
      </c>
      <c r="G311" s="129">
        <v>0</v>
      </c>
      <c r="H311" s="129">
        <v>0</v>
      </c>
      <c r="I311" s="129">
        <v>0</v>
      </c>
      <c r="J311" s="129">
        <v>0</v>
      </c>
      <c r="K311" s="129">
        <v>0</v>
      </c>
      <c r="L311" s="129">
        <v>0</v>
      </c>
      <c r="M311" s="129">
        <v>0</v>
      </c>
      <c r="N311" s="167">
        <v>0</v>
      </c>
    </row>
    <row r="312" spans="1:14" ht="33" customHeight="1" thickBot="1" x14ac:dyDescent="0.25">
      <c r="A312" s="132" t="s">
        <v>336</v>
      </c>
      <c r="B312" s="133">
        <v>34329.699000000001</v>
      </c>
      <c r="C312" s="133">
        <v>37412.94</v>
      </c>
      <c r="D312" s="133">
        <v>41159.839</v>
      </c>
      <c r="E312" s="133">
        <v>34919.9</v>
      </c>
      <c r="F312" s="133">
        <v>37475.39</v>
      </c>
      <c r="G312" s="133">
        <v>23364.991999999998</v>
      </c>
      <c r="H312" s="133">
        <v>36220.76</v>
      </c>
      <c r="I312" s="133">
        <v>38449.842000000004</v>
      </c>
      <c r="J312" s="133">
        <v>36390.327999999994</v>
      </c>
      <c r="K312" s="133">
        <v>34768.69</v>
      </c>
      <c r="L312" s="133">
        <v>28968.68</v>
      </c>
      <c r="M312" s="133">
        <v>27707.360000000001</v>
      </c>
      <c r="N312" s="133">
        <v>411168.42</v>
      </c>
    </row>
    <row r="313" spans="1:14" ht="33" customHeight="1" x14ac:dyDescent="0.2">
      <c r="A313" s="80" t="s">
        <v>337</v>
      </c>
      <c r="B313" s="129">
        <v>26875</v>
      </c>
      <c r="C313" s="129">
        <v>31050</v>
      </c>
      <c r="D313" s="129">
        <v>30425</v>
      </c>
      <c r="E313" s="129">
        <v>27700</v>
      </c>
      <c r="F313" s="129">
        <v>29475</v>
      </c>
      <c r="G313" s="129">
        <v>19575</v>
      </c>
      <c r="H313" s="129">
        <v>26850</v>
      </c>
      <c r="I313" s="129">
        <v>30025</v>
      </c>
      <c r="J313" s="129">
        <v>27725</v>
      </c>
      <c r="K313" s="129">
        <v>28600</v>
      </c>
      <c r="L313" s="129">
        <v>24674</v>
      </c>
      <c r="M313" s="129">
        <v>25499</v>
      </c>
      <c r="N313" s="167">
        <v>328473</v>
      </c>
    </row>
    <row r="314" spans="1:14" ht="33" customHeight="1" x14ac:dyDescent="0.2">
      <c r="A314" s="80" t="s">
        <v>338</v>
      </c>
      <c r="B314" s="129">
        <v>7454.6989999999996</v>
      </c>
      <c r="C314" s="129">
        <v>6362.94</v>
      </c>
      <c r="D314" s="129">
        <v>10734.839</v>
      </c>
      <c r="E314" s="129">
        <v>7219.9</v>
      </c>
      <c r="F314" s="129">
        <v>8000.39</v>
      </c>
      <c r="G314" s="129">
        <v>3789.9920000000002</v>
      </c>
      <c r="H314" s="129">
        <v>9370.76</v>
      </c>
      <c r="I314" s="129">
        <v>8424.8420000000006</v>
      </c>
      <c r="J314" s="129">
        <v>8665.3279999999904</v>
      </c>
      <c r="K314" s="129">
        <v>6168.69</v>
      </c>
      <c r="L314" s="129">
        <v>4294.68</v>
      </c>
      <c r="M314" s="129">
        <v>2208.36</v>
      </c>
      <c r="N314" s="167">
        <v>82695.42</v>
      </c>
    </row>
    <row r="315" spans="1:14" ht="33" customHeight="1" thickBot="1" x14ac:dyDescent="0.25">
      <c r="A315" s="80" t="s">
        <v>255</v>
      </c>
      <c r="B315" s="129">
        <v>0</v>
      </c>
      <c r="C315" s="129">
        <v>0</v>
      </c>
      <c r="D315" s="129">
        <v>0</v>
      </c>
      <c r="E315" s="129">
        <v>0</v>
      </c>
      <c r="F315" s="129">
        <v>0</v>
      </c>
      <c r="G315" s="129">
        <v>0</v>
      </c>
      <c r="H315" s="129">
        <v>0</v>
      </c>
      <c r="I315" s="129">
        <v>0</v>
      </c>
      <c r="J315" s="129">
        <v>0</v>
      </c>
      <c r="K315" s="129">
        <v>0</v>
      </c>
      <c r="L315" s="129">
        <v>0</v>
      </c>
      <c r="M315" s="129">
        <v>0</v>
      </c>
      <c r="N315" s="167">
        <v>0</v>
      </c>
    </row>
    <row r="316" spans="1:14" ht="33" customHeight="1" thickBot="1" x14ac:dyDescent="0.25">
      <c r="A316" s="132" t="s">
        <v>339</v>
      </c>
      <c r="B316" s="133">
        <v>2100</v>
      </c>
      <c r="C316" s="133">
        <v>2275</v>
      </c>
      <c r="D316" s="133">
        <v>2156.3000000000002</v>
      </c>
      <c r="E316" s="133">
        <v>1100</v>
      </c>
      <c r="F316" s="133">
        <v>1750</v>
      </c>
      <c r="G316" s="133">
        <v>1925</v>
      </c>
      <c r="H316" s="133">
        <v>1875</v>
      </c>
      <c r="I316" s="133">
        <v>2075</v>
      </c>
      <c r="J316" s="133">
        <v>2049</v>
      </c>
      <c r="K316" s="133">
        <v>1800</v>
      </c>
      <c r="L316" s="133">
        <v>1925</v>
      </c>
      <c r="M316" s="133">
        <v>1575</v>
      </c>
      <c r="N316" s="133">
        <v>22605.3</v>
      </c>
    </row>
    <row r="317" spans="1:14" ht="33" customHeight="1" thickBot="1" x14ac:dyDescent="0.25">
      <c r="A317" s="81" t="s">
        <v>339</v>
      </c>
      <c r="B317" s="138">
        <v>2100</v>
      </c>
      <c r="C317" s="138">
        <v>2275</v>
      </c>
      <c r="D317" s="138">
        <v>2156.3000000000002</v>
      </c>
      <c r="E317" s="138">
        <v>1100</v>
      </c>
      <c r="F317" s="138">
        <v>1750</v>
      </c>
      <c r="G317" s="138">
        <v>1925</v>
      </c>
      <c r="H317" s="138">
        <v>1875</v>
      </c>
      <c r="I317" s="138">
        <v>2075</v>
      </c>
      <c r="J317" s="138">
        <v>2049</v>
      </c>
      <c r="K317" s="138">
        <v>1800</v>
      </c>
      <c r="L317" s="138">
        <v>1925</v>
      </c>
      <c r="M317" s="138">
        <v>1575</v>
      </c>
      <c r="N317" s="168">
        <v>22605.3</v>
      </c>
    </row>
    <row r="318" spans="1:14" ht="33" customHeight="1" thickBot="1" x14ac:dyDescent="0.25">
      <c r="A318" s="169" t="s">
        <v>250</v>
      </c>
      <c r="B318" s="141">
        <v>327631.18200000003</v>
      </c>
      <c r="C318" s="141">
        <v>334597.96799999999</v>
      </c>
      <c r="D318" s="141">
        <v>275651.20000000001</v>
      </c>
      <c r="E318" s="141">
        <v>149198.25700000001</v>
      </c>
      <c r="F318" s="141">
        <v>219212.40700000001</v>
      </c>
      <c r="G318" s="141">
        <v>259852.38200000001</v>
      </c>
      <c r="H318" s="141">
        <v>305491.13</v>
      </c>
      <c r="I318" s="141">
        <v>368549.25699999993</v>
      </c>
      <c r="J318" s="141">
        <v>388874.73799999978</v>
      </c>
      <c r="K318" s="141">
        <v>400113.71399999998</v>
      </c>
      <c r="L318" s="141">
        <v>392985.31</v>
      </c>
      <c r="M318" s="141">
        <v>372329.28899999993</v>
      </c>
      <c r="N318" s="141">
        <v>3794486.8339999998</v>
      </c>
    </row>
    <row r="319" spans="1:14" ht="33" customHeight="1" x14ac:dyDescent="0.2"/>
    <row r="320" spans="1:14" ht="33" customHeight="1" x14ac:dyDescent="0.2">
      <c r="A320" s="85"/>
    </row>
    <row r="321" spans="1:14" ht="33" customHeight="1" x14ac:dyDescent="0.2">
      <c r="A321" s="220" t="s">
        <v>407</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24" t="s">
        <v>237</v>
      </c>
      <c r="B323" s="125" t="s">
        <v>238</v>
      </c>
      <c r="C323" s="125" t="s">
        <v>239</v>
      </c>
      <c r="D323" s="125" t="s">
        <v>240</v>
      </c>
      <c r="E323" s="125" t="s">
        <v>241</v>
      </c>
      <c r="F323" s="125" t="s">
        <v>242</v>
      </c>
      <c r="G323" s="125" t="s">
        <v>243</v>
      </c>
      <c r="H323" s="125" t="s">
        <v>244</v>
      </c>
      <c r="I323" s="125" t="s">
        <v>245</v>
      </c>
      <c r="J323" s="125" t="s">
        <v>246</v>
      </c>
      <c r="K323" s="125" t="s">
        <v>247</v>
      </c>
      <c r="L323" s="125" t="s">
        <v>248</v>
      </c>
      <c r="M323" s="125" t="s">
        <v>249</v>
      </c>
      <c r="N323" s="126" t="s">
        <v>250</v>
      </c>
    </row>
    <row r="324" spans="1:14" ht="33" customHeight="1" thickBot="1" x14ac:dyDescent="0.25">
      <c r="A324" s="132" t="s">
        <v>251</v>
      </c>
      <c r="B324" s="133">
        <v>0</v>
      </c>
      <c r="C324" s="133">
        <v>0</v>
      </c>
      <c r="D324" s="133">
        <v>0</v>
      </c>
      <c r="E324" s="133">
        <v>0</v>
      </c>
      <c r="F324" s="133">
        <v>0</v>
      </c>
      <c r="G324" s="133">
        <v>0</v>
      </c>
      <c r="H324" s="133">
        <v>0</v>
      </c>
      <c r="I324" s="133">
        <v>0</v>
      </c>
      <c r="J324" s="133">
        <v>0</v>
      </c>
      <c r="K324" s="133">
        <v>0</v>
      </c>
      <c r="L324" s="133">
        <v>0</v>
      </c>
      <c r="M324" s="133">
        <v>0</v>
      </c>
      <c r="N324" s="133">
        <v>0</v>
      </c>
    </row>
    <row r="325" spans="1:14" ht="33" customHeight="1" x14ac:dyDescent="0.2">
      <c r="A325" s="77" t="s">
        <v>252</v>
      </c>
      <c r="B325" s="129">
        <v>0</v>
      </c>
      <c r="C325" s="129">
        <v>0</v>
      </c>
      <c r="D325" s="129">
        <v>0</v>
      </c>
      <c r="E325" s="129">
        <v>0</v>
      </c>
      <c r="F325" s="129">
        <v>0</v>
      </c>
      <c r="G325" s="129">
        <v>0</v>
      </c>
      <c r="H325" s="129">
        <v>0</v>
      </c>
      <c r="I325" s="129">
        <v>0</v>
      </c>
      <c r="J325" s="129">
        <v>0</v>
      </c>
      <c r="K325" s="129">
        <v>0</v>
      </c>
      <c r="L325" s="129">
        <v>0</v>
      </c>
      <c r="M325" s="129">
        <v>0</v>
      </c>
      <c r="N325" s="131">
        <v>0</v>
      </c>
    </row>
    <row r="326" spans="1:14" ht="33" customHeight="1" x14ac:dyDescent="0.2">
      <c r="A326" s="77" t="s">
        <v>234</v>
      </c>
      <c r="B326" s="129">
        <v>0</v>
      </c>
      <c r="C326" s="129">
        <v>0</v>
      </c>
      <c r="D326" s="129">
        <v>0</v>
      </c>
      <c r="E326" s="129">
        <v>0</v>
      </c>
      <c r="F326" s="129">
        <v>0</v>
      </c>
      <c r="G326" s="129">
        <v>0</v>
      </c>
      <c r="H326" s="129">
        <v>0</v>
      </c>
      <c r="I326" s="129">
        <v>0</v>
      </c>
      <c r="J326" s="129">
        <v>0</v>
      </c>
      <c r="K326" s="129">
        <v>0</v>
      </c>
      <c r="L326" s="129">
        <v>0</v>
      </c>
      <c r="M326" s="129">
        <v>0</v>
      </c>
      <c r="N326" s="131">
        <v>0</v>
      </c>
    </row>
    <row r="327" spans="1:14" ht="33" customHeight="1" x14ac:dyDescent="0.2">
      <c r="A327" s="77" t="s">
        <v>253</v>
      </c>
      <c r="B327" s="129">
        <v>0</v>
      </c>
      <c r="C327" s="129">
        <v>0</v>
      </c>
      <c r="D327" s="129">
        <v>0</v>
      </c>
      <c r="E327" s="129">
        <v>0</v>
      </c>
      <c r="F327" s="129">
        <v>0</v>
      </c>
      <c r="G327" s="129">
        <v>0</v>
      </c>
      <c r="H327" s="129">
        <v>0</v>
      </c>
      <c r="I327" s="129">
        <v>0</v>
      </c>
      <c r="J327" s="129">
        <v>0</v>
      </c>
      <c r="K327" s="129">
        <v>0</v>
      </c>
      <c r="L327" s="129">
        <v>0</v>
      </c>
      <c r="M327" s="129">
        <v>0</v>
      </c>
      <c r="N327" s="131">
        <v>0</v>
      </c>
    </row>
    <row r="328" spans="1:14" ht="33" customHeight="1" x14ac:dyDescent="0.2">
      <c r="A328" s="78" t="s">
        <v>254</v>
      </c>
      <c r="B328" s="129">
        <v>0</v>
      </c>
      <c r="C328" s="129">
        <v>0</v>
      </c>
      <c r="D328" s="129">
        <v>0</v>
      </c>
      <c r="E328" s="129">
        <v>0</v>
      </c>
      <c r="F328" s="129">
        <v>0</v>
      </c>
      <c r="G328" s="129">
        <v>0</v>
      </c>
      <c r="H328" s="129">
        <v>0</v>
      </c>
      <c r="I328" s="129">
        <v>0</v>
      </c>
      <c r="J328" s="129">
        <v>0</v>
      </c>
      <c r="K328" s="129">
        <v>0</v>
      </c>
      <c r="L328" s="129">
        <v>0</v>
      </c>
      <c r="M328" s="129">
        <v>0</v>
      </c>
      <c r="N328" s="131">
        <v>0</v>
      </c>
    </row>
    <row r="329" spans="1:14" ht="33" customHeight="1" thickBot="1" x14ac:dyDescent="0.25">
      <c r="A329" s="79" t="s">
        <v>255</v>
      </c>
      <c r="B329" s="131">
        <v>0</v>
      </c>
      <c r="C329" s="129">
        <v>0</v>
      </c>
      <c r="D329" s="129">
        <v>0</v>
      </c>
      <c r="E329" s="129">
        <v>0</v>
      </c>
      <c r="F329" s="131">
        <v>0</v>
      </c>
      <c r="G329" s="129">
        <v>0</v>
      </c>
      <c r="H329" s="129">
        <v>0</v>
      </c>
      <c r="I329" s="129">
        <v>0</v>
      </c>
      <c r="J329" s="131">
        <v>0</v>
      </c>
      <c r="K329" s="129">
        <v>0</v>
      </c>
      <c r="L329" s="129">
        <v>0</v>
      </c>
      <c r="M329" s="129">
        <v>0</v>
      </c>
      <c r="N329" s="131">
        <v>0</v>
      </c>
    </row>
    <row r="330" spans="1:14" ht="33" customHeight="1" thickBot="1" x14ac:dyDescent="0.25">
      <c r="A330" s="132" t="s">
        <v>256</v>
      </c>
      <c r="B330" s="133">
        <v>2398.94</v>
      </c>
      <c r="C330" s="133">
        <v>4861.74</v>
      </c>
      <c r="D330" s="133">
        <v>4743.3</v>
      </c>
      <c r="E330" s="133">
        <v>7106.52</v>
      </c>
      <c r="F330" s="133">
        <v>4859.4799999999996</v>
      </c>
      <c r="G330" s="133">
        <v>6030.41</v>
      </c>
      <c r="H330" s="133">
        <v>1180.8</v>
      </c>
      <c r="I330" s="133">
        <v>3555.4800000000005</v>
      </c>
      <c r="J330" s="133">
        <v>3838.38</v>
      </c>
      <c r="K330" s="133">
        <v>0</v>
      </c>
      <c r="L330" s="133">
        <v>0</v>
      </c>
      <c r="M330" s="133">
        <v>0</v>
      </c>
      <c r="N330" s="133">
        <v>38575.049999999996</v>
      </c>
    </row>
    <row r="331" spans="1:14" ht="33" customHeight="1" x14ac:dyDescent="0.2">
      <c r="A331" s="80" t="s">
        <v>257</v>
      </c>
      <c r="B331" s="129">
        <v>0</v>
      </c>
      <c r="C331" s="129">
        <v>0</v>
      </c>
      <c r="D331" s="129">
        <v>0</v>
      </c>
      <c r="E331" s="129">
        <v>0</v>
      </c>
      <c r="F331" s="129">
        <v>0</v>
      </c>
      <c r="G331" s="129">
        <v>0</v>
      </c>
      <c r="H331" s="129">
        <v>0</v>
      </c>
      <c r="I331" s="129">
        <v>0</v>
      </c>
      <c r="J331" s="129">
        <v>0</v>
      </c>
      <c r="K331" s="129">
        <v>0</v>
      </c>
      <c r="L331" s="129">
        <v>0</v>
      </c>
      <c r="M331" s="129">
        <v>0</v>
      </c>
      <c r="N331" s="131">
        <v>0</v>
      </c>
    </row>
    <row r="332" spans="1:14" ht="33" customHeight="1" x14ac:dyDescent="0.2">
      <c r="A332" s="80" t="s">
        <v>258</v>
      </c>
      <c r="B332" s="129">
        <v>0</v>
      </c>
      <c r="C332" s="129">
        <v>0</v>
      </c>
      <c r="D332" s="129">
        <v>0</v>
      </c>
      <c r="E332" s="129">
        <v>0</v>
      </c>
      <c r="F332" s="129">
        <v>0</v>
      </c>
      <c r="G332" s="129">
        <v>0</v>
      </c>
      <c r="H332" s="129">
        <v>0</v>
      </c>
      <c r="I332" s="129">
        <v>0</v>
      </c>
      <c r="J332" s="129">
        <v>0</v>
      </c>
      <c r="K332" s="129">
        <v>0</v>
      </c>
      <c r="L332" s="129">
        <v>0</v>
      </c>
      <c r="M332" s="129">
        <v>0</v>
      </c>
      <c r="N332" s="131">
        <v>0</v>
      </c>
    </row>
    <row r="333" spans="1:14" ht="33" customHeight="1" x14ac:dyDescent="0.2">
      <c r="A333" s="80" t="s">
        <v>259</v>
      </c>
      <c r="B333" s="129">
        <v>0</v>
      </c>
      <c r="C333" s="129">
        <v>0</v>
      </c>
      <c r="D333" s="129">
        <v>0</v>
      </c>
      <c r="E333" s="129">
        <v>0</v>
      </c>
      <c r="F333" s="129">
        <v>0</v>
      </c>
      <c r="G333" s="129">
        <v>0</v>
      </c>
      <c r="H333" s="129">
        <v>0</v>
      </c>
      <c r="I333" s="129">
        <v>0</v>
      </c>
      <c r="J333" s="129">
        <v>0</v>
      </c>
      <c r="K333" s="129">
        <v>0</v>
      </c>
      <c r="L333" s="129">
        <v>0</v>
      </c>
      <c r="M333" s="129">
        <v>0</v>
      </c>
      <c r="N333" s="131">
        <v>0</v>
      </c>
    </row>
    <row r="334" spans="1:14" ht="33" customHeight="1" x14ac:dyDescent="0.2">
      <c r="A334" s="80" t="s">
        <v>260</v>
      </c>
      <c r="B334" s="129">
        <v>0</v>
      </c>
      <c r="C334" s="129">
        <v>0</v>
      </c>
      <c r="D334" s="129">
        <v>0</v>
      </c>
      <c r="E334" s="129">
        <v>0</v>
      </c>
      <c r="F334" s="129">
        <v>0</v>
      </c>
      <c r="G334" s="129">
        <v>0</v>
      </c>
      <c r="H334" s="129">
        <v>0</v>
      </c>
      <c r="I334" s="129">
        <v>0</v>
      </c>
      <c r="J334" s="129">
        <v>0</v>
      </c>
      <c r="K334" s="129">
        <v>0</v>
      </c>
      <c r="L334" s="129">
        <v>0</v>
      </c>
      <c r="M334" s="129">
        <v>0</v>
      </c>
      <c r="N334" s="131">
        <v>0</v>
      </c>
    </row>
    <row r="335" spans="1:14" ht="33" customHeight="1" x14ac:dyDescent="0.2">
      <c r="A335" s="80" t="s">
        <v>261</v>
      </c>
      <c r="B335" s="129">
        <v>0</v>
      </c>
      <c r="C335" s="129">
        <v>0</v>
      </c>
      <c r="D335" s="129">
        <v>0</v>
      </c>
      <c r="E335" s="129">
        <v>0</v>
      </c>
      <c r="F335" s="129">
        <v>0</v>
      </c>
      <c r="G335" s="129">
        <v>0</v>
      </c>
      <c r="H335" s="129">
        <v>0</v>
      </c>
      <c r="I335" s="129">
        <v>0</v>
      </c>
      <c r="J335" s="129">
        <v>0</v>
      </c>
      <c r="K335" s="129">
        <v>0</v>
      </c>
      <c r="L335" s="129">
        <v>0</v>
      </c>
      <c r="M335" s="129">
        <v>0</v>
      </c>
      <c r="N335" s="131">
        <v>0</v>
      </c>
    </row>
    <row r="336" spans="1:14" ht="33" customHeight="1" thickBot="1" x14ac:dyDescent="0.25">
      <c r="A336" s="80" t="s">
        <v>262</v>
      </c>
      <c r="B336" s="129">
        <v>2398.94</v>
      </c>
      <c r="C336" s="129">
        <v>4861.74</v>
      </c>
      <c r="D336" s="129">
        <v>4743.3</v>
      </c>
      <c r="E336" s="129">
        <v>7106.52</v>
      </c>
      <c r="F336" s="129">
        <v>4859.4799999999996</v>
      </c>
      <c r="G336" s="129">
        <v>6030.41</v>
      </c>
      <c r="H336" s="129">
        <v>1180.8</v>
      </c>
      <c r="I336" s="129">
        <v>3555.4800000000005</v>
      </c>
      <c r="J336" s="129">
        <v>3838.38</v>
      </c>
      <c r="K336" s="129">
        <v>0</v>
      </c>
      <c r="L336" s="129">
        <v>0</v>
      </c>
      <c r="M336" s="129">
        <v>0</v>
      </c>
      <c r="N336" s="131">
        <v>38575.049999999996</v>
      </c>
    </row>
    <row r="337" spans="1:14" ht="33" customHeight="1" thickBot="1" x14ac:dyDescent="0.25">
      <c r="A337" s="132" t="s">
        <v>263</v>
      </c>
      <c r="B337" s="133">
        <v>22200.04</v>
      </c>
      <c r="C337" s="133">
        <v>19585.980000000003</v>
      </c>
      <c r="D337" s="133">
        <v>19777.96</v>
      </c>
      <c r="E337" s="133">
        <v>26230.859999999997</v>
      </c>
      <c r="F337" s="133">
        <v>27903.979999999996</v>
      </c>
      <c r="G337" s="133">
        <v>16873.04</v>
      </c>
      <c r="H337" s="133">
        <v>21137.98</v>
      </c>
      <c r="I337" s="133">
        <v>21425</v>
      </c>
      <c r="J337" s="133">
        <v>21350.32</v>
      </c>
      <c r="K337" s="133">
        <v>21394.219999999998</v>
      </c>
      <c r="L337" s="133">
        <v>12864.039999999999</v>
      </c>
      <c r="M337" s="133">
        <v>16090.08</v>
      </c>
      <c r="N337" s="133">
        <v>246833.5</v>
      </c>
    </row>
    <row r="338" spans="1:14" ht="33" customHeight="1" x14ac:dyDescent="0.2">
      <c r="A338" s="80" t="s">
        <v>264</v>
      </c>
      <c r="B338" s="129">
        <v>22200.04</v>
      </c>
      <c r="C338" s="129">
        <v>19585.980000000003</v>
      </c>
      <c r="D338" s="129">
        <v>19777.96</v>
      </c>
      <c r="E338" s="129">
        <v>26230.859999999997</v>
      </c>
      <c r="F338" s="129">
        <v>27903.979999999996</v>
      </c>
      <c r="G338" s="129">
        <v>16873.04</v>
      </c>
      <c r="H338" s="129">
        <v>21137.98</v>
      </c>
      <c r="I338" s="129">
        <v>21425</v>
      </c>
      <c r="J338" s="129">
        <v>21350.32</v>
      </c>
      <c r="K338" s="129">
        <v>21394.219999999998</v>
      </c>
      <c r="L338" s="129">
        <v>12864.039999999999</v>
      </c>
      <c r="M338" s="129">
        <v>16090.08</v>
      </c>
      <c r="N338" s="131">
        <v>246833.5</v>
      </c>
    </row>
    <row r="339" spans="1:14" ht="33" customHeight="1" x14ac:dyDescent="0.2">
      <c r="A339" s="80" t="s">
        <v>265</v>
      </c>
      <c r="B339" s="129">
        <v>0</v>
      </c>
      <c r="C339" s="129">
        <v>0</v>
      </c>
      <c r="D339" s="129">
        <v>0</v>
      </c>
      <c r="E339" s="129">
        <v>0</v>
      </c>
      <c r="F339" s="129">
        <v>0</v>
      </c>
      <c r="G339" s="129">
        <v>0</v>
      </c>
      <c r="H339" s="129">
        <v>0</v>
      </c>
      <c r="I339" s="129">
        <v>0</v>
      </c>
      <c r="J339" s="129">
        <v>0</v>
      </c>
      <c r="K339" s="129">
        <v>0</v>
      </c>
      <c r="L339" s="129">
        <v>0</v>
      </c>
      <c r="M339" s="129">
        <v>0</v>
      </c>
      <c r="N339" s="131">
        <v>0</v>
      </c>
    </row>
    <row r="340" spans="1:14" ht="33" customHeight="1" x14ac:dyDescent="0.2">
      <c r="A340" s="80" t="s">
        <v>266</v>
      </c>
      <c r="B340" s="129">
        <v>0</v>
      </c>
      <c r="C340" s="129">
        <v>0</v>
      </c>
      <c r="D340" s="129">
        <v>0</v>
      </c>
      <c r="E340" s="129">
        <v>0</v>
      </c>
      <c r="F340" s="129">
        <v>0</v>
      </c>
      <c r="G340" s="129">
        <v>0</v>
      </c>
      <c r="H340" s="129">
        <v>0</v>
      </c>
      <c r="I340" s="129">
        <v>0</v>
      </c>
      <c r="J340" s="129">
        <v>0</v>
      </c>
      <c r="K340" s="129">
        <v>0</v>
      </c>
      <c r="L340" s="129">
        <v>0</v>
      </c>
      <c r="M340" s="129">
        <v>0</v>
      </c>
      <c r="N340" s="131">
        <v>0</v>
      </c>
    </row>
    <row r="341" spans="1:14" ht="33" customHeight="1" thickBot="1" x14ac:dyDescent="0.25">
      <c r="A341" s="80" t="s">
        <v>267</v>
      </c>
      <c r="B341" s="129">
        <v>0</v>
      </c>
      <c r="C341" s="129">
        <v>0</v>
      </c>
      <c r="D341" s="129">
        <v>0</v>
      </c>
      <c r="E341" s="129">
        <v>0</v>
      </c>
      <c r="F341" s="129">
        <v>0</v>
      </c>
      <c r="G341" s="129">
        <v>0</v>
      </c>
      <c r="H341" s="129">
        <v>0</v>
      </c>
      <c r="I341" s="129">
        <v>0</v>
      </c>
      <c r="J341" s="129">
        <v>0</v>
      </c>
      <c r="K341" s="129">
        <v>0</v>
      </c>
      <c r="L341" s="129">
        <v>0</v>
      </c>
      <c r="M341" s="129">
        <v>0</v>
      </c>
      <c r="N341" s="131">
        <v>0</v>
      </c>
    </row>
    <row r="342" spans="1:14" ht="33" customHeight="1" thickBot="1" x14ac:dyDescent="0.25">
      <c r="A342" s="132" t="s">
        <v>268</v>
      </c>
      <c r="B342" s="170">
        <v>1586</v>
      </c>
      <c r="C342" s="170">
        <v>2035</v>
      </c>
      <c r="D342" s="170">
        <v>1155</v>
      </c>
      <c r="E342" s="170">
        <v>1109</v>
      </c>
      <c r="F342" s="170">
        <v>631</v>
      </c>
      <c r="G342" s="170">
        <v>335</v>
      </c>
      <c r="H342" s="170">
        <v>1798</v>
      </c>
      <c r="I342" s="170">
        <v>1402</v>
      </c>
      <c r="J342" s="170">
        <v>330</v>
      </c>
      <c r="K342" s="170">
        <v>0</v>
      </c>
      <c r="L342" s="170">
        <v>230</v>
      </c>
      <c r="M342" s="170">
        <v>150</v>
      </c>
      <c r="N342" s="170">
        <v>10761</v>
      </c>
    </row>
    <row r="343" spans="1:14" ht="33" customHeight="1" x14ac:dyDescent="0.2">
      <c r="A343" s="80" t="s">
        <v>269</v>
      </c>
      <c r="B343" s="129">
        <v>0</v>
      </c>
      <c r="C343" s="129">
        <v>0</v>
      </c>
      <c r="D343" s="129">
        <v>0</v>
      </c>
      <c r="E343" s="129">
        <v>0</v>
      </c>
      <c r="F343" s="129">
        <v>0</v>
      </c>
      <c r="G343" s="129">
        <v>0</v>
      </c>
      <c r="H343" s="129">
        <v>0</v>
      </c>
      <c r="I343" s="129">
        <v>0</v>
      </c>
      <c r="J343" s="129">
        <v>0</v>
      </c>
      <c r="K343" s="129">
        <v>0</v>
      </c>
      <c r="L343" s="129">
        <v>0</v>
      </c>
      <c r="M343" s="129">
        <v>0</v>
      </c>
      <c r="N343" s="167">
        <v>0</v>
      </c>
    </row>
    <row r="344" spans="1:14" ht="33" customHeight="1" thickBot="1" x14ac:dyDescent="0.25">
      <c r="A344" s="80" t="s">
        <v>270</v>
      </c>
      <c r="B344" s="129">
        <v>1586</v>
      </c>
      <c r="C344" s="129">
        <v>2035</v>
      </c>
      <c r="D344" s="129">
        <v>1155</v>
      </c>
      <c r="E344" s="129">
        <v>1109</v>
      </c>
      <c r="F344" s="129">
        <v>631</v>
      </c>
      <c r="G344" s="129">
        <v>335</v>
      </c>
      <c r="H344" s="129">
        <v>1798</v>
      </c>
      <c r="I344" s="129">
        <v>1402</v>
      </c>
      <c r="J344" s="129">
        <v>330</v>
      </c>
      <c r="K344" s="129">
        <v>0</v>
      </c>
      <c r="L344" s="129">
        <v>230</v>
      </c>
      <c r="M344" s="129">
        <v>150</v>
      </c>
      <c r="N344" s="167">
        <v>10761</v>
      </c>
    </row>
    <row r="345" spans="1:14" ht="33" customHeight="1" thickBot="1" x14ac:dyDescent="0.25">
      <c r="A345" s="132" t="s">
        <v>271</v>
      </c>
      <c r="B345" s="133">
        <v>185017</v>
      </c>
      <c r="C345" s="133">
        <v>138812.58000000002</v>
      </c>
      <c r="D345" s="133">
        <v>85705.400000000023</v>
      </c>
      <c r="E345" s="133">
        <v>159047.07</v>
      </c>
      <c r="F345" s="133">
        <v>209256.22000000003</v>
      </c>
      <c r="G345" s="133">
        <v>248282.5</v>
      </c>
      <c r="H345" s="133">
        <v>227032.31</v>
      </c>
      <c r="I345" s="133">
        <v>211177.46000000002</v>
      </c>
      <c r="J345" s="133">
        <v>194064.15</v>
      </c>
      <c r="K345" s="133">
        <v>180910.18</v>
      </c>
      <c r="L345" s="133">
        <v>149733.00999999998</v>
      </c>
      <c r="M345" s="133">
        <v>25140.78</v>
      </c>
      <c r="N345" s="133">
        <v>2014178.6600000001</v>
      </c>
    </row>
    <row r="346" spans="1:14" ht="33" customHeight="1" x14ac:dyDescent="0.2">
      <c r="A346" s="80" t="s">
        <v>272</v>
      </c>
      <c r="B346" s="129">
        <v>0</v>
      </c>
      <c r="C346" s="129">
        <v>0</v>
      </c>
      <c r="D346" s="129">
        <v>0</v>
      </c>
      <c r="E346" s="129">
        <v>0</v>
      </c>
      <c r="F346" s="129">
        <v>0</v>
      </c>
      <c r="G346" s="129">
        <v>0</v>
      </c>
      <c r="H346" s="129">
        <v>0</v>
      </c>
      <c r="I346" s="129">
        <v>0</v>
      </c>
      <c r="J346" s="129">
        <v>0</v>
      </c>
      <c r="K346" s="129">
        <v>0</v>
      </c>
      <c r="L346" s="129">
        <v>0</v>
      </c>
      <c r="M346" s="129">
        <v>0</v>
      </c>
      <c r="N346" s="167">
        <v>0</v>
      </c>
    </row>
    <row r="347" spans="1:14" ht="33" customHeight="1" x14ac:dyDescent="0.2">
      <c r="A347" s="80" t="s">
        <v>273</v>
      </c>
      <c r="B347" s="129">
        <v>0</v>
      </c>
      <c r="C347" s="129">
        <v>0</v>
      </c>
      <c r="D347" s="129">
        <v>0</v>
      </c>
      <c r="E347" s="129">
        <v>0</v>
      </c>
      <c r="F347" s="129">
        <v>0</v>
      </c>
      <c r="G347" s="129">
        <v>0</v>
      </c>
      <c r="H347" s="129">
        <v>0</v>
      </c>
      <c r="I347" s="129">
        <v>0</v>
      </c>
      <c r="J347" s="129">
        <v>0</v>
      </c>
      <c r="K347" s="129">
        <v>0</v>
      </c>
      <c r="L347" s="129">
        <v>0</v>
      </c>
      <c r="M347" s="129">
        <v>0</v>
      </c>
      <c r="N347" s="167">
        <v>0</v>
      </c>
    </row>
    <row r="348" spans="1:14" ht="33" customHeight="1" x14ac:dyDescent="0.2">
      <c r="A348" s="80" t="s">
        <v>274</v>
      </c>
      <c r="B348" s="129">
        <v>0</v>
      </c>
      <c r="C348" s="129">
        <v>0</v>
      </c>
      <c r="D348" s="129">
        <v>1422.84</v>
      </c>
      <c r="E348" s="129">
        <v>0</v>
      </c>
      <c r="F348" s="129">
        <v>0</v>
      </c>
      <c r="G348" s="129">
        <v>0</v>
      </c>
      <c r="H348" s="129">
        <v>0</v>
      </c>
      <c r="I348" s="129">
        <v>0</v>
      </c>
      <c r="J348" s="129">
        <v>0</v>
      </c>
      <c r="K348" s="129">
        <v>0</v>
      </c>
      <c r="L348" s="129">
        <v>66412.989999999991</v>
      </c>
      <c r="M348" s="129">
        <v>0</v>
      </c>
      <c r="N348" s="167">
        <v>67835.829999999987</v>
      </c>
    </row>
    <row r="349" spans="1:14" ht="33" customHeight="1" x14ac:dyDescent="0.2">
      <c r="A349" s="80" t="s">
        <v>275</v>
      </c>
      <c r="B349" s="129">
        <v>72867</v>
      </c>
      <c r="C349" s="129">
        <v>82079.37</v>
      </c>
      <c r="D349" s="129">
        <v>65841.920000000027</v>
      </c>
      <c r="E349" s="129">
        <v>62250.97</v>
      </c>
      <c r="F349" s="129">
        <v>90140.24</v>
      </c>
      <c r="G349" s="129">
        <v>175486.34</v>
      </c>
      <c r="H349" s="129">
        <v>153045.65</v>
      </c>
      <c r="I349" s="129">
        <v>110344.3</v>
      </c>
      <c r="J349" s="129">
        <v>92906.819999999992</v>
      </c>
      <c r="K349" s="129">
        <v>78112.37</v>
      </c>
      <c r="L349" s="129">
        <v>0</v>
      </c>
      <c r="M349" s="129">
        <v>0</v>
      </c>
      <c r="N349" s="167">
        <v>983074.98</v>
      </c>
    </row>
    <row r="350" spans="1:14" ht="33" customHeight="1" x14ac:dyDescent="0.2">
      <c r="A350" s="80" t="s">
        <v>276</v>
      </c>
      <c r="B350" s="129">
        <v>0</v>
      </c>
      <c r="C350" s="129">
        <v>0</v>
      </c>
      <c r="D350" s="129">
        <v>0</v>
      </c>
      <c r="E350" s="129">
        <v>0</v>
      </c>
      <c r="F350" s="129">
        <v>0</v>
      </c>
      <c r="G350" s="129">
        <v>0</v>
      </c>
      <c r="H350" s="129">
        <v>0</v>
      </c>
      <c r="I350" s="129">
        <v>0</v>
      </c>
      <c r="J350" s="129">
        <v>0</v>
      </c>
      <c r="K350" s="129">
        <v>0</v>
      </c>
      <c r="L350" s="129">
        <v>1540.94</v>
      </c>
      <c r="M350" s="129">
        <v>0</v>
      </c>
      <c r="N350" s="167">
        <v>1540.94</v>
      </c>
    </row>
    <row r="351" spans="1:14" ht="33" customHeight="1" x14ac:dyDescent="0.2">
      <c r="A351" s="80" t="s">
        <v>277</v>
      </c>
      <c r="B351" s="129">
        <v>35844</v>
      </c>
      <c r="C351" s="129">
        <v>19584.690000000002</v>
      </c>
      <c r="D351" s="129">
        <v>3761.8199999999997</v>
      </c>
      <c r="E351" s="129">
        <v>0</v>
      </c>
      <c r="F351" s="129">
        <v>0</v>
      </c>
      <c r="G351" s="129">
        <v>4549.71</v>
      </c>
      <c r="H351" s="129">
        <v>6092</v>
      </c>
      <c r="I351" s="129">
        <v>3085.2799999999997</v>
      </c>
      <c r="J351" s="129">
        <v>0</v>
      </c>
      <c r="K351" s="129">
        <v>0</v>
      </c>
      <c r="L351" s="129">
        <v>0</v>
      </c>
      <c r="M351" s="129">
        <v>10718.64</v>
      </c>
      <c r="N351" s="167">
        <v>83636.14</v>
      </c>
    </row>
    <row r="352" spans="1:14" ht="33" customHeight="1" x14ac:dyDescent="0.2">
      <c r="A352" s="80" t="s">
        <v>278</v>
      </c>
      <c r="B352" s="129">
        <v>0</v>
      </c>
      <c r="C352" s="129">
        <v>0</v>
      </c>
      <c r="D352" s="129">
        <v>0</v>
      </c>
      <c r="E352" s="129">
        <v>0</v>
      </c>
      <c r="F352" s="129">
        <v>0</v>
      </c>
      <c r="G352" s="129">
        <v>0</v>
      </c>
      <c r="H352" s="129">
        <v>0</v>
      </c>
      <c r="I352" s="129">
        <v>0</v>
      </c>
      <c r="J352" s="129">
        <v>0</v>
      </c>
      <c r="K352" s="129">
        <v>0</v>
      </c>
      <c r="L352" s="129">
        <v>0</v>
      </c>
      <c r="M352" s="129">
        <v>0</v>
      </c>
      <c r="N352" s="167">
        <v>0</v>
      </c>
    </row>
    <row r="353" spans="1:14" ht="33" customHeight="1" x14ac:dyDescent="0.2">
      <c r="A353" s="80" t="s">
        <v>279</v>
      </c>
      <c r="B353" s="129">
        <v>0</v>
      </c>
      <c r="C353" s="129">
        <v>0</v>
      </c>
      <c r="D353" s="129">
        <v>0</v>
      </c>
      <c r="E353" s="129">
        <v>0</v>
      </c>
      <c r="F353" s="129">
        <v>0</v>
      </c>
      <c r="G353" s="129">
        <v>0</v>
      </c>
      <c r="H353" s="129">
        <v>0</v>
      </c>
      <c r="I353" s="129">
        <v>0</v>
      </c>
      <c r="J353" s="129">
        <v>0</v>
      </c>
      <c r="K353" s="129">
        <v>0</v>
      </c>
      <c r="L353" s="129">
        <v>81779.079999999987</v>
      </c>
      <c r="M353" s="129">
        <v>0</v>
      </c>
      <c r="N353" s="167">
        <v>81779.079999999987</v>
      </c>
    </row>
    <row r="354" spans="1:14" ht="33" customHeight="1" x14ac:dyDescent="0.2">
      <c r="A354" s="80" t="s">
        <v>280</v>
      </c>
      <c r="B354" s="129">
        <v>76306</v>
      </c>
      <c r="C354" s="129">
        <v>37148.520000000004</v>
      </c>
      <c r="D354" s="129">
        <v>14678.820000000003</v>
      </c>
      <c r="E354" s="129">
        <v>96796.1</v>
      </c>
      <c r="F354" s="129">
        <v>119115.98000000001</v>
      </c>
      <c r="G354" s="129">
        <v>68246.45</v>
      </c>
      <c r="H354" s="129">
        <v>67894.66</v>
      </c>
      <c r="I354" s="129">
        <v>97747.88</v>
      </c>
      <c r="J354" s="129">
        <v>101157.33</v>
      </c>
      <c r="K354" s="129">
        <v>102797.81</v>
      </c>
      <c r="L354" s="129">
        <v>0</v>
      </c>
      <c r="M354" s="129">
        <v>14422.14</v>
      </c>
      <c r="N354" s="167">
        <v>796311.69000000006</v>
      </c>
    </row>
    <row r="355" spans="1:14" ht="33" customHeight="1" x14ac:dyDescent="0.2">
      <c r="A355" s="80" t="s">
        <v>281</v>
      </c>
      <c r="B355" s="129">
        <v>0</v>
      </c>
      <c r="C355" s="129">
        <v>0</v>
      </c>
      <c r="D355" s="129">
        <v>0</v>
      </c>
      <c r="E355" s="129">
        <v>0</v>
      </c>
      <c r="F355" s="129">
        <v>0</v>
      </c>
      <c r="G355" s="129">
        <v>0</v>
      </c>
      <c r="H355" s="129">
        <v>0</v>
      </c>
      <c r="I355" s="129">
        <v>0</v>
      </c>
      <c r="J355" s="129">
        <v>0</v>
      </c>
      <c r="K355" s="129">
        <v>0</v>
      </c>
      <c r="L355" s="129">
        <v>0</v>
      </c>
      <c r="M355" s="129">
        <v>0</v>
      </c>
      <c r="N355" s="167">
        <v>0</v>
      </c>
    </row>
    <row r="356" spans="1:14" ht="33" customHeight="1" thickBot="1" x14ac:dyDescent="0.25">
      <c r="A356" s="80" t="s">
        <v>282</v>
      </c>
      <c r="B356" s="129">
        <v>0</v>
      </c>
      <c r="C356" s="129">
        <v>0</v>
      </c>
      <c r="D356" s="129">
        <v>0</v>
      </c>
      <c r="E356" s="129">
        <v>0</v>
      </c>
      <c r="F356" s="129">
        <v>0</v>
      </c>
      <c r="G356" s="129">
        <v>0</v>
      </c>
      <c r="H356" s="129">
        <v>0</v>
      </c>
      <c r="I356" s="129">
        <v>0</v>
      </c>
      <c r="J356" s="129">
        <v>0</v>
      </c>
      <c r="K356" s="129">
        <v>0</v>
      </c>
      <c r="L356" s="129">
        <v>0</v>
      </c>
      <c r="M356" s="129">
        <v>0</v>
      </c>
      <c r="N356" s="167">
        <v>0</v>
      </c>
    </row>
    <row r="357" spans="1:14" ht="33" customHeight="1" thickBot="1" x14ac:dyDescent="0.25">
      <c r="A357" s="132" t="s">
        <v>283</v>
      </c>
      <c r="B357" s="133">
        <v>0</v>
      </c>
      <c r="C357" s="133">
        <v>0</v>
      </c>
      <c r="D357" s="133">
        <v>0</v>
      </c>
      <c r="E357" s="133">
        <v>0</v>
      </c>
      <c r="F357" s="133">
        <v>0</v>
      </c>
      <c r="G357" s="133">
        <v>0</v>
      </c>
      <c r="H357" s="133">
        <v>0</v>
      </c>
      <c r="I357" s="133">
        <v>0</v>
      </c>
      <c r="J357" s="133">
        <v>0</v>
      </c>
      <c r="K357" s="133">
        <v>0</v>
      </c>
      <c r="L357" s="133">
        <v>0</v>
      </c>
      <c r="M357" s="133">
        <v>0</v>
      </c>
      <c r="N357" s="133">
        <v>0</v>
      </c>
    </row>
    <row r="358" spans="1:14" ht="33" customHeight="1" thickBot="1" x14ac:dyDescent="0.25">
      <c r="A358" s="81" t="s">
        <v>283</v>
      </c>
      <c r="B358" s="136">
        <v>0</v>
      </c>
      <c r="C358" s="136">
        <v>0</v>
      </c>
      <c r="D358" s="136">
        <v>0</v>
      </c>
      <c r="E358" s="136">
        <v>0</v>
      </c>
      <c r="F358" s="136">
        <v>0</v>
      </c>
      <c r="G358" s="136">
        <v>0</v>
      </c>
      <c r="H358" s="136">
        <v>0</v>
      </c>
      <c r="I358" s="136">
        <v>0</v>
      </c>
      <c r="J358" s="136">
        <v>0</v>
      </c>
      <c r="K358" s="136">
        <v>0</v>
      </c>
      <c r="L358" s="136">
        <v>0</v>
      </c>
      <c r="M358" s="136">
        <v>0</v>
      </c>
      <c r="N358" s="167">
        <v>0</v>
      </c>
    </row>
    <row r="359" spans="1:14" ht="33" customHeight="1" thickBot="1" x14ac:dyDescent="0.25">
      <c r="A359" s="132" t="s">
        <v>284</v>
      </c>
      <c r="B359" s="133">
        <v>43725.98</v>
      </c>
      <c r="C359" s="133">
        <v>51105.53</v>
      </c>
      <c r="D359" s="133">
        <v>39385.49</v>
      </c>
      <c r="E359" s="133">
        <v>32712.98</v>
      </c>
      <c r="F359" s="133">
        <v>29821.91</v>
      </c>
      <c r="G359" s="133">
        <v>27971.460000000003</v>
      </c>
      <c r="H359" s="133">
        <v>40543.07</v>
      </c>
      <c r="I359" s="133">
        <v>46027.31</v>
      </c>
      <c r="J359" s="133">
        <v>61541.71</v>
      </c>
      <c r="K359" s="133">
        <v>57134.68</v>
      </c>
      <c r="L359" s="133">
        <v>50759.71</v>
      </c>
      <c r="M359" s="133">
        <v>44972.780000000006</v>
      </c>
      <c r="N359" s="133">
        <v>525702.61</v>
      </c>
    </row>
    <row r="360" spans="1:14" ht="33" customHeight="1" x14ac:dyDescent="0.2">
      <c r="A360" s="80" t="s">
        <v>285</v>
      </c>
      <c r="B360" s="129">
        <v>0</v>
      </c>
      <c r="C360" s="129">
        <v>0</v>
      </c>
      <c r="D360" s="129">
        <v>0</v>
      </c>
      <c r="E360" s="129">
        <v>0</v>
      </c>
      <c r="F360" s="129">
        <v>0</v>
      </c>
      <c r="G360" s="129">
        <v>0</v>
      </c>
      <c r="H360" s="129">
        <v>0</v>
      </c>
      <c r="I360" s="129">
        <v>0</v>
      </c>
      <c r="J360" s="129">
        <v>0</v>
      </c>
      <c r="K360" s="129">
        <v>0</v>
      </c>
      <c r="L360" s="129">
        <v>0</v>
      </c>
      <c r="M360" s="129">
        <v>0</v>
      </c>
      <c r="N360" s="167">
        <v>0</v>
      </c>
    </row>
    <row r="361" spans="1:14" ht="33" customHeight="1" x14ac:dyDescent="0.2">
      <c r="A361" s="80" t="s">
        <v>286</v>
      </c>
      <c r="B361" s="129">
        <v>0</v>
      </c>
      <c r="C361" s="129">
        <v>0</v>
      </c>
      <c r="D361" s="129">
        <v>0</v>
      </c>
      <c r="E361" s="129">
        <v>0</v>
      </c>
      <c r="F361" s="129">
        <v>0</v>
      </c>
      <c r="G361" s="129">
        <v>455.01</v>
      </c>
      <c r="H361" s="129">
        <v>531.04</v>
      </c>
      <c r="I361" s="129">
        <v>997.55</v>
      </c>
      <c r="J361" s="129">
        <v>1236.18</v>
      </c>
      <c r="K361" s="129">
        <v>583.98</v>
      </c>
      <c r="L361" s="129">
        <v>0</v>
      </c>
      <c r="M361" s="129">
        <v>344.23</v>
      </c>
      <c r="N361" s="167">
        <v>4147.99</v>
      </c>
    </row>
    <row r="362" spans="1:14" ht="33" customHeight="1" x14ac:dyDescent="0.2">
      <c r="A362" s="80" t="s">
        <v>287</v>
      </c>
      <c r="B362" s="129">
        <v>0</v>
      </c>
      <c r="C362" s="129">
        <v>0</v>
      </c>
      <c r="D362" s="129">
        <v>0</v>
      </c>
      <c r="E362" s="129">
        <v>0</v>
      </c>
      <c r="F362" s="129">
        <v>0</v>
      </c>
      <c r="G362" s="129">
        <v>0</v>
      </c>
      <c r="H362" s="129">
        <v>0</v>
      </c>
      <c r="I362" s="129">
        <v>0</v>
      </c>
      <c r="J362" s="129">
        <v>0</v>
      </c>
      <c r="K362" s="129">
        <v>0</v>
      </c>
      <c r="L362" s="129">
        <v>809.71</v>
      </c>
      <c r="M362" s="129">
        <v>0</v>
      </c>
      <c r="N362" s="167">
        <v>809.71</v>
      </c>
    </row>
    <row r="363" spans="1:14" ht="33" customHeight="1" x14ac:dyDescent="0.2">
      <c r="A363" s="80" t="s">
        <v>288</v>
      </c>
      <c r="B363" s="129">
        <v>412.97</v>
      </c>
      <c r="C363" s="129">
        <v>1601.74</v>
      </c>
      <c r="D363" s="129">
        <v>484.51</v>
      </c>
      <c r="E363" s="129">
        <v>0</v>
      </c>
      <c r="F363" s="129">
        <v>0</v>
      </c>
      <c r="G363" s="129">
        <v>403.45</v>
      </c>
      <c r="H363" s="129">
        <v>0</v>
      </c>
      <c r="I363" s="129">
        <v>662.51</v>
      </c>
      <c r="J363" s="129">
        <v>0</v>
      </c>
      <c r="K363" s="129">
        <v>0</v>
      </c>
      <c r="L363" s="129">
        <v>0</v>
      </c>
      <c r="M363" s="129">
        <v>610</v>
      </c>
      <c r="N363" s="167">
        <v>4175.18</v>
      </c>
    </row>
    <row r="364" spans="1:14" ht="33" customHeight="1" x14ac:dyDescent="0.2">
      <c r="A364" s="80" t="s">
        <v>289</v>
      </c>
      <c r="B364" s="129">
        <v>441.25</v>
      </c>
      <c r="C364" s="129">
        <v>839.1400000000001</v>
      </c>
      <c r="D364" s="129">
        <v>0</v>
      </c>
      <c r="E364" s="129">
        <v>893.6</v>
      </c>
      <c r="F364" s="129">
        <v>503.63</v>
      </c>
      <c r="G364" s="129">
        <v>416</v>
      </c>
      <c r="H364" s="129">
        <v>456.58</v>
      </c>
      <c r="I364" s="129">
        <v>0</v>
      </c>
      <c r="J364" s="129">
        <v>1234.4499999999998</v>
      </c>
      <c r="K364" s="129">
        <v>888.6</v>
      </c>
      <c r="L364" s="129">
        <v>49950</v>
      </c>
      <c r="M364" s="129">
        <v>0</v>
      </c>
      <c r="N364" s="167">
        <v>55623.25</v>
      </c>
    </row>
    <row r="365" spans="1:14" ht="33" customHeight="1" x14ac:dyDescent="0.2">
      <c r="A365" s="80" t="s">
        <v>290</v>
      </c>
      <c r="B365" s="129">
        <v>42405</v>
      </c>
      <c r="C365" s="129">
        <v>48313.04</v>
      </c>
      <c r="D365" s="129">
        <v>38655.64</v>
      </c>
      <c r="E365" s="129">
        <v>31416.04</v>
      </c>
      <c r="F365" s="129">
        <v>29116.23</v>
      </c>
      <c r="G365" s="129">
        <v>26697.000000000004</v>
      </c>
      <c r="H365" s="129">
        <v>38941.24</v>
      </c>
      <c r="I365" s="129">
        <v>44367.25</v>
      </c>
      <c r="J365" s="129">
        <v>56341.08</v>
      </c>
      <c r="K365" s="129">
        <v>54522.1</v>
      </c>
      <c r="L365" s="129">
        <v>0</v>
      </c>
      <c r="M365" s="129">
        <v>43408.55</v>
      </c>
      <c r="N365" s="167">
        <v>454183.17</v>
      </c>
    </row>
    <row r="366" spans="1:14" ht="33" customHeight="1" x14ac:dyDescent="0.2">
      <c r="A366" s="80" t="s">
        <v>291</v>
      </c>
      <c r="B366" s="129">
        <v>0</v>
      </c>
      <c r="C366" s="129">
        <v>0</v>
      </c>
      <c r="D366" s="129">
        <v>0</v>
      </c>
      <c r="E366" s="129">
        <v>0</v>
      </c>
      <c r="F366" s="129">
        <v>0</v>
      </c>
      <c r="G366" s="129">
        <v>0</v>
      </c>
      <c r="H366" s="129">
        <v>0</v>
      </c>
      <c r="I366" s="129">
        <v>0</v>
      </c>
      <c r="J366" s="129">
        <v>0</v>
      </c>
      <c r="K366" s="129">
        <v>0</v>
      </c>
      <c r="L366" s="129">
        <v>0</v>
      </c>
      <c r="M366" s="129">
        <v>0</v>
      </c>
      <c r="N366" s="167">
        <v>0</v>
      </c>
    </row>
    <row r="367" spans="1:14" ht="33" customHeight="1" x14ac:dyDescent="0.2">
      <c r="A367" s="80" t="s">
        <v>292</v>
      </c>
      <c r="B367" s="129">
        <v>240</v>
      </c>
      <c r="C367" s="129">
        <v>150</v>
      </c>
      <c r="D367" s="129">
        <v>120</v>
      </c>
      <c r="E367" s="129">
        <v>0</v>
      </c>
      <c r="F367" s="129">
        <v>0</v>
      </c>
      <c r="G367" s="129">
        <v>0</v>
      </c>
      <c r="H367" s="129">
        <v>210</v>
      </c>
      <c r="I367" s="129">
        <v>0</v>
      </c>
      <c r="J367" s="129">
        <v>2280</v>
      </c>
      <c r="K367" s="129">
        <v>1140</v>
      </c>
      <c r="L367" s="129">
        <v>0</v>
      </c>
      <c r="M367" s="129">
        <v>60</v>
      </c>
      <c r="N367" s="167">
        <v>4200</v>
      </c>
    </row>
    <row r="368" spans="1:14" ht="33" customHeight="1" x14ac:dyDescent="0.2">
      <c r="A368" s="80" t="s">
        <v>293</v>
      </c>
      <c r="B368" s="129">
        <v>0</v>
      </c>
      <c r="C368" s="129">
        <v>0</v>
      </c>
      <c r="D368" s="129">
        <v>0</v>
      </c>
      <c r="E368" s="129">
        <v>0</v>
      </c>
      <c r="F368" s="129">
        <v>0</v>
      </c>
      <c r="G368" s="129">
        <v>0</v>
      </c>
      <c r="H368" s="129">
        <v>0</v>
      </c>
      <c r="I368" s="129">
        <v>0</v>
      </c>
      <c r="J368" s="129">
        <v>0</v>
      </c>
      <c r="K368" s="129">
        <v>0</v>
      </c>
      <c r="L368" s="129">
        <v>0</v>
      </c>
      <c r="M368" s="129">
        <v>0</v>
      </c>
      <c r="N368" s="167">
        <v>0</v>
      </c>
    </row>
    <row r="369" spans="1:14" ht="33" customHeight="1" thickBot="1" x14ac:dyDescent="0.25">
      <c r="A369" s="80" t="s">
        <v>294</v>
      </c>
      <c r="B369" s="129">
        <v>226.76000000000002</v>
      </c>
      <c r="C369" s="129">
        <v>201.61</v>
      </c>
      <c r="D369" s="129">
        <v>125.34</v>
      </c>
      <c r="E369" s="129">
        <v>403.34</v>
      </c>
      <c r="F369" s="129">
        <v>202.05</v>
      </c>
      <c r="G369" s="129">
        <v>0</v>
      </c>
      <c r="H369" s="129">
        <v>404.21000000000004</v>
      </c>
      <c r="I369" s="129">
        <v>0</v>
      </c>
      <c r="J369" s="129">
        <v>450</v>
      </c>
      <c r="K369" s="129">
        <v>0</v>
      </c>
      <c r="L369" s="129">
        <v>0</v>
      </c>
      <c r="M369" s="129">
        <v>550</v>
      </c>
      <c r="N369" s="167">
        <v>2563.31</v>
      </c>
    </row>
    <row r="370" spans="1:14" ht="33" customHeight="1" thickBot="1" x14ac:dyDescent="0.25">
      <c r="A370" s="132" t="s">
        <v>295</v>
      </c>
      <c r="B370" s="133">
        <v>0</v>
      </c>
      <c r="C370" s="133">
        <v>0</v>
      </c>
      <c r="D370" s="133">
        <v>0</v>
      </c>
      <c r="E370" s="133">
        <v>0</v>
      </c>
      <c r="F370" s="133">
        <v>0</v>
      </c>
      <c r="G370" s="133">
        <v>0</v>
      </c>
      <c r="H370" s="133">
        <v>0</v>
      </c>
      <c r="I370" s="133">
        <v>0</v>
      </c>
      <c r="J370" s="133">
        <v>9746.2000000000007</v>
      </c>
      <c r="K370" s="133">
        <v>9432.74</v>
      </c>
      <c r="L370" s="133">
        <v>6003.3</v>
      </c>
      <c r="M370" s="133">
        <v>25778.1</v>
      </c>
      <c r="N370" s="133">
        <v>50960.34</v>
      </c>
    </row>
    <row r="371" spans="1:14" ht="33" customHeight="1" x14ac:dyDescent="0.2">
      <c r="A371" s="80" t="s">
        <v>296</v>
      </c>
      <c r="B371" s="129">
        <v>0</v>
      </c>
      <c r="C371" s="129">
        <v>0</v>
      </c>
      <c r="D371" s="129">
        <v>0</v>
      </c>
      <c r="E371" s="129">
        <v>0</v>
      </c>
      <c r="F371" s="129">
        <v>0</v>
      </c>
      <c r="G371" s="129">
        <v>0</v>
      </c>
      <c r="H371" s="129">
        <v>0</v>
      </c>
      <c r="I371" s="129">
        <v>0</v>
      </c>
      <c r="J371" s="129">
        <v>9746.2000000000007</v>
      </c>
      <c r="K371" s="129">
        <v>9432.74</v>
      </c>
      <c r="L371" s="129">
        <v>0</v>
      </c>
      <c r="M371" s="129">
        <v>12248.4</v>
      </c>
      <c r="N371" s="167">
        <v>31427.340000000004</v>
      </c>
    </row>
    <row r="372" spans="1:14" ht="33" customHeight="1" x14ac:dyDescent="0.2">
      <c r="A372" s="80" t="s">
        <v>297</v>
      </c>
      <c r="B372" s="129">
        <v>0</v>
      </c>
      <c r="C372" s="129">
        <v>0</v>
      </c>
      <c r="D372" s="129">
        <v>0</v>
      </c>
      <c r="E372" s="129">
        <v>0</v>
      </c>
      <c r="F372" s="129">
        <v>0</v>
      </c>
      <c r="G372" s="129">
        <v>0</v>
      </c>
      <c r="H372" s="129">
        <v>0</v>
      </c>
      <c r="I372" s="129">
        <v>0</v>
      </c>
      <c r="J372" s="129">
        <v>0</v>
      </c>
      <c r="K372" s="129">
        <v>0</v>
      </c>
      <c r="L372" s="129">
        <v>0</v>
      </c>
      <c r="M372" s="129">
        <v>0</v>
      </c>
      <c r="N372" s="167">
        <v>0</v>
      </c>
    </row>
    <row r="373" spans="1:14" ht="33" customHeight="1" x14ac:dyDescent="0.2">
      <c r="A373" s="80" t="s">
        <v>298</v>
      </c>
      <c r="B373" s="129">
        <v>0</v>
      </c>
      <c r="C373" s="129">
        <v>0</v>
      </c>
      <c r="D373" s="129">
        <v>0</v>
      </c>
      <c r="E373" s="129">
        <v>0</v>
      </c>
      <c r="F373" s="129">
        <v>0</v>
      </c>
      <c r="G373" s="129">
        <v>0</v>
      </c>
      <c r="H373" s="129">
        <v>0</v>
      </c>
      <c r="I373" s="129">
        <v>0</v>
      </c>
      <c r="J373" s="129">
        <v>0</v>
      </c>
      <c r="K373" s="129">
        <v>0</v>
      </c>
      <c r="L373" s="129">
        <v>0</v>
      </c>
      <c r="M373" s="129">
        <v>0</v>
      </c>
      <c r="N373" s="167">
        <v>0</v>
      </c>
    </row>
    <row r="374" spans="1:14" ht="33" customHeight="1" x14ac:dyDescent="0.2">
      <c r="A374" s="80" t="s">
        <v>299</v>
      </c>
      <c r="B374" s="129">
        <v>0</v>
      </c>
      <c r="C374" s="129">
        <v>0</v>
      </c>
      <c r="D374" s="129">
        <v>0</v>
      </c>
      <c r="E374" s="129">
        <v>0</v>
      </c>
      <c r="F374" s="129">
        <v>0</v>
      </c>
      <c r="G374" s="129">
        <v>0</v>
      </c>
      <c r="H374" s="129">
        <v>0</v>
      </c>
      <c r="I374" s="129">
        <v>0</v>
      </c>
      <c r="J374" s="129">
        <v>0</v>
      </c>
      <c r="K374" s="129">
        <v>0</v>
      </c>
      <c r="L374" s="129">
        <v>1503.3</v>
      </c>
      <c r="M374" s="129">
        <v>13529.699999999997</v>
      </c>
      <c r="N374" s="167">
        <v>15032.999999999996</v>
      </c>
    </row>
    <row r="375" spans="1:14" ht="33" customHeight="1" x14ac:dyDescent="0.2">
      <c r="A375" s="80" t="s">
        <v>300</v>
      </c>
      <c r="B375" s="129">
        <v>0</v>
      </c>
      <c r="C375" s="129">
        <v>0</v>
      </c>
      <c r="D375" s="129">
        <v>0</v>
      </c>
      <c r="E375" s="129">
        <v>0</v>
      </c>
      <c r="F375" s="129">
        <v>0</v>
      </c>
      <c r="G375" s="129">
        <v>0</v>
      </c>
      <c r="H375" s="129">
        <v>0</v>
      </c>
      <c r="I375" s="129">
        <v>0</v>
      </c>
      <c r="J375" s="129">
        <v>0</v>
      </c>
      <c r="K375" s="129">
        <v>0</v>
      </c>
      <c r="L375" s="129">
        <v>0</v>
      </c>
      <c r="M375" s="129">
        <v>0</v>
      </c>
      <c r="N375" s="167">
        <v>0</v>
      </c>
    </row>
    <row r="376" spans="1:14" ht="33" customHeight="1" x14ac:dyDescent="0.2">
      <c r="A376" s="80" t="s">
        <v>301</v>
      </c>
      <c r="B376" s="129">
        <v>0</v>
      </c>
      <c r="C376" s="129">
        <v>0</v>
      </c>
      <c r="D376" s="129">
        <v>0</v>
      </c>
      <c r="E376" s="129">
        <v>0</v>
      </c>
      <c r="F376" s="129">
        <v>0</v>
      </c>
      <c r="G376" s="129">
        <v>0</v>
      </c>
      <c r="H376" s="129">
        <v>0</v>
      </c>
      <c r="I376" s="129">
        <v>0</v>
      </c>
      <c r="J376" s="129">
        <v>0</v>
      </c>
      <c r="K376" s="129">
        <v>0</v>
      </c>
      <c r="L376" s="129">
        <v>0</v>
      </c>
      <c r="M376" s="129">
        <v>0</v>
      </c>
      <c r="N376" s="167">
        <v>0</v>
      </c>
    </row>
    <row r="377" spans="1:14" ht="33" customHeight="1" thickBot="1" x14ac:dyDescent="0.25">
      <c r="A377" s="80" t="s">
        <v>302</v>
      </c>
      <c r="B377" s="129">
        <v>0</v>
      </c>
      <c r="C377" s="129">
        <v>0</v>
      </c>
      <c r="D377" s="129">
        <v>0</v>
      </c>
      <c r="E377" s="129">
        <v>0</v>
      </c>
      <c r="F377" s="129">
        <v>0</v>
      </c>
      <c r="G377" s="129">
        <v>0</v>
      </c>
      <c r="H377" s="129">
        <v>0</v>
      </c>
      <c r="I377" s="129">
        <v>0</v>
      </c>
      <c r="J377" s="129">
        <v>0</v>
      </c>
      <c r="K377" s="129">
        <v>0</v>
      </c>
      <c r="L377" s="129">
        <v>4500</v>
      </c>
      <c r="M377" s="129">
        <v>0</v>
      </c>
      <c r="N377" s="167">
        <v>4500</v>
      </c>
    </row>
    <row r="378" spans="1:14" ht="33" customHeight="1" thickBot="1" x14ac:dyDescent="0.25">
      <c r="A378" s="132" t="s">
        <v>303</v>
      </c>
      <c r="B378" s="133">
        <v>42425.880000000005</v>
      </c>
      <c r="C378" s="133">
        <v>27253.480000000003</v>
      </c>
      <c r="D378" s="133">
        <v>19334.72</v>
      </c>
      <c r="E378" s="133">
        <v>8097.4400000000005</v>
      </c>
      <c r="F378" s="133">
        <v>22512.98</v>
      </c>
      <c r="G378" s="133">
        <v>31476.149999999998</v>
      </c>
      <c r="H378" s="133">
        <v>41003.769999999997</v>
      </c>
      <c r="I378" s="133">
        <v>38833.26</v>
      </c>
      <c r="J378" s="133">
        <v>27360.6</v>
      </c>
      <c r="K378" s="133">
        <v>33825.870000000003</v>
      </c>
      <c r="L378" s="133">
        <v>38468.18</v>
      </c>
      <c r="M378" s="133">
        <v>32326.329999999998</v>
      </c>
      <c r="N378" s="133">
        <v>362918.66</v>
      </c>
    </row>
    <row r="379" spans="1:14" ht="33" customHeight="1" x14ac:dyDescent="0.2">
      <c r="A379" s="80" t="s">
        <v>304</v>
      </c>
      <c r="B379" s="129">
        <v>19309</v>
      </c>
      <c r="C379" s="129">
        <v>16041.240000000002</v>
      </c>
      <c r="D379" s="129">
        <v>6869.3799999999992</v>
      </c>
      <c r="E379" s="129">
        <v>0</v>
      </c>
      <c r="F379" s="129">
        <v>2500</v>
      </c>
      <c r="G379" s="129">
        <v>3250</v>
      </c>
      <c r="H379" s="129">
        <v>2950</v>
      </c>
      <c r="I379" s="129">
        <v>2950</v>
      </c>
      <c r="J379" s="129">
        <v>5350</v>
      </c>
      <c r="K379" s="129">
        <v>3500</v>
      </c>
      <c r="L379" s="129">
        <v>200</v>
      </c>
      <c r="M379" s="129">
        <v>3150</v>
      </c>
      <c r="N379" s="167">
        <v>66069.62</v>
      </c>
    </row>
    <row r="380" spans="1:14" ht="33" customHeight="1" x14ac:dyDescent="0.2">
      <c r="A380" s="80" t="s">
        <v>305</v>
      </c>
      <c r="B380" s="129">
        <v>30</v>
      </c>
      <c r="C380" s="129">
        <v>30</v>
      </c>
      <c r="D380" s="129">
        <v>30</v>
      </c>
      <c r="E380" s="129">
        <v>0</v>
      </c>
      <c r="F380" s="129">
        <v>0</v>
      </c>
      <c r="G380" s="129">
        <v>200</v>
      </c>
      <c r="H380" s="129">
        <v>200</v>
      </c>
      <c r="I380" s="129">
        <v>0</v>
      </c>
      <c r="J380" s="129">
        <v>200</v>
      </c>
      <c r="K380" s="129">
        <v>200</v>
      </c>
      <c r="L380" s="129">
        <v>12228</v>
      </c>
      <c r="M380" s="129">
        <v>300</v>
      </c>
      <c r="N380" s="167">
        <v>13418</v>
      </c>
    </row>
    <row r="381" spans="1:14" ht="33" customHeight="1" x14ac:dyDescent="0.2">
      <c r="A381" s="80" t="s">
        <v>306</v>
      </c>
      <c r="B381" s="129">
        <v>2016</v>
      </c>
      <c r="C381" s="129">
        <v>2880</v>
      </c>
      <c r="D381" s="129">
        <v>3168</v>
      </c>
      <c r="E381" s="129">
        <v>2880</v>
      </c>
      <c r="F381" s="129">
        <v>6528</v>
      </c>
      <c r="G381" s="129">
        <v>8784</v>
      </c>
      <c r="H381" s="129">
        <v>10176</v>
      </c>
      <c r="I381" s="129">
        <v>10704</v>
      </c>
      <c r="J381" s="129">
        <v>11520</v>
      </c>
      <c r="K381" s="129">
        <v>12154</v>
      </c>
      <c r="L381" s="129">
        <v>0</v>
      </c>
      <c r="M381" s="129">
        <v>10536</v>
      </c>
      <c r="N381" s="167">
        <v>81346</v>
      </c>
    </row>
    <row r="382" spans="1:14" ht="33" customHeight="1" x14ac:dyDescent="0.2">
      <c r="A382" s="80" t="s">
        <v>307</v>
      </c>
      <c r="B382" s="129">
        <v>0</v>
      </c>
      <c r="C382" s="129">
        <v>0</v>
      </c>
      <c r="D382" s="129">
        <v>0</v>
      </c>
      <c r="E382" s="129">
        <v>0</v>
      </c>
      <c r="F382" s="129">
        <v>0</v>
      </c>
      <c r="G382" s="129">
        <v>0</v>
      </c>
      <c r="H382" s="129">
        <v>0</v>
      </c>
      <c r="I382" s="129">
        <v>0</v>
      </c>
      <c r="J382" s="129">
        <v>0</v>
      </c>
      <c r="K382" s="129">
        <v>0</v>
      </c>
      <c r="L382" s="129">
        <v>16694.68</v>
      </c>
      <c r="M382" s="129">
        <v>0</v>
      </c>
      <c r="N382" s="167">
        <v>16694.68</v>
      </c>
    </row>
    <row r="383" spans="1:14" ht="33" customHeight="1" x14ac:dyDescent="0.2">
      <c r="A383" s="80" t="s">
        <v>308</v>
      </c>
      <c r="B383" s="129">
        <v>16681.980000000003</v>
      </c>
      <c r="C383" s="129">
        <v>6352.24</v>
      </c>
      <c r="D383" s="129">
        <v>4147.34</v>
      </c>
      <c r="E383" s="129">
        <v>2097.44</v>
      </c>
      <c r="F383" s="129">
        <v>10932.2</v>
      </c>
      <c r="G383" s="129">
        <v>14648.92</v>
      </c>
      <c r="H383" s="129">
        <v>23153.57</v>
      </c>
      <c r="I383" s="129">
        <v>17423.07</v>
      </c>
      <c r="J383" s="129">
        <v>10290.6</v>
      </c>
      <c r="K383" s="129">
        <v>17971.870000000003</v>
      </c>
      <c r="L383" s="129">
        <v>0</v>
      </c>
      <c r="M383" s="129">
        <v>18261.429999999997</v>
      </c>
      <c r="N383" s="167">
        <v>141960.66</v>
      </c>
    </row>
    <row r="384" spans="1:14" ht="33" customHeight="1" x14ac:dyDescent="0.2">
      <c r="A384" s="80" t="s">
        <v>309</v>
      </c>
      <c r="B384" s="129">
        <v>0</v>
      </c>
      <c r="C384" s="129">
        <v>0</v>
      </c>
      <c r="D384" s="129">
        <v>0</v>
      </c>
      <c r="E384" s="129">
        <v>0</v>
      </c>
      <c r="F384" s="129">
        <v>302.78000000000003</v>
      </c>
      <c r="G384" s="129">
        <v>0</v>
      </c>
      <c r="H384" s="129">
        <v>0</v>
      </c>
      <c r="I384" s="129">
        <v>0</v>
      </c>
      <c r="J384" s="129">
        <v>0</v>
      </c>
      <c r="K384" s="129">
        <v>0</v>
      </c>
      <c r="L384" s="129">
        <v>0</v>
      </c>
      <c r="M384" s="129">
        <v>0</v>
      </c>
      <c r="N384" s="167">
        <v>302.78000000000003</v>
      </c>
    </row>
    <row r="385" spans="1:14" ht="33" customHeight="1" x14ac:dyDescent="0.2">
      <c r="A385" s="80" t="s">
        <v>310</v>
      </c>
      <c r="B385" s="129">
        <v>0</v>
      </c>
      <c r="C385" s="129">
        <v>0</v>
      </c>
      <c r="D385" s="129">
        <v>0</v>
      </c>
      <c r="E385" s="129">
        <v>0</v>
      </c>
      <c r="F385" s="129">
        <v>0</v>
      </c>
      <c r="G385" s="129">
        <v>0</v>
      </c>
      <c r="H385" s="129">
        <v>0</v>
      </c>
      <c r="I385" s="129">
        <v>0</v>
      </c>
      <c r="J385" s="129">
        <v>0</v>
      </c>
      <c r="K385" s="129">
        <v>0</v>
      </c>
      <c r="L385" s="129">
        <v>0</v>
      </c>
      <c r="M385" s="129">
        <v>0</v>
      </c>
      <c r="N385" s="167">
        <v>0</v>
      </c>
    </row>
    <row r="386" spans="1:14" ht="33" customHeight="1" x14ac:dyDescent="0.2">
      <c r="A386" s="80" t="s">
        <v>311</v>
      </c>
      <c r="B386" s="129">
        <v>0</v>
      </c>
      <c r="C386" s="129">
        <v>0</v>
      </c>
      <c r="D386" s="129">
        <v>0</v>
      </c>
      <c r="E386" s="129">
        <v>0</v>
      </c>
      <c r="F386" s="129">
        <v>0</v>
      </c>
      <c r="G386" s="129">
        <v>0</v>
      </c>
      <c r="H386" s="129">
        <v>0</v>
      </c>
      <c r="I386" s="129">
        <v>0</v>
      </c>
      <c r="J386" s="129">
        <v>0</v>
      </c>
      <c r="K386" s="129">
        <v>0</v>
      </c>
      <c r="L386" s="129">
        <v>0</v>
      </c>
      <c r="M386" s="129">
        <v>0</v>
      </c>
      <c r="N386" s="167">
        <v>0</v>
      </c>
    </row>
    <row r="387" spans="1:14" ht="33" customHeight="1" x14ac:dyDescent="0.2">
      <c r="A387" s="80" t="s">
        <v>312</v>
      </c>
      <c r="B387" s="129">
        <v>4350</v>
      </c>
      <c r="C387" s="129">
        <v>1950</v>
      </c>
      <c r="D387" s="129">
        <v>5120</v>
      </c>
      <c r="E387" s="129">
        <v>3120</v>
      </c>
      <c r="F387" s="129">
        <v>2250</v>
      </c>
      <c r="G387" s="129">
        <v>4593.2299999999996</v>
      </c>
      <c r="H387" s="129">
        <v>4524.2</v>
      </c>
      <c r="I387" s="129">
        <v>7532.9</v>
      </c>
      <c r="J387" s="129">
        <v>0</v>
      </c>
      <c r="K387" s="129">
        <v>0</v>
      </c>
      <c r="L387" s="129">
        <v>9345.5</v>
      </c>
      <c r="M387" s="129">
        <v>0</v>
      </c>
      <c r="N387" s="167">
        <v>42785.83</v>
      </c>
    </row>
    <row r="388" spans="1:14" ht="33" customHeight="1" x14ac:dyDescent="0.2">
      <c r="A388" s="80" t="s">
        <v>313</v>
      </c>
      <c r="B388" s="129">
        <v>0</v>
      </c>
      <c r="C388" s="129">
        <v>0</v>
      </c>
      <c r="D388" s="129">
        <v>0</v>
      </c>
      <c r="E388" s="129">
        <v>0</v>
      </c>
      <c r="F388" s="129">
        <v>0</v>
      </c>
      <c r="G388" s="129">
        <v>0</v>
      </c>
      <c r="H388" s="129">
        <v>0</v>
      </c>
      <c r="I388" s="129">
        <v>0</v>
      </c>
      <c r="J388" s="129">
        <v>0</v>
      </c>
      <c r="K388" s="129">
        <v>0</v>
      </c>
      <c r="L388" s="129">
        <v>0</v>
      </c>
      <c r="M388" s="129">
        <v>0</v>
      </c>
      <c r="N388" s="167">
        <v>0</v>
      </c>
    </row>
    <row r="389" spans="1:14" ht="33" customHeight="1" x14ac:dyDescent="0.2">
      <c r="A389" s="80" t="s">
        <v>314</v>
      </c>
      <c r="B389" s="129">
        <v>0</v>
      </c>
      <c r="C389" s="129">
        <v>0</v>
      </c>
      <c r="D389" s="129">
        <v>0</v>
      </c>
      <c r="E389" s="129">
        <v>0</v>
      </c>
      <c r="F389" s="129">
        <v>0</v>
      </c>
      <c r="G389" s="129">
        <v>0</v>
      </c>
      <c r="H389" s="129">
        <v>0</v>
      </c>
      <c r="I389" s="129">
        <v>0</v>
      </c>
      <c r="J389" s="129">
        <v>0</v>
      </c>
      <c r="K389" s="129">
        <v>0</v>
      </c>
      <c r="L389" s="129">
        <v>0</v>
      </c>
      <c r="M389" s="129">
        <v>0</v>
      </c>
      <c r="N389" s="167">
        <v>0</v>
      </c>
    </row>
    <row r="390" spans="1:14" ht="33" customHeight="1" x14ac:dyDescent="0.2">
      <c r="A390" s="80" t="s">
        <v>315</v>
      </c>
      <c r="B390" s="129">
        <v>0</v>
      </c>
      <c r="C390" s="129">
        <v>0</v>
      </c>
      <c r="D390" s="129">
        <v>0</v>
      </c>
      <c r="E390" s="129">
        <v>0</v>
      </c>
      <c r="F390" s="129">
        <v>0</v>
      </c>
      <c r="G390" s="129">
        <v>0</v>
      </c>
      <c r="H390" s="129">
        <v>0</v>
      </c>
      <c r="I390" s="129">
        <v>0</v>
      </c>
      <c r="J390" s="129">
        <v>0</v>
      </c>
      <c r="K390" s="129">
        <v>0</v>
      </c>
      <c r="L390" s="129">
        <v>0</v>
      </c>
      <c r="M390" s="129">
        <v>0</v>
      </c>
      <c r="N390" s="167">
        <v>0</v>
      </c>
    </row>
    <row r="391" spans="1:14" ht="33" customHeight="1" x14ac:dyDescent="0.2">
      <c r="A391" s="80" t="s">
        <v>316</v>
      </c>
      <c r="B391" s="129">
        <v>0</v>
      </c>
      <c r="C391" s="129">
        <v>0</v>
      </c>
      <c r="D391" s="129">
        <v>0</v>
      </c>
      <c r="E391" s="129">
        <v>0</v>
      </c>
      <c r="F391" s="129">
        <v>0</v>
      </c>
      <c r="G391" s="129">
        <v>0</v>
      </c>
      <c r="H391" s="129">
        <v>0</v>
      </c>
      <c r="I391" s="129">
        <v>0</v>
      </c>
      <c r="J391" s="129">
        <v>0</v>
      </c>
      <c r="K391" s="129">
        <v>0</v>
      </c>
      <c r="L391" s="129">
        <v>0</v>
      </c>
      <c r="M391" s="129">
        <v>0</v>
      </c>
      <c r="N391" s="167">
        <v>0</v>
      </c>
    </row>
    <row r="392" spans="1:14" ht="33" customHeight="1" x14ac:dyDescent="0.2">
      <c r="A392" s="80" t="s">
        <v>317</v>
      </c>
      <c r="B392" s="129">
        <v>38.9</v>
      </c>
      <c r="C392" s="129">
        <v>0</v>
      </c>
      <c r="D392" s="129">
        <v>0</v>
      </c>
      <c r="E392" s="129">
        <v>0</v>
      </c>
      <c r="F392" s="129">
        <v>0</v>
      </c>
      <c r="G392" s="129">
        <v>0</v>
      </c>
      <c r="H392" s="129">
        <v>0</v>
      </c>
      <c r="I392" s="129">
        <v>0</v>
      </c>
      <c r="J392" s="129">
        <v>0</v>
      </c>
      <c r="K392" s="129">
        <v>0</v>
      </c>
      <c r="L392" s="129">
        <v>0</v>
      </c>
      <c r="M392" s="129">
        <v>78.900000000000006</v>
      </c>
      <c r="N392" s="167">
        <v>117.80000000000001</v>
      </c>
    </row>
    <row r="393" spans="1:14" ht="33" customHeight="1" thickBot="1" x14ac:dyDescent="0.25">
      <c r="A393" s="80" t="s">
        <v>318</v>
      </c>
      <c r="B393" s="129">
        <v>0</v>
      </c>
      <c r="C393" s="129">
        <v>0</v>
      </c>
      <c r="D393" s="129">
        <v>0</v>
      </c>
      <c r="E393" s="129">
        <v>0</v>
      </c>
      <c r="F393" s="129">
        <v>0</v>
      </c>
      <c r="G393" s="129">
        <v>0</v>
      </c>
      <c r="H393" s="129">
        <v>0</v>
      </c>
      <c r="I393" s="129">
        <v>223.29000000000002</v>
      </c>
      <c r="J393" s="129">
        <v>0</v>
      </c>
      <c r="K393" s="129">
        <v>0</v>
      </c>
      <c r="L393" s="129">
        <v>0</v>
      </c>
      <c r="M393" s="129">
        <v>0</v>
      </c>
      <c r="N393" s="167">
        <v>223.29000000000002</v>
      </c>
    </row>
    <row r="394" spans="1:14" ht="33" customHeight="1" thickBot="1" x14ac:dyDescent="0.25">
      <c r="A394" s="132" t="s">
        <v>319</v>
      </c>
      <c r="B394" s="133">
        <v>7138</v>
      </c>
      <c r="C394" s="133">
        <v>7884</v>
      </c>
      <c r="D394" s="133">
        <v>8343.66</v>
      </c>
      <c r="E394" s="133">
        <v>5201.71</v>
      </c>
      <c r="F394" s="133">
        <v>4779.3</v>
      </c>
      <c r="G394" s="133">
        <v>7102.67</v>
      </c>
      <c r="H394" s="133">
        <v>6803.01</v>
      </c>
      <c r="I394" s="133">
        <v>4728.1400000000003</v>
      </c>
      <c r="J394" s="133">
        <v>5246.1500000000005</v>
      </c>
      <c r="K394" s="133">
        <v>5755.38</v>
      </c>
      <c r="L394" s="133">
        <v>4967.46</v>
      </c>
      <c r="M394" s="133">
        <v>6366.3600000000006</v>
      </c>
      <c r="N394" s="133">
        <v>74315.839999999997</v>
      </c>
    </row>
    <row r="395" spans="1:14" ht="33" customHeight="1" x14ac:dyDescent="0.2">
      <c r="A395" s="80" t="s">
        <v>320</v>
      </c>
      <c r="B395" s="129">
        <v>0</v>
      </c>
      <c r="C395" s="129">
        <v>0</v>
      </c>
      <c r="D395" s="129">
        <v>0</v>
      </c>
      <c r="E395" s="129">
        <v>0</v>
      </c>
      <c r="F395" s="129">
        <v>0</v>
      </c>
      <c r="G395" s="129">
        <v>0</v>
      </c>
      <c r="H395" s="129">
        <v>0</v>
      </c>
      <c r="I395" s="129">
        <v>0</v>
      </c>
      <c r="J395" s="129">
        <v>0</v>
      </c>
      <c r="K395" s="129">
        <v>0</v>
      </c>
      <c r="L395" s="129">
        <v>0</v>
      </c>
      <c r="M395" s="129">
        <v>0</v>
      </c>
      <c r="N395" s="167">
        <v>0</v>
      </c>
    </row>
    <row r="396" spans="1:14" ht="33" customHeight="1" x14ac:dyDescent="0.2">
      <c r="A396" s="80" t="s">
        <v>321</v>
      </c>
      <c r="B396" s="129">
        <v>720</v>
      </c>
      <c r="C396" s="129">
        <v>1200</v>
      </c>
      <c r="D396" s="129">
        <v>2760</v>
      </c>
      <c r="E396" s="129">
        <v>2490</v>
      </c>
      <c r="F396" s="129">
        <v>1590</v>
      </c>
      <c r="G396" s="129">
        <v>3791</v>
      </c>
      <c r="H396" s="129">
        <v>1770</v>
      </c>
      <c r="I396" s="129">
        <v>2010</v>
      </c>
      <c r="J396" s="129">
        <v>2640</v>
      </c>
      <c r="K396" s="129">
        <v>3830.3</v>
      </c>
      <c r="L396" s="129">
        <v>2970</v>
      </c>
      <c r="M396" s="129">
        <v>3780</v>
      </c>
      <c r="N396" s="167">
        <v>29551.3</v>
      </c>
    </row>
    <row r="397" spans="1:14" ht="33" customHeight="1" x14ac:dyDescent="0.2">
      <c r="A397" s="80" t="s">
        <v>322</v>
      </c>
      <c r="B397" s="129">
        <v>0</v>
      </c>
      <c r="C397" s="129">
        <v>0</v>
      </c>
      <c r="D397" s="129">
        <v>0</v>
      </c>
      <c r="E397" s="129">
        <v>0</v>
      </c>
      <c r="F397" s="129">
        <v>0</v>
      </c>
      <c r="G397" s="129">
        <v>0</v>
      </c>
      <c r="H397" s="129">
        <v>0</v>
      </c>
      <c r="I397" s="129">
        <v>0</v>
      </c>
      <c r="J397" s="129">
        <v>0</v>
      </c>
      <c r="K397" s="129">
        <v>0</v>
      </c>
      <c r="L397" s="129">
        <v>0</v>
      </c>
      <c r="M397" s="129">
        <v>0</v>
      </c>
      <c r="N397" s="167">
        <v>0</v>
      </c>
    </row>
    <row r="398" spans="1:14" ht="33" customHeight="1" x14ac:dyDescent="0.2">
      <c r="A398" s="80" t="s">
        <v>323</v>
      </c>
      <c r="B398" s="129">
        <v>0</v>
      </c>
      <c r="C398" s="129">
        <v>0</v>
      </c>
      <c r="D398" s="129">
        <v>0</v>
      </c>
      <c r="E398" s="129">
        <v>0</v>
      </c>
      <c r="F398" s="129">
        <v>0</v>
      </c>
      <c r="G398" s="129">
        <v>0</v>
      </c>
      <c r="H398" s="129">
        <v>0</v>
      </c>
      <c r="I398" s="129">
        <v>0</v>
      </c>
      <c r="J398" s="129">
        <v>0</v>
      </c>
      <c r="K398" s="129">
        <v>0</v>
      </c>
      <c r="L398" s="129">
        <v>0</v>
      </c>
      <c r="M398" s="129">
        <v>0</v>
      </c>
      <c r="N398" s="167">
        <v>0</v>
      </c>
    </row>
    <row r="399" spans="1:14" ht="33" customHeight="1" x14ac:dyDescent="0.2">
      <c r="A399" s="80" t="s">
        <v>324</v>
      </c>
      <c r="B399" s="129">
        <v>6278</v>
      </c>
      <c r="C399" s="129">
        <v>6614</v>
      </c>
      <c r="D399" s="129">
        <v>5513.66</v>
      </c>
      <c r="E399" s="129">
        <v>2711.71</v>
      </c>
      <c r="F399" s="129">
        <v>3046.44</v>
      </c>
      <c r="G399" s="129">
        <v>3311.67</v>
      </c>
      <c r="H399" s="129">
        <v>4963.01</v>
      </c>
      <c r="I399" s="129">
        <v>2581.1</v>
      </c>
      <c r="J399" s="129">
        <v>2398.27</v>
      </c>
      <c r="K399" s="129">
        <v>1925.0800000000002</v>
      </c>
      <c r="L399" s="129">
        <v>1997.46</v>
      </c>
      <c r="M399" s="129">
        <v>2586.36</v>
      </c>
      <c r="N399" s="167">
        <v>43926.759999999995</v>
      </c>
    </row>
    <row r="400" spans="1:14" ht="33" customHeight="1" thickBot="1" x14ac:dyDescent="0.25">
      <c r="A400" s="80" t="s">
        <v>255</v>
      </c>
      <c r="B400" s="129">
        <v>140</v>
      </c>
      <c r="C400" s="129">
        <v>70</v>
      </c>
      <c r="D400" s="129">
        <v>70</v>
      </c>
      <c r="E400" s="129">
        <v>0</v>
      </c>
      <c r="F400" s="129">
        <v>142.86000000000001</v>
      </c>
      <c r="G400" s="129">
        <v>0</v>
      </c>
      <c r="H400" s="129">
        <v>70</v>
      </c>
      <c r="I400" s="129">
        <v>137.04</v>
      </c>
      <c r="J400" s="129">
        <v>207.88</v>
      </c>
      <c r="K400" s="129">
        <v>0</v>
      </c>
      <c r="L400" s="129">
        <v>0</v>
      </c>
      <c r="M400" s="129">
        <v>0</v>
      </c>
      <c r="N400" s="167">
        <v>837.78</v>
      </c>
    </row>
    <row r="401" spans="1:14" ht="33" customHeight="1" thickBot="1" x14ac:dyDescent="0.25">
      <c r="A401" s="132" t="s">
        <v>325</v>
      </c>
      <c r="B401" s="133">
        <v>3600</v>
      </c>
      <c r="C401" s="133">
        <v>3540</v>
      </c>
      <c r="D401" s="133">
        <v>4350</v>
      </c>
      <c r="E401" s="133">
        <v>7110</v>
      </c>
      <c r="F401" s="133">
        <v>0</v>
      </c>
      <c r="G401" s="133">
        <v>0</v>
      </c>
      <c r="H401" s="133">
        <v>7440</v>
      </c>
      <c r="I401" s="133">
        <v>5760</v>
      </c>
      <c r="J401" s="133">
        <v>3600</v>
      </c>
      <c r="K401" s="133">
        <v>0</v>
      </c>
      <c r="L401" s="133">
        <v>0</v>
      </c>
      <c r="M401" s="133">
        <v>0</v>
      </c>
      <c r="N401" s="133">
        <v>35400</v>
      </c>
    </row>
    <row r="402" spans="1:14" ht="33" customHeight="1" x14ac:dyDescent="0.2">
      <c r="A402" s="80" t="s">
        <v>326</v>
      </c>
      <c r="B402" s="129">
        <v>3600</v>
      </c>
      <c r="C402" s="129">
        <v>3540</v>
      </c>
      <c r="D402" s="129">
        <v>4350</v>
      </c>
      <c r="E402" s="129">
        <v>7110</v>
      </c>
      <c r="F402" s="129">
        <v>0</v>
      </c>
      <c r="G402" s="129">
        <v>0</v>
      </c>
      <c r="H402" s="129">
        <v>7440</v>
      </c>
      <c r="I402" s="129">
        <v>5760</v>
      </c>
      <c r="J402" s="129">
        <v>3600</v>
      </c>
      <c r="K402" s="129">
        <v>0</v>
      </c>
      <c r="L402" s="129">
        <v>0</v>
      </c>
      <c r="M402" s="129">
        <v>0</v>
      </c>
      <c r="N402" s="129">
        <v>35400</v>
      </c>
    </row>
    <row r="403" spans="1:14" ht="33" customHeight="1" x14ac:dyDescent="0.2">
      <c r="A403" s="80" t="s">
        <v>327</v>
      </c>
      <c r="B403" s="129">
        <v>0</v>
      </c>
      <c r="C403" s="129">
        <v>0</v>
      </c>
      <c r="D403" s="129">
        <v>0</v>
      </c>
      <c r="E403" s="129">
        <v>0</v>
      </c>
      <c r="F403" s="129">
        <v>0</v>
      </c>
      <c r="G403" s="129">
        <v>0</v>
      </c>
      <c r="H403" s="129">
        <v>0</v>
      </c>
      <c r="I403" s="129">
        <v>0</v>
      </c>
      <c r="J403" s="129">
        <v>0</v>
      </c>
      <c r="K403" s="129">
        <v>0</v>
      </c>
      <c r="L403" s="129">
        <v>0</v>
      </c>
      <c r="M403" s="129">
        <v>0</v>
      </c>
      <c r="N403" s="129">
        <v>0</v>
      </c>
    </row>
    <row r="404" spans="1:14" ht="33" customHeight="1" x14ac:dyDescent="0.2">
      <c r="A404" s="80" t="s">
        <v>328</v>
      </c>
      <c r="B404" s="129">
        <v>0</v>
      </c>
      <c r="C404" s="129">
        <v>0</v>
      </c>
      <c r="D404" s="129">
        <v>0</v>
      </c>
      <c r="E404" s="129">
        <v>0</v>
      </c>
      <c r="F404" s="129">
        <v>0</v>
      </c>
      <c r="G404" s="129">
        <v>0</v>
      </c>
      <c r="H404" s="129">
        <v>0</v>
      </c>
      <c r="I404" s="129">
        <v>0</v>
      </c>
      <c r="J404" s="129">
        <v>0</v>
      </c>
      <c r="K404" s="129">
        <v>0</v>
      </c>
      <c r="L404" s="129">
        <v>0</v>
      </c>
      <c r="M404" s="129">
        <v>0</v>
      </c>
      <c r="N404" s="129">
        <v>0</v>
      </c>
    </row>
    <row r="405" spans="1:14" ht="33" customHeight="1" thickBot="1" x14ac:dyDescent="0.25">
      <c r="A405" s="80" t="s">
        <v>255</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thickBot="1" x14ac:dyDescent="0.25">
      <c r="A406" s="132" t="s">
        <v>329</v>
      </c>
      <c r="B406" s="133">
        <v>1613</v>
      </c>
      <c r="C406" s="133">
        <v>12321.08</v>
      </c>
      <c r="D406" s="133">
        <v>18358.560000000001</v>
      </c>
      <c r="E406" s="133">
        <v>10769.98</v>
      </c>
      <c r="F406" s="133">
        <v>23063.440000000002</v>
      </c>
      <c r="G406" s="133">
        <v>24674.14</v>
      </c>
      <c r="H406" s="133">
        <v>13651.939999999999</v>
      </c>
      <c r="I406" s="133">
        <v>11198.880000000001</v>
      </c>
      <c r="J406" s="133">
        <v>2972.08</v>
      </c>
      <c r="K406" s="133">
        <v>30</v>
      </c>
      <c r="L406" s="133">
        <v>0</v>
      </c>
      <c r="M406" s="133">
        <v>0</v>
      </c>
      <c r="N406" s="133">
        <v>118653.09999999999</v>
      </c>
    </row>
    <row r="407" spans="1:14" ht="33" customHeight="1" x14ac:dyDescent="0.2">
      <c r="A407" s="80" t="s">
        <v>330</v>
      </c>
      <c r="B407" s="129">
        <v>0</v>
      </c>
      <c r="C407" s="129">
        <v>0</v>
      </c>
      <c r="D407" s="129">
        <v>0</v>
      </c>
      <c r="E407" s="129">
        <v>0</v>
      </c>
      <c r="F407" s="129">
        <v>0</v>
      </c>
      <c r="G407" s="129">
        <v>0</v>
      </c>
      <c r="H407" s="129">
        <v>0</v>
      </c>
      <c r="I407" s="129">
        <v>0</v>
      </c>
      <c r="J407" s="129">
        <v>0</v>
      </c>
      <c r="K407" s="129">
        <v>0</v>
      </c>
      <c r="L407" s="129">
        <v>0</v>
      </c>
      <c r="M407" s="129">
        <v>0</v>
      </c>
      <c r="N407" s="167">
        <v>0</v>
      </c>
    </row>
    <row r="408" spans="1:14" ht="33" customHeight="1" x14ac:dyDescent="0.2">
      <c r="A408" s="80" t="s">
        <v>331</v>
      </c>
      <c r="B408" s="129">
        <v>1523</v>
      </c>
      <c r="C408" s="129">
        <v>9203.52</v>
      </c>
      <c r="D408" s="129">
        <v>18358.560000000001</v>
      </c>
      <c r="E408" s="129">
        <v>10769.98</v>
      </c>
      <c r="F408" s="129">
        <v>16929.920000000002</v>
      </c>
      <c r="G408" s="129">
        <v>18499.88</v>
      </c>
      <c r="H408" s="129">
        <v>7541.4</v>
      </c>
      <c r="I408" s="129">
        <v>9711.42</v>
      </c>
      <c r="J408" s="129">
        <v>2972.08</v>
      </c>
      <c r="K408" s="129">
        <v>0</v>
      </c>
      <c r="L408" s="129">
        <v>0</v>
      </c>
      <c r="M408" s="129">
        <v>0</v>
      </c>
      <c r="N408" s="167">
        <v>95509.759999999995</v>
      </c>
    </row>
    <row r="409" spans="1:14" ht="33" customHeight="1" x14ac:dyDescent="0.2">
      <c r="A409" s="80" t="s">
        <v>332</v>
      </c>
      <c r="B409" s="129">
        <v>0</v>
      </c>
      <c r="C409" s="129">
        <v>0</v>
      </c>
      <c r="D409" s="129">
        <v>0</v>
      </c>
      <c r="E409" s="129">
        <v>0</v>
      </c>
      <c r="F409" s="129">
        <v>0</v>
      </c>
      <c r="G409" s="129">
        <v>0</v>
      </c>
      <c r="H409" s="129">
        <v>0</v>
      </c>
      <c r="I409" s="129">
        <v>0</v>
      </c>
      <c r="J409" s="129">
        <v>0</v>
      </c>
      <c r="K409" s="129">
        <v>0</v>
      </c>
      <c r="L409" s="129">
        <v>0</v>
      </c>
      <c r="M409" s="129">
        <v>0</v>
      </c>
      <c r="N409" s="167">
        <v>0</v>
      </c>
    </row>
    <row r="410" spans="1:14" ht="33" customHeight="1" x14ac:dyDescent="0.2">
      <c r="A410" s="80" t="s">
        <v>333</v>
      </c>
      <c r="B410" s="129">
        <v>0</v>
      </c>
      <c r="C410" s="129">
        <v>0</v>
      </c>
      <c r="D410" s="129">
        <v>0</v>
      </c>
      <c r="E410" s="129">
        <v>0</v>
      </c>
      <c r="F410" s="129">
        <v>0</v>
      </c>
      <c r="G410" s="129">
        <v>0</v>
      </c>
      <c r="H410" s="129">
        <v>0</v>
      </c>
      <c r="I410" s="129">
        <v>0</v>
      </c>
      <c r="J410" s="129">
        <v>0</v>
      </c>
      <c r="K410" s="129">
        <v>0</v>
      </c>
      <c r="L410" s="129">
        <v>0</v>
      </c>
      <c r="M410" s="129">
        <v>0</v>
      </c>
      <c r="N410" s="167">
        <v>0</v>
      </c>
    </row>
    <row r="411" spans="1:14" ht="33" customHeight="1" x14ac:dyDescent="0.2">
      <c r="A411" s="80" t="s">
        <v>334</v>
      </c>
      <c r="B411" s="129">
        <v>0</v>
      </c>
      <c r="C411" s="129">
        <v>0</v>
      </c>
      <c r="D411" s="129">
        <v>0</v>
      </c>
      <c r="E411" s="129">
        <v>0</v>
      </c>
      <c r="F411" s="129">
        <v>0</v>
      </c>
      <c r="G411" s="129">
        <v>0</v>
      </c>
      <c r="H411" s="129">
        <v>0</v>
      </c>
      <c r="I411" s="129">
        <v>0</v>
      </c>
      <c r="J411" s="129">
        <v>0</v>
      </c>
      <c r="K411" s="129">
        <v>0</v>
      </c>
      <c r="L411" s="129">
        <v>0</v>
      </c>
      <c r="M411" s="129">
        <v>0</v>
      </c>
      <c r="N411" s="167">
        <v>0</v>
      </c>
    </row>
    <row r="412" spans="1:14" ht="33" customHeight="1" x14ac:dyDescent="0.2">
      <c r="A412" s="80" t="s">
        <v>335</v>
      </c>
      <c r="B412" s="129">
        <v>0</v>
      </c>
      <c r="C412" s="129">
        <v>3117.56</v>
      </c>
      <c r="D412" s="129">
        <v>0</v>
      </c>
      <c r="E412" s="129">
        <v>0</v>
      </c>
      <c r="F412" s="129">
        <v>6133.52</v>
      </c>
      <c r="G412" s="129">
        <v>6144.26</v>
      </c>
      <c r="H412" s="129">
        <v>6080.54</v>
      </c>
      <c r="I412" s="129">
        <v>1487.46</v>
      </c>
      <c r="J412" s="129">
        <v>0</v>
      </c>
      <c r="K412" s="129">
        <v>0</v>
      </c>
      <c r="L412" s="129">
        <v>0</v>
      </c>
      <c r="M412" s="129">
        <v>0</v>
      </c>
      <c r="N412" s="167">
        <v>22963.34</v>
      </c>
    </row>
    <row r="413" spans="1:14" ht="33" customHeight="1" x14ac:dyDescent="0.2">
      <c r="A413" s="80" t="s">
        <v>334</v>
      </c>
      <c r="B413" s="129">
        <v>0</v>
      </c>
      <c r="C413" s="129">
        <v>0</v>
      </c>
      <c r="D413" s="129">
        <v>0</v>
      </c>
      <c r="E413" s="129">
        <v>0</v>
      </c>
      <c r="F413" s="129">
        <v>0</v>
      </c>
      <c r="G413" s="129">
        <v>0</v>
      </c>
      <c r="H413" s="129">
        <v>0</v>
      </c>
      <c r="I413" s="129">
        <v>0</v>
      </c>
      <c r="J413" s="129">
        <v>0</v>
      </c>
      <c r="K413" s="129">
        <v>0</v>
      </c>
      <c r="L413" s="129">
        <v>0</v>
      </c>
      <c r="M413" s="129">
        <v>0</v>
      </c>
      <c r="N413" s="167">
        <v>0</v>
      </c>
    </row>
    <row r="414" spans="1:14" ht="33" customHeight="1" thickBot="1" x14ac:dyDescent="0.25">
      <c r="A414" s="80" t="s">
        <v>255</v>
      </c>
      <c r="B414" s="129">
        <v>90</v>
      </c>
      <c r="C414" s="129">
        <v>0</v>
      </c>
      <c r="D414" s="129">
        <v>0</v>
      </c>
      <c r="E414" s="129">
        <v>0</v>
      </c>
      <c r="F414" s="129">
        <v>0</v>
      </c>
      <c r="G414" s="129">
        <v>30</v>
      </c>
      <c r="H414" s="129">
        <v>30</v>
      </c>
      <c r="I414" s="129">
        <v>0</v>
      </c>
      <c r="J414" s="129">
        <v>0</v>
      </c>
      <c r="K414" s="129">
        <v>30</v>
      </c>
      <c r="L414" s="129">
        <v>0</v>
      </c>
      <c r="M414" s="129">
        <v>0</v>
      </c>
      <c r="N414" s="167">
        <v>180</v>
      </c>
    </row>
    <row r="415" spans="1:14" ht="33" customHeight="1" thickBot="1" x14ac:dyDescent="0.25">
      <c r="A415" s="132" t="s">
        <v>336</v>
      </c>
      <c r="B415" s="133">
        <v>64.95</v>
      </c>
      <c r="C415" s="133">
        <v>0</v>
      </c>
      <c r="D415" s="133">
        <v>0</v>
      </c>
      <c r="E415" s="133">
        <v>0</v>
      </c>
      <c r="F415" s="133">
        <v>0</v>
      </c>
      <c r="G415" s="133">
        <v>0</v>
      </c>
      <c r="H415" s="133">
        <v>0</v>
      </c>
      <c r="I415" s="133">
        <v>0</v>
      </c>
      <c r="J415" s="133">
        <v>0</v>
      </c>
      <c r="K415" s="133">
        <v>0</v>
      </c>
      <c r="L415" s="133">
        <v>0</v>
      </c>
      <c r="M415" s="133">
        <v>0</v>
      </c>
      <c r="N415" s="133">
        <v>64.95</v>
      </c>
    </row>
    <row r="416" spans="1:14" ht="33" customHeight="1" x14ac:dyDescent="0.2">
      <c r="A416" s="80" t="s">
        <v>337</v>
      </c>
      <c r="B416" s="129">
        <v>64.95</v>
      </c>
      <c r="C416" s="129">
        <v>0</v>
      </c>
      <c r="D416" s="129">
        <v>0</v>
      </c>
      <c r="E416" s="129">
        <v>0</v>
      </c>
      <c r="F416" s="129">
        <v>0</v>
      </c>
      <c r="G416" s="129">
        <v>0</v>
      </c>
      <c r="H416" s="129">
        <v>0</v>
      </c>
      <c r="I416" s="129">
        <v>0</v>
      </c>
      <c r="J416" s="129">
        <v>0</v>
      </c>
      <c r="K416" s="129">
        <v>0</v>
      </c>
      <c r="L416" s="129">
        <v>0</v>
      </c>
      <c r="M416" s="129">
        <v>0</v>
      </c>
      <c r="N416" s="167">
        <v>64.95</v>
      </c>
    </row>
    <row r="417" spans="1:14" ht="33" customHeight="1" x14ac:dyDescent="0.2">
      <c r="A417" s="80" t="s">
        <v>338</v>
      </c>
      <c r="B417" s="129">
        <v>0</v>
      </c>
      <c r="C417" s="129">
        <v>0</v>
      </c>
      <c r="D417" s="129">
        <v>0</v>
      </c>
      <c r="E417" s="129">
        <v>0</v>
      </c>
      <c r="F417" s="129">
        <v>0</v>
      </c>
      <c r="G417" s="129">
        <v>0</v>
      </c>
      <c r="H417" s="129">
        <v>0</v>
      </c>
      <c r="I417" s="129">
        <v>0</v>
      </c>
      <c r="J417" s="129">
        <v>0</v>
      </c>
      <c r="K417" s="129">
        <v>0</v>
      </c>
      <c r="L417" s="129">
        <v>0</v>
      </c>
      <c r="M417" s="129">
        <v>0</v>
      </c>
      <c r="N417" s="167">
        <v>0</v>
      </c>
    </row>
    <row r="418" spans="1:14" ht="33" customHeight="1" thickBot="1" x14ac:dyDescent="0.25">
      <c r="A418" s="80" t="s">
        <v>255</v>
      </c>
      <c r="B418" s="129">
        <v>0</v>
      </c>
      <c r="C418" s="129">
        <v>0</v>
      </c>
      <c r="D418" s="129">
        <v>0</v>
      </c>
      <c r="E418" s="129">
        <v>0</v>
      </c>
      <c r="F418" s="129">
        <v>0</v>
      </c>
      <c r="G418" s="129">
        <v>0</v>
      </c>
      <c r="H418" s="129">
        <v>0</v>
      </c>
      <c r="I418" s="129">
        <v>0</v>
      </c>
      <c r="J418" s="129">
        <v>0</v>
      </c>
      <c r="K418" s="129">
        <v>0</v>
      </c>
      <c r="L418" s="129">
        <v>0</v>
      </c>
      <c r="M418" s="129">
        <v>0</v>
      </c>
      <c r="N418" s="167">
        <v>0</v>
      </c>
    </row>
    <row r="419" spans="1:14" ht="33" customHeight="1" thickBot="1" x14ac:dyDescent="0.25">
      <c r="A419" s="132" t="s">
        <v>339</v>
      </c>
      <c r="B419" s="133">
        <v>0</v>
      </c>
      <c r="C419" s="133">
        <v>630</v>
      </c>
      <c r="D419" s="133">
        <v>0</v>
      </c>
      <c r="E419" s="133">
        <v>128.5</v>
      </c>
      <c r="F419" s="133">
        <v>257</v>
      </c>
      <c r="G419" s="133">
        <v>976.6</v>
      </c>
      <c r="H419" s="133">
        <v>1611.8</v>
      </c>
      <c r="I419" s="133">
        <v>3496.4</v>
      </c>
      <c r="J419" s="133">
        <v>1785.5</v>
      </c>
      <c r="K419" s="133">
        <v>1354.0000000000002</v>
      </c>
      <c r="L419" s="133">
        <v>758.4</v>
      </c>
      <c r="M419" s="133">
        <v>1417.4</v>
      </c>
      <c r="N419" s="133">
        <v>12415.599999999999</v>
      </c>
    </row>
    <row r="420" spans="1:14" ht="33" customHeight="1" thickBot="1" x14ac:dyDescent="0.25">
      <c r="A420" s="81" t="s">
        <v>339</v>
      </c>
      <c r="B420" s="138">
        <v>0</v>
      </c>
      <c r="C420" s="138">
        <v>630</v>
      </c>
      <c r="D420" s="138">
        <v>0</v>
      </c>
      <c r="E420" s="138">
        <v>128.5</v>
      </c>
      <c r="F420" s="138">
        <v>257</v>
      </c>
      <c r="G420" s="138">
        <v>976.6</v>
      </c>
      <c r="H420" s="138">
        <v>1611.8</v>
      </c>
      <c r="I420" s="138">
        <v>3496.4</v>
      </c>
      <c r="J420" s="138">
        <v>1785.5</v>
      </c>
      <c r="K420" s="138">
        <v>1354.0000000000002</v>
      </c>
      <c r="L420" s="138">
        <v>758.4</v>
      </c>
      <c r="M420" s="138">
        <v>1417.4</v>
      </c>
      <c r="N420" s="168">
        <v>12415.599999999999</v>
      </c>
    </row>
    <row r="421" spans="1:14" ht="33" customHeight="1" thickBot="1" x14ac:dyDescent="0.25">
      <c r="A421" s="169" t="s">
        <v>250</v>
      </c>
      <c r="B421" s="141">
        <v>309769.79000000004</v>
      </c>
      <c r="C421" s="141">
        <v>268029.39</v>
      </c>
      <c r="D421" s="141">
        <v>201154.09000000003</v>
      </c>
      <c r="E421" s="141">
        <v>257514.06000000003</v>
      </c>
      <c r="F421" s="141">
        <v>323085.31</v>
      </c>
      <c r="G421" s="141">
        <v>363721.97000000003</v>
      </c>
      <c r="H421" s="141">
        <v>362202.68</v>
      </c>
      <c r="I421" s="141">
        <v>347603.93000000005</v>
      </c>
      <c r="J421" s="141">
        <v>331835.09000000003</v>
      </c>
      <c r="K421" s="141">
        <v>309837.07</v>
      </c>
      <c r="L421" s="141">
        <v>263784.09999999998</v>
      </c>
      <c r="M421" s="141">
        <v>152241.82999999999</v>
      </c>
      <c r="N421" s="141">
        <v>3490779.31</v>
      </c>
    </row>
    <row r="422" spans="1:14" ht="33" customHeight="1" x14ac:dyDescent="0.2"/>
    <row r="423" spans="1:14" ht="33" customHeight="1" x14ac:dyDescent="0.2">
      <c r="A423" s="85"/>
    </row>
    <row r="424" spans="1:14" ht="33" customHeight="1" x14ac:dyDescent="0.2">
      <c r="A424" s="220" t="s">
        <v>408</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24" t="s">
        <v>237</v>
      </c>
      <c r="B426" s="125" t="s">
        <v>238</v>
      </c>
      <c r="C426" s="125" t="s">
        <v>239</v>
      </c>
      <c r="D426" s="125" t="s">
        <v>240</v>
      </c>
      <c r="E426" s="125" t="s">
        <v>241</v>
      </c>
      <c r="F426" s="125" t="s">
        <v>242</v>
      </c>
      <c r="G426" s="125" t="s">
        <v>243</v>
      </c>
      <c r="H426" s="125" t="s">
        <v>244</v>
      </c>
      <c r="I426" s="125" t="s">
        <v>245</v>
      </c>
      <c r="J426" s="125" t="s">
        <v>246</v>
      </c>
      <c r="K426" s="125" t="s">
        <v>247</v>
      </c>
      <c r="L426" s="125" t="s">
        <v>248</v>
      </c>
      <c r="M426" s="125" t="s">
        <v>249</v>
      </c>
      <c r="N426" s="126" t="s">
        <v>250</v>
      </c>
    </row>
    <row r="427" spans="1:14" ht="33" customHeight="1" thickBot="1" x14ac:dyDescent="0.25">
      <c r="A427" s="132" t="s">
        <v>251</v>
      </c>
      <c r="B427" s="133">
        <v>0</v>
      </c>
      <c r="C427" s="133">
        <v>0</v>
      </c>
      <c r="D427" s="133">
        <v>0</v>
      </c>
      <c r="E427" s="133">
        <v>0</v>
      </c>
      <c r="F427" s="133">
        <v>0</v>
      </c>
      <c r="G427" s="133">
        <v>0</v>
      </c>
      <c r="H427" s="133">
        <v>0</v>
      </c>
      <c r="I427" s="133">
        <v>0</v>
      </c>
      <c r="J427" s="133">
        <v>0</v>
      </c>
      <c r="K427" s="133">
        <v>0</v>
      </c>
      <c r="L427" s="133">
        <v>0</v>
      </c>
      <c r="M427" s="133">
        <v>0</v>
      </c>
      <c r="N427" s="133">
        <v>0</v>
      </c>
    </row>
    <row r="428" spans="1:14" ht="33" customHeight="1" x14ac:dyDescent="0.2">
      <c r="A428" s="77" t="s">
        <v>252</v>
      </c>
      <c r="B428" s="129">
        <v>0</v>
      </c>
      <c r="C428" s="129">
        <v>0</v>
      </c>
      <c r="D428" s="129">
        <v>0</v>
      </c>
      <c r="E428" s="129">
        <v>0</v>
      </c>
      <c r="F428" s="129">
        <v>0</v>
      </c>
      <c r="G428" s="129">
        <v>0</v>
      </c>
      <c r="H428" s="129">
        <v>0</v>
      </c>
      <c r="I428" s="129">
        <v>0</v>
      </c>
      <c r="J428" s="129">
        <v>0</v>
      </c>
      <c r="K428" s="129">
        <v>0</v>
      </c>
      <c r="L428" s="129">
        <v>0</v>
      </c>
      <c r="M428" s="129">
        <v>0</v>
      </c>
      <c r="N428" s="131">
        <v>0</v>
      </c>
    </row>
    <row r="429" spans="1:14" ht="33" customHeight="1" x14ac:dyDescent="0.2">
      <c r="A429" s="77" t="s">
        <v>234</v>
      </c>
      <c r="B429" s="129">
        <v>0</v>
      </c>
      <c r="C429" s="129">
        <v>0</v>
      </c>
      <c r="D429" s="129">
        <v>0</v>
      </c>
      <c r="E429" s="129">
        <v>0</v>
      </c>
      <c r="F429" s="129">
        <v>0</v>
      </c>
      <c r="G429" s="129">
        <v>0</v>
      </c>
      <c r="H429" s="129">
        <v>0</v>
      </c>
      <c r="I429" s="129">
        <v>0</v>
      </c>
      <c r="J429" s="129">
        <v>0</v>
      </c>
      <c r="K429" s="129">
        <v>0</v>
      </c>
      <c r="L429" s="129">
        <v>0</v>
      </c>
      <c r="M429" s="129">
        <v>0</v>
      </c>
      <c r="N429" s="131">
        <v>0</v>
      </c>
    </row>
    <row r="430" spans="1:14" ht="33" customHeight="1" x14ac:dyDescent="0.2">
      <c r="A430" s="77" t="s">
        <v>253</v>
      </c>
      <c r="B430" s="129">
        <v>0</v>
      </c>
      <c r="C430" s="129">
        <v>0</v>
      </c>
      <c r="D430" s="129">
        <v>0</v>
      </c>
      <c r="E430" s="129">
        <v>0</v>
      </c>
      <c r="F430" s="129">
        <v>0</v>
      </c>
      <c r="G430" s="129">
        <v>0</v>
      </c>
      <c r="H430" s="129">
        <v>0</v>
      </c>
      <c r="I430" s="129">
        <v>0</v>
      </c>
      <c r="J430" s="129">
        <v>0</v>
      </c>
      <c r="K430" s="129">
        <v>0</v>
      </c>
      <c r="L430" s="129">
        <v>0</v>
      </c>
      <c r="M430" s="129">
        <v>0</v>
      </c>
      <c r="N430" s="131">
        <v>0</v>
      </c>
    </row>
    <row r="431" spans="1:14" ht="33" customHeight="1" x14ac:dyDescent="0.2">
      <c r="A431" s="78" t="s">
        <v>254</v>
      </c>
      <c r="B431" s="129">
        <v>0</v>
      </c>
      <c r="C431" s="129">
        <v>0</v>
      </c>
      <c r="D431" s="129">
        <v>0</v>
      </c>
      <c r="E431" s="129">
        <v>0</v>
      </c>
      <c r="F431" s="129">
        <v>0</v>
      </c>
      <c r="G431" s="129">
        <v>0</v>
      </c>
      <c r="H431" s="129">
        <v>0</v>
      </c>
      <c r="I431" s="129">
        <v>0</v>
      </c>
      <c r="J431" s="129">
        <v>0</v>
      </c>
      <c r="K431" s="129">
        <v>0</v>
      </c>
      <c r="L431" s="129">
        <v>0</v>
      </c>
      <c r="M431" s="129">
        <v>0</v>
      </c>
      <c r="N431" s="131">
        <v>0</v>
      </c>
    </row>
    <row r="432" spans="1:14" ht="33" customHeight="1" thickBot="1" x14ac:dyDescent="0.25">
      <c r="A432" s="79" t="s">
        <v>255</v>
      </c>
      <c r="B432" s="131">
        <v>0</v>
      </c>
      <c r="C432" s="129">
        <v>0</v>
      </c>
      <c r="D432" s="129">
        <v>0</v>
      </c>
      <c r="E432" s="129">
        <v>0</v>
      </c>
      <c r="F432" s="131">
        <v>0</v>
      </c>
      <c r="G432" s="129">
        <v>0</v>
      </c>
      <c r="H432" s="129">
        <v>0</v>
      </c>
      <c r="I432" s="129">
        <v>0</v>
      </c>
      <c r="J432" s="131">
        <v>0</v>
      </c>
      <c r="K432" s="129">
        <v>0</v>
      </c>
      <c r="L432" s="129">
        <v>0</v>
      </c>
      <c r="M432" s="129">
        <v>0</v>
      </c>
      <c r="N432" s="131">
        <v>0</v>
      </c>
    </row>
    <row r="433" spans="1:14" ht="33" customHeight="1" thickBot="1" x14ac:dyDescent="0.25">
      <c r="A433" s="132" t="s">
        <v>256</v>
      </c>
      <c r="B433" s="133">
        <v>0</v>
      </c>
      <c r="C433" s="133">
        <v>0</v>
      </c>
      <c r="D433" s="133">
        <v>0</v>
      </c>
      <c r="E433" s="133">
        <v>0</v>
      </c>
      <c r="F433" s="133">
        <v>0</v>
      </c>
      <c r="G433" s="133">
        <v>0</v>
      </c>
      <c r="H433" s="133">
        <v>0</v>
      </c>
      <c r="I433" s="133">
        <v>0</v>
      </c>
      <c r="J433" s="133">
        <v>0</v>
      </c>
      <c r="K433" s="133">
        <v>0</v>
      </c>
      <c r="L433" s="133">
        <v>0</v>
      </c>
      <c r="M433" s="133">
        <v>0</v>
      </c>
      <c r="N433" s="133">
        <v>0</v>
      </c>
    </row>
    <row r="434" spans="1:14" ht="33" customHeight="1" x14ac:dyDescent="0.2">
      <c r="A434" s="80" t="s">
        <v>257</v>
      </c>
      <c r="B434" s="129">
        <v>0</v>
      </c>
      <c r="C434" s="129">
        <v>0</v>
      </c>
      <c r="D434" s="129">
        <v>0</v>
      </c>
      <c r="E434" s="129">
        <v>0</v>
      </c>
      <c r="F434" s="129">
        <v>0</v>
      </c>
      <c r="G434" s="129">
        <v>0</v>
      </c>
      <c r="H434" s="129">
        <v>0</v>
      </c>
      <c r="I434" s="129">
        <v>0</v>
      </c>
      <c r="J434" s="129">
        <v>0</v>
      </c>
      <c r="K434" s="129">
        <v>0</v>
      </c>
      <c r="L434" s="129">
        <v>0</v>
      </c>
      <c r="M434" s="129">
        <v>0</v>
      </c>
      <c r="N434" s="131">
        <v>0</v>
      </c>
    </row>
    <row r="435" spans="1:14" ht="33" customHeight="1" x14ac:dyDescent="0.2">
      <c r="A435" s="80" t="s">
        <v>258</v>
      </c>
      <c r="B435" s="129">
        <v>0</v>
      </c>
      <c r="C435" s="129">
        <v>0</v>
      </c>
      <c r="D435" s="129">
        <v>0</v>
      </c>
      <c r="E435" s="129">
        <v>0</v>
      </c>
      <c r="F435" s="129">
        <v>0</v>
      </c>
      <c r="G435" s="129">
        <v>0</v>
      </c>
      <c r="H435" s="129">
        <v>0</v>
      </c>
      <c r="I435" s="129">
        <v>0</v>
      </c>
      <c r="J435" s="129">
        <v>0</v>
      </c>
      <c r="K435" s="129">
        <v>0</v>
      </c>
      <c r="L435" s="129">
        <v>0</v>
      </c>
      <c r="M435" s="129">
        <v>0</v>
      </c>
      <c r="N435" s="131">
        <v>0</v>
      </c>
    </row>
    <row r="436" spans="1:14" ht="33" customHeight="1" x14ac:dyDescent="0.2">
      <c r="A436" s="80" t="s">
        <v>259</v>
      </c>
      <c r="B436" s="129">
        <v>0</v>
      </c>
      <c r="C436" s="129">
        <v>0</v>
      </c>
      <c r="D436" s="129">
        <v>0</v>
      </c>
      <c r="E436" s="129">
        <v>0</v>
      </c>
      <c r="F436" s="129">
        <v>0</v>
      </c>
      <c r="G436" s="129">
        <v>0</v>
      </c>
      <c r="H436" s="129">
        <v>0</v>
      </c>
      <c r="I436" s="129">
        <v>0</v>
      </c>
      <c r="J436" s="129">
        <v>0</v>
      </c>
      <c r="K436" s="129">
        <v>0</v>
      </c>
      <c r="L436" s="129">
        <v>0</v>
      </c>
      <c r="M436" s="129">
        <v>0</v>
      </c>
      <c r="N436" s="131">
        <v>0</v>
      </c>
    </row>
    <row r="437" spans="1:14" ht="33" customHeight="1" x14ac:dyDescent="0.2">
      <c r="A437" s="80" t="s">
        <v>260</v>
      </c>
      <c r="B437" s="129">
        <v>0</v>
      </c>
      <c r="C437" s="129">
        <v>0</v>
      </c>
      <c r="D437" s="129">
        <v>0</v>
      </c>
      <c r="E437" s="129">
        <v>0</v>
      </c>
      <c r="F437" s="129">
        <v>0</v>
      </c>
      <c r="G437" s="129">
        <v>0</v>
      </c>
      <c r="H437" s="129">
        <v>0</v>
      </c>
      <c r="I437" s="129">
        <v>0</v>
      </c>
      <c r="J437" s="129">
        <v>0</v>
      </c>
      <c r="K437" s="129">
        <v>0</v>
      </c>
      <c r="L437" s="129">
        <v>0</v>
      </c>
      <c r="M437" s="129">
        <v>0</v>
      </c>
      <c r="N437" s="131">
        <v>0</v>
      </c>
    </row>
    <row r="438" spans="1:14" ht="33" customHeight="1" x14ac:dyDescent="0.2">
      <c r="A438" s="80" t="s">
        <v>261</v>
      </c>
      <c r="B438" s="129">
        <v>0</v>
      </c>
      <c r="C438" s="129">
        <v>0</v>
      </c>
      <c r="D438" s="129">
        <v>0</v>
      </c>
      <c r="E438" s="129">
        <v>0</v>
      </c>
      <c r="F438" s="129">
        <v>0</v>
      </c>
      <c r="G438" s="129">
        <v>0</v>
      </c>
      <c r="H438" s="129">
        <v>0</v>
      </c>
      <c r="I438" s="129">
        <v>0</v>
      </c>
      <c r="J438" s="129">
        <v>0</v>
      </c>
      <c r="K438" s="129">
        <v>0</v>
      </c>
      <c r="L438" s="129">
        <v>0</v>
      </c>
      <c r="M438" s="129">
        <v>0</v>
      </c>
      <c r="N438" s="131">
        <v>0</v>
      </c>
    </row>
    <row r="439" spans="1:14" ht="33" customHeight="1" thickBot="1" x14ac:dyDescent="0.25">
      <c r="A439" s="80" t="s">
        <v>262</v>
      </c>
      <c r="B439" s="129">
        <v>0</v>
      </c>
      <c r="C439" s="129">
        <v>0</v>
      </c>
      <c r="D439" s="129">
        <v>0</v>
      </c>
      <c r="E439" s="129">
        <v>0</v>
      </c>
      <c r="F439" s="129">
        <v>0</v>
      </c>
      <c r="G439" s="129">
        <v>0</v>
      </c>
      <c r="H439" s="129">
        <v>0</v>
      </c>
      <c r="I439" s="129">
        <v>0</v>
      </c>
      <c r="J439" s="129">
        <v>0</v>
      </c>
      <c r="K439" s="129">
        <v>0</v>
      </c>
      <c r="L439" s="129">
        <v>0</v>
      </c>
      <c r="M439" s="129">
        <v>0</v>
      </c>
      <c r="N439" s="131">
        <v>0</v>
      </c>
    </row>
    <row r="440" spans="1:14" ht="33" customHeight="1" thickBot="1" x14ac:dyDescent="0.25">
      <c r="A440" s="132" t="s">
        <v>263</v>
      </c>
      <c r="B440" s="133">
        <v>0</v>
      </c>
      <c r="C440" s="133">
        <v>0</v>
      </c>
      <c r="D440" s="133">
        <v>0</v>
      </c>
      <c r="E440" s="133">
        <v>0</v>
      </c>
      <c r="F440" s="133">
        <v>0</v>
      </c>
      <c r="G440" s="133">
        <v>0</v>
      </c>
      <c r="H440" s="133">
        <v>0</v>
      </c>
      <c r="I440" s="133">
        <v>0</v>
      </c>
      <c r="J440" s="133">
        <v>0</v>
      </c>
      <c r="K440" s="133">
        <v>0</v>
      </c>
      <c r="L440" s="133">
        <v>0</v>
      </c>
      <c r="M440" s="133">
        <v>0</v>
      </c>
      <c r="N440" s="133">
        <v>0</v>
      </c>
    </row>
    <row r="441" spans="1:14" ht="33" customHeight="1" x14ac:dyDescent="0.2">
      <c r="A441" s="80" t="s">
        <v>264</v>
      </c>
      <c r="B441" s="129">
        <v>0</v>
      </c>
      <c r="C441" s="129">
        <v>0</v>
      </c>
      <c r="D441" s="129">
        <v>0</v>
      </c>
      <c r="E441" s="129">
        <v>0</v>
      </c>
      <c r="F441" s="129">
        <v>0</v>
      </c>
      <c r="G441" s="129">
        <v>0</v>
      </c>
      <c r="H441" s="129">
        <v>0</v>
      </c>
      <c r="I441" s="129">
        <v>0</v>
      </c>
      <c r="J441" s="129">
        <v>0</v>
      </c>
      <c r="K441" s="129">
        <v>0</v>
      </c>
      <c r="L441" s="129">
        <v>0</v>
      </c>
      <c r="M441" s="129">
        <v>0</v>
      </c>
      <c r="N441" s="131">
        <v>0</v>
      </c>
    </row>
    <row r="442" spans="1:14" ht="33" customHeight="1" x14ac:dyDescent="0.2">
      <c r="A442" s="80" t="s">
        <v>265</v>
      </c>
      <c r="B442" s="129">
        <v>0</v>
      </c>
      <c r="C442" s="129">
        <v>0</v>
      </c>
      <c r="D442" s="129">
        <v>0</v>
      </c>
      <c r="E442" s="129">
        <v>0</v>
      </c>
      <c r="F442" s="129">
        <v>0</v>
      </c>
      <c r="G442" s="129">
        <v>0</v>
      </c>
      <c r="H442" s="129">
        <v>0</v>
      </c>
      <c r="I442" s="129">
        <v>0</v>
      </c>
      <c r="J442" s="129">
        <v>0</v>
      </c>
      <c r="K442" s="129">
        <v>0</v>
      </c>
      <c r="L442" s="129">
        <v>0</v>
      </c>
      <c r="M442" s="129">
        <v>0</v>
      </c>
      <c r="N442" s="131">
        <v>0</v>
      </c>
    </row>
    <row r="443" spans="1:14" ht="33" customHeight="1" x14ac:dyDescent="0.2">
      <c r="A443" s="80" t="s">
        <v>266</v>
      </c>
      <c r="B443" s="129">
        <v>0</v>
      </c>
      <c r="C443" s="129">
        <v>0</v>
      </c>
      <c r="D443" s="129">
        <v>0</v>
      </c>
      <c r="E443" s="129">
        <v>0</v>
      </c>
      <c r="F443" s="129">
        <v>0</v>
      </c>
      <c r="G443" s="129">
        <v>0</v>
      </c>
      <c r="H443" s="129">
        <v>0</v>
      </c>
      <c r="I443" s="129">
        <v>0</v>
      </c>
      <c r="J443" s="129">
        <v>0</v>
      </c>
      <c r="K443" s="129">
        <v>0</v>
      </c>
      <c r="L443" s="129">
        <v>0</v>
      </c>
      <c r="M443" s="129">
        <v>0</v>
      </c>
      <c r="N443" s="131">
        <v>0</v>
      </c>
    </row>
    <row r="444" spans="1:14" ht="33" customHeight="1" thickBot="1" x14ac:dyDescent="0.25">
      <c r="A444" s="80" t="s">
        <v>267</v>
      </c>
      <c r="B444" s="129">
        <v>0</v>
      </c>
      <c r="C444" s="129">
        <v>0</v>
      </c>
      <c r="D444" s="129">
        <v>0</v>
      </c>
      <c r="E444" s="129">
        <v>0</v>
      </c>
      <c r="F444" s="129">
        <v>0</v>
      </c>
      <c r="G444" s="129">
        <v>0</v>
      </c>
      <c r="H444" s="129">
        <v>0</v>
      </c>
      <c r="I444" s="129">
        <v>0</v>
      </c>
      <c r="J444" s="129">
        <v>0</v>
      </c>
      <c r="K444" s="129">
        <v>0</v>
      </c>
      <c r="L444" s="129">
        <v>0</v>
      </c>
      <c r="M444" s="129">
        <v>0</v>
      </c>
      <c r="N444" s="131">
        <v>0</v>
      </c>
    </row>
    <row r="445" spans="1:14" ht="33" customHeight="1" thickBot="1" x14ac:dyDescent="0.25">
      <c r="A445" s="132" t="s">
        <v>268</v>
      </c>
      <c r="B445" s="170">
        <v>0</v>
      </c>
      <c r="C445" s="170">
        <v>0</v>
      </c>
      <c r="D445" s="170">
        <v>0</v>
      </c>
      <c r="E445" s="170">
        <v>0</v>
      </c>
      <c r="F445" s="170">
        <v>0</v>
      </c>
      <c r="G445" s="170">
        <v>0</v>
      </c>
      <c r="H445" s="170">
        <v>0</v>
      </c>
      <c r="I445" s="170">
        <v>0</v>
      </c>
      <c r="J445" s="170">
        <v>0</v>
      </c>
      <c r="K445" s="170">
        <v>45</v>
      </c>
      <c r="L445" s="170">
        <v>0</v>
      </c>
      <c r="M445" s="170">
        <v>0</v>
      </c>
      <c r="N445" s="170">
        <v>45</v>
      </c>
    </row>
    <row r="446" spans="1:14" ht="33" customHeight="1" x14ac:dyDescent="0.2">
      <c r="A446" s="80" t="s">
        <v>269</v>
      </c>
      <c r="B446" s="129">
        <v>0</v>
      </c>
      <c r="C446" s="129">
        <v>0</v>
      </c>
      <c r="D446" s="129">
        <v>0</v>
      </c>
      <c r="E446" s="129">
        <v>0</v>
      </c>
      <c r="F446" s="129">
        <v>0</v>
      </c>
      <c r="G446" s="129">
        <v>0</v>
      </c>
      <c r="H446" s="129">
        <v>0</v>
      </c>
      <c r="I446" s="129">
        <v>0</v>
      </c>
      <c r="J446" s="129">
        <v>0</v>
      </c>
      <c r="K446" s="129">
        <v>0</v>
      </c>
      <c r="L446" s="129">
        <v>0</v>
      </c>
      <c r="M446" s="129">
        <v>0</v>
      </c>
      <c r="N446" s="167">
        <v>0</v>
      </c>
    </row>
    <row r="447" spans="1:14" ht="33" customHeight="1" thickBot="1" x14ac:dyDescent="0.25">
      <c r="A447" s="80" t="s">
        <v>270</v>
      </c>
      <c r="B447" s="129">
        <v>0</v>
      </c>
      <c r="C447" s="129">
        <v>0</v>
      </c>
      <c r="D447" s="129">
        <v>0</v>
      </c>
      <c r="E447" s="129">
        <v>0</v>
      </c>
      <c r="F447" s="129">
        <v>0</v>
      </c>
      <c r="G447" s="129">
        <v>0</v>
      </c>
      <c r="H447" s="129">
        <v>0</v>
      </c>
      <c r="I447" s="129">
        <v>0</v>
      </c>
      <c r="J447" s="129">
        <v>0</v>
      </c>
      <c r="K447" s="129">
        <v>45</v>
      </c>
      <c r="L447" s="129">
        <v>0</v>
      </c>
      <c r="M447" s="129">
        <v>0</v>
      </c>
      <c r="N447" s="167">
        <v>45</v>
      </c>
    </row>
    <row r="448" spans="1:14" ht="33" customHeight="1" thickBot="1" x14ac:dyDescent="0.25">
      <c r="A448" s="132" t="s">
        <v>271</v>
      </c>
      <c r="B448" s="133">
        <v>2012</v>
      </c>
      <c r="C448" s="133">
        <v>0</v>
      </c>
      <c r="D448" s="133">
        <v>0</v>
      </c>
      <c r="E448" s="133">
        <v>10099</v>
      </c>
      <c r="F448" s="133">
        <v>11686</v>
      </c>
      <c r="G448" s="133">
        <v>5222</v>
      </c>
      <c r="H448" s="133">
        <v>2015</v>
      </c>
      <c r="I448" s="133">
        <v>0</v>
      </c>
      <c r="J448" s="133">
        <v>1200</v>
      </c>
      <c r="K448" s="133">
        <v>0</v>
      </c>
      <c r="L448" s="133">
        <v>3013.84</v>
      </c>
      <c r="M448" s="133">
        <v>5026.0999999999995</v>
      </c>
      <c r="N448" s="133">
        <v>40273.94</v>
      </c>
    </row>
    <row r="449" spans="1:14" ht="33" customHeight="1" x14ac:dyDescent="0.2">
      <c r="A449" s="80" t="s">
        <v>272</v>
      </c>
      <c r="B449" s="129">
        <v>0</v>
      </c>
      <c r="C449" s="129">
        <v>0</v>
      </c>
      <c r="D449" s="129">
        <v>0</v>
      </c>
      <c r="E449" s="129">
        <v>0</v>
      </c>
      <c r="F449" s="129">
        <v>0</v>
      </c>
      <c r="G449" s="129">
        <v>0</v>
      </c>
      <c r="H449" s="129">
        <v>0</v>
      </c>
      <c r="I449" s="129">
        <v>0</v>
      </c>
      <c r="J449" s="129">
        <v>0</v>
      </c>
      <c r="K449" s="129">
        <v>0</v>
      </c>
      <c r="L449" s="129">
        <v>0</v>
      </c>
      <c r="M449" s="129">
        <v>0</v>
      </c>
      <c r="N449" s="167">
        <v>0</v>
      </c>
    </row>
    <row r="450" spans="1:14" ht="33" customHeight="1" x14ac:dyDescent="0.2">
      <c r="A450" s="80" t="s">
        <v>273</v>
      </c>
      <c r="B450" s="129">
        <v>0</v>
      </c>
      <c r="C450" s="129">
        <v>0</v>
      </c>
      <c r="D450" s="129">
        <v>0</v>
      </c>
      <c r="E450" s="129">
        <v>0</v>
      </c>
      <c r="F450" s="129">
        <v>0</v>
      </c>
      <c r="G450" s="129">
        <v>0</v>
      </c>
      <c r="H450" s="129">
        <v>0</v>
      </c>
      <c r="I450" s="129">
        <v>0</v>
      </c>
      <c r="J450" s="129">
        <v>0</v>
      </c>
      <c r="K450" s="129">
        <v>0</v>
      </c>
      <c r="L450" s="129">
        <v>0</v>
      </c>
      <c r="M450" s="129">
        <v>0</v>
      </c>
      <c r="N450" s="167">
        <v>0</v>
      </c>
    </row>
    <row r="451" spans="1:14" ht="33" customHeight="1" x14ac:dyDescent="0.2">
      <c r="A451" s="80" t="s">
        <v>274</v>
      </c>
      <c r="B451" s="129">
        <v>0</v>
      </c>
      <c r="C451" s="129">
        <v>0</v>
      </c>
      <c r="D451" s="129">
        <v>0</v>
      </c>
      <c r="E451" s="129">
        <v>0</v>
      </c>
      <c r="F451" s="129">
        <v>0</v>
      </c>
      <c r="G451" s="129">
        <v>0</v>
      </c>
      <c r="H451" s="129">
        <v>0</v>
      </c>
      <c r="I451" s="129">
        <v>0</v>
      </c>
      <c r="J451" s="129">
        <v>0</v>
      </c>
      <c r="K451" s="129">
        <v>0</v>
      </c>
      <c r="L451" s="129">
        <v>0</v>
      </c>
      <c r="M451" s="129">
        <v>0</v>
      </c>
      <c r="N451" s="167">
        <v>0</v>
      </c>
    </row>
    <row r="452" spans="1:14" ht="33" customHeight="1" x14ac:dyDescent="0.2">
      <c r="A452" s="80" t="s">
        <v>275</v>
      </c>
      <c r="B452" s="129">
        <v>0</v>
      </c>
      <c r="C452" s="129">
        <v>0</v>
      </c>
      <c r="D452" s="129">
        <v>0</v>
      </c>
      <c r="E452" s="129">
        <v>2000</v>
      </c>
      <c r="F452" s="129">
        <v>0</v>
      </c>
      <c r="G452" s="129">
        <v>0</v>
      </c>
      <c r="H452" s="129">
        <v>0</v>
      </c>
      <c r="I452" s="129">
        <v>0</v>
      </c>
      <c r="J452" s="129">
        <v>0</v>
      </c>
      <c r="K452" s="129">
        <v>0</v>
      </c>
      <c r="L452" s="129">
        <v>0</v>
      </c>
      <c r="M452" s="129">
        <v>0</v>
      </c>
      <c r="N452" s="167">
        <v>2000</v>
      </c>
    </row>
    <row r="453" spans="1:14" ht="33" customHeight="1" x14ac:dyDescent="0.2">
      <c r="A453" s="80" t="s">
        <v>276</v>
      </c>
      <c r="B453" s="129">
        <v>0</v>
      </c>
      <c r="C453" s="129">
        <v>0</v>
      </c>
      <c r="D453" s="129">
        <v>0</v>
      </c>
      <c r="E453" s="129">
        <v>0</v>
      </c>
      <c r="F453" s="129">
        <v>0</v>
      </c>
      <c r="G453" s="129">
        <v>0</v>
      </c>
      <c r="H453" s="129">
        <v>0</v>
      </c>
      <c r="I453" s="129">
        <v>0</v>
      </c>
      <c r="J453" s="129">
        <v>0</v>
      </c>
      <c r="K453" s="129">
        <v>0</v>
      </c>
      <c r="L453" s="129">
        <v>0</v>
      </c>
      <c r="M453" s="129">
        <v>0</v>
      </c>
      <c r="N453" s="167">
        <v>0</v>
      </c>
    </row>
    <row r="454" spans="1:14" ht="33" customHeight="1" x14ac:dyDescent="0.2">
      <c r="A454" s="80" t="s">
        <v>277</v>
      </c>
      <c r="B454" s="129">
        <v>2012</v>
      </c>
      <c r="C454" s="129">
        <v>0</v>
      </c>
      <c r="D454" s="129">
        <v>0</v>
      </c>
      <c r="E454" s="129">
        <v>0</v>
      </c>
      <c r="F454" s="129">
        <v>0</v>
      </c>
      <c r="G454" s="129">
        <v>0</v>
      </c>
      <c r="H454" s="129">
        <v>0</v>
      </c>
      <c r="I454" s="129">
        <v>0</v>
      </c>
      <c r="J454" s="129">
        <v>0</v>
      </c>
      <c r="K454" s="129">
        <v>0</v>
      </c>
      <c r="L454" s="129">
        <v>3013.84</v>
      </c>
      <c r="M454" s="129">
        <v>5026.0999999999995</v>
      </c>
      <c r="N454" s="167">
        <v>10051.939999999999</v>
      </c>
    </row>
    <row r="455" spans="1:14" ht="33" customHeight="1" x14ac:dyDescent="0.2">
      <c r="A455" s="80" t="s">
        <v>278</v>
      </c>
      <c r="B455" s="129">
        <v>0</v>
      </c>
      <c r="C455" s="129">
        <v>0</v>
      </c>
      <c r="D455" s="129">
        <v>0</v>
      </c>
      <c r="E455" s="129">
        <v>0</v>
      </c>
      <c r="F455" s="129">
        <v>0</v>
      </c>
      <c r="G455" s="129">
        <v>0</v>
      </c>
      <c r="H455" s="129">
        <v>0</v>
      </c>
      <c r="I455" s="129">
        <v>0</v>
      </c>
      <c r="J455" s="129">
        <v>0</v>
      </c>
      <c r="K455" s="129">
        <v>0</v>
      </c>
      <c r="L455" s="129">
        <v>0</v>
      </c>
      <c r="M455" s="129">
        <v>0</v>
      </c>
      <c r="N455" s="167">
        <v>0</v>
      </c>
    </row>
    <row r="456" spans="1:14" ht="33" customHeight="1" x14ac:dyDescent="0.2">
      <c r="A456" s="80" t="s">
        <v>279</v>
      </c>
      <c r="B456" s="129">
        <v>0</v>
      </c>
      <c r="C456" s="129">
        <v>0</v>
      </c>
      <c r="D456" s="129">
        <v>0</v>
      </c>
      <c r="E456" s="129">
        <v>0</v>
      </c>
      <c r="F456" s="129">
        <v>0</v>
      </c>
      <c r="G456" s="129">
        <v>0</v>
      </c>
      <c r="H456" s="129">
        <v>0</v>
      </c>
      <c r="I456" s="129">
        <v>0</v>
      </c>
      <c r="J456" s="129">
        <v>0</v>
      </c>
      <c r="K456" s="129">
        <v>0</v>
      </c>
      <c r="L456" s="129">
        <v>0</v>
      </c>
      <c r="M456" s="129">
        <v>0</v>
      </c>
      <c r="N456" s="167">
        <v>0</v>
      </c>
    </row>
    <row r="457" spans="1:14" ht="33" customHeight="1" x14ac:dyDescent="0.2">
      <c r="A457" s="80" t="s">
        <v>280</v>
      </c>
      <c r="B457" s="129">
        <v>0</v>
      </c>
      <c r="C457" s="129">
        <v>0</v>
      </c>
      <c r="D457" s="129">
        <v>0</v>
      </c>
      <c r="E457" s="129">
        <v>8099</v>
      </c>
      <c r="F457" s="129">
        <v>11686</v>
      </c>
      <c r="G457" s="129">
        <v>5222</v>
      </c>
      <c r="H457" s="129">
        <v>2015</v>
      </c>
      <c r="I457" s="129">
        <v>0</v>
      </c>
      <c r="J457" s="129">
        <v>1200</v>
      </c>
      <c r="K457" s="129">
        <v>0</v>
      </c>
      <c r="L457" s="129">
        <v>0</v>
      </c>
      <c r="M457" s="129">
        <v>0</v>
      </c>
      <c r="N457" s="167">
        <v>28222</v>
      </c>
    </row>
    <row r="458" spans="1:14" ht="33" customHeight="1" x14ac:dyDescent="0.2">
      <c r="A458" s="80" t="s">
        <v>281</v>
      </c>
      <c r="B458" s="129">
        <v>0</v>
      </c>
      <c r="C458" s="129">
        <v>0</v>
      </c>
      <c r="D458" s="129">
        <v>0</v>
      </c>
      <c r="E458" s="129">
        <v>0</v>
      </c>
      <c r="F458" s="129">
        <v>0</v>
      </c>
      <c r="G458" s="129">
        <v>0</v>
      </c>
      <c r="H458" s="129">
        <v>0</v>
      </c>
      <c r="I458" s="129">
        <v>0</v>
      </c>
      <c r="J458" s="129">
        <v>0</v>
      </c>
      <c r="K458" s="129">
        <v>0</v>
      </c>
      <c r="L458" s="129">
        <v>0</v>
      </c>
      <c r="M458" s="129">
        <v>0</v>
      </c>
      <c r="N458" s="167">
        <v>0</v>
      </c>
    </row>
    <row r="459" spans="1:14" ht="33" customHeight="1" thickBot="1" x14ac:dyDescent="0.25">
      <c r="A459" s="80" t="s">
        <v>282</v>
      </c>
      <c r="B459" s="129">
        <v>0</v>
      </c>
      <c r="C459" s="129">
        <v>0</v>
      </c>
      <c r="D459" s="129">
        <v>0</v>
      </c>
      <c r="E459" s="129">
        <v>0</v>
      </c>
      <c r="F459" s="129">
        <v>0</v>
      </c>
      <c r="G459" s="129">
        <v>0</v>
      </c>
      <c r="H459" s="129">
        <v>0</v>
      </c>
      <c r="I459" s="129">
        <v>0</v>
      </c>
      <c r="J459" s="129">
        <v>0</v>
      </c>
      <c r="K459" s="129">
        <v>0</v>
      </c>
      <c r="L459" s="129">
        <v>0</v>
      </c>
      <c r="M459" s="129">
        <v>0</v>
      </c>
      <c r="N459" s="167">
        <v>0</v>
      </c>
    </row>
    <row r="460" spans="1:14" ht="33" customHeight="1" thickBot="1" x14ac:dyDescent="0.25">
      <c r="A460" s="132" t="s">
        <v>283</v>
      </c>
      <c r="B460" s="133">
        <v>8997</v>
      </c>
      <c r="C460" s="133">
        <v>7291</v>
      </c>
      <c r="D460" s="133">
        <v>4212</v>
      </c>
      <c r="E460" s="133">
        <v>16172</v>
      </c>
      <c r="F460" s="133">
        <v>14932</v>
      </c>
      <c r="G460" s="133">
        <v>16998</v>
      </c>
      <c r="H460" s="133">
        <v>13708</v>
      </c>
      <c r="I460" s="133">
        <v>18302</v>
      </c>
      <c r="J460" s="133">
        <v>14894</v>
      </c>
      <c r="K460" s="133">
        <v>15216</v>
      </c>
      <c r="L460" s="133">
        <v>16068</v>
      </c>
      <c r="M460" s="133">
        <v>13576</v>
      </c>
      <c r="N460" s="133">
        <v>160366</v>
      </c>
    </row>
    <row r="461" spans="1:14" ht="33" customHeight="1" thickBot="1" x14ac:dyDescent="0.25">
      <c r="A461" s="81" t="s">
        <v>283</v>
      </c>
      <c r="B461" s="136">
        <v>8997</v>
      </c>
      <c r="C461" s="136">
        <v>7291</v>
      </c>
      <c r="D461" s="136">
        <v>4212</v>
      </c>
      <c r="E461" s="136">
        <v>16172</v>
      </c>
      <c r="F461" s="136">
        <v>14932</v>
      </c>
      <c r="G461" s="136">
        <v>16998</v>
      </c>
      <c r="H461" s="136">
        <v>13708</v>
      </c>
      <c r="I461" s="136">
        <v>18302</v>
      </c>
      <c r="J461" s="136">
        <v>14894</v>
      </c>
      <c r="K461" s="136">
        <v>15216</v>
      </c>
      <c r="L461" s="136">
        <v>16068</v>
      </c>
      <c r="M461" s="136">
        <v>13576</v>
      </c>
      <c r="N461" s="167">
        <v>160366</v>
      </c>
    </row>
    <row r="462" spans="1:14" ht="33" customHeight="1" thickBot="1" x14ac:dyDescent="0.25">
      <c r="A462" s="132" t="s">
        <v>284</v>
      </c>
      <c r="B462" s="133">
        <v>0</v>
      </c>
      <c r="C462" s="133">
        <v>0</v>
      </c>
      <c r="D462" s="133">
        <v>0</v>
      </c>
      <c r="E462" s="133">
        <v>0</v>
      </c>
      <c r="F462" s="133">
        <v>0</v>
      </c>
      <c r="G462" s="133">
        <v>0</v>
      </c>
      <c r="H462" s="133">
        <v>1838</v>
      </c>
      <c r="I462" s="133">
        <v>1771.48</v>
      </c>
      <c r="J462" s="133">
        <v>3317</v>
      </c>
      <c r="K462" s="133">
        <v>2883</v>
      </c>
      <c r="L462" s="133">
        <v>2042.02</v>
      </c>
      <c r="M462" s="133">
        <v>2583.5099999999989</v>
      </c>
      <c r="N462" s="133">
        <v>14435.009999999998</v>
      </c>
    </row>
    <row r="463" spans="1:14" ht="33" customHeight="1" x14ac:dyDescent="0.2">
      <c r="A463" s="80" t="s">
        <v>285</v>
      </c>
      <c r="B463" s="129">
        <v>0</v>
      </c>
      <c r="C463" s="129">
        <v>0</v>
      </c>
      <c r="D463" s="129">
        <v>0</v>
      </c>
      <c r="E463" s="129">
        <v>0</v>
      </c>
      <c r="F463" s="129">
        <v>0</v>
      </c>
      <c r="G463" s="129">
        <v>0</v>
      </c>
      <c r="H463" s="129">
        <v>0</v>
      </c>
      <c r="I463" s="129">
        <v>0</v>
      </c>
      <c r="J463" s="129">
        <v>0</v>
      </c>
      <c r="K463" s="129">
        <v>0</v>
      </c>
      <c r="L463" s="129">
        <v>0</v>
      </c>
      <c r="M463" s="129">
        <v>0</v>
      </c>
      <c r="N463" s="167">
        <v>0</v>
      </c>
    </row>
    <row r="464" spans="1:14" ht="33" customHeight="1" x14ac:dyDescent="0.2">
      <c r="A464" s="80" t="s">
        <v>286</v>
      </c>
      <c r="B464" s="129">
        <v>0</v>
      </c>
      <c r="C464" s="129">
        <v>0</v>
      </c>
      <c r="D464" s="129">
        <v>0</v>
      </c>
      <c r="E464" s="129">
        <v>0</v>
      </c>
      <c r="F464" s="129">
        <v>0</v>
      </c>
      <c r="G464" s="129">
        <v>0</v>
      </c>
      <c r="H464" s="129">
        <v>0</v>
      </c>
      <c r="I464" s="129">
        <v>0</v>
      </c>
      <c r="J464" s="129">
        <v>0</v>
      </c>
      <c r="K464" s="129">
        <v>0</v>
      </c>
      <c r="L464" s="129">
        <v>0</v>
      </c>
      <c r="M464" s="129">
        <v>0</v>
      </c>
      <c r="N464" s="167">
        <v>0</v>
      </c>
    </row>
    <row r="465" spans="1:14" ht="33" customHeight="1" x14ac:dyDescent="0.2">
      <c r="A465" s="80" t="s">
        <v>287</v>
      </c>
      <c r="B465" s="129">
        <v>0</v>
      </c>
      <c r="C465" s="129">
        <v>0</v>
      </c>
      <c r="D465" s="129">
        <v>0</v>
      </c>
      <c r="E465" s="129">
        <v>0</v>
      </c>
      <c r="F465" s="129">
        <v>0</v>
      </c>
      <c r="G465" s="129">
        <v>0</v>
      </c>
      <c r="H465" s="129">
        <v>0</v>
      </c>
      <c r="I465" s="129">
        <v>0</v>
      </c>
      <c r="J465" s="129">
        <v>0</v>
      </c>
      <c r="K465" s="129">
        <v>0</v>
      </c>
      <c r="L465" s="129">
        <v>0</v>
      </c>
      <c r="M465" s="129">
        <v>0</v>
      </c>
      <c r="N465" s="167">
        <v>0</v>
      </c>
    </row>
    <row r="466" spans="1:14" ht="33" customHeight="1" x14ac:dyDescent="0.2">
      <c r="A466" s="80" t="s">
        <v>288</v>
      </c>
      <c r="B466" s="129">
        <v>0</v>
      </c>
      <c r="C466" s="129">
        <v>0</v>
      </c>
      <c r="D466" s="129">
        <v>0</v>
      </c>
      <c r="E466" s="129">
        <v>0</v>
      </c>
      <c r="F466" s="129">
        <v>0</v>
      </c>
      <c r="G466" s="129">
        <v>0</v>
      </c>
      <c r="H466" s="129">
        <v>0</v>
      </c>
      <c r="I466" s="129">
        <v>0</v>
      </c>
      <c r="J466" s="129">
        <v>0</v>
      </c>
      <c r="K466" s="129">
        <v>0</v>
      </c>
      <c r="L466" s="129">
        <v>0</v>
      </c>
      <c r="M466" s="129">
        <v>0</v>
      </c>
      <c r="N466" s="167">
        <v>0</v>
      </c>
    </row>
    <row r="467" spans="1:14" ht="33" customHeight="1" x14ac:dyDescent="0.2">
      <c r="A467" s="80" t="s">
        <v>289</v>
      </c>
      <c r="B467" s="129">
        <v>0</v>
      </c>
      <c r="C467" s="129">
        <v>0</v>
      </c>
      <c r="D467" s="129">
        <v>0</v>
      </c>
      <c r="E467" s="129">
        <v>0</v>
      </c>
      <c r="F467" s="129">
        <v>0</v>
      </c>
      <c r="G467" s="129">
        <v>0</v>
      </c>
      <c r="H467" s="129">
        <v>0</v>
      </c>
      <c r="I467" s="129">
        <v>0</v>
      </c>
      <c r="J467" s="129">
        <v>0</v>
      </c>
      <c r="K467" s="129">
        <v>0</v>
      </c>
      <c r="L467" s="129">
        <v>0</v>
      </c>
      <c r="M467" s="129">
        <v>0</v>
      </c>
      <c r="N467" s="167">
        <v>0</v>
      </c>
    </row>
    <row r="468" spans="1:14" ht="33" customHeight="1" x14ac:dyDescent="0.2">
      <c r="A468" s="80" t="s">
        <v>290</v>
      </c>
      <c r="B468" s="129">
        <v>0</v>
      </c>
      <c r="C468" s="129">
        <v>0</v>
      </c>
      <c r="D468" s="129">
        <v>0</v>
      </c>
      <c r="E468" s="129">
        <v>0</v>
      </c>
      <c r="F468" s="129">
        <v>0</v>
      </c>
      <c r="G468" s="129">
        <v>0</v>
      </c>
      <c r="H468" s="129">
        <v>0</v>
      </c>
      <c r="I468" s="129">
        <v>0</v>
      </c>
      <c r="J468" s="129">
        <v>0</v>
      </c>
      <c r="K468" s="129">
        <v>0</v>
      </c>
      <c r="L468" s="129">
        <v>0</v>
      </c>
      <c r="M468" s="129">
        <v>0</v>
      </c>
      <c r="N468" s="167">
        <v>0</v>
      </c>
    </row>
    <row r="469" spans="1:14" ht="33" customHeight="1" x14ac:dyDescent="0.2">
      <c r="A469" s="80" t="s">
        <v>291</v>
      </c>
      <c r="B469" s="129">
        <v>0</v>
      </c>
      <c r="C469" s="129">
        <v>0</v>
      </c>
      <c r="D469" s="129">
        <v>0</v>
      </c>
      <c r="E469" s="129">
        <v>0</v>
      </c>
      <c r="F469" s="129">
        <v>0</v>
      </c>
      <c r="G469" s="129">
        <v>0</v>
      </c>
      <c r="H469" s="129">
        <v>0</v>
      </c>
      <c r="I469" s="129">
        <v>0</v>
      </c>
      <c r="J469" s="129">
        <v>0</v>
      </c>
      <c r="K469" s="129">
        <v>0</v>
      </c>
      <c r="L469" s="129">
        <v>0</v>
      </c>
      <c r="M469" s="129">
        <v>0</v>
      </c>
      <c r="N469" s="167">
        <v>0</v>
      </c>
    </row>
    <row r="470" spans="1:14" ht="33" customHeight="1" x14ac:dyDescent="0.2">
      <c r="A470" s="80" t="s">
        <v>292</v>
      </c>
      <c r="B470" s="129">
        <v>0</v>
      </c>
      <c r="C470" s="129">
        <v>0</v>
      </c>
      <c r="D470" s="129">
        <v>0</v>
      </c>
      <c r="E470" s="129">
        <v>0</v>
      </c>
      <c r="F470" s="129">
        <v>0</v>
      </c>
      <c r="G470" s="129">
        <v>0</v>
      </c>
      <c r="H470" s="129">
        <v>0</v>
      </c>
      <c r="I470" s="129">
        <v>0</v>
      </c>
      <c r="J470" s="129">
        <v>0</v>
      </c>
      <c r="K470" s="129">
        <v>0</v>
      </c>
      <c r="L470" s="129">
        <v>0</v>
      </c>
      <c r="M470" s="129">
        <v>0</v>
      </c>
      <c r="N470" s="167">
        <v>0</v>
      </c>
    </row>
    <row r="471" spans="1:14" ht="33" customHeight="1" x14ac:dyDescent="0.2">
      <c r="A471" s="80" t="s">
        <v>293</v>
      </c>
      <c r="B471" s="129">
        <v>0</v>
      </c>
      <c r="C471" s="129">
        <v>0</v>
      </c>
      <c r="D471" s="129">
        <v>0</v>
      </c>
      <c r="E471" s="129">
        <v>0</v>
      </c>
      <c r="F471" s="129">
        <v>0</v>
      </c>
      <c r="G471" s="129">
        <v>0</v>
      </c>
      <c r="H471" s="129">
        <v>1838</v>
      </c>
      <c r="I471" s="129">
        <v>1771.48</v>
      </c>
      <c r="J471" s="129">
        <v>3317</v>
      </c>
      <c r="K471" s="129">
        <v>2883</v>
      </c>
      <c r="L471" s="129">
        <v>2042.02</v>
      </c>
      <c r="M471" s="129">
        <v>2583.5099999999989</v>
      </c>
      <c r="N471" s="167">
        <v>14435.009999999998</v>
      </c>
    </row>
    <row r="472" spans="1:14" ht="33" customHeight="1" thickBot="1" x14ac:dyDescent="0.25">
      <c r="A472" s="80" t="s">
        <v>294</v>
      </c>
      <c r="B472" s="129">
        <v>0</v>
      </c>
      <c r="C472" s="129">
        <v>0</v>
      </c>
      <c r="D472" s="129">
        <v>0</v>
      </c>
      <c r="E472" s="129">
        <v>0</v>
      </c>
      <c r="F472" s="129">
        <v>0</v>
      </c>
      <c r="G472" s="129">
        <v>0</v>
      </c>
      <c r="H472" s="129">
        <v>0</v>
      </c>
      <c r="I472" s="129">
        <v>0</v>
      </c>
      <c r="J472" s="129">
        <v>0</v>
      </c>
      <c r="K472" s="129">
        <v>0</v>
      </c>
      <c r="L472" s="129">
        <v>0</v>
      </c>
      <c r="M472" s="129">
        <v>0</v>
      </c>
      <c r="N472" s="167">
        <v>0</v>
      </c>
    </row>
    <row r="473" spans="1:14" ht="33" customHeight="1" thickBot="1" x14ac:dyDescent="0.25">
      <c r="A473" s="132" t="s">
        <v>295</v>
      </c>
      <c r="B473" s="133">
        <v>4221</v>
      </c>
      <c r="C473" s="133">
        <v>4196</v>
      </c>
      <c r="D473" s="133">
        <v>0</v>
      </c>
      <c r="E473" s="133">
        <v>5173.08</v>
      </c>
      <c r="F473" s="133">
        <v>5338</v>
      </c>
      <c r="G473" s="133">
        <v>8504</v>
      </c>
      <c r="H473" s="133">
        <v>12656</v>
      </c>
      <c r="I473" s="133">
        <v>7308</v>
      </c>
      <c r="J473" s="133">
        <v>9612</v>
      </c>
      <c r="K473" s="133">
        <v>20453</v>
      </c>
      <c r="L473" s="133">
        <v>15158.2</v>
      </c>
      <c r="M473" s="133">
        <v>8390.7099999999991</v>
      </c>
      <c r="N473" s="133">
        <v>101009.98999999999</v>
      </c>
    </row>
    <row r="474" spans="1:14" ht="33" customHeight="1" x14ac:dyDescent="0.2">
      <c r="A474" s="80" t="s">
        <v>296</v>
      </c>
      <c r="B474" s="129">
        <v>4221</v>
      </c>
      <c r="C474" s="129">
        <v>4196</v>
      </c>
      <c r="D474" s="129">
        <v>0</v>
      </c>
      <c r="E474" s="129">
        <v>5173.08</v>
      </c>
      <c r="F474" s="129">
        <v>5338</v>
      </c>
      <c r="G474" s="129">
        <v>8504</v>
      </c>
      <c r="H474" s="129">
        <v>12656</v>
      </c>
      <c r="I474" s="129">
        <v>7308</v>
      </c>
      <c r="J474" s="129">
        <v>9612</v>
      </c>
      <c r="K474" s="129">
        <v>20453</v>
      </c>
      <c r="L474" s="129">
        <v>15158.2</v>
      </c>
      <c r="M474" s="129">
        <v>8390.7099999999991</v>
      </c>
      <c r="N474" s="167">
        <v>101009.98999999999</v>
      </c>
    </row>
    <row r="475" spans="1:14" ht="33" customHeight="1" x14ac:dyDescent="0.2">
      <c r="A475" s="80" t="s">
        <v>297</v>
      </c>
      <c r="B475" s="129">
        <v>0</v>
      </c>
      <c r="C475" s="129">
        <v>0</v>
      </c>
      <c r="D475" s="129">
        <v>0</v>
      </c>
      <c r="E475" s="129">
        <v>0</v>
      </c>
      <c r="F475" s="129">
        <v>0</v>
      </c>
      <c r="G475" s="129">
        <v>0</v>
      </c>
      <c r="H475" s="129">
        <v>0</v>
      </c>
      <c r="I475" s="129">
        <v>0</v>
      </c>
      <c r="J475" s="129">
        <v>0</v>
      </c>
      <c r="K475" s="129">
        <v>0</v>
      </c>
      <c r="L475" s="129">
        <v>0</v>
      </c>
      <c r="M475" s="129">
        <v>0</v>
      </c>
      <c r="N475" s="167">
        <v>0</v>
      </c>
    </row>
    <row r="476" spans="1:14" ht="33" customHeight="1" x14ac:dyDescent="0.2">
      <c r="A476" s="80" t="s">
        <v>298</v>
      </c>
      <c r="B476" s="129">
        <v>0</v>
      </c>
      <c r="C476" s="129">
        <v>0</v>
      </c>
      <c r="D476" s="129">
        <v>0</v>
      </c>
      <c r="E476" s="129">
        <v>0</v>
      </c>
      <c r="F476" s="129">
        <v>0</v>
      </c>
      <c r="G476" s="129">
        <v>0</v>
      </c>
      <c r="H476" s="129">
        <v>0</v>
      </c>
      <c r="I476" s="129">
        <v>0</v>
      </c>
      <c r="J476" s="129">
        <v>0</v>
      </c>
      <c r="K476" s="129">
        <v>0</v>
      </c>
      <c r="L476" s="129">
        <v>0</v>
      </c>
      <c r="M476" s="129">
        <v>0</v>
      </c>
      <c r="N476" s="167">
        <v>0</v>
      </c>
    </row>
    <row r="477" spans="1:14" ht="33" customHeight="1" x14ac:dyDescent="0.2">
      <c r="A477" s="80" t="s">
        <v>299</v>
      </c>
      <c r="B477" s="129">
        <v>0</v>
      </c>
      <c r="C477" s="129">
        <v>0</v>
      </c>
      <c r="D477" s="129">
        <v>0</v>
      </c>
      <c r="E477" s="129">
        <v>0</v>
      </c>
      <c r="F477" s="129">
        <v>0</v>
      </c>
      <c r="G477" s="129">
        <v>0</v>
      </c>
      <c r="H477" s="129">
        <v>0</v>
      </c>
      <c r="I477" s="129">
        <v>0</v>
      </c>
      <c r="J477" s="129">
        <v>0</v>
      </c>
      <c r="K477" s="129">
        <v>0</v>
      </c>
      <c r="L477" s="129">
        <v>0</v>
      </c>
      <c r="M477" s="129">
        <v>0</v>
      </c>
      <c r="N477" s="167">
        <v>0</v>
      </c>
    </row>
    <row r="478" spans="1:14" ht="33" customHeight="1" x14ac:dyDescent="0.2">
      <c r="A478" s="80" t="s">
        <v>300</v>
      </c>
      <c r="B478" s="129">
        <v>0</v>
      </c>
      <c r="C478" s="129">
        <v>0</v>
      </c>
      <c r="D478" s="129">
        <v>0</v>
      </c>
      <c r="E478" s="129">
        <v>0</v>
      </c>
      <c r="F478" s="129">
        <v>0</v>
      </c>
      <c r="G478" s="129">
        <v>0</v>
      </c>
      <c r="H478" s="129">
        <v>0</v>
      </c>
      <c r="I478" s="129">
        <v>0</v>
      </c>
      <c r="J478" s="129">
        <v>0</v>
      </c>
      <c r="K478" s="129">
        <v>0</v>
      </c>
      <c r="L478" s="129">
        <v>0</v>
      </c>
      <c r="M478" s="129">
        <v>0</v>
      </c>
      <c r="N478" s="167">
        <v>0</v>
      </c>
    </row>
    <row r="479" spans="1:14" ht="33" customHeight="1" x14ac:dyDescent="0.2">
      <c r="A479" s="80" t="s">
        <v>301</v>
      </c>
      <c r="B479" s="129">
        <v>0</v>
      </c>
      <c r="C479" s="129">
        <v>0</v>
      </c>
      <c r="D479" s="129">
        <v>0</v>
      </c>
      <c r="E479" s="129">
        <v>0</v>
      </c>
      <c r="F479" s="129">
        <v>0</v>
      </c>
      <c r="G479" s="129">
        <v>0</v>
      </c>
      <c r="H479" s="129">
        <v>0</v>
      </c>
      <c r="I479" s="129">
        <v>0</v>
      </c>
      <c r="J479" s="129">
        <v>0</v>
      </c>
      <c r="K479" s="129">
        <v>0</v>
      </c>
      <c r="L479" s="129">
        <v>0</v>
      </c>
      <c r="M479" s="129">
        <v>0</v>
      </c>
      <c r="N479" s="167">
        <v>0</v>
      </c>
    </row>
    <row r="480" spans="1:14" ht="33" customHeight="1" thickBot="1" x14ac:dyDescent="0.25">
      <c r="A480" s="80" t="s">
        <v>302</v>
      </c>
      <c r="B480" s="129">
        <v>0</v>
      </c>
      <c r="C480" s="129">
        <v>0</v>
      </c>
      <c r="D480" s="129">
        <v>0</v>
      </c>
      <c r="E480" s="129">
        <v>0</v>
      </c>
      <c r="F480" s="129">
        <v>0</v>
      </c>
      <c r="G480" s="129">
        <v>0</v>
      </c>
      <c r="H480" s="129">
        <v>0</v>
      </c>
      <c r="I480" s="129">
        <v>0</v>
      </c>
      <c r="J480" s="129">
        <v>0</v>
      </c>
      <c r="K480" s="129">
        <v>0</v>
      </c>
      <c r="L480" s="129">
        <v>0</v>
      </c>
      <c r="M480" s="129">
        <v>0</v>
      </c>
      <c r="N480" s="167">
        <v>0</v>
      </c>
    </row>
    <row r="481" spans="1:14" ht="33" customHeight="1" thickBot="1" x14ac:dyDescent="0.25">
      <c r="A481" s="132" t="s">
        <v>303</v>
      </c>
      <c r="B481" s="133">
        <v>0</v>
      </c>
      <c r="C481" s="133">
        <v>0</v>
      </c>
      <c r="D481" s="133">
        <v>0</v>
      </c>
      <c r="E481" s="133">
        <v>0</v>
      </c>
      <c r="F481" s="133">
        <v>0</v>
      </c>
      <c r="G481" s="133">
        <v>0</v>
      </c>
      <c r="H481" s="133">
        <v>630</v>
      </c>
      <c r="I481" s="133">
        <v>3904</v>
      </c>
      <c r="J481" s="133">
        <v>5408</v>
      </c>
      <c r="K481" s="133">
        <v>3960</v>
      </c>
      <c r="L481" s="133">
        <v>4320</v>
      </c>
      <c r="M481" s="133">
        <v>2610</v>
      </c>
      <c r="N481" s="133">
        <v>20832</v>
      </c>
    </row>
    <row r="482" spans="1:14" ht="33" customHeight="1" x14ac:dyDescent="0.2">
      <c r="A482" s="80" t="s">
        <v>304</v>
      </c>
      <c r="B482" s="129">
        <v>0</v>
      </c>
      <c r="C482" s="129">
        <v>0</v>
      </c>
      <c r="D482" s="129">
        <v>0</v>
      </c>
      <c r="E482" s="129">
        <v>0</v>
      </c>
      <c r="F482" s="129">
        <v>0</v>
      </c>
      <c r="G482" s="129">
        <v>0</v>
      </c>
      <c r="H482" s="129">
        <v>0</v>
      </c>
      <c r="I482" s="129">
        <v>0</v>
      </c>
      <c r="J482" s="129">
        <v>0</v>
      </c>
      <c r="K482" s="129">
        <v>0</v>
      </c>
      <c r="L482" s="129">
        <v>0</v>
      </c>
      <c r="M482" s="129">
        <v>0</v>
      </c>
      <c r="N482" s="167">
        <v>0</v>
      </c>
    </row>
    <row r="483" spans="1:14" ht="33" customHeight="1" x14ac:dyDescent="0.2">
      <c r="A483" s="80" t="s">
        <v>305</v>
      </c>
      <c r="B483" s="129">
        <v>0</v>
      </c>
      <c r="C483" s="129">
        <v>0</v>
      </c>
      <c r="D483" s="129">
        <v>0</v>
      </c>
      <c r="E483" s="129">
        <v>0</v>
      </c>
      <c r="F483" s="129">
        <v>0</v>
      </c>
      <c r="G483" s="129">
        <v>0</v>
      </c>
      <c r="H483" s="129">
        <v>0</v>
      </c>
      <c r="I483" s="129">
        <v>0</v>
      </c>
      <c r="J483" s="129">
        <v>0</v>
      </c>
      <c r="K483" s="129">
        <v>0</v>
      </c>
      <c r="L483" s="129">
        <v>0</v>
      </c>
      <c r="M483" s="129">
        <v>0</v>
      </c>
      <c r="N483" s="167">
        <v>0</v>
      </c>
    </row>
    <row r="484" spans="1:14" ht="33" customHeight="1" x14ac:dyDescent="0.2">
      <c r="A484" s="80" t="s">
        <v>306</v>
      </c>
      <c r="B484" s="129">
        <v>0</v>
      </c>
      <c r="C484" s="129">
        <v>0</v>
      </c>
      <c r="D484" s="129">
        <v>0</v>
      </c>
      <c r="E484" s="129">
        <v>0</v>
      </c>
      <c r="F484" s="129">
        <v>0</v>
      </c>
      <c r="G484" s="129">
        <v>0</v>
      </c>
      <c r="H484" s="129">
        <v>630</v>
      </c>
      <c r="I484" s="129">
        <v>3904</v>
      </c>
      <c r="J484" s="129">
        <v>5408</v>
      </c>
      <c r="K484" s="129">
        <v>3960</v>
      </c>
      <c r="L484" s="129">
        <v>4320</v>
      </c>
      <c r="M484" s="129">
        <v>2610</v>
      </c>
      <c r="N484" s="167">
        <v>20832</v>
      </c>
    </row>
    <row r="485" spans="1:14" ht="33" customHeight="1" x14ac:dyDescent="0.2">
      <c r="A485" s="80" t="s">
        <v>307</v>
      </c>
      <c r="B485" s="129">
        <v>0</v>
      </c>
      <c r="C485" s="129">
        <v>0</v>
      </c>
      <c r="D485" s="129">
        <v>0</v>
      </c>
      <c r="E485" s="129">
        <v>0</v>
      </c>
      <c r="F485" s="129">
        <v>0</v>
      </c>
      <c r="G485" s="129">
        <v>0</v>
      </c>
      <c r="H485" s="129">
        <v>0</v>
      </c>
      <c r="I485" s="129">
        <v>0</v>
      </c>
      <c r="J485" s="129">
        <v>0</v>
      </c>
      <c r="K485" s="129">
        <v>0</v>
      </c>
      <c r="L485" s="129">
        <v>0</v>
      </c>
      <c r="M485" s="129">
        <v>0</v>
      </c>
      <c r="N485" s="167">
        <v>0</v>
      </c>
    </row>
    <row r="486" spans="1:14" ht="33" customHeight="1" x14ac:dyDescent="0.2">
      <c r="A486" s="80" t="s">
        <v>308</v>
      </c>
      <c r="B486" s="129">
        <v>0</v>
      </c>
      <c r="C486" s="129">
        <v>0</v>
      </c>
      <c r="D486" s="129">
        <v>0</v>
      </c>
      <c r="E486" s="129">
        <v>0</v>
      </c>
      <c r="F486" s="129">
        <v>0</v>
      </c>
      <c r="G486" s="129">
        <v>0</v>
      </c>
      <c r="H486" s="129">
        <v>0</v>
      </c>
      <c r="I486" s="129">
        <v>0</v>
      </c>
      <c r="J486" s="129">
        <v>0</v>
      </c>
      <c r="K486" s="129">
        <v>0</v>
      </c>
      <c r="L486" s="129">
        <v>0</v>
      </c>
      <c r="M486" s="129">
        <v>0</v>
      </c>
      <c r="N486" s="167">
        <v>0</v>
      </c>
    </row>
    <row r="487" spans="1:14" ht="33" customHeight="1" x14ac:dyDescent="0.2">
      <c r="A487" s="80" t="s">
        <v>309</v>
      </c>
      <c r="B487" s="129">
        <v>0</v>
      </c>
      <c r="C487" s="129">
        <v>0</v>
      </c>
      <c r="D487" s="129">
        <v>0</v>
      </c>
      <c r="E487" s="129">
        <v>0</v>
      </c>
      <c r="F487" s="129">
        <v>0</v>
      </c>
      <c r="G487" s="129">
        <v>0</v>
      </c>
      <c r="H487" s="129">
        <v>0</v>
      </c>
      <c r="I487" s="129">
        <v>0</v>
      </c>
      <c r="J487" s="129">
        <v>0</v>
      </c>
      <c r="K487" s="129">
        <v>0</v>
      </c>
      <c r="L487" s="129">
        <v>0</v>
      </c>
      <c r="M487" s="129">
        <v>0</v>
      </c>
      <c r="N487" s="167">
        <v>0</v>
      </c>
    </row>
    <row r="488" spans="1:14" ht="33" customHeight="1" x14ac:dyDescent="0.2">
      <c r="A488" s="80" t="s">
        <v>310</v>
      </c>
      <c r="B488" s="129">
        <v>0</v>
      </c>
      <c r="C488" s="129">
        <v>0</v>
      </c>
      <c r="D488" s="129">
        <v>0</v>
      </c>
      <c r="E488" s="129">
        <v>0</v>
      </c>
      <c r="F488" s="129">
        <v>0</v>
      </c>
      <c r="G488" s="129">
        <v>0</v>
      </c>
      <c r="H488" s="129">
        <v>0</v>
      </c>
      <c r="I488" s="129">
        <v>0</v>
      </c>
      <c r="J488" s="129">
        <v>0</v>
      </c>
      <c r="K488" s="129">
        <v>0</v>
      </c>
      <c r="L488" s="129">
        <v>0</v>
      </c>
      <c r="M488" s="129">
        <v>0</v>
      </c>
      <c r="N488" s="167">
        <v>0</v>
      </c>
    </row>
    <row r="489" spans="1:14" ht="33" customHeight="1" x14ac:dyDescent="0.2">
      <c r="A489" s="80" t="s">
        <v>311</v>
      </c>
      <c r="B489" s="129">
        <v>0</v>
      </c>
      <c r="C489" s="129">
        <v>0</v>
      </c>
      <c r="D489" s="129">
        <v>0</v>
      </c>
      <c r="E489" s="129">
        <v>0</v>
      </c>
      <c r="F489" s="129">
        <v>0</v>
      </c>
      <c r="G489" s="129">
        <v>0</v>
      </c>
      <c r="H489" s="129">
        <v>0</v>
      </c>
      <c r="I489" s="129">
        <v>0</v>
      </c>
      <c r="J489" s="129">
        <v>0</v>
      </c>
      <c r="K489" s="129">
        <v>0</v>
      </c>
      <c r="L489" s="129">
        <v>0</v>
      </c>
      <c r="M489" s="129">
        <v>0</v>
      </c>
      <c r="N489" s="167">
        <v>0</v>
      </c>
    </row>
    <row r="490" spans="1:14" ht="33" customHeight="1" x14ac:dyDescent="0.2">
      <c r="A490" s="80" t="s">
        <v>312</v>
      </c>
      <c r="B490" s="129">
        <v>0</v>
      </c>
      <c r="C490" s="129">
        <v>0</v>
      </c>
      <c r="D490" s="129">
        <v>0</v>
      </c>
      <c r="E490" s="129">
        <v>0</v>
      </c>
      <c r="F490" s="129">
        <v>0</v>
      </c>
      <c r="G490" s="129">
        <v>0</v>
      </c>
      <c r="H490" s="129">
        <v>0</v>
      </c>
      <c r="I490" s="129">
        <v>0</v>
      </c>
      <c r="J490" s="129">
        <v>0</v>
      </c>
      <c r="K490" s="129">
        <v>0</v>
      </c>
      <c r="L490" s="129">
        <v>0</v>
      </c>
      <c r="M490" s="129">
        <v>0</v>
      </c>
      <c r="N490" s="167">
        <v>0</v>
      </c>
    </row>
    <row r="491" spans="1:14" ht="33" customHeight="1" x14ac:dyDescent="0.2">
      <c r="A491" s="80" t="s">
        <v>313</v>
      </c>
      <c r="B491" s="129">
        <v>0</v>
      </c>
      <c r="C491" s="129">
        <v>0</v>
      </c>
      <c r="D491" s="129">
        <v>0</v>
      </c>
      <c r="E491" s="129">
        <v>0</v>
      </c>
      <c r="F491" s="129">
        <v>0</v>
      </c>
      <c r="G491" s="129">
        <v>0</v>
      </c>
      <c r="H491" s="129">
        <v>0</v>
      </c>
      <c r="I491" s="129">
        <v>0</v>
      </c>
      <c r="J491" s="129">
        <v>0</v>
      </c>
      <c r="K491" s="129">
        <v>0</v>
      </c>
      <c r="L491" s="129">
        <v>0</v>
      </c>
      <c r="M491" s="129">
        <v>0</v>
      </c>
      <c r="N491" s="167">
        <v>0</v>
      </c>
    </row>
    <row r="492" spans="1:14" ht="33" customHeight="1" x14ac:dyDescent="0.2">
      <c r="A492" s="80" t="s">
        <v>314</v>
      </c>
      <c r="B492" s="129">
        <v>0</v>
      </c>
      <c r="C492" s="129">
        <v>0</v>
      </c>
      <c r="D492" s="129">
        <v>0</v>
      </c>
      <c r="E492" s="129">
        <v>0</v>
      </c>
      <c r="F492" s="129">
        <v>0</v>
      </c>
      <c r="G492" s="129">
        <v>0</v>
      </c>
      <c r="H492" s="129">
        <v>0</v>
      </c>
      <c r="I492" s="129">
        <v>0</v>
      </c>
      <c r="J492" s="129">
        <v>0</v>
      </c>
      <c r="K492" s="129">
        <v>0</v>
      </c>
      <c r="L492" s="129">
        <v>0</v>
      </c>
      <c r="M492" s="129">
        <v>0</v>
      </c>
      <c r="N492" s="167">
        <v>0</v>
      </c>
    </row>
    <row r="493" spans="1:14" ht="33" customHeight="1" x14ac:dyDescent="0.2">
      <c r="A493" s="80" t="s">
        <v>315</v>
      </c>
      <c r="B493" s="129">
        <v>0</v>
      </c>
      <c r="C493" s="129">
        <v>0</v>
      </c>
      <c r="D493" s="129">
        <v>0</v>
      </c>
      <c r="E493" s="129">
        <v>0</v>
      </c>
      <c r="F493" s="129">
        <v>0</v>
      </c>
      <c r="G493" s="129">
        <v>0</v>
      </c>
      <c r="H493" s="129">
        <v>0</v>
      </c>
      <c r="I493" s="129">
        <v>0</v>
      </c>
      <c r="J493" s="129">
        <v>0</v>
      </c>
      <c r="K493" s="129">
        <v>0</v>
      </c>
      <c r="L493" s="129">
        <v>0</v>
      </c>
      <c r="M493" s="129">
        <v>0</v>
      </c>
      <c r="N493" s="167">
        <v>0</v>
      </c>
    </row>
    <row r="494" spans="1:14" ht="33" customHeight="1" x14ac:dyDescent="0.2">
      <c r="A494" s="80" t="s">
        <v>316</v>
      </c>
      <c r="B494" s="129">
        <v>0</v>
      </c>
      <c r="C494" s="129">
        <v>0</v>
      </c>
      <c r="D494" s="129">
        <v>0</v>
      </c>
      <c r="E494" s="129">
        <v>0</v>
      </c>
      <c r="F494" s="129">
        <v>0</v>
      </c>
      <c r="G494" s="129">
        <v>0</v>
      </c>
      <c r="H494" s="129">
        <v>0</v>
      </c>
      <c r="I494" s="129">
        <v>0</v>
      </c>
      <c r="J494" s="129">
        <v>0</v>
      </c>
      <c r="K494" s="129">
        <v>0</v>
      </c>
      <c r="L494" s="129">
        <v>0</v>
      </c>
      <c r="M494" s="129">
        <v>0</v>
      </c>
      <c r="N494" s="167">
        <v>0</v>
      </c>
    </row>
    <row r="495" spans="1:14" ht="33" customHeight="1" x14ac:dyDescent="0.2">
      <c r="A495" s="80" t="s">
        <v>317</v>
      </c>
      <c r="B495" s="129">
        <v>0</v>
      </c>
      <c r="C495" s="129">
        <v>0</v>
      </c>
      <c r="D495" s="129">
        <v>0</v>
      </c>
      <c r="E495" s="129">
        <v>0</v>
      </c>
      <c r="F495" s="129">
        <v>0</v>
      </c>
      <c r="G495" s="129">
        <v>0</v>
      </c>
      <c r="H495" s="129">
        <v>0</v>
      </c>
      <c r="I495" s="129">
        <v>0</v>
      </c>
      <c r="J495" s="129">
        <v>0</v>
      </c>
      <c r="K495" s="129">
        <v>0</v>
      </c>
      <c r="L495" s="129">
        <v>0</v>
      </c>
      <c r="M495" s="129">
        <v>0</v>
      </c>
      <c r="N495" s="167">
        <v>0</v>
      </c>
    </row>
    <row r="496" spans="1:14" ht="33" customHeight="1" thickBot="1" x14ac:dyDescent="0.25">
      <c r="A496" s="80" t="s">
        <v>318</v>
      </c>
      <c r="B496" s="129">
        <v>0</v>
      </c>
      <c r="C496" s="129">
        <v>0</v>
      </c>
      <c r="D496" s="129">
        <v>0</v>
      </c>
      <c r="E496" s="129">
        <v>0</v>
      </c>
      <c r="F496" s="129">
        <v>0</v>
      </c>
      <c r="G496" s="129">
        <v>0</v>
      </c>
      <c r="H496" s="129">
        <v>0</v>
      </c>
      <c r="I496" s="129">
        <v>0</v>
      </c>
      <c r="J496" s="129">
        <v>0</v>
      </c>
      <c r="K496" s="129">
        <v>0</v>
      </c>
      <c r="L496" s="129">
        <v>0</v>
      </c>
      <c r="M496" s="129">
        <v>0</v>
      </c>
      <c r="N496" s="167">
        <v>0</v>
      </c>
    </row>
    <row r="497" spans="1:14" ht="33" customHeight="1" thickBot="1" x14ac:dyDescent="0.25">
      <c r="A497" s="132" t="s">
        <v>319</v>
      </c>
      <c r="B497" s="133">
        <v>0</v>
      </c>
      <c r="C497" s="133">
        <v>0</v>
      </c>
      <c r="D497" s="133">
        <v>0</v>
      </c>
      <c r="E497" s="133">
        <v>0</v>
      </c>
      <c r="F497" s="133">
        <v>0</v>
      </c>
      <c r="G497" s="133">
        <v>0</v>
      </c>
      <c r="H497" s="133">
        <v>0</v>
      </c>
      <c r="I497" s="133">
        <v>0</v>
      </c>
      <c r="J497" s="133">
        <v>0</v>
      </c>
      <c r="K497" s="133">
        <v>0</v>
      </c>
      <c r="L497" s="133">
        <v>0</v>
      </c>
      <c r="M497" s="133">
        <v>0</v>
      </c>
      <c r="N497" s="133">
        <v>0</v>
      </c>
    </row>
    <row r="498" spans="1:14" ht="33" customHeight="1" x14ac:dyDescent="0.2">
      <c r="A498" s="80" t="s">
        <v>320</v>
      </c>
      <c r="B498" s="129">
        <v>0</v>
      </c>
      <c r="C498" s="129">
        <v>0</v>
      </c>
      <c r="D498" s="129">
        <v>0</v>
      </c>
      <c r="E498" s="129">
        <v>0</v>
      </c>
      <c r="F498" s="129">
        <v>0</v>
      </c>
      <c r="G498" s="129">
        <v>0</v>
      </c>
      <c r="H498" s="129">
        <v>0</v>
      </c>
      <c r="I498" s="129">
        <v>0</v>
      </c>
      <c r="J498" s="129">
        <v>0</v>
      </c>
      <c r="K498" s="129">
        <v>0</v>
      </c>
      <c r="L498" s="129">
        <v>0</v>
      </c>
      <c r="M498" s="129">
        <v>0</v>
      </c>
      <c r="N498" s="167">
        <v>0</v>
      </c>
    </row>
    <row r="499" spans="1:14" ht="33" customHeight="1" x14ac:dyDescent="0.2">
      <c r="A499" s="80" t="s">
        <v>321</v>
      </c>
      <c r="B499" s="129">
        <v>0</v>
      </c>
      <c r="C499" s="129">
        <v>0</v>
      </c>
      <c r="D499" s="129">
        <v>0</v>
      </c>
      <c r="E499" s="129">
        <v>0</v>
      </c>
      <c r="F499" s="129">
        <v>0</v>
      </c>
      <c r="G499" s="129">
        <v>0</v>
      </c>
      <c r="H499" s="129">
        <v>0</v>
      </c>
      <c r="I499" s="129">
        <v>0</v>
      </c>
      <c r="J499" s="129">
        <v>0</v>
      </c>
      <c r="K499" s="129">
        <v>0</v>
      </c>
      <c r="L499" s="129">
        <v>0</v>
      </c>
      <c r="M499" s="129">
        <v>0</v>
      </c>
      <c r="N499" s="167">
        <v>0</v>
      </c>
    </row>
    <row r="500" spans="1:14" ht="33" customHeight="1" x14ac:dyDescent="0.2">
      <c r="A500" s="80" t="s">
        <v>322</v>
      </c>
      <c r="B500" s="129">
        <v>0</v>
      </c>
      <c r="C500" s="129">
        <v>0</v>
      </c>
      <c r="D500" s="129">
        <v>0</v>
      </c>
      <c r="E500" s="129">
        <v>0</v>
      </c>
      <c r="F500" s="129">
        <v>0</v>
      </c>
      <c r="G500" s="129">
        <v>0</v>
      </c>
      <c r="H500" s="129">
        <v>0</v>
      </c>
      <c r="I500" s="129">
        <v>0</v>
      </c>
      <c r="J500" s="129">
        <v>0</v>
      </c>
      <c r="K500" s="129">
        <v>0</v>
      </c>
      <c r="L500" s="129">
        <v>0</v>
      </c>
      <c r="M500" s="129">
        <v>0</v>
      </c>
      <c r="N500" s="167">
        <v>0</v>
      </c>
    </row>
    <row r="501" spans="1:14" ht="33" customHeight="1" x14ac:dyDescent="0.2">
      <c r="A501" s="80" t="s">
        <v>323</v>
      </c>
      <c r="B501" s="129">
        <v>0</v>
      </c>
      <c r="C501" s="129">
        <v>0</v>
      </c>
      <c r="D501" s="129">
        <v>0</v>
      </c>
      <c r="E501" s="129">
        <v>0</v>
      </c>
      <c r="F501" s="129">
        <v>0</v>
      </c>
      <c r="G501" s="129">
        <v>0</v>
      </c>
      <c r="H501" s="129">
        <v>0</v>
      </c>
      <c r="I501" s="129">
        <v>0</v>
      </c>
      <c r="J501" s="129">
        <v>0</v>
      </c>
      <c r="K501" s="129">
        <v>0</v>
      </c>
      <c r="L501" s="129">
        <v>0</v>
      </c>
      <c r="M501" s="129">
        <v>0</v>
      </c>
      <c r="N501" s="167">
        <v>0</v>
      </c>
    </row>
    <row r="502" spans="1:14" ht="33" customHeight="1" x14ac:dyDescent="0.2">
      <c r="A502" s="80" t="s">
        <v>324</v>
      </c>
      <c r="B502" s="129">
        <v>0</v>
      </c>
      <c r="C502" s="129">
        <v>0</v>
      </c>
      <c r="D502" s="129">
        <v>0</v>
      </c>
      <c r="E502" s="129">
        <v>0</v>
      </c>
      <c r="F502" s="129">
        <v>0</v>
      </c>
      <c r="G502" s="129">
        <v>0</v>
      </c>
      <c r="H502" s="129">
        <v>0</v>
      </c>
      <c r="I502" s="129">
        <v>0</v>
      </c>
      <c r="J502" s="129">
        <v>0</v>
      </c>
      <c r="K502" s="129">
        <v>0</v>
      </c>
      <c r="L502" s="129">
        <v>0</v>
      </c>
      <c r="M502" s="129">
        <v>0</v>
      </c>
      <c r="N502" s="167">
        <v>0</v>
      </c>
    </row>
    <row r="503" spans="1:14" ht="33" customHeight="1" thickBot="1" x14ac:dyDescent="0.25">
      <c r="A503" s="80" t="s">
        <v>255</v>
      </c>
      <c r="B503" s="129">
        <v>0</v>
      </c>
      <c r="C503" s="129">
        <v>0</v>
      </c>
      <c r="D503" s="129">
        <v>0</v>
      </c>
      <c r="E503" s="129">
        <v>0</v>
      </c>
      <c r="F503" s="129">
        <v>0</v>
      </c>
      <c r="G503" s="129">
        <v>0</v>
      </c>
      <c r="H503" s="129">
        <v>0</v>
      </c>
      <c r="I503" s="129">
        <v>0</v>
      </c>
      <c r="J503" s="129">
        <v>0</v>
      </c>
      <c r="K503" s="129">
        <v>0</v>
      </c>
      <c r="L503" s="129">
        <v>0</v>
      </c>
      <c r="M503" s="129">
        <v>0</v>
      </c>
      <c r="N503" s="167">
        <v>0</v>
      </c>
    </row>
    <row r="504" spans="1:14" ht="33" customHeight="1" thickBot="1" x14ac:dyDescent="0.25">
      <c r="A504" s="132" t="s">
        <v>325</v>
      </c>
      <c r="B504" s="133">
        <v>0</v>
      </c>
      <c r="C504" s="133">
        <v>0</v>
      </c>
      <c r="D504" s="133">
        <v>0</v>
      </c>
      <c r="E504" s="133">
        <v>0</v>
      </c>
      <c r="F504" s="133">
        <v>0</v>
      </c>
      <c r="G504" s="133">
        <v>0</v>
      </c>
      <c r="H504" s="133">
        <v>0</v>
      </c>
      <c r="I504" s="133">
        <v>0</v>
      </c>
      <c r="J504" s="133">
        <v>0</v>
      </c>
      <c r="K504" s="133">
        <v>0</v>
      </c>
      <c r="L504" s="133">
        <v>0</v>
      </c>
      <c r="M504" s="133">
        <v>0</v>
      </c>
      <c r="N504" s="133">
        <v>0</v>
      </c>
    </row>
    <row r="505" spans="1:14" ht="33" customHeight="1" x14ac:dyDescent="0.2">
      <c r="A505" s="80" t="s">
        <v>326</v>
      </c>
      <c r="B505" s="129">
        <v>0</v>
      </c>
      <c r="C505" s="129">
        <v>0</v>
      </c>
      <c r="D505" s="129">
        <v>0</v>
      </c>
      <c r="E505" s="129">
        <v>0</v>
      </c>
      <c r="F505" s="129">
        <v>0</v>
      </c>
      <c r="G505" s="129">
        <v>0</v>
      </c>
      <c r="H505" s="129">
        <v>0</v>
      </c>
      <c r="I505" s="129">
        <v>0</v>
      </c>
      <c r="J505" s="129">
        <v>0</v>
      </c>
      <c r="K505" s="129">
        <v>0</v>
      </c>
      <c r="L505" s="129">
        <v>0</v>
      </c>
      <c r="M505" s="129">
        <v>0</v>
      </c>
      <c r="N505" s="129">
        <v>0</v>
      </c>
    </row>
    <row r="506" spans="1:14" ht="33" customHeight="1" x14ac:dyDescent="0.2">
      <c r="A506" s="80" t="s">
        <v>327</v>
      </c>
      <c r="B506" s="129">
        <v>0</v>
      </c>
      <c r="C506" s="129">
        <v>0</v>
      </c>
      <c r="D506" s="129">
        <v>0</v>
      </c>
      <c r="E506" s="129">
        <v>0</v>
      </c>
      <c r="F506" s="129">
        <v>0</v>
      </c>
      <c r="G506" s="129">
        <v>0</v>
      </c>
      <c r="H506" s="129">
        <v>0</v>
      </c>
      <c r="I506" s="129">
        <v>0</v>
      </c>
      <c r="J506" s="129">
        <v>0</v>
      </c>
      <c r="K506" s="129">
        <v>0</v>
      </c>
      <c r="L506" s="129">
        <v>0</v>
      </c>
      <c r="M506" s="129">
        <v>0</v>
      </c>
      <c r="N506" s="129">
        <v>0</v>
      </c>
    </row>
    <row r="507" spans="1:14" ht="33" customHeight="1" x14ac:dyDescent="0.2">
      <c r="A507" s="80" t="s">
        <v>328</v>
      </c>
      <c r="B507" s="129">
        <v>0</v>
      </c>
      <c r="C507" s="129">
        <v>0</v>
      </c>
      <c r="D507" s="129">
        <v>0</v>
      </c>
      <c r="E507" s="129">
        <v>0</v>
      </c>
      <c r="F507" s="129">
        <v>0</v>
      </c>
      <c r="G507" s="129">
        <v>0</v>
      </c>
      <c r="H507" s="129">
        <v>0</v>
      </c>
      <c r="I507" s="129">
        <v>0</v>
      </c>
      <c r="J507" s="129">
        <v>0</v>
      </c>
      <c r="K507" s="129">
        <v>0</v>
      </c>
      <c r="L507" s="129">
        <v>0</v>
      </c>
      <c r="M507" s="129">
        <v>0</v>
      </c>
      <c r="N507" s="129">
        <v>0</v>
      </c>
    </row>
    <row r="508" spans="1:14" ht="33" customHeight="1" thickBot="1" x14ac:dyDescent="0.25">
      <c r="A508" s="80" t="s">
        <v>255</v>
      </c>
      <c r="B508" s="129">
        <v>0</v>
      </c>
      <c r="C508" s="129">
        <v>0</v>
      </c>
      <c r="D508" s="129">
        <v>0</v>
      </c>
      <c r="E508" s="129">
        <v>0</v>
      </c>
      <c r="F508" s="129">
        <v>0</v>
      </c>
      <c r="G508" s="129">
        <v>0</v>
      </c>
      <c r="H508" s="129">
        <v>0</v>
      </c>
      <c r="I508" s="129">
        <v>0</v>
      </c>
      <c r="J508" s="129">
        <v>0</v>
      </c>
      <c r="K508" s="129">
        <v>0</v>
      </c>
      <c r="L508" s="129">
        <v>0</v>
      </c>
      <c r="M508" s="129">
        <v>0</v>
      </c>
      <c r="N508" s="129">
        <v>0</v>
      </c>
    </row>
    <row r="509" spans="1:14" ht="33" customHeight="1" thickBot="1" x14ac:dyDescent="0.25">
      <c r="A509" s="132" t="s">
        <v>329</v>
      </c>
      <c r="B509" s="133">
        <v>0</v>
      </c>
      <c r="C509" s="133">
        <v>0</v>
      </c>
      <c r="D509" s="133">
        <v>0</v>
      </c>
      <c r="E509" s="133">
        <v>0</v>
      </c>
      <c r="F509" s="133">
        <v>0</v>
      </c>
      <c r="G509" s="133">
        <v>0</v>
      </c>
      <c r="H509" s="133">
        <v>0</v>
      </c>
      <c r="I509" s="133">
        <v>0</v>
      </c>
      <c r="J509" s="133">
        <v>0</v>
      </c>
      <c r="K509" s="133">
        <v>0</v>
      </c>
      <c r="L509" s="133">
        <v>0</v>
      </c>
      <c r="M509" s="133">
        <v>0</v>
      </c>
      <c r="N509" s="133">
        <v>0</v>
      </c>
    </row>
    <row r="510" spans="1:14" ht="33" customHeight="1" x14ac:dyDescent="0.2">
      <c r="A510" s="80" t="s">
        <v>330</v>
      </c>
      <c r="B510" s="129">
        <v>0</v>
      </c>
      <c r="C510" s="129">
        <v>0</v>
      </c>
      <c r="D510" s="129">
        <v>0</v>
      </c>
      <c r="E510" s="129">
        <v>0</v>
      </c>
      <c r="F510" s="129">
        <v>0</v>
      </c>
      <c r="G510" s="129">
        <v>0</v>
      </c>
      <c r="H510" s="129">
        <v>0</v>
      </c>
      <c r="I510" s="129">
        <v>0</v>
      </c>
      <c r="J510" s="129">
        <v>0</v>
      </c>
      <c r="K510" s="129">
        <v>0</v>
      </c>
      <c r="L510" s="129">
        <v>0</v>
      </c>
      <c r="M510" s="129">
        <v>0</v>
      </c>
      <c r="N510" s="167">
        <v>0</v>
      </c>
    </row>
    <row r="511" spans="1:14" ht="33" customHeight="1" x14ac:dyDescent="0.2">
      <c r="A511" s="80" t="s">
        <v>331</v>
      </c>
      <c r="B511" s="129">
        <v>0</v>
      </c>
      <c r="C511" s="129">
        <v>0</v>
      </c>
      <c r="D511" s="129">
        <v>0</v>
      </c>
      <c r="E511" s="129">
        <v>0</v>
      </c>
      <c r="F511" s="129">
        <v>0</v>
      </c>
      <c r="G511" s="129">
        <v>0</v>
      </c>
      <c r="H511" s="129">
        <v>0</v>
      </c>
      <c r="I511" s="129">
        <v>0</v>
      </c>
      <c r="J511" s="129">
        <v>0</v>
      </c>
      <c r="K511" s="129">
        <v>0</v>
      </c>
      <c r="L511" s="129">
        <v>0</v>
      </c>
      <c r="M511" s="129">
        <v>0</v>
      </c>
      <c r="N511" s="167">
        <v>0</v>
      </c>
    </row>
    <row r="512" spans="1:14" ht="33" customHeight="1" x14ac:dyDescent="0.2">
      <c r="A512" s="80" t="s">
        <v>332</v>
      </c>
      <c r="B512" s="129">
        <v>0</v>
      </c>
      <c r="C512" s="129">
        <v>0</v>
      </c>
      <c r="D512" s="129">
        <v>0</v>
      </c>
      <c r="E512" s="129">
        <v>0</v>
      </c>
      <c r="F512" s="129">
        <v>0</v>
      </c>
      <c r="G512" s="129">
        <v>0</v>
      </c>
      <c r="H512" s="129">
        <v>0</v>
      </c>
      <c r="I512" s="129">
        <v>0</v>
      </c>
      <c r="J512" s="129">
        <v>0</v>
      </c>
      <c r="K512" s="129">
        <v>0</v>
      </c>
      <c r="L512" s="129">
        <v>0</v>
      </c>
      <c r="M512" s="129">
        <v>0</v>
      </c>
      <c r="N512" s="167">
        <v>0</v>
      </c>
    </row>
    <row r="513" spans="1:14" ht="33" customHeight="1" x14ac:dyDescent="0.2">
      <c r="A513" s="80" t="s">
        <v>333</v>
      </c>
      <c r="B513" s="129">
        <v>0</v>
      </c>
      <c r="C513" s="129">
        <v>0</v>
      </c>
      <c r="D513" s="129">
        <v>0</v>
      </c>
      <c r="E513" s="129">
        <v>0</v>
      </c>
      <c r="F513" s="129">
        <v>0</v>
      </c>
      <c r="G513" s="129">
        <v>0</v>
      </c>
      <c r="H513" s="129">
        <v>0</v>
      </c>
      <c r="I513" s="129">
        <v>0</v>
      </c>
      <c r="J513" s="129">
        <v>0</v>
      </c>
      <c r="K513" s="129">
        <v>0</v>
      </c>
      <c r="L513" s="129">
        <v>0</v>
      </c>
      <c r="M513" s="129">
        <v>0</v>
      </c>
      <c r="N513" s="167">
        <v>0</v>
      </c>
    </row>
    <row r="514" spans="1:14" ht="33" customHeight="1" x14ac:dyDescent="0.2">
      <c r="A514" s="80" t="s">
        <v>334</v>
      </c>
      <c r="B514" s="129">
        <v>0</v>
      </c>
      <c r="C514" s="129">
        <v>0</v>
      </c>
      <c r="D514" s="129">
        <v>0</v>
      </c>
      <c r="E514" s="129">
        <v>0</v>
      </c>
      <c r="F514" s="129">
        <v>0</v>
      </c>
      <c r="G514" s="129">
        <v>0</v>
      </c>
      <c r="H514" s="129">
        <v>0</v>
      </c>
      <c r="I514" s="129">
        <v>0</v>
      </c>
      <c r="J514" s="129">
        <v>0</v>
      </c>
      <c r="K514" s="129">
        <v>0</v>
      </c>
      <c r="L514" s="129">
        <v>0</v>
      </c>
      <c r="M514" s="129">
        <v>0</v>
      </c>
      <c r="N514" s="167">
        <v>0</v>
      </c>
    </row>
    <row r="515" spans="1:14" ht="33" customHeight="1" x14ac:dyDescent="0.2">
      <c r="A515" s="80" t="s">
        <v>335</v>
      </c>
      <c r="B515" s="129">
        <v>0</v>
      </c>
      <c r="C515" s="129">
        <v>0</v>
      </c>
      <c r="D515" s="129">
        <v>0</v>
      </c>
      <c r="E515" s="129">
        <v>0</v>
      </c>
      <c r="F515" s="129">
        <v>0</v>
      </c>
      <c r="G515" s="129">
        <v>0</v>
      </c>
      <c r="H515" s="129">
        <v>0</v>
      </c>
      <c r="I515" s="129">
        <v>0</v>
      </c>
      <c r="J515" s="129">
        <v>0</v>
      </c>
      <c r="K515" s="129">
        <v>0</v>
      </c>
      <c r="L515" s="129">
        <v>0</v>
      </c>
      <c r="M515" s="129">
        <v>0</v>
      </c>
      <c r="N515" s="167">
        <v>0</v>
      </c>
    </row>
    <row r="516" spans="1:14" ht="33" customHeight="1" x14ac:dyDescent="0.2">
      <c r="A516" s="80" t="s">
        <v>334</v>
      </c>
      <c r="B516" s="129">
        <v>0</v>
      </c>
      <c r="C516" s="129">
        <v>0</v>
      </c>
      <c r="D516" s="129">
        <v>0</v>
      </c>
      <c r="E516" s="129">
        <v>0</v>
      </c>
      <c r="F516" s="129">
        <v>0</v>
      </c>
      <c r="G516" s="129">
        <v>0</v>
      </c>
      <c r="H516" s="129">
        <v>0</v>
      </c>
      <c r="I516" s="129">
        <v>0</v>
      </c>
      <c r="J516" s="129">
        <v>0</v>
      </c>
      <c r="K516" s="129">
        <v>0</v>
      </c>
      <c r="L516" s="129">
        <v>0</v>
      </c>
      <c r="M516" s="129">
        <v>0</v>
      </c>
      <c r="N516" s="167">
        <v>0</v>
      </c>
    </row>
    <row r="517" spans="1:14" ht="33" customHeight="1" thickBot="1" x14ac:dyDescent="0.25">
      <c r="A517" s="80" t="s">
        <v>255</v>
      </c>
      <c r="B517" s="129">
        <v>0</v>
      </c>
      <c r="C517" s="129">
        <v>0</v>
      </c>
      <c r="D517" s="129">
        <v>0</v>
      </c>
      <c r="E517" s="129">
        <v>0</v>
      </c>
      <c r="F517" s="129">
        <v>0</v>
      </c>
      <c r="G517" s="129">
        <v>0</v>
      </c>
      <c r="H517" s="129">
        <v>0</v>
      </c>
      <c r="I517" s="129">
        <v>0</v>
      </c>
      <c r="J517" s="129">
        <v>0</v>
      </c>
      <c r="K517" s="129">
        <v>0</v>
      </c>
      <c r="L517" s="129">
        <v>0</v>
      </c>
      <c r="M517" s="129">
        <v>0</v>
      </c>
      <c r="N517" s="167">
        <v>0</v>
      </c>
    </row>
    <row r="518" spans="1:14" ht="33" customHeight="1" thickBot="1" x14ac:dyDescent="0.25">
      <c r="A518" s="132" t="s">
        <v>336</v>
      </c>
      <c r="B518" s="133">
        <v>0</v>
      </c>
      <c r="C518" s="133">
        <v>0</v>
      </c>
      <c r="D518" s="133">
        <v>0</v>
      </c>
      <c r="E518" s="133">
        <v>0</v>
      </c>
      <c r="F518" s="133">
        <v>0</v>
      </c>
      <c r="G518" s="133">
        <v>0</v>
      </c>
      <c r="H518" s="133">
        <v>0</v>
      </c>
      <c r="I518" s="133">
        <v>0</v>
      </c>
      <c r="J518" s="133">
        <v>0</v>
      </c>
      <c r="K518" s="133">
        <v>0</v>
      </c>
      <c r="L518" s="133">
        <v>0</v>
      </c>
      <c r="M518" s="133">
        <v>0</v>
      </c>
      <c r="N518" s="133">
        <v>0</v>
      </c>
    </row>
    <row r="519" spans="1:14" ht="33" customHeight="1" x14ac:dyDescent="0.2">
      <c r="A519" s="80" t="s">
        <v>337</v>
      </c>
      <c r="B519" s="129">
        <v>0</v>
      </c>
      <c r="C519" s="129">
        <v>0</v>
      </c>
      <c r="D519" s="129">
        <v>0</v>
      </c>
      <c r="E519" s="129">
        <v>0</v>
      </c>
      <c r="F519" s="129">
        <v>0</v>
      </c>
      <c r="G519" s="129">
        <v>0</v>
      </c>
      <c r="H519" s="129">
        <v>0</v>
      </c>
      <c r="I519" s="129">
        <v>0</v>
      </c>
      <c r="J519" s="129">
        <v>0</v>
      </c>
      <c r="K519" s="129">
        <v>0</v>
      </c>
      <c r="L519" s="129">
        <v>0</v>
      </c>
      <c r="M519" s="129">
        <v>0</v>
      </c>
      <c r="N519" s="167">
        <v>0</v>
      </c>
    </row>
    <row r="520" spans="1:14" ht="33" customHeight="1" x14ac:dyDescent="0.2">
      <c r="A520" s="80" t="s">
        <v>338</v>
      </c>
      <c r="B520" s="129">
        <v>0</v>
      </c>
      <c r="C520" s="129">
        <v>0</v>
      </c>
      <c r="D520" s="129">
        <v>0</v>
      </c>
      <c r="E520" s="129">
        <v>0</v>
      </c>
      <c r="F520" s="129">
        <v>0</v>
      </c>
      <c r="G520" s="129">
        <v>0</v>
      </c>
      <c r="H520" s="129">
        <v>0</v>
      </c>
      <c r="I520" s="129">
        <v>0</v>
      </c>
      <c r="J520" s="129">
        <v>0</v>
      </c>
      <c r="K520" s="129">
        <v>0</v>
      </c>
      <c r="L520" s="129">
        <v>0</v>
      </c>
      <c r="M520" s="129">
        <v>0</v>
      </c>
      <c r="N520" s="167">
        <v>0</v>
      </c>
    </row>
    <row r="521" spans="1:14" ht="33" customHeight="1" thickBot="1" x14ac:dyDescent="0.25">
      <c r="A521" s="80" t="s">
        <v>255</v>
      </c>
      <c r="B521" s="129">
        <v>0</v>
      </c>
      <c r="C521" s="129">
        <v>0</v>
      </c>
      <c r="D521" s="129">
        <v>0</v>
      </c>
      <c r="E521" s="129">
        <v>0</v>
      </c>
      <c r="F521" s="129">
        <v>0</v>
      </c>
      <c r="G521" s="129">
        <v>0</v>
      </c>
      <c r="H521" s="129">
        <v>0</v>
      </c>
      <c r="I521" s="129">
        <v>0</v>
      </c>
      <c r="J521" s="129">
        <v>0</v>
      </c>
      <c r="K521" s="129">
        <v>0</v>
      </c>
      <c r="L521" s="129">
        <v>0</v>
      </c>
      <c r="M521" s="129">
        <v>0</v>
      </c>
      <c r="N521" s="167">
        <v>0</v>
      </c>
    </row>
    <row r="522" spans="1:14" ht="33" customHeight="1" thickBot="1" x14ac:dyDescent="0.25">
      <c r="A522" s="132" t="s">
        <v>339</v>
      </c>
      <c r="B522" s="133">
        <v>0</v>
      </c>
      <c r="C522" s="133">
        <v>0</v>
      </c>
      <c r="D522" s="133">
        <v>0</v>
      </c>
      <c r="E522" s="133">
        <v>0</v>
      </c>
      <c r="F522" s="133">
        <v>0</v>
      </c>
      <c r="G522" s="133">
        <v>0</v>
      </c>
      <c r="H522" s="133">
        <v>0</v>
      </c>
      <c r="I522" s="133">
        <v>0</v>
      </c>
      <c r="J522" s="133">
        <v>0</v>
      </c>
      <c r="K522" s="133">
        <v>0</v>
      </c>
      <c r="L522" s="133">
        <v>300</v>
      </c>
      <c r="M522" s="133">
        <v>0</v>
      </c>
      <c r="N522" s="133">
        <v>300</v>
      </c>
    </row>
    <row r="523" spans="1:14" ht="33" customHeight="1" thickBot="1" x14ac:dyDescent="0.25">
      <c r="A523" s="81" t="s">
        <v>339</v>
      </c>
      <c r="B523" s="138">
        <v>0</v>
      </c>
      <c r="C523" s="138">
        <v>0</v>
      </c>
      <c r="D523" s="138">
        <v>0</v>
      </c>
      <c r="E523" s="138">
        <v>0</v>
      </c>
      <c r="F523" s="138">
        <v>0</v>
      </c>
      <c r="G523" s="138">
        <v>0</v>
      </c>
      <c r="H523" s="138">
        <v>0</v>
      </c>
      <c r="I523" s="138">
        <v>0</v>
      </c>
      <c r="J523" s="138">
        <v>0</v>
      </c>
      <c r="K523" s="138">
        <v>0</v>
      </c>
      <c r="L523" s="138">
        <v>300</v>
      </c>
      <c r="M523" s="138">
        <v>0</v>
      </c>
      <c r="N523" s="168">
        <v>300</v>
      </c>
    </row>
    <row r="524" spans="1:14" ht="33" customHeight="1" thickBot="1" x14ac:dyDescent="0.25">
      <c r="A524" s="169" t="s">
        <v>250</v>
      </c>
      <c r="B524" s="141">
        <v>15230</v>
      </c>
      <c r="C524" s="141">
        <v>11487</v>
      </c>
      <c r="D524" s="141">
        <v>4212</v>
      </c>
      <c r="E524" s="141">
        <v>31444.080000000002</v>
      </c>
      <c r="F524" s="141">
        <v>31956</v>
      </c>
      <c r="G524" s="141">
        <v>30724</v>
      </c>
      <c r="H524" s="141">
        <v>30847</v>
      </c>
      <c r="I524" s="141">
        <v>31285.48</v>
      </c>
      <c r="J524" s="141">
        <v>34431</v>
      </c>
      <c r="K524" s="141">
        <v>42557</v>
      </c>
      <c r="L524" s="141">
        <v>40902.06</v>
      </c>
      <c r="M524" s="141">
        <v>32186.319999999996</v>
      </c>
      <c r="N524" s="141">
        <v>337261.94000000006</v>
      </c>
    </row>
    <row r="525" spans="1:14" ht="33" customHeight="1" x14ac:dyDescent="0.2"/>
    <row r="526" spans="1:14" ht="33" customHeight="1" x14ac:dyDescent="0.2">
      <c r="A526" s="85"/>
    </row>
    <row r="527" spans="1:14" ht="33" customHeight="1" x14ac:dyDescent="0.2">
      <c r="A527" s="220" t="s">
        <v>409</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24" t="s">
        <v>237</v>
      </c>
      <c r="B529" s="125" t="s">
        <v>238</v>
      </c>
      <c r="C529" s="125" t="s">
        <v>239</v>
      </c>
      <c r="D529" s="125" t="s">
        <v>240</v>
      </c>
      <c r="E529" s="125" t="s">
        <v>241</v>
      </c>
      <c r="F529" s="125" t="s">
        <v>242</v>
      </c>
      <c r="G529" s="125" t="s">
        <v>243</v>
      </c>
      <c r="H529" s="125" t="s">
        <v>244</v>
      </c>
      <c r="I529" s="125" t="s">
        <v>245</v>
      </c>
      <c r="J529" s="125" t="s">
        <v>246</v>
      </c>
      <c r="K529" s="125" t="s">
        <v>247</v>
      </c>
      <c r="L529" s="125" t="s">
        <v>248</v>
      </c>
      <c r="M529" s="125" t="s">
        <v>249</v>
      </c>
      <c r="N529" s="126" t="s">
        <v>250</v>
      </c>
    </row>
    <row r="530" spans="1:14" ht="33" customHeight="1" thickBot="1" x14ac:dyDescent="0.25">
      <c r="A530" s="132" t="s">
        <v>251</v>
      </c>
      <c r="B530" s="133">
        <v>0</v>
      </c>
      <c r="C530" s="133">
        <v>0</v>
      </c>
      <c r="D530" s="133">
        <v>0</v>
      </c>
      <c r="E530" s="133">
        <v>0</v>
      </c>
      <c r="F530" s="133">
        <v>0</v>
      </c>
      <c r="G530" s="133">
        <v>0</v>
      </c>
      <c r="H530" s="133">
        <v>0</v>
      </c>
      <c r="I530" s="133">
        <v>0</v>
      </c>
      <c r="J530" s="133">
        <v>0</v>
      </c>
      <c r="K530" s="133">
        <v>0</v>
      </c>
      <c r="L530" s="133">
        <v>0</v>
      </c>
      <c r="M530" s="133">
        <v>0</v>
      </c>
      <c r="N530" s="133">
        <v>0</v>
      </c>
    </row>
    <row r="531" spans="1:14" ht="33" customHeight="1" x14ac:dyDescent="0.2">
      <c r="A531" s="77" t="s">
        <v>252</v>
      </c>
      <c r="B531" s="129">
        <v>0</v>
      </c>
      <c r="C531" s="129">
        <v>0</v>
      </c>
      <c r="D531" s="129">
        <v>0</v>
      </c>
      <c r="E531" s="129">
        <v>0</v>
      </c>
      <c r="F531" s="129">
        <v>0</v>
      </c>
      <c r="G531" s="129">
        <v>0</v>
      </c>
      <c r="H531" s="129">
        <v>0</v>
      </c>
      <c r="I531" s="129">
        <v>0</v>
      </c>
      <c r="J531" s="129">
        <v>0</v>
      </c>
      <c r="K531" s="129">
        <v>0</v>
      </c>
      <c r="L531" s="129">
        <v>0</v>
      </c>
      <c r="M531" s="129">
        <v>0</v>
      </c>
      <c r="N531" s="129">
        <v>0</v>
      </c>
    </row>
    <row r="532" spans="1:14" ht="33" customHeight="1" x14ac:dyDescent="0.2">
      <c r="A532" s="77" t="s">
        <v>234</v>
      </c>
      <c r="B532" s="129">
        <v>0</v>
      </c>
      <c r="C532" s="129">
        <v>0</v>
      </c>
      <c r="D532" s="129">
        <v>0</v>
      </c>
      <c r="E532" s="129">
        <v>0</v>
      </c>
      <c r="F532" s="129">
        <v>0</v>
      </c>
      <c r="G532" s="129">
        <v>0</v>
      </c>
      <c r="H532" s="129">
        <v>0</v>
      </c>
      <c r="I532" s="129">
        <v>0</v>
      </c>
      <c r="J532" s="129">
        <v>0</v>
      </c>
      <c r="K532" s="129">
        <v>0</v>
      </c>
      <c r="L532" s="129">
        <v>0</v>
      </c>
      <c r="M532" s="129">
        <v>0</v>
      </c>
      <c r="N532" s="129">
        <v>0</v>
      </c>
    </row>
    <row r="533" spans="1:14" ht="33" customHeight="1" x14ac:dyDescent="0.2">
      <c r="A533" s="77" t="s">
        <v>253</v>
      </c>
      <c r="B533" s="129">
        <v>0</v>
      </c>
      <c r="C533" s="129">
        <v>0</v>
      </c>
      <c r="D533" s="129">
        <v>0</v>
      </c>
      <c r="E533" s="129">
        <v>0</v>
      </c>
      <c r="F533" s="129">
        <v>0</v>
      </c>
      <c r="G533" s="129">
        <v>0</v>
      </c>
      <c r="H533" s="129">
        <v>0</v>
      </c>
      <c r="I533" s="129">
        <v>0</v>
      </c>
      <c r="J533" s="129">
        <v>0</v>
      </c>
      <c r="K533" s="129">
        <v>0</v>
      </c>
      <c r="L533" s="129">
        <v>0</v>
      </c>
      <c r="M533" s="129">
        <v>0</v>
      </c>
      <c r="N533" s="129">
        <v>0</v>
      </c>
    </row>
    <row r="534" spans="1:14" ht="33" customHeight="1" x14ac:dyDescent="0.2">
      <c r="A534" s="78" t="s">
        <v>254</v>
      </c>
      <c r="B534" s="129">
        <v>0</v>
      </c>
      <c r="C534" s="129">
        <v>0</v>
      </c>
      <c r="D534" s="129">
        <v>0</v>
      </c>
      <c r="E534" s="129">
        <v>0</v>
      </c>
      <c r="F534" s="129">
        <v>0</v>
      </c>
      <c r="G534" s="129">
        <v>0</v>
      </c>
      <c r="H534" s="129">
        <v>0</v>
      </c>
      <c r="I534" s="129">
        <v>0</v>
      </c>
      <c r="J534" s="129">
        <v>0</v>
      </c>
      <c r="K534" s="129">
        <v>0</v>
      </c>
      <c r="L534" s="129">
        <v>0</v>
      </c>
      <c r="M534" s="129">
        <v>0</v>
      </c>
      <c r="N534" s="129">
        <v>0</v>
      </c>
    </row>
    <row r="535" spans="1:14" ht="33" customHeight="1" thickBot="1" x14ac:dyDescent="0.25">
      <c r="A535" s="79" t="s">
        <v>255</v>
      </c>
      <c r="B535" s="131">
        <v>0</v>
      </c>
      <c r="C535" s="131">
        <v>0</v>
      </c>
      <c r="D535" s="131">
        <v>0</v>
      </c>
      <c r="E535" s="131">
        <v>0</v>
      </c>
      <c r="F535" s="131">
        <v>0</v>
      </c>
      <c r="G535" s="131">
        <v>0</v>
      </c>
      <c r="H535" s="131">
        <v>0</v>
      </c>
      <c r="I535" s="131">
        <v>0</v>
      </c>
      <c r="J535" s="131">
        <v>0</v>
      </c>
      <c r="K535" s="131">
        <v>0</v>
      </c>
      <c r="L535" s="131">
        <v>0</v>
      </c>
      <c r="M535" s="131">
        <v>0</v>
      </c>
      <c r="N535" s="131">
        <v>0</v>
      </c>
    </row>
    <row r="536" spans="1:14" ht="33" customHeight="1" thickBot="1" x14ac:dyDescent="0.25">
      <c r="A536" s="132" t="s">
        <v>256</v>
      </c>
      <c r="B536" s="133">
        <v>0</v>
      </c>
      <c r="C536" s="133">
        <v>0</v>
      </c>
      <c r="D536" s="133">
        <v>0</v>
      </c>
      <c r="E536" s="133">
        <v>0</v>
      </c>
      <c r="F536" s="133">
        <v>0</v>
      </c>
      <c r="G536" s="133">
        <v>0</v>
      </c>
      <c r="H536" s="133">
        <v>0</v>
      </c>
      <c r="I536" s="133">
        <v>0</v>
      </c>
      <c r="J536" s="133">
        <v>0</v>
      </c>
      <c r="K536" s="133">
        <v>0</v>
      </c>
      <c r="L536" s="133">
        <v>0</v>
      </c>
      <c r="M536" s="133">
        <v>0</v>
      </c>
      <c r="N536" s="133">
        <v>0</v>
      </c>
    </row>
    <row r="537" spans="1:14" ht="33" customHeight="1" x14ac:dyDescent="0.2">
      <c r="A537" s="80" t="s">
        <v>257</v>
      </c>
      <c r="B537" s="129">
        <v>0</v>
      </c>
      <c r="C537" s="129">
        <v>0</v>
      </c>
      <c r="D537" s="129">
        <v>0</v>
      </c>
      <c r="E537" s="129">
        <v>0</v>
      </c>
      <c r="F537" s="129">
        <v>0</v>
      </c>
      <c r="G537" s="129">
        <v>0</v>
      </c>
      <c r="H537" s="129">
        <v>0</v>
      </c>
      <c r="I537" s="129">
        <v>0</v>
      </c>
      <c r="J537" s="129">
        <v>0</v>
      </c>
      <c r="K537" s="129">
        <v>0</v>
      </c>
      <c r="L537" s="129">
        <v>0</v>
      </c>
      <c r="M537" s="129">
        <v>0</v>
      </c>
      <c r="N537" s="129">
        <v>0</v>
      </c>
    </row>
    <row r="538" spans="1:14" ht="33" customHeight="1" x14ac:dyDescent="0.2">
      <c r="A538" s="80" t="s">
        <v>258</v>
      </c>
      <c r="B538" s="129">
        <v>0</v>
      </c>
      <c r="C538" s="129">
        <v>0</v>
      </c>
      <c r="D538" s="129">
        <v>0</v>
      </c>
      <c r="E538" s="129">
        <v>0</v>
      </c>
      <c r="F538" s="129">
        <v>0</v>
      </c>
      <c r="G538" s="129">
        <v>0</v>
      </c>
      <c r="H538" s="129">
        <v>0</v>
      </c>
      <c r="I538" s="129">
        <v>0</v>
      </c>
      <c r="J538" s="129">
        <v>0</v>
      </c>
      <c r="K538" s="129">
        <v>0</v>
      </c>
      <c r="L538" s="129">
        <v>0</v>
      </c>
      <c r="M538" s="129">
        <v>0</v>
      </c>
      <c r="N538" s="129">
        <v>0</v>
      </c>
    </row>
    <row r="539" spans="1:14" ht="33" customHeight="1" x14ac:dyDescent="0.2">
      <c r="A539" s="80" t="s">
        <v>259</v>
      </c>
      <c r="B539" s="129">
        <v>0</v>
      </c>
      <c r="C539" s="129">
        <v>0</v>
      </c>
      <c r="D539" s="129">
        <v>0</v>
      </c>
      <c r="E539" s="129">
        <v>0</v>
      </c>
      <c r="F539" s="129">
        <v>0</v>
      </c>
      <c r="G539" s="129">
        <v>0</v>
      </c>
      <c r="H539" s="129">
        <v>0</v>
      </c>
      <c r="I539" s="129">
        <v>0</v>
      </c>
      <c r="J539" s="129">
        <v>0</v>
      </c>
      <c r="K539" s="129">
        <v>0</v>
      </c>
      <c r="L539" s="129">
        <v>0</v>
      </c>
      <c r="M539" s="129">
        <v>0</v>
      </c>
      <c r="N539" s="129">
        <v>0</v>
      </c>
    </row>
    <row r="540" spans="1:14" ht="33" customHeight="1" x14ac:dyDescent="0.2">
      <c r="A540" s="80" t="s">
        <v>260</v>
      </c>
      <c r="B540" s="129">
        <v>0</v>
      </c>
      <c r="C540" s="129">
        <v>0</v>
      </c>
      <c r="D540" s="129">
        <v>0</v>
      </c>
      <c r="E540" s="129">
        <v>0</v>
      </c>
      <c r="F540" s="129">
        <v>0</v>
      </c>
      <c r="G540" s="129">
        <v>0</v>
      </c>
      <c r="H540" s="129">
        <v>0</v>
      </c>
      <c r="I540" s="129">
        <v>0</v>
      </c>
      <c r="J540" s="129">
        <v>0</v>
      </c>
      <c r="K540" s="129">
        <v>0</v>
      </c>
      <c r="L540" s="129">
        <v>0</v>
      </c>
      <c r="M540" s="129">
        <v>0</v>
      </c>
      <c r="N540" s="129">
        <v>0</v>
      </c>
    </row>
    <row r="541" spans="1:14" ht="33" customHeight="1" x14ac:dyDescent="0.2">
      <c r="A541" s="80" t="s">
        <v>261</v>
      </c>
      <c r="B541" s="129">
        <v>0</v>
      </c>
      <c r="C541" s="129">
        <v>0</v>
      </c>
      <c r="D541" s="129">
        <v>0</v>
      </c>
      <c r="E541" s="129">
        <v>0</v>
      </c>
      <c r="F541" s="129">
        <v>0</v>
      </c>
      <c r="G541" s="129">
        <v>0</v>
      </c>
      <c r="H541" s="129">
        <v>0</v>
      </c>
      <c r="I541" s="129">
        <v>0</v>
      </c>
      <c r="J541" s="129">
        <v>0</v>
      </c>
      <c r="K541" s="129">
        <v>0</v>
      </c>
      <c r="L541" s="129">
        <v>0</v>
      </c>
      <c r="M541" s="129">
        <v>0</v>
      </c>
      <c r="N541" s="129">
        <v>0</v>
      </c>
    </row>
    <row r="542" spans="1:14" ht="33" customHeight="1" thickBot="1" x14ac:dyDescent="0.25">
      <c r="A542" s="80" t="s">
        <v>262</v>
      </c>
      <c r="B542" s="129">
        <v>0</v>
      </c>
      <c r="C542" s="129">
        <v>0</v>
      </c>
      <c r="D542" s="129">
        <v>0</v>
      </c>
      <c r="E542" s="129">
        <v>0</v>
      </c>
      <c r="F542" s="129">
        <v>0</v>
      </c>
      <c r="G542" s="129">
        <v>0</v>
      </c>
      <c r="H542" s="129">
        <v>0</v>
      </c>
      <c r="I542" s="129">
        <v>0</v>
      </c>
      <c r="J542" s="129">
        <v>0</v>
      </c>
      <c r="K542" s="129">
        <v>0</v>
      </c>
      <c r="L542" s="129">
        <v>0</v>
      </c>
      <c r="M542" s="129">
        <v>0</v>
      </c>
      <c r="N542" s="129">
        <v>0</v>
      </c>
    </row>
    <row r="543" spans="1:14" ht="33" customHeight="1" thickBot="1" x14ac:dyDescent="0.25">
      <c r="A543" s="132" t="s">
        <v>263</v>
      </c>
      <c r="B543" s="133">
        <v>0</v>
      </c>
      <c r="C543" s="133">
        <v>0</v>
      </c>
      <c r="D543" s="133">
        <v>0</v>
      </c>
      <c r="E543" s="133">
        <v>0</v>
      </c>
      <c r="F543" s="133">
        <v>0</v>
      </c>
      <c r="G543" s="133">
        <v>0</v>
      </c>
      <c r="H543" s="133">
        <v>0</v>
      </c>
      <c r="I543" s="133">
        <v>0</v>
      </c>
      <c r="J543" s="133">
        <v>0</v>
      </c>
      <c r="K543" s="133">
        <v>0</v>
      </c>
      <c r="L543" s="133">
        <v>0</v>
      </c>
      <c r="M543" s="133">
        <v>0</v>
      </c>
      <c r="N543" s="133">
        <v>0</v>
      </c>
    </row>
    <row r="544" spans="1:14" ht="33" customHeight="1" x14ac:dyDescent="0.2">
      <c r="A544" s="80" t="s">
        <v>264</v>
      </c>
      <c r="B544" s="129">
        <v>0</v>
      </c>
      <c r="C544" s="129">
        <v>0</v>
      </c>
      <c r="D544" s="129">
        <v>0</v>
      </c>
      <c r="E544" s="129">
        <v>0</v>
      </c>
      <c r="F544" s="129">
        <v>0</v>
      </c>
      <c r="G544" s="129">
        <v>0</v>
      </c>
      <c r="H544" s="129">
        <v>0</v>
      </c>
      <c r="I544" s="129">
        <v>0</v>
      </c>
      <c r="J544" s="129">
        <v>0</v>
      </c>
      <c r="K544" s="129">
        <v>0</v>
      </c>
      <c r="L544" s="129">
        <v>0</v>
      </c>
      <c r="M544" s="129">
        <v>0</v>
      </c>
      <c r="N544" s="129">
        <v>0</v>
      </c>
    </row>
    <row r="545" spans="1:14" ht="33" customHeight="1" x14ac:dyDescent="0.2">
      <c r="A545" s="80" t="s">
        <v>265</v>
      </c>
      <c r="B545" s="129">
        <v>0</v>
      </c>
      <c r="C545" s="129">
        <v>0</v>
      </c>
      <c r="D545" s="129">
        <v>0</v>
      </c>
      <c r="E545" s="129">
        <v>0</v>
      </c>
      <c r="F545" s="129">
        <v>0</v>
      </c>
      <c r="G545" s="129">
        <v>0</v>
      </c>
      <c r="H545" s="129">
        <v>0</v>
      </c>
      <c r="I545" s="129">
        <v>0</v>
      </c>
      <c r="J545" s="129">
        <v>0</v>
      </c>
      <c r="K545" s="129">
        <v>0</v>
      </c>
      <c r="L545" s="129">
        <v>0</v>
      </c>
      <c r="M545" s="129">
        <v>0</v>
      </c>
      <c r="N545" s="129">
        <v>0</v>
      </c>
    </row>
    <row r="546" spans="1:14" ht="33" customHeight="1" x14ac:dyDescent="0.2">
      <c r="A546" s="80" t="s">
        <v>266</v>
      </c>
      <c r="B546" s="129">
        <v>0</v>
      </c>
      <c r="C546" s="129">
        <v>0</v>
      </c>
      <c r="D546" s="129">
        <v>0</v>
      </c>
      <c r="E546" s="129">
        <v>0</v>
      </c>
      <c r="F546" s="129">
        <v>0</v>
      </c>
      <c r="G546" s="129">
        <v>0</v>
      </c>
      <c r="H546" s="129">
        <v>0</v>
      </c>
      <c r="I546" s="129">
        <v>0</v>
      </c>
      <c r="J546" s="129">
        <v>0</v>
      </c>
      <c r="K546" s="129">
        <v>0</v>
      </c>
      <c r="L546" s="129">
        <v>0</v>
      </c>
      <c r="M546" s="129">
        <v>0</v>
      </c>
      <c r="N546" s="129">
        <v>0</v>
      </c>
    </row>
    <row r="547" spans="1:14" ht="33" customHeight="1" thickBot="1" x14ac:dyDescent="0.25">
      <c r="A547" s="80" t="s">
        <v>267</v>
      </c>
      <c r="B547" s="129">
        <v>0</v>
      </c>
      <c r="C547" s="129">
        <v>0</v>
      </c>
      <c r="D547" s="129">
        <v>0</v>
      </c>
      <c r="E547" s="129">
        <v>0</v>
      </c>
      <c r="F547" s="129">
        <v>0</v>
      </c>
      <c r="G547" s="129">
        <v>0</v>
      </c>
      <c r="H547" s="129">
        <v>0</v>
      </c>
      <c r="I547" s="129">
        <v>0</v>
      </c>
      <c r="J547" s="129">
        <v>0</v>
      </c>
      <c r="K547" s="129">
        <v>0</v>
      </c>
      <c r="L547" s="129">
        <v>0</v>
      </c>
      <c r="M547" s="129">
        <v>0</v>
      </c>
      <c r="N547" s="129">
        <v>0</v>
      </c>
    </row>
    <row r="548" spans="1:14" ht="33" customHeight="1" thickBot="1" x14ac:dyDescent="0.25">
      <c r="A548" s="132" t="s">
        <v>268</v>
      </c>
      <c r="B548" s="134">
        <v>592</v>
      </c>
      <c r="C548" s="134">
        <v>358</v>
      </c>
      <c r="D548" s="134">
        <v>190</v>
      </c>
      <c r="E548" s="134">
        <v>190</v>
      </c>
      <c r="F548" s="134">
        <v>320</v>
      </c>
      <c r="G548" s="134">
        <v>476</v>
      </c>
      <c r="H548" s="134">
        <v>652</v>
      </c>
      <c r="I548" s="134">
        <v>710</v>
      </c>
      <c r="J548" s="134">
        <v>856</v>
      </c>
      <c r="K548" s="134">
        <v>445</v>
      </c>
      <c r="L548" s="134">
        <v>581</v>
      </c>
      <c r="M548" s="134">
        <v>582</v>
      </c>
      <c r="N548" s="134">
        <v>5952</v>
      </c>
    </row>
    <row r="549" spans="1:14" ht="33" customHeight="1" x14ac:dyDescent="0.2">
      <c r="A549" s="80" t="s">
        <v>269</v>
      </c>
      <c r="B549" s="129">
        <v>0</v>
      </c>
      <c r="C549" s="129">
        <v>0</v>
      </c>
      <c r="D549" s="129">
        <v>0</v>
      </c>
      <c r="E549" s="129">
        <v>0</v>
      </c>
      <c r="F549" s="129">
        <v>0</v>
      </c>
      <c r="G549" s="129">
        <v>0</v>
      </c>
      <c r="H549" s="129">
        <v>0</v>
      </c>
      <c r="I549" s="129">
        <v>0</v>
      </c>
      <c r="J549" s="129">
        <v>0</v>
      </c>
      <c r="K549" s="129">
        <v>0</v>
      </c>
      <c r="L549" s="129">
        <v>0</v>
      </c>
      <c r="M549" s="129">
        <v>0</v>
      </c>
      <c r="N549" s="167">
        <v>0</v>
      </c>
    </row>
    <row r="550" spans="1:14" ht="33" customHeight="1" thickBot="1" x14ac:dyDescent="0.25">
      <c r="A550" s="80" t="s">
        <v>270</v>
      </c>
      <c r="B550" s="129">
        <v>592</v>
      </c>
      <c r="C550" s="129">
        <v>358</v>
      </c>
      <c r="D550" s="129">
        <v>190</v>
      </c>
      <c r="E550" s="129">
        <v>190</v>
      </c>
      <c r="F550" s="129">
        <v>320</v>
      </c>
      <c r="G550" s="129">
        <v>476</v>
      </c>
      <c r="H550" s="129">
        <v>652</v>
      </c>
      <c r="I550" s="129">
        <v>710</v>
      </c>
      <c r="J550" s="129">
        <v>856</v>
      </c>
      <c r="K550" s="129">
        <v>445</v>
      </c>
      <c r="L550" s="129">
        <v>581</v>
      </c>
      <c r="M550" s="129">
        <v>582</v>
      </c>
      <c r="N550" s="167">
        <v>5952</v>
      </c>
    </row>
    <row r="551" spans="1:14" ht="33" customHeight="1" thickBot="1" x14ac:dyDescent="0.25">
      <c r="A551" s="132" t="s">
        <v>271</v>
      </c>
      <c r="B551" s="133">
        <v>134872.45000000001</v>
      </c>
      <c r="C551" s="133">
        <v>100047.23999999996</v>
      </c>
      <c r="D551" s="133">
        <v>79333.699999999895</v>
      </c>
      <c r="E551" s="133">
        <v>130171.99999999999</v>
      </c>
      <c r="F551" s="133">
        <v>156034.73000000001</v>
      </c>
      <c r="G551" s="133">
        <v>182927.2</v>
      </c>
      <c r="H551" s="133">
        <v>181453.84999999986</v>
      </c>
      <c r="I551" s="133">
        <v>177445.28999999998</v>
      </c>
      <c r="J551" s="133">
        <v>198189.50999999963</v>
      </c>
      <c r="K551" s="133">
        <v>199726.1400000008</v>
      </c>
      <c r="L551" s="133">
        <v>163609.3899999999</v>
      </c>
      <c r="M551" s="133">
        <v>56858.020000000062</v>
      </c>
      <c r="N551" s="133">
        <v>1760669.5200000005</v>
      </c>
    </row>
    <row r="552" spans="1:14" ht="33" customHeight="1" x14ac:dyDescent="0.2">
      <c r="A552" s="80" t="s">
        <v>272</v>
      </c>
      <c r="B552" s="129">
        <v>0</v>
      </c>
      <c r="C552" s="129">
        <v>0</v>
      </c>
      <c r="D552" s="129">
        <v>0</v>
      </c>
      <c r="E552" s="129">
        <v>0</v>
      </c>
      <c r="F552" s="129">
        <v>0</v>
      </c>
      <c r="G552" s="129">
        <v>0</v>
      </c>
      <c r="H552" s="129">
        <v>0</v>
      </c>
      <c r="I552" s="129">
        <v>0</v>
      </c>
      <c r="J552" s="129">
        <v>0</v>
      </c>
      <c r="K552" s="129">
        <v>0</v>
      </c>
      <c r="L552" s="129">
        <v>0</v>
      </c>
      <c r="M552" s="129">
        <v>325.78999999999996</v>
      </c>
      <c r="N552" s="167">
        <v>325.78999999999996</v>
      </c>
    </row>
    <row r="553" spans="1:14" ht="33" customHeight="1" x14ac:dyDescent="0.2">
      <c r="A553" s="80" t="s">
        <v>273</v>
      </c>
      <c r="B553" s="129">
        <v>0</v>
      </c>
      <c r="C553" s="129">
        <v>0</v>
      </c>
      <c r="D553" s="129">
        <v>0</v>
      </c>
      <c r="E553" s="129">
        <v>0</v>
      </c>
      <c r="F553" s="129">
        <v>0</v>
      </c>
      <c r="G553" s="129">
        <v>0</v>
      </c>
      <c r="H553" s="129">
        <v>0</v>
      </c>
      <c r="I553" s="129">
        <v>0</v>
      </c>
      <c r="J553" s="129">
        <v>0</v>
      </c>
      <c r="K553" s="129">
        <v>0</v>
      </c>
      <c r="L553" s="129">
        <v>0</v>
      </c>
      <c r="M553" s="129">
        <v>0</v>
      </c>
      <c r="N553" s="167">
        <v>0</v>
      </c>
    </row>
    <row r="554" spans="1:14" ht="33" customHeight="1" x14ac:dyDescent="0.2">
      <c r="A554" s="80" t="s">
        <v>274</v>
      </c>
      <c r="B554" s="129">
        <v>0</v>
      </c>
      <c r="C554" s="129">
        <v>0</v>
      </c>
      <c r="D554" s="129">
        <v>0</v>
      </c>
      <c r="E554" s="129">
        <v>0</v>
      </c>
      <c r="F554" s="129">
        <v>0</v>
      </c>
      <c r="G554" s="129">
        <v>0</v>
      </c>
      <c r="H554" s="129">
        <v>0</v>
      </c>
      <c r="I554" s="129">
        <v>0</v>
      </c>
      <c r="J554" s="129">
        <v>0</v>
      </c>
      <c r="K554" s="129">
        <v>0</v>
      </c>
      <c r="L554" s="129">
        <v>0</v>
      </c>
      <c r="M554" s="129">
        <v>0</v>
      </c>
      <c r="N554" s="167">
        <v>0</v>
      </c>
    </row>
    <row r="555" spans="1:14" ht="33" customHeight="1" x14ac:dyDescent="0.2">
      <c r="A555" s="80" t="s">
        <v>275</v>
      </c>
      <c r="B555" s="129">
        <v>63147.64</v>
      </c>
      <c r="C555" s="129">
        <v>54063.619999999959</v>
      </c>
      <c r="D555" s="129">
        <v>54956.259999999937</v>
      </c>
      <c r="E555" s="129">
        <v>498.1</v>
      </c>
      <c r="F555" s="129">
        <v>10445.989999999996</v>
      </c>
      <c r="G555" s="129">
        <v>58527.389999999992</v>
      </c>
      <c r="H555" s="129">
        <v>125555.23999999993</v>
      </c>
      <c r="I555" s="129">
        <v>72742.609999999913</v>
      </c>
      <c r="J555" s="129">
        <v>63562.470000000096</v>
      </c>
      <c r="K555" s="129">
        <v>105937.77000000047</v>
      </c>
      <c r="L555" s="129">
        <v>61615.329999999813</v>
      </c>
      <c r="M555" s="129">
        <v>27126.780000000002</v>
      </c>
      <c r="N555" s="167">
        <v>698179.20000000019</v>
      </c>
    </row>
    <row r="556" spans="1:14" ht="33" customHeight="1" x14ac:dyDescent="0.2">
      <c r="A556" s="80" t="s">
        <v>276</v>
      </c>
      <c r="B556" s="129">
        <v>0</v>
      </c>
      <c r="C556" s="129">
        <v>0</v>
      </c>
      <c r="D556" s="129">
        <v>0</v>
      </c>
      <c r="E556" s="129">
        <v>0</v>
      </c>
      <c r="F556" s="129">
        <v>0</v>
      </c>
      <c r="G556" s="129">
        <v>0</v>
      </c>
      <c r="H556" s="129">
        <v>0</v>
      </c>
      <c r="I556" s="129">
        <v>0</v>
      </c>
      <c r="J556" s="129">
        <v>0</v>
      </c>
      <c r="K556" s="129">
        <v>0</v>
      </c>
      <c r="L556" s="129">
        <v>0</v>
      </c>
      <c r="M556" s="129">
        <v>0</v>
      </c>
      <c r="N556" s="167">
        <v>0</v>
      </c>
    </row>
    <row r="557" spans="1:14" ht="33" customHeight="1" x14ac:dyDescent="0.2">
      <c r="A557" s="80" t="s">
        <v>277</v>
      </c>
      <c r="B557" s="129">
        <v>12859.22</v>
      </c>
      <c r="C557" s="129">
        <v>831.16000000000008</v>
      </c>
      <c r="D557" s="129">
        <v>3834.8599999999983</v>
      </c>
      <c r="E557" s="129">
        <v>3724.52</v>
      </c>
      <c r="F557" s="129">
        <v>3780</v>
      </c>
      <c r="G557" s="129">
        <v>2820.9999999999986</v>
      </c>
      <c r="H557" s="129">
        <v>2481.4599999999996</v>
      </c>
      <c r="I557" s="129">
        <v>2117.5299999999997</v>
      </c>
      <c r="J557" s="129">
        <v>9670.70999999999</v>
      </c>
      <c r="K557" s="129">
        <v>840</v>
      </c>
      <c r="L557" s="129">
        <v>13104.23</v>
      </c>
      <c r="M557" s="129">
        <v>3195.3799999999997</v>
      </c>
      <c r="N557" s="167">
        <v>59260.069999999985</v>
      </c>
    </row>
    <row r="558" spans="1:14" ht="33" customHeight="1" x14ac:dyDescent="0.2">
      <c r="A558" s="80" t="s">
        <v>278</v>
      </c>
      <c r="B558" s="129">
        <v>0</v>
      </c>
      <c r="C558" s="129">
        <v>0</v>
      </c>
      <c r="D558" s="129">
        <v>0</v>
      </c>
      <c r="E558" s="129">
        <v>0</v>
      </c>
      <c r="F558" s="129">
        <v>0</v>
      </c>
      <c r="G558" s="129">
        <v>0</v>
      </c>
      <c r="H558" s="129">
        <v>0</v>
      </c>
      <c r="I558" s="129">
        <v>0</v>
      </c>
      <c r="J558" s="129">
        <v>0</v>
      </c>
      <c r="K558" s="129">
        <v>0</v>
      </c>
      <c r="L558" s="129">
        <v>0</v>
      </c>
      <c r="M558" s="129">
        <v>0</v>
      </c>
      <c r="N558" s="167">
        <v>0</v>
      </c>
    </row>
    <row r="559" spans="1:14" ht="33" customHeight="1" x14ac:dyDescent="0.2">
      <c r="A559" s="80" t="s">
        <v>279</v>
      </c>
      <c r="B559" s="129">
        <v>9600</v>
      </c>
      <c r="C559" s="129">
        <v>1200</v>
      </c>
      <c r="D559" s="129">
        <v>0</v>
      </c>
      <c r="E559" s="129">
        <v>0</v>
      </c>
      <c r="F559" s="129">
        <v>0</v>
      </c>
      <c r="G559" s="129">
        <v>0</v>
      </c>
      <c r="H559" s="129">
        <v>0</v>
      </c>
      <c r="I559" s="129">
        <v>0</v>
      </c>
      <c r="J559" s="129">
        <v>0</v>
      </c>
      <c r="K559" s="129">
        <v>0</v>
      </c>
      <c r="L559" s="129">
        <v>0</v>
      </c>
      <c r="M559" s="129">
        <v>0</v>
      </c>
      <c r="N559" s="167">
        <v>10800</v>
      </c>
    </row>
    <row r="560" spans="1:14" ht="33" customHeight="1" x14ac:dyDescent="0.2">
      <c r="A560" s="80" t="s">
        <v>280</v>
      </c>
      <c r="B560" s="129">
        <v>49265.59</v>
      </c>
      <c r="C560" s="129">
        <v>43952.460000000006</v>
      </c>
      <c r="D560" s="129">
        <v>20542.579999999962</v>
      </c>
      <c r="E560" s="129">
        <v>125949.37999999999</v>
      </c>
      <c r="F560" s="129">
        <v>141808.74000000002</v>
      </c>
      <c r="G560" s="129">
        <v>121578.81000000001</v>
      </c>
      <c r="H560" s="129">
        <v>53417.149999999907</v>
      </c>
      <c r="I560" s="129">
        <v>102585.15000000008</v>
      </c>
      <c r="J560" s="129">
        <v>124956.32999999955</v>
      </c>
      <c r="K560" s="129">
        <v>92948.37000000033</v>
      </c>
      <c r="L560" s="129">
        <v>88889.830000000075</v>
      </c>
      <c r="M560" s="129">
        <v>26210.070000000062</v>
      </c>
      <c r="N560" s="167">
        <v>992104.4600000002</v>
      </c>
    </row>
    <row r="561" spans="1:14" ht="33" customHeight="1" x14ac:dyDescent="0.2">
      <c r="A561" s="80" t="s">
        <v>281</v>
      </c>
      <c r="B561" s="129">
        <v>0</v>
      </c>
      <c r="C561" s="129">
        <v>0</v>
      </c>
      <c r="D561" s="129">
        <v>0</v>
      </c>
      <c r="E561" s="129">
        <v>0</v>
      </c>
      <c r="F561" s="129">
        <v>0</v>
      </c>
      <c r="G561" s="129">
        <v>0</v>
      </c>
      <c r="H561" s="129">
        <v>0</v>
      </c>
      <c r="I561" s="129">
        <v>0</v>
      </c>
      <c r="J561" s="129">
        <v>0</v>
      </c>
      <c r="K561" s="129">
        <v>0</v>
      </c>
      <c r="L561" s="129">
        <v>0</v>
      </c>
      <c r="M561" s="129">
        <v>0</v>
      </c>
      <c r="N561" s="167">
        <v>0</v>
      </c>
    </row>
    <row r="562" spans="1:14" ht="33" customHeight="1" thickBot="1" x14ac:dyDescent="0.25">
      <c r="A562" s="80" t="s">
        <v>282</v>
      </c>
      <c r="B562" s="129">
        <v>0</v>
      </c>
      <c r="C562" s="129">
        <v>0</v>
      </c>
      <c r="D562" s="129">
        <v>0</v>
      </c>
      <c r="E562" s="129">
        <v>0</v>
      </c>
      <c r="F562" s="129">
        <v>0</v>
      </c>
      <c r="G562" s="129">
        <v>0</v>
      </c>
      <c r="H562" s="129">
        <v>0</v>
      </c>
      <c r="I562" s="129">
        <v>0</v>
      </c>
      <c r="J562" s="129">
        <v>0</v>
      </c>
      <c r="K562" s="129">
        <v>0</v>
      </c>
      <c r="L562" s="129">
        <v>0</v>
      </c>
      <c r="M562" s="129">
        <v>0</v>
      </c>
      <c r="N562" s="167">
        <v>0</v>
      </c>
    </row>
    <row r="563" spans="1:14" ht="33" customHeight="1" thickBot="1" x14ac:dyDescent="0.25">
      <c r="A563" s="132" t="s">
        <v>283</v>
      </c>
      <c r="B563" s="133">
        <v>7128</v>
      </c>
      <c r="C563" s="133">
        <v>4389</v>
      </c>
      <c r="D563" s="133">
        <v>4620</v>
      </c>
      <c r="E563" s="133">
        <v>3960</v>
      </c>
      <c r="F563" s="133">
        <v>2250</v>
      </c>
      <c r="G563" s="133">
        <v>4500</v>
      </c>
      <c r="H563" s="133">
        <v>4500</v>
      </c>
      <c r="I563" s="133">
        <v>4500</v>
      </c>
      <c r="J563" s="133">
        <v>5400</v>
      </c>
      <c r="K563" s="133">
        <v>4920</v>
      </c>
      <c r="L563" s="133">
        <v>5400</v>
      </c>
      <c r="M563" s="133">
        <v>3120</v>
      </c>
      <c r="N563" s="133">
        <v>54687</v>
      </c>
    </row>
    <row r="564" spans="1:14" ht="33" customHeight="1" thickBot="1" x14ac:dyDescent="0.25">
      <c r="A564" s="81" t="s">
        <v>283</v>
      </c>
      <c r="B564" s="136">
        <v>7128</v>
      </c>
      <c r="C564" s="136">
        <v>4389</v>
      </c>
      <c r="D564" s="136">
        <v>4620</v>
      </c>
      <c r="E564" s="136">
        <v>3960</v>
      </c>
      <c r="F564" s="136">
        <v>2250</v>
      </c>
      <c r="G564" s="136">
        <v>4500</v>
      </c>
      <c r="H564" s="136">
        <v>4500</v>
      </c>
      <c r="I564" s="136">
        <v>4500</v>
      </c>
      <c r="J564" s="136">
        <v>5400</v>
      </c>
      <c r="K564" s="136">
        <v>4920</v>
      </c>
      <c r="L564" s="136">
        <v>5400</v>
      </c>
      <c r="M564" s="136">
        <v>3120</v>
      </c>
      <c r="N564" s="167">
        <v>54687</v>
      </c>
    </row>
    <row r="565" spans="1:14" ht="33" customHeight="1" thickBot="1" x14ac:dyDescent="0.25">
      <c r="A565" s="132" t="s">
        <v>284</v>
      </c>
      <c r="B565" s="133">
        <v>0</v>
      </c>
      <c r="C565" s="133">
        <v>0</v>
      </c>
      <c r="D565" s="133">
        <v>30</v>
      </c>
      <c r="E565" s="133">
        <v>0</v>
      </c>
      <c r="F565" s="133">
        <v>0</v>
      </c>
      <c r="G565" s="133">
        <v>0</v>
      </c>
      <c r="H565" s="133">
        <v>1303.1200000000006</v>
      </c>
      <c r="I565" s="133">
        <v>3922.2399999999939</v>
      </c>
      <c r="J565" s="133">
        <v>2139.8400000000006</v>
      </c>
      <c r="K565" s="133">
        <v>1514.1300000000003</v>
      </c>
      <c r="L565" s="133">
        <v>1608.6900000000003</v>
      </c>
      <c r="M565" s="133">
        <v>2267.7300000000014</v>
      </c>
      <c r="N565" s="133">
        <v>12785.749999999996</v>
      </c>
    </row>
    <row r="566" spans="1:14" ht="33" customHeight="1" x14ac:dyDescent="0.2">
      <c r="A566" s="80" t="s">
        <v>285</v>
      </c>
      <c r="B566" s="129">
        <v>0</v>
      </c>
      <c r="C566" s="129">
        <v>0</v>
      </c>
      <c r="D566" s="129">
        <v>0</v>
      </c>
      <c r="E566" s="129">
        <v>0</v>
      </c>
      <c r="F566" s="129">
        <v>0</v>
      </c>
      <c r="G566" s="129">
        <v>0</v>
      </c>
      <c r="H566" s="129">
        <v>0</v>
      </c>
      <c r="I566" s="129">
        <v>0</v>
      </c>
      <c r="J566" s="129">
        <v>0</v>
      </c>
      <c r="K566" s="129">
        <v>0</v>
      </c>
      <c r="L566" s="129">
        <v>0</v>
      </c>
      <c r="M566" s="129">
        <v>0</v>
      </c>
      <c r="N566" s="167">
        <v>0</v>
      </c>
    </row>
    <row r="567" spans="1:14" ht="33" customHeight="1" x14ac:dyDescent="0.2">
      <c r="A567" s="80" t="s">
        <v>286</v>
      </c>
      <c r="B567" s="129">
        <v>0</v>
      </c>
      <c r="C567" s="129">
        <v>0</v>
      </c>
      <c r="D567" s="129">
        <v>0</v>
      </c>
      <c r="E567" s="129">
        <v>0</v>
      </c>
      <c r="F567" s="129">
        <v>0</v>
      </c>
      <c r="G567" s="129">
        <v>0</v>
      </c>
      <c r="H567" s="129">
        <v>0</v>
      </c>
      <c r="I567" s="129">
        <v>0</v>
      </c>
      <c r="J567" s="129">
        <v>0</v>
      </c>
      <c r="K567" s="129">
        <v>0</v>
      </c>
      <c r="L567" s="129">
        <v>0</v>
      </c>
      <c r="M567" s="129">
        <v>0</v>
      </c>
      <c r="N567" s="167">
        <v>0</v>
      </c>
    </row>
    <row r="568" spans="1:14" ht="33" customHeight="1" x14ac:dyDescent="0.2">
      <c r="A568" s="80" t="s">
        <v>287</v>
      </c>
      <c r="B568" s="129">
        <v>0</v>
      </c>
      <c r="C568" s="129">
        <v>0</v>
      </c>
      <c r="D568" s="129">
        <v>0</v>
      </c>
      <c r="E568" s="129">
        <v>0</v>
      </c>
      <c r="F568" s="129">
        <v>0</v>
      </c>
      <c r="G568" s="129">
        <v>0</v>
      </c>
      <c r="H568" s="129">
        <v>0</v>
      </c>
      <c r="I568" s="129">
        <v>0</v>
      </c>
      <c r="J568" s="129">
        <v>0</v>
      </c>
      <c r="K568" s="129">
        <v>0</v>
      </c>
      <c r="L568" s="129">
        <v>0</v>
      </c>
      <c r="M568" s="129">
        <v>0</v>
      </c>
      <c r="N568" s="167">
        <v>0</v>
      </c>
    </row>
    <row r="569" spans="1:14" ht="33" customHeight="1" x14ac:dyDescent="0.2">
      <c r="A569" s="80" t="s">
        <v>288</v>
      </c>
      <c r="B569" s="129">
        <v>0</v>
      </c>
      <c r="C569" s="129">
        <v>0</v>
      </c>
      <c r="D569" s="129">
        <v>0</v>
      </c>
      <c r="E569" s="129">
        <v>0</v>
      </c>
      <c r="F569" s="129">
        <v>0</v>
      </c>
      <c r="G569" s="129">
        <v>0</v>
      </c>
      <c r="H569" s="129">
        <v>0</v>
      </c>
      <c r="I569" s="129">
        <v>0</v>
      </c>
      <c r="J569" s="129">
        <v>2139.8400000000006</v>
      </c>
      <c r="K569" s="129">
        <v>1131.8900000000003</v>
      </c>
      <c r="L569" s="129">
        <v>1160.6900000000003</v>
      </c>
      <c r="M569" s="129">
        <v>0</v>
      </c>
      <c r="N569" s="167">
        <v>4432.420000000001</v>
      </c>
    </row>
    <row r="570" spans="1:14" ht="33" customHeight="1" x14ac:dyDescent="0.2">
      <c r="A570" s="80" t="s">
        <v>289</v>
      </c>
      <c r="B570" s="129">
        <v>0</v>
      </c>
      <c r="C570" s="129">
        <v>0</v>
      </c>
      <c r="D570" s="129">
        <v>0</v>
      </c>
      <c r="E570" s="129">
        <v>0</v>
      </c>
      <c r="F570" s="129">
        <v>0</v>
      </c>
      <c r="G570" s="129">
        <v>0</v>
      </c>
      <c r="H570" s="129">
        <v>1303.1200000000006</v>
      </c>
      <c r="I570" s="129">
        <v>3630.2399999999939</v>
      </c>
      <c r="J570" s="129">
        <v>0</v>
      </c>
      <c r="K570" s="129">
        <v>0</v>
      </c>
      <c r="L570" s="129">
        <v>0</v>
      </c>
      <c r="M570" s="129">
        <v>1811.7300000000012</v>
      </c>
      <c r="N570" s="167">
        <v>6745.0899999999956</v>
      </c>
    </row>
    <row r="571" spans="1:14" ht="33" customHeight="1" x14ac:dyDescent="0.2">
      <c r="A571" s="80" t="s">
        <v>290</v>
      </c>
      <c r="B571" s="129">
        <v>0</v>
      </c>
      <c r="C571" s="129">
        <v>0</v>
      </c>
      <c r="D571" s="129">
        <v>0</v>
      </c>
      <c r="E571" s="129">
        <v>0</v>
      </c>
      <c r="F571" s="129">
        <v>0</v>
      </c>
      <c r="G571" s="129">
        <v>0</v>
      </c>
      <c r="H571" s="129">
        <v>0</v>
      </c>
      <c r="I571" s="129">
        <v>0</v>
      </c>
      <c r="J571" s="129">
        <v>0</v>
      </c>
      <c r="K571" s="129">
        <v>0</v>
      </c>
      <c r="L571" s="129">
        <v>0</v>
      </c>
      <c r="M571" s="129">
        <v>0</v>
      </c>
      <c r="N571" s="167">
        <v>0</v>
      </c>
    </row>
    <row r="572" spans="1:14" ht="33" customHeight="1" x14ac:dyDescent="0.2">
      <c r="A572" s="80" t="s">
        <v>291</v>
      </c>
      <c r="B572" s="129">
        <v>0</v>
      </c>
      <c r="C572" s="129">
        <v>0</v>
      </c>
      <c r="D572" s="129">
        <v>0</v>
      </c>
      <c r="E572" s="129">
        <v>0</v>
      </c>
      <c r="F572" s="129">
        <v>0</v>
      </c>
      <c r="G572" s="129">
        <v>0</v>
      </c>
      <c r="H572" s="129">
        <v>0</v>
      </c>
      <c r="I572" s="129">
        <v>0</v>
      </c>
      <c r="J572" s="129">
        <v>0</v>
      </c>
      <c r="K572" s="129">
        <v>0</v>
      </c>
      <c r="L572" s="129">
        <v>0</v>
      </c>
      <c r="M572" s="129">
        <v>0</v>
      </c>
      <c r="N572" s="167">
        <v>0</v>
      </c>
    </row>
    <row r="573" spans="1:14" ht="33" customHeight="1" x14ac:dyDescent="0.2">
      <c r="A573" s="80" t="s">
        <v>292</v>
      </c>
      <c r="B573" s="129">
        <v>0</v>
      </c>
      <c r="C573" s="129">
        <v>0</v>
      </c>
      <c r="D573" s="129">
        <v>0</v>
      </c>
      <c r="E573" s="129">
        <v>0</v>
      </c>
      <c r="F573" s="129">
        <v>0</v>
      </c>
      <c r="G573" s="129">
        <v>0</v>
      </c>
      <c r="H573" s="129">
        <v>0</v>
      </c>
      <c r="I573" s="129">
        <v>0</v>
      </c>
      <c r="J573" s="129">
        <v>0</v>
      </c>
      <c r="K573" s="129">
        <v>0</v>
      </c>
      <c r="L573" s="129">
        <v>0</v>
      </c>
      <c r="M573" s="129">
        <v>0</v>
      </c>
      <c r="N573" s="167">
        <v>0</v>
      </c>
    </row>
    <row r="574" spans="1:14" ht="33" customHeight="1" x14ac:dyDescent="0.2">
      <c r="A574" s="80" t="s">
        <v>293</v>
      </c>
      <c r="B574" s="129">
        <v>0</v>
      </c>
      <c r="C574" s="129">
        <v>0</v>
      </c>
      <c r="D574" s="129">
        <v>0</v>
      </c>
      <c r="E574" s="129">
        <v>0</v>
      </c>
      <c r="F574" s="129">
        <v>0</v>
      </c>
      <c r="G574" s="129">
        <v>0</v>
      </c>
      <c r="H574" s="129">
        <v>0</v>
      </c>
      <c r="I574" s="129">
        <v>0</v>
      </c>
      <c r="J574" s="129">
        <v>0</v>
      </c>
      <c r="K574" s="129">
        <v>0</v>
      </c>
      <c r="L574" s="129">
        <v>0</v>
      </c>
      <c r="M574" s="129">
        <v>0</v>
      </c>
      <c r="N574" s="167">
        <v>0</v>
      </c>
    </row>
    <row r="575" spans="1:14" ht="33" customHeight="1" thickBot="1" x14ac:dyDescent="0.25">
      <c r="A575" s="80" t="s">
        <v>294</v>
      </c>
      <c r="B575" s="129">
        <v>0</v>
      </c>
      <c r="C575" s="129">
        <v>0</v>
      </c>
      <c r="D575" s="129">
        <v>30</v>
      </c>
      <c r="E575" s="129">
        <v>0</v>
      </c>
      <c r="F575" s="129">
        <v>0</v>
      </c>
      <c r="G575" s="129">
        <v>0</v>
      </c>
      <c r="H575" s="129">
        <v>0</v>
      </c>
      <c r="I575" s="129">
        <v>292</v>
      </c>
      <c r="J575" s="129">
        <v>0</v>
      </c>
      <c r="K575" s="129">
        <v>382.24</v>
      </c>
      <c r="L575" s="129">
        <v>448</v>
      </c>
      <c r="M575" s="129">
        <v>456</v>
      </c>
      <c r="N575" s="167">
        <v>1608.24</v>
      </c>
    </row>
    <row r="576" spans="1:14" ht="33" customHeight="1" thickBot="1" x14ac:dyDescent="0.25">
      <c r="A576" s="132" t="s">
        <v>295</v>
      </c>
      <c r="B576" s="133">
        <v>9968.44</v>
      </c>
      <c r="C576" s="133">
        <v>9112.9700000000012</v>
      </c>
      <c r="D576" s="133">
        <v>12129.160000000002</v>
      </c>
      <c r="E576" s="133">
        <v>2143.3799999999997</v>
      </c>
      <c r="F576" s="133">
        <v>17908.559999999998</v>
      </c>
      <c r="G576" s="133">
        <v>7203.3599999999988</v>
      </c>
      <c r="H576" s="133">
        <v>6376.26</v>
      </c>
      <c r="I576" s="133">
        <v>16289.709999999992</v>
      </c>
      <c r="J576" s="133">
        <v>13780.05</v>
      </c>
      <c r="K576" s="133">
        <v>19582.759999999995</v>
      </c>
      <c r="L576" s="133">
        <v>13920.760000000006</v>
      </c>
      <c r="M576" s="133">
        <v>17671.530000000017</v>
      </c>
      <c r="N576" s="133">
        <v>146086.94</v>
      </c>
    </row>
    <row r="577" spans="1:14" ht="33" customHeight="1" x14ac:dyDescent="0.2">
      <c r="A577" s="80" t="s">
        <v>296</v>
      </c>
      <c r="B577" s="129">
        <v>9968.44</v>
      </c>
      <c r="C577" s="129">
        <v>9112.9700000000012</v>
      </c>
      <c r="D577" s="129">
        <v>12129.160000000002</v>
      </c>
      <c r="E577" s="129">
        <v>2143.3799999999997</v>
      </c>
      <c r="F577" s="129">
        <v>10906.8</v>
      </c>
      <c r="G577" s="129">
        <v>0</v>
      </c>
      <c r="H577" s="129">
        <v>0</v>
      </c>
      <c r="I577" s="129">
        <v>15095.609999999991</v>
      </c>
      <c r="J577" s="129">
        <v>12501.249999999998</v>
      </c>
      <c r="K577" s="129">
        <v>15194.359999999991</v>
      </c>
      <c r="L577" s="129">
        <v>11564.960000000005</v>
      </c>
      <c r="M577" s="129">
        <v>17142.530000000017</v>
      </c>
      <c r="N577" s="167">
        <v>115759.45999999999</v>
      </c>
    </row>
    <row r="578" spans="1:14" ht="33" customHeight="1" x14ac:dyDescent="0.2">
      <c r="A578" s="80" t="s">
        <v>297</v>
      </c>
      <c r="B578" s="129">
        <v>0</v>
      </c>
      <c r="C578" s="129">
        <v>0</v>
      </c>
      <c r="D578" s="129">
        <v>0</v>
      </c>
      <c r="E578" s="129">
        <v>0</v>
      </c>
      <c r="F578" s="129">
        <v>0</v>
      </c>
      <c r="G578" s="129">
        <v>0</v>
      </c>
      <c r="H578" s="129">
        <v>0</v>
      </c>
      <c r="I578" s="129">
        <v>0</v>
      </c>
      <c r="J578" s="129">
        <v>0</v>
      </c>
      <c r="K578" s="129">
        <v>0</v>
      </c>
      <c r="L578" s="129">
        <v>0</v>
      </c>
      <c r="M578" s="129">
        <v>0</v>
      </c>
      <c r="N578" s="167">
        <v>0</v>
      </c>
    </row>
    <row r="579" spans="1:14" ht="33" customHeight="1" x14ac:dyDescent="0.2">
      <c r="A579" s="80" t="s">
        <v>298</v>
      </c>
      <c r="B579" s="129">
        <v>0</v>
      </c>
      <c r="C579" s="129">
        <v>0</v>
      </c>
      <c r="D579" s="129">
        <v>0</v>
      </c>
      <c r="E579" s="129">
        <v>0</v>
      </c>
      <c r="F579" s="129">
        <v>4740</v>
      </c>
      <c r="G579" s="129">
        <v>5580</v>
      </c>
      <c r="H579" s="129">
        <v>5280</v>
      </c>
      <c r="I579" s="129">
        <v>810</v>
      </c>
      <c r="J579" s="129">
        <v>0</v>
      </c>
      <c r="K579" s="129">
        <v>0</v>
      </c>
      <c r="L579" s="129">
        <v>0</v>
      </c>
      <c r="M579" s="129">
        <v>0</v>
      </c>
      <c r="N579" s="167">
        <v>16410</v>
      </c>
    </row>
    <row r="580" spans="1:14" ht="33" customHeight="1" x14ac:dyDescent="0.2">
      <c r="A580" s="80" t="s">
        <v>299</v>
      </c>
      <c r="B580" s="129">
        <v>0</v>
      </c>
      <c r="C580" s="129">
        <v>0</v>
      </c>
      <c r="D580" s="129">
        <v>0</v>
      </c>
      <c r="E580" s="129">
        <v>0</v>
      </c>
      <c r="F580" s="129">
        <v>0</v>
      </c>
      <c r="G580" s="129">
        <v>0</v>
      </c>
      <c r="H580" s="129">
        <v>0</v>
      </c>
      <c r="I580" s="129">
        <v>0</v>
      </c>
      <c r="J580" s="129">
        <v>0</v>
      </c>
      <c r="K580" s="129">
        <v>0</v>
      </c>
      <c r="L580" s="129">
        <v>0</v>
      </c>
      <c r="M580" s="129">
        <v>0</v>
      </c>
      <c r="N580" s="167">
        <v>0</v>
      </c>
    </row>
    <row r="581" spans="1:14" ht="33" customHeight="1" x14ac:dyDescent="0.2">
      <c r="A581" s="80" t="s">
        <v>300</v>
      </c>
      <c r="B581" s="129">
        <v>0</v>
      </c>
      <c r="C581" s="129">
        <v>0</v>
      </c>
      <c r="D581" s="129">
        <v>0</v>
      </c>
      <c r="E581" s="129">
        <v>0</v>
      </c>
      <c r="F581" s="129">
        <v>0</v>
      </c>
      <c r="G581" s="129">
        <v>0</v>
      </c>
      <c r="H581" s="129">
        <v>0</v>
      </c>
      <c r="I581" s="129">
        <v>0</v>
      </c>
      <c r="J581" s="129">
        <v>0</v>
      </c>
      <c r="K581" s="129">
        <v>0</v>
      </c>
      <c r="L581" s="129">
        <v>0</v>
      </c>
      <c r="M581" s="129">
        <v>0</v>
      </c>
      <c r="N581" s="167">
        <v>0</v>
      </c>
    </row>
    <row r="582" spans="1:14" ht="33" customHeight="1" x14ac:dyDescent="0.2">
      <c r="A582" s="80" t="s">
        <v>301</v>
      </c>
      <c r="B582" s="129">
        <v>0</v>
      </c>
      <c r="C582" s="129">
        <v>0</v>
      </c>
      <c r="D582" s="129">
        <v>0</v>
      </c>
      <c r="E582" s="129">
        <v>0</v>
      </c>
      <c r="F582" s="129">
        <v>2261.7599999999989</v>
      </c>
      <c r="G582" s="129">
        <v>1623.3599999999992</v>
      </c>
      <c r="H582" s="129">
        <v>1096.2599999999998</v>
      </c>
      <c r="I582" s="129">
        <v>384.09999999999997</v>
      </c>
      <c r="J582" s="129">
        <v>1278.8000000000002</v>
      </c>
      <c r="K582" s="129">
        <v>4388.4000000000033</v>
      </c>
      <c r="L582" s="129">
        <v>2355.8000000000006</v>
      </c>
      <c r="M582" s="129">
        <v>529</v>
      </c>
      <c r="N582" s="167">
        <v>13917.480000000001</v>
      </c>
    </row>
    <row r="583" spans="1:14" ht="33" customHeight="1" thickBot="1" x14ac:dyDescent="0.25">
      <c r="A583" s="80" t="s">
        <v>302</v>
      </c>
      <c r="B583" s="129">
        <v>0</v>
      </c>
      <c r="C583" s="129">
        <v>0</v>
      </c>
      <c r="D583" s="129">
        <v>0</v>
      </c>
      <c r="E583" s="129">
        <v>0</v>
      </c>
      <c r="F583" s="129">
        <v>0</v>
      </c>
      <c r="G583" s="129">
        <v>0</v>
      </c>
      <c r="H583" s="129">
        <v>0</v>
      </c>
      <c r="I583" s="129">
        <v>0</v>
      </c>
      <c r="J583" s="129">
        <v>0</v>
      </c>
      <c r="K583" s="129">
        <v>0</v>
      </c>
      <c r="L583" s="129">
        <v>0</v>
      </c>
      <c r="M583" s="129">
        <v>0</v>
      </c>
      <c r="N583" s="167">
        <v>0</v>
      </c>
    </row>
    <row r="584" spans="1:14" ht="33" customHeight="1" thickBot="1" x14ac:dyDescent="0.25">
      <c r="A584" s="132" t="s">
        <v>303</v>
      </c>
      <c r="B584" s="133">
        <v>4003.34</v>
      </c>
      <c r="C584" s="133">
        <v>3771.1899999999978</v>
      </c>
      <c r="D584" s="133">
        <v>3514.5199999999986</v>
      </c>
      <c r="E584" s="133">
        <v>3163.9799999999987</v>
      </c>
      <c r="F584" s="133">
        <v>7796.1099999999933</v>
      </c>
      <c r="G584" s="133">
        <v>17619.310000000001</v>
      </c>
      <c r="H584" s="133">
        <v>29826.009999999991</v>
      </c>
      <c r="I584" s="133">
        <v>12134.379999999997</v>
      </c>
      <c r="J584" s="133">
        <v>10392.399999999994</v>
      </c>
      <c r="K584" s="133">
        <v>8610.8699999999953</v>
      </c>
      <c r="L584" s="133">
        <v>8732.8199999999943</v>
      </c>
      <c r="M584" s="133">
        <v>7802.0699999999933</v>
      </c>
      <c r="N584" s="133">
        <v>117366.99999999994</v>
      </c>
    </row>
    <row r="585" spans="1:14" ht="33" customHeight="1" x14ac:dyDescent="0.2">
      <c r="A585" s="80" t="s">
        <v>304</v>
      </c>
      <c r="B585" s="129">
        <v>80</v>
      </c>
      <c r="C585" s="129">
        <v>80</v>
      </c>
      <c r="D585" s="129">
        <v>0</v>
      </c>
      <c r="E585" s="129">
        <v>0</v>
      </c>
      <c r="F585" s="129">
        <v>0</v>
      </c>
      <c r="G585" s="129">
        <v>0</v>
      </c>
      <c r="H585" s="129">
        <v>0</v>
      </c>
      <c r="I585" s="129">
        <v>0</v>
      </c>
      <c r="J585" s="129">
        <v>0</v>
      </c>
      <c r="K585" s="129">
        <v>0</v>
      </c>
      <c r="L585" s="129">
        <v>0</v>
      </c>
      <c r="M585" s="129">
        <v>0</v>
      </c>
      <c r="N585" s="167">
        <v>160</v>
      </c>
    </row>
    <row r="586" spans="1:14" ht="33" customHeight="1" x14ac:dyDescent="0.2">
      <c r="A586" s="80" t="s">
        <v>305</v>
      </c>
      <c r="B586" s="129">
        <v>0</v>
      </c>
      <c r="C586" s="129">
        <v>320</v>
      </c>
      <c r="D586" s="129">
        <v>0</v>
      </c>
      <c r="E586" s="129">
        <v>0</v>
      </c>
      <c r="F586" s="129">
        <v>0</v>
      </c>
      <c r="G586" s="129">
        <v>0</v>
      </c>
      <c r="H586" s="129">
        <v>0</v>
      </c>
      <c r="I586" s="129">
        <v>0</v>
      </c>
      <c r="J586" s="129">
        <v>0</v>
      </c>
      <c r="K586" s="129">
        <v>0</v>
      </c>
      <c r="L586" s="129">
        <v>0</v>
      </c>
      <c r="M586" s="129">
        <v>0</v>
      </c>
      <c r="N586" s="167">
        <v>320</v>
      </c>
    </row>
    <row r="587" spans="1:14" ht="33" customHeight="1" x14ac:dyDescent="0.2">
      <c r="A587" s="80" t="s">
        <v>306</v>
      </c>
      <c r="B587" s="129">
        <v>2629.12</v>
      </c>
      <c r="C587" s="129">
        <v>2670.1999999999975</v>
      </c>
      <c r="D587" s="129">
        <v>2135.5599999999986</v>
      </c>
      <c r="E587" s="129">
        <v>2662.9999999999986</v>
      </c>
      <c r="F587" s="129">
        <v>5792.2799999999925</v>
      </c>
      <c r="G587" s="129">
        <v>3738.2799999999957</v>
      </c>
      <c r="H587" s="129">
        <v>4884.3199999999952</v>
      </c>
      <c r="I587" s="129">
        <v>3523.8399999999965</v>
      </c>
      <c r="J587" s="129">
        <v>4912.2199999999948</v>
      </c>
      <c r="K587" s="129">
        <v>5765.3599999999942</v>
      </c>
      <c r="L587" s="129">
        <v>5723.4599999999946</v>
      </c>
      <c r="M587" s="129">
        <v>5434.3799999999937</v>
      </c>
      <c r="N587" s="167">
        <v>49872.019999999946</v>
      </c>
    </row>
    <row r="588" spans="1:14" ht="33" customHeight="1" x14ac:dyDescent="0.2">
      <c r="A588" s="80" t="s">
        <v>307</v>
      </c>
      <c r="B588" s="129">
        <v>0</v>
      </c>
      <c r="C588" s="129">
        <v>0</v>
      </c>
      <c r="D588" s="129">
        <v>0</v>
      </c>
      <c r="E588" s="129">
        <v>0</v>
      </c>
      <c r="F588" s="129">
        <v>0</v>
      </c>
      <c r="G588" s="129">
        <v>0</v>
      </c>
      <c r="H588" s="129">
        <v>0</v>
      </c>
      <c r="I588" s="129">
        <v>0</v>
      </c>
      <c r="J588" s="129">
        <v>0</v>
      </c>
      <c r="K588" s="129">
        <v>0</v>
      </c>
      <c r="L588" s="129">
        <v>0</v>
      </c>
      <c r="M588" s="129">
        <v>0</v>
      </c>
      <c r="N588" s="167">
        <v>0</v>
      </c>
    </row>
    <row r="589" spans="1:14" ht="33" customHeight="1" x14ac:dyDescent="0.2">
      <c r="A589" s="80" t="s">
        <v>308</v>
      </c>
      <c r="B589" s="129">
        <v>0</v>
      </c>
      <c r="C589" s="129">
        <v>0</v>
      </c>
      <c r="D589" s="129">
        <v>0</v>
      </c>
      <c r="E589" s="129">
        <v>0</v>
      </c>
      <c r="F589" s="129">
        <v>0</v>
      </c>
      <c r="G589" s="129">
        <v>3635.759999999997</v>
      </c>
      <c r="H589" s="129">
        <v>7098.47</v>
      </c>
      <c r="I589" s="129">
        <v>5249.05</v>
      </c>
      <c r="J589" s="129">
        <v>4548.6399999999994</v>
      </c>
      <c r="K589" s="129">
        <v>669.3</v>
      </c>
      <c r="L589" s="129">
        <v>0</v>
      </c>
      <c r="M589" s="129">
        <v>0</v>
      </c>
      <c r="N589" s="167">
        <v>21201.219999999998</v>
      </c>
    </row>
    <row r="590" spans="1:14" ht="33" customHeight="1" x14ac:dyDescent="0.2">
      <c r="A590" s="80" t="s">
        <v>309</v>
      </c>
      <c r="B590" s="129">
        <v>0</v>
      </c>
      <c r="C590" s="129">
        <v>0</v>
      </c>
      <c r="D590" s="129">
        <v>0</v>
      </c>
      <c r="E590" s="129">
        <v>0</v>
      </c>
      <c r="F590" s="129">
        <v>0</v>
      </c>
      <c r="G590" s="129">
        <v>0</v>
      </c>
      <c r="H590" s="129">
        <v>0</v>
      </c>
      <c r="I590" s="129">
        <v>0</v>
      </c>
      <c r="J590" s="129">
        <v>0</v>
      </c>
      <c r="K590" s="129">
        <v>0</v>
      </c>
      <c r="L590" s="129">
        <v>0</v>
      </c>
      <c r="M590" s="129">
        <v>0</v>
      </c>
      <c r="N590" s="167">
        <v>0</v>
      </c>
    </row>
    <row r="591" spans="1:14" ht="33" customHeight="1" x14ac:dyDescent="0.2">
      <c r="A591" s="80" t="s">
        <v>310</v>
      </c>
      <c r="B591" s="129">
        <v>0</v>
      </c>
      <c r="C591" s="129">
        <v>0</v>
      </c>
      <c r="D591" s="129">
        <v>0</v>
      </c>
      <c r="E591" s="129">
        <v>0</v>
      </c>
      <c r="F591" s="129">
        <v>0</v>
      </c>
      <c r="G591" s="129">
        <v>0</v>
      </c>
      <c r="H591" s="129">
        <v>0</v>
      </c>
      <c r="I591" s="129">
        <v>0</v>
      </c>
      <c r="J591" s="129">
        <v>0</v>
      </c>
      <c r="K591" s="129">
        <v>0</v>
      </c>
      <c r="L591" s="129">
        <v>0</v>
      </c>
      <c r="M591" s="129">
        <v>0</v>
      </c>
      <c r="N591" s="167">
        <v>0</v>
      </c>
    </row>
    <row r="592" spans="1:14" ht="33" customHeight="1" x14ac:dyDescent="0.2">
      <c r="A592" s="80" t="s">
        <v>311</v>
      </c>
      <c r="B592" s="129">
        <v>0</v>
      </c>
      <c r="C592" s="129">
        <v>0</v>
      </c>
      <c r="D592" s="129">
        <v>0</v>
      </c>
      <c r="E592" s="129">
        <v>0</v>
      </c>
      <c r="F592" s="129">
        <v>0</v>
      </c>
      <c r="G592" s="129">
        <v>0</v>
      </c>
      <c r="H592" s="129">
        <v>0</v>
      </c>
      <c r="I592" s="129">
        <v>0</v>
      </c>
      <c r="J592" s="129">
        <v>0</v>
      </c>
      <c r="K592" s="129">
        <v>0</v>
      </c>
      <c r="L592" s="129">
        <v>0</v>
      </c>
      <c r="M592" s="129">
        <v>0</v>
      </c>
      <c r="N592" s="167">
        <v>0</v>
      </c>
    </row>
    <row r="593" spans="1:14" ht="33" customHeight="1" x14ac:dyDescent="0.2">
      <c r="A593" s="80" t="s">
        <v>312</v>
      </c>
      <c r="B593" s="129">
        <v>0</v>
      </c>
      <c r="C593" s="129">
        <v>0</v>
      </c>
      <c r="D593" s="129">
        <v>0</v>
      </c>
      <c r="E593" s="129">
        <v>0</v>
      </c>
      <c r="F593" s="129">
        <v>0</v>
      </c>
      <c r="G593" s="129">
        <v>8542.320000000007</v>
      </c>
      <c r="H593" s="129">
        <v>12999.449999999995</v>
      </c>
      <c r="I593" s="129">
        <v>0</v>
      </c>
      <c r="J593" s="129">
        <v>0</v>
      </c>
      <c r="K593" s="129">
        <v>0</v>
      </c>
      <c r="L593" s="129">
        <v>0</v>
      </c>
      <c r="M593" s="129">
        <v>0</v>
      </c>
      <c r="N593" s="167">
        <v>21541.770000000004</v>
      </c>
    </row>
    <row r="594" spans="1:14" ht="33" customHeight="1" x14ac:dyDescent="0.2">
      <c r="A594" s="80" t="s">
        <v>313</v>
      </c>
      <c r="B594" s="129">
        <v>0</v>
      </c>
      <c r="C594" s="129">
        <v>0</v>
      </c>
      <c r="D594" s="129">
        <v>0</v>
      </c>
      <c r="E594" s="129">
        <v>0</v>
      </c>
      <c r="F594" s="129">
        <v>0</v>
      </c>
      <c r="G594" s="129">
        <v>0</v>
      </c>
      <c r="H594" s="129">
        <v>0</v>
      </c>
      <c r="I594" s="129">
        <v>0</v>
      </c>
      <c r="J594" s="129">
        <v>0</v>
      </c>
      <c r="K594" s="129">
        <v>0</v>
      </c>
      <c r="L594" s="129">
        <v>0</v>
      </c>
      <c r="M594" s="129">
        <v>0</v>
      </c>
      <c r="N594" s="167">
        <v>0</v>
      </c>
    </row>
    <row r="595" spans="1:14" ht="33" customHeight="1" x14ac:dyDescent="0.2">
      <c r="A595" s="80" t="s">
        <v>314</v>
      </c>
      <c r="B595" s="129">
        <v>0</v>
      </c>
      <c r="C595" s="129">
        <v>0</v>
      </c>
      <c r="D595" s="129">
        <v>0</v>
      </c>
      <c r="E595" s="129">
        <v>0</v>
      </c>
      <c r="F595" s="129">
        <v>0</v>
      </c>
      <c r="G595" s="129">
        <v>0</v>
      </c>
      <c r="H595" s="129">
        <v>0</v>
      </c>
      <c r="I595" s="129">
        <v>0</v>
      </c>
      <c r="J595" s="129">
        <v>0</v>
      </c>
      <c r="K595" s="129">
        <v>0</v>
      </c>
      <c r="L595" s="129">
        <v>0</v>
      </c>
      <c r="M595" s="129">
        <v>0</v>
      </c>
      <c r="N595" s="167">
        <v>0</v>
      </c>
    </row>
    <row r="596" spans="1:14" ht="33" customHeight="1" x14ac:dyDescent="0.2">
      <c r="A596" s="80" t="s">
        <v>315</v>
      </c>
      <c r="B596" s="129">
        <v>0</v>
      </c>
      <c r="C596" s="129">
        <v>0</v>
      </c>
      <c r="D596" s="129">
        <v>0</v>
      </c>
      <c r="E596" s="129">
        <v>0</v>
      </c>
      <c r="F596" s="129">
        <v>0</v>
      </c>
      <c r="G596" s="129">
        <v>0</v>
      </c>
      <c r="H596" s="129">
        <v>0</v>
      </c>
      <c r="I596" s="129">
        <v>0</v>
      </c>
      <c r="J596" s="129">
        <v>0</v>
      </c>
      <c r="K596" s="129">
        <v>0</v>
      </c>
      <c r="L596" s="129">
        <v>0</v>
      </c>
      <c r="M596" s="129">
        <v>0</v>
      </c>
      <c r="N596" s="167">
        <v>0</v>
      </c>
    </row>
    <row r="597" spans="1:14" ht="33" customHeight="1" x14ac:dyDescent="0.2">
      <c r="A597" s="80" t="s">
        <v>316</v>
      </c>
      <c r="B597" s="129">
        <v>0</v>
      </c>
      <c r="C597" s="129">
        <v>0</v>
      </c>
      <c r="D597" s="129">
        <v>0</v>
      </c>
      <c r="E597" s="129">
        <v>0</v>
      </c>
      <c r="F597" s="129">
        <v>0</v>
      </c>
      <c r="G597" s="129">
        <v>0</v>
      </c>
      <c r="H597" s="129">
        <v>0</v>
      </c>
      <c r="I597" s="129">
        <v>0</v>
      </c>
      <c r="J597" s="129">
        <v>0</v>
      </c>
      <c r="K597" s="129">
        <v>0</v>
      </c>
      <c r="L597" s="129">
        <v>0</v>
      </c>
      <c r="M597" s="129">
        <v>0</v>
      </c>
      <c r="N597" s="167">
        <v>0</v>
      </c>
    </row>
    <row r="598" spans="1:14" ht="33" customHeight="1" x14ac:dyDescent="0.2">
      <c r="A598" s="80" t="s">
        <v>317</v>
      </c>
      <c r="B598" s="129">
        <v>1294.22</v>
      </c>
      <c r="C598" s="129">
        <v>200</v>
      </c>
      <c r="D598" s="129">
        <v>30.2</v>
      </c>
      <c r="E598" s="129">
        <v>0</v>
      </c>
      <c r="F598" s="129">
        <v>0</v>
      </c>
      <c r="G598" s="129">
        <v>200</v>
      </c>
      <c r="H598" s="129">
        <v>2734.9399999999991</v>
      </c>
      <c r="I598" s="129">
        <v>2603.9499999999998</v>
      </c>
      <c r="J598" s="129">
        <v>931.54</v>
      </c>
      <c r="K598" s="129">
        <v>416.71000000000004</v>
      </c>
      <c r="L598" s="129">
        <v>1005.64</v>
      </c>
      <c r="M598" s="129">
        <v>864.86999999999989</v>
      </c>
      <c r="N598" s="167">
        <v>10282.069999999996</v>
      </c>
    </row>
    <row r="599" spans="1:14" ht="33" customHeight="1" thickBot="1" x14ac:dyDescent="0.25">
      <c r="A599" s="80" t="s">
        <v>318</v>
      </c>
      <c r="B599" s="129">
        <v>0</v>
      </c>
      <c r="C599" s="129">
        <v>500.99</v>
      </c>
      <c r="D599" s="129">
        <v>1348.76</v>
      </c>
      <c r="E599" s="129">
        <v>500.98</v>
      </c>
      <c r="F599" s="129">
        <v>2003.8300000000006</v>
      </c>
      <c r="G599" s="129">
        <v>1502.95</v>
      </c>
      <c r="H599" s="129">
        <v>2108.8300000000013</v>
      </c>
      <c r="I599" s="129">
        <v>757.54</v>
      </c>
      <c r="J599" s="129">
        <v>0</v>
      </c>
      <c r="K599" s="129">
        <v>1759.5000000000009</v>
      </c>
      <c r="L599" s="129">
        <v>2003.7199999999996</v>
      </c>
      <c r="M599" s="129">
        <v>1502.82</v>
      </c>
      <c r="N599" s="167">
        <v>13989.92</v>
      </c>
    </row>
    <row r="600" spans="1:14" ht="33" customHeight="1" thickBot="1" x14ac:dyDescent="0.25">
      <c r="A600" s="132" t="s">
        <v>319</v>
      </c>
      <c r="B600" s="133">
        <v>7001.09</v>
      </c>
      <c r="C600" s="133">
        <v>3365.580000000004</v>
      </c>
      <c r="D600" s="133">
        <v>7119.5500000000075</v>
      </c>
      <c r="E600" s="133">
        <v>9286.1599999999889</v>
      </c>
      <c r="F600" s="133">
        <v>3993.0400000000068</v>
      </c>
      <c r="G600" s="133">
        <v>5068.5800000000045</v>
      </c>
      <c r="H600" s="133">
        <v>8028.5800000000072</v>
      </c>
      <c r="I600" s="133">
        <v>6963.2200000000057</v>
      </c>
      <c r="J600" s="133">
        <v>7001.0100000000057</v>
      </c>
      <c r="K600" s="133">
        <v>6887.1400000000122</v>
      </c>
      <c r="L600" s="133">
        <v>6252.9800000000068</v>
      </c>
      <c r="M600" s="133">
        <v>7265.1100000000097</v>
      </c>
      <c r="N600" s="133">
        <v>78232.040000000081</v>
      </c>
    </row>
    <row r="601" spans="1:14" ht="33" customHeight="1" x14ac:dyDescent="0.2">
      <c r="A601" s="80" t="s">
        <v>320</v>
      </c>
      <c r="B601" s="129">
        <v>6851.09</v>
      </c>
      <c r="C601" s="129">
        <v>2975.580000000004</v>
      </c>
      <c r="D601" s="129">
        <v>6669.5500000000075</v>
      </c>
      <c r="E601" s="129">
        <v>9286.1599999999889</v>
      </c>
      <c r="F601" s="129">
        <v>3993.0400000000068</v>
      </c>
      <c r="G601" s="129">
        <v>5068.5800000000045</v>
      </c>
      <c r="H601" s="129">
        <v>8028.5800000000072</v>
      </c>
      <c r="I601" s="129">
        <v>6963.2200000000057</v>
      </c>
      <c r="J601" s="129">
        <v>7001.0100000000057</v>
      </c>
      <c r="K601" s="129">
        <v>6887.1400000000122</v>
      </c>
      <c r="L601" s="129">
        <v>6252.9800000000068</v>
      </c>
      <c r="M601" s="129">
        <v>7265.1100000000097</v>
      </c>
      <c r="N601" s="167">
        <v>77242.040000000081</v>
      </c>
    </row>
    <row r="602" spans="1:14" ht="33" customHeight="1" x14ac:dyDescent="0.2">
      <c r="A602" s="80" t="s">
        <v>321</v>
      </c>
      <c r="B602" s="129">
        <v>150</v>
      </c>
      <c r="C602" s="129">
        <v>390</v>
      </c>
      <c r="D602" s="129">
        <v>450</v>
      </c>
      <c r="E602" s="129">
        <v>0</v>
      </c>
      <c r="F602" s="129">
        <v>0</v>
      </c>
      <c r="G602" s="129">
        <v>0</v>
      </c>
      <c r="H602" s="129">
        <v>0</v>
      </c>
      <c r="I602" s="129">
        <v>0</v>
      </c>
      <c r="J602" s="129">
        <v>0</v>
      </c>
      <c r="K602" s="129">
        <v>0</v>
      </c>
      <c r="L602" s="129">
        <v>0</v>
      </c>
      <c r="M602" s="129">
        <v>0</v>
      </c>
      <c r="N602" s="167">
        <v>990</v>
      </c>
    </row>
    <row r="603" spans="1:14" ht="33" customHeight="1" x14ac:dyDescent="0.2">
      <c r="A603" s="80" t="s">
        <v>322</v>
      </c>
      <c r="B603" s="129">
        <v>0</v>
      </c>
      <c r="C603" s="129">
        <v>0</v>
      </c>
      <c r="D603" s="129">
        <v>0</v>
      </c>
      <c r="E603" s="129">
        <v>0</v>
      </c>
      <c r="F603" s="129">
        <v>0</v>
      </c>
      <c r="G603" s="129">
        <v>0</v>
      </c>
      <c r="H603" s="129">
        <v>0</v>
      </c>
      <c r="I603" s="129">
        <v>0</v>
      </c>
      <c r="J603" s="129">
        <v>0</v>
      </c>
      <c r="K603" s="129">
        <v>0</v>
      </c>
      <c r="L603" s="129">
        <v>0</v>
      </c>
      <c r="M603" s="129">
        <v>0</v>
      </c>
      <c r="N603" s="167">
        <v>0</v>
      </c>
    </row>
    <row r="604" spans="1:14" ht="33" customHeight="1" x14ac:dyDescent="0.2">
      <c r="A604" s="80" t="s">
        <v>323</v>
      </c>
      <c r="B604" s="129">
        <v>0</v>
      </c>
      <c r="C604" s="129">
        <v>0</v>
      </c>
      <c r="D604" s="129">
        <v>0</v>
      </c>
      <c r="E604" s="129">
        <v>0</v>
      </c>
      <c r="F604" s="129">
        <v>0</v>
      </c>
      <c r="G604" s="129">
        <v>0</v>
      </c>
      <c r="H604" s="129">
        <v>0</v>
      </c>
      <c r="I604" s="129">
        <v>0</v>
      </c>
      <c r="J604" s="129">
        <v>0</v>
      </c>
      <c r="K604" s="129">
        <v>0</v>
      </c>
      <c r="L604" s="129">
        <v>0</v>
      </c>
      <c r="M604" s="129">
        <v>0</v>
      </c>
      <c r="N604" s="167">
        <v>0</v>
      </c>
    </row>
    <row r="605" spans="1:14" ht="33" customHeight="1" x14ac:dyDescent="0.2">
      <c r="A605" s="80" t="s">
        <v>324</v>
      </c>
      <c r="B605" s="129">
        <v>0</v>
      </c>
      <c r="C605" s="129">
        <v>0</v>
      </c>
      <c r="D605" s="129">
        <v>0</v>
      </c>
      <c r="E605" s="129">
        <v>0</v>
      </c>
      <c r="F605" s="129">
        <v>0</v>
      </c>
      <c r="G605" s="129">
        <v>0</v>
      </c>
      <c r="H605" s="129">
        <v>0</v>
      </c>
      <c r="I605" s="129">
        <v>0</v>
      </c>
      <c r="J605" s="129">
        <v>0</v>
      </c>
      <c r="K605" s="129">
        <v>0</v>
      </c>
      <c r="L605" s="129">
        <v>0</v>
      </c>
      <c r="M605" s="129">
        <v>0</v>
      </c>
      <c r="N605" s="167">
        <v>0</v>
      </c>
    </row>
    <row r="606" spans="1:14" ht="33" customHeight="1" thickBot="1" x14ac:dyDescent="0.25">
      <c r="A606" s="80" t="s">
        <v>255</v>
      </c>
      <c r="B606" s="129">
        <v>0</v>
      </c>
      <c r="C606" s="129">
        <v>0</v>
      </c>
      <c r="D606" s="129">
        <v>0</v>
      </c>
      <c r="E606" s="129">
        <v>0</v>
      </c>
      <c r="F606" s="129">
        <v>0</v>
      </c>
      <c r="G606" s="129">
        <v>0</v>
      </c>
      <c r="H606" s="129">
        <v>0</v>
      </c>
      <c r="I606" s="129">
        <v>0</v>
      </c>
      <c r="J606" s="129">
        <v>0</v>
      </c>
      <c r="K606" s="129">
        <v>0</v>
      </c>
      <c r="L606" s="129">
        <v>0</v>
      </c>
      <c r="M606" s="129">
        <v>0</v>
      </c>
      <c r="N606" s="167">
        <v>0</v>
      </c>
    </row>
    <row r="607" spans="1:14" ht="33" customHeight="1" thickBot="1" x14ac:dyDescent="0.25">
      <c r="A607" s="132" t="s">
        <v>325</v>
      </c>
      <c r="B607" s="133">
        <v>0</v>
      </c>
      <c r="C607" s="133">
        <v>0</v>
      </c>
      <c r="D607" s="133">
        <v>0</v>
      </c>
      <c r="E607" s="133">
        <v>0</v>
      </c>
      <c r="F607" s="133">
        <v>0</v>
      </c>
      <c r="G607" s="133">
        <v>0</v>
      </c>
      <c r="H607" s="133">
        <v>0</v>
      </c>
      <c r="I607" s="133">
        <v>0</v>
      </c>
      <c r="J607" s="133">
        <v>0</v>
      </c>
      <c r="K607" s="133">
        <v>0</v>
      </c>
      <c r="L607" s="133">
        <v>0</v>
      </c>
      <c r="M607" s="133">
        <v>0</v>
      </c>
      <c r="N607" s="133">
        <v>0</v>
      </c>
    </row>
    <row r="608" spans="1:14" ht="33" customHeight="1" x14ac:dyDescent="0.2">
      <c r="A608" s="80" t="s">
        <v>326</v>
      </c>
      <c r="B608" s="129">
        <v>0</v>
      </c>
      <c r="C608" s="129">
        <v>0</v>
      </c>
      <c r="D608" s="129">
        <v>0</v>
      </c>
      <c r="E608" s="129">
        <v>0</v>
      </c>
      <c r="F608" s="129">
        <v>0</v>
      </c>
      <c r="G608" s="129">
        <v>0</v>
      </c>
      <c r="H608" s="129">
        <v>0</v>
      </c>
      <c r="I608" s="129">
        <v>0</v>
      </c>
      <c r="J608" s="129">
        <v>0</v>
      </c>
      <c r="K608" s="129">
        <v>0</v>
      </c>
      <c r="L608" s="129">
        <v>0</v>
      </c>
      <c r="M608" s="129">
        <v>0</v>
      </c>
      <c r="N608" s="129">
        <v>0</v>
      </c>
    </row>
    <row r="609" spans="1:14" ht="33" customHeight="1" x14ac:dyDescent="0.2">
      <c r="A609" s="80" t="s">
        <v>327</v>
      </c>
      <c r="B609" s="129">
        <v>0</v>
      </c>
      <c r="C609" s="129">
        <v>0</v>
      </c>
      <c r="D609" s="129">
        <v>0</v>
      </c>
      <c r="E609" s="129">
        <v>0</v>
      </c>
      <c r="F609" s="129">
        <v>0</v>
      </c>
      <c r="G609" s="129">
        <v>0</v>
      </c>
      <c r="H609" s="129">
        <v>0</v>
      </c>
      <c r="I609" s="129">
        <v>0</v>
      </c>
      <c r="J609" s="129">
        <v>0</v>
      </c>
      <c r="K609" s="129">
        <v>0</v>
      </c>
      <c r="L609" s="129">
        <v>0</v>
      </c>
      <c r="M609" s="129">
        <v>0</v>
      </c>
      <c r="N609" s="129">
        <v>0</v>
      </c>
    </row>
    <row r="610" spans="1:14" ht="33" customHeight="1" x14ac:dyDescent="0.2">
      <c r="A610" s="80" t="s">
        <v>328</v>
      </c>
      <c r="B610" s="129">
        <v>0</v>
      </c>
      <c r="C610" s="129">
        <v>0</v>
      </c>
      <c r="D610" s="129">
        <v>0</v>
      </c>
      <c r="E610" s="129">
        <v>0</v>
      </c>
      <c r="F610" s="129">
        <v>0</v>
      </c>
      <c r="G610" s="129">
        <v>0</v>
      </c>
      <c r="H610" s="129">
        <v>0</v>
      </c>
      <c r="I610" s="129">
        <v>0</v>
      </c>
      <c r="J610" s="129">
        <v>0</v>
      </c>
      <c r="K610" s="129">
        <v>0</v>
      </c>
      <c r="L610" s="129">
        <v>0</v>
      </c>
      <c r="M610" s="129">
        <v>0</v>
      </c>
      <c r="N610" s="129">
        <v>0</v>
      </c>
    </row>
    <row r="611" spans="1:14" ht="33" customHeight="1" thickBot="1" x14ac:dyDescent="0.25">
      <c r="A611" s="80" t="s">
        <v>255</v>
      </c>
      <c r="B611" s="129">
        <v>0</v>
      </c>
      <c r="C611" s="129">
        <v>0</v>
      </c>
      <c r="D611" s="129">
        <v>0</v>
      </c>
      <c r="E611" s="129">
        <v>0</v>
      </c>
      <c r="F611" s="129">
        <v>0</v>
      </c>
      <c r="G611" s="129">
        <v>0</v>
      </c>
      <c r="H611" s="129">
        <v>0</v>
      </c>
      <c r="I611" s="129">
        <v>0</v>
      </c>
      <c r="J611" s="129">
        <v>0</v>
      </c>
      <c r="K611" s="129">
        <v>0</v>
      </c>
      <c r="L611" s="129">
        <v>0</v>
      </c>
      <c r="M611" s="129">
        <v>0</v>
      </c>
      <c r="N611" s="129">
        <v>0</v>
      </c>
    </row>
    <row r="612" spans="1:14" ht="33" customHeight="1" thickBot="1" x14ac:dyDescent="0.25">
      <c r="A612" s="132" t="s">
        <v>329</v>
      </c>
      <c r="B612" s="133">
        <v>0</v>
      </c>
      <c r="C612" s="133">
        <v>0</v>
      </c>
      <c r="D612" s="133">
        <v>0</v>
      </c>
      <c r="E612" s="133">
        <v>0</v>
      </c>
      <c r="F612" s="133">
        <v>3735.65</v>
      </c>
      <c r="G612" s="133">
        <v>916.02000000000021</v>
      </c>
      <c r="H612" s="133">
        <v>9076.5600000000013</v>
      </c>
      <c r="I612" s="133">
        <v>14733.510000000015</v>
      </c>
      <c r="J612" s="133">
        <v>5581.8199999999961</v>
      </c>
      <c r="K612" s="133">
        <v>3447.8799999999987</v>
      </c>
      <c r="L612" s="133">
        <v>3489.4999999999959</v>
      </c>
      <c r="M612" s="133">
        <v>15458.459999999988</v>
      </c>
      <c r="N612" s="133">
        <v>56439.399999999987</v>
      </c>
    </row>
    <row r="613" spans="1:14" ht="33" customHeight="1" x14ac:dyDescent="0.2">
      <c r="A613" s="80" t="s">
        <v>330</v>
      </c>
      <c r="B613" s="129">
        <v>0</v>
      </c>
      <c r="C613" s="129">
        <v>0</v>
      </c>
      <c r="D613" s="129">
        <v>0</v>
      </c>
      <c r="E613" s="129">
        <v>0</v>
      </c>
      <c r="F613" s="129">
        <v>0</v>
      </c>
      <c r="G613" s="129">
        <v>0</v>
      </c>
      <c r="H613" s="129">
        <v>0</v>
      </c>
      <c r="I613" s="129">
        <v>0</v>
      </c>
      <c r="J613" s="129">
        <v>0</v>
      </c>
      <c r="K613" s="129">
        <v>0</v>
      </c>
      <c r="L613" s="129">
        <v>0</v>
      </c>
      <c r="M613" s="129">
        <v>0</v>
      </c>
      <c r="N613" s="167">
        <v>0</v>
      </c>
    </row>
    <row r="614" spans="1:14" ht="33" customHeight="1" x14ac:dyDescent="0.2">
      <c r="A614" s="80" t="s">
        <v>331</v>
      </c>
      <c r="B614" s="129">
        <v>0</v>
      </c>
      <c r="C614" s="129">
        <v>0</v>
      </c>
      <c r="D614" s="129">
        <v>0</v>
      </c>
      <c r="E614" s="129">
        <v>0</v>
      </c>
      <c r="F614" s="129">
        <v>0</v>
      </c>
      <c r="G614" s="129">
        <v>0</v>
      </c>
      <c r="H614" s="129">
        <v>0</v>
      </c>
      <c r="I614" s="129">
        <v>0</v>
      </c>
      <c r="J614" s="129">
        <v>0</v>
      </c>
      <c r="K614" s="129">
        <v>0</v>
      </c>
      <c r="L614" s="129">
        <v>0</v>
      </c>
      <c r="M614" s="129">
        <v>0</v>
      </c>
      <c r="N614" s="167">
        <v>0</v>
      </c>
    </row>
    <row r="615" spans="1:14" ht="33" customHeight="1" x14ac:dyDescent="0.2">
      <c r="A615" s="80" t="s">
        <v>332</v>
      </c>
      <c r="B615" s="129">
        <v>0</v>
      </c>
      <c r="C615" s="129">
        <v>0</v>
      </c>
      <c r="D615" s="129">
        <v>0</v>
      </c>
      <c r="E615" s="129">
        <v>0</v>
      </c>
      <c r="F615" s="129">
        <v>0</v>
      </c>
      <c r="G615" s="129">
        <v>0</v>
      </c>
      <c r="H615" s="129">
        <v>0</v>
      </c>
      <c r="I615" s="129">
        <v>0</v>
      </c>
      <c r="J615" s="129">
        <v>0</v>
      </c>
      <c r="K615" s="129">
        <v>0</v>
      </c>
      <c r="L615" s="129">
        <v>0</v>
      </c>
      <c r="M615" s="129">
        <v>0</v>
      </c>
      <c r="N615" s="167">
        <v>0</v>
      </c>
    </row>
    <row r="616" spans="1:14" ht="33" customHeight="1" x14ac:dyDescent="0.2">
      <c r="A616" s="80" t="s">
        <v>333</v>
      </c>
      <c r="B616" s="129">
        <v>0</v>
      </c>
      <c r="C616" s="129">
        <v>0</v>
      </c>
      <c r="D616" s="129">
        <v>0</v>
      </c>
      <c r="E616" s="129">
        <v>0</v>
      </c>
      <c r="F616" s="129">
        <v>0</v>
      </c>
      <c r="G616" s="129">
        <v>0</v>
      </c>
      <c r="H616" s="129">
        <v>0</v>
      </c>
      <c r="I616" s="129">
        <v>0</v>
      </c>
      <c r="J616" s="129">
        <v>0</v>
      </c>
      <c r="K616" s="129">
        <v>0</v>
      </c>
      <c r="L616" s="129">
        <v>0</v>
      </c>
      <c r="M616" s="129">
        <v>0</v>
      </c>
      <c r="N616" s="167">
        <v>0</v>
      </c>
    </row>
    <row r="617" spans="1:14" ht="33" customHeight="1" x14ac:dyDescent="0.2">
      <c r="A617" s="80" t="s">
        <v>334</v>
      </c>
      <c r="B617" s="129">
        <v>0</v>
      </c>
      <c r="C617" s="129">
        <v>0</v>
      </c>
      <c r="D617" s="129">
        <v>0</v>
      </c>
      <c r="E617" s="129">
        <v>0</v>
      </c>
      <c r="F617" s="129">
        <v>0</v>
      </c>
      <c r="G617" s="129">
        <v>0</v>
      </c>
      <c r="H617" s="129">
        <v>0</v>
      </c>
      <c r="I617" s="129">
        <v>0</v>
      </c>
      <c r="J617" s="129">
        <v>0</v>
      </c>
      <c r="K617" s="129">
        <v>0</v>
      </c>
      <c r="L617" s="129">
        <v>0</v>
      </c>
      <c r="M617" s="129">
        <v>0</v>
      </c>
      <c r="N617" s="167">
        <v>0</v>
      </c>
    </row>
    <row r="618" spans="1:14" ht="33" customHeight="1" x14ac:dyDescent="0.2">
      <c r="A618" s="80" t="s">
        <v>335</v>
      </c>
      <c r="B618" s="129">
        <v>0</v>
      </c>
      <c r="C618" s="129">
        <v>0</v>
      </c>
      <c r="D618" s="129">
        <v>0</v>
      </c>
      <c r="E618" s="129">
        <v>0</v>
      </c>
      <c r="F618" s="129">
        <v>0</v>
      </c>
      <c r="G618" s="129">
        <v>0</v>
      </c>
      <c r="H618" s="129">
        <v>0</v>
      </c>
      <c r="I618" s="129">
        <v>0</v>
      </c>
      <c r="J618" s="129">
        <v>0</v>
      </c>
      <c r="K618" s="129">
        <v>0</v>
      </c>
      <c r="L618" s="129">
        <v>0</v>
      </c>
      <c r="M618" s="129">
        <v>0</v>
      </c>
      <c r="N618" s="167">
        <v>0</v>
      </c>
    </row>
    <row r="619" spans="1:14" ht="33" customHeight="1" x14ac:dyDescent="0.2">
      <c r="A619" s="80" t="s">
        <v>334</v>
      </c>
      <c r="B619" s="129">
        <v>0</v>
      </c>
      <c r="C619" s="129">
        <v>0</v>
      </c>
      <c r="D619" s="129">
        <v>0</v>
      </c>
      <c r="E619" s="129">
        <v>0</v>
      </c>
      <c r="F619" s="129">
        <v>3735.65</v>
      </c>
      <c r="G619" s="129">
        <v>856.02000000000021</v>
      </c>
      <c r="H619" s="129">
        <v>8446.5600000000013</v>
      </c>
      <c r="I619" s="129">
        <v>13968.590000000015</v>
      </c>
      <c r="J619" s="129">
        <v>5197.6999999999962</v>
      </c>
      <c r="K619" s="129">
        <v>3267.8799999999987</v>
      </c>
      <c r="L619" s="129">
        <v>3369.4999999999959</v>
      </c>
      <c r="M619" s="129">
        <v>15158.459999999988</v>
      </c>
      <c r="N619" s="167">
        <v>54000.359999999986</v>
      </c>
    </row>
    <row r="620" spans="1:14" ht="33" customHeight="1" thickBot="1" x14ac:dyDescent="0.25">
      <c r="A620" s="80" t="s">
        <v>255</v>
      </c>
      <c r="B620" s="129">
        <v>0</v>
      </c>
      <c r="C620" s="129">
        <v>0</v>
      </c>
      <c r="D620" s="129">
        <v>0</v>
      </c>
      <c r="E620" s="129">
        <v>0</v>
      </c>
      <c r="F620" s="129">
        <v>0</v>
      </c>
      <c r="G620" s="129">
        <v>60</v>
      </c>
      <c r="H620" s="129">
        <v>630</v>
      </c>
      <c r="I620" s="129">
        <v>764.92000000000007</v>
      </c>
      <c r="J620" s="129">
        <v>384.12</v>
      </c>
      <c r="K620" s="129">
        <v>180</v>
      </c>
      <c r="L620" s="129">
        <v>120</v>
      </c>
      <c r="M620" s="129">
        <v>300</v>
      </c>
      <c r="N620" s="167">
        <v>2439.04</v>
      </c>
    </row>
    <row r="621" spans="1:14" ht="33" customHeight="1" thickBot="1" x14ac:dyDescent="0.25">
      <c r="A621" s="132" t="s">
        <v>336</v>
      </c>
      <c r="B621" s="133">
        <v>0</v>
      </c>
      <c r="C621" s="133">
        <v>0</v>
      </c>
      <c r="D621" s="133">
        <v>0</v>
      </c>
      <c r="E621" s="133">
        <v>0</v>
      </c>
      <c r="F621" s="133">
        <v>0</v>
      </c>
      <c r="G621" s="133">
        <v>0</v>
      </c>
      <c r="H621" s="133">
        <v>504.00000000000017</v>
      </c>
      <c r="I621" s="133">
        <v>504.00000000000017</v>
      </c>
      <c r="J621" s="133">
        <v>369.60000000000008</v>
      </c>
      <c r="K621" s="133">
        <v>1008.0000000000005</v>
      </c>
      <c r="L621" s="133">
        <v>504.00000000000017</v>
      </c>
      <c r="M621" s="133">
        <v>0</v>
      </c>
      <c r="N621" s="133">
        <v>2889.6000000000008</v>
      </c>
    </row>
    <row r="622" spans="1:14" ht="33" customHeight="1" x14ac:dyDescent="0.2">
      <c r="A622" s="80" t="s">
        <v>337</v>
      </c>
      <c r="B622" s="129">
        <v>0</v>
      </c>
      <c r="C622" s="129">
        <v>0</v>
      </c>
      <c r="D622" s="129">
        <v>0</v>
      </c>
      <c r="E622" s="129">
        <v>0</v>
      </c>
      <c r="F622" s="129">
        <v>0</v>
      </c>
      <c r="G622" s="129">
        <v>0</v>
      </c>
      <c r="H622" s="129">
        <v>0</v>
      </c>
      <c r="I622" s="129">
        <v>0</v>
      </c>
      <c r="J622" s="129">
        <v>0</v>
      </c>
      <c r="K622" s="129">
        <v>0</v>
      </c>
      <c r="L622" s="129">
        <v>0</v>
      </c>
      <c r="M622" s="129">
        <v>0</v>
      </c>
      <c r="N622" s="167">
        <v>0</v>
      </c>
    </row>
    <row r="623" spans="1:14" ht="33" customHeight="1" x14ac:dyDescent="0.2">
      <c r="A623" s="80" t="s">
        <v>338</v>
      </c>
      <c r="B623" s="129">
        <v>0</v>
      </c>
      <c r="C623" s="129">
        <v>0</v>
      </c>
      <c r="D623" s="129">
        <v>0</v>
      </c>
      <c r="E623" s="129">
        <v>0</v>
      </c>
      <c r="F623" s="129">
        <v>0</v>
      </c>
      <c r="G623" s="129">
        <v>0</v>
      </c>
      <c r="H623" s="129">
        <v>0</v>
      </c>
      <c r="I623" s="129">
        <v>0</v>
      </c>
      <c r="J623" s="129">
        <v>0</v>
      </c>
      <c r="K623" s="129">
        <v>0</v>
      </c>
      <c r="L623" s="129">
        <v>0</v>
      </c>
      <c r="M623" s="129">
        <v>0</v>
      </c>
      <c r="N623" s="167">
        <v>0</v>
      </c>
    </row>
    <row r="624" spans="1:14" ht="33" customHeight="1" thickBot="1" x14ac:dyDescent="0.25">
      <c r="A624" s="80" t="s">
        <v>255</v>
      </c>
      <c r="B624" s="129">
        <v>0</v>
      </c>
      <c r="C624" s="129">
        <v>0</v>
      </c>
      <c r="D624" s="129">
        <v>0</v>
      </c>
      <c r="E624" s="129">
        <v>0</v>
      </c>
      <c r="F624" s="129">
        <v>0</v>
      </c>
      <c r="G624" s="129">
        <v>0</v>
      </c>
      <c r="H624" s="129">
        <v>504.00000000000017</v>
      </c>
      <c r="I624" s="129">
        <v>504.00000000000017</v>
      </c>
      <c r="J624" s="129">
        <v>369.60000000000008</v>
      </c>
      <c r="K624" s="129">
        <v>1008.0000000000005</v>
      </c>
      <c r="L624" s="129">
        <v>504.00000000000017</v>
      </c>
      <c r="M624" s="129">
        <v>0</v>
      </c>
      <c r="N624" s="167">
        <v>2889.6000000000008</v>
      </c>
    </row>
    <row r="625" spans="1:14" ht="33" customHeight="1" thickBot="1" x14ac:dyDescent="0.25">
      <c r="A625" s="132" t="s">
        <v>339</v>
      </c>
      <c r="B625" s="133">
        <v>11056</v>
      </c>
      <c r="C625" s="133">
        <v>5603</v>
      </c>
      <c r="D625" s="133">
        <v>3262</v>
      </c>
      <c r="E625" s="133">
        <v>2454</v>
      </c>
      <c r="F625" s="133">
        <v>5864</v>
      </c>
      <c r="G625" s="133">
        <v>6062</v>
      </c>
      <c r="H625" s="133">
        <v>4842</v>
      </c>
      <c r="I625" s="133">
        <v>6441</v>
      </c>
      <c r="J625" s="133">
        <v>7840.45</v>
      </c>
      <c r="K625" s="133">
        <v>7626</v>
      </c>
      <c r="L625" s="133">
        <v>10909</v>
      </c>
      <c r="M625" s="133">
        <v>10928</v>
      </c>
      <c r="N625" s="133">
        <v>82887.45</v>
      </c>
    </row>
    <row r="626" spans="1:14" ht="33" customHeight="1" thickBot="1" x14ac:dyDescent="0.25">
      <c r="A626" s="81" t="s">
        <v>339</v>
      </c>
      <c r="B626" s="138">
        <v>11056</v>
      </c>
      <c r="C626" s="138">
        <v>5603</v>
      </c>
      <c r="D626" s="138">
        <v>3262</v>
      </c>
      <c r="E626" s="138">
        <v>2454</v>
      </c>
      <c r="F626" s="138">
        <v>5864</v>
      </c>
      <c r="G626" s="138">
        <v>6062</v>
      </c>
      <c r="H626" s="138">
        <v>4842</v>
      </c>
      <c r="I626" s="138">
        <v>6441</v>
      </c>
      <c r="J626" s="138">
        <v>7840.45</v>
      </c>
      <c r="K626" s="138">
        <v>7626</v>
      </c>
      <c r="L626" s="138">
        <v>10909</v>
      </c>
      <c r="M626" s="138">
        <v>10928</v>
      </c>
      <c r="N626" s="168">
        <v>82887.45</v>
      </c>
    </row>
    <row r="627" spans="1:14" ht="33" customHeight="1" thickBot="1" x14ac:dyDescent="0.25">
      <c r="A627" s="169" t="s">
        <v>250</v>
      </c>
      <c r="B627" s="141">
        <v>174621.32</v>
      </c>
      <c r="C627" s="141">
        <v>126646.97999999997</v>
      </c>
      <c r="D627" s="141">
        <v>110198.92999999991</v>
      </c>
      <c r="E627" s="141">
        <v>151369.52000000002</v>
      </c>
      <c r="F627" s="141">
        <v>197902.09</v>
      </c>
      <c r="G627" s="141">
        <v>224772.47</v>
      </c>
      <c r="H627" s="141">
        <v>246562.37999999986</v>
      </c>
      <c r="I627" s="141">
        <v>243643.34999999998</v>
      </c>
      <c r="J627" s="141">
        <v>251550.67999999964</v>
      </c>
      <c r="K627" s="141">
        <v>253767.9200000008</v>
      </c>
      <c r="L627" s="141">
        <v>215008.13999999993</v>
      </c>
      <c r="M627" s="141">
        <v>121952.92000000009</v>
      </c>
      <c r="N627" s="141">
        <v>2317996.7000000002</v>
      </c>
    </row>
    <row r="628" spans="1:14" ht="33" customHeight="1" x14ac:dyDescent="0.2"/>
    <row r="629" spans="1:14" ht="33" customHeight="1" x14ac:dyDescent="0.2">
      <c r="A629" s="85"/>
    </row>
    <row r="630" spans="1:14" ht="33" customHeight="1" x14ac:dyDescent="0.2"/>
    <row r="631" spans="1:14" ht="12.75" customHeight="1" x14ac:dyDescent="0.2">
      <c r="A631" s="204"/>
      <c r="B631" s="204"/>
      <c r="C631" s="204"/>
      <c r="D631" s="204"/>
      <c r="E631" s="204"/>
      <c r="F631" s="204"/>
      <c r="G631" s="204"/>
      <c r="H631" s="204"/>
      <c r="I631" s="204"/>
      <c r="J631" s="204"/>
      <c r="K631" s="204"/>
      <c r="L631" s="204"/>
      <c r="M631" s="204"/>
      <c r="N631" s="204"/>
    </row>
    <row r="632" spans="1:14" ht="12.75" customHeight="1" x14ac:dyDescent="0.2">
      <c r="A632" s="2"/>
    </row>
  </sheetData>
  <mergeCells count="8">
    <mergeCell ref="A527:N528"/>
    <mergeCell ref="A631:N631"/>
    <mergeCell ref="A2:N2"/>
    <mergeCell ref="A12:N13"/>
    <mergeCell ref="A115:N116"/>
    <mergeCell ref="A218:N219"/>
    <mergeCell ref="A321:N322"/>
    <mergeCell ref="A424:N425"/>
  </mergeCells>
  <hyperlinks>
    <hyperlink ref="A4" location="'2020'!A12" display="1 - FERROEXPRESO PAMPEANO S.A."/>
    <hyperlink ref="A6" location="'2020'!A218" display="3 - FERROSUR ROCA S.A."/>
    <hyperlink ref="A5" location="'2020'!A115" display="2 - NUEVO CENTRAL ARGENTINO S.A."/>
    <hyperlink ref="A7" location="'2020'!A321" display="4 - BELGRANO CARGAS Y LOGÍSTICA S.A. - Línea San Martín "/>
    <hyperlink ref="A8" location="'2020'!A424" display="5 - BELGRANO CARGAS Y LOGÍSTICA S.A. - Línea Urquiza"/>
    <hyperlink ref="A9" location="'2020'!A527" display="6 - BELGRANO CARGAS Y LOGÍSTICA S.A. - Línea Belgrano"/>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2"/>
  <sheetViews>
    <sheetView showGridLines="0" showRowColHeaders="0" showRuler="0" view="pageLayout" topLeftCell="A4" zoomScale="75" zoomScaleNormal="75" zoomScaleSheetLayoutView="100" zoomScalePageLayoutView="75" workbookViewId="0">
      <selection activeCell="F5" sqref="F5"/>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0" t="s">
        <v>411</v>
      </c>
      <c r="B2" s="200"/>
      <c r="C2" s="200"/>
      <c r="D2" s="200"/>
      <c r="E2" s="200"/>
      <c r="F2" s="200"/>
      <c r="G2" s="200"/>
      <c r="H2" s="200"/>
      <c r="I2" s="200"/>
      <c r="J2" s="200"/>
      <c r="K2" s="200"/>
      <c r="L2" s="200"/>
      <c r="M2" s="200"/>
      <c r="N2" s="200"/>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s="142"/>
      <c r="F4" s="25"/>
      <c r="G4" s="25"/>
      <c r="H4" s="15"/>
      <c r="I4" s="15"/>
      <c r="J4" s="15"/>
      <c r="K4" s="15"/>
      <c r="L4" s="15"/>
      <c r="M4" s="15"/>
      <c r="N4" s="16"/>
    </row>
    <row r="5" spans="1:14" s="49" customFormat="1" ht="18" customHeight="1" thickTop="1" thickBot="1" x14ac:dyDescent="0.25">
      <c r="A5" s="117" t="s">
        <v>31</v>
      </c>
      <c r="B5" s="118"/>
      <c r="C5" s="119"/>
      <c r="D5" s="151"/>
      <c r="E5" s="142"/>
      <c r="F5" s="25"/>
      <c r="G5" s="25"/>
      <c r="H5" s="15"/>
      <c r="I5" s="15"/>
      <c r="J5" s="15"/>
      <c r="K5" s="15"/>
      <c r="L5" s="15"/>
      <c r="M5" s="15"/>
      <c r="N5" s="16"/>
    </row>
    <row r="6" spans="1:14" s="49" customFormat="1" ht="18" customHeight="1" thickTop="1" thickBot="1" x14ac:dyDescent="0.25">
      <c r="A6" s="172" t="s">
        <v>50</v>
      </c>
      <c r="B6" s="118"/>
      <c r="C6" s="119"/>
      <c r="D6" s="151"/>
      <c r="E6" s="142"/>
      <c r="F6" s="25"/>
      <c r="G6" s="25"/>
      <c r="H6" s="15"/>
      <c r="I6" s="15"/>
      <c r="J6" s="15"/>
      <c r="K6" s="15"/>
      <c r="L6" s="15"/>
      <c r="M6" s="15"/>
      <c r="N6" s="16"/>
    </row>
    <row r="7" spans="1:14" s="49" customFormat="1" ht="18" customHeight="1" thickTop="1" thickBot="1" x14ac:dyDescent="0.25">
      <c r="A7" s="117" t="s">
        <v>230</v>
      </c>
      <c r="B7" s="117"/>
      <c r="C7" s="121"/>
      <c r="D7" s="151"/>
      <c r="E7" s="142"/>
      <c r="F7" s="25"/>
      <c r="G7" s="25"/>
      <c r="H7" s="15"/>
      <c r="I7" s="15"/>
      <c r="J7" s="15"/>
      <c r="K7" s="15"/>
      <c r="L7" s="15"/>
      <c r="M7" s="15"/>
      <c r="N7" s="16"/>
    </row>
    <row r="8" spans="1:14" s="49" customFormat="1" ht="18" customHeight="1" thickTop="1" thickBot="1" x14ac:dyDescent="0.25">
      <c r="A8" s="117" t="s">
        <v>231</v>
      </c>
      <c r="B8" s="117"/>
      <c r="C8" s="121"/>
      <c r="D8" s="151"/>
      <c r="E8" s="142"/>
      <c r="F8" s="25"/>
      <c r="G8" s="25"/>
      <c r="H8" s="15"/>
      <c r="I8" s="15"/>
      <c r="J8" s="15"/>
      <c r="K8" s="15"/>
      <c r="L8" s="15"/>
      <c r="M8" s="15"/>
      <c r="N8" s="16"/>
    </row>
    <row r="9" spans="1:14" s="49" customFormat="1" ht="18" customHeight="1" thickTop="1" thickBot="1" x14ac:dyDescent="0.25">
      <c r="A9" s="117" t="s">
        <v>232</v>
      </c>
      <c r="B9" s="117"/>
      <c r="C9" s="121"/>
      <c r="D9" s="151"/>
      <c r="E9" s="142"/>
      <c r="F9" s="25"/>
      <c r="G9" s="25"/>
      <c r="H9" s="15"/>
      <c r="I9" s="15"/>
      <c r="J9" s="15"/>
      <c r="K9" s="15"/>
      <c r="L9" s="15"/>
      <c r="M9" s="15"/>
      <c r="N9" s="16"/>
    </row>
    <row r="10" spans="1:14" s="49" customFormat="1" ht="18" customHeight="1" thickTop="1" x14ac:dyDescent="0.2">
      <c r="A10" s="171"/>
      <c r="B10" s="54"/>
      <c r="C10" s="54"/>
      <c r="D10" s="38"/>
      <c r="E10" s="38"/>
      <c r="F10" s="25"/>
      <c r="G10" s="25"/>
      <c r="H10" s="15"/>
      <c r="I10" s="15"/>
      <c r="J10" s="15"/>
      <c r="K10" s="15"/>
      <c r="L10" s="15"/>
      <c r="M10" s="15"/>
      <c r="N10" s="16"/>
    </row>
    <row r="11" spans="1:14" ht="33" customHeight="1" x14ac:dyDescent="0.2">
      <c r="A11" s="120"/>
      <c r="B11" s="13"/>
      <c r="C11" s="13"/>
      <c r="D11" s="13"/>
      <c r="E11" s="13"/>
      <c r="F11" s="13"/>
      <c r="G11" s="13"/>
      <c r="H11" s="13"/>
      <c r="I11" s="13"/>
      <c r="J11" s="13"/>
      <c r="K11" s="13"/>
      <c r="L11" s="13"/>
      <c r="M11" s="13"/>
      <c r="N11" s="14"/>
    </row>
    <row r="12" spans="1:14" ht="33" customHeight="1" x14ac:dyDescent="0.2">
      <c r="A12" s="220" t="s">
        <v>412</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32" t="s">
        <v>251</v>
      </c>
      <c r="B15" s="133">
        <v>0</v>
      </c>
      <c r="C15" s="133">
        <v>0</v>
      </c>
      <c r="D15" s="133">
        <v>0</v>
      </c>
      <c r="E15" s="133">
        <v>632.83108608400801</v>
      </c>
      <c r="F15" s="133">
        <v>1523.7589139159923</v>
      </c>
      <c r="G15" s="133">
        <v>480.2</v>
      </c>
      <c r="H15" s="133">
        <v>1429.71</v>
      </c>
      <c r="I15" s="133">
        <v>373.36</v>
      </c>
      <c r="J15" s="133">
        <v>2379.2199999999998</v>
      </c>
      <c r="K15" s="133">
        <v>4084.6359999999995</v>
      </c>
      <c r="L15" s="133">
        <v>5076.8239999999996</v>
      </c>
      <c r="M15" s="133">
        <v>5078.2400000000007</v>
      </c>
      <c r="N15" s="133">
        <v>21058.780000000002</v>
      </c>
    </row>
    <row r="16" spans="1:14" ht="33" customHeight="1" x14ac:dyDescent="0.2">
      <c r="A16" s="77" t="s">
        <v>252</v>
      </c>
      <c r="B16" s="129">
        <v>0</v>
      </c>
      <c r="C16" s="129">
        <v>0</v>
      </c>
      <c r="D16" s="129">
        <v>0</v>
      </c>
      <c r="E16" s="129">
        <v>0</v>
      </c>
      <c r="F16" s="129">
        <v>1505.64</v>
      </c>
      <c r="G16" s="129">
        <v>480.2</v>
      </c>
      <c r="H16" s="129">
        <v>0</v>
      </c>
      <c r="I16" s="129">
        <v>373.36</v>
      </c>
      <c r="J16" s="129">
        <v>2379.2199999999998</v>
      </c>
      <c r="K16" s="129">
        <v>4084.6359999999995</v>
      </c>
      <c r="L16" s="129">
        <v>5076.8239999999996</v>
      </c>
      <c r="M16" s="129">
        <v>5078.2400000000007</v>
      </c>
      <c r="N16" s="131">
        <v>18978.120000000003</v>
      </c>
    </row>
    <row r="17" spans="1:14" ht="33" customHeight="1" x14ac:dyDescent="0.2">
      <c r="A17" s="77" t="s">
        <v>234</v>
      </c>
      <c r="B17" s="129">
        <v>0</v>
      </c>
      <c r="C17" s="129">
        <v>0</v>
      </c>
      <c r="D17" s="129">
        <v>0</v>
      </c>
      <c r="E17" s="129">
        <v>0</v>
      </c>
      <c r="F17" s="129">
        <v>0</v>
      </c>
      <c r="G17" s="129">
        <v>0</v>
      </c>
      <c r="H17" s="129">
        <v>0</v>
      </c>
      <c r="I17" s="129">
        <v>0</v>
      </c>
      <c r="J17" s="129">
        <v>0</v>
      </c>
      <c r="K17" s="129">
        <v>0</v>
      </c>
      <c r="L17" s="129">
        <v>0</v>
      </c>
      <c r="M17" s="129">
        <v>0</v>
      </c>
      <c r="N17" s="131">
        <v>0</v>
      </c>
    </row>
    <row r="18" spans="1:14" ht="33" customHeight="1" x14ac:dyDescent="0.2">
      <c r="A18" s="77" t="s">
        <v>253</v>
      </c>
      <c r="B18" s="129">
        <v>0</v>
      </c>
      <c r="C18" s="129">
        <v>0</v>
      </c>
      <c r="D18" s="129">
        <v>0</v>
      </c>
      <c r="E18" s="129">
        <v>632.83108608400801</v>
      </c>
      <c r="F18" s="129">
        <v>18.118913915992039</v>
      </c>
      <c r="G18" s="129">
        <v>0</v>
      </c>
      <c r="H18" s="129">
        <v>1429.71</v>
      </c>
      <c r="I18" s="129">
        <v>0</v>
      </c>
      <c r="J18" s="129">
        <v>0</v>
      </c>
      <c r="K18" s="129">
        <v>0</v>
      </c>
      <c r="L18" s="129">
        <v>0</v>
      </c>
      <c r="M18" s="129">
        <v>0</v>
      </c>
      <c r="N18" s="131">
        <v>2080.66</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1">
        <v>0</v>
      </c>
    </row>
    <row r="20" spans="1:14" ht="33" customHeight="1" thickBot="1" x14ac:dyDescent="0.25">
      <c r="A20" s="79" t="s">
        <v>255</v>
      </c>
      <c r="B20" s="131">
        <v>0</v>
      </c>
      <c r="C20" s="129">
        <v>0</v>
      </c>
      <c r="D20" s="129">
        <v>0</v>
      </c>
      <c r="E20" s="129">
        <v>0</v>
      </c>
      <c r="F20" s="129">
        <v>0</v>
      </c>
      <c r="G20" s="129">
        <v>0</v>
      </c>
      <c r="H20" s="129">
        <v>0</v>
      </c>
      <c r="I20" s="131">
        <v>0</v>
      </c>
      <c r="J20" s="129">
        <v>0</v>
      </c>
      <c r="K20" s="129">
        <v>0</v>
      </c>
      <c r="L20" s="129">
        <v>0</v>
      </c>
      <c r="M20" s="129">
        <v>0</v>
      </c>
      <c r="N20" s="131">
        <v>0</v>
      </c>
    </row>
    <row r="21" spans="1:14" ht="33" customHeight="1" thickBot="1" x14ac:dyDescent="0.25">
      <c r="A21" s="132" t="s">
        <v>256</v>
      </c>
      <c r="B21" s="133">
        <v>0</v>
      </c>
      <c r="C21" s="133">
        <v>0</v>
      </c>
      <c r="D21" s="133">
        <v>0</v>
      </c>
      <c r="E21" s="133">
        <v>4098.32</v>
      </c>
      <c r="F21" s="133">
        <v>1334.34</v>
      </c>
      <c r="G21" s="133">
        <v>0</v>
      </c>
      <c r="H21" s="133">
        <v>1341.42</v>
      </c>
      <c r="I21" s="133">
        <v>0</v>
      </c>
      <c r="J21" s="133">
        <v>0</v>
      </c>
      <c r="K21" s="133">
        <v>0</v>
      </c>
      <c r="L21" s="133">
        <v>0</v>
      </c>
      <c r="M21" s="133">
        <v>4093.96</v>
      </c>
      <c r="N21" s="133">
        <v>10868.04</v>
      </c>
    </row>
    <row r="22" spans="1:14" ht="33" customHeight="1" x14ac:dyDescent="0.2">
      <c r="A22" s="80" t="s">
        <v>257</v>
      </c>
      <c r="B22" s="129">
        <v>0</v>
      </c>
      <c r="C22" s="129">
        <v>0</v>
      </c>
      <c r="D22" s="129">
        <v>0</v>
      </c>
      <c r="E22" s="129">
        <v>4098.32</v>
      </c>
      <c r="F22" s="129">
        <v>1334.34</v>
      </c>
      <c r="G22" s="129">
        <v>0</v>
      </c>
      <c r="H22" s="129">
        <v>1341.42</v>
      </c>
      <c r="I22" s="129">
        <v>0</v>
      </c>
      <c r="J22" s="129">
        <v>0</v>
      </c>
      <c r="K22" s="129">
        <v>0</v>
      </c>
      <c r="L22" s="129">
        <v>0</v>
      </c>
      <c r="M22" s="129">
        <v>4093.96</v>
      </c>
      <c r="N22" s="131">
        <v>10868.04</v>
      </c>
    </row>
    <row r="23" spans="1:14" ht="33"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1">
        <v>0</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1">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1">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1">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1">
        <v>0</v>
      </c>
    </row>
    <row r="28" spans="1:14" ht="33" customHeight="1" thickBot="1" x14ac:dyDescent="0.25">
      <c r="A28" s="132" t="s">
        <v>263</v>
      </c>
      <c r="B28" s="133">
        <v>0</v>
      </c>
      <c r="C28" s="133">
        <v>0</v>
      </c>
      <c r="D28" s="133">
        <v>0</v>
      </c>
      <c r="E28" s="133">
        <v>0</v>
      </c>
      <c r="F28" s="133">
        <v>0</v>
      </c>
      <c r="G28" s="133">
        <v>0</v>
      </c>
      <c r="H28" s="133">
        <v>0</v>
      </c>
      <c r="I28" s="133">
        <v>0</v>
      </c>
      <c r="J28" s="133">
        <v>0</v>
      </c>
      <c r="K28" s="133">
        <v>0</v>
      </c>
      <c r="L28" s="133">
        <v>0</v>
      </c>
      <c r="M28" s="133">
        <v>0</v>
      </c>
      <c r="N28" s="133">
        <v>0</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1">
        <v>0</v>
      </c>
    </row>
    <row r="30" spans="1:14" ht="33"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1">
        <v>0</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1">
        <v>0</v>
      </c>
    </row>
    <row r="32" spans="1:14" ht="33" customHeight="1" thickBot="1" x14ac:dyDescent="0.25">
      <c r="A32" s="80" t="s">
        <v>267</v>
      </c>
      <c r="B32" s="129">
        <v>0</v>
      </c>
      <c r="C32" s="129">
        <v>0</v>
      </c>
      <c r="D32" s="129">
        <v>0</v>
      </c>
      <c r="E32" s="129">
        <v>0</v>
      </c>
      <c r="F32" s="129">
        <v>0</v>
      </c>
      <c r="G32" s="129">
        <v>0</v>
      </c>
      <c r="H32" s="129">
        <v>0</v>
      </c>
      <c r="I32" s="129">
        <v>0</v>
      </c>
      <c r="J32" s="129">
        <v>0</v>
      </c>
      <c r="K32" s="129">
        <v>0</v>
      </c>
      <c r="L32" s="129">
        <v>0</v>
      </c>
      <c r="M32" s="129">
        <v>0</v>
      </c>
      <c r="N32" s="131">
        <v>0</v>
      </c>
    </row>
    <row r="33" spans="1:14" ht="33" customHeight="1" thickBot="1" x14ac:dyDescent="0.25">
      <c r="A33" s="132" t="s">
        <v>268</v>
      </c>
      <c r="B33" s="134">
        <v>0</v>
      </c>
      <c r="C33" s="134">
        <v>0</v>
      </c>
      <c r="D33" s="134">
        <v>0</v>
      </c>
      <c r="E33" s="134">
        <v>0</v>
      </c>
      <c r="F33" s="134">
        <v>0</v>
      </c>
      <c r="G33" s="134">
        <v>0</v>
      </c>
      <c r="H33" s="134">
        <v>0</v>
      </c>
      <c r="I33" s="134">
        <v>0</v>
      </c>
      <c r="J33" s="134">
        <v>0</v>
      </c>
      <c r="K33" s="134">
        <v>0</v>
      </c>
      <c r="L33" s="134">
        <v>0</v>
      </c>
      <c r="M33" s="134">
        <v>0</v>
      </c>
      <c r="N33" s="134">
        <v>0</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67">
        <v>0</v>
      </c>
    </row>
    <row r="35" spans="1:14" ht="33" customHeight="1" thickBot="1" x14ac:dyDescent="0.25">
      <c r="A35" s="80" t="s">
        <v>270</v>
      </c>
      <c r="B35" s="129">
        <v>0</v>
      </c>
      <c r="C35" s="129">
        <v>0</v>
      </c>
      <c r="D35" s="129">
        <v>0</v>
      </c>
      <c r="E35" s="129">
        <v>0</v>
      </c>
      <c r="F35" s="129">
        <v>0</v>
      </c>
      <c r="G35" s="129">
        <v>0</v>
      </c>
      <c r="H35" s="129">
        <v>0</v>
      </c>
      <c r="I35" s="129">
        <v>0</v>
      </c>
      <c r="J35" s="129">
        <v>0</v>
      </c>
      <c r="K35" s="129">
        <v>0</v>
      </c>
      <c r="L35" s="129">
        <v>0</v>
      </c>
      <c r="M35" s="129">
        <v>0</v>
      </c>
      <c r="N35" s="167">
        <v>0</v>
      </c>
    </row>
    <row r="36" spans="1:14" ht="33" customHeight="1" thickBot="1" x14ac:dyDescent="0.25">
      <c r="A36" s="132" t="s">
        <v>271</v>
      </c>
      <c r="B36" s="133">
        <v>254185</v>
      </c>
      <c r="C36" s="133">
        <v>362775.75000000006</v>
      </c>
      <c r="D36" s="133">
        <v>349566.9250000001</v>
      </c>
      <c r="E36" s="133">
        <v>314724.34891391598</v>
      </c>
      <c r="F36" s="133">
        <v>371063.26761688577</v>
      </c>
      <c r="G36" s="133">
        <v>409556.42346919823</v>
      </c>
      <c r="H36" s="133">
        <v>391123.77499999997</v>
      </c>
      <c r="I36" s="133">
        <v>394563.06000000006</v>
      </c>
      <c r="J36" s="133">
        <v>371091.4969999998</v>
      </c>
      <c r="K36" s="133">
        <v>387960.81400000013</v>
      </c>
      <c r="L36" s="133">
        <v>274719.65899999987</v>
      </c>
      <c r="M36" s="133">
        <v>247227.28999999998</v>
      </c>
      <c r="N36" s="133">
        <v>4128557.81</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67">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67">
        <v>0</v>
      </c>
    </row>
    <row r="39" spans="1:14" ht="33" customHeight="1" x14ac:dyDescent="0.2">
      <c r="A39" s="80" t="s">
        <v>274</v>
      </c>
      <c r="B39" s="129">
        <v>11892.449000000001</v>
      </c>
      <c r="C39" s="129">
        <v>28019.781000000003</v>
      </c>
      <c r="D39" s="129">
        <v>26548.543997175591</v>
      </c>
      <c r="E39" s="129">
        <v>8024.884321631429</v>
      </c>
      <c r="F39" s="129">
        <v>104.42068119297305</v>
      </c>
      <c r="G39" s="129">
        <v>3636.1900000000005</v>
      </c>
      <c r="H39" s="129">
        <v>1.26</v>
      </c>
      <c r="I39" s="129">
        <v>0</v>
      </c>
      <c r="J39" s="129">
        <v>1366.52</v>
      </c>
      <c r="K39" s="129">
        <v>0</v>
      </c>
      <c r="L39" s="129">
        <v>2817.4644361933706</v>
      </c>
      <c r="M39" s="129">
        <v>14769.895563806629</v>
      </c>
      <c r="N39" s="167">
        <v>97181.409</v>
      </c>
    </row>
    <row r="40" spans="1:14" ht="33" customHeight="1" x14ac:dyDescent="0.2">
      <c r="A40" s="80" t="s">
        <v>275</v>
      </c>
      <c r="B40" s="129">
        <v>74335.730840396413</v>
      </c>
      <c r="C40" s="129">
        <v>142201.26612468611</v>
      </c>
      <c r="D40" s="129">
        <v>156935.63523064498</v>
      </c>
      <c r="E40" s="129">
        <v>242525.4950402969</v>
      </c>
      <c r="F40" s="129">
        <v>313308.53486820753</v>
      </c>
      <c r="G40" s="129">
        <v>302194.38264168776</v>
      </c>
      <c r="H40" s="129">
        <v>306625.23558362515</v>
      </c>
      <c r="I40" s="129">
        <v>252212.2596704553</v>
      </c>
      <c r="J40" s="129">
        <v>174166.27441380755</v>
      </c>
      <c r="K40" s="129">
        <v>242208.04712675864</v>
      </c>
      <c r="L40" s="129">
        <v>158176.95290865007</v>
      </c>
      <c r="M40" s="129">
        <v>106518.52884120689</v>
      </c>
      <c r="N40" s="167">
        <v>2471408.3432904235</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67">
        <v>0</v>
      </c>
    </row>
    <row r="42" spans="1:14" ht="33" customHeight="1" x14ac:dyDescent="0.2">
      <c r="A42" s="80" t="s">
        <v>277</v>
      </c>
      <c r="B42" s="129">
        <v>135483.42483608366</v>
      </c>
      <c r="C42" s="129">
        <v>119213.49657636772</v>
      </c>
      <c r="D42" s="129">
        <v>80563.393529036577</v>
      </c>
      <c r="E42" s="129">
        <v>8606.3265678888365</v>
      </c>
      <c r="F42" s="129">
        <v>13305.79849062321</v>
      </c>
      <c r="G42" s="129">
        <v>32017.268741416025</v>
      </c>
      <c r="H42" s="129">
        <v>12171.631258583971</v>
      </c>
      <c r="I42" s="129">
        <v>30493.06</v>
      </c>
      <c r="J42" s="129">
        <v>30436.826720329012</v>
      </c>
      <c r="K42" s="129">
        <v>37641.848118232832</v>
      </c>
      <c r="L42" s="129">
        <v>26894.881161438145</v>
      </c>
      <c r="M42" s="129">
        <v>71784.608535479318</v>
      </c>
      <c r="N42" s="167">
        <v>598612.56453547929</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67">
        <v>0</v>
      </c>
    </row>
    <row r="44" spans="1:14" ht="33" customHeight="1" x14ac:dyDescent="0.2">
      <c r="A44" s="80" t="s">
        <v>279</v>
      </c>
      <c r="B44" s="129">
        <v>-6.76</v>
      </c>
      <c r="C44" s="129">
        <v>0</v>
      </c>
      <c r="D44" s="129">
        <v>3747.4005898959003</v>
      </c>
      <c r="E44" s="129">
        <v>6088.4109197577518</v>
      </c>
      <c r="F44" s="129">
        <v>2382.9784903463492</v>
      </c>
      <c r="G44" s="129">
        <v>0</v>
      </c>
      <c r="H44" s="129">
        <v>0</v>
      </c>
      <c r="I44" s="129">
        <v>0</v>
      </c>
      <c r="J44" s="129">
        <v>0</v>
      </c>
      <c r="K44" s="129">
        <v>0</v>
      </c>
      <c r="L44" s="129">
        <v>0</v>
      </c>
      <c r="M44" s="129">
        <v>0</v>
      </c>
      <c r="N44" s="167">
        <v>12212.03</v>
      </c>
    </row>
    <row r="45" spans="1:14" ht="33" customHeight="1" x14ac:dyDescent="0.2">
      <c r="A45" s="80" t="s">
        <v>280</v>
      </c>
      <c r="B45" s="129">
        <v>32480.155323519921</v>
      </c>
      <c r="C45" s="129">
        <v>73341.206298946214</v>
      </c>
      <c r="D45" s="129">
        <v>81771.951653247059</v>
      </c>
      <c r="E45" s="129">
        <v>49479.232064341079</v>
      </c>
      <c r="F45" s="129">
        <v>41961.535086515745</v>
      </c>
      <c r="G45" s="129">
        <v>71708.582086094408</v>
      </c>
      <c r="H45" s="129">
        <v>72325.648157790827</v>
      </c>
      <c r="I45" s="129">
        <v>111857.74032954474</v>
      </c>
      <c r="J45" s="129">
        <v>165121.87586586326</v>
      </c>
      <c r="K45" s="129">
        <v>108110.91875500865</v>
      </c>
      <c r="L45" s="129">
        <v>86830.360493718268</v>
      </c>
      <c r="M45" s="129">
        <v>54154.257059507145</v>
      </c>
      <c r="N45" s="167">
        <v>949143.46317409736</v>
      </c>
    </row>
    <row r="46" spans="1:14" ht="33" customHeight="1" x14ac:dyDescent="0.2">
      <c r="A46" s="80" t="s">
        <v>281</v>
      </c>
      <c r="B46" s="129">
        <v>0</v>
      </c>
      <c r="C46" s="129">
        <v>0</v>
      </c>
      <c r="D46" s="129">
        <v>0</v>
      </c>
      <c r="E46" s="129">
        <v>0</v>
      </c>
      <c r="F46" s="129">
        <v>0</v>
      </c>
      <c r="G46" s="129">
        <v>0</v>
      </c>
      <c r="H46" s="129">
        <v>0</v>
      </c>
      <c r="I46" s="129">
        <v>0</v>
      </c>
      <c r="J46" s="129">
        <v>0</v>
      </c>
      <c r="K46" s="129">
        <v>0</v>
      </c>
      <c r="L46" s="129">
        <v>0</v>
      </c>
      <c r="M46" s="129">
        <v>0</v>
      </c>
      <c r="N46" s="167">
        <v>0</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67">
        <v>0</v>
      </c>
    </row>
    <row r="48" spans="1:14" ht="33"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33"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67">
        <v>0</v>
      </c>
    </row>
    <row r="50" spans="1:14" ht="33" customHeight="1" thickBot="1" x14ac:dyDescent="0.25">
      <c r="A50" s="132" t="s">
        <v>284</v>
      </c>
      <c r="B50" s="133">
        <v>0</v>
      </c>
      <c r="C50" s="133">
        <v>0</v>
      </c>
      <c r="D50" s="133">
        <v>0</v>
      </c>
      <c r="E50" s="133">
        <v>0</v>
      </c>
      <c r="F50" s="133">
        <v>0</v>
      </c>
      <c r="G50" s="133">
        <v>0</v>
      </c>
      <c r="H50" s="133">
        <v>0</v>
      </c>
      <c r="I50" s="133">
        <v>0</v>
      </c>
      <c r="J50" s="133">
        <v>0</v>
      </c>
      <c r="K50" s="133">
        <v>0</v>
      </c>
      <c r="L50" s="133">
        <v>0</v>
      </c>
      <c r="M50" s="133">
        <v>0</v>
      </c>
      <c r="N50" s="133">
        <v>0</v>
      </c>
    </row>
    <row r="51" spans="1:14" ht="33" customHeight="1" x14ac:dyDescent="0.2">
      <c r="A51" s="80" t="s">
        <v>285</v>
      </c>
      <c r="B51" s="129">
        <v>0</v>
      </c>
      <c r="C51" s="129">
        <v>0</v>
      </c>
      <c r="D51" s="129">
        <v>0</v>
      </c>
      <c r="E51" s="129">
        <v>0</v>
      </c>
      <c r="F51" s="129">
        <v>0</v>
      </c>
      <c r="G51" s="129">
        <v>0</v>
      </c>
      <c r="H51" s="129">
        <v>0</v>
      </c>
      <c r="I51" s="129">
        <v>0</v>
      </c>
      <c r="J51" s="129">
        <v>0</v>
      </c>
      <c r="K51" s="129">
        <v>0</v>
      </c>
      <c r="L51" s="129">
        <v>0</v>
      </c>
      <c r="M51" s="129">
        <v>0</v>
      </c>
      <c r="N51" s="167">
        <v>0</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67">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67">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67">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67">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67">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67">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67">
        <v>0</v>
      </c>
    </row>
    <row r="59" spans="1:14" ht="33" customHeight="1" x14ac:dyDescent="0.2">
      <c r="A59" s="80" t="s">
        <v>293</v>
      </c>
      <c r="B59" s="129">
        <v>0</v>
      </c>
      <c r="C59" s="129">
        <v>0</v>
      </c>
      <c r="D59" s="129">
        <v>0</v>
      </c>
      <c r="E59" s="129">
        <v>0</v>
      </c>
      <c r="F59" s="129">
        <v>0</v>
      </c>
      <c r="G59" s="129">
        <v>0</v>
      </c>
      <c r="H59" s="129">
        <v>0</v>
      </c>
      <c r="I59" s="129">
        <v>0</v>
      </c>
      <c r="J59" s="129">
        <v>0</v>
      </c>
      <c r="K59" s="129">
        <v>0</v>
      </c>
      <c r="L59" s="129">
        <v>0</v>
      </c>
      <c r="M59" s="129">
        <v>0</v>
      </c>
      <c r="N59" s="167">
        <v>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67">
        <v>0</v>
      </c>
    </row>
    <row r="61" spans="1:14" ht="33"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67">
        <v>0</v>
      </c>
    </row>
    <row r="63" spans="1:14" ht="33" customHeight="1" x14ac:dyDescent="0.2">
      <c r="A63" s="80" t="s">
        <v>297</v>
      </c>
      <c r="B63" s="129">
        <v>0</v>
      </c>
      <c r="C63" s="129">
        <v>0</v>
      </c>
      <c r="D63" s="129">
        <v>0</v>
      </c>
      <c r="E63" s="129">
        <v>0</v>
      </c>
      <c r="F63" s="129">
        <v>0</v>
      </c>
      <c r="G63" s="129">
        <v>0</v>
      </c>
      <c r="H63" s="129">
        <v>0</v>
      </c>
      <c r="I63" s="129">
        <v>0</v>
      </c>
      <c r="J63" s="129">
        <v>0</v>
      </c>
      <c r="K63" s="129">
        <v>0</v>
      </c>
      <c r="L63" s="129">
        <v>0</v>
      </c>
      <c r="M63" s="129">
        <v>0</v>
      </c>
      <c r="N63" s="167">
        <v>0</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67">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67">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67">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67">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67">
        <v>0</v>
      </c>
    </row>
    <row r="69" spans="1:14" ht="33" customHeight="1" thickBot="1" x14ac:dyDescent="0.25">
      <c r="A69" s="132" t="s">
        <v>303</v>
      </c>
      <c r="B69" s="133">
        <v>10626.03</v>
      </c>
      <c r="C69" s="133">
        <v>6445.21</v>
      </c>
      <c r="D69" s="133">
        <v>7216.2950000000001</v>
      </c>
      <c r="E69" s="133">
        <v>5487.0400000000009</v>
      </c>
      <c r="F69" s="133">
        <v>3438.2899999999995</v>
      </c>
      <c r="G69" s="133">
        <v>8294.01</v>
      </c>
      <c r="H69" s="133">
        <v>7744.3049999999994</v>
      </c>
      <c r="I69" s="133">
        <v>8738.7200000000012</v>
      </c>
      <c r="J69" s="133">
        <v>8185.84</v>
      </c>
      <c r="K69" s="133">
        <v>11154.719999999998</v>
      </c>
      <c r="L69" s="133">
        <v>6459.9100000000008</v>
      </c>
      <c r="M69" s="133">
        <v>5083.5500000000011</v>
      </c>
      <c r="N69" s="133">
        <v>88873.920000000013</v>
      </c>
    </row>
    <row r="70" spans="1:14" ht="33" customHeight="1" x14ac:dyDescent="0.2">
      <c r="A70" s="80" t="s">
        <v>304</v>
      </c>
      <c r="B70" s="129">
        <v>10626.03</v>
      </c>
      <c r="C70" s="129">
        <v>6445.21</v>
      </c>
      <c r="D70" s="129">
        <v>7216.2950000000001</v>
      </c>
      <c r="E70" s="129">
        <v>5487.0400000000009</v>
      </c>
      <c r="F70" s="129">
        <v>3438.2899999999995</v>
      </c>
      <c r="G70" s="129">
        <v>8294.01</v>
      </c>
      <c r="H70" s="129">
        <v>7744.3049999999994</v>
      </c>
      <c r="I70" s="129">
        <v>8738.7200000000012</v>
      </c>
      <c r="J70" s="129">
        <v>8185.84</v>
      </c>
      <c r="K70" s="129">
        <v>11154.719999999998</v>
      </c>
      <c r="L70" s="129">
        <v>6459.9100000000008</v>
      </c>
      <c r="M70" s="129">
        <v>5083.5500000000011</v>
      </c>
      <c r="N70" s="167">
        <v>88873.920000000013</v>
      </c>
    </row>
    <row r="71" spans="1:14" ht="33" customHeight="1" x14ac:dyDescent="0.2">
      <c r="A71" s="80" t="s">
        <v>305</v>
      </c>
      <c r="B71" s="129">
        <v>0</v>
      </c>
      <c r="C71" s="129">
        <v>0</v>
      </c>
      <c r="D71" s="129">
        <v>0</v>
      </c>
      <c r="E71" s="129">
        <v>0</v>
      </c>
      <c r="F71" s="129">
        <v>0</v>
      </c>
      <c r="G71" s="129">
        <v>0</v>
      </c>
      <c r="H71" s="129">
        <v>0</v>
      </c>
      <c r="I71" s="129">
        <v>0</v>
      </c>
      <c r="J71" s="129">
        <v>0</v>
      </c>
      <c r="K71" s="129">
        <v>0</v>
      </c>
      <c r="L71" s="129">
        <v>0</v>
      </c>
      <c r="M71" s="129">
        <v>0</v>
      </c>
      <c r="N71" s="167">
        <v>0</v>
      </c>
    </row>
    <row r="72" spans="1:14" ht="33" customHeight="1" x14ac:dyDescent="0.2">
      <c r="A72" s="80" t="s">
        <v>306</v>
      </c>
      <c r="B72" s="129">
        <v>0</v>
      </c>
      <c r="C72" s="129">
        <v>0</v>
      </c>
      <c r="D72" s="129">
        <v>0</v>
      </c>
      <c r="E72" s="129">
        <v>0</v>
      </c>
      <c r="F72" s="129">
        <v>0</v>
      </c>
      <c r="G72" s="129">
        <v>0</v>
      </c>
      <c r="H72" s="129">
        <v>0</v>
      </c>
      <c r="I72" s="129">
        <v>0</v>
      </c>
      <c r="J72" s="129">
        <v>0</v>
      </c>
      <c r="K72" s="129">
        <v>0</v>
      </c>
      <c r="L72" s="129">
        <v>0</v>
      </c>
      <c r="M72" s="129">
        <v>0</v>
      </c>
      <c r="N72" s="167">
        <v>0</v>
      </c>
    </row>
    <row r="73" spans="1:14" ht="33" customHeight="1" x14ac:dyDescent="0.2">
      <c r="A73" s="80" t="s">
        <v>307</v>
      </c>
      <c r="B73" s="129">
        <v>0</v>
      </c>
      <c r="C73" s="129">
        <v>0</v>
      </c>
      <c r="D73" s="129">
        <v>0</v>
      </c>
      <c r="E73" s="129">
        <v>0</v>
      </c>
      <c r="F73" s="129">
        <v>0</v>
      </c>
      <c r="G73" s="129">
        <v>0</v>
      </c>
      <c r="H73" s="129">
        <v>0</v>
      </c>
      <c r="I73" s="129">
        <v>0</v>
      </c>
      <c r="J73" s="129">
        <v>0</v>
      </c>
      <c r="K73" s="129">
        <v>0</v>
      </c>
      <c r="L73" s="129">
        <v>0</v>
      </c>
      <c r="M73" s="129">
        <v>0</v>
      </c>
      <c r="N73" s="167">
        <v>0</v>
      </c>
    </row>
    <row r="74" spans="1:14" ht="33" customHeight="1" x14ac:dyDescent="0.2">
      <c r="A74" s="80" t="s">
        <v>308</v>
      </c>
      <c r="B74" s="129">
        <v>0</v>
      </c>
      <c r="C74" s="129">
        <v>0</v>
      </c>
      <c r="D74" s="129">
        <v>0</v>
      </c>
      <c r="E74" s="129">
        <v>0</v>
      </c>
      <c r="F74" s="129">
        <v>0</v>
      </c>
      <c r="G74" s="129">
        <v>0</v>
      </c>
      <c r="H74" s="129">
        <v>0</v>
      </c>
      <c r="I74" s="129">
        <v>0</v>
      </c>
      <c r="J74" s="129">
        <v>0</v>
      </c>
      <c r="K74" s="129">
        <v>0</v>
      </c>
      <c r="L74" s="129">
        <v>0</v>
      </c>
      <c r="M74" s="129">
        <v>0</v>
      </c>
      <c r="N74" s="167">
        <v>0</v>
      </c>
    </row>
    <row r="75" spans="1:14" ht="33" customHeight="1" x14ac:dyDescent="0.2">
      <c r="A75" s="80" t="s">
        <v>309</v>
      </c>
      <c r="B75" s="129">
        <v>0</v>
      </c>
      <c r="C75" s="129">
        <v>0</v>
      </c>
      <c r="D75" s="129">
        <v>0</v>
      </c>
      <c r="E75" s="129">
        <v>0</v>
      </c>
      <c r="F75" s="129">
        <v>0</v>
      </c>
      <c r="G75" s="129">
        <v>0</v>
      </c>
      <c r="H75" s="129">
        <v>0</v>
      </c>
      <c r="I75" s="129">
        <v>0</v>
      </c>
      <c r="J75" s="129">
        <v>0</v>
      </c>
      <c r="K75" s="129">
        <v>0</v>
      </c>
      <c r="L75" s="129">
        <v>0</v>
      </c>
      <c r="M75" s="129">
        <v>0</v>
      </c>
      <c r="N75" s="167">
        <v>0</v>
      </c>
    </row>
    <row r="76" spans="1:14" ht="33" customHeight="1" x14ac:dyDescent="0.2">
      <c r="A76" s="80" t="s">
        <v>310</v>
      </c>
      <c r="B76" s="129">
        <v>0</v>
      </c>
      <c r="C76" s="129">
        <v>0</v>
      </c>
      <c r="D76" s="129">
        <v>0</v>
      </c>
      <c r="E76" s="129">
        <v>0</v>
      </c>
      <c r="F76" s="129">
        <v>0</v>
      </c>
      <c r="G76" s="129">
        <v>0</v>
      </c>
      <c r="H76" s="129">
        <v>0</v>
      </c>
      <c r="I76" s="129">
        <v>0</v>
      </c>
      <c r="J76" s="129">
        <v>0</v>
      </c>
      <c r="K76" s="129">
        <v>0</v>
      </c>
      <c r="L76" s="129">
        <v>0</v>
      </c>
      <c r="M76" s="129">
        <v>0</v>
      </c>
      <c r="N76" s="167">
        <v>0</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67">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67">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67">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67">
        <v>0</v>
      </c>
    </row>
    <row r="81" spans="1:14" ht="33" customHeight="1" x14ac:dyDescent="0.2">
      <c r="A81" s="80" t="s">
        <v>315</v>
      </c>
      <c r="B81" s="129">
        <v>0</v>
      </c>
      <c r="C81" s="129">
        <v>0</v>
      </c>
      <c r="D81" s="129">
        <v>0</v>
      </c>
      <c r="E81" s="129">
        <v>0</v>
      </c>
      <c r="F81" s="129">
        <v>0</v>
      </c>
      <c r="G81" s="129">
        <v>0</v>
      </c>
      <c r="H81" s="129">
        <v>0</v>
      </c>
      <c r="I81" s="129">
        <v>0</v>
      </c>
      <c r="J81" s="129">
        <v>0</v>
      </c>
      <c r="K81" s="129">
        <v>0</v>
      </c>
      <c r="L81" s="129">
        <v>0</v>
      </c>
      <c r="M81" s="129">
        <v>0</v>
      </c>
      <c r="N81" s="167">
        <v>0</v>
      </c>
    </row>
    <row r="82" spans="1:14" ht="33" customHeight="1" x14ac:dyDescent="0.2">
      <c r="A82" s="80" t="s">
        <v>316</v>
      </c>
      <c r="B82" s="129">
        <v>0</v>
      </c>
      <c r="C82" s="129">
        <v>0</v>
      </c>
      <c r="D82" s="129">
        <v>0</v>
      </c>
      <c r="E82" s="129">
        <v>0</v>
      </c>
      <c r="F82" s="129">
        <v>0</v>
      </c>
      <c r="G82" s="129">
        <v>0</v>
      </c>
      <c r="H82" s="129">
        <v>0</v>
      </c>
      <c r="I82" s="129">
        <v>0</v>
      </c>
      <c r="J82" s="129">
        <v>0</v>
      </c>
      <c r="K82" s="129">
        <v>0</v>
      </c>
      <c r="L82" s="129">
        <v>0</v>
      </c>
      <c r="M82" s="129">
        <v>0</v>
      </c>
      <c r="N82" s="167">
        <v>0</v>
      </c>
    </row>
    <row r="83" spans="1:14" ht="33" customHeight="1" x14ac:dyDescent="0.2">
      <c r="A83" s="80" t="s">
        <v>317</v>
      </c>
      <c r="B83" s="129">
        <v>0</v>
      </c>
      <c r="C83" s="129">
        <v>0</v>
      </c>
      <c r="D83" s="129">
        <v>0</v>
      </c>
      <c r="E83" s="129">
        <v>0</v>
      </c>
      <c r="F83" s="129">
        <v>0</v>
      </c>
      <c r="G83" s="129">
        <v>0</v>
      </c>
      <c r="H83" s="129">
        <v>0</v>
      </c>
      <c r="I83" s="129">
        <v>0</v>
      </c>
      <c r="J83" s="129">
        <v>0</v>
      </c>
      <c r="K83" s="129">
        <v>0</v>
      </c>
      <c r="L83" s="129">
        <v>0</v>
      </c>
      <c r="M83" s="129">
        <v>0</v>
      </c>
      <c r="N83" s="167">
        <v>0</v>
      </c>
    </row>
    <row r="84" spans="1:14" ht="33"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67">
        <v>0</v>
      </c>
    </row>
    <row r="85" spans="1:14" ht="33" customHeight="1" thickBot="1" x14ac:dyDescent="0.25">
      <c r="A85" s="132" t="s">
        <v>319</v>
      </c>
      <c r="B85" s="133">
        <v>0</v>
      </c>
      <c r="C85" s="133">
        <v>0</v>
      </c>
      <c r="D85" s="133">
        <v>0</v>
      </c>
      <c r="E85" s="133">
        <v>0</v>
      </c>
      <c r="F85" s="133">
        <v>0</v>
      </c>
      <c r="G85" s="133">
        <v>0</v>
      </c>
      <c r="H85" s="133">
        <v>0</v>
      </c>
      <c r="I85" s="133">
        <v>0</v>
      </c>
      <c r="J85" s="133">
        <v>0</v>
      </c>
      <c r="K85" s="133">
        <v>0</v>
      </c>
      <c r="L85" s="133">
        <v>0</v>
      </c>
      <c r="M85" s="133">
        <v>0</v>
      </c>
      <c r="N85" s="133">
        <v>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67">
        <v>0</v>
      </c>
    </row>
    <row r="87" spans="1:14" ht="33" customHeight="1" x14ac:dyDescent="0.2">
      <c r="A87" s="80" t="s">
        <v>321</v>
      </c>
      <c r="B87" s="129">
        <v>0</v>
      </c>
      <c r="C87" s="129">
        <v>0</v>
      </c>
      <c r="D87" s="129">
        <v>0</v>
      </c>
      <c r="E87" s="129">
        <v>0</v>
      </c>
      <c r="F87" s="129">
        <v>0</v>
      </c>
      <c r="G87" s="129">
        <v>0</v>
      </c>
      <c r="H87" s="129">
        <v>0</v>
      </c>
      <c r="I87" s="129">
        <v>0</v>
      </c>
      <c r="J87" s="129">
        <v>0</v>
      </c>
      <c r="K87" s="129">
        <v>0</v>
      </c>
      <c r="L87" s="129">
        <v>0</v>
      </c>
      <c r="M87" s="129">
        <v>0</v>
      </c>
      <c r="N87" s="167">
        <v>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67">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67">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67">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67">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367</v>
      </c>
      <c r="B97" s="133">
        <v>11188.970000000001</v>
      </c>
      <c r="C97" s="133">
        <v>9779.0399999999991</v>
      </c>
      <c r="D97" s="133">
        <v>8216.7799999999988</v>
      </c>
      <c r="E97" s="133">
        <v>4057.46</v>
      </c>
      <c r="F97" s="133">
        <v>10640.343469198051</v>
      </c>
      <c r="G97" s="133">
        <v>14659.276530801952</v>
      </c>
      <c r="H97" s="133">
        <v>18370.88</v>
      </c>
      <c r="I97" s="133">
        <v>16324.859999999999</v>
      </c>
      <c r="J97" s="133">
        <v>2787.8800000000006</v>
      </c>
      <c r="K97" s="133">
        <v>5547.48</v>
      </c>
      <c r="L97" s="133">
        <v>12376.740000000002</v>
      </c>
      <c r="M97" s="133">
        <v>22016.959999999999</v>
      </c>
      <c r="N97" s="133">
        <v>135966.66999999998</v>
      </c>
    </row>
    <row r="98" spans="1:14" ht="33" customHeight="1" x14ac:dyDescent="0.2">
      <c r="A98" s="80" t="s">
        <v>330</v>
      </c>
      <c r="B98" s="129">
        <v>0</v>
      </c>
      <c r="C98" s="129">
        <v>0</v>
      </c>
      <c r="D98" s="129">
        <v>0</v>
      </c>
      <c r="E98" s="129">
        <v>0</v>
      </c>
      <c r="F98" s="129">
        <v>0</v>
      </c>
      <c r="G98" s="129">
        <v>0</v>
      </c>
      <c r="H98" s="129">
        <v>0</v>
      </c>
      <c r="I98" s="129">
        <v>0</v>
      </c>
      <c r="J98" s="129">
        <v>0</v>
      </c>
      <c r="K98" s="129">
        <v>0</v>
      </c>
      <c r="L98" s="129">
        <v>0</v>
      </c>
      <c r="M98" s="129">
        <v>0</v>
      </c>
      <c r="N98" s="167">
        <v>0</v>
      </c>
    </row>
    <row r="99" spans="1:14" ht="33" customHeight="1" x14ac:dyDescent="0.2">
      <c r="A99" s="80" t="s">
        <v>331</v>
      </c>
      <c r="B99" s="129">
        <v>0</v>
      </c>
      <c r="C99" s="129">
        <v>135</v>
      </c>
      <c r="D99" s="129">
        <v>0</v>
      </c>
      <c r="E99" s="129">
        <v>1337.2</v>
      </c>
      <c r="F99" s="129">
        <v>7860.3034691980502</v>
      </c>
      <c r="G99" s="129">
        <v>6453.3565308019506</v>
      </c>
      <c r="H99" s="129">
        <v>10506.26</v>
      </c>
      <c r="I99" s="129">
        <v>6666.84</v>
      </c>
      <c r="J99" s="129">
        <v>0</v>
      </c>
      <c r="K99" s="129">
        <v>0</v>
      </c>
      <c r="L99" s="129">
        <v>5428.8200000000006</v>
      </c>
      <c r="M99" s="129">
        <v>12342.96</v>
      </c>
      <c r="N99" s="167">
        <v>50730.740000000005</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67">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67">
        <v>0</v>
      </c>
    </row>
    <row r="102" spans="1:14" ht="33" customHeight="1" x14ac:dyDescent="0.2">
      <c r="A102" s="80" t="s">
        <v>334</v>
      </c>
      <c r="B102" s="129">
        <v>11188.970000000001</v>
      </c>
      <c r="C102" s="129">
        <v>9644.0399999999991</v>
      </c>
      <c r="D102" s="129">
        <v>8216.7799999999988</v>
      </c>
      <c r="E102" s="129">
        <v>2720.26</v>
      </c>
      <c r="F102" s="129">
        <v>2780.04</v>
      </c>
      <c r="G102" s="129">
        <v>8205.92</v>
      </c>
      <c r="H102" s="129">
        <v>7864.6200000000008</v>
      </c>
      <c r="I102" s="129">
        <v>9658.0199999999986</v>
      </c>
      <c r="J102" s="129">
        <v>2787.8800000000006</v>
      </c>
      <c r="K102" s="129">
        <v>5547.48</v>
      </c>
      <c r="L102" s="129">
        <v>6947.92</v>
      </c>
      <c r="M102" s="129">
        <v>9674</v>
      </c>
      <c r="N102" s="167">
        <v>85235.93</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67">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67">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67">
        <v>0</v>
      </c>
    </row>
    <row r="106" spans="1:14" ht="33" customHeight="1" thickBot="1" x14ac:dyDescent="0.25">
      <c r="A106" s="132" t="s">
        <v>336</v>
      </c>
      <c r="B106" s="133">
        <v>0</v>
      </c>
      <c r="C106" s="133">
        <v>0</v>
      </c>
      <c r="D106" s="133">
        <v>0</v>
      </c>
      <c r="E106" s="133">
        <v>0</v>
      </c>
      <c r="F106" s="133">
        <v>0</v>
      </c>
      <c r="G106" s="133">
        <v>0</v>
      </c>
      <c r="H106" s="133">
        <v>0</v>
      </c>
      <c r="I106" s="133">
        <v>0</v>
      </c>
      <c r="J106" s="133">
        <v>555.56299999999999</v>
      </c>
      <c r="K106" s="133">
        <v>1252.3499999999999</v>
      </c>
      <c r="L106" s="133">
        <v>366.86700000000002</v>
      </c>
      <c r="M106" s="133">
        <v>500</v>
      </c>
      <c r="N106" s="133">
        <v>2674.78</v>
      </c>
    </row>
    <row r="107" spans="1:14" ht="33" customHeight="1" x14ac:dyDescent="0.2">
      <c r="A107" s="80" t="s">
        <v>337</v>
      </c>
      <c r="B107" s="129">
        <v>0</v>
      </c>
      <c r="C107" s="129">
        <v>0</v>
      </c>
      <c r="D107" s="129">
        <v>0</v>
      </c>
      <c r="E107" s="129">
        <v>0</v>
      </c>
      <c r="F107" s="129">
        <v>0</v>
      </c>
      <c r="G107" s="129">
        <v>0</v>
      </c>
      <c r="H107" s="129">
        <v>0</v>
      </c>
      <c r="I107" s="129">
        <v>0</v>
      </c>
      <c r="J107" s="129">
        <v>555.56299999999999</v>
      </c>
      <c r="K107" s="129">
        <v>1252.3499999999999</v>
      </c>
      <c r="L107" s="129">
        <v>366.86700000000002</v>
      </c>
      <c r="M107" s="129">
        <v>0</v>
      </c>
      <c r="N107" s="167">
        <v>2174.7800000000002</v>
      </c>
    </row>
    <row r="108" spans="1:14" ht="33" customHeight="1" x14ac:dyDescent="0.2">
      <c r="A108" s="80" t="s">
        <v>338</v>
      </c>
      <c r="B108" s="129">
        <v>0</v>
      </c>
      <c r="C108" s="129">
        <v>0</v>
      </c>
      <c r="D108" s="129">
        <v>0</v>
      </c>
      <c r="E108" s="129">
        <v>0</v>
      </c>
      <c r="F108" s="129">
        <v>0</v>
      </c>
      <c r="G108" s="129">
        <v>0</v>
      </c>
      <c r="H108" s="129">
        <v>0</v>
      </c>
      <c r="I108" s="129">
        <v>0</v>
      </c>
      <c r="J108" s="129">
        <v>0</v>
      </c>
      <c r="K108" s="129">
        <v>0</v>
      </c>
      <c r="L108" s="129">
        <v>0</v>
      </c>
      <c r="M108" s="129">
        <v>500</v>
      </c>
      <c r="N108" s="167">
        <v>500</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67">
        <v>0</v>
      </c>
    </row>
    <row r="110" spans="1:14" ht="33"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33" customHeight="1" thickBot="1" x14ac:dyDescent="0.25">
      <c r="A111" s="81" t="s">
        <v>339</v>
      </c>
      <c r="B111" s="138">
        <v>0</v>
      </c>
      <c r="C111" s="138">
        <v>0</v>
      </c>
      <c r="D111" s="138">
        <v>0</v>
      </c>
      <c r="E111" s="138">
        <v>0</v>
      </c>
      <c r="F111" s="138">
        <v>0</v>
      </c>
      <c r="G111" s="138">
        <v>0</v>
      </c>
      <c r="H111" s="138">
        <v>0</v>
      </c>
      <c r="I111" s="138">
        <v>0</v>
      </c>
      <c r="J111" s="138">
        <v>0</v>
      </c>
      <c r="K111" s="138">
        <v>0</v>
      </c>
      <c r="L111" s="138">
        <v>0</v>
      </c>
      <c r="M111" s="138">
        <v>0</v>
      </c>
      <c r="N111" s="168">
        <v>0</v>
      </c>
    </row>
    <row r="112" spans="1:14" ht="33" customHeight="1" thickBot="1" x14ac:dyDescent="0.25">
      <c r="A112" s="169" t="s">
        <v>250</v>
      </c>
      <c r="B112" s="141">
        <v>276000</v>
      </c>
      <c r="C112" s="141">
        <v>379000.00000000006</v>
      </c>
      <c r="D112" s="141">
        <v>365000.00000000012</v>
      </c>
      <c r="E112" s="141">
        <v>329000</v>
      </c>
      <c r="F112" s="141">
        <v>387999.99999999977</v>
      </c>
      <c r="G112" s="141">
        <v>432989.91000000021</v>
      </c>
      <c r="H112" s="141">
        <v>420010.08999999997</v>
      </c>
      <c r="I112" s="141">
        <v>420000</v>
      </c>
      <c r="J112" s="141">
        <v>384999.99999999983</v>
      </c>
      <c r="K112" s="141">
        <v>410000.00000000006</v>
      </c>
      <c r="L112" s="141">
        <v>298999.99999999988</v>
      </c>
      <c r="M112" s="141">
        <v>284000</v>
      </c>
      <c r="N112" s="141">
        <v>4388000</v>
      </c>
    </row>
    <row r="113" spans="1:14" ht="33" customHeight="1" x14ac:dyDescent="0.2"/>
    <row r="114" spans="1:14" ht="33" customHeight="1" x14ac:dyDescent="0.2">
      <c r="A114" s="85"/>
    </row>
    <row r="115" spans="1:14" ht="33" customHeight="1" x14ac:dyDescent="0.2">
      <c r="A115" s="220" t="s">
        <v>413</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24" t="s">
        <v>237</v>
      </c>
      <c r="B117" s="125" t="s">
        <v>238</v>
      </c>
      <c r="C117" s="125" t="s">
        <v>239</v>
      </c>
      <c r="D117" s="125" t="s">
        <v>240</v>
      </c>
      <c r="E117" s="125" t="s">
        <v>241</v>
      </c>
      <c r="F117" s="125" t="s">
        <v>242</v>
      </c>
      <c r="G117" s="125" t="s">
        <v>243</v>
      </c>
      <c r="H117" s="125" t="s">
        <v>244</v>
      </c>
      <c r="I117" s="125" t="s">
        <v>245</v>
      </c>
      <c r="J117" s="125" t="s">
        <v>246</v>
      </c>
      <c r="K117" s="125" t="s">
        <v>247</v>
      </c>
      <c r="L117" s="125" t="s">
        <v>248</v>
      </c>
      <c r="M117" s="125" t="s">
        <v>249</v>
      </c>
      <c r="N117" s="126" t="s">
        <v>250</v>
      </c>
    </row>
    <row r="118" spans="1:14" ht="33" customHeight="1" thickBot="1" x14ac:dyDescent="0.25">
      <c r="A118" s="132" t="s">
        <v>251</v>
      </c>
      <c r="B118" s="133">
        <v>993.8</v>
      </c>
      <c r="C118" s="133">
        <v>0</v>
      </c>
      <c r="D118" s="133">
        <v>0</v>
      </c>
      <c r="E118" s="133">
        <v>941.18</v>
      </c>
      <c r="F118" s="133">
        <v>793.26</v>
      </c>
      <c r="G118" s="133">
        <v>0</v>
      </c>
      <c r="H118" s="133">
        <v>1483.88</v>
      </c>
      <c r="I118" s="133">
        <v>1490.45</v>
      </c>
      <c r="J118" s="133">
        <v>0</v>
      </c>
      <c r="K118" s="133">
        <v>1483.48</v>
      </c>
      <c r="L118" s="133">
        <v>1494.3</v>
      </c>
      <c r="M118" s="133">
        <v>3423.09</v>
      </c>
      <c r="N118" s="133">
        <v>12103.439999999999</v>
      </c>
    </row>
    <row r="119" spans="1:14" ht="33" customHeight="1" x14ac:dyDescent="0.2">
      <c r="A119" s="77" t="s">
        <v>252</v>
      </c>
      <c r="B119" s="129">
        <v>0</v>
      </c>
      <c r="C119" s="129">
        <v>0</v>
      </c>
      <c r="D119" s="129">
        <v>0</v>
      </c>
      <c r="E119" s="129">
        <v>0</v>
      </c>
      <c r="F119" s="129">
        <v>0</v>
      </c>
      <c r="G119" s="129">
        <v>0</v>
      </c>
      <c r="H119" s="129">
        <v>0</v>
      </c>
      <c r="I119" s="129">
        <v>0</v>
      </c>
      <c r="J119" s="129">
        <v>0</v>
      </c>
      <c r="K119" s="129">
        <v>0</v>
      </c>
      <c r="L119" s="129">
        <v>0</v>
      </c>
      <c r="M119" s="129">
        <v>0</v>
      </c>
      <c r="N119" s="131">
        <v>0</v>
      </c>
    </row>
    <row r="120" spans="1:14" ht="33" customHeight="1" x14ac:dyDescent="0.2">
      <c r="A120" s="77" t="s">
        <v>234</v>
      </c>
      <c r="B120" s="129">
        <v>0</v>
      </c>
      <c r="C120" s="129">
        <v>0</v>
      </c>
      <c r="D120" s="129">
        <v>0</v>
      </c>
      <c r="E120" s="129">
        <v>0</v>
      </c>
      <c r="F120" s="129">
        <v>0</v>
      </c>
      <c r="G120" s="129">
        <v>0</v>
      </c>
      <c r="H120" s="129">
        <v>0</v>
      </c>
      <c r="I120" s="129">
        <v>0</v>
      </c>
      <c r="J120" s="129">
        <v>0</v>
      </c>
      <c r="K120" s="129">
        <v>0</v>
      </c>
      <c r="L120" s="129">
        <v>0</v>
      </c>
      <c r="M120" s="129">
        <v>0</v>
      </c>
      <c r="N120" s="131">
        <v>0</v>
      </c>
    </row>
    <row r="121" spans="1:14" ht="33" customHeight="1" x14ac:dyDescent="0.2">
      <c r="A121" s="77" t="s">
        <v>253</v>
      </c>
      <c r="B121" s="129">
        <v>0</v>
      </c>
      <c r="C121" s="129">
        <v>0</v>
      </c>
      <c r="D121" s="129">
        <v>0</v>
      </c>
      <c r="E121" s="129">
        <v>0</v>
      </c>
      <c r="F121" s="129">
        <v>0</v>
      </c>
      <c r="G121" s="129">
        <v>0</v>
      </c>
      <c r="H121" s="129">
        <v>0</v>
      </c>
      <c r="I121" s="129">
        <v>0</v>
      </c>
      <c r="J121" s="129">
        <v>0</v>
      </c>
      <c r="K121" s="129">
        <v>0</v>
      </c>
      <c r="L121" s="129">
        <v>0</v>
      </c>
      <c r="M121" s="129">
        <v>0</v>
      </c>
      <c r="N121" s="131">
        <v>0</v>
      </c>
    </row>
    <row r="122" spans="1:14" ht="33" customHeight="1" x14ac:dyDescent="0.2">
      <c r="A122" s="78" t="s">
        <v>254</v>
      </c>
      <c r="B122" s="129">
        <v>0</v>
      </c>
      <c r="C122" s="129">
        <v>0</v>
      </c>
      <c r="D122" s="129">
        <v>0</v>
      </c>
      <c r="E122" s="129">
        <v>0</v>
      </c>
      <c r="F122" s="129">
        <v>0</v>
      </c>
      <c r="G122" s="129">
        <v>0</v>
      </c>
      <c r="H122" s="129">
        <v>0</v>
      </c>
      <c r="I122" s="129">
        <v>0</v>
      </c>
      <c r="J122" s="129">
        <v>0</v>
      </c>
      <c r="K122" s="129">
        <v>0</v>
      </c>
      <c r="L122" s="129">
        <v>0</v>
      </c>
      <c r="M122" s="129">
        <v>0</v>
      </c>
      <c r="N122" s="131">
        <v>0</v>
      </c>
    </row>
    <row r="123" spans="1:14" ht="33" customHeight="1" thickBot="1" x14ac:dyDescent="0.25">
      <c r="A123" s="79" t="s">
        <v>255</v>
      </c>
      <c r="B123" s="131">
        <v>993.8</v>
      </c>
      <c r="C123" s="131">
        <v>0</v>
      </c>
      <c r="D123" s="131">
        <v>0</v>
      </c>
      <c r="E123" s="131">
        <v>941.18</v>
      </c>
      <c r="F123" s="131">
        <v>793.26</v>
      </c>
      <c r="G123" s="131">
        <v>0</v>
      </c>
      <c r="H123" s="131">
        <v>1483.88</v>
      </c>
      <c r="I123" s="131">
        <v>1490.45</v>
      </c>
      <c r="J123" s="131">
        <v>0</v>
      </c>
      <c r="K123" s="131">
        <v>1483.48</v>
      </c>
      <c r="L123" s="131">
        <v>1494.3</v>
      </c>
      <c r="M123" s="131">
        <v>3423.09</v>
      </c>
      <c r="N123" s="131">
        <v>12103.439999999999</v>
      </c>
    </row>
    <row r="124" spans="1:14" ht="33" customHeight="1" thickBot="1" x14ac:dyDescent="0.25">
      <c r="A124" s="132" t="s">
        <v>256</v>
      </c>
      <c r="B124" s="133">
        <v>43993.38</v>
      </c>
      <c r="C124" s="133">
        <v>56184.390000000007</v>
      </c>
      <c r="D124" s="133">
        <v>69338.709999999992</v>
      </c>
      <c r="E124" s="133">
        <v>66456.56</v>
      </c>
      <c r="F124" s="133">
        <v>70370.490000000005</v>
      </c>
      <c r="G124" s="133">
        <v>55149.16</v>
      </c>
      <c r="H124" s="133">
        <v>70324.350000000006</v>
      </c>
      <c r="I124" s="133">
        <v>48003.86</v>
      </c>
      <c r="J124" s="133">
        <v>40320.39</v>
      </c>
      <c r="K124" s="133">
        <v>35767.620000000003</v>
      </c>
      <c r="L124" s="133">
        <v>20834.55</v>
      </c>
      <c r="M124" s="133">
        <v>26250.67</v>
      </c>
      <c r="N124" s="133">
        <v>602994.13</v>
      </c>
    </row>
    <row r="125" spans="1:14" ht="33" customHeight="1" x14ac:dyDescent="0.2">
      <c r="A125" s="80" t="s">
        <v>257</v>
      </c>
      <c r="B125" s="129">
        <v>0</v>
      </c>
      <c r="C125" s="129">
        <v>783.16</v>
      </c>
      <c r="D125" s="129">
        <v>9316.5</v>
      </c>
      <c r="E125" s="129">
        <v>13846.58</v>
      </c>
      <c r="F125" s="129">
        <v>18968.47</v>
      </c>
      <c r="G125" s="129">
        <v>20773.39</v>
      </c>
      <c r="H125" s="129">
        <v>12596.21</v>
      </c>
      <c r="I125" s="129">
        <v>18693.87</v>
      </c>
      <c r="J125" s="129">
        <v>0</v>
      </c>
      <c r="K125" s="129">
        <v>0</v>
      </c>
      <c r="L125" s="129">
        <v>0</v>
      </c>
      <c r="M125" s="129">
        <v>0</v>
      </c>
      <c r="N125" s="131">
        <v>94978.18</v>
      </c>
    </row>
    <row r="126" spans="1:14" ht="33" customHeight="1" x14ac:dyDescent="0.2">
      <c r="A126" s="80" t="s">
        <v>258</v>
      </c>
      <c r="B126" s="129">
        <v>40227.699999999997</v>
      </c>
      <c r="C126" s="129">
        <v>44445.43</v>
      </c>
      <c r="D126" s="129">
        <v>53958.21</v>
      </c>
      <c r="E126" s="129">
        <v>47293.99</v>
      </c>
      <c r="F126" s="129">
        <v>48504.1</v>
      </c>
      <c r="G126" s="129">
        <v>31569.77</v>
      </c>
      <c r="H126" s="129">
        <v>49124.51</v>
      </c>
      <c r="I126" s="129">
        <v>25496.38</v>
      </c>
      <c r="J126" s="129">
        <v>34022.81</v>
      </c>
      <c r="K126" s="129">
        <v>26355.040000000001</v>
      </c>
      <c r="L126" s="129">
        <v>19610.55</v>
      </c>
      <c r="M126" s="129">
        <v>21082.17</v>
      </c>
      <c r="N126" s="131">
        <v>441690.66</v>
      </c>
    </row>
    <row r="127" spans="1:14" ht="33" customHeight="1" x14ac:dyDescent="0.2">
      <c r="A127" s="80" t="s">
        <v>259</v>
      </c>
      <c r="B127" s="129">
        <v>0</v>
      </c>
      <c r="C127" s="129">
        <v>0</v>
      </c>
      <c r="D127" s="129">
        <v>0</v>
      </c>
      <c r="E127" s="129">
        <v>0</v>
      </c>
      <c r="F127" s="129">
        <v>0</v>
      </c>
      <c r="G127" s="129">
        <v>0</v>
      </c>
      <c r="H127" s="129">
        <v>0</v>
      </c>
      <c r="I127" s="129">
        <v>0</v>
      </c>
      <c r="J127" s="129">
        <v>0</v>
      </c>
      <c r="K127" s="129">
        <v>0</v>
      </c>
      <c r="L127" s="129">
        <v>0</v>
      </c>
      <c r="M127" s="129">
        <v>0</v>
      </c>
      <c r="N127" s="131">
        <v>0</v>
      </c>
    </row>
    <row r="128" spans="1:14" ht="33" customHeight="1" x14ac:dyDescent="0.2">
      <c r="A128" s="80" t="s">
        <v>260</v>
      </c>
      <c r="B128" s="129">
        <v>727.68</v>
      </c>
      <c r="C128" s="129">
        <v>6017.8</v>
      </c>
      <c r="D128" s="129">
        <v>3094</v>
      </c>
      <c r="E128" s="129">
        <v>2097.9899999999998</v>
      </c>
      <c r="F128" s="129">
        <v>1487.92</v>
      </c>
      <c r="G128" s="129">
        <v>0</v>
      </c>
      <c r="H128" s="129">
        <v>6125.63</v>
      </c>
      <c r="I128" s="129">
        <v>2223.61</v>
      </c>
      <c r="J128" s="129">
        <v>5388.18</v>
      </c>
      <c r="K128" s="129">
        <v>8152.58</v>
      </c>
      <c r="L128" s="129">
        <v>0</v>
      </c>
      <c r="M128" s="129">
        <v>4260.5</v>
      </c>
      <c r="N128" s="131">
        <v>39575.89</v>
      </c>
    </row>
    <row r="129" spans="1:14" ht="33" customHeight="1" x14ac:dyDescent="0.2">
      <c r="A129" s="80" t="s">
        <v>261</v>
      </c>
      <c r="B129" s="129">
        <v>0</v>
      </c>
      <c r="C129" s="129">
        <v>0</v>
      </c>
      <c r="D129" s="129">
        <v>0</v>
      </c>
      <c r="E129" s="129">
        <v>0</v>
      </c>
      <c r="F129" s="129">
        <v>0</v>
      </c>
      <c r="G129" s="129">
        <v>0</v>
      </c>
      <c r="H129" s="129">
        <v>0</v>
      </c>
      <c r="I129" s="129">
        <v>0</v>
      </c>
      <c r="J129" s="129">
        <v>0</v>
      </c>
      <c r="K129" s="129">
        <v>0</v>
      </c>
      <c r="L129" s="129">
        <v>0</v>
      </c>
      <c r="M129" s="129">
        <v>0</v>
      </c>
      <c r="N129" s="131">
        <v>0</v>
      </c>
    </row>
    <row r="130" spans="1:14" ht="33" customHeight="1" thickBot="1" x14ac:dyDescent="0.25">
      <c r="A130" s="80" t="s">
        <v>262</v>
      </c>
      <c r="B130" s="129">
        <v>3038</v>
      </c>
      <c r="C130" s="129">
        <v>4938</v>
      </c>
      <c r="D130" s="129">
        <v>2970</v>
      </c>
      <c r="E130" s="129">
        <v>3218</v>
      </c>
      <c r="F130" s="129">
        <v>1410</v>
      </c>
      <c r="G130" s="129">
        <v>2806</v>
      </c>
      <c r="H130" s="129">
        <v>2478</v>
      </c>
      <c r="I130" s="129">
        <v>1590</v>
      </c>
      <c r="J130" s="129">
        <v>909.4</v>
      </c>
      <c r="K130" s="129">
        <v>1260</v>
      </c>
      <c r="L130" s="129">
        <v>1224</v>
      </c>
      <c r="M130" s="129">
        <v>908</v>
      </c>
      <c r="N130" s="131">
        <v>26749.4</v>
      </c>
    </row>
    <row r="131" spans="1:14" ht="33" customHeight="1" thickBot="1" x14ac:dyDescent="0.25">
      <c r="A131" s="132" t="s">
        <v>263</v>
      </c>
      <c r="B131" s="133">
        <v>0</v>
      </c>
      <c r="C131" s="133">
        <v>0</v>
      </c>
      <c r="D131" s="133">
        <v>0</v>
      </c>
      <c r="E131" s="133">
        <v>0</v>
      </c>
      <c r="F131" s="133">
        <v>0</v>
      </c>
      <c r="G131" s="133">
        <v>0</v>
      </c>
      <c r="H131" s="133">
        <v>0</v>
      </c>
      <c r="I131" s="133">
        <v>0</v>
      </c>
      <c r="J131" s="133">
        <v>0</v>
      </c>
      <c r="K131" s="133">
        <v>0</v>
      </c>
      <c r="L131" s="133">
        <v>0</v>
      </c>
      <c r="M131" s="133">
        <v>0</v>
      </c>
      <c r="N131" s="133">
        <v>0</v>
      </c>
    </row>
    <row r="132" spans="1:14" ht="33" customHeight="1" x14ac:dyDescent="0.2">
      <c r="A132" s="80" t="s">
        <v>264</v>
      </c>
      <c r="B132" s="129">
        <v>0</v>
      </c>
      <c r="C132" s="129">
        <v>0</v>
      </c>
      <c r="D132" s="129">
        <v>0</v>
      </c>
      <c r="E132" s="129">
        <v>0</v>
      </c>
      <c r="F132" s="129">
        <v>0</v>
      </c>
      <c r="G132" s="129">
        <v>0</v>
      </c>
      <c r="H132" s="129">
        <v>0</v>
      </c>
      <c r="I132" s="129">
        <v>0</v>
      </c>
      <c r="J132" s="129">
        <v>0</v>
      </c>
      <c r="K132" s="129">
        <v>0</v>
      </c>
      <c r="L132" s="129">
        <v>0</v>
      </c>
      <c r="M132" s="129">
        <v>0</v>
      </c>
      <c r="N132" s="131">
        <v>0</v>
      </c>
    </row>
    <row r="133" spans="1:14" ht="33" customHeight="1" x14ac:dyDescent="0.2">
      <c r="A133" s="80" t="s">
        <v>265</v>
      </c>
      <c r="B133" s="129">
        <v>0</v>
      </c>
      <c r="C133" s="129">
        <v>0</v>
      </c>
      <c r="D133" s="129">
        <v>0</v>
      </c>
      <c r="E133" s="129">
        <v>0</v>
      </c>
      <c r="F133" s="129">
        <v>0</v>
      </c>
      <c r="G133" s="129">
        <v>0</v>
      </c>
      <c r="H133" s="129">
        <v>0</v>
      </c>
      <c r="I133" s="129">
        <v>0</v>
      </c>
      <c r="J133" s="129">
        <v>0</v>
      </c>
      <c r="K133" s="129">
        <v>0</v>
      </c>
      <c r="L133" s="129">
        <v>0</v>
      </c>
      <c r="M133" s="129">
        <v>0</v>
      </c>
      <c r="N133" s="131">
        <v>0</v>
      </c>
    </row>
    <row r="134" spans="1:14" ht="33" customHeight="1" x14ac:dyDescent="0.2">
      <c r="A134" s="80" t="s">
        <v>266</v>
      </c>
      <c r="B134" s="129">
        <v>0</v>
      </c>
      <c r="C134" s="129">
        <v>0</v>
      </c>
      <c r="D134" s="129">
        <v>0</v>
      </c>
      <c r="E134" s="129">
        <v>0</v>
      </c>
      <c r="F134" s="129">
        <v>0</v>
      </c>
      <c r="G134" s="129">
        <v>0</v>
      </c>
      <c r="H134" s="129">
        <v>0</v>
      </c>
      <c r="I134" s="129">
        <v>0</v>
      </c>
      <c r="J134" s="129">
        <v>0</v>
      </c>
      <c r="K134" s="129">
        <v>0</v>
      </c>
      <c r="L134" s="129">
        <v>0</v>
      </c>
      <c r="M134" s="129">
        <v>0</v>
      </c>
      <c r="N134" s="131">
        <v>0</v>
      </c>
    </row>
    <row r="135" spans="1:14" ht="33" customHeight="1" thickBot="1" x14ac:dyDescent="0.25">
      <c r="A135" s="80" t="s">
        <v>267</v>
      </c>
      <c r="B135" s="129">
        <v>0</v>
      </c>
      <c r="C135" s="129">
        <v>0</v>
      </c>
      <c r="D135" s="129">
        <v>0</v>
      </c>
      <c r="E135" s="129">
        <v>0</v>
      </c>
      <c r="F135" s="129">
        <v>0</v>
      </c>
      <c r="G135" s="129">
        <v>0</v>
      </c>
      <c r="H135" s="129">
        <v>0</v>
      </c>
      <c r="I135" s="129">
        <v>0</v>
      </c>
      <c r="J135" s="129">
        <v>0</v>
      </c>
      <c r="K135" s="129">
        <v>0</v>
      </c>
      <c r="L135" s="129">
        <v>0</v>
      </c>
      <c r="M135" s="129">
        <v>0</v>
      </c>
      <c r="N135" s="131">
        <v>0</v>
      </c>
    </row>
    <row r="136" spans="1:14" ht="33" customHeight="1" thickBot="1" x14ac:dyDescent="0.25">
      <c r="A136" s="132" t="s">
        <v>268</v>
      </c>
      <c r="B136" s="134">
        <v>2920</v>
      </c>
      <c r="C136" s="134">
        <v>3600</v>
      </c>
      <c r="D136" s="134">
        <v>3394</v>
      </c>
      <c r="E136" s="134">
        <v>3148</v>
      </c>
      <c r="F136" s="134">
        <v>2184</v>
      </c>
      <c r="G136" s="134">
        <v>3710</v>
      </c>
      <c r="H136" s="134">
        <v>3740</v>
      </c>
      <c r="I136" s="134">
        <v>2610</v>
      </c>
      <c r="J136" s="134">
        <v>2998</v>
      </c>
      <c r="K136" s="134">
        <v>2986</v>
      </c>
      <c r="L136" s="134">
        <v>3030</v>
      </c>
      <c r="M136" s="134">
        <v>2090</v>
      </c>
      <c r="N136" s="134">
        <v>36410</v>
      </c>
    </row>
    <row r="137" spans="1:14" ht="33" customHeight="1" x14ac:dyDescent="0.2">
      <c r="A137" s="80" t="s">
        <v>269</v>
      </c>
      <c r="B137" s="129">
        <v>0</v>
      </c>
      <c r="C137" s="129">
        <v>0</v>
      </c>
      <c r="D137" s="129">
        <v>0</v>
      </c>
      <c r="E137" s="129">
        <v>0</v>
      </c>
      <c r="F137" s="129">
        <v>0</v>
      </c>
      <c r="G137" s="129">
        <v>0</v>
      </c>
      <c r="H137" s="129">
        <v>0</v>
      </c>
      <c r="I137" s="129">
        <v>0</v>
      </c>
      <c r="J137" s="129">
        <v>0</v>
      </c>
      <c r="K137" s="129">
        <v>0</v>
      </c>
      <c r="L137" s="129">
        <v>0</v>
      </c>
      <c r="M137" s="129">
        <v>0</v>
      </c>
      <c r="N137" s="167">
        <v>0</v>
      </c>
    </row>
    <row r="138" spans="1:14" ht="33" customHeight="1" thickBot="1" x14ac:dyDescent="0.25">
      <c r="A138" s="80" t="s">
        <v>270</v>
      </c>
      <c r="B138" s="129">
        <v>2920</v>
      </c>
      <c r="C138" s="129">
        <v>3600</v>
      </c>
      <c r="D138" s="129">
        <v>3394</v>
      </c>
      <c r="E138" s="129">
        <v>3148</v>
      </c>
      <c r="F138" s="129">
        <v>2184</v>
      </c>
      <c r="G138" s="129">
        <v>3710</v>
      </c>
      <c r="H138" s="129">
        <v>3740</v>
      </c>
      <c r="I138" s="129">
        <v>2610</v>
      </c>
      <c r="J138" s="129">
        <v>2998</v>
      </c>
      <c r="K138" s="129">
        <v>2986</v>
      </c>
      <c r="L138" s="129">
        <v>3030</v>
      </c>
      <c r="M138" s="129">
        <v>2090</v>
      </c>
      <c r="N138" s="167">
        <v>36410</v>
      </c>
    </row>
    <row r="139" spans="1:14" ht="33" customHeight="1" thickBot="1" x14ac:dyDescent="0.25">
      <c r="A139" s="132" t="s">
        <v>271</v>
      </c>
      <c r="B139" s="133">
        <v>157358.46000000002</v>
      </c>
      <c r="C139" s="133">
        <v>155488.91</v>
      </c>
      <c r="D139" s="133">
        <v>144094.97</v>
      </c>
      <c r="E139" s="133">
        <v>216783.02000000002</v>
      </c>
      <c r="F139" s="133">
        <v>199538.66999999998</v>
      </c>
      <c r="G139" s="133">
        <v>274972.24</v>
      </c>
      <c r="H139" s="133">
        <v>296270.32</v>
      </c>
      <c r="I139" s="133">
        <v>338429.17000000004</v>
      </c>
      <c r="J139" s="133">
        <v>309787.77</v>
      </c>
      <c r="K139" s="133">
        <v>380584.31</v>
      </c>
      <c r="L139" s="133">
        <v>296905.38</v>
      </c>
      <c r="M139" s="133">
        <v>312133.18</v>
      </c>
      <c r="N139" s="133">
        <v>3082346.4</v>
      </c>
    </row>
    <row r="140" spans="1:14" ht="33" customHeight="1" x14ac:dyDescent="0.2">
      <c r="A140" s="80" t="s">
        <v>272</v>
      </c>
      <c r="B140" s="129">
        <v>0</v>
      </c>
      <c r="C140" s="129">
        <v>0</v>
      </c>
      <c r="D140" s="129">
        <v>0</v>
      </c>
      <c r="E140" s="129">
        <v>0</v>
      </c>
      <c r="F140" s="129">
        <v>0</v>
      </c>
      <c r="G140" s="129">
        <v>0</v>
      </c>
      <c r="H140" s="129">
        <v>0</v>
      </c>
      <c r="I140" s="129">
        <v>0</v>
      </c>
      <c r="J140" s="129">
        <v>0</v>
      </c>
      <c r="K140" s="129">
        <v>0</v>
      </c>
      <c r="L140" s="129">
        <v>0</v>
      </c>
      <c r="M140" s="129">
        <v>0</v>
      </c>
      <c r="N140" s="167">
        <v>0</v>
      </c>
    </row>
    <row r="141" spans="1:14" ht="33" customHeight="1" x14ac:dyDescent="0.2">
      <c r="A141" s="80" t="s">
        <v>273</v>
      </c>
      <c r="B141" s="129">
        <v>0</v>
      </c>
      <c r="C141" s="129">
        <v>0</v>
      </c>
      <c r="D141" s="129">
        <v>0</v>
      </c>
      <c r="E141" s="129">
        <v>0</v>
      </c>
      <c r="F141" s="129">
        <v>0</v>
      </c>
      <c r="G141" s="129">
        <v>0</v>
      </c>
      <c r="H141" s="129">
        <v>0</v>
      </c>
      <c r="I141" s="129">
        <v>0</v>
      </c>
      <c r="J141" s="129">
        <v>0</v>
      </c>
      <c r="K141" s="129">
        <v>0</v>
      </c>
      <c r="L141" s="129">
        <v>0</v>
      </c>
      <c r="M141" s="129">
        <v>0</v>
      </c>
      <c r="N141" s="167">
        <v>0</v>
      </c>
    </row>
    <row r="142" spans="1:14" ht="33" customHeight="1" x14ac:dyDescent="0.2">
      <c r="A142" s="80" t="s">
        <v>274</v>
      </c>
      <c r="B142" s="129">
        <v>0</v>
      </c>
      <c r="C142" s="129">
        <v>0</v>
      </c>
      <c r="D142" s="129">
        <v>0</v>
      </c>
      <c r="E142" s="129">
        <v>0</v>
      </c>
      <c r="F142" s="129">
        <v>0</v>
      </c>
      <c r="G142" s="129">
        <v>0</v>
      </c>
      <c r="H142" s="129">
        <v>0</v>
      </c>
      <c r="I142" s="129">
        <v>0</v>
      </c>
      <c r="J142" s="129">
        <v>0</v>
      </c>
      <c r="K142" s="129">
        <v>0</v>
      </c>
      <c r="L142" s="129">
        <v>0</v>
      </c>
      <c r="M142" s="129">
        <v>0</v>
      </c>
      <c r="N142" s="167">
        <v>0</v>
      </c>
    </row>
    <row r="143" spans="1:14" ht="33" customHeight="1" x14ac:dyDescent="0.2">
      <c r="A143" s="80" t="s">
        <v>275</v>
      </c>
      <c r="B143" s="129">
        <v>67593.820000000007</v>
      </c>
      <c r="C143" s="129">
        <v>79303.039999999994</v>
      </c>
      <c r="D143" s="129">
        <v>74212.89</v>
      </c>
      <c r="E143" s="129">
        <v>59597.56</v>
      </c>
      <c r="F143" s="129">
        <v>13769.92</v>
      </c>
      <c r="G143" s="129">
        <v>95093.56</v>
      </c>
      <c r="H143" s="129">
        <v>194295</v>
      </c>
      <c r="I143" s="129">
        <v>119399.31</v>
      </c>
      <c r="J143" s="129">
        <v>187678.58</v>
      </c>
      <c r="K143" s="129">
        <v>241878.1</v>
      </c>
      <c r="L143" s="129">
        <v>117957.89</v>
      </c>
      <c r="M143" s="129">
        <v>156888.06</v>
      </c>
      <c r="N143" s="167">
        <v>1407667.73</v>
      </c>
    </row>
    <row r="144" spans="1:14" ht="33" customHeight="1" x14ac:dyDescent="0.2">
      <c r="A144" s="80" t="s">
        <v>276</v>
      </c>
      <c r="B144" s="129">
        <v>11079</v>
      </c>
      <c r="C144" s="129">
        <v>13745</v>
      </c>
      <c r="D144" s="129">
        <v>16917.2</v>
      </c>
      <c r="E144" s="129">
        <v>15311.4</v>
      </c>
      <c r="F144" s="129">
        <v>10805</v>
      </c>
      <c r="G144" s="129">
        <v>15537</v>
      </c>
      <c r="H144" s="129">
        <v>18229.900000000001</v>
      </c>
      <c r="I144" s="129">
        <v>12588</v>
      </c>
      <c r="J144" s="129">
        <v>14115.25</v>
      </c>
      <c r="K144" s="129">
        <v>14479.6</v>
      </c>
      <c r="L144" s="129">
        <v>15085.4</v>
      </c>
      <c r="M144" s="129">
        <v>10695</v>
      </c>
      <c r="N144" s="167">
        <v>168587.75</v>
      </c>
    </row>
    <row r="145" spans="1:14" ht="33" customHeight="1" x14ac:dyDescent="0.2">
      <c r="A145" s="80" t="s">
        <v>277</v>
      </c>
      <c r="B145" s="129">
        <v>3183.84</v>
      </c>
      <c r="C145" s="129">
        <v>0</v>
      </c>
      <c r="D145" s="129">
        <v>1308.5999999999999</v>
      </c>
      <c r="E145" s="129">
        <v>27183.54</v>
      </c>
      <c r="F145" s="129">
        <v>823.54</v>
      </c>
      <c r="G145" s="129">
        <v>0</v>
      </c>
      <c r="H145" s="129">
        <v>0</v>
      </c>
      <c r="I145" s="129">
        <v>0</v>
      </c>
      <c r="J145" s="129">
        <v>0</v>
      </c>
      <c r="K145" s="129">
        <v>0</v>
      </c>
      <c r="L145" s="129">
        <v>5787.54</v>
      </c>
      <c r="M145" s="129">
        <v>0</v>
      </c>
      <c r="N145" s="167">
        <v>38287.060000000005</v>
      </c>
    </row>
    <row r="146" spans="1:14" ht="33" customHeight="1" x14ac:dyDescent="0.2">
      <c r="A146" s="80" t="s">
        <v>278</v>
      </c>
      <c r="B146" s="129">
        <v>0</v>
      </c>
      <c r="C146" s="129">
        <v>0</v>
      </c>
      <c r="D146" s="129">
        <v>0</v>
      </c>
      <c r="E146" s="129">
        <v>0</v>
      </c>
      <c r="F146" s="129">
        <v>4024.19</v>
      </c>
      <c r="G146" s="129">
        <v>4509.1000000000004</v>
      </c>
      <c r="H146" s="129">
        <v>0</v>
      </c>
      <c r="I146" s="129">
        <v>0</v>
      </c>
      <c r="J146" s="129">
        <v>3110.32</v>
      </c>
      <c r="K146" s="129">
        <v>3043.09</v>
      </c>
      <c r="L146" s="129">
        <v>2680.26</v>
      </c>
      <c r="M146" s="129">
        <v>0</v>
      </c>
      <c r="N146" s="167">
        <v>17366.96</v>
      </c>
    </row>
    <row r="147" spans="1:14" ht="33" customHeight="1" x14ac:dyDescent="0.2">
      <c r="A147" s="80" t="s">
        <v>279</v>
      </c>
      <c r="B147" s="129">
        <v>0</v>
      </c>
      <c r="C147" s="129">
        <v>0</v>
      </c>
      <c r="D147" s="129">
        <v>0</v>
      </c>
      <c r="E147" s="129">
        <v>1594.08</v>
      </c>
      <c r="F147" s="129">
        <v>0</v>
      </c>
      <c r="G147" s="129">
        <v>0</v>
      </c>
      <c r="H147" s="129">
        <v>0</v>
      </c>
      <c r="I147" s="129">
        <v>0</v>
      </c>
      <c r="J147" s="129">
        <v>0</v>
      </c>
      <c r="K147" s="129">
        <v>0</v>
      </c>
      <c r="L147" s="129">
        <v>0</v>
      </c>
      <c r="M147" s="129">
        <v>0</v>
      </c>
      <c r="N147" s="167">
        <v>1594.08</v>
      </c>
    </row>
    <row r="148" spans="1:14" ht="33" customHeight="1" x14ac:dyDescent="0.2">
      <c r="A148" s="80" t="s">
        <v>280</v>
      </c>
      <c r="B148" s="129">
        <v>72634.350000000006</v>
      </c>
      <c r="C148" s="129">
        <v>60636.87</v>
      </c>
      <c r="D148" s="129">
        <v>48600.28</v>
      </c>
      <c r="E148" s="129">
        <v>111896.44</v>
      </c>
      <c r="F148" s="129">
        <v>168116.02</v>
      </c>
      <c r="G148" s="129">
        <v>148354.07999999999</v>
      </c>
      <c r="H148" s="129">
        <v>69186.77</v>
      </c>
      <c r="I148" s="129">
        <v>194598.96</v>
      </c>
      <c r="J148" s="129">
        <v>94594.12</v>
      </c>
      <c r="K148" s="129">
        <v>117104.52</v>
      </c>
      <c r="L148" s="129">
        <v>149616.79</v>
      </c>
      <c r="M148" s="129">
        <v>139000.12</v>
      </c>
      <c r="N148" s="167">
        <v>1374339.3199999998</v>
      </c>
    </row>
    <row r="149" spans="1:14" ht="33" customHeight="1" x14ac:dyDescent="0.2">
      <c r="A149" s="80" t="s">
        <v>281</v>
      </c>
      <c r="B149" s="129">
        <v>0</v>
      </c>
      <c r="C149" s="129">
        <v>350</v>
      </c>
      <c r="D149" s="129">
        <v>300</v>
      </c>
      <c r="E149" s="129">
        <v>0</v>
      </c>
      <c r="F149" s="129">
        <v>0</v>
      </c>
      <c r="G149" s="129">
        <v>0</v>
      </c>
      <c r="H149" s="129">
        <v>0</v>
      </c>
      <c r="I149" s="129">
        <v>0</v>
      </c>
      <c r="J149" s="129">
        <v>0</v>
      </c>
      <c r="K149" s="129">
        <v>0</v>
      </c>
      <c r="L149" s="129">
        <v>0</v>
      </c>
      <c r="M149" s="129">
        <v>0</v>
      </c>
      <c r="N149" s="167">
        <v>650</v>
      </c>
    </row>
    <row r="150" spans="1:14" ht="33" customHeight="1" thickBot="1" x14ac:dyDescent="0.25">
      <c r="A150" s="80" t="s">
        <v>282</v>
      </c>
      <c r="B150" s="129">
        <v>2867.45</v>
      </c>
      <c r="C150" s="129">
        <v>1454</v>
      </c>
      <c r="D150" s="129">
        <v>2756</v>
      </c>
      <c r="E150" s="129">
        <v>1200</v>
      </c>
      <c r="F150" s="129">
        <v>2000</v>
      </c>
      <c r="G150" s="129">
        <v>11478.5</v>
      </c>
      <c r="H150" s="129">
        <v>14558.65</v>
      </c>
      <c r="I150" s="129">
        <v>11842.9</v>
      </c>
      <c r="J150" s="129">
        <v>10289.5</v>
      </c>
      <c r="K150" s="129">
        <v>4079</v>
      </c>
      <c r="L150" s="129">
        <v>5777.5</v>
      </c>
      <c r="M150" s="129">
        <v>5550</v>
      </c>
      <c r="N150" s="167">
        <v>73853.5</v>
      </c>
    </row>
    <row r="151" spans="1:14" ht="33" customHeight="1" thickBot="1" x14ac:dyDescent="0.25">
      <c r="A151" s="132" t="s">
        <v>283</v>
      </c>
      <c r="B151" s="133">
        <v>0</v>
      </c>
      <c r="C151" s="133">
        <v>0</v>
      </c>
      <c r="D151" s="133">
        <v>0</v>
      </c>
      <c r="E151" s="133">
        <v>0</v>
      </c>
      <c r="F151" s="133">
        <v>0</v>
      </c>
      <c r="G151" s="133">
        <v>0</v>
      </c>
      <c r="H151" s="133">
        <v>0</v>
      </c>
      <c r="I151" s="133">
        <v>0</v>
      </c>
      <c r="J151" s="133">
        <v>0</v>
      </c>
      <c r="K151" s="133">
        <v>0</v>
      </c>
      <c r="L151" s="133">
        <v>0</v>
      </c>
      <c r="M151" s="133">
        <v>0</v>
      </c>
      <c r="N151" s="133">
        <v>0</v>
      </c>
    </row>
    <row r="152" spans="1:14" ht="33" customHeight="1" thickBot="1" x14ac:dyDescent="0.25">
      <c r="A152" s="81" t="s">
        <v>283</v>
      </c>
      <c r="B152" s="136">
        <v>0</v>
      </c>
      <c r="C152" s="136">
        <v>0</v>
      </c>
      <c r="D152" s="136">
        <v>0</v>
      </c>
      <c r="E152" s="136">
        <v>0</v>
      </c>
      <c r="F152" s="136">
        <v>0</v>
      </c>
      <c r="G152" s="136">
        <v>0</v>
      </c>
      <c r="H152" s="136">
        <v>0</v>
      </c>
      <c r="I152" s="136">
        <v>0</v>
      </c>
      <c r="J152" s="136">
        <v>0</v>
      </c>
      <c r="K152" s="136">
        <v>0</v>
      </c>
      <c r="L152" s="136">
        <v>0</v>
      </c>
      <c r="M152" s="136">
        <v>0</v>
      </c>
      <c r="N152" s="167">
        <v>0</v>
      </c>
    </row>
    <row r="153" spans="1:14" ht="33" customHeight="1" thickBot="1" x14ac:dyDescent="0.25">
      <c r="A153" s="132" t="s">
        <v>284</v>
      </c>
      <c r="B153" s="133">
        <v>26322.019999999997</v>
      </c>
      <c r="C153" s="133">
        <v>26281.22</v>
      </c>
      <c r="D153" s="133">
        <v>33174.120000000003</v>
      </c>
      <c r="E153" s="133">
        <v>31745.33</v>
      </c>
      <c r="F153" s="133">
        <v>32717.81</v>
      </c>
      <c r="G153" s="133">
        <v>29438.640000000003</v>
      </c>
      <c r="H153" s="133">
        <v>28637.51</v>
      </c>
      <c r="I153" s="133">
        <v>29514.07</v>
      </c>
      <c r="J153" s="133">
        <v>31284.34</v>
      </c>
      <c r="K153" s="133">
        <v>28500.11</v>
      </c>
      <c r="L153" s="133">
        <v>24774.46</v>
      </c>
      <c r="M153" s="133">
        <v>24171.73</v>
      </c>
      <c r="N153" s="133">
        <v>346561.36</v>
      </c>
    </row>
    <row r="154" spans="1:14" ht="33" customHeight="1" x14ac:dyDescent="0.2">
      <c r="A154" s="80" t="s">
        <v>285</v>
      </c>
      <c r="B154" s="129">
        <v>0</v>
      </c>
      <c r="C154" s="129">
        <v>0</v>
      </c>
      <c r="D154" s="129">
        <v>0</v>
      </c>
      <c r="E154" s="129">
        <v>0</v>
      </c>
      <c r="F154" s="129">
        <v>0</v>
      </c>
      <c r="G154" s="129">
        <v>0</v>
      </c>
      <c r="H154" s="129">
        <v>0</v>
      </c>
      <c r="I154" s="129">
        <v>0</v>
      </c>
      <c r="J154" s="129">
        <v>0</v>
      </c>
      <c r="K154" s="129">
        <v>0</v>
      </c>
      <c r="L154" s="129">
        <v>0</v>
      </c>
      <c r="M154" s="129">
        <v>0</v>
      </c>
      <c r="N154" s="167">
        <v>0</v>
      </c>
    </row>
    <row r="155" spans="1:14" ht="33" customHeight="1" x14ac:dyDescent="0.2">
      <c r="A155" s="80" t="s">
        <v>286</v>
      </c>
      <c r="B155" s="129">
        <v>25089.67</v>
      </c>
      <c r="C155" s="129">
        <v>26281.22</v>
      </c>
      <c r="D155" s="129">
        <v>33150.120000000003</v>
      </c>
      <c r="E155" s="129">
        <v>31721.33</v>
      </c>
      <c r="F155" s="129">
        <v>32615.200000000001</v>
      </c>
      <c r="G155" s="129">
        <v>28405.24</v>
      </c>
      <c r="H155" s="129">
        <v>27472.25</v>
      </c>
      <c r="I155" s="129">
        <v>26898.11</v>
      </c>
      <c r="J155" s="129">
        <v>27089.96</v>
      </c>
      <c r="K155" s="129">
        <v>24222.44</v>
      </c>
      <c r="L155" s="129">
        <v>20341.63</v>
      </c>
      <c r="M155" s="129">
        <v>21571.95</v>
      </c>
      <c r="N155" s="167">
        <v>324859.12</v>
      </c>
    </row>
    <row r="156" spans="1:14" ht="33" customHeight="1" x14ac:dyDescent="0.2">
      <c r="A156" s="80" t="s">
        <v>287</v>
      </c>
      <c r="B156" s="129">
        <v>0</v>
      </c>
      <c r="C156" s="129">
        <v>0</v>
      </c>
      <c r="D156" s="129">
        <v>24</v>
      </c>
      <c r="E156" s="129">
        <v>24</v>
      </c>
      <c r="F156" s="129">
        <v>102.61</v>
      </c>
      <c r="G156" s="129">
        <v>0</v>
      </c>
      <c r="H156" s="129">
        <v>161</v>
      </c>
      <c r="I156" s="129">
        <v>0</v>
      </c>
      <c r="J156" s="129">
        <v>0</v>
      </c>
      <c r="K156" s="129">
        <v>0</v>
      </c>
      <c r="L156" s="129">
        <v>15</v>
      </c>
      <c r="M156" s="129">
        <v>0</v>
      </c>
      <c r="N156" s="167">
        <v>326.61</v>
      </c>
    </row>
    <row r="157" spans="1:14" ht="33" customHeight="1" x14ac:dyDescent="0.2">
      <c r="A157" s="80" t="s">
        <v>288</v>
      </c>
      <c r="B157" s="129">
        <v>1232.3499999999999</v>
      </c>
      <c r="C157" s="129">
        <v>0</v>
      </c>
      <c r="D157" s="129">
        <v>0</v>
      </c>
      <c r="E157" s="129">
        <v>0</v>
      </c>
      <c r="F157" s="129">
        <v>0</v>
      </c>
      <c r="G157" s="129">
        <v>1033.4000000000001</v>
      </c>
      <c r="H157" s="129">
        <v>1004.26</v>
      </c>
      <c r="I157" s="129">
        <v>2615.96</v>
      </c>
      <c r="J157" s="129">
        <v>4194.38</v>
      </c>
      <c r="K157" s="129">
        <v>4277.67</v>
      </c>
      <c r="L157" s="129">
        <v>4417.83</v>
      </c>
      <c r="M157" s="129">
        <v>2599.7800000000002</v>
      </c>
      <c r="N157" s="167">
        <v>21375.629999999997</v>
      </c>
    </row>
    <row r="158" spans="1:14" ht="33" customHeight="1" x14ac:dyDescent="0.2">
      <c r="A158" s="80" t="s">
        <v>289</v>
      </c>
      <c r="B158" s="129">
        <v>0</v>
      </c>
      <c r="C158" s="129">
        <v>0</v>
      </c>
      <c r="D158" s="129">
        <v>0</v>
      </c>
      <c r="E158" s="129">
        <v>0</v>
      </c>
      <c r="F158" s="129">
        <v>0</v>
      </c>
      <c r="G158" s="129">
        <v>0</v>
      </c>
      <c r="H158" s="129">
        <v>0</v>
      </c>
      <c r="I158" s="129">
        <v>0</v>
      </c>
      <c r="J158" s="129">
        <v>0</v>
      </c>
      <c r="K158" s="129">
        <v>0</v>
      </c>
      <c r="L158" s="129">
        <v>0</v>
      </c>
      <c r="M158" s="129">
        <v>0</v>
      </c>
      <c r="N158" s="167">
        <v>0</v>
      </c>
    </row>
    <row r="159" spans="1:14" ht="33" customHeight="1" x14ac:dyDescent="0.2">
      <c r="A159" s="80" t="s">
        <v>290</v>
      </c>
      <c r="B159" s="129">
        <v>0</v>
      </c>
      <c r="C159" s="129">
        <v>0</v>
      </c>
      <c r="D159" s="129">
        <v>0</v>
      </c>
      <c r="E159" s="129">
        <v>0</v>
      </c>
      <c r="F159" s="129">
        <v>0</v>
      </c>
      <c r="G159" s="129">
        <v>0</v>
      </c>
      <c r="H159" s="129">
        <v>0</v>
      </c>
      <c r="I159" s="129">
        <v>0</v>
      </c>
      <c r="J159" s="129">
        <v>0</v>
      </c>
      <c r="K159" s="129">
        <v>0</v>
      </c>
      <c r="L159" s="129">
        <v>0</v>
      </c>
      <c r="M159" s="129">
        <v>0</v>
      </c>
      <c r="N159" s="167">
        <v>0</v>
      </c>
    </row>
    <row r="160" spans="1:14" ht="33" customHeight="1" x14ac:dyDescent="0.2">
      <c r="A160" s="80" t="s">
        <v>291</v>
      </c>
      <c r="B160" s="129">
        <v>0</v>
      </c>
      <c r="C160" s="129">
        <v>0</v>
      </c>
      <c r="D160" s="129">
        <v>0</v>
      </c>
      <c r="E160" s="129">
        <v>0</v>
      </c>
      <c r="F160" s="129">
        <v>0</v>
      </c>
      <c r="G160" s="129">
        <v>0</v>
      </c>
      <c r="H160" s="129">
        <v>0</v>
      </c>
      <c r="I160" s="129">
        <v>0</v>
      </c>
      <c r="J160" s="129">
        <v>0</v>
      </c>
      <c r="K160" s="129">
        <v>0</v>
      </c>
      <c r="L160" s="129">
        <v>0</v>
      </c>
      <c r="M160" s="129">
        <v>0</v>
      </c>
      <c r="N160" s="167">
        <v>0</v>
      </c>
    </row>
    <row r="161" spans="1:14" ht="33" customHeight="1" x14ac:dyDescent="0.2">
      <c r="A161" s="80" t="s">
        <v>292</v>
      </c>
      <c r="B161" s="129">
        <v>0</v>
      </c>
      <c r="C161" s="129">
        <v>0</v>
      </c>
      <c r="D161" s="129">
        <v>0</v>
      </c>
      <c r="E161" s="129">
        <v>0</v>
      </c>
      <c r="F161" s="129">
        <v>0</v>
      </c>
      <c r="G161" s="129">
        <v>0</v>
      </c>
      <c r="H161" s="129">
        <v>0</v>
      </c>
      <c r="I161" s="129">
        <v>0</v>
      </c>
      <c r="J161" s="129">
        <v>0</v>
      </c>
      <c r="K161" s="129">
        <v>0</v>
      </c>
      <c r="L161" s="129">
        <v>0</v>
      </c>
      <c r="M161" s="129">
        <v>0</v>
      </c>
      <c r="N161" s="167">
        <v>0</v>
      </c>
    </row>
    <row r="162" spans="1:14" ht="33" customHeight="1" x14ac:dyDescent="0.2">
      <c r="A162" s="80" t="s">
        <v>293</v>
      </c>
      <c r="B162" s="129">
        <v>0</v>
      </c>
      <c r="C162" s="129">
        <v>0</v>
      </c>
      <c r="D162" s="129">
        <v>0</v>
      </c>
      <c r="E162" s="129">
        <v>0</v>
      </c>
      <c r="F162" s="129">
        <v>0</v>
      </c>
      <c r="G162" s="129">
        <v>0</v>
      </c>
      <c r="H162" s="129">
        <v>0</v>
      </c>
      <c r="I162" s="129">
        <v>0</v>
      </c>
      <c r="J162" s="129">
        <v>0</v>
      </c>
      <c r="K162" s="129">
        <v>0</v>
      </c>
      <c r="L162" s="129">
        <v>0</v>
      </c>
      <c r="M162" s="129">
        <v>0</v>
      </c>
      <c r="N162" s="167">
        <v>0</v>
      </c>
    </row>
    <row r="163" spans="1:14" ht="33" customHeight="1" thickBot="1" x14ac:dyDescent="0.25">
      <c r="A163" s="80" t="s">
        <v>294</v>
      </c>
      <c r="B163" s="129">
        <v>0</v>
      </c>
      <c r="C163" s="129">
        <v>0</v>
      </c>
      <c r="D163" s="129">
        <v>0</v>
      </c>
      <c r="E163" s="129">
        <v>0</v>
      </c>
      <c r="F163" s="129">
        <v>0</v>
      </c>
      <c r="G163" s="129">
        <v>0</v>
      </c>
      <c r="H163" s="129">
        <v>0</v>
      </c>
      <c r="I163" s="129">
        <v>0</v>
      </c>
      <c r="J163" s="129">
        <v>0</v>
      </c>
      <c r="K163" s="129">
        <v>0</v>
      </c>
      <c r="L163" s="129">
        <v>0</v>
      </c>
      <c r="M163" s="129">
        <v>0</v>
      </c>
      <c r="N163" s="167">
        <v>0</v>
      </c>
    </row>
    <row r="164" spans="1:14" ht="33" customHeight="1" thickBot="1" x14ac:dyDescent="0.25">
      <c r="A164" s="132" t="s">
        <v>295</v>
      </c>
      <c r="B164" s="133">
        <v>0</v>
      </c>
      <c r="C164" s="133">
        <v>0</v>
      </c>
      <c r="D164" s="133">
        <v>0</v>
      </c>
      <c r="E164" s="133">
        <v>0</v>
      </c>
      <c r="F164" s="133">
        <v>644.85</v>
      </c>
      <c r="G164" s="133">
        <v>0</v>
      </c>
      <c r="H164" s="133">
        <v>0</v>
      </c>
      <c r="I164" s="133">
        <v>0</v>
      </c>
      <c r="J164" s="133">
        <v>0</v>
      </c>
      <c r="K164" s="133">
        <v>0</v>
      </c>
      <c r="L164" s="133">
        <v>0</v>
      </c>
      <c r="M164" s="133">
        <v>750</v>
      </c>
      <c r="N164" s="133">
        <v>1394.85</v>
      </c>
    </row>
    <row r="165" spans="1:14" ht="33" customHeight="1" x14ac:dyDescent="0.2">
      <c r="A165" s="80" t="s">
        <v>296</v>
      </c>
      <c r="B165" s="129">
        <v>0</v>
      </c>
      <c r="C165" s="129">
        <v>0</v>
      </c>
      <c r="D165" s="129">
        <v>0</v>
      </c>
      <c r="E165" s="129">
        <v>0</v>
      </c>
      <c r="F165" s="129">
        <v>644.85</v>
      </c>
      <c r="G165" s="129">
        <v>0</v>
      </c>
      <c r="H165" s="129">
        <v>0</v>
      </c>
      <c r="I165" s="129">
        <v>0</v>
      </c>
      <c r="J165" s="129">
        <v>0</v>
      </c>
      <c r="K165" s="129">
        <v>0</v>
      </c>
      <c r="L165" s="129">
        <v>0</v>
      </c>
      <c r="M165" s="129">
        <v>750</v>
      </c>
      <c r="N165" s="167">
        <v>1394.85</v>
      </c>
    </row>
    <row r="166" spans="1:14" ht="33" customHeight="1" x14ac:dyDescent="0.2">
      <c r="A166" s="80" t="s">
        <v>297</v>
      </c>
      <c r="B166" s="129">
        <v>0</v>
      </c>
      <c r="C166" s="129">
        <v>0</v>
      </c>
      <c r="D166" s="129">
        <v>0</v>
      </c>
      <c r="E166" s="129">
        <v>0</v>
      </c>
      <c r="F166" s="129">
        <v>0</v>
      </c>
      <c r="G166" s="129">
        <v>0</v>
      </c>
      <c r="H166" s="129">
        <v>0</v>
      </c>
      <c r="I166" s="129">
        <v>0</v>
      </c>
      <c r="J166" s="129">
        <v>0</v>
      </c>
      <c r="K166" s="129">
        <v>0</v>
      </c>
      <c r="L166" s="129">
        <v>0</v>
      </c>
      <c r="M166" s="129">
        <v>0</v>
      </c>
      <c r="N166" s="167">
        <v>0</v>
      </c>
    </row>
    <row r="167" spans="1:14" ht="33" customHeight="1" x14ac:dyDescent="0.2">
      <c r="A167" s="80" t="s">
        <v>298</v>
      </c>
      <c r="B167" s="129">
        <v>0</v>
      </c>
      <c r="C167" s="129">
        <v>0</v>
      </c>
      <c r="D167" s="129">
        <v>0</v>
      </c>
      <c r="E167" s="129">
        <v>0</v>
      </c>
      <c r="F167" s="129">
        <v>0</v>
      </c>
      <c r="G167" s="129">
        <v>0</v>
      </c>
      <c r="H167" s="129">
        <v>0</v>
      </c>
      <c r="I167" s="129">
        <v>0</v>
      </c>
      <c r="J167" s="129">
        <v>0</v>
      </c>
      <c r="K167" s="129">
        <v>0</v>
      </c>
      <c r="L167" s="129">
        <v>0</v>
      </c>
      <c r="M167" s="129">
        <v>0</v>
      </c>
      <c r="N167" s="167">
        <v>0</v>
      </c>
    </row>
    <row r="168" spans="1:14" ht="33" customHeight="1" x14ac:dyDescent="0.2">
      <c r="A168" s="80" t="s">
        <v>299</v>
      </c>
      <c r="B168" s="129">
        <v>0</v>
      </c>
      <c r="C168" s="129">
        <v>0</v>
      </c>
      <c r="D168" s="129">
        <v>0</v>
      </c>
      <c r="E168" s="129">
        <v>0</v>
      </c>
      <c r="F168" s="129">
        <v>0</v>
      </c>
      <c r="G168" s="129">
        <v>0</v>
      </c>
      <c r="H168" s="129">
        <v>0</v>
      </c>
      <c r="I168" s="129">
        <v>0</v>
      </c>
      <c r="J168" s="129">
        <v>0</v>
      </c>
      <c r="K168" s="129">
        <v>0</v>
      </c>
      <c r="L168" s="129">
        <v>0</v>
      </c>
      <c r="M168" s="129">
        <v>0</v>
      </c>
      <c r="N168" s="167">
        <v>0</v>
      </c>
    </row>
    <row r="169" spans="1:14" ht="33" customHeight="1" x14ac:dyDescent="0.2">
      <c r="A169" s="80" t="s">
        <v>300</v>
      </c>
      <c r="B169" s="129">
        <v>0</v>
      </c>
      <c r="C169" s="129">
        <v>0</v>
      </c>
      <c r="D169" s="129">
        <v>0</v>
      </c>
      <c r="E169" s="129">
        <v>0</v>
      </c>
      <c r="F169" s="129">
        <v>0</v>
      </c>
      <c r="G169" s="129">
        <v>0</v>
      </c>
      <c r="H169" s="129">
        <v>0</v>
      </c>
      <c r="I169" s="129">
        <v>0</v>
      </c>
      <c r="J169" s="129">
        <v>0</v>
      </c>
      <c r="K169" s="129">
        <v>0</v>
      </c>
      <c r="L169" s="129">
        <v>0</v>
      </c>
      <c r="M169" s="129">
        <v>0</v>
      </c>
      <c r="N169" s="167">
        <v>0</v>
      </c>
    </row>
    <row r="170" spans="1:14" ht="33" customHeight="1" x14ac:dyDescent="0.2">
      <c r="A170" s="80" t="s">
        <v>301</v>
      </c>
      <c r="B170" s="129">
        <v>0</v>
      </c>
      <c r="C170" s="129">
        <v>0</v>
      </c>
      <c r="D170" s="129">
        <v>0</v>
      </c>
      <c r="E170" s="129">
        <v>0</v>
      </c>
      <c r="F170" s="129">
        <v>0</v>
      </c>
      <c r="G170" s="129">
        <v>0</v>
      </c>
      <c r="H170" s="129">
        <v>0</v>
      </c>
      <c r="I170" s="129">
        <v>0</v>
      </c>
      <c r="J170" s="129">
        <v>0</v>
      </c>
      <c r="K170" s="129">
        <v>0</v>
      </c>
      <c r="L170" s="129">
        <v>0</v>
      </c>
      <c r="M170" s="129">
        <v>0</v>
      </c>
      <c r="N170" s="167">
        <v>0</v>
      </c>
    </row>
    <row r="171" spans="1:14" ht="33" customHeight="1" thickBot="1" x14ac:dyDescent="0.25">
      <c r="A171" s="80" t="s">
        <v>302</v>
      </c>
      <c r="B171" s="129">
        <v>0</v>
      </c>
      <c r="C171" s="129">
        <v>0</v>
      </c>
      <c r="D171" s="129">
        <v>0</v>
      </c>
      <c r="E171" s="129">
        <v>0</v>
      </c>
      <c r="F171" s="129">
        <v>0</v>
      </c>
      <c r="G171" s="129">
        <v>0</v>
      </c>
      <c r="H171" s="129">
        <v>0</v>
      </c>
      <c r="I171" s="129">
        <v>0</v>
      </c>
      <c r="J171" s="129">
        <v>0</v>
      </c>
      <c r="K171" s="129">
        <v>0</v>
      </c>
      <c r="L171" s="129">
        <v>0</v>
      </c>
      <c r="M171" s="129">
        <v>0</v>
      </c>
      <c r="N171" s="167">
        <v>0</v>
      </c>
    </row>
    <row r="172" spans="1:14" ht="33" customHeight="1" thickBot="1" x14ac:dyDescent="0.25">
      <c r="A172" s="132" t="s">
        <v>303</v>
      </c>
      <c r="B172" s="133">
        <v>26274.239999999998</v>
      </c>
      <c r="C172" s="133">
        <v>29879.63</v>
      </c>
      <c r="D172" s="133">
        <v>31488.050000000003</v>
      </c>
      <c r="E172" s="133">
        <v>27241.18</v>
      </c>
      <c r="F172" s="133">
        <v>41128.82</v>
      </c>
      <c r="G172" s="133">
        <v>36102.879999999997</v>
      </c>
      <c r="H172" s="133">
        <v>38106.33</v>
      </c>
      <c r="I172" s="133">
        <v>39995.210000000006</v>
      </c>
      <c r="J172" s="133">
        <v>48490.020000000004</v>
      </c>
      <c r="K172" s="133">
        <v>51068.6</v>
      </c>
      <c r="L172" s="133">
        <v>44579.12</v>
      </c>
      <c r="M172" s="133">
        <v>43643.509999999995</v>
      </c>
      <c r="N172" s="133">
        <v>457997.59</v>
      </c>
    </row>
    <row r="173" spans="1:14" ht="33" customHeight="1" x14ac:dyDescent="0.2">
      <c r="A173" s="80" t="s">
        <v>304</v>
      </c>
      <c r="B173" s="129">
        <v>0</v>
      </c>
      <c r="C173" s="129">
        <v>0</v>
      </c>
      <c r="D173" s="129">
        <v>0</v>
      </c>
      <c r="E173" s="129">
        <v>0</v>
      </c>
      <c r="F173" s="129">
        <v>0</v>
      </c>
      <c r="G173" s="129">
        <v>0</v>
      </c>
      <c r="H173" s="129">
        <v>0</v>
      </c>
      <c r="I173" s="129">
        <v>0</v>
      </c>
      <c r="J173" s="129">
        <v>0</v>
      </c>
      <c r="K173" s="129">
        <v>0</v>
      </c>
      <c r="L173" s="129">
        <v>0</v>
      </c>
      <c r="M173" s="129">
        <v>0</v>
      </c>
      <c r="N173" s="167">
        <v>0</v>
      </c>
    </row>
    <row r="174" spans="1:14" ht="33" customHeight="1" x14ac:dyDescent="0.2">
      <c r="A174" s="80" t="s">
        <v>305</v>
      </c>
      <c r="B174" s="129">
        <v>0</v>
      </c>
      <c r="C174" s="129">
        <v>0</v>
      </c>
      <c r="D174" s="129">
        <v>0</v>
      </c>
      <c r="E174" s="129">
        <v>0</v>
      </c>
      <c r="F174" s="129">
        <v>0</v>
      </c>
      <c r="G174" s="129">
        <v>0</v>
      </c>
      <c r="H174" s="129">
        <v>0</v>
      </c>
      <c r="I174" s="129">
        <v>0</v>
      </c>
      <c r="J174" s="129">
        <v>0</v>
      </c>
      <c r="K174" s="129">
        <v>0</v>
      </c>
      <c r="L174" s="129">
        <v>0</v>
      </c>
      <c r="M174" s="129">
        <v>0</v>
      </c>
      <c r="N174" s="167">
        <v>0</v>
      </c>
    </row>
    <row r="175" spans="1:14" ht="33" customHeight="1" x14ac:dyDescent="0.2">
      <c r="A175" s="80" t="s">
        <v>306</v>
      </c>
      <c r="B175" s="129">
        <v>0</v>
      </c>
      <c r="C175" s="129">
        <v>0</v>
      </c>
      <c r="D175" s="129">
        <v>0</v>
      </c>
      <c r="E175" s="129">
        <v>0</v>
      </c>
      <c r="F175" s="129">
        <v>0</v>
      </c>
      <c r="G175" s="129">
        <v>0</v>
      </c>
      <c r="H175" s="129">
        <v>0</v>
      </c>
      <c r="I175" s="129">
        <v>0</v>
      </c>
      <c r="J175" s="129">
        <v>0</v>
      </c>
      <c r="K175" s="129">
        <v>0</v>
      </c>
      <c r="L175" s="129">
        <v>0</v>
      </c>
      <c r="M175" s="129">
        <v>0</v>
      </c>
      <c r="N175" s="167">
        <v>0</v>
      </c>
    </row>
    <row r="176" spans="1:14" ht="33" customHeight="1" x14ac:dyDescent="0.2">
      <c r="A176" s="80" t="s">
        <v>307</v>
      </c>
      <c r="B176" s="129">
        <v>0</v>
      </c>
      <c r="C176" s="129">
        <v>0</v>
      </c>
      <c r="D176" s="129">
        <v>0</v>
      </c>
      <c r="E176" s="129">
        <v>0</v>
      </c>
      <c r="F176" s="129">
        <v>0</v>
      </c>
      <c r="G176" s="129">
        <v>0</v>
      </c>
      <c r="H176" s="129">
        <v>0</v>
      </c>
      <c r="I176" s="129">
        <v>0</v>
      </c>
      <c r="J176" s="129">
        <v>0</v>
      </c>
      <c r="K176" s="129">
        <v>0</v>
      </c>
      <c r="L176" s="129">
        <v>0</v>
      </c>
      <c r="M176" s="129">
        <v>0</v>
      </c>
      <c r="N176" s="167">
        <v>0</v>
      </c>
    </row>
    <row r="177" spans="1:14" ht="33" customHeight="1" x14ac:dyDescent="0.2">
      <c r="A177" s="80" t="s">
        <v>308</v>
      </c>
      <c r="B177" s="129">
        <v>11741.36</v>
      </c>
      <c r="C177" s="129">
        <v>13351.78</v>
      </c>
      <c r="D177" s="129">
        <v>12927.29</v>
      </c>
      <c r="E177" s="129">
        <v>6970.21</v>
      </c>
      <c r="F177" s="129">
        <v>18647.07</v>
      </c>
      <c r="G177" s="129">
        <v>13523.01</v>
      </c>
      <c r="H177" s="129">
        <v>18078.61</v>
      </c>
      <c r="I177" s="129">
        <v>15816.87</v>
      </c>
      <c r="J177" s="129">
        <v>23301.94</v>
      </c>
      <c r="K177" s="129">
        <v>26024.37</v>
      </c>
      <c r="L177" s="129">
        <v>22900.47</v>
      </c>
      <c r="M177" s="129">
        <v>22199.73</v>
      </c>
      <c r="N177" s="167">
        <v>205482.71</v>
      </c>
    </row>
    <row r="178" spans="1:14" ht="33" customHeight="1" x14ac:dyDescent="0.2">
      <c r="A178" s="80" t="s">
        <v>309</v>
      </c>
      <c r="B178" s="129">
        <v>0</v>
      </c>
      <c r="C178" s="129">
        <v>0</v>
      </c>
      <c r="D178" s="129">
        <v>0</v>
      </c>
      <c r="E178" s="129">
        <v>0</v>
      </c>
      <c r="F178" s="129">
        <v>0</v>
      </c>
      <c r="G178" s="129">
        <v>0</v>
      </c>
      <c r="H178" s="129">
        <v>0</v>
      </c>
      <c r="I178" s="129">
        <v>0</v>
      </c>
      <c r="J178" s="129">
        <v>0</v>
      </c>
      <c r="K178" s="129">
        <v>0</v>
      </c>
      <c r="L178" s="129">
        <v>0</v>
      </c>
      <c r="M178" s="129">
        <v>0</v>
      </c>
      <c r="N178" s="167">
        <v>0</v>
      </c>
    </row>
    <row r="179" spans="1:14" ht="33" customHeight="1" x14ac:dyDescent="0.2">
      <c r="A179" s="80" t="s">
        <v>310</v>
      </c>
      <c r="B179" s="129">
        <v>6650.14</v>
      </c>
      <c r="C179" s="129">
        <v>9293.67</v>
      </c>
      <c r="D179" s="129">
        <v>8587.01</v>
      </c>
      <c r="E179" s="129">
        <v>9847.5</v>
      </c>
      <c r="F179" s="129">
        <v>9398.2799999999988</v>
      </c>
      <c r="G179" s="129">
        <v>9955.4699999999993</v>
      </c>
      <c r="H179" s="129">
        <v>10196.93</v>
      </c>
      <c r="I179" s="129">
        <v>10804</v>
      </c>
      <c r="J179" s="129">
        <v>12876.88</v>
      </c>
      <c r="K179" s="129">
        <v>14128.31</v>
      </c>
      <c r="L179" s="129">
        <v>11592.66</v>
      </c>
      <c r="M179" s="129">
        <v>10073.58</v>
      </c>
      <c r="N179" s="167">
        <v>123404.43000000001</v>
      </c>
    </row>
    <row r="180" spans="1:14" ht="33" customHeight="1" x14ac:dyDescent="0.2">
      <c r="A180" s="80" t="s">
        <v>311</v>
      </c>
      <c r="B180" s="129">
        <v>0</v>
      </c>
      <c r="C180" s="129">
        <v>0</v>
      </c>
      <c r="D180" s="129">
        <v>0</v>
      </c>
      <c r="E180" s="129">
        <v>0</v>
      </c>
      <c r="F180" s="129">
        <v>0</v>
      </c>
      <c r="G180" s="129">
        <v>0</v>
      </c>
      <c r="H180" s="129">
        <v>0</v>
      </c>
      <c r="I180" s="129">
        <v>0</v>
      </c>
      <c r="J180" s="129">
        <v>0</v>
      </c>
      <c r="K180" s="129">
        <v>0</v>
      </c>
      <c r="L180" s="129">
        <v>0</v>
      </c>
      <c r="M180" s="129">
        <v>0</v>
      </c>
      <c r="N180" s="167">
        <v>0</v>
      </c>
    </row>
    <row r="181" spans="1:14" ht="33" customHeight="1" x14ac:dyDescent="0.2">
      <c r="A181" s="80" t="s">
        <v>312</v>
      </c>
      <c r="B181" s="129">
        <v>0</v>
      </c>
      <c r="C181" s="129">
        <v>0</v>
      </c>
      <c r="D181" s="129">
        <v>0</v>
      </c>
      <c r="E181" s="129">
        <v>0</v>
      </c>
      <c r="F181" s="129">
        <v>0</v>
      </c>
      <c r="G181" s="129">
        <v>0</v>
      </c>
      <c r="H181" s="129">
        <v>0</v>
      </c>
      <c r="I181" s="129">
        <v>0</v>
      </c>
      <c r="J181" s="129">
        <v>0</v>
      </c>
      <c r="K181" s="129">
        <v>0</v>
      </c>
      <c r="L181" s="129">
        <v>0</v>
      </c>
      <c r="M181" s="129">
        <v>0</v>
      </c>
      <c r="N181" s="167">
        <v>0</v>
      </c>
    </row>
    <row r="182" spans="1:14" ht="33" customHeight="1" x14ac:dyDescent="0.2">
      <c r="A182" s="80" t="s">
        <v>313</v>
      </c>
      <c r="B182" s="129">
        <v>7882.74</v>
      </c>
      <c r="C182" s="129">
        <v>7234.18</v>
      </c>
      <c r="D182" s="129">
        <v>9973.75</v>
      </c>
      <c r="E182" s="129">
        <v>10423.469999999999</v>
      </c>
      <c r="F182" s="129">
        <v>13083.47</v>
      </c>
      <c r="G182" s="129">
        <v>12624.4</v>
      </c>
      <c r="H182" s="129">
        <v>9830.7900000000009</v>
      </c>
      <c r="I182" s="129">
        <v>13374.34</v>
      </c>
      <c r="J182" s="129">
        <v>12311.2</v>
      </c>
      <c r="K182" s="129">
        <v>10915.92</v>
      </c>
      <c r="L182" s="129">
        <v>9545.99</v>
      </c>
      <c r="M182" s="129">
        <v>10290.200000000001</v>
      </c>
      <c r="N182" s="167">
        <v>127490.45</v>
      </c>
    </row>
    <row r="183" spans="1:14" ht="33" customHeight="1" x14ac:dyDescent="0.2">
      <c r="A183" s="80" t="s">
        <v>314</v>
      </c>
      <c r="B183" s="129">
        <v>0</v>
      </c>
      <c r="C183" s="129">
        <v>0</v>
      </c>
      <c r="D183" s="129">
        <v>0</v>
      </c>
      <c r="E183" s="129">
        <v>0</v>
      </c>
      <c r="F183" s="129">
        <v>0</v>
      </c>
      <c r="G183" s="129">
        <v>0</v>
      </c>
      <c r="H183" s="129">
        <v>0</v>
      </c>
      <c r="I183" s="129">
        <v>0</v>
      </c>
      <c r="J183" s="129">
        <v>0</v>
      </c>
      <c r="K183" s="129">
        <v>0</v>
      </c>
      <c r="L183" s="129">
        <v>540</v>
      </c>
      <c r="M183" s="129">
        <v>1080</v>
      </c>
      <c r="N183" s="167">
        <v>1620</v>
      </c>
    </row>
    <row r="184" spans="1:14" ht="33" customHeight="1" x14ac:dyDescent="0.2">
      <c r="A184" s="80" t="s">
        <v>315</v>
      </c>
      <c r="B184" s="129">
        <v>0</v>
      </c>
      <c r="C184" s="129">
        <v>0</v>
      </c>
      <c r="D184" s="129">
        <v>0</v>
      </c>
      <c r="E184" s="129">
        <v>0</v>
      </c>
      <c r="F184" s="129">
        <v>0</v>
      </c>
      <c r="G184" s="129">
        <v>0</v>
      </c>
      <c r="H184" s="129">
        <v>0</v>
      </c>
      <c r="I184" s="129">
        <v>0</v>
      </c>
      <c r="J184" s="129">
        <v>0</v>
      </c>
      <c r="K184" s="129">
        <v>0</v>
      </c>
      <c r="L184" s="129">
        <v>0</v>
      </c>
      <c r="M184" s="129">
        <v>0</v>
      </c>
      <c r="N184" s="167">
        <v>0</v>
      </c>
    </row>
    <row r="185" spans="1:14" ht="33" customHeight="1" x14ac:dyDescent="0.2">
      <c r="A185" s="80" t="s">
        <v>316</v>
      </c>
      <c r="B185" s="129">
        <v>0</v>
      </c>
      <c r="C185" s="129">
        <v>0</v>
      </c>
      <c r="D185" s="129">
        <v>0</v>
      </c>
      <c r="E185" s="129">
        <v>0</v>
      </c>
      <c r="F185" s="129">
        <v>0</v>
      </c>
      <c r="G185" s="129">
        <v>0</v>
      </c>
      <c r="H185" s="129">
        <v>0</v>
      </c>
      <c r="I185" s="129">
        <v>0</v>
      </c>
      <c r="J185" s="129">
        <v>0</v>
      </c>
      <c r="K185" s="129">
        <v>0</v>
      </c>
      <c r="L185" s="129">
        <v>0</v>
      </c>
      <c r="M185" s="129">
        <v>0</v>
      </c>
      <c r="N185" s="167">
        <v>0</v>
      </c>
    </row>
    <row r="186" spans="1:14" ht="33" customHeight="1" x14ac:dyDescent="0.2">
      <c r="A186" s="80" t="s">
        <v>317</v>
      </c>
      <c r="B186" s="129">
        <v>0</v>
      </c>
      <c r="C186" s="129">
        <v>0</v>
      </c>
      <c r="D186" s="129">
        <v>0</v>
      </c>
      <c r="E186" s="129">
        <v>0</v>
      </c>
      <c r="F186" s="129">
        <v>0</v>
      </c>
      <c r="G186" s="129">
        <v>0</v>
      </c>
      <c r="H186" s="129">
        <v>0</v>
      </c>
      <c r="I186" s="129">
        <v>0</v>
      </c>
      <c r="J186" s="129">
        <v>0</v>
      </c>
      <c r="K186" s="129">
        <v>0</v>
      </c>
      <c r="L186" s="129">
        <v>0</v>
      </c>
      <c r="M186" s="129">
        <v>0</v>
      </c>
      <c r="N186" s="167">
        <v>0</v>
      </c>
    </row>
    <row r="187" spans="1:14" ht="33" customHeight="1" thickBot="1" x14ac:dyDescent="0.25">
      <c r="A187" s="80" t="s">
        <v>318</v>
      </c>
      <c r="B187" s="129">
        <v>0</v>
      </c>
      <c r="C187" s="129">
        <v>0</v>
      </c>
      <c r="D187" s="129">
        <v>0</v>
      </c>
      <c r="E187" s="129">
        <v>0</v>
      </c>
      <c r="F187" s="129">
        <v>0</v>
      </c>
      <c r="G187" s="129">
        <v>0</v>
      </c>
      <c r="H187" s="129">
        <v>0</v>
      </c>
      <c r="I187" s="129">
        <v>0</v>
      </c>
      <c r="J187" s="129">
        <v>0</v>
      </c>
      <c r="K187" s="129">
        <v>0</v>
      </c>
      <c r="L187" s="129">
        <v>0</v>
      </c>
      <c r="M187" s="129">
        <v>0</v>
      </c>
      <c r="N187" s="167">
        <v>0</v>
      </c>
    </row>
    <row r="188" spans="1:14" ht="33" customHeight="1" thickBot="1" x14ac:dyDescent="0.25">
      <c r="A188" s="132" t="s">
        <v>319</v>
      </c>
      <c r="B188" s="133">
        <v>2132</v>
      </c>
      <c r="C188" s="133">
        <v>2958</v>
      </c>
      <c r="D188" s="133">
        <v>4661</v>
      </c>
      <c r="E188" s="133">
        <v>2036.4</v>
      </c>
      <c r="F188" s="133">
        <v>1330.1</v>
      </c>
      <c r="G188" s="133">
        <v>11714.02</v>
      </c>
      <c r="H188" s="133">
        <v>13462.37</v>
      </c>
      <c r="I188" s="133">
        <v>17525.45</v>
      </c>
      <c r="J188" s="133">
        <v>12963.73</v>
      </c>
      <c r="K188" s="133">
        <v>10837.84</v>
      </c>
      <c r="L188" s="133">
        <v>4795.8999999999996</v>
      </c>
      <c r="M188" s="133">
        <v>3391.24</v>
      </c>
      <c r="N188" s="133">
        <v>87808.049999999988</v>
      </c>
    </row>
    <row r="189" spans="1:14" ht="33" customHeight="1" x14ac:dyDescent="0.2">
      <c r="A189" s="80" t="s">
        <v>320</v>
      </c>
      <c r="B189" s="129">
        <v>2132</v>
      </c>
      <c r="C189" s="129">
        <v>2958</v>
      </c>
      <c r="D189" s="129">
        <v>4561</v>
      </c>
      <c r="E189" s="129">
        <v>2036.4</v>
      </c>
      <c r="F189" s="129">
        <v>1230.0999999999999</v>
      </c>
      <c r="G189" s="129">
        <v>11714.02</v>
      </c>
      <c r="H189" s="129">
        <v>13462.37</v>
      </c>
      <c r="I189" s="129">
        <v>17525.45</v>
      </c>
      <c r="J189" s="129">
        <v>12863.73</v>
      </c>
      <c r="K189" s="129">
        <v>10637.84</v>
      </c>
      <c r="L189" s="129">
        <v>4795.8999999999996</v>
      </c>
      <c r="M189" s="129">
        <v>3091.24</v>
      </c>
      <c r="N189" s="167">
        <v>87008.049999999988</v>
      </c>
    </row>
    <row r="190" spans="1:14" ht="33" customHeight="1" x14ac:dyDescent="0.2">
      <c r="A190" s="80" t="s">
        <v>321</v>
      </c>
      <c r="B190" s="129">
        <v>0</v>
      </c>
      <c r="C190" s="129">
        <v>0</v>
      </c>
      <c r="D190" s="129">
        <v>0</v>
      </c>
      <c r="E190" s="129">
        <v>0</v>
      </c>
      <c r="F190" s="129">
        <v>0</v>
      </c>
      <c r="G190" s="129">
        <v>0</v>
      </c>
      <c r="H190" s="129">
        <v>0</v>
      </c>
      <c r="I190" s="129">
        <v>0</v>
      </c>
      <c r="J190" s="129">
        <v>0</v>
      </c>
      <c r="K190" s="129">
        <v>0</v>
      </c>
      <c r="L190" s="129">
        <v>0</v>
      </c>
      <c r="M190" s="129">
        <v>0</v>
      </c>
      <c r="N190" s="167">
        <v>0</v>
      </c>
    </row>
    <row r="191" spans="1:14" ht="33" customHeight="1" x14ac:dyDescent="0.2">
      <c r="A191" s="80" t="s">
        <v>322</v>
      </c>
      <c r="B191" s="129">
        <v>0</v>
      </c>
      <c r="C191" s="129">
        <v>0</v>
      </c>
      <c r="D191" s="129">
        <v>0</v>
      </c>
      <c r="E191" s="129">
        <v>0</v>
      </c>
      <c r="F191" s="129">
        <v>0</v>
      </c>
      <c r="G191" s="129">
        <v>0</v>
      </c>
      <c r="H191" s="129">
        <v>0</v>
      </c>
      <c r="I191" s="129">
        <v>0</v>
      </c>
      <c r="J191" s="129">
        <v>0</v>
      </c>
      <c r="K191" s="129">
        <v>0</v>
      </c>
      <c r="L191" s="129">
        <v>0</v>
      </c>
      <c r="M191" s="129">
        <v>0</v>
      </c>
      <c r="N191" s="167">
        <v>0</v>
      </c>
    </row>
    <row r="192" spans="1:14" ht="33" customHeight="1" x14ac:dyDescent="0.2">
      <c r="A192" s="80" t="s">
        <v>323</v>
      </c>
      <c r="B192" s="129">
        <v>0</v>
      </c>
      <c r="C192" s="129">
        <v>0</v>
      </c>
      <c r="D192" s="129">
        <v>0</v>
      </c>
      <c r="E192" s="129">
        <v>0</v>
      </c>
      <c r="F192" s="129">
        <v>0</v>
      </c>
      <c r="G192" s="129">
        <v>0</v>
      </c>
      <c r="H192" s="129">
        <v>0</v>
      </c>
      <c r="I192" s="129">
        <v>0</v>
      </c>
      <c r="J192" s="129">
        <v>0</v>
      </c>
      <c r="K192" s="129">
        <v>0</v>
      </c>
      <c r="L192" s="129">
        <v>0</v>
      </c>
      <c r="M192" s="129">
        <v>0</v>
      </c>
      <c r="N192" s="167">
        <v>0</v>
      </c>
    </row>
    <row r="193" spans="1:14" ht="33" customHeight="1" x14ac:dyDescent="0.2">
      <c r="A193" s="80" t="s">
        <v>324</v>
      </c>
      <c r="B193" s="129">
        <v>0</v>
      </c>
      <c r="C193" s="129">
        <v>0</v>
      </c>
      <c r="D193" s="129">
        <v>0</v>
      </c>
      <c r="E193" s="129">
        <v>0</v>
      </c>
      <c r="F193" s="129">
        <v>0</v>
      </c>
      <c r="G193" s="129">
        <v>0</v>
      </c>
      <c r="H193" s="129">
        <v>0</v>
      </c>
      <c r="I193" s="129">
        <v>0</v>
      </c>
      <c r="J193" s="129">
        <v>0</v>
      </c>
      <c r="K193" s="129">
        <v>0</v>
      </c>
      <c r="L193" s="129">
        <v>0</v>
      </c>
      <c r="M193" s="129">
        <v>0</v>
      </c>
      <c r="N193" s="167">
        <v>0</v>
      </c>
    </row>
    <row r="194" spans="1:14" ht="33" customHeight="1" thickBot="1" x14ac:dyDescent="0.25">
      <c r="A194" s="80" t="s">
        <v>255</v>
      </c>
      <c r="B194" s="129">
        <v>0</v>
      </c>
      <c r="C194" s="129">
        <v>0</v>
      </c>
      <c r="D194" s="129">
        <v>100</v>
      </c>
      <c r="E194" s="129">
        <v>0</v>
      </c>
      <c r="F194" s="129">
        <v>100</v>
      </c>
      <c r="G194" s="129">
        <v>0</v>
      </c>
      <c r="H194" s="129">
        <v>0</v>
      </c>
      <c r="I194" s="129">
        <v>0</v>
      </c>
      <c r="J194" s="129">
        <v>100</v>
      </c>
      <c r="K194" s="129">
        <v>200</v>
      </c>
      <c r="L194" s="129">
        <v>0</v>
      </c>
      <c r="M194" s="129">
        <v>300</v>
      </c>
      <c r="N194" s="167">
        <v>800</v>
      </c>
    </row>
    <row r="195" spans="1:14" ht="33" customHeight="1" thickBot="1" x14ac:dyDescent="0.25">
      <c r="A195" s="132" t="s">
        <v>325</v>
      </c>
      <c r="B195" s="133">
        <v>2357.25</v>
      </c>
      <c r="C195" s="133">
        <v>2833.08</v>
      </c>
      <c r="D195" s="133">
        <v>2678.95</v>
      </c>
      <c r="E195" s="133">
        <v>2003.3600000000001</v>
      </c>
      <c r="F195" s="133">
        <v>2823.76</v>
      </c>
      <c r="G195" s="133">
        <v>4594.75</v>
      </c>
      <c r="H195" s="133">
        <v>8723</v>
      </c>
      <c r="I195" s="133">
        <v>3437.5</v>
      </c>
      <c r="J195" s="133">
        <v>522</v>
      </c>
      <c r="K195" s="133">
        <v>783</v>
      </c>
      <c r="L195" s="133">
        <v>1850.38</v>
      </c>
      <c r="M195" s="133">
        <v>2404.04</v>
      </c>
      <c r="N195" s="133">
        <v>35011.07</v>
      </c>
    </row>
    <row r="196" spans="1:14" ht="33" customHeight="1" x14ac:dyDescent="0.2">
      <c r="A196" s="80" t="s">
        <v>326</v>
      </c>
      <c r="B196" s="129">
        <v>907.25</v>
      </c>
      <c r="C196" s="129">
        <v>1209.08</v>
      </c>
      <c r="D196" s="129">
        <v>1808.95</v>
      </c>
      <c r="E196" s="129">
        <v>606.86</v>
      </c>
      <c r="F196" s="129">
        <v>1212.26</v>
      </c>
      <c r="G196" s="129">
        <v>606.5</v>
      </c>
      <c r="H196" s="129">
        <v>0</v>
      </c>
      <c r="I196" s="129">
        <v>0</v>
      </c>
      <c r="J196" s="129">
        <v>0</v>
      </c>
      <c r="K196" s="129">
        <v>0</v>
      </c>
      <c r="L196" s="129">
        <v>1270.3800000000001</v>
      </c>
      <c r="M196" s="129">
        <v>1215.04</v>
      </c>
      <c r="N196" s="129">
        <v>8836.32</v>
      </c>
    </row>
    <row r="197" spans="1:14" ht="33" customHeight="1" x14ac:dyDescent="0.2">
      <c r="A197" s="80" t="s">
        <v>327</v>
      </c>
      <c r="B197" s="129">
        <v>0</v>
      </c>
      <c r="C197" s="129">
        <v>0</v>
      </c>
      <c r="D197" s="129">
        <v>0</v>
      </c>
      <c r="E197" s="129">
        <v>932.5</v>
      </c>
      <c r="F197" s="129">
        <v>1292.5</v>
      </c>
      <c r="G197" s="129">
        <v>3031.25</v>
      </c>
      <c r="H197" s="129">
        <v>6635</v>
      </c>
      <c r="I197" s="129">
        <v>2712.5</v>
      </c>
      <c r="J197" s="129">
        <v>0</v>
      </c>
      <c r="K197" s="129">
        <v>0</v>
      </c>
      <c r="L197" s="129">
        <v>0</v>
      </c>
      <c r="M197" s="129">
        <v>0</v>
      </c>
      <c r="N197" s="129">
        <v>14603.75</v>
      </c>
    </row>
    <row r="198" spans="1:14" ht="33" customHeight="1" x14ac:dyDescent="0.2">
      <c r="A198" s="80" t="s">
        <v>328</v>
      </c>
      <c r="B198" s="129">
        <v>1450</v>
      </c>
      <c r="C198" s="129">
        <v>1624</v>
      </c>
      <c r="D198" s="129">
        <v>870</v>
      </c>
      <c r="E198" s="129">
        <v>464</v>
      </c>
      <c r="F198" s="129">
        <v>319</v>
      </c>
      <c r="G198" s="129">
        <v>957</v>
      </c>
      <c r="H198" s="129">
        <v>2088</v>
      </c>
      <c r="I198" s="129">
        <v>725</v>
      </c>
      <c r="J198" s="129">
        <v>522</v>
      </c>
      <c r="K198" s="129">
        <v>783</v>
      </c>
      <c r="L198" s="129">
        <v>580</v>
      </c>
      <c r="M198" s="129">
        <v>1189</v>
      </c>
      <c r="N198" s="129">
        <v>11571</v>
      </c>
    </row>
    <row r="199" spans="1:14" ht="33" customHeight="1" thickBot="1" x14ac:dyDescent="0.25">
      <c r="A199" s="80" t="s">
        <v>255</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132" t="s">
        <v>367</v>
      </c>
      <c r="B200" s="133">
        <v>229722.17</v>
      </c>
      <c r="C200" s="133">
        <v>242394.64</v>
      </c>
      <c r="D200" s="133">
        <v>297719.25</v>
      </c>
      <c r="E200" s="133">
        <v>267114.39</v>
      </c>
      <c r="F200" s="133">
        <v>267082.56</v>
      </c>
      <c r="G200" s="133">
        <v>227527.23</v>
      </c>
      <c r="H200" s="133">
        <v>242829.07</v>
      </c>
      <c r="I200" s="133">
        <v>184249.31</v>
      </c>
      <c r="J200" s="133">
        <v>267590.86</v>
      </c>
      <c r="K200" s="133">
        <v>112654.76</v>
      </c>
      <c r="L200" s="133">
        <v>143443.18</v>
      </c>
      <c r="M200" s="133">
        <v>151413.29</v>
      </c>
      <c r="N200" s="133">
        <v>2633740.71</v>
      </c>
    </row>
    <row r="201" spans="1:14" ht="33" customHeight="1" x14ac:dyDescent="0.2">
      <c r="A201" s="80" t="s">
        <v>330</v>
      </c>
      <c r="B201" s="129">
        <v>9246.1</v>
      </c>
      <c r="C201" s="129">
        <v>19314.400000000001</v>
      </c>
      <c r="D201" s="129">
        <v>17923.21</v>
      </c>
      <c r="E201" s="129">
        <v>11531.54</v>
      </c>
      <c r="F201" s="129">
        <v>12982.6</v>
      </c>
      <c r="G201" s="129">
        <v>11290.64</v>
      </c>
      <c r="H201" s="129">
        <v>17110.79</v>
      </c>
      <c r="I201" s="129">
        <v>12075.81</v>
      </c>
      <c r="J201" s="129">
        <v>13212.3</v>
      </c>
      <c r="K201" s="129">
        <v>9889.61</v>
      </c>
      <c r="L201" s="129">
        <v>8239.1200000000008</v>
      </c>
      <c r="M201" s="129">
        <v>8449.84</v>
      </c>
      <c r="N201" s="167">
        <v>151265.96</v>
      </c>
    </row>
    <row r="202" spans="1:14" ht="33" customHeight="1" x14ac:dyDescent="0.2">
      <c r="A202" s="80" t="s">
        <v>331</v>
      </c>
      <c r="B202" s="129">
        <v>11197.75</v>
      </c>
      <c r="C202" s="129">
        <v>17643.29</v>
      </c>
      <c r="D202" s="129">
        <v>20310.16</v>
      </c>
      <c r="E202" s="129">
        <v>29880.2</v>
      </c>
      <c r="F202" s="129">
        <v>20441.12</v>
      </c>
      <c r="G202" s="129">
        <v>29098.18</v>
      </c>
      <c r="H202" s="129">
        <v>12883.64</v>
      </c>
      <c r="I202" s="129">
        <v>21924.22</v>
      </c>
      <c r="J202" s="129">
        <v>18580.63</v>
      </c>
      <c r="K202" s="129">
        <v>17122.919999999998</v>
      </c>
      <c r="L202" s="129">
        <v>6870.98</v>
      </c>
      <c r="M202" s="129">
        <v>0</v>
      </c>
      <c r="N202" s="167">
        <v>205953.09</v>
      </c>
    </row>
    <row r="203" spans="1:14" ht="33" customHeight="1" x14ac:dyDescent="0.2">
      <c r="A203" s="80" t="s">
        <v>332</v>
      </c>
      <c r="B203" s="129">
        <v>0</v>
      </c>
      <c r="C203" s="129">
        <v>0</v>
      </c>
      <c r="D203" s="129">
        <v>0</v>
      </c>
      <c r="E203" s="129">
        <v>0</v>
      </c>
      <c r="F203" s="129">
        <v>0</v>
      </c>
      <c r="G203" s="129">
        <v>0</v>
      </c>
      <c r="H203" s="129">
        <v>0</v>
      </c>
      <c r="I203" s="129">
        <v>0</v>
      </c>
      <c r="J203" s="129">
        <v>0</v>
      </c>
      <c r="K203" s="129">
        <v>0</v>
      </c>
      <c r="L203" s="129">
        <v>0</v>
      </c>
      <c r="M203" s="129">
        <v>0</v>
      </c>
      <c r="N203" s="167">
        <v>0</v>
      </c>
    </row>
    <row r="204" spans="1:14" ht="33" customHeight="1" x14ac:dyDescent="0.2">
      <c r="A204" s="80" t="s">
        <v>333</v>
      </c>
      <c r="B204" s="129">
        <v>0</v>
      </c>
      <c r="C204" s="129">
        <v>0</v>
      </c>
      <c r="D204" s="129">
        <v>0</v>
      </c>
      <c r="E204" s="129">
        <v>0</v>
      </c>
      <c r="F204" s="129">
        <v>0</v>
      </c>
      <c r="G204" s="129">
        <v>0</v>
      </c>
      <c r="H204" s="129">
        <v>0</v>
      </c>
      <c r="I204" s="129">
        <v>0</v>
      </c>
      <c r="J204" s="129">
        <v>0</v>
      </c>
      <c r="K204" s="129">
        <v>0</v>
      </c>
      <c r="L204" s="129">
        <v>0</v>
      </c>
      <c r="M204" s="129">
        <v>0</v>
      </c>
      <c r="N204" s="167">
        <v>0</v>
      </c>
    </row>
    <row r="205" spans="1:14" ht="33" customHeight="1" x14ac:dyDescent="0.2">
      <c r="A205" s="80" t="s">
        <v>334</v>
      </c>
      <c r="B205" s="129">
        <v>0</v>
      </c>
      <c r="C205" s="129">
        <v>0</v>
      </c>
      <c r="D205" s="129">
        <v>0</v>
      </c>
      <c r="E205" s="129">
        <v>0</v>
      </c>
      <c r="F205" s="129">
        <v>0</v>
      </c>
      <c r="G205" s="129">
        <v>0</v>
      </c>
      <c r="H205" s="129">
        <v>0</v>
      </c>
      <c r="I205" s="129">
        <v>0</v>
      </c>
      <c r="J205" s="129">
        <v>0</v>
      </c>
      <c r="K205" s="129">
        <v>0</v>
      </c>
      <c r="L205" s="129">
        <v>0</v>
      </c>
      <c r="M205" s="129">
        <v>0</v>
      </c>
      <c r="N205" s="167">
        <v>0</v>
      </c>
    </row>
    <row r="206" spans="1:14" ht="33" customHeight="1" x14ac:dyDescent="0.2">
      <c r="A206" s="80" t="s">
        <v>335</v>
      </c>
      <c r="B206" s="129">
        <v>209278.32</v>
      </c>
      <c r="C206" s="129">
        <v>205436.95</v>
      </c>
      <c r="D206" s="129">
        <v>259485.88</v>
      </c>
      <c r="E206" s="129">
        <v>225702.65</v>
      </c>
      <c r="F206" s="129">
        <v>233658.84</v>
      </c>
      <c r="G206" s="129">
        <v>187138.41</v>
      </c>
      <c r="H206" s="129">
        <v>212834.64</v>
      </c>
      <c r="I206" s="129">
        <v>150249.28</v>
      </c>
      <c r="J206" s="129">
        <v>235797.93</v>
      </c>
      <c r="K206" s="129">
        <v>85642.23</v>
      </c>
      <c r="L206" s="129">
        <v>128333.08</v>
      </c>
      <c r="M206" s="129">
        <v>142963.45000000001</v>
      </c>
      <c r="N206" s="167">
        <v>2276521.66</v>
      </c>
    </row>
    <row r="207" spans="1:14" ht="33" customHeight="1" x14ac:dyDescent="0.2">
      <c r="A207" s="80" t="s">
        <v>334</v>
      </c>
      <c r="B207" s="129">
        <v>0</v>
      </c>
      <c r="C207" s="129">
        <v>0</v>
      </c>
      <c r="D207" s="129">
        <v>0</v>
      </c>
      <c r="E207" s="129">
        <v>0</v>
      </c>
      <c r="F207" s="129">
        <v>0</v>
      </c>
      <c r="G207" s="129">
        <v>0</v>
      </c>
      <c r="H207" s="129">
        <v>0</v>
      </c>
      <c r="I207" s="129">
        <v>0</v>
      </c>
      <c r="J207" s="129">
        <v>0</v>
      </c>
      <c r="K207" s="129">
        <v>0</v>
      </c>
      <c r="L207" s="129">
        <v>0</v>
      </c>
      <c r="M207" s="129">
        <v>0</v>
      </c>
      <c r="N207" s="167">
        <v>0</v>
      </c>
    </row>
    <row r="208" spans="1:14" ht="33" customHeight="1" thickBot="1" x14ac:dyDescent="0.25">
      <c r="A208" s="80" t="s">
        <v>255</v>
      </c>
      <c r="B208" s="129">
        <v>0</v>
      </c>
      <c r="C208" s="129">
        <v>0</v>
      </c>
      <c r="D208" s="129">
        <v>0</v>
      </c>
      <c r="E208" s="129">
        <v>0</v>
      </c>
      <c r="F208" s="129">
        <v>0</v>
      </c>
      <c r="G208" s="129">
        <v>0</v>
      </c>
      <c r="H208" s="129">
        <v>0</v>
      </c>
      <c r="I208" s="129">
        <v>0</v>
      </c>
      <c r="J208" s="129">
        <v>0</v>
      </c>
      <c r="K208" s="129">
        <v>0</v>
      </c>
      <c r="L208" s="129">
        <v>0</v>
      </c>
      <c r="M208" s="129">
        <v>0</v>
      </c>
      <c r="N208" s="167">
        <v>0</v>
      </c>
    </row>
    <row r="209" spans="1:14" ht="33" customHeight="1" thickBot="1" x14ac:dyDescent="0.25">
      <c r="A209" s="132" t="s">
        <v>336</v>
      </c>
      <c r="B209" s="133">
        <v>0</v>
      </c>
      <c r="C209" s="133">
        <v>0</v>
      </c>
      <c r="D209" s="133">
        <v>0</v>
      </c>
      <c r="E209" s="133">
        <v>0</v>
      </c>
      <c r="F209" s="133">
        <v>0</v>
      </c>
      <c r="G209" s="133">
        <v>0</v>
      </c>
      <c r="H209" s="133">
        <v>0</v>
      </c>
      <c r="I209" s="133">
        <v>0</v>
      </c>
      <c r="J209" s="133">
        <v>0</v>
      </c>
      <c r="K209" s="133">
        <v>0</v>
      </c>
      <c r="L209" s="133">
        <v>0</v>
      </c>
      <c r="M209" s="133">
        <v>0</v>
      </c>
      <c r="N209" s="133">
        <v>0</v>
      </c>
    </row>
    <row r="210" spans="1:14" ht="33" customHeight="1" x14ac:dyDescent="0.2">
      <c r="A210" s="80" t="s">
        <v>337</v>
      </c>
      <c r="B210" s="129">
        <v>0</v>
      </c>
      <c r="C210" s="129">
        <v>0</v>
      </c>
      <c r="D210" s="129">
        <v>0</v>
      </c>
      <c r="E210" s="129">
        <v>0</v>
      </c>
      <c r="F210" s="129">
        <v>0</v>
      </c>
      <c r="G210" s="129">
        <v>0</v>
      </c>
      <c r="H210" s="129">
        <v>0</v>
      </c>
      <c r="I210" s="129">
        <v>0</v>
      </c>
      <c r="J210" s="129">
        <v>0</v>
      </c>
      <c r="K210" s="129">
        <v>0</v>
      </c>
      <c r="L210" s="129">
        <v>0</v>
      </c>
      <c r="M210" s="129">
        <v>0</v>
      </c>
      <c r="N210" s="167">
        <v>0</v>
      </c>
    </row>
    <row r="211" spans="1:14" ht="33" customHeight="1" x14ac:dyDescent="0.2">
      <c r="A211" s="80" t="s">
        <v>338</v>
      </c>
      <c r="B211" s="129">
        <v>0</v>
      </c>
      <c r="C211" s="129">
        <v>0</v>
      </c>
      <c r="D211" s="129">
        <v>0</v>
      </c>
      <c r="E211" s="129">
        <v>0</v>
      </c>
      <c r="F211" s="129">
        <v>0</v>
      </c>
      <c r="G211" s="129">
        <v>0</v>
      </c>
      <c r="H211" s="129">
        <v>0</v>
      </c>
      <c r="I211" s="129">
        <v>0</v>
      </c>
      <c r="J211" s="129">
        <v>0</v>
      </c>
      <c r="K211" s="129">
        <v>0</v>
      </c>
      <c r="L211" s="129">
        <v>0</v>
      </c>
      <c r="M211" s="129">
        <v>0</v>
      </c>
      <c r="N211" s="167">
        <v>0</v>
      </c>
    </row>
    <row r="212" spans="1:14" ht="33" customHeight="1" thickBot="1" x14ac:dyDescent="0.25">
      <c r="A212" s="80" t="s">
        <v>255</v>
      </c>
      <c r="B212" s="129">
        <v>0</v>
      </c>
      <c r="C212" s="129">
        <v>0</v>
      </c>
      <c r="D212" s="129">
        <v>0</v>
      </c>
      <c r="E212" s="129">
        <v>0</v>
      </c>
      <c r="F212" s="129">
        <v>0</v>
      </c>
      <c r="G212" s="129">
        <v>0</v>
      </c>
      <c r="H212" s="129">
        <v>0</v>
      </c>
      <c r="I212" s="129">
        <v>0</v>
      </c>
      <c r="J212" s="129">
        <v>0</v>
      </c>
      <c r="K212" s="129">
        <v>0</v>
      </c>
      <c r="L212" s="129">
        <v>0</v>
      </c>
      <c r="M212" s="129">
        <v>0</v>
      </c>
      <c r="N212" s="167">
        <v>0</v>
      </c>
    </row>
    <row r="213" spans="1:14" ht="33" customHeight="1" thickBot="1" x14ac:dyDescent="0.25">
      <c r="A213" s="132" t="s">
        <v>339</v>
      </c>
      <c r="B213" s="133">
        <v>0</v>
      </c>
      <c r="C213" s="133">
        <v>0</v>
      </c>
      <c r="D213" s="133">
        <v>0</v>
      </c>
      <c r="E213" s="133">
        <v>0</v>
      </c>
      <c r="F213" s="133">
        <v>0</v>
      </c>
      <c r="G213" s="133">
        <v>0</v>
      </c>
      <c r="H213" s="133">
        <v>0</v>
      </c>
      <c r="I213" s="133">
        <v>0</v>
      </c>
      <c r="J213" s="133">
        <v>0</v>
      </c>
      <c r="K213" s="133">
        <v>0</v>
      </c>
      <c r="L213" s="133">
        <v>0</v>
      </c>
      <c r="M213" s="133">
        <v>0</v>
      </c>
      <c r="N213" s="133">
        <v>0</v>
      </c>
    </row>
    <row r="214" spans="1:14" ht="33" customHeight="1" thickBot="1" x14ac:dyDescent="0.25">
      <c r="A214" s="81" t="s">
        <v>339</v>
      </c>
      <c r="B214" s="138">
        <v>0</v>
      </c>
      <c r="C214" s="138">
        <v>0</v>
      </c>
      <c r="D214" s="138">
        <v>0</v>
      </c>
      <c r="E214" s="138">
        <v>0</v>
      </c>
      <c r="F214" s="138">
        <v>0</v>
      </c>
      <c r="G214" s="138">
        <v>0</v>
      </c>
      <c r="H214" s="138">
        <v>0</v>
      </c>
      <c r="I214" s="138">
        <v>0</v>
      </c>
      <c r="J214" s="138">
        <v>0</v>
      </c>
      <c r="K214" s="138">
        <v>0</v>
      </c>
      <c r="L214" s="138">
        <v>0</v>
      </c>
      <c r="M214" s="138">
        <v>0</v>
      </c>
      <c r="N214" s="168">
        <v>0</v>
      </c>
    </row>
    <row r="215" spans="1:14" ht="33" customHeight="1" thickBot="1" x14ac:dyDescent="0.25">
      <c r="A215" s="169" t="s">
        <v>250</v>
      </c>
      <c r="B215" s="141">
        <v>492073.32000000007</v>
      </c>
      <c r="C215" s="141">
        <v>519619.87000000005</v>
      </c>
      <c r="D215" s="141">
        <v>586549.05000000005</v>
      </c>
      <c r="E215" s="141">
        <v>617469.42000000004</v>
      </c>
      <c r="F215" s="141">
        <v>618614.31999999995</v>
      </c>
      <c r="G215" s="141">
        <v>643208.92000000004</v>
      </c>
      <c r="H215" s="141">
        <v>703576.83000000007</v>
      </c>
      <c r="I215" s="141">
        <v>665255.02</v>
      </c>
      <c r="J215" s="141">
        <v>713957.1100000001</v>
      </c>
      <c r="K215" s="141">
        <v>624665.72</v>
      </c>
      <c r="L215" s="141">
        <v>541707.27</v>
      </c>
      <c r="M215" s="141">
        <v>569670.75</v>
      </c>
      <c r="N215" s="141">
        <v>7296367.5999999996</v>
      </c>
    </row>
    <row r="216" spans="1:14" ht="33" customHeight="1" x14ac:dyDescent="0.2"/>
    <row r="217" spans="1:14" ht="33" customHeight="1" x14ac:dyDescent="0.2">
      <c r="A217" s="85"/>
    </row>
    <row r="218" spans="1:14" ht="33" customHeight="1" x14ac:dyDescent="0.2">
      <c r="A218" s="220" t="s">
        <v>414</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24" t="s">
        <v>237</v>
      </c>
      <c r="B220" s="125" t="s">
        <v>238</v>
      </c>
      <c r="C220" s="125" t="s">
        <v>239</v>
      </c>
      <c r="D220" s="125" t="s">
        <v>240</v>
      </c>
      <c r="E220" s="125" t="s">
        <v>241</v>
      </c>
      <c r="F220" s="125" t="s">
        <v>242</v>
      </c>
      <c r="G220" s="125" t="s">
        <v>243</v>
      </c>
      <c r="H220" s="125" t="s">
        <v>244</v>
      </c>
      <c r="I220" s="125" t="s">
        <v>245</v>
      </c>
      <c r="J220" s="125" t="s">
        <v>246</v>
      </c>
      <c r="K220" s="125" t="s">
        <v>247</v>
      </c>
      <c r="L220" s="125" t="s">
        <v>248</v>
      </c>
      <c r="M220" s="125" t="s">
        <v>249</v>
      </c>
      <c r="N220" s="126" t="s">
        <v>250</v>
      </c>
    </row>
    <row r="221" spans="1:14" ht="33" customHeight="1" thickBot="1" x14ac:dyDescent="0.25">
      <c r="A221" s="132" t="s">
        <v>251</v>
      </c>
      <c r="B221" s="133">
        <v>0</v>
      </c>
      <c r="C221" s="133">
        <v>0</v>
      </c>
      <c r="D221" s="133">
        <v>0</v>
      </c>
      <c r="E221" s="133">
        <v>0</v>
      </c>
      <c r="F221" s="133">
        <v>0</v>
      </c>
      <c r="G221" s="133">
        <v>0</v>
      </c>
      <c r="H221" s="133">
        <v>0</v>
      </c>
      <c r="I221" s="133">
        <v>50</v>
      </c>
      <c r="J221" s="133">
        <v>0</v>
      </c>
      <c r="K221" s="133">
        <v>0</v>
      </c>
      <c r="L221" s="133">
        <v>0</v>
      </c>
      <c r="M221" s="133">
        <v>0</v>
      </c>
      <c r="N221" s="133">
        <v>50</v>
      </c>
    </row>
    <row r="222" spans="1:14" ht="33" customHeight="1" x14ac:dyDescent="0.2">
      <c r="A222" s="77" t="s">
        <v>252</v>
      </c>
      <c r="B222" s="129">
        <v>0</v>
      </c>
      <c r="C222" s="129">
        <v>0</v>
      </c>
      <c r="D222" s="129">
        <v>0</v>
      </c>
      <c r="E222" s="129">
        <v>0</v>
      </c>
      <c r="F222" s="129">
        <v>0</v>
      </c>
      <c r="G222" s="129">
        <v>0</v>
      </c>
      <c r="H222" s="129">
        <v>0</v>
      </c>
      <c r="I222" s="129">
        <v>50</v>
      </c>
      <c r="J222" s="129">
        <v>0</v>
      </c>
      <c r="K222" s="129">
        <v>0</v>
      </c>
      <c r="L222" s="129">
        <v>0</v>
      </c>
      <c r="M222" s="129">
        <v>0</v>
      </c>
      <c r="N222" s="131">
        <v>50</v>
      </c>
    </row>
    <row r="223" spans="1:14" ht="33" customHeight="1" x14ac:dyDescent="0.2">
      <c r="A223" s="77" t="s">
        <v>234</v>
      </c>
      <c r="B223" s="129">
        <v>0</v>
      </c>
      <c r="C223" s="129">
        <v>0</v>
      </c>
      <c r="D223" s="129">
        <v>0</v>
      </c>
      <c r="E223" s="129">
        <v>0</v>
      </c>
      <c r="F223" s="129">
        <v>0</v>
      </c>
      <c r="G223" s="129">
        <v>0</v>
      </c>
      <c r="H223" s="129">
        <v>0</v>
      </c>
      <c r="I223" s="129">
        <v>0</v>
      </c>
      <c r="J223" s="129">
        <v>0</v>
      </c>
      <c r="K223" s="129">
        <v>0</v>
      </c>
      <c r="L223" s="129">
        <v>0</v>
      </c>
      <c r="M223" s="129">
        <v>0</v>
      </c>
      <c r="N223" s="131">
        <v>0</v>
      </c>
    </row>
    <row r="224" spans="1:14" ht="33" customHeight="1" x14ac:dyDescent="0.2">
      <c r="A224" s="77" t="s">
        <v>253</v>
      </c>
      <c r="B224" s="129">
        <v>0</v>
      </c>
      <c r="C224" s="129">
        <v>0</v>
      </c>
      <c r="D224" s="129">
        <v>0</v>
      </c>
      <c r="E224" s="129">
        <v>0</v>
      </c>
      <c r="F224" s="129">
        <v>0</v>
      </c>
      <c r="G224" s="129">
        <v>0</v>
      </c>
      <c r="H224" s="129">
        <v>0</v>
      </c>
      <c r="I224" s="129">
        <v>0</v>
      </c>
      <c r="J224" s="129">
        <v>0</v>
      </c>
      <c r="K224" s="129">
        <v>0</v>
      </c>
      <c r="L224" s="129">
        <v>0</v>
      </c>
      <c r="M224" s="129">
        <v>0</v>
      </c>
      <c r="N224" s="131">
        <v>0</v>
      </c>
    </row>
    <row r="225" spans="1:14" ht="33" customHeight="1" x14ac:dyDescent="0.2">
      <c r="A225" s="78" t="s">
        <v>254</v>
      </c>
      <c r="B225" s="129">
        <v>0</v>
      </c>
      <c r="C225" s="129">
        <v>0</v>
      </c>
      <c r="D225" s="129">
        <v>0</v>
      </c>
      <c r="E225" s="129">
        <v>0</v>
      </c>
      <c r="F225" s="129">
        <v>0</v>
      </c>
      <c r="G225" s="129">
        <v>0</v>
      </c>
      <c r="H225" s="129">
        <v>0</v>
      </c>
      <c r="I225" s="129">
        <v>0</v>
      </c>
      <c r="J225" s="129">
        <v>0</v>
      </c>
      <c r="K225" s="129">
        <v>0</v>
      </c>
      <c r="L225" s="129">
        <v>0</v>
      </c>
      <c r="M225" s="129">
        <v>0</v>
      </c>
      <c r="N225" s="131">
        <v>0</v>
      </c>
    </row>
    <row r="226" spans="1:14" ht="33" customHeight="1" thickBot="1" x14ac:dyDescent="0.25">
      <c r="A226" s="79" t="s">
        <v>255</v>
      </c>
      <c r="B226" s="131">
        <v>0</v>
      </c>
      <c r="C226" s="131">
        <v>0</v>
      </c>
      <c r="D226" s="131">
        <v>0</v>
      </c>
      <c r="E226" s="131">
        <v>0</v>
      </c>
      <c r="F226" s="131">
        <v>0</v>
      </c>
      <c r="G226" s="131">
        <v>0</v>
      </c>
      <c r="H226" s="131">
        <v>0</v>
      </c>
      <c r="I226" s="131">
        <v>0</v>
      </c>
      <c r="J226" s="131">
        <v>0</v>
      </c>
      <c r="K226" s="131">
        <v>0</v>
      </c>
      <c r="L226" s="131">
        <v>0</v>
      </c>
      <c r="M226" s="131">
        <v>0</v>
      </c>
      <c r="N226" s="131">
        <v>0</v>
      </c>
    </row>
    <row r="227" spans="1:14" ht="33" customHeight="1" thickBot="1" x14ac:dyDescent="0.25">
      <c r="A227" s="132" t="s">
        <v>256</v>
      </c>
      <c r="B227" s="133">
        <v>0</v>
      </c>
      <c r="C227" s="133">
        <v>0</v>
      </c>
      <c r="D227" s="133">
        <v>0</v>
      </c>
      <c r="E227" s="133">
        <v>0</v>
      </c>
      <c r="F227" s="133">
        <v>0</v>
      </c>
      <c r="G227" s="133">
        <v>0</v>
      </c>
      <c r="H227" s="133">
        <v>0</v>
      </c>
      <c r="I227" s="133">
        <v>0</v>
      </c>
      <c r="J227" s="133">
        <v>0</v>
      </c>
      <c r="K227" s="133">
        <v>0</v>
      </c>
      <c r="L227" s="133">
        <v>0</v>
      </c>
      <c r="M227" s="133">
        <v>0</v>
      </c>
      <c r="N227" s="133">
        <v>0</v>
      </c>
    </row>
    <row r="228" spans="1:14" ht="33" customHeight="1" x14ac:dyDescent="0.2">
      <c r="A228" s="80" t="s">
        <v>257</v>
      </c>
      <c r="B228" s="129">
        <v>0</v>
      </c>
      <c r="C228" s="129">
        <v>0</v>
      </c>
      <c r="D228" s="129">
        <v>0</v>
      </c>
      <c r="E228" s="129">
        <v>0</v>
      </c>
      <c r="F228" s="129">
        <v>0</v>
      </c>
      <c r="G228" s="129">
        <v>0</v>
      </c>
      <c r="H228" s="129">
        <v>0</v>
      </c>
      <c r="I228" s="129">
        <v>0</v>
      </c>
      <c r="J228" s="129">
        <v>0</v>
      </c>
      <c r="K228" s="129">
        <v>0</v>
      </c>
      <c r="L228" s="129">
        <v>0</v>
      </c>
      <c r="M228" s="129">
        <v>0</v>
      </c>
      <c r="N228" s="131">
        <v>0</v>
      </c>
    </row>
    <row r="229" spans="1:14" ht="33" customHeight="1" x14ac:dyDescent="0.2">
      <c r="A229" s="80" t="s">
        <v>258</v>
      </c>
      <c r="B229" s="129">
        <v>0</v>
      </c>
      <c r="C229" s="129">
        <v>0</v>
      </c>
      <c r="D229" s="129">
        <v>0</v>
      </c>
      <c r="E229" s="129">
        <v>0</v>
      </c>
      <c r="F229" s="129">
        <v>0</v>
      </c>
      <c r="G229" s="129">
        <v>0</v>
      </c>
      <c r="H229" s="129">
        <v>0</v>
      </c>
      <c r="I229" s="129">
        <v>0</v>
      </c>
      <c r="J229" s="129">
        <v>0</v>
      </c>
      <c r="K229" s="129">
        <v>0</v>
      </c>
      <c r="L229" s="129">
        <v>0</v>
      </c>
      <c r="M229" s="129">
        <v>0</v>
      </c>
      <c r="N229" s="131">
        <v>0</v>
      </c>
    </row>
    <row r="230" spans="1:14" ht="33" customHeight="1" x14ac:dyDescent="0.2">
      <c r="A230" s="80" t="s">
        <v>259</v>
      </c>
      <c r="B230" s="129">
        <v>0</v>
      </c>
      <c r="C230" s="129">
        <v>0</v>
      </c>
      <c r="D230" s="129">
        <v>0</v>
      </c>
      <c r="E230" s="129">
        <v>0</v>
      </c>
      <c r="F230" s="129">
        <v>0</v>
      </c>
      <c r="G230" s="129">
        <v>0</v>
      </c>
      <c r="H230" s="129">
        <v>0</v>
      </c>
      <c r="I230" s="129">
        <v>0</v>
      </c>
      <c r="J230" s="129">
        <v>0</v>
      </c>
      <c r="K230" s="129">
        <v>0</v>
      </c>
      <c r="L230" s="129">
        <v>0</v>
      </c>
      <c r="M230" s="129">
        <v>0</v>
      </c>
      <c r="N230" s="131">
        <v>0</v>
      </c>
    </row>
    <row r="231" spans="1:14" ht="33" customHeight="1" x14ac:dyDescent="0.2">
      <c r="A231" s="80" t="s">
        <v>260</v>
      </c>
      <c r="B231" s="129">
        <v>0</v>
      </c>
      <c r="C231" s="129">
        <v>0</v>
      </c>
      <c r="D231" s="129">
        <v>0</v>
      </c>
      <c r="E231" s="129">
        <v>0</v>
      </c>
      <c r="F231" s="129">
        <v>0</v>
      </c>
      <c r="G231" s="129">
        <v>0</v>
      </c>
      <c r="H231" s="129">
        <v>0</v>
      </c>
      <c r="I231" s="129">
        <v>0</v>
      </c>
      <c r="J231" s="129">
        <v>0</v>
      </c>
      <c r="K231" s="129">
        <v>0</v>
      </c>
      <c r="L231" s="129">
        <v>0</v>
      </c>
      <c r="M231" s="129">
        <v>0</v>
      </c>
      <c r="N231" s="131">
        <v>0</v>
      </c>
    </row>
    <row r="232" spans="1:14" ht="33" customHeight="1" x14ac:dyDescent="0.2">
      <c r="A232" s="80" t="s">
        <v>261</v>
      </c>
      <c r="B232" s="129">
        <v>0</v>
      </c>
      <c r="C232" s="129">
        <v>0</v>
      </c>
      <c r="D232" s="129">
        <v>0</v>
      </c>
      <c r="E232" s="129">
        <v>0</v>
      </c>
      <c r="F232" s="129">
        <v>0</v>
      </c>
      <c r="G232" s="129">
        <v>0</v>
      </c>
      <c r="H232" s="129">
        <v>0</v>
      </c>
      <c r="I232" s="129">
        <v>0</v>
      </c>
      <c r="J232" s="129">
        <v>0</v>
      </c>
      <c r="K232" s="129">
        <v>0</v>
      </c>
      <c r="L232" s="129">
        <v>0</v>
      </c>
      <c r="M232" s="129">
        <v>0</v>
      </c>
      <c r="N232" s="131">
        <v>0</v>
      </c>
    </row>
    <row r="233" spans="1:14" ht="33" customHeight="1" thickBot="1" x14ac:dyDescent="0.25">
      <c r="A233" s="80" t="s">
        <v>262</v>
      </c>
      <c r="B233" s="129">
        <v>0</v>
      </c>
      <c r="C233" s="129">
        <v>0</v>
      </c>
      <c r="D233" s="129">
        <v>0</v>
      </c>
      <c r="E233" s="129">
        <v>0</v>
      </c>
      <c r="F233" s="129">
        <v>0</v>
      </c>
      <c r="G233" s="129">
        <v>0</v>
      </c>
      <c r="H233" s="129">
        <v>0</v>
      </c>
      <c r="I233" s="129">
        <v>0</v>
      </c>
      <c r="J233" s="129">
        <v>0</v>
      </c>
      <c r="K233" s="129">
        <v>0</v>
      </c>
      <c r="L233" s="129">
        <v>0</v>
      </c>
      <c r="M233" s="129">
        <v>0</v>
      </c>
      <c r="N233" s="131">
        <v>0</v>
      </c>
    </row>
    <row r="234" spans="1:14" ht="33" customHeight="1" thickBot="1" x14ac:dyDescent="0.25">
      <c r="A234" s="132" t="s">
        <v>263</v>
      </c>
      <c r="B234" s="133">
        <v>0</v>
      </c>
      <c r="C234" s="133">
        <v>0</v>
      </c>
      <c r="D234" s="133">
        <v>0</v>
      </c>
      <c r="E234" s="133">
        <v>0</v>
      </c>
      <c r="F234" s="133">
        <v>0</v>
      </c>
      <c r="G234" s="133">
        <v>0</v>
      </c>
      <c r="H234" s="133">
        <v>0</v>
      </c>
      <c r="I234" s="133">
        <v>0</v>
      </c>
      <c r="J234" s="133">
        <v>0</v>
      </c>
      <c r="K234" s="133">
        <v>0</v>
      </c>
      <c r="L234" s="133">
        <v>0</v>
      </c>
      <c r="M234" s="133">
        <v>0</v>
      </c>
      <c r="N234" s="133">
        <v>0</v>
      </c>
    </row>
    <row r="235" spans="1:14" ht="33" customHeight="1" x14ac:dyDescent="0.2">
      <c r="A235" s="80" t="s">
        <v>264</v>
      </c>
      <c r="B235" s="129">
        <v>0</v>
      </c>
      <c r="C235" s="129">
        <v>0</v>
      </c>
      <c r="D235" s="129">
        <v>0</v>
      </c>
      <c r="E235" s="129">
        <v>0</v>
      </c>
      <c r="F235" s="129">
        <v>0</v>
      </c>
      <c r="G235" s="129">
        <v>0</v>
      </c>
      <c r="H235" s="129">
        <v>0</v>
      </c>
      <c r="I235" s="129">
        <v>0</v>
      </c>
      <c r="J235" s="129">
        <v>0</v>
      </c>
      <c r="K235" s="129">
        <v>0</v>
      </c>
      <c r="L235" s="129">
        <v>0</v>
      </c>
      <c r="M235" s="129">
        <v>0</v>
      </c>
      <c r="N235" s="131">
        <v>0</v>
      </c>
    </row>
    <row r="236" spans="1:14" ht="33" customHeight="1" x14ac:dyDescent="0.2">
      <c r="A236" s="80" t="s">
        <v>265</v>
      </c>
      <c r="B236" s="129">
        <v>0</v>
      </c>
      <c r="C236" s="129">
        <v>0</v>
      </c>
      <c r="D236" s="129">
        <v>0</v>
      </c>
      <c r="E236" s="129">
        <v>0</v>
      </c>
      <c r="F236" s="129">
        <v>0</v>
      </c>
      <c r="G236" s="129">
        <v>0</v>
      </c>
      <c r="H236" s="129">
        <v>0</v>
      </c>
      <c r="I236" s="129">
        <v>0</v>
      </c>
      <c r="J236" s="129">
        <v>0</v>
      </c>
      <c r="K236" s="129">
        <v>0</v>
      </c>
      <c r="L236" s="129">
        <v>0</v>
      </c>
      <c r="M236" s="129">
        <v>0</v>
      </c>
      <c r="N236" s="131">
        <v>0</v>
      </c>
    </row>
    <row r="237" spans="1:14" ht="33" customHeight="1" x14ac:dyDescent="0.2">
      <c r="A237" s="80" t="s">
        <v>266</v>
      </c>
      <c r="B237" s="129">
        <v>0</v>
      </c>
      <c r="C237" s="129">
        <v>0</v>
      </c>
      <c r="D237" s="129">
        <v>0</v>
      </c>
      <c r="E237" s="129">
        <v>0</v>
      </c>
      <c r="F237" s="129">
        <v>0</v>
      </c>
      <c r="G237" s="129">
        <v>0</v>
      </c>
      <c r="H237" s="129">
        <v>0</v>
      </c>
      <c r="I237" s="129">
        <v>0</v>
      </c>
      <c r="J237" s="129">
        <v>0</v>
      </c>
      <c r="K237" s="129">
        <v>0</v>
      </c>
      <c r="L237" s="129">
        <v>0</v>
      </c>
      <c r="M237" s="129">
        <v>0</v>
      </c>
      <c r="N237" s="131">
        <v>0</v>
      </c>
    </row>
    <row r="238" spans="1:14" ht="33" customHeight="1" thickBot="1" x14ac:dyDescent="0.25">
      <c r="A238" s="80" t="s">
        <v>267</v>
      </c>
      <c r="B238" s="129">
        <v>0</v>
      </c>
      <c r="C238" s="129">
        <v>0</v>
      </c>
      <c r="D238" s="129">
        <v>0</v>
      </c>
      <c r="E238" s="129">
        <v>0</v>
      </c>
      <c r="F238" s="129">
        <v>0</v>
      </c>
      <c r="G238" s="129">
        <v>0</v>
      </c>
      <c r="H238" s="129">
        <v>0</v>
      </c>
      <c r="I238" s="129">
        <v>0</v>
      </c>
      <c r="J238" s="129">
        <v>0</v>
      </c>
      <c r="K238" s="129">
        <v>0</v>
      </c>
      <c r="L238" s="129">
        <v>0</v>
      </c>
      <c r="M238" s="129">
        <v>0</v>
      </c>
      <c r="N238" s="131">
        <v>0</v>
      </c>
    </row>
    <row r="239" spans="1:14" ht="33" customHeight="1" thickBot="1" x14ac:dyDescent="0.25">
      <c r="A239" s="132" t="s">
        <v>268</v>
      </c>
      <c r="B239" s="134">
        <v>185</v>
      </c>
      <c r="C239" s="134">
        <v>0</v>
      </c>
      <c r="D239" s="134">
        <v>100</v>
      </c>
      <c r="E239" s="134">
        <v>0</v>
      </c>
      <c r="F239" s="134">
        <v>0</v>
      </c>
      <c r="G239" s="134">
        <v>0</v>
      </c>
      <c r="H239" s="134">
        <v>0</v>
      </c>
      <c r="I239" s="134">
        <v>80</v>
      </c>
      <c r="J239" s="134">
        <v>600</v>
      </c>
      <c r="K239" s="134">
        <v>695</v>
      </c>
      <c r="L239" s="134">
        <v>310</v>
      </c>
      <c r="M239" s="134">
        <v>0</v>
      </c>
      <c r="N239" s="134">
        <v>1970</v>
      </c>
    </row>
    <row r="240" spans="1:14" ht="33" customHeight="1" x14ac:dyDescent="0.2">
      <c r="A240" s="80" t="s">
        <v>269</v>
      </c>
      <c r="B240" s="129">
        <v>0</v>
      </c>
      <c r="C240" s="129">
        <v>0</v>
      </c>
      <c r="D240" s="129">
        <v>0</v>
      </c>
      <c r="E240" s="129">
        <v>0</v>
      </c>
      <c r="F240" s="129">
        <v>0</v>
      </c>
      <c r="G240" s="129">
        <v>0</v>
      </c>
      <c r="H240" s="129">
        <v>0</v>
      </c>
      <c r="I240" s="129">
        <v>0</v>
      </c>
      <c r="J240" s="129">
        <v>0</v>
      </c>
      <c r="K240" s="129">
        <v>0</v>
      </c>
      <c r="L240" s="129">
        <v>0</v>
      </c>
      <c r="M240" s="129">
        <v>0</v>
      </c>
      <c r="N240" s="167">
        <v>0</v>
      </c>
    </row>
    <row r="241" spans="1:14" ht="33" customHeight="1" thickBot="1" x14ac:dyDescent="0.25">
      <c r="A241" s="80" t="s">
        <v>270</v>
      </c>
      <c r="B241" s="129">
        <v>185</v>
      </c>
      <c r="C241" s="129">
        <v>0</v>
      </c>
      <c r="D241" s="129">
        <v>100</v>
      </c>
      <c r="E241" s="129">
        <v>0</v>
      </c>
      <c r="F241" s="129">
        <v>0</v>
      </c>
      <c r="G241" s="129">
        <v>0</v>
      </c>
      <c r="H241" s="129">
        <v>0</v>
      </c>
      <c r="I241" s="129">
        <v>80</v>
      </c>
      <c r="J241" s="129">
        <v>600</v>
      </c>
      <c r="K241" s="129">
        <v>695</v>
      </c>
      <c r="L241" s="129">
        <v>310</v>
      </c>
      <c r="M241" s="129">
        <v>0</v>
      </c>
      <c r="N241" s="167">
        <v>1970</v>
      </c>
    </row>
    <row r="242" spans="1:14" ht="33" customHeight="1" thickBot="1" x14ac:dyDescent="0.25">
      <c r="A242" s="132" t="s">
        <v>271</v>
      </c>
      <c r="B242" s="133">
        <v>9675</v>
      </c>
      <c r="C242" s="133">
        <v>7200</v>
      </c>
      <c r="D242" s="133">
        <v>9135</v>
      </c>
      <c r="E242" s="133">
        <v>7875</v>
      </c>
      <c r="F242" s="133">
        <v>9135</v>
      </c>
      <c r="G242" s="133">
        <v>9269</v>
      </c>
      <c r="H242" s="133">
        <v>8955</v>
      </c>
      <c r="I242" s="133">
        <v>8415</v>
      </c>
      <c r="J242" s="133">
        <v>8415</v>
      </c>
      <c r="K242" s="133">
        <v>9270</v>
      </c>
      <c r="L242" s="133">
        <v>4590</v>
      </c>
      <c r="M242" s="133">
        <v>7965</v>
      </c>
      <c r="N242" s="133">
        <v>99899</v>
      </c>
    </row>
    <row r="243" spans="1:14" ht="33" customHeight="1" x14ac:dyDescent="0.2">
      <c r="A243" s="80" t="s">
        <v>272</v>
      </c>
      <c r="B243" s="129">
        <v>0</v>
      </c>
      <c r="C243" s="129">
        <v>0</v>
      </c>
      <c r="D243" s="129">
        <v>0</v>
      </c>
      <c r="E243" s="129">
        <v>0</v>
      </c>
      <c r="F243" s="129">
        <v>0</v>
      </c>
      <c r="G243" s="129">
        <v>0</v>
      </c>
      <c r="H243" s="129">
        <v>0</v>
      </c>
      <c r="I243" s="129">
        <v>0</v>
      </c>
      <c r="J243" s="129">
        <v>0</v>
      </c>
      <c r="K243" s="129">
        <v>0</v>
      </c>
      <c r="L243" s="129">
        <v>0</v>
      </c>
      <c r="M243" s="129">
        <v>0</v>
      </c>
      <c r="N243" s="167">
        <v>0</v>
      </c>
    </row>
    <row r="244" spans="1:14" ht="33" customHeight="1" x14ac:dyDescent="0.2">
      <c r="A244" s="80" t="s">
        <v>273</v>
      </c>
      <c r="B244" s="129">
        <v>0</v>
      </c>
      <c r="C244" s="129">
        <v>0</v>
      </c>
      <c r="D244" s="129">
        <v>0</v>
      </c>
      <c r="E244" s="129">
        <v>0</v>
      </c>
      <c r="F244" s="129">
        <v>0</v>
      </c>
      <c r="G244" s="129">
        <v>0</v>
      </c>
      <c r="H244" s="129">
        <v>0</v>
      </c>
      <c r="I244" s="129">
        <v>0</v>
      </c>
      <c r="J244" s="129">
        <v>0</v>
      </c>
      <c r="K244" s="129">
        <v>0</v>
      </c>
      <c r="L244" s="129">
        <v>0</v>
      </c>
      <c r="M244" s="129">
        <v>0</v>
      </c>
      <c r="N244" s="167">
        <v>0</v>
      </c>
    </row>
    <row r="245" spans="1:14" ht="33" customHeight="1" x14ac:dyDescent="0.2">
      <c r="A245" s="80" t="s">
        <v>274</v>
      </c>
      <c r="B245" s="129">
        <v>0</v>
      </c>
      <c r="C245" s="129">
        <v>0</v>
      </c>
      <c r="D245" s="129">
        <v>0</v>
      </c>
      <c r="E245" s="129">
        <v>0</v>
      </c>
      <c r="F245" s="129">
        <v>0</v>
      </c>
      <c r="G245" s="129">
        <v>0</v>
      </c>
      <c r="H245" s="129">
        <v>0</v>
      </c>
      <c r="I245" s="129">
        <v>0</v>
      </c>
      <c r="J245" s="129">
        <v>0</v>
      </c>
      <c r="K245" s="129">
        <v>0</v>
      </c>
      <c r="L245" s="129">
        <v>0</v>
      </c>
      <c r="M245" s="129">
        <v>0</v>
      </c>
      <c r="N245" s="167">
        <v>0</v>
      </c>
    </row>
    <row r="246" spans="1:14" ht="33" customHeight="1" x14ac:dyDescent="0.2">
      <c r="A246" s="80" t="s">
        <v>275</v>
      </c>
      <c r="B246" s="129">
        <v>0</v>
      </c>
      <c r="C246" s="129">
        <v>0</v>
      </c>
      <c r="D246" s="129">
        <v>0</v>
      </c>
      <c r="E246" s="129">
        <v>0</v>
      </c>
      <c r="F246" s="129">
        <v>0</v>
      </c>
      <c r="G246" s="129">
        <v>0</v>
      </c>
      <c r="H246" s="129">
        <v>0</v>
      </c>
      <c r="I246" s="129">
        <v>0</v>
      </c>
      <c r="J246" s="129">
        <v>0</v>
      </c>
      <c r="K246" s="129">
        <v>0</v>
      </c>
      <c r="L246" s="129">
        <v>0</v>
      </c>
      <c r="M246" s="129">
        <v>0</v>
      </c>
      <c r="N246" s="167">
        <v>0</v>
      </c>
    </row>
    <row r="247" spans="1:14" ht="33" customHeight="1" x14ac:dyDescent="0.2">
      <c r="A247" s="80" t="s">
        <v>276</v>
      </c>
      <c r="B247" s="129">
        <v>0</v>
      </c>
      <c r="C247" s="129">
        <v>0</v>
      </c>
      <c r="D247" s="129">
        <v>0</v>
      </c>
      <c r="E247" s="129">
        <v>0</v>
      </c>
      <c r="F247" s="129">
        <v>0</v>
      </c>
      <c r="G247" s="129">
        <v>0</v>
      </c>
      <c r="H247" s="129">
        <v>0</v>
      </c>
      <c r="I247" s="129">
        <v>0</v>
      </c>
      <c r="J247" s="129">
        <v>0</v>
      </c>
      <c r="K247" s="129">
        <v>0</v>
      </c>
      <c r="L247" s="129">
        <v>0</v>
      </c>
      <c r="M247" s="129">
        <v>0</v>
      </c>
      <c r="N247" s="167">
        <v>0</v>
      </c>
    </row>
    <row r="248" spans="1:14" ht="33" customHeight="1" x14ac:dyDescent="0.2">
      <c r="A248" s="80" t="s">
        <v>277</v>
      </c>
      <c r="B248" s="129">
        <v>0</v>
      </c>
      <c r="C248" s="129">
        <v>0</v>
      </c>
      <c r="D248" s="129">
        <v>0</v>
      </c>
      <c r="E248" s="129">
        <v>0</v>
      </c>
      <c r="F248" s="129">
        <v>0</v>
      </c>
      <c r="G248" s="129">
        <v>0</v>
      </c>
      <c r="H248" s="129">
        <v>0</v>
      </c>
      <c r="I248" s="129">
        <v>0</v>
      </c>
      <c r="J248" s="129">
        <v>0</v>
      </c>
      <c r="K248" s="129">
        <v>0</v>
      </c>
      <c r="L248" s="129">
        <v>0</v>
      </c>
      <c r="M248" s="129">
        <v>0</v>
      </c>
      <c r="N248" s="167">
        <v>0</v>
      </c>
    </row>
    <row r="249" spans="1:14" ht="33" customHeight="1" x14ac:dyDescent="0.2">
      <c r="A249" s="80" t="s">
        <v>278</v>
      </c>
      <c r="B249" s="129">
        <v>0</v>
      </c>
      <c r="C249" s="129">
        <v>0</v>
      </c>
      <c r="D249" s="129">
        <v>0</v>
      </c>
      <c r="E249" s="129">
        <v>0</v>
      </c>
      <c r="F249" s="129">
        <v>0</v>
      </c>
      <c r="G249" s="129">
        <v>0</v>
      </c>
      <c r="H249" s="129">
        <v>0</v>
      </c>
      <c r="I249" s="129">
        <v>0</v>
      </c>
      <c r="J249" s="129">
        <v>0</v>
      </c>
      <c r="K249" s="129">
        <v>0</v>
      </c>
      <c r="L249" s="129">
        <v>0</v>
      </c>
      <c r="M249" s="129">
        <v>0</v>
      </c>
      <c r="N249" s="167">
        <v>0</v>
      </c>
    </row>
    <row r="250" spans="1:14" ht="33" customHeight="1" x14ac:dyDescent="0.2">
      <c r="A250" s="80" t="s">
        <v>279</v>
      </c>
      <c r="B250" s="129">
        <v>0</v>
      </c>
      <c r="C250" s="129">
        <v>0</v>
      </c>
      <c r="D250" s="129">
        <v>0</v>
      </c>
      <c r="E250" s="129">
        <v>0</v>
      </c>
      <c r="F250" s="129">
        <v>0</v>
      </c>
      <c r="G250" s="129">
        <v>0</v>
      </c>
      <c r="H250" s="129">
        <v>0</v>
      </c>
      <c r="I250" s="129">
        <v>0</v>
      </c>
      <c r="J250" s="129">
        <v>0</v>
      </c>
      <c r="K250" s="129">
        <v>0</v>
      </c>
      <c r="L250" s="129">
        <v>0</v>
      </c>
      <c r="M250" s="129">
        <v>0</v>
      </c>
      <c r="N250" s="167">
        <v>0</v>
      </c>
    </row>
    <row r="251" spans="1:14" ht="33" customHeight="1" x14ac:dyDescent="0.2">
      <c r="A251" s="80" t="s">
        <v>280</v>
      </c>
      <c r="B251" s="129">
        <v>0</v>
      </c>
      <c r="C251" s="129">
        <v>0</v>
      </c>
      <c r="D251" s="129">
        <v>0</v>
      </c>
      <c r="E251" s="129">
        <v>0</v>
      </c>
      <c r="F251" s="129">
        <v>0</v>
      </c>
      <c r="G251" s="129">
        <v>0</v>
      </c>
      <c r="H251" s="129">
        <v>0</v>
      </c>
      <c r="I251" s="129">
        <v>0</v>
      </c>
      <c r="J251" s="129">
        <v>0</v>
      </c>
      <c r="K251" s="129">
        <v>0</v>
      </c>
      <c r="L251" s="129">
        <v>0</v>
      </c>
      <c r="M251" s="129">
        <v>0</v>
      </c>
      <c r="N251" s="167">
        <v>0</v>
      </c>
    </row>
    <row r="252" spans="1:14" ht="33" customHeight="1" x14ac:dyDescent="0.2">
      <c r="A252" s="80" t="s">
        <v>281</v>
      </c>
      <c r="B252" s="129">
        <v>9675</v>
      </c>
      <c r="C252" s="129">
        <v>7200</v>
      </c>
      <c r="D252" s="129">
        <v>9135</v>
      </c>
      <c r="E252" s="129">
        <v>7875</v>
      </c>
      <c r="F252" s="129">
        <v>9135</v>
      </c>
      <c r="G252" s="129">
        <v>9269</v>
      </c>
      <c r="H252" s="129">
        <v>8955</v>
      </c>
      <c r="I252" s="129">
        <v>8415</v>
      </c>
      <c r="J252" s="129">
        <v>8415</v>
      </c>
      <c r="K252" s="129">
        <v>9270</v>
      </c>
      <c r="L252" s="129">
        <v>4590</v>
      </c>
      <c r="M252" s="129">
        <v>7965</v>
      </c>
      <c r="N252" s="167">
        <v>99899</v>
      </c>
    </row>
    <row r="253" spans="1:14" ht="33" customHeight="1" thickBot="1" x14ac:dyDescent="0.25">
      <c r="A253" s="80" t="s">
        <v>282</v>
      </c>
      <c r="B253" s="129">
        <v>0</v>
      </c>
      <c r="C253" s="129">
        <v>0</v>
      </c>
      <c r="D253" s="129">
        <v>0</v>
      </c>
      <c r="E253" s="129">
        <v>0</v>
      </c>
      <c r="F253" s="129">
        <v>0</v>
      </c>
      <c r="G253" s="129">
        <v>0</v>
      </c>
      <c r="H253" s="129">
        <v>0</v>
      </c>
      <c r="I253" s="129">
        <v>0</v>
      </c>
      <c r="J253" s="129">
        <v>0</v>
      </c>
      <c r="K253" s="129">
        <v>0</v>
      </c>
      <c r="L253" s="129">
        <v>0</v>
      </c>
      <c r="M253" s="129">
        <v>0</v>
      </c>
      <c r="N253" s="167">
        <v>0</v>
      </c>
    </row>
    <row r="254" spans="1:14" ht="33" customHeight="1" thickBot="1" x14ac:dyDescent="0.25">
      <c r="A254" s="132" t="s">
        <v>283</v>
      </c>
      <c r="B254" s="133">
        <v>0</v>
      </c>
      <c r="C254" s="133">
        <v>0</v>
      </c>
      <c r="D254" s="133">
        <v>0</v>
      </c>
      <c r="E254" s="133">
        <v>0</v>
      </c>
      <c r="F254" s="133">
        <v>0</v>
      </c>
      <c r="G254" s="133">
        <v>0</v>
      </c>
      <c r="H254" s="133">
        <v>0</v>
      </c>
      <c r="I254" s="133">
        <v>0</v>
      </c>
      <c r="J254" s="133">
        <v>0</v>
      </c>
      <c r="K254" s="133">
        <v>0</v>
      </c>
      <c r="L254" s="133">
        <v>0</v>
      </c>
      <c r="M254" s="133">
        <v>0</v>
      </c>
      <c r="N254" s="133">
        <v>0</v>
      </c>
    </row>
    <row r="255" spans="1:14" ht="33" customHeight="1" thickBot="1" x14ac:dyDescent="0.25">
      <c r="A255" s="81" t="s">
        <v>283</v>
      </c>
      <c r="B255" s="136">
        <v>0</v>
      </c>
      <c r="C255" s="136">
        <v>0</v>
      </c>
      <c r="D255" s="136">
        <v>0</v>
      </c>
      <c r="E255" s="136">
        <v>0</v>
      </c>
      <c r="F255" s="136">
        <v>0</v>
      </c>
      <c r="G255" s="136">
        <v>0</v>
      </c>
      <c r="H255" s="136">
        <v>0</v>
      </c>
      <c r="I255" s="136">
        <v>0</v>
      </c>
      <c r="J255" s="136">
        <v>0</v>
      </c>
      <c r="K255" s="136">
        <v>0</v>
      </c>
      <c r="L255" s="136">
        <v>0</v>
      </c>
      <c r="M255" s="136">
        <v>0</v>
      </c>
      <c r="N255" s="167">
        <v>0</v>
      </c>
    </row>
    <row r="256" spans="1:14" ht="33" customHeight="1" thickBot="1" x14ac:dyDescent="0.25">
      <c r="A256" s="132" t="s">
        <v>284</v>
      </c>
      <c r="B256" s="133">
        <v>2775</v>
      </c>
      <c r="C256" s="133">
        <v>0</v>
      </c>
      <c r="D256" s="133">
        <v>0</v>
      </c>
      <c r="E256" s="133">
        <v>0</v>
      </c>
      <c r="F256" s="133">
        <v>0</v>
      </c>
      <c r="G256" s="133">
        <v>0</v>
      </c>
      <c r="H256" s="133">
        <v>0</v>
      </c>
      <c r="I256" s="133">
        <v>0</v>
      </c>
      <c r="J256" s="133">
        <v>0</v>
      </c>
      <c r="K256" s="133">
        <v>0</v>
      </c>
      <c r="L256" s="133">
        <v>0</v>
      </c>
      <c r="M256" s="133">
        <v>0</v>
      </c>
      <c r="N256" s="133">
        <v>2775</v>
      </c>
    </row>
    <row r="257" spans="1:14" ht="33" customHeight="1" x14ac:dyDescent="0.2">
      <c r="A257" s="80" t="s">
        <v>285</v>
      </c>
      <c r="B257" s="129">
        <v>0</v>
      </c>
      <c r="C257" s="129">
        <v>0</v>
      </c>
      <c r="D257" s="129">
        <v>0</v>
      </c>
      <c r="E257" s="129">
        <v>0</v>
      </c>
      <c r="F257" s="129">
        <v>0</v>
      </c>
      <c r="G257" s="129">
        <v>0</v>
      </c>
      <c r="H257" s="129">
        <v>0</v>
      </c>
      <c r="I257" s="129">
        <v>0</v>
      </c>
      <c r="J257" s="129">
        <v>0</v>
      </c>
      <c r="K257" s="129">
        <v>0</v>
      </c>
      <c r="L257" s="129">
        <v>0</v>
      </c>
      <c r="M257" s="129">
        <v>0</v>
      </c>
      <c r="N257" s="167">
        <v>0</v>
      </c>
    </row>
    <row r="258" spans="1:14" ht="33" customHeight="1" x14ac:dyDescent="0.2">
      <c r="A258" s="80" t="s">
        <v>286</v>
      </c>
      <c r="B258" s="129">
        <v>2775</v>
      </c>
      <c r="C258" s="129">
        <v>0</v>
      </c>
      <c r="D258" s="129">
        <v>0</v>
      </c>
      <c r="E258" s="129">
        <v>0</v>
      </c>
      <c r="F258" s="129">
        <v>0</v>
      </c>
      <c r="G258" s="129">
        <v>0</v>
      </c>
      <c r="H258" s="129">
        <v>0</v>
      </c>
      <c r="I258" s="129">
        <v>0</v>
      </c>
      <c r="J258" s="129">
        <v>0</v>
      </c>
      <c r="K258" s="129">
        <v>0</v>
      </c>
      <c r="L258" s="129">
        <v>0</v>
      </c>
      <c r="M258" s="129">
        <v>0</v>
      </c>
      <c r="N258" s="167">
        <v>2775</v>
      </c>
    </row>
    <row r="259" spans="1:14" ht="33" customHeight="1" x14ac:dyDescent="0.2">
      <c r="A259" s="80" t="s">
        <v>287</v>
      </c>
      <c r="B259" s="129">
        <v>0</v>
      </c>
      <c r="C259" s="129">
        <v>0</v>
      </c>
      <c r="D259" s="129">
        <v>0</v>
      </c>
      <c r="E259" s="129">
        <v>0</v>
      </c>
      <c r="F259" s="129">
        <v>0</v>
      </c>
      <c r="G259" s="129">
        <v>0</v>
      </c>
      <c r="H259" s="129">
        <v>0</v>
      </c>
      <c r="I259" s="129">
        <v>0</v>
      </c>
      <c r="J259" s="129">
        <v>0</v>
      </c>
      <c r="K259" s="129">
        <v>0</v>
      </c>
      <c r="L259" s="129">
        <v>0</v>
      </c>
      <c r="M259" s="129">
        <v>0</v>
      </c>
      <c r="N259" s="167">
        <v>0</v>
      </c>
    </row>
    <row r="260" spans="1:14" ht="33" customHeight="1" x14ac:dyDescent="0.2">
      <c r="A260" s="80" t="s">
        <v>288</v>
      </c>
      <c r="B260" s="129">
        <v>0</v>
      </c>
      <c r="C260" s="129">
        <v>0</v>
      </c>
      <c r="D260" s="129">
        <v>0</v>
      </c>
      <c r="E260" s="129">
        <v>0</v>
      </c>
      <c r="F260" s="129">
        <v>0</v>
      </c>
      <c r="G260" s="129">
        <v>0</v>
      </c>
      <c r="H260" s="129">
        <v>0</v>
      </c>
      <c r="I260" s="129">
        <v>0</v>
      </c>
      <c r="J260" s="129">
        <v>0</v>
      </c>
      <c r="K260" s="129">
        <v>0</v>
      </c>
      <c r="L260" s="129">
        <v>0</v>
      </c>
      <c r="M260" s="129">
        <v>0</v>
      </c>
      <c r="N260" s="167">
        <v>0</v>
      </c>
    </row>
    <row r="261" spans="1:14" ht="33" customHeight="1" x14ac:dyDescent="0.2">
      <c r="A261" s="80" t="s">
        <v>289</v>
      </c>
      <c r="B261" s="129">
        <v>0</v>
      </c>
      <c r="C261" s="129">
        <v>0</v>
      </c>
      <c r="D261" s="129">
        <v>0</v>
      </c>
      <c r="E261" s="129">
        <v>0</v>
      </c>
      <c r="F261" s="129">
        <v>0</v>
      </c>
      <c r="G261" s="129">
        <v>0</v>
      </c>
      <c r="H261" s="129">
        <v>0</v>
      </c>
      <c r="I261" s="129">
        <v>0</v>
      </c>
      <c r="J261" s="129">
        <v>0</v>
      </c>
      <c r="K261" s="129">
        <v>0</v>
      </c>
      <c r="L261" s="129">
        <v>0</v>
      </c>
      <c r="M261" s="129">
        <v>0</v>
      </c>
      <c r="N261" s="167">
        <v>0</v>
      </c>
    </row>
    <row r="262" spans="1:14" ht="33" customHeight="1" x14ac:dyDescent="0.2">
      <c r="A262" s="80" t="s">
        <v>290</v>
      </c>
      <c r="B262" s="129">
        <v>0</v>
      </c>
      <c r="C262" s="129">
        <v>0</v>
      </c>
      <c r="D262" s="129">
        <v>0</v>
      </c>
      <c r="E262" s="129">
        <v>0</v>
      </c>
      <c r="F262" s="129">
        <v>0</v>
      </c>
      <c r="G262" s="129">
        <v>0</v>
      </c>
      <c r="H262" s="129">
        <v>0</v>
      </c>
      <c r="I262" s="129">
        <v>0</v>
      </c>
      <c r="J262" s="129">
        <v>0</v>
      </c>
      <c r="K262" s="129">
        <v>0</v>
      </c>
      <c r="L262" s="129">
        <v>0</v>
      </c>
      <c r="M262" s="129">
        <v>0</v>
      </c>
      <c r="N262" s="167">
        <v>0</v>
      </c>
    </row>
    <row r="263" spans="1:14" ht="33" customHeight="1" x14ac:dyDescent="0.2">
      <c r="A263" s="80" t="s">
        <v>291</v>
      </c>
      <c r="B263" s="129">
        <v>0</v>
      </c>
      <c r="C263" s="129">
        <v>0</v>
      </c>
      <c r="D263" s="129">
        <v>0</v>
      </c>
      <c r="E263" s="129">
        <v>0</v>
      </c>
      <c r="F263" s="129">
        <v>0</v>
      </c>
      <c r="G263" s="129">
        <v>0</v>
      </c>
      <c r="H263" s="129">
        <v>0</v>
      </c>
      <c r="I263" s="129">
        <v>0</v>
      </c>
      <c r="J263" s="129">
        <v>0</v>
      </c>
      <c r="K263" s="129">
        <v>0</v>
      </c>
      <c r="L263" s="129">
        <v>0</v>
      </c>
      <c r="M263" s="129">
        <v>0</v>
      </c>
      <c r="N263" s="167">
        <v>0</v>
      </c>
    </row>
    <row r="264" spans="1:14" ht="33" customHeight="1" x14ac:dyDescent="0.2">
      <c r="A264" s="80" t="s">
        <v>292</v>
      </c>
      <c r="B264" s="129">
        <v>0</v>
      </c>
      <c r="C264" s="129">
        <v>0</v>
      </c>
      <c r="D264" s="129">
        <v>0</v>
      </c>
      <c r="E264" s="129">
        <v>0</v>
      </c>
      <c r="F264" s="129">
        <v>0</v>
      </c>
      <c r="G264" s="129">
        <v>0</v>
      </c>
      <c r="H264" s="129">
        <v>0</v>
      </c>
      <c r="I264" s="129">
        <v>0</v>
      </c>
      <c r="J264" s="129">
        <v>0</v>
      </c>
      <c r="K264" s="129">
        <v>0</v>
      </c>
      <c r="L264" s="129">
        <v>0</v>
      </c>
      <c r="M264" s="129">
        <v>0</v>
      </c>
      <c r="N264" s="167">
        <v>0</v>
      </c>
    </row>
    <row r="265" spans="1:14" ht="33" customHeight="1" x14ac:dyDescent="0.2">
      <c r="A265" s="80" t="s">
        <v>293</v>
      </c>
      <c r="B265" s="129">
        <v>0</v>
      </c>
      <c r="C265" s="129">
        <v>0</v>
      </c>
      <c r="D265" s="129">
        <v>0</v>
      </c>
      <c r="E265" s="129">
        <v>0</v>
      </c>
      <c r="F265" s="129">
        <v>0</v>
      </c>
      <c r="G265" s="129">
        <v>0</v>
      </c>
      <c r="H265" s="129">
        <v>0</v>
      </c>
      <c r="I265" s="129">
        <v>0</v>
      </c>
      <c r="J265" s="129">
        <v>0</v>
      </c>
      <c r="K265" s="129">
        <v>0</v>
      </c>
      <c r="L265" s="129">
        <v>0</v>
      </c>
      <c r="M265" s="129">
        <v>0</v>
      </c>
      <c r="N265" s="167">
        <v>0</v>
      </c>
    </row>
    <row r="266" spans="1:14" ht="33" customHeight="1" thickBot="1" x14ac:dyDescent="0.25">
      <c r="A266" s="80" t="s">
        <v>294</v>
      </c>
      <c r="B266" s="129">
        <v>0</v>
      </c>
      <c r="C266" s="129">
        <v>0</v>
      </c>
      <c r="D266" s="129">
        <v>0</v>
      </c>
      <c r="E266" s="129">
        <v>0</v>
      </c>
      <c r="F266" s="129">
        <v>0</v>
      </c>
      <c r="G266" s="129">
        <v>0</v>
      </c>
      <c r="H266" s="129">
        <v>0</v>
      </c>
      <c r="I266" s="129">
        <v>0</v>
      </c>
      <c r="J266" s="129">
        <v>0</v>
      </c>
      <c r="K266" s="129">
        <v>0</v>
      </c>
      <c r="L266" s="129">
        <v>0</v>
      </c>
      <c r="M266" s="129">
        <v>0</v>
      </c>
      <c r="N266" s="167">
        <v>0</v>
      </c>
    </row>
    <row r="267" spans="1:14" ht="33" customHeight="1" thickBot="1" x14ac:dyDescent="0.25">
      <c r="A267" s="132" t="s">
        <v>295</v>
      </c>
      <c r="B267" s="133">
        <v>0</v>
      </c>
      <c r="C267" s="133">
        <v>0</v>
      </c>
      <c r="D267" s="133">
        <v>0</v>
      </c>
      <c r="E267" s="133">
        <v>0</v>
      </c>
      <c r="F267" s="133">
        <v>0</v>
      </c>
      <c r="G267" s="133">
        <v>0</v>
      </c>
      <c r="H267" s="133">
        <v>0</v>
      </c>
      <c r="I267" s="133">
        <v>0</v>
      </c>
      <c r="J267" s="133">
        <v>0</v>
      </c>
      <c r="K267" s="133">
        <v>0</v>
      </c>
      <c r="L267" s="133">
        <v>0</v>
      </c>
      <c r="M267" s="133">
        <v>0</v>
      </c>
      <c r="N267" s="133">
        <v>0</v>
      </c>
    </row>
    <row r="268" spans="1:14" ht="33" customHeight="1" x14ac:dyDescent="0.2">
      <c r="A268" s="80" t="s">
        <v>296</v>
      </c>
      <c r="B268" s="129">
        <v>0</v>
      </c>
      <c r="C268" s="129">
        <v>0</v>
      </c>
      <c r="D268" s="129">
        <v>0</v>
      </c>
      <c r="E268" s="129">
        <v>0</v>
      </c>
      <c r="F268" s="129">
        <v>0</v>
      </c>
      <c r="G268" s="129">
        <v>0</v>
      </c>
      <c r="H268" s="129">
        <v>0</v>
      </c>
      <c r="I268" s="129">
        <v>0</v>
      </c>
      <c r="J268" s="129">
        <v>0</v>
      </c>
      <c r="K268" s="129">
        <v>0</v>
      </c>
      <c r="L268" s="129">
        <v>0</v>
      </c>
      <c r="M268" s="129">
        <v>0</v>
      </c>
      <c r="N268" s="167">
        <v>0</v>
      </c>
    </row>
    <row r="269" spans="1:14" ht="33" customHeight="1" x14ac:dyDescent="0.2">
      <c r="A269" s="80" t="s">
        <v>297</v>
      </c>
      <c r="B269" s="129">
        <v>0</v>
      </c>
      <c r="C269" s="129">
        <v>0</v>
      </c>
      <c r="D269" s="129">
        <v>0</v>
      </c>
      <c r="E269" s="129">
        <v>0</v>
      </c>
      <c r="F269" s="129">
        <v>0</v>
      </c>
      <c r="G269" s="129">
        <v>0</v>
      </c>
      <c r="H269" s="129">
        <v>0</v>
      </c>
      <c r="I269" s="129">
        <v>0</v>
      </c>
      <c r="J269" s="129">
        <v>0</v>
      </c>
      <c r="K269" s="129">
        <v>0</v>
      </c>
      <c r="L269" s="129">
        <v>0</v>
      </c>
      <c r="M269" s="129">
        <v>0</v>
      </c>
      <c r="N269" s="167">
        <v>0</v>
      </c>
    </row>
    <row r="270" spans="1:14" ht="33" customHeight="1" x14ac:dyDescent="0.2">
      <c r="A270" s="80" t="s">
        <v>298</v>
      </c>
      <c r="B270" s="129">
        <v>0</v>
      </c>
      <c r="C270" s="129">
        <v>0</v>
      </c>
      <c r="D270" s="129">
        <v>0</v>
      </c>
      <c r="E270" s="129">
        <v>0</v>
      </c>
      <c r="F270" s="129">
        <v>0</v>
      </c>
      <c r="G270" s="129">
        <v>0</v>
      </c>
      <c r="H270" s="129">
        <v>0</v>
      </c>
      <c r="I270" s="129">
        <v>0</v>
      </c>
      <c r="J270" s="129">
        <v>0</v>
      </c>
      <c r="K270" s="129">
        <v>0</v>
      </c>
      <c r="L270" s="129">
        <v>0</v>
      </c>
      <c r="M270" s="129">
        <v>0</v>
      </c>
      <c r="N270" s="167">
        <v>0</v>
      </c>
    </row>
    <row r="271" spans="1:14" ht="33" customHeight="1" x14ac:dyDescent="0.2">
      <c r="A271" s="80" t="s">
        <v>299</v>
      </c>
      <c r="B271" s="129">
        <v>0</v>
      </c>
      <c r="C271" s="129">
        <v>0</v>
      </c>
      <c r="D271" s="129">
        <v>0</v>
      </c>
      <c r="E271" s="129">
        <v>0</v>
      </c>
      <c r="F271" s="129">
        <v>0</v>
      </c>
      <c r="G271" s="129">
        <v>0</v>
      </c>
      <c r="H271" s="129">
        <v>0</v>
      </c>
      <c r="I271" s="129">
        <v>0</v>
      </c>
      <c r="J271" s="129">
        <v>0</v>
      </c>
      <c r="K271" s="129">
        <v>0</v>
      </c>
      <c r="L271" s="129">
        <v>0</v>
      </c>
      <c r="M271" s="129">
        <v>0</v>
      </c>
      <c r="N271" s="167">
        <v>0</v>
      </c>
    </row>
    <row r="272" spans="1:14" ht="33" customHeight="1" x14ac:dyDescent="0.2">
      <c r="A272" s="80" t="s">
        <v>300</v>
      </c>
      <c r="B272" s="129">
        <v>0</v>
      </c>
      <c r="C272" s="129">
        <v>0</v>
      </c>
      <c r="D272" s="129">
        <v>0</v>
      </c>
      <c r="E272" s="129">
        <v>0</v>
      </c>
      <c r="F272" s="129">
        <v>0</v>
      </c>
      <c r="G272" s="129">
        <v>0</v>
      </c>
      <c r="H272" s="129">
        <v>0</v>
      </c>
      <c r="I272" s="129">
        <v>0</v>
      </c>
      <c r="J272" s="129">
        <v>0</v>
      </c>
      <c r="K272" s="129">
        <v>0</v>
      </c>
      <c r="L272" s="129">
        <v>0</v>
      </c>
      <c r="M272" s="129">
        <v>0</v>
      </c>
      <c r="N272" s="167">
        <v>0</v>
      </c>
    </row>
    <row r="273" spans="1:14" ht="33" customHeight="1" x14ac:dyDescent="0.2">
      <c r="A273" s="80" t="s">
        <v>301</v>
      </c>
      <c r="B273" s="129">
        <v>0</v>
      </c>
      <c r="C273" s="129">
        <v>0</v>
      </c>
      <c r="D273" s="129">
        <v>0</v>
      </c>
      <c r="E273" s="129">
        <v>0</v>
      </c>
      <c r="F273" s="129">
        <v>0</v>
      </c>
      <c r="G273" s="129">
        <v>0</v>
      </c>
      <c r="H273" s="129">
        <v>0</v>
      </c>
      <c r="I273" s="129">
        <v>0</v>
      </c>
      <c r="J273" s="129">
        <v>0</v>
      </c>
      <c r="K273" s="129">
        <v>0</v>
      </c>
      <c r="L273" s="129">
        <v>0</v>
      </c>
      <c r="M273" s="129">
        <v>0</v>
      </c>
      <c r="N273" s="167">
        <v>0</v>
      </c>
    </row>
    <row r="274" spans="1:14" ht="33" customHeight="1" thickBot="1" x14ac:dyDescent="0.25">
      <c r="A274" s="80" t="s">
        <v>302</v>
      </c>
      <c r="B274" s="129">
        <v>0</v>
      </c>
      <c r="C274" s="129">
        <v>0</v>
      </c>
      <c r="D274" s="129">
        <v>0</v>
      </c>
      <c r="E274" s="129">
        <v>0</v>
      </c>
      <c r="F274" s="129">
        <v>0</v>
      </c>
      <c r="G274" s="129">
        <v>0</v>
      </c>
      <c r="H274" s="129">
        <v>0</v>
      </c>
      <c r="I274" s="129">
        <v>0</v>
      </c>
      <c r="J274" s="129">
        <v>0</v>
      </c>
      <c r="K274" s="129">
        <v>0</v>
      </c>
      <c r="L274" s="129">
        <v>0</v>
      </c>
      <c r="M274" s="129">
        <v>0</v>
      </c>
      <c r="N274" s="167">
        <v>0</v>
      </c>
    </row>
    <row r="275" spans="1:14" ht="33" customHeight="1" thickBot="1" x14ac:dyDescent="0.25">
      <c r="A275" s="132" t="s">
        <v>303</v>
      </c>
      <c r="B275" s="133">
        <v>287595</v>
      </c>
      <c r="C275" s="133">
        <v>267973.38</v>
      </c>
      <c r="D275" s="133">
        <v>326778.64400000003</v>
      </c>
      <c r="E275" s="133">
        <v>307338.90700000006</v>
      </c>
      <c r="F275" s="133">
        <v>298428.87600000005</v>
      </c>
      <c r="G275" s="133">
        <v>325952.40700000001</v>
      </c>
      <c r="H275" s="133">
        <v>347865.16399999999</v>
      </c>
      <c r="I275" s="133">
        <v>349405.07900000003</v>
      </c>
      <c r="J275" s="133">
        <v>325327.32099999994</v>
      </c>
      <c r="K275" s="133">
        <v>359532.34400000004</v>
      </c>
      <c r="L275" s="133">
        <v>341867.02100000001</v>
      </c>
      <c r="M275" s="133">
        <v>299870.45799999998</v>
      </c>
      <c r="N275" s="133">
        <v>3837934.6009999998</v>
      </c>
    </row>
    <row r="276" spans="1:14" ht="33" customHeight="1" x14ac:dyDescent="0.2">
      <c r="A276" s="80" t="s">
        <v>304</v>
      </c>
      <c r="B276" s="129">
        <v>24777</v>
      </c>
      <c r="C276" s="129">
        <v>22551.989999999998</v>
      </c>
      <c r="D276" s="129">
        <v>29020.019999999997</v>
      </c>
      <c r="E276" s="129">
        <v>26324.830000000005</v>
      </c>
      <c r="F276" s="129">
        <v>24821.56</v>
      </c>
      <c r="G276" s="129">
        <v>28267.055</v>
      </c>
      <c r="H276" s="129">
        <v>28889.719999999998</v>
      </c>
      <c r="I276" s="129">
        <v>27695.34</v>
      </c>
      <c r="J276" s="129">
        <v>27733.309999999994</v>
      </c>
      <c r="K276" s="129">
        <v>28146.59</v>
      </c>
      <c r="L276" s="129">
        <v>30310.875000000004</v>
      </c>
      <c r="M276" s="129">
        <v>31152.840000000007</v>
      </c>
      <c r="N276" s="167">
        <v>329691.13</v>
      </c>
    </row>
    <row r="277" spans="1:14" ht="33" customHeight="1" x14ac:dyDescent="0.2">
      <c r="A277" s="80" t="s">
        <v>305</v>
      </c>
      <c r="B277" s="129">
        <v>2017</v>
      </c>
      <c r="C277" s="129">
        <v>1491.6</v>
      </c>
      <c r="D277" s="129">
        <v>1089</v>
      </c>
      <c r="E277" s="129">
        <v>3283</v>
      </c>
      <c r="F277" s="129">
        <v>2010.2</v>
      </c>
      <c r="G277" s="129">
        <v>1651</v>
      </c>
      <c r="H277" s="129">
        <v>1816.2</v>
      </c>
      <c r="I277" s="129">
        <v>2323.1999999999998</v>
      </c>
      <c r="J277" s="129">
        <v>2868.8</v>
      </c>
      <c r="K277" s="129">
        <v>1644.2</v>
      </c>
      <c r="L277" s="129">
        <v>1988.8</v>
      </c>
      <c r="M277" s="129">
        <v>1414.6</v>
      </c>
      <c r="N277" s="167">
        <v>23597.599999999999</v>
      </c>
    </row>
    <row r="278" spans="1:14" ht="33" customHeight="1" x14ac:dyDescent="0.2">
      <c r="A278" s="80" t="s">
        <v>306</v>
      </c>
      <c r="B278" s="129">
        <v>2659</v>
      </c>
      <c r="C278" s="129">
        <v>1085</v>
      </c>
      <c r="D278" s="129">
        <v>1696</v>
      </c>
      <c r="E278" s="129">
        <v>2993</v>
      </c>
      <c r="F278" s="129">
        <v>3687</v>
      </c>
      <c r="G278" s="129">
        <v>2504.8000000000002</v>
      </c>
      <c r="H278" s="129">
        <v>3159.2</v>
      </c>
      <c r="I278" s="129">
        <v>3072</v>
      </c>
      <c r="J278" s="129">
        <v>4031.6</v>
      </c>
      <c r="K278" s="129">
        <v>2451</v>
      </c>
      <c r="L278" s="129">
        <v>1904</v>
      </c>
      <c r="M278" s="129">
        <v>3368</v>
      </c>
      <c r="N278" s="167">
        <v>32610.6</v>
      </c>
    </row>
    <row r="279" spans="1:14" ht="33" customHeight="1" x14ac:dyDescent="0.2">
      <c r="A279" s="80" t="s">
        <v>307</v>
      </c>
      <c r="B279" s="129">
        <v>134602</v>
      </c>
      <c r="C279" s="129">
        <v>115960.35999999999</v>
      </c>
      <c r="D279" s="129">
        <v>152872.44899999999</v>
      </c>
      <c r="E279" s="129">
        <v>138132.69200000004</v>
      </c>
      <c r="F279" s="129">
        <v>137272.196</v>
      </c>
      <c r="G279" s="129">
        <v>147267.31700000001</v>
      </c>
      <c r="H279" s="129">
        <v>154208.54399999999</v>
      </c>
      <c r="I279" s="129">
        <v>165541.17000000001</v>
      </c>
      <c r="J279" s="129">
        <v>157104.986</v>
      </c>
      <c r="K279" s="129">
        <v>173231.18400000001</v>
      </c>
      <c r="L279" s="129">
        <v>167526.28599999999</v>
      </c>
      <c r="M279" s="129">
        <v>141749.318</v>
      </c>
      <c r="N279" s="167">
        <v>1785468.5020000001</v>
      </c>
    </row>
    <row r="280" spans="1:14" ht="33" customHeight="1" x14ac:dyDescent="0.2">
      <c r="A280" s="80" t="s">
        <v>308</v>
      </c>
      <c r="B280" s="129">
        <v>0</v>
      </c>
      <c r="C280" s="129">
        <v>0</v>
      </c>
      <c r="D280" s="129">
        <v>0</v>
      </c>
      <c r="E280" s="129">
        <v>0</v>
      </c>
      <c r="F280" s="129">
        <v>0</v>
      </c>
      <c r="G280" s="129">
        <v>0</v>
      </c>
      <c r="H280" s="129">
        <v>0</v>
      </c>
      <c r="I280" s="129">
        <v>0</v>
      </c>
      <c r="J280" s="129">
        <v>0</v>
      </c>
      <c r="K280" s="129">
        <v>0</v>
      </c>
      <c r="L280" s="129">
        <v>0</v>
      </c>
      <c r="M280" s="129">
        <v>0</v>
      </c>
      <c r="N280" s="167">
        <v>0</v>
      </c>
    </row>
    <row r="281" spans="1:14" ht="33" customHeight="1" x14ac:dyDescent="0.2">
      <c r="A281" s="80" t="s">
        <v>309</v>
      </c>
      <c r="B281" s="129">
        <v>9065</v>
      </c>
      <c r="C281" s="129">
        <v>8173.7</v>
      </c>
      <c r="D281" s="129">
        <v>10893.54</v>
      </c>
      <c r="E281" s="129">
        <v>9199.2800000000007</v>
      </c>
      <c r="F281" s="129">
        <v>8477.4699999999993</v>
      </c>
      <c r="G281" s="129">
        <v>9678.18</v>
      </c>
      <c r="H281" s="129">
        <v>9973.7900000000009</v>
      </c>
      <c r="I281" s="129">
        <v>9382.0400000000009</v>
      </c>
      <c r="J281" s="129">
        <v>8065.99</v>
      </c>
      <c r="K281" s="129">
        <v>9477.2000000000007</v>
      </c>
      <c r="L281" s="129">
        <v>4815.03</v>
      </c>
      <c r="M281" s="129">
        <v>8301.2000000000007</v>
      </c>
      <c r="N281" s="167">
        <v>105502.42</v>
      </c>
    </row>
    <row r="282" spans="1:14" ht="33" customHeight="1" x14ac:dyDescent="0.2">
      <c r="A282" s="80" t="s">
        <v>310</v>
      </c>
      <c r="B282" s="129">
        <v>85495</v>
      </c>
      <c r="C282" s="129">
        <v>85065.62000000001</v>
      </c>
      <c r="D282" s="129">
        <v>92182.05</v>
      </c>
      <c r="E282" s="129">
        <v>90226.804999999993</v>
      </c>
      <c r="F282" s="129">
        <v>94321.43</v>
      </c>
      <c r="G282" s="129">
        <v>101042.015</v>
      </c>
      <c r="H282" s="129">
        <v>110958.59999999999</v>
      </c>
      <c r="I282" s="129">
        <v>99470.199000000008</v>
      </c>
      <c r="J282" s="129">
        <v>90705.344999999987</v>
      </c>
      <c r="K282" s="129">
        <v>98026.260000000009</v>
      </c>
      <c r="L282" s="129">
        <v>105620.35999999999</v>
      </c>
      <c r="M282" s="129">
        <v>83866.369999999981</v>
      </c>
      <c r="N282" s="167">
        <v>1136980.0539999998</v>
      </c>
    </row>
    <row r="283" spans="1:14" ht="33" customHeight="1" x14ac:dyDescent="0.2">
      <c r="A283" s="80" t="s">
        <v>311</v>
      </c>
      <c r="B283" s="129">
        <v>0</v>
      </c>
      <c r="C283" s="129">
        <v>0</v>
      </c>
      <c r="D283" s="129">
        <v>0</v>
      </c>
      <c r="E283" s="129">
        <v>0</v>
      </c>
      <c r="F283" s="129">
        <v>0</v>
      </c>
      <c r="G283" s="129">
        <v>0</v>
      </c>
      <c r="H283" s="129">
        <v>0</v>
      </c>
      <c r="I283" s="129">
        <v>0</v>
      </c>
      <c r="J283" s="129">
        <v>0</v>
      </c>
      <c r="K283" s="129">
        <v>0</v>
      </c>
      <c r="L283" s="129">
        <v>0</v>
      </c>
      <c r="M283" s="129">
        <v>0</v>
      </c>
      <c r="N283" s="167">
        <v>0</v>
      </c>
    </row>
    <row r="284" spans="1:14" ht="33" customHeight="1" x14ac:dyDescent="0.2">
      <c r="A284" s="80" t="s">
        <v>312</v>
      </c>
      <c r="B284" s="129">
        <v>0</v>
      </c>
      <c r="C284" s="129">
        <v>0</v>
      </c>
      <c r="D284" s="129">
        <v>0</v>
      </c>
      <c r="E284" s="129">
        <v>0</v>
      </c>
      <c r="F284" s="129">
        <v>0</v>
      </c>
      <c r="G284" s="129">
        <v>0</v>
      </c>
      <c r="H284" s="129">
        <v>0</v>
      </c>
      <c r="I284" s="129">
        <v>0</v>
      </c>
      <c r="J284" s="129">
        <v>0</v>
      </c>
      <c r="K284" s="129">
        <v>0</v>
      </c>
      <c r="L284" s="129">
        <v>0</v>
      </c>
      <c r="M284" s="129">
        <v>0</v>
      </c>
      <c r="N284" s="167">
        <v>0</v>
      </c>
    </row>
    <row r="285" spans="1:14" ht="33" customHeight="1" x14ac:dyDescent="0.2">
      <c r="A285" s="80" t="s">
        <v>313</v>
      </c>
      <c r="B285" s="129">
        <v>0</v>
      </c>
      <c r="C285" s="129">
        <v>0</v>
      </c>
      <c r="D285" s="129">
        <v>0</v>
      </c>
      <c r="E285" s="129">
        <v>0</v>
      </c>
      <c r="F285" s="129">
        <v>0</v>
      </c>
      <c r="G285" s="129">
        <v>0</v>
      </c>
      <c r="H285" s="129">
        <v>0</v>
      </c>
      <c r="I285" s="129">
        <v>0</v>
      </c>
      <c r="J285" s="129">
        <v>0</v>
      </c>
      <c r="K285" s="129">
        <v>0</v>
      </c>
      <c r="L285" s="129">
        <v>0</v>
      </c>
      <c r="M285" s="129">
        <v>0</v>
      </c>
      <c r="N285" s="167">
        <v>0</v>
      </c>
    </row>
    <row r="286" spans="1:14" ht="33" customHeight="1" x14ac:dyDescent="0.2">
      <c r="A286" s="80" t="s">
        <v>314</v>
      </c>
      <c r="B286" s="129">
        <v>0</v>
      </c>
      <c r="C286" s="129">
        <v>0</v>
      </c>
      <c r="D286" s="129">
        <v>0</v>
      </c>
      <c r="E286" s="129">
        <v>0</v>
      </c>
      <c r="F286" s="129">
        <v>0</v>
      </c>
      <c r="G286" s="129">
        <v>0</v>
      </c>
      <c r="H286" s="129">
        <v>0</v>
      </c>
      <c r="I286" s="129">
        <v>0</v>
      </c>
      <c r="J286" s="129">
        <v>0</v>
      </c>
      <c r="K286" s="129">
        <v>0</v>
      </c>
      <c r="L286" s="129">
        <v>0</v>
      </c>
      <c r="M286" s="129">
        <v>0</v>
      </c>
      <c r="N286" s="167">
        <v>0</v>
      </c>
    </row>
    <row r="287" spans="1:14" ht="33" customHeight="1" x14ac:dyDescent="0.2">
      <c r="A287" s="80" t="s">
        <v>315</v>
      </c>
      <c r="B287" s="129">
        <v>28980</v>
      </c>
      <c r="C287" s="129">
        <v>33645.11</v>
      </c>
      <c r="D287" s="129">
        <v>39025.584999999999</v>
      </c>
      <c r="E287" s="129">
        <v>37179.300000000003</v>
      </c>
      <c r="F287" s="129">
        <v>27839.019999999997</v>
      </c>
      <c r="G287" s="129">
        <v>35542.04</v>
      </c>
      <c r="H287" s="129">
        <v>38859.11</v>
      </c>
      <c r="I287" s="129">
        <v>41921.130000000005</v>
      </c>
      <c r="J287" s="129">
        <v>34817.29</v>
      </c>
      <c r="K287" s="129">
        <v>46555.91</v>
      </c>
      <c r="L287" s="129">
        <v>29701.67</v>
      </c>
      <c r="M287" s="129">
        <v>30018.129999999997</v>
      </c>
      <c r="N287" s="167">
        <v>424084.29499999998</v>
      </c>
    </row>
    <row r="288" spans="1:14" ht="33" customHeight="1" x14ac:dyDescent="0.2">
      <c r="A288" s="80" t="s">
        <v>316</v>
      </c>
      <c r="B288" s="129">
        <v>0</v>
      </c>
      <c r="C288" s="129">
        <v>0</v>
      </c>
      <c r="D288" s="129">
        <v>0</v>
      </c>
      <c r="E288" s="129">
        <v>0</v>
      </c>
      <c r="F288" s="129">
        <v>0</v>
      </c>
      <c r="G288" s="129">
        <v>0</v>
      </c>
      <c r="H288" s="129">
        <v>0</v>
      </c>
      <c r="I288" s="129">
        <v>0</v>
      </c>
      <c r="J288" s="129">
        <v>0</v>
      </c>
      <c r="K288" s="129">
        <v>0</v>
      </c>
      <c r="L288" s="129">
        <v>0</v>
      </c>
      <c r="M288" s="129">
        <v>0</v>
      </c>
      <c r="N288" s="167">
        <v>0</v>
      </c>
    </row>
    <row r="289" spans="1:14" ht="33" customHeight="1" x14ac:dyDescent="0.2">
      <c r="A289" s="80" t="s">
        <v>317</v>
      </c>
      <c r="B289" s="129">
        <v>0</v>
      </c>
      <c r="C289" s="129">
        <v>0</v>
      </c>
      <c r="D289" s="129">
        <v>0</v>
      </c>
      <c r="E289" s="129">
        <v>0</v>
      </c>
      <c r="F289" s="129">
        <v>0</v>
      </c>
      <c r="G289" s="129">
        <v>0</v>
      </c>
      <c r="H289" s="129">
        <v>0</v>
      </c>
      <c r="I289" s="129">
        <v>0</v>
      </c>
      <c r="J289" s="129">
        <v>0</v>
      </c>
      <c r="K289" s="129">
        <v>0</v>
      </c>
      <c r="L289" s="129">
        <v>0</v>
      </c>
      <c r="M289" s="129">
        <v>0</v>
      </c>
      <c r="N289" s="167">
        <v>0</v>
      </c>
    </row>
    <row r="290" spans="1:14" ht="33" customHeight="1" thickBot="1" x14ac:dyDescent="0.25">
      <c r="A290" s="80" t="s">
        <v>318</v>
      </c>
      <c r="B290" s="129">
        <v>0</v>
      </c>
      <c r="C290" s="129">
        <v>0</v>
      </c>
      <c r="D290" s="129">
        <v>0</v>
      </c>
      <c r="E290" s="129">
        <v>0</v>
      </c>
      <c r="F290" s="129">
        <v>0</v>
      </c>
      <c r="G290" s="129">
        <v>0</v>
      </c>
      <c r="H290" s="129">
        <v>0</v>
      </c>
      <c r="I290" s="129">
        <v>0</v>
      </c>
      <c r="J290" s="129">
        <v>0</v>
      </c>
      <c r="K290" s="129">
        <v>0</v>
      </c>
      <c r="L290" s="129">
        <v>0</v>
      </c>
      <c r="M290" s="129">
        <v>0</v>
      </c>
      <c r="N290" s="167">
        <v>0</v>
      </c>
    </row>
    <row r="291" spans="1:14" ht="33" customHeight="1" thickBot="1" x14ac:dyDescent="0.25">
      <c r="A291" s="132" t="s">
        <v>319</v>
      </c>
      <c r="B291" s="133">
        <v>0</v>
      </c>
      <c r="C291" s="133">
        <v>0</v>
      </c>
      <c r="D291" s="133">
        <v>0</v>
      </c>
      <c r="E291" s="133">
        <v>0</v>
      </c>
      <c r="F291" s="133">
        <v>0</v>
      </c>
      <c r="G291" s="133">
        <v>0</v>
      </c>
      <c r="H291" s="133">
        <v>0</v>
      </c>
      <c r="I291" s="133">
        <v>0</v>
      </c>
      <c r="J291" s="133">
        <v>0</v>
      </c>
      <c r="K291" s="133">
        <v>0</v>
      </c>
      <c r="L291" s="133">
        <v>0</v>
      </c>
      <c r="M291" s="133">
        <v>0</v>
      </c>
      <c r="N291" s="133">
        <v>0</v>
      </c>
    </row>
    <row r="292" spans="1:14" ht="33" customHeight="1" x14ac:dyDescent="0.2">
      <c r="A292" s="80" t="s">
        <v>320</v>
      </c>
      <c r="B292" s="129">
        <v>0</v>
      </c>
      <c r="C292" s="129">
        <v>0</v>
      </c>
      <c r="D292" s="129">
        <v>0</v>
      </c>
      <c r="E292" s="129">
        <v>0</v>
      </c>
      <c r="F292" s="129">
        <v>0</v>
      </c>
      <c r="G292" s="129">
        <v>0</v>
      </c>
      <c r="H292" s="129">
        <v>0</v>
      </c>
      <c r="I292" s="129">
        <v>0</v>
      </c>
      <c r="J292" s="129">
        <v>0</v>
      </c>
      <c r="K292" s="129">
        <v>0</v>
      </c>
      <c r="L292" s="129">
        <v>0</v>
      </c>
      <c r="M292" s="129">
        <v>0</v>
      </c>
      <c r="N292" s="167">
        <v>0</v>
      </c>
    </row>
    <row r="293" spans="1:14" ht="33" customHeight="1" x14ac:dyDescent="0.2">
      <c r="A293" s="80" t="s">
        <v>321</v>
      </c>
      <c r="B293" s="129">
        <v>0</v>
      </c>
      <c r="C293" s="129">
        <v>0</v>
      </c>
      <c r="D293" s="129">
        <v>0</v>
      </c>
      <c r="E293" s="129">
        <v>0</v>
      </c>
      <c r="F293" s="129">
        <v>0</v>
      </c>
      <c r="G293" s="129">
        <v>0</v>
      </c>
      <c r="H293" s="129">
        <v>0</v>
      </c>
      <c r="I293" s="129">
        <v>0</v>
      </c>
      <c r="J293" s="129">
        <v>0</v>
      </c>
      <c r="K293" s="129">
        <v>0</v>
      </c>
      <c r="L293" s="129">
        <v>0</v>
      </c>
      <c r="M293" s="129">
        <v>0</v>
      </c>
      <c r="N293" s="167">
        <v>0</v>
      </c>
    </row>
    <row r="294" spans="1:14" ht="33" customHeight="1" x14ac:dyDescent="0.2">
      <c r="A294" s="80" t="s">
        <v>322</v>
      </c>
      <c r="B294" s="129">
        <v>0</v>
      </c>
      <c r="C294" s="129">
        <v>0</v>
      </c>
      <c r="D294" s="129">
        <v>0</v>
      </c>
      <c r="E294" s="129">
        <v>0</v>
      </c>
      <c r="F294" s="129">
        <v>0</v>
      </c>
      <c r="G294" s="129">
        <v>0</v>
      </c>
      <c r="H294" s="129">
        <v>0</v>
      </c>
      <c r="I294" s="129">
        <v>0</v>
      </c>
      <c r="J294" s="129">
        <v>0</v>
      </c>
      <c r="K294" s="129">
        <v>0</v>
      </c>
      <c r="L294" s="129">
        <v>0</v>
      </c>
      <c r="M294" s="129">
        <v>0</v>
      </c>
      <c r="N294" s="167">
        <v>0</v>
      </c>
    </row>
    <row r="295" spans="1:14" ht="33" customHeight="1" x14ac:dyDescent="0.2">
      <c r="A295" s="80" t="s">
        <v>323</v>
      </c>
      <c r="B295" s="129">
        <v>0</v>
      </c>
      <c r="C295" s="129">
        <v>0</v>
      </c>
      <c r="D295" s="129">
        <v>0</v>
      </c>
      <c r="E295" s="129">
        <v>0</v>
      </c>
      <c r="F295" s="129">
        <v>0</v>
      </c>
      <c r="G295" s="129">
        <v>0</v>
      </c>
      <c r="H295" s="129">
        <v>0</v>
      </c>
      <c r="I295" s="129">
        <v>0</v>
      </c>
      <c r="J295" s="129">
        <v>0</v>
      </c>
      <c r="K295" s="129">
        <v>0</v>
      </c>
      <c r="L295" s="129">
        <v>0</v>
      </c>
      <c r="M295" s="129">
        <v>0</v>
      </c>
      <c r="N295" s="167">
        <v>0</v>
      </c>
    </row>
    <row r="296" spans="1:14" ht="33" customHeight="1" x14ac:dyDescent="0.2">
      <c r="A296" s="80" t="s">
        <v>324</v>
      </c>
      <c r="B296" s="129">
        <v>0</v>
      </c>
      <c r="C296" s="129">
        <v>0</v>
      </c>
      <c r="D296" s="129">
        <v>0</v>
      </c>
      <c r="E296" s="129">
        <v>0</v>
      </c>
      <c r="F296" s="129">
        <v>0</v>
      </c>
      <c r="G296" s="129">
        <v>0</v>
      </c>
      <c r="H296" s="129">
        <v>0</v>
      </c>
      <c r="I296" s="129">
        <v>0</v>
      </c>
      <c r="J296" s="129">
        <v>0</v>
      </c>
      <c r="K296" s="129">
        <v>0</v>
      </c>
      <c r="L296" s="129">
        <v>0</v>
      </c>
      <c r="M296" s="129">
        <v>0</v>
      </c>
      <c r="N296" s="167">
        <v>0</v>
      </c>
    </row>
    <row r="297" spans="1:14" ht="33" customHeight="1" thickBot="1" x14ac:dyDescent="0.25">
      <c r="A297" s="80" t="s">
        <v>255</v>
      </c>
      <c r="B297" s="129">
        <v>0</v>
      </c>
      <c r="C297" s="129">
        <v>0</v>
      </c>
      <c r="D297" s="129">
        <v>0</v>
      </c>
      <c r="E297" s="129">
        <v>0</v>
      </c>
      <c r="F297" s="129">
        <v>0</v>
      </c>
      <c r="G297" s="129">
        <v>0</v>
      </c>
      <c r="H297" s="129">
        <v>0</v>
      </c>
      <c r="I297" s="129">
        <v>0</v>
      </c>
      <c r="J297" s="129">
        <v>0</v>
      </c>
      <c r="K297" s="129">
        <v>0</v>
      </c>
      <c r="L297" s="129">
        <v>0</v>
      </c>
      <c r="M297" s="129">
        <v>0</v>
      </c>
      <c r="N297" s="167">
        <v>0</v>
      </c>
    </row>
    <row r="298" spans="1:14" ht="33" customHeight="1" thickBot="1" x14ac:dyDescent="0.25">
      <c r="A298" s="132" t="s">
        <v>325</v>
      </c>
      <c r="B298" s="133">
        <v>0</v>
      </c>
      <c r="C298" s="133">
        <v>0</v>
      </c>
      <c r="D298" s="133">
        <v>0</v>
      </c>
      <c r="E298" s="133">
        <v>0</v>
      </c>
      <c r="F298" s="133">
        <v>0</v>
      </c>
      <c r="G298" s="133">
        <v>0</v>
      </c>
      <c r="H298" s="133">
        <v>0</v>
      </c>
      <c r="I298" s="133">
        <v>0</v>
      </c>
      <c r="J298" s="133">
        <v>0</v>
      </c>
      <c r="K298" s="133">
        <v>0</v>
      </c>
      <c r="L298" s="133">
        <v>0</v>
      </c>
      <c r="M298" s="133">
        <v>0</v>
      </c>
      <c r="N298" s="133">
        <v>0</v>
      </c>
    </row>
    <row r="299" spans="1:14" ht="33" customHeight="1" x14ac:dyDescent="0.2">
      <c r="A299" s="80" t="s">
        <v>326</v>
      </c>
      <c r="B299" s="129">
        <v>0</v>
      </c>
      <c r="C299" s="129">
        <v>0</v>
      </c>
      <c r="D299" s="129">
        <v>0</v>
      </c>
      <c r="E299" s="129">
        <v>0</v>
      </c>
      <c r="F299" s="129">
        <v>0</v>
      </c>
      <c r="G299" s="129">
        <v>0</v>
      </c>
      <c r="H299" s="129">
        <v>0</v>
      </c>
      <c r="I299" s="129">
        <v>0</v>
      </c>
      <c r="J299" s="129">
        <v>0</v>
      </c>
      <c r="K299" s="129">
        <v>0</v>
      </c>
      <c r="L299" s="129">
        <v>0</v>
      </c>
      <c r="M299" s="129">
        <v>0</v>
      </c>
      <c r="N299" s="129">
        <v>0</v>
      </c>
    </row>
    <row r="300" spans="1:14" ht="33" customHeight="1" x14ac:dyDescent="0.2">
      <c r="A300" s="80" t="s">
        <v>327</v>
      </c>
      <c r="B300" s="129">
        <v>0</v>
      </c>
      <c r="C300" s="129">
        <v>0</v>
      </c>
      <c r="D300" s="129">
        <v>0</v>
      </c>
      <c r="E300" s="129">
        <v>0</v>
      </c>
      <c r="F300" s="129">
        <v>0</v>
      </c>
      <c r="G300" s="129">
        <v>0</v>
      </c>
      <c r="H300" s="129">
        <v>0</v>
      </c>
      <c r="I300" s="129">
        <v>0</v>
      </c>
      <c r="J300" s="129">
        <v>0</v>
      </c>
      <c r="K300" s="129">
        <v>0</v>
      </c>
      <c r="L300" s="129">
        <v>0</v>
      </c>
      <c r="M300" s="129">
        <v>0</v>
      </c>
      <c r="N300" s="129">
        <v>0</v>
      </c>
    </row>
    <row r="301" spans="1:14" ht="33" customHeight="1" x14ac:dyDescent="0.2">
      <c r="A301" s="80" t="s">
        <v>328</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thickBot="1" x14ac:dyDescent="0.25">
      <c r="A302" s="80" t="s">
        <v>255</v>
      </c>
      <c r="B302" s="129">
        <v>0</v>
      </c>
      <c r="C302" s="129">
        <v>0</v>
      </c>
      <c r="D302" s="129">
        <v>0</v>
      </c>
      <c r="E302" s="129">
        <v>0</v>
      </c>
      <c r="F302" s="129">
        <v>0</v>
      </c>
      <c r="G302" s="129">
        <v>0</v>
      </c>
      <c r="H302" s="129">
        <v>0</v>
      </c>
      <c r="I302" s="129">
        <v>0</v>
      </c>
      <c r="J302" s="129">
        <v>0</v>
      </c>
      <c r="K302" s="129">
        <v>0</v>
      </c>
      <c r="L302" s="129">
        <v>0</v>
      </c>
      <c r="M302" s="129">
        <v>0</v>
      </c>
      <c r="N302" s="129">
        <v>0</v>
      </c>
    </row>
    <row r="303" spans="1:14" ht="33" customHeight="1" thickBot="1" x14ac:dyDescent="0.25">
      <c r="A303" s="132" t="s">
        <v>367</v>
      </c>
      <c r="B303" s="133">
        <v>0</v>
      </c>
      <c r="C303" s="133">
        <v>0</v>
      </c>
      <c r="D303" s="133">
        <v>0</v>
      </c>
      <c r="E303" s="133">
        <v>0</v>
      </c>
      <c r="F303" s="133">
        <v>0</v>
      </c>
      <c r="G303" s="133">
        <v>0</v>
      </c>
      <c r="H303" s="133">
        <v>0</v>
      </c>
      <c r="I303" s="133">
        <v>0</v>
      </c>
      <c r="J303" s="133">
        <v>0</v>
      </c>
      <c r="K303" s="133">
        <v>0</v>
      </c>
      <c r="L303" s="133">
        <v>0</v>
      </c>
      <c r="M303" s="133">
        <v>0</v>
      </c>
      <c r="N303" s="133">
        <v>0</v>
      </c>
    </row>
    <row r="304" spans="1:14" ht="33" customHeight="1" x14ac:dyDescent="0.2">
      <c r="A304" s="80" t="s">
        <v>330</v>
      </c>
      <c r="B304" s="129">
        <v>0</v>
      </c>
      <c r="C304" s="129">
        <v>0</v>
      </c>
      <c r="D304" s="129">
        <v>0</v>
      </c>
      <c r="E304" s="129">
        <v>0</v>
      </c>
      <c r="F304" s="129">
        <v>0</v>
      </c>
      <c r="G304" s="129">
        <v>0</v>
      </c>
      <c r="H304" s="129">
        <v>0</v>
      </c>
      <c r="I304" s="129">
        <v>0</v>
      </c>
      <c r="J304" s="129">
        <v>0</v>
      </c>
      <c r="K304" s="129">
        <v>0</v>
      </c>
      <c r="L304" s="129">
        <v>0</v>
      </c>
      <c r="M304" s="129">
        <v>0</v>
      </c>
      <c r="N304" s="167">
        <v>0</v>
      </c>
    </row>
    <row r="305" spans="1:14" ht="33" customHeight="1" x14ac:dyDescent="0.2">
      <c r="A305" s="80" t="s">
        <v>331</v>
      </c>
      <c r="B305" s="129">
        <v>0</v>
      </c>
      <c r="C305" s="129">
        <v>0</v>
      </c>
      <c r="D305" s="129">
        <v>0</v>
      </c>
      <c r="E305" s="129">
        <v>0</v>
      </c>
      <c r="F305" s="129">
        <v>0</v>
      </c>
      <c r="G305" s="129">
        <v>0</v>
      </c>
      <c r="H305" s="129">
        <v>0</v>
      </c>
      <c r="I305" s="129">
        <v>0</v>
      </c>
      <c r="J305" s="129">
        <v>0</v>
      </c>
      <c r="K305" s="129">
        <v>0</v>
      </c>
      <c r="L305" s="129">
        <v>0</v>
      </c>
      <c r="M305" s="129">
        <v>0</v>
      </c>
      <c r="N305" s="167">
        <v>0</v>
      </c>
    </row>
    <row r="306" spans="1:14" ht="33" customHeight="1" x14ac:dyDescent="0.2">
      <c r="A306" s="80" t="s">
        <v>332</v>
      </c>
      <c r="B306" s="129">
        <v>0</v>
      </c>
      <c r="C306" s="129">
        <v>0</v>
      </c>
      <c r="D306" s="129">
        <v>0</v>
      </c>
      <c r="E306" s="129">
        <v>0</v>
      </c>
      <c r="F306" s="129">
        <v>0</v>
      </c>
      <c r="G306" s="129">
        <v>0</v>
      </c>
      <c r="H306" s="129">
        <v>0</v>
      </c>
      <c r="I306" s="129">
        <v>0</v>
      </c>
      <c r="J306" s="129">
        <v>0</v>
      </c>
      <c r="K306" s="129">
        <v>0</v>
      </c>
      <c r="L306" s="129">
        <v>0</v>
      </c>
      <c r="M306" s="129">
        <v>0</v>
      </c>
      <c r="N306" s="167">
        <v>0</v>
      </c>
    </row>
    <row r="307" spans="1:14" ht="33" customHeight="1" x14ac:dyDescent="0.2">
      <c r="A307" s="80" t="s">
        <v>333</v>
      </c>
      <c r="B307" s="129">
        <v>0</v>
      </c>
      <c r="C307" s="129">
        <v>0</v>
      </c>
      <c r="D307" s="129">
        <v>0</v>
      </c>
      <c r="E307" s="129">
        <v>0</v>
      </c>
      <c r="F307" s="129">
        <v>0</v>
      </c>
      <c r="G307" s="129">
        <v>0</v>
      </c>
      <c r="H307" s="129">
        <v>0</v>
      </c>
      <c r="I307" s="129">
        <v>0</v>
      </c>
      <c r="J307" s="129">
        <v>0</v>
      </c>
      <c r="K307" s="129">
        <v>0</v>
      </c>
      <c r="L307" s="129">
        <v>0</v>
      </c>
      <c r="M307" s="129">
        <v>0</v>
      </c>
      <c r="N307" s="167">
        <v>0</v>
      </c>
    </row>
    <row r="308" spans="1:14" ht="33" customHeight="1" x14ac:dyDescent="0.2">
      <c r="A308" s="80" t="s">
        <v>334</v>
      </c>
      <c r="B308" s="129">
        <v>0</v>
      </c>
      <c r="C308" s="129">
        <v>0</v>
      </c>
      <c r="D308" s="129">
        <v>0</v>
      </c>
      <c r="E308" s="129">
        <v>0</v>
      </c>
      <c r="F308" s="129">
        <v>0</v>
      </c>
      <c r="G308" s="129">
        <v>0</v>
      </c>
      <c r="H308" s="129">
        <v>0</v>
      </c>
      <c r="I308" s="129">
        <v>0</v>
      </c>
      <c r="J308" s="129">
        <v>0</v>
      </c>
      <c r="K308" s="129">
        <v>0</v>
      </c>
      <c r="L308" s="129">
        <v>0</v>
      </c>
      <c r="M308" s="129">
        <v>0</v>
      </c>
      <c r="N308" s="167">
        <v>0</v>
      </c>
    </row>
    <row r="309" spans="1:14" ht="33" customHeight="1" x14ac:dyDescent="0.2">
      <c r="A309" s="80" t="s">
        <v>335</v>
      </c>
      <c r="B309" s="129">
        <v>0</v>
      </c>
      <c r="C309" s="129">
        <v>0</v>
      </c>
      <c r="D309" s="129">
        <v>0</v>
      </c>
      <c r="E309" s="129">
        <v>0</v>
      </c>
      <c r="F309" s="129">
        <v>0</v>
      </c>
      <c r="G309" s="129">
        <v>0</v>
      </c>
      <c r="H309" s="129">
        <v>0</v>
      </c>
      <c r="I309" s="129">
        <v>0</v>
      </c>
      <c r="J309" s="129">
        <v>0</v>
      </c>
      <c r="K309" s="129">
        <v>0</v>
      </c>
      <c r="L309" s="129">
        <v>0</v>
      </c>
      <c r="M309" s="129">
        <v>0</v>
      </c>
      <c r="N309" s="167">
        <v>0</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67">
        <v>0</v>
      </c>
    </row>
    <row r="311" spans="1:14" ht="33" customHeight="1" thickBot="1" x14ac:dyDescent="0.25">
      <c r="A311" s="80" t="s">
        <v>255</v>
      </c>
      <c r="B311" s="129">
        <v>0</v>
      </c>
      <c r="C311" s="129">
        <v>0</v>
      </c>
      <c r="D311" s="129">
        <v>0</v>
      </c>
      <c r="E311" s="129">
        <v>0</v>
      </c>
      <c r="F311" s="129">
        <v>0</v>
      </c>
      <c r="G311" s="129">
        <v>0</v>
      </c>
      <c r="H311" s="129">
        <v>0</v>
      </c>
      <c r="I311" s="129">
        <v>0</v>
      </c>
      <c r="J311" s="129">
        <v>0</v>
      </c>
      <c r="K311" s="129">
        <v>0</v>
      </c>
      <c r="L311" s="129">
        <v>0</v>
      </c>
      <c r="M311" s="129">
        <v>0</v>
      </c>
      <c r="N311" s="167">
        <v>0</v>
      </c>
    </row>
    <row r="312" spans="1:14" ht="33" customHeight="1" thickBot="1" x14ac:dyDescent="0.25">
      <c r="A312" s="132" t="s">
        <v>336</v>
      </c>
      <c r="B312" s="133">
        <v>32188</v>
      </c>
      <c r="C312" s="133">
        <v>11485.67</v>
      </c>
      <c r="D312" s="133">
        <v>24025.82</v>
      </c>
      <c r="E312" s="133">
        <v>30025.29</v>
      </c>
      <c r="F312" s="133">
        <v>35661.360000000001</v>
      </c>
      <c r="G312" s="133">
        <v>32953.21</v>
      </c>
      <c r="H312" s="133">
        <v>33765.300000000003</v>
      </c>
      <c r="I312" s="133">
        <v>33212.14</v>
      </c>
      <c r="J312" s="133">
        <v>28299.05</v>
      </c>
      <c r="K312" s="133">
        <v>29205.22</v>
      </c>
      <c r="L312" s="133">
        <v>36954.770000000004</v>
      </c>
      <c r="M312" s="133">
        <v>34352.86</v>
      </c>
      <c r="N312" s="133">
        <v>362128.69</v>
      </c>
    </row>
    <row r="313" spans="1:14" ht="33" customHeight="1" x14ac:dyDescent="0.2">
      <c r="A313" s="80" t="s">
        <v>337</v>
      </c>
      <c r="B313" s="129">
        <v>24666</v>
      </c>
      <c r="C313" s="129">
        <v>7325</v>
      </c>
      <c r="D313" s="129">
        <v>18474</v>
      </c>
      <c r="E313" s="129">
        <v>22875</v>
      </c>
      <c r="F313" s="129">
        <v>26060</v>
      </c>
      <c r="G313" s="129">
        <v>23249</v>
      </c>
      <c r="H313" s="129">
        <v>24774</v>
      </c>
      <c r="I313" s="129">
        <v>23873</v>
      </c>
      <c r="J313" s="129">
        <v>19524</v>
      </c>
      <c r="K313" s="129">
        <v>26200</v>
      </c>
      <c r="L313" s="129">
        <v>27650</v>
      </c>
      <c r="M313" s="129">
        <v>26825</v>
      </c>
      <c r="N313" s="167">
        <v>271495</v>
      </c>
    </row>
    <row r="314" spans="1:14" ht="33" customHeight="1" x14ac:dyDescent="0.2">
      <c r="A314" s="80" t="s">
        <v>338</v>
      </c>
      <c r="B314" s="129">
        <v>7522</v>
      </c>
      <c r="C314" s="129">
        <v>4160.67</v>
      </c>
      <c r="D314" s="129">
        <v>5551.82</v>
      </c>
      <c r="E314" s="129">
        <v>7150.29</v>
      </c>
      <c r="F314" s="129">
        <v>9601.36</v>
      </c>
      <c r="G314" s="129">
        <v>9704.2099999999991</v>
      </c>
      <c r="H314" s="129">
        <v>8991.2999999999993</v>
      </c>
      <c r="I314" s="129">
        <v>9339.14</v>
      </c>
      <c r="J314" s="129">
        <v>8775.0499999999993</v>
      </c>
      <c r="K314" s="129">
        <v>3005.22</v>
      </c>
      <c r="L314" s="129">
        <v>9304.77</v>
      </c>
      <c r="M314" s="129">
        <v>7527.86</v>
      </c>
      <c r="N314" s="167">
        <v>90633.69</v>
      </c>
    </row>
    <row r="315" spans="1:14" ht="33" customHeight="1" thickBot="1" x14ac:dyDescent="0.25">
      <c r="A315" s="80" t="s">
        <v>255</v>
      </c>
      <c r="B315" s="129">
        <v>0</v>
      </c>
      <c r="C315" s="129">
        <v>0</v>
      </c>
      <c r="D315" s="129">
        <v>0</v>
      </c>
      <c r="E315" s="129">
        <v>0</v>
      </c>
      <c r="F315" s="129">
        <v>0</v>
      </c>
      <c r="G315" s="129">
        <v>0</v>
      </c>
      <c r="H315" s="129">
        <v>0</v>
      </c>
      <c r="I315" s="129">
        <v>0</v>
      </c>
      <c r="J315" s="129">
        <v>0</v>
      </c>
      <c r="K315" s="129">
        <v>0</v>
      </c>
      <c r="L315" s="129">
        <v>0</v>
      </c>
      <c r="M315" s="129">
        <v>0</v>
      </c>
      <c r="N315" s="167">
        <v>0</v>
      </c>
    </row>
    <row r="316" spans="1:14" ht="33" customHeight="1" thickBot="1" x14ac:dyDescent="0.25">
      <c r="A316" s="132" t="s">
        <v>339</v>
      </c>
      <c r="B316" s="133">
        <v>1750</v>
      </c>
      <c r="C316" s="133">
        <v>1675</v>
      </c>
      <c r="D316" s="133">
        <v>2600</v>
      </c>
      <c r="E316" s="133">
        <v>2197</v>
      </c>
      <c r="F316" s="133">
        <v>2073</v>
      </c>
      <c r="G316" s="133">
        <v>2200</v>
      </c>
      <c r="H316" s="133">
        <v>2421</v>
      </c>
      <c r="I316" s="133">
        <v>1898</v>
      </c>
      <c r="J316" s="133">
        <v>1400</v>
      </c>
      <c r="K316" s="133">
        <v>1548</v>
      </c>
      <c r="L316" s="133">
        <v>1750</v>
      </c>
      <c r="M316" s="133">
        <v>2775</v>
      </c>
      <c r="N316" s="133">
        <v>24287</v>
      </c>
    </row>
    <row r="317" spans="1:14" ht="33" customHeight="1" thickBot="1" x14ac:dyDescent="0.25">
      <c r="A317" s="81" t="s">
        <v>339</v>
      </c>
      <c r="B317" s="138">
        <v>1750</v>
      </c>
      <c r="C317" s="138">
        <v>1675</v>
      </c>
      <c r="D317" s="138">
        <v>2600</v>
      </c>
      <c r="E317" s="138">
        <v>2197</v>
      </c>
      <c r="F317" s="138">
        <v>2073</v>
      </c>
      <c r="G317" s="138">
        <v>2200</v>
      </c>
      <c r="H317" s="138">
        <v>2421</v>
      </c>
      <c r="I317" s="138">
        <v>1898</v>
      </c>
      <c r="J317" s="138">
        <v>1400</v>
      </c>
      <c r="K317" s="138">
        <v>1548</v>
      </c>
      <c r="L317" s="138">
        <v>1750</v>
      </c>
      <c r="M317" s="138">
        <v>2775</v>
      </c>
      <c r="N317" s="168">
        <v>24287</v>
      </c>
    </row>
    <row r="318" spans="1:14" ht="33" customHeight="1" thickBot="1" x14ac:dyDescent="0.25">
      <c r="A318" s="169" t="s">
        <v>250</v>
      </c>
      <c r="B318" s="141">
        <v>334168</v>
      </c>
      <c r="C318" s="141">
        <v>288334.05</v>
      </c>
      <c r="D318" s="141">
        <v>362639.46400000004</v>
      </c>
      <c r="E318" s="141">
        <v>347436.19700000004</v>
      </c>
      <c r="F318" s="141">
        <v>345298.23600000003</v>
      </c>
      <c r="G318" s="141">
        <v>370374.61700000003</v>
      </c>
      <c r="H318" s="141">
        <v>393006.46399999998</v>
      </c>
      <c r="I318" s="141">
        <v>393060.21900000004</v>
      </c>
      <c r="J318" s="141">
        <v>364041.37099999993</v>
      </c>
      <c r="K318" s="141">
        <v>400250.56400000001</v>
      </c>
      <c r="L318" s="141">
        <v>385471.79100000003</v>
      </c>
      <c r="M318" s="141">
        <v>344963.31799999997</v>
      </c>
      <c r="N318" s="141">
        <v>4329044.2910000002</v>
      </c>
    </row>
    <row r="319" spans="1:14" ht="33" customHeight="1" x14ac:dyDescent="0.2"/>
    <row r="320" spans="1:14" ht="33" customHeight="1" x14ac:dyDescent="0.2">
      <c r="A320" s="85"/>
    </row>
    <row r="321" spans="1:14" ht="33" customHeight="1" x14ac:dyDescent="0.2">
      <c r="A321" s="220" t="s">
        <v>415</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24" t="s">
        <v>237</v>
      </c>
      <c r="B323" s="125" t="s">
        <v>238</v>
      </c>
      <c r="C323" s="125" t="s">
        <v>239</v>
      </c>
      <c r="D323" s="125" t="s">
        <v>240</v>
      </c>
      <c r="E323" s="125" t="s">
        <v>241</v>
      </c>
      <c r="F323" s="125" t="s">
        <v>242</v>
      </c>
      <c r="G323" s="125" t="s">
        <v>243</v>
      </c>
      <c r="H323" s="125" t="s">
        <v>244</v>
      </c>
      <c r="I323" s="125" t="s">
        <v>245</v>
      </c>
      <c r="J323" s="125" t="s">
        <v>246</v>
      </c>
      <c r="K323" s="125" t="s">
        <v>247</v>
      </c>
      <c r="L323" s="125" t="s">
        <v>248</v>
      </c>
      <c r="M323" s="125" t="s">
        <v>249</v>
      </c>
      <c r="N323" s="126" t="s">
        <v>250</v>
      </c>
    </row>
    <row r="324" spans="1:14" ht="33" customHeight="1" thickBot="1" x14ac:dyDescent="0.25">
      <c r="A324" s="132" t="s">
        <v>251</v>
      </c>
      <c r="B324" s="133">
        <v>0</v>
      </c>
      <c r="C324" s="133">
        <v>0</v>
      </c>
      <c r="D324" s="133">
        <v>0</v>
      </c>
      <c r="E324" s="133">
        <v>0</v>
      </c>
      <c r="F324" s="133">
        <v>0</v>
      </c>
      <c r="G324" s="133">
        <v>0</v>
      </c>
      <c r="H324" s="133">
        <v>0</v>
      </c>
      <c r="I324" s="133">
        <v>0</v>
      </c>
      <c r="J324" s="133">
        <v>0</v>
      </c>
      <c r="K324" s="133">
        <v>0</v>
      </c>
      <c r="L324" s="133">
        <v>0</v>
      </c>
      <c r="M324" s="133">
        <v>0</v>
      </c>
      <c r="N324" s="133">
        <v>0</v>
      </c>
    </row>
    <row r="325" spans="1:14" ht="33" customHeight="1" x14ac:dyDescent="0.2">
      <c r="A325" s="77" t="s">
        <v>252</v>
      </c>
      <c r="B325" s="129">
        <v>0</v>
      </c>
      <c r="C325" s="129">
        <v>0</v>
      </c>
      <c r="D325" s="129">
        <v>0</v>
      </c>
      <c r="E325" s="129">
        <v>0</v>
      </c>
      <c r="F325" s="129">
        <v>0</v>
      </c>
      <c r="G325" s="129">
        <v>0</v>
      </c>
      <c r="H325" s="129">
        <v>0</v>
      </c>
      <c r="I325" s="129">
        <v>0</v>
      </c>
      <c r="J325" s="129">
        <v>0</v>
      </c>
      <c r="K325" s="129">
        <v>0</v>
      </c>
      <c r="L325" s="129">
        <v>0</v>
      </c>
      <c r="M325" s="129">
        <v>0</v>
      </c>
      <c r="N325" s="131">
        <v>0</v>
      </c>
    </row>
    <row r="326" spans="1:14" ht="33" customHeight="1" x14ac:dyDescent="0.2">
      <c r="A326" s="77" t="s">
        <v>234</v>
      </c>
      <c r="B326" s="129">
        <v>0</v>
      </c>
      <c r="C326" s="129">
        <v>0</v>
      </c>
      <c r="D326" s="129">
        <v>0</v>
      </c>
      <c r="E326" s="129">
        <v>0</v>
      </c>
      <c r="F326" s="129">
        <v>0</v>
      </c>
      <c r="G326" s="129">
        <v>0</v>
      </c>
      <c r="H326" s="129">
        <v>0</v>
      </c>
      <c r="I326" s="129">
        <v>0</v>
      </c>
      <c r="J326" s="129">
        <v>0</v>
      </c>
      <c r="K326" s="129">
        <v>0</v>
      </c>
      <c r="L326" s="129">
        <v>0</v>
      </c>
      <c r="M326" s="129">
        <v>0</v>
      </c>
      <c r="N326" s="131">
        <v>0</v>
      </c>
    </row>
    <row r="327" spans="1:14" ht="33" customHeight="1" x14ac:dyDescent="0.2">
      <c r="A327" s="77" t="s">
        <v>253</v>
      </c>
      <c r="B327" s="129">
        <v>0</v>
      </c>
      <c r="C327" s="129">
        <v>0</v>
      </c>
      <c r="D327" s="129">
        <v>0</v>
      </c>
      <c r="E327" s="129">
        <v>0</v>
      </c>
      <c r="F327" s="129">
        <v>0</v>
      </c>
      <c r="G327" s="129">
        <v>0</v>
      </c>
      <c r="H327" s="129">
        <v>0</v>
      </c>
      <c r="I327" s="129">
        <v>0</v>
      </c>
      <c r="J327" s="129">
        <v>0</v>
      </c>
      <c r="K327" s="129">
        <v>0</v>
      </c>
      <c r="L327" s="129">
        <v>0</v>
      </c>
      <c r="M327" s="129">
        <v>0</v>
      </c>
      <c r="N327" s="131">
        <v>0</v>
      </c>
    </row>
    <row r="328" spans="1:14" ht="33" customHeight="1" x14ac:dyDescent="0.2">
      <c r="A328" s="78" t="s">
        <v>254</v>
      </c>
      <c r="B328" s="129">
        <v>0</v>
      </c>
      <c r="C328" s="129">
        <v>0</v>
      </c>
      <c r="D328" s="129">
        <v>0</v>
      </c>
      <c r="E328" s="129">
        <v>0</v>
      </c>
      <c r="F328" s="129">
        <v>0</v>
      </c>
      <c r="G328" s="129">
        <v>0</v>
      </c>
      <c r="H328" s="129">
        <v>0</v>
      </c>
      <c r="I328" s="129">
        <v>0</v>
      </c>
      <c r="J328" s="129">
        <v>0</v>
      </c>
      <c r="K328" s="129">
        <v>0</v>
      </c>
      <c r="L328" s="129">
        <v>0</v>
      </c>
      <c r="M328" s="129">
        <v>0</v>
      </c>
      <c r="N328" s="131">
        <v>0</v>
      </c>
    </row>
    <row r="329" spans="1:14" ht="33" customHeight="1" thickBot="1" x14ac:dyDescent="0.25">
      <c r="A329" s="79" t="s">
        <v>255</v>
      </c>
      <c r="B329" s="131">
        <v>0</v>
      </c>
      <c r="C329" s="129">
        <v>0</v>
      </c>
      <c r="D329" s="129">
        <v>0</v>
      </c>
      <c r="E329" s="129">
        <v>0</v>
      </c>
      <c r="F329" s="131">
        <v>0</v>
      </c>
      <c r="G329" s="129">
        <v>0</v>
      </c>
      <c r="H329" s="129">
        <v>0</v>
      </c>
      <c r="I329" s="129">
        <v>0</v>
      </c>
      <c r="J329" s="131">
        <v>0</v>
      </c>
      <c r="K329" s="129">
        <v>0</v>
      </c>
      <c r="L329" s="129">
        <v>0</v>
      </c>
      <c r="M329" s="129">
        <v>0</v>
      </c>
      <c r="N329" s="131">
        <v>0</v>
      </c>
    </row>
    <row r="330" spans="1:14" ht="33" customHeight="1" thickBot="1" x14ac:dyDescent="0.25">
      <c r="A330" s="132" t="s">
        <v>256</v>
      </c>
      <c r="B330" s="133">
        <v>0</v>
      </c>
      <c r="C330" s="133">
        <v>0</v>
      </c>
      <c r="D330" s="133">
        <v>0</v>
      </c>
      <c r="E330" s="133">
        <v>0</v>
      </c>
      <c r="F330" s="133">
        <v>2134.5</v>
      </c>
      <c r="G330" s="133">
        <v>10429.870000000001</v>
      </c>
      <c r="H330" s="133">
        <v>10112.64</v>
      </c>
      <c r="I330" s="133">
        <v>12588.299999999997</v>
      </c>
      <c r="J330" s="133">
        <v>8879.32</v>
      </c>
      <c r="K330" s="133">
        <v>4962.4399999999996</v>
      </c>
      <c r="L330" s="133">
        <v>5689.02</v>
      </c>
      <c r="M330" s="133">
        <v>2006.02</v>
      </c>
      <c r="N330" s="133">
        <v>56802.109999999993</v>
      </c>
    </row>
    <row r="331" spans="1:14" ht="33" customHeight="1" x14ac:dyDescent="0.2">
      <c r="A331" s="80" t="s">
        <v>257</v>
      </c>
      <c r="B331" s="129">
        <v>0</v>
      </c>
      <c r="C331" s="129">
        <v>0</v>
      </c>
      <c r="D331" s="129">
        <v>0</v>
      </c>
      <c r="E331" s="129">
        <v>0</v>
      </c>
      <c r="F331" s="129">
        <v>0</v>
      </c>
      <c r="G331" s="129">
        <v>0</v>
      </c>
      <c r="H331" s="129">
        <v>0</v>
      </c>
      <c r="I331" s="129">
        <v>0</v>
      </c>
      <c r="J331" s="129">
        <v>0</v>
      </c>
      <c r="K331" s="129">
        <v>0</v>
      </c>
      <c r="L331" s="129">
        <v>0</v>
      </c>
      <c r="M331" s="129">
        <v>0</v>
      </c>
      <c r="N331" s="131">
        <v>0</v>
      </c>
    </row>
    <row r="332" spans="1:14" ht="33" customHeight="1" x14ac:dyDescent="0.2">
      <c r="A332" s="80" t="s">
        <v>258</v>
      </c>
      <c r="B332" s="129">
        <v>0</v>
      </c>
      <c r="C332" s="129">
        <v>0</v>
      </c>
      <c r="D332" s="129">
        <v>0</v>
      </c>
      <c r="E332" s="129">
        <v>0</v>
      </c>
      <c r="F332" s="129">
        <v>0</v>
      </c>
      <c r="G332" s="129">
        <v>0</v>
      </c>
      <c r="H332" s="129">
        <v>0</v>
      </c>
      <c r="I332" s="129">
        <v>0</v>
      </c>
      <c r="J332" s="129">
        <v>0</v>
      </c>
      <c r="K332" s="129">
        <v>0</v>
      </c>
      <c r="L332" s="129">
        <v>0</v>
      </c>
      <c r="M332" s="129">
        <v>0</v>
      </c>
      <c r="N332" s="131">
        <v>0</v>
      </c>
    </row>
    <row r="333" spans="1:14" ht="33" customHeight="1" x14ac:dyDescent="0.2">
      <c r="A333" s="80" t="s">
        <v>259</v>
      </c>
      <c r="B333" s="129">
        <v>0</v>
      </c>
      <c r="C333" s="129">
        <v>0</v>
      </c>
      <c r="D333" s="129">
        <v>0</v>
      </c>
      <c r="E333" s="129">
        <v>0</v>
      </c>
      <c r="F333" s="129">
        <v>0</v>
      </c>
      <c r="G333" s="129">
        <v>0</v>
      </c>
      <c r="H333" s="129">
        <v>0</v>
      </c>
      <c r="I333" s="129">
        <v>0</v>
      </c>
      <c r="J333" s="129">
        <v>0</v>
      </c>
      <c r="K333" s="129">
        <v>0</v>
      </c>
      <c r="L333" s="129">
        <v>0</v>
      </c>
      <c r="M333" s="129">
        <v>0</v>
      </c>
      <c r="N333" s="131">
        <v>0</v>
      </c>
    </row>
    <row r="334" spans="1:14" ht="33" customHeight="1" x14ac:dyDescent="0.2">
      <c r="A334" s="80" t="s">
        <v>260</v>
      </c>
      <c r="B334" s="129">
        <v>0</v>
      </c>
      <c r="C334" s="129">
        <v>0</v>
      </c>
      <c r="D334" s="129">
        <v>0</v>
      </c>
      <c r="E334" s="129">
        <v>0</v>
      </c>
      <c r="F334" s="129">
        <v>0</v>
      </c>
      <c r="G334" s="129">
        <v>0</v>
      </c>
      <c r="H334" s="129">
        <v>0</v>
      </c>
      <c r="I334" s="129">
        <v>0</v>
      </c>
      <c r="J334" s="129">
        <v>0</v>
      </c>
      <c r="K334" s="129">
        <v>0</v>
      </c>
      <c r="L334" s="129">
        <v>0</v>
      </c>
      <c r="M334" s="129">
        <v>0</v>
      </c>
      <c r="N334" s="131">
        <v>0</v>
      </c>
    </row>
    <row r="335" spans="1:14" ht="33" customHeight="1" x14ac:dyDescent="0.2">
      <c r="A335" s="80" t="s">
        <v>261</v>
      </c>
      <c r="B335" s="129">
        <v>0</v>
      </c>
      <c r="C335" s="129">
        <v>0</v>
      </c>
      <c r="D335" s="129">
        <v>0</v>
      </c>
      <c r="E335" s="129">
        <v>0</v>
      </c>
      <c r="F335" s="129">
        <v>0</v>
      </c>
      <c r="G335" s="129">
        <v>0</v>
      </c>
      <c r="H335" s="129">
        <v>0</v>
      </c>
      <c r="I335" s="129">
        <v>0</v>
      </c>
      <c r="J335" s="129">
        <v>0</v>
      </c>
      <c r="K335" s="129">
        <v>0</v>
      </c>
      <c r="L335" s="129">
        <v>0</v>
      </c>
      <c r="M335" s="129">
        <v>0</v>
      </c>
      <c r="N335" s="131">
        <v>0</v>
      </c>
    </row>
    <row r="336" spans="1:14" ht="33" customHeight="1" thickBot="1" x14ac:dyDescent="0.25">
      <c r="A336" s="80" t="s">
        <v>262</v>
      </c>
      <c r="B336" s="129">
        <v>0</v>
      </c>
      <c r="C336" s="129">
        <v>0</v>
      </c>
      <c r="D336" s="129">
        <v>0</v>
      </c>
      <c r="E336" s="129">
        <v>0</v>
      </c>
      <c r="F336" s="129">
        <v>2134.5</v>
      </c>
      <c r="G336" s="129">
        <v>10429.870000000001</v>
      </c>
      <c r="H336" s="129">
        <v>10112.64</v>
      </c>
      <c r="I336" s="129">
        <v>12588.299999999997</v>
      </c>
      <c r="J336" s="129">
        <v>8879.32</v>
      </c>
      <c r="K336" s="129">
        <v>4962.4399999999996</v>
      </c>
      <c r="L336" s="129">
        <v>5689.02</v>
      </c>
      <c r="M336" s="129">
        <v>2006.02</v>
      </c>
      <c r="N336" s="131">
        <v>56802.109999999993</v>
      </c>
    </row>
    <row r="337" spans="1:14" ht="33" customHeight="1" thickBot="1" x14ac:dyDescent="0.25">
      <c r="A337" s="132" t="s">
        <v>263</v>
      </c>
      <c r="B337" s="133">
        <v>15836.020000000002</v>
      </c>
      <c r="C337" s="133">
        <v>16696.010000000002</v>
      </c>
      <c r="D337" s="133">
        <v>20788.559999999998</v>
      </c>
      <c r="E337" s="133">
        <v>21906.920000000002</v>
      </c>
      <c r="F337" s="133">
        <v>22681.06</v>
      </c>
      <c r="G337" s="133">
        <v>21247.11</v>
      </c>
      <c r="H337" s="133">
        <v>20032.859999999997</v>
      </c>
      <c r="I337" s="133">
        <v>21376.899999999998</v>
      </c>
      <c r="J337" s="133">
        <v>20108.179999999997</v>
      </c>
      <c r="K337" s="133">
        <v>22854.75</v>
      </c>
      <c r="L337" s="133">
        <v>24191.279999999999</v>
      </c>
      <c r="M337" s="133">
        <v>16516.02</v>
      </c>
      <c r="N337" s="133">
        <v>244235.66999999998</v>
      </c>
    </row>
    <row r="338" spans="1:14" ht="33" customHeight="1" x14ac:dyDescent="0.2">
      <c r="A338" s="80" t="s">
        <v>264</v>
      </c>
      <c r="B338" s="129">
        <v>15836.020000000002</v>
      </c>
      <c r="C338" s="129">
        <v>16696.010000000002</v>
      </c>
      <c r="D338" s="129">
        <v>20788.559999999998</v>
      </c>
      <c r="E338" s="129">
        <v>21906.920000000002</v>
      </c>
      <c r="F338" s="129">
        <v>22681.06</v>
      </c>
      <c r="G338" s="129">
        <v>21247.11</v>
      </c>
      <c r="H338" s="129">
        <v>20032.859999999997</v>
      </c>
      <c r="I338" s="129">
        <v>21376.899999999998</v>
      </c>
      <c r="J338" s="129">
        <v>20108.179999999997</v>
      </c>
      <c r="K338" s="129">
        <v>22854.75</v>
      </c>
      <c r="L338" s="129">
        <v>24191.279999999999</v>
      </c>
      <c r="M338" s="129">
        <v>16516.02</v>
      </c>
      <c r="N338" s="131">
        <v>244235.66999999998</v>
      </c>
    </row>
    <row r="339" spans="1:14" ht="33" customHeight="1" x14ac:dyDescent="0.2">
      <c r="A339" s="80" t="s">
        <v>265</v>
      </c>
      <c r="B339" s="129">
        <v>0</v>
      </c>
      <c r="C339" s="129">
        <v>0</v>
      </c>
      <c r="D339" s="129">
        <v>0</v>
      </c>
      <c r="E339" s="129">
        <v>0</v>
      </c>
      <c r="F339" s="129">
        <v>0</v>
      </c>
      <c r="G339" s="129">
        <v>0</v>
      </c>
      <c r="H339" s="129">
        <v>0</v>
      </c>
      <c r="I339" s="129">
        <v>0</v>
      </c>
      <c r="J339" s="129">
        <v>0</v>
      </c>
      <c r="K339" s="129">
        <v>0</v>
      </c>
      <c r="L339" s="129">
        <v>0</v>
      </c>
      <c r="M339" s="129">
        <v>0</v>
      </c>
      <c r="N339" s="131">
        <v>0</v>
      </c>
    </row>
    <row r="340" spans="1:14" ht="33" customHeight="1" x14ac:dyDescent="0.2">
      <c r="A340" s="80" t="s">
        <v>266</v>
      </c>
      <c r="B340" s="129">
        <v>0</v>
      </c>
      <c r="C340" s="129">
        <v>0</v>
      </c>
      <c r="D340" s="129">
        <v>0</v>
      </c>
      <c r="E340" s="129">
        <v>0</v>
      </c>
      <c r="F340" s="129">
        <v>0</v>
      </c>
      <c r="G340" s="129">
        <v>0</v>
      </c>
      <c r="H340" s="129">
        <v>0</v>
      </c>
      <c r="I340" s="129">
        <v>0</v>
      </c>
      <c r="J340" s="129">
        <v>0</v>
      </c>
      <c r="K340" s="129">
        <v>0</v>
      </c>
      <c r="L340" s="129">
        <v>0</v>
      </c>
      <c r="M340" s="129">
        <v>0</v>
      </c>
      <c r="N340" s="131">
        <v>0</v>
      </c>
    </row>
    <row r="341" spans="1:14" ht="33" customHeight="1" thickBot="1" x14ac:dyDescent="0.25">
      <c r="A341" s="80" t="s">
        <v>267</v>
      </c>
      <c r="B341" s="129">
        <v>0</v>
      </c>
      <c r="C341" s="129">
        <v>0</v>
      </c>
      <c r="D341" s="129">
        <v>0</v>
      </c>
      <c r="E341" s="129">
        <v>0</v>
      </c>
      <c r="F341" s="129">
        <v>0</v>
      </c>
      <c r="G341" s="129">
        <v>0</v>
      </c>
      <c r="H341" s="129">
        <v>0</v>
      </c>
      <c r="I341" s="129">
        <v>0</v>
      </c>
      <c r="J341" s="129">
        <v>0</v>
      </c>
      <c r="K341" s="129">
        <v>0</v>
      </c>
      <c r="L341" s="129">
        <v>0</v>
      </c>
      <c r="M341" s="129">
        <v>0</v>
      </c>
      <c r="N341" s="131">
        <v>0</v>
      </c>
    </row>
    <row r="342" spans="1:14" ht="33" customHeight="1" thickBot="1" x14ac:dyDescent="0.25">
      <c r="A342" s="132" t="s">
        <v>268</v>
      </c>
      <c r="B342" s="170">
        <v>0</v>
      </c>
      <c r="C342" s="170">
        <v>0</v>
      </c>
      <c r="D342" s="170">
        <v>0</v>
      </c>
      <c r="E342" s="170">
        <v>155</v>
      </c>
      <c r="F342" s="170">
        <v>150</v>
      </c>
      <c r="G342" s="170">
        <v>60</v>
      </c>
      <c r="H342" s="170">
        <v>260</v>
      </c>
      <c r="I342" s="170">
        <v>36</v>
      </c>
      <c r="J342" s="170">
        <v>45</v>
      </c>
      <c r="K342" s="170">
        <v>0</v>
      </c>
      <c r="L342" s="170">
        <v>0</v>
      </c>
      <c r="M342" s="170">
        <v>0</v>
      </c>
      <c r="N342" s="170">
        <v>706</v>
      </c>
    </row>
    <row r="343" spans="1:14" ht="33" customHeight="1" x14ac:dyDescent="0.2">
      <c r="A343" s="80" t="s">
        <v>269</v>
      </c>
      <c r="B343" s="129">
        <v>0</v>
      </c>
      <c r="C343" s="129">
        <v>0</v>
      </c>
      <c r="D343" s="129">
        <v>0</v>
      </c>
      <c r="E343" s="129">
        <v>0</v>
      </c>
      <c r="F343" s="129">
        <v>0</v>
      </c>
      <c r="G343" s="129">
        <v>0</v>
      </c>
      <c r="H343" s="129">
        <v>0</v>
      </c>
      <c r="I343" s="129">
        <v>0</v>
      </c>
      <c r="J343" s="129">
        <v>0</v>
      </c>
      <c r="K343" s="129">
        <v>0</v>
      </c>
      <c r="L343" s="129">
        <v>0</v>
      </c>
      <c r="M343" s="129">
        <v>0</v>
      </c>
      <c r="N343" s="167">
        <v>0</v>
      </c>
    </row>
    <row r="344" spans="1:14" ht="33" customHeight="1" thickBot="1" x14ac:dyDescent="0.25">
      <c r="A344" s="80" t="s">
        <v>270</v>
      </c>
      <c r="B344" s="129">
        <v>0</v>
      </c>
      <c r="C344" s="129">
        <v>0</v>
      </c>
      <c r="D344" s="129">
        <v>0</v>
      </c>
      <c r="E344" s="129">
        <v>155</v>
      </c>
      <c r="F344" s="129">
        <v>150</v>
      </c>
      <c r="G344" s="129">
        <v>60</v>
      </c>
      <c r="H344" s="129">
        <v>260</v>
      </c>
      <c r="I344" s="129">
        <v>36</v>
      </c>
      <c r="J344" s="129">
        <v>45</v>
      </c>
      <c r="K344" s="129">
        <v>0</v>
      </c>
      <c r="L344" s="129">
        <v>0</v>
      </c>
      <c r="M344" s="129">
        <v>0</v>
      </c>
      <c r="N344" s="167">
        <v>706</v>
      </c>
    </row>
    <row r="345" spans="1:14" ht="33" customHeight="1" thickBot="1" x14ac:dyDescent="0.25">
      <c r="A345" s="132" t="s">
        <v>271</v>
      </c>
      <c r="B345" s="133">
        <v>98968.77</v>
      </c>
      <c r="C345" s="133">
        <v>125214.22999999998</v>
      </c>
      <c r="D345" s="133">
        <v>172858.93000000002</v>
      </c>
      <c r="E345" s="133">
        <v>212228.16999999998</v>
      </c>
      <c r="F345" s="133">
        <v>247911.85999999993</v>
      </c>
      <c r="G345" s="133">
        <v>217916.49</v>
      </c>
      <c r="H345" s="133">
        <v>239599.49</v>
      </c>
      <c r="I345" s="133">
        <v>221268.99000000002</v>
      </c>
      <c r="J345" s="133">
        <v>224605.8</v>
      </c>
      <c r="K345" s="133">
        <v>294663.53000000003</v>
      </c>
      <c r="L345" s="133">
        <v>200934.5</v>
      </c>
      <c r="M345" s="133">
        <v>177048.84999999998</v>
      </c>
      <c r="N345" s="133">
        <v>2433219.61</v>
      </c>
    </row>
    <row r="346" spans="1:14" ht="33" customHeight="1" x14ac:dyDescent="0.2">
      <c r="A346" s="80" t="s">
        <v>272</v>
      </c>
      <c r="B346" s="129">
        <v>0</v>
      </c>
      <c r="C346" s="129">
        <v>0</v>
      </c>
      <c r="D346" s="129">
        <v>0</v>
      </c>
      <c r="E346" s="129">
        <v>0</v>
      </c>
      <c r="F346" s="129">
        <v>0</v>
      </c>
      <c r="G346" s="129">
        <v>0</v>
      </c>
      <c r="H346" s="129">
        <v>0</v>
      </c>
      <c r="I346" s="129">
        <v>0</v>
      </c>
      <c r="J346" s="129">
        <v>0</v>
      </c>
      <c r="K346" s="129">
        <v>0</v>
      </c>
      <c r="L346" s="129">
        <v>0</v>
      </c>
      <c r="M346" s="129">
        <v>0</v>
      </c>
      <c r="N346" s="167">
        <v>0</v>
      </c>
    </row>
    <row r="347" spans="1:14" ht="33" customHeight="1" x14ac:dyDescent="0.2">
      <c r="A347" s="80" t="s">
        <v>273</v>
      </c>
      <c r="B347" s="129">
        <v>0</v>
      </c>
      <c r="C347" s="129">
        <v>0</v>
      </c>
      <c r="D347" s="129">
        <v>0</v>
      </c>
      <c r="E347" s="129">
        <v>0</v>
      </c>
      <c r="F347" s="129">
        <v>0</v>
      </c>
      <c r="G347" s="129">
        <v>0</v>
      </c>
      <c r="H347" s="129">
        <v>0</v>
      </c>
      <c r="I347" s="129">
        <v>0</v>
      </c>
      <c r="J347" s="129">
        <v>0</v>
      </c>
      <c r="K347" s="129">
        <v>0</v>
      </c>
      <c r="L347" s="129">
        <v>0</v>
      </c>
      <c r="M347" s="129">
        <v>0</v>
      </c>
      <c r="N347" s="167">
        <v>0</v>
      </c>
    </row>
    <row r="348" spans="1:14" ht="33" customHeight="1" x14ac:dyDescent="0.2">
      <c r="A348" s="80" t="s">
        <v>274</v>
      </c>
      <c r="B348" s="129">
        <v>0</v>
      </c>
      <c r="C348" s="129">
        <v>3008.1800000000003</v>
      </c>
      <c r="D348" s="129">
        <v>1436.97</v>
      </c>
      <c r="E348" s="129">
        <v>0</v>
      </c>
      <c r="F348" s="129">
        <v>0</v>
      </c>
      <c r="G348" s="129">
        <v>0</v>
      </c>
      <c r="H348" s="129">
        <v>0</v>
      </c>
      <c r="I348" s="129">
        <v>0</v>
      </c>
      <c r="J348" s="129">
        <v>0</v>
      </c>
      <c r="K348" s="129">
        <v>0</v>
      </c>
      <c r="L348" s="129">
        <v>88688.010000000009</v>
      </c>
      <c r="M348" s="129">
        <v>0</v>
      </c>
      <c r="N348" s="167">
        <v>93133.16</v>
      </c>
    </row>
    <row r="349" spans="1:14" ht="33" customHeight="1" x14ac:dyDescent="0.2">
      <c r="A349" s="80" t="s">
        <v>275</v>
      </c>
      <c r="B349" s="129">
        <v>28422.340000000007</v>
      </c>
      <c r="C349" s="129">
        <v>41600.239999999998</v>
      </c>
      <c r="D349" s="129">
        <v>89076.650000000023</v>
      </c>
      <c r="E349" s="129">
        <v>87061.560000000012</v>
      </c>
      <c r="F349" s="129">
        <v>73869.209999999992</v>
      </c>
      <c r="G349" s="129">
        <v>118287.22999999998</v>
      </c>
      <c r="H349" s="129">
        <v>163575.20000000001</v>
      </c>
      <c r="I349" s="129">
        <v>74983.520000000004</v>
      </c>
      <c r="J349" s="129">
        <v>129366.25999999998</v>
      </c>
      <c r="K349" s="129">
        <v>173540</v>
      </c>
      <c r="L349" s="129">
        <v>0</v>
      </c>
      <c r="M349" s="129">
        <v>55157.279999999999</v>
      </c>
      <c r="N349" s="167">
        <v>1034939.49</v>
      </c>
    </row>
    <row r="350" spans="1:14" ht="33" customHeight="1" x14ac:dyDescent="0.2">
      <c r="A350" s="80" t="s">
        <v>276</v>
      </c>
      <c r="B350" s="129">
        <v>0</v>
      </c>
      <c r="C350" s="129">
        <v>0</v>
      </c>
      <c r="D350" s="129">
        <v>0</v>
      </c>
      <c r="E350" s="129">
        <v>0</v>
      </c>
      <c r="F350" s="129">
        <v>0</v>
      </c>
      <c r="G350" s="129">
        <v>0</v>
      </c>
      <c r="H350" s="129">
        <v>0</v>
      </c>
      <c r="I350" s="129">
        <v>0</v>
      </c>
      <c r="J350" s="129">
        <v>0</v>
      </c>
      <c r="K350" s="129">
        <v>0</v>
      </c>
      <c r="L350" s="129">
        <v>0</v>
      </c>
      <c r="M350" s="129">
        <v>0</v>
      </c>
      <c r="N350" s="167">
        <v>0</v>
      </c>
    </row>
    <row r="351" spans="1:14" ht="33" customHeight="1" x14ac:dyDescent="0.2">
      <c r="A351" s="80" t="s">
        <v>277</v>
      </c>
      <c r="B351" s="129">
        <v>32853.760000000002</v>
      </c>
      <c r="C351" s="129">
        <v>14302.76</v>
      </c>
      <c r="D351" s="129">
        <v>13412.270000000002</v>
      </c>
      <c r="E351" s="129">
        <v>0</v>
      </c>
      <c r="F351" s="129">
        <v>2712.14</v>
      </c>
      <c r="G351" s="129">
        <v>4581.24</v>
      </c>
      <c r="H351" s="129">
        <v>1440.58</v>
      </c>
      <c r="I351" s="129">
        <v>5938.08</v>
      </c>
      <c r="J351" s="129">
        <v>3088.96</v>
      </c>
      <c r="K351" s="129">
        <v>1935.53</v>
      </c>
      <c r="L351" s="129">
        <v>0</v>
      </c>
      <c r="M351" s="129">
        <v>44065.500000000007</v>
      </c>
      <c r="N351" s="167">
        <v>124330.82000000004</v>
      </c>
    </row>
    <row r="352" spans="1:14" ht="33" customHeight="1" x14ac:dyDescent="0.2">
      <c r="A352" s="80" t="s">
        <v>278</v>
      </c>
      <c r="B352" s="129">
        <v>0</v>
      </c>
      <c r="C352" s="129">
        <v>0</v>
      </c>
      <c r="D352" s="129">
        <v>0</v>
      </c>
      <c r="E352" s="129">
        <v>0</v>
      </c>
      <c r="F352" s="129">
        <v>0</v>
      </c>
      <c r="G352" s="129">
        <v>0</v>
      </c>
      <c r="H352" s="129">
        <v>0</v>
      </c>
      <c r="I352" s="129">
        <v>0</v>
      </c>
      <c r="J352" s="129">
        <v>0</v>
      </c>
      <c r="K352" s="129">
        <v>0</v>
      </c>
      <c r="L352" s="129">
        <v>0</v>
      </c>
      <c r="M352" s="129">
        <v>0</v>
      </c>
      <c r="N352" s="167">
        <v>0</v>
      </c>
    </row>
    <row r="353" spans="1:14" ht="33" customHeight="1" x14ac:dyDescent="0.2">
      <c r="A353" s="80" t="s">
        <v>279</v>
      </c>
      <c r="B353" s="129">
        <v>0</v>
      </c>
      <c r="C353" s="129">
        <v>0</v>
      </c>
      <c r="D353" s="129">
        <v>0</v>
      </c>
      <c r="E353" s="129">
        <v>0</v>
      </c>
      <c r="F353" s="129">
        <v>0</v>
      </c>
      <c r="G353" s="129">
        <v>0</v>
      </c>
      <c r="H353" s="129">
        <v>0</v>
      </c>
      <c r="I353" s="129">
        <v>0</v>
      </c>
      <c r="J353" s="129">
        <v>0</v>
      </c>
      <c r="K353" s="129">
        <v>0</v>
      </c>
      <c r="L353" s="129">
        <v>112246.49</v>
      </c>
      <c r="M353" s="129">
        <v>0</v>
      </c>
      <c r="N353" s="167">
        <v>112246.49</v>
      </c>
    </row>
    <row r="354" spans="1:14" ht="33" customHeight="1" x14ac:dyDescent="0.2">
      <c r="A354" s="80" t="s">
        <v>280</v>
      </c>
      <c r="B354" s="129">
        <v>37692.67</v>
      </c>
      <c r="C354" s="129">
        <v>66303.049999999988</v>
      </c>
      <c r="D354" s="129">
        <v>68933.039999999994</v>
      </c>
      <c r="E354" s="129">
        <v>125166.60999999999</v>
      </c>
      <c r="F354" s="129">
        <v>171330.50999999995</v>
      </c>
      <c r="G354" s="129">
        <v>95048.020000000019</v>
      </c>
      <c r="H354" s="129">
        <v>74583.709999999992</v>
      </c>
      <c r="I354" s="129">
        <v>140347.39000000001</v>
      </c>
      <c r="J354" s="129">
        <v>92150.580000000016</v>
      </c>
      <c r="K354" s="129">
        <v>119188</v>
      </c>
      <c r="L354" s="129">
        <v>0</v>
      </c>
      <c r="M354" s="129">
        <v>77826.069999999992</v>
      </c>
      <c r="N354" s="167">
        <v>1068569.6499999999</v>
      </c>
    </row>
    <row r="355" spans="1:14" ht="33" customHeight="1" x14ac:dyDescent="0.2">
      <c r="A355" s="80" t="s">
        <v>281</v>
      </c>
      <c r="B355" s="129">
        <v>0</v>
      </c>
      <c r="C355" s="129">
        <v>0</v>
      </c>
      <c r="D355" s="129">
        <v>0</v>
      </c>
      <c r="E355" s="129">
        <v>0</v>
      </c>
      <c r="F355" s="129">
        <v>0</v>
      </c>
      <c r="G355" s="129">
        <v>0</v>
      </c>
      <c r="H355" s="129">
        <v>0</v>
      </c>
      <c r="I355" s="129">
        <v>0</v>
      </c>
      <c r="J355" s="129">
        <v>0</v>
      </c>
      <c r="K355" s="129">
        <v>0</v>
      </c>
      <c r="L355" s="129">
        <v>0</v>
      </c>
      <c r="M355" s="129">
        <v>0</v>
      </c>
      <c r="N355" s="167">
        <v>0</v>
      </c>
    </row>
    <row r="356" spans="1:14" ht="33" customHeight="1" thickBot="1" x14ac:dyDescent="0.25">
      <c r="A356" s="80" t="s">
        <v>282</v>
      </c>
      <c r="B356" s="129">
        <v>0</v>
      </c>
      <c r="C356" s="129">
        <v>0</v>
      </c>
      <c r="D356" s="129">
        <v>0</v>
      </c>
      <c r="E356" s="129">
        <v>0</v>
      </c>
      <c r="F356" s="129">
        <v>0</v>
      </c>
      <c r="G356" s="129">
        <v>0</v>
      </c>
      <c r="H356" s="129">
        <v>0</v>
      </c>
      <c r="I356" s="129">
        <v>0</v>
      </c>
      <c r="J356" s="129">
        <v>0</v>
      </c>
      <c r="K356" s="129">
        <v>0</v>
      </c>
      <c r="L356" s="129">
        <v>0</v>
      </c>
      <c r="M356" s="129">
        <v>0</v>
      </c>
      <c r="N356" s="167">
        <v>0</v>
      </c>
    </row>
    <row r="357" spans="1:14" ht="33" customHeight="1" thickBot="1" x14ac:dyDescent="0.25">
      <c r="A357" s="132" t="s">
        <v>283</v>
      </c>
      <c r="B357" s="133">
        <v>0</v>
      </c>
      <c r="C357" s="133">
        <v>0</v>
      </c>
      <c r="D357" s="133">
        <v>0</v>
      </c>
      <c r="E357" s="133">
        <v>0</v>
      </c>
      <c r="F357" s="133">
        <v>0</v>
      </c>
      <c r="G357" s="133">
        <v>0</v>
      </c>
      <c r="H357" s="133">
        <v>0</v>
      </c>
      <c r="I357" s="133">
        <v>0</v>
      </c>
      <c r="J357" s="133">
        <v>0</v>
      </c>
      <c r="K357" s="133">
        <v>0</v>
      </c>
      <c r="L357" s="133">
        <v>0</v>
      </c>
      <c r="M357" s="133">
        <v>0</v>
      </c>
      <c r="N357" s="133">
        <v>0</v>
      </c>
    </row>
    <row r="358" spans="1:14" ht="33" customHeight="1" thickBot="1" x14ac:dyDescent="0.25">
      <c r="A358" s="81" t="s">
        <v>283</v>
      </c>
      <c r="B358" s="136">
        <v>0</v>
      </c>
      <c r="C358" s="136">
        <v>0</v>
      </c>
      <c r="D358" s="136">
        <v>0</v>
      </c>
      <c r="E358" s="136">
        <v>0</v>
      </c>
      <c r="F358" s="136">
        <v>0</v>
      </c>
      <c r="G358" s="136">
        <v>0</v>
      </c>
      <c r="H358" s="136">
        <v>0</v>
      </c>
      <c r="I358" s="136">
        <v>0</v>
      </c>
      <c r="J358" s="136">
        <v>0</v>
      </c>
      <c r="K358" s="136">
        <v>0</v>
      </c>
      <c r="L358" s="136">
        <v>0</v>
      </c>
      <c r="M358" s="136">
        <v>0</v>
      </c>
      <c r="N358" s="167">
        <v>0</v>
      </c>
    </row>
    <row r="359" spans="1:14" ht="33" customHeight="1" thickBot="1" x14ac:dyDescent="0.25">
      <c r="A359" s="132" t="s">
        <v>284</v>
      </c>
      <c r="B359" s="133">
        <v>43413.919999999998</v>
      </c>
      <c r="C359" s="133">
        <v>39890.86</v>
      </c>
      <c r="D359" s="133">
        <v>52666.79</v>
      </c>
      <c r="E359" s="133">
        <v>49930.68</v>
      </c>
      <c r="F359" s="133">
        <v>56774.279999999992</v>
      </c>
      <c r="G359" s="133">
        <v>60409.119999999995</v>
      </c>
      <c r="H359" s="133">
        <v>59476.9</v>
      </c>
      <c r="I359" s="133">
        <v>58701.909999999996</v>
      </c>
      <c r="J359" s="133">
        <v>57519.39</v>
      </c>
      <c r="K359" s="133">
        <v>50954.06</v>
      </c>
      <c r="L359" s="133">
        <v>117548.57</v>
      </c>
      <c r="M359" s="133">
        <v>36817.51</v>
      </c>
      <c r="N359" s="133">
        <v>684103.99</v>
      </c>
    </row>
    <row r="360" spans="1:14" ht="33" customHeight="1" x14ac:dyDescent="0.2">
      <c r="A360" s="80" t="s">
        <v>285</v>
      </c>
      <c r="B360" s="129">
        <v>0</v>
      </c>
      <c r="C360" s="129">
        <v>0</v>
      </c>
      <c r="D360" s="129">
        <v>0</v>
      </c>
      <c r="E360" s="129">
        <v>0</v>
      </c>
      <c r="F360" s="129">
        <v>0</v>
      </c>
      <c r="G360" s="129">
        <v>0</v>
      </c>
      <c r="H360" s="129">
        <v>0</v>
      </c>
      <c r="I360" s="129">
        <v>0</v>
      </c>
      <c r="J360" s="129">
        <v>0</v>
      </c>
      <c r="K360" s="129">
        <v>0</v>
      </c>
      <c r="L360" s="129">
        <v>439.71000000000004</v>
      </c>
      <c r="M360" s="129">
        <v>0</v>
      </c>
      <c r="N360" s="167">
        <v>439.71000000000004</v>
      </c>
    </row>
    <row r="361" spans="1:14" ht="33" customHeight="1" x14ac:dyDescent="0.2">
      <c r="A361" s="80" t="s">
        <v>286</v>
      </c>
      <c r="B361" s="129">
        <v>0</v>
      </c>
      <c r="C361" s="129">
        <v>521.95000000000005</v>
      </c>
      <c r="D361" s="129">
        <v>355.43</v>
      </c>
      <c r="E361" s="129">
        <v>569.08000000000004</v>
      </c>
      <c r="F361" s="129">
        <v>551.02</v>
      </c>
      <c r="G361" s="129">
        <v>438.14</v>
      </c>
      <c r="H361" s="129">
        <v>0</v>
      </c>
      <c r="I361" s="129">
        <v>273.95999999999998</v>
      </c>
      <c r="J361" s="129">
        <v>275.04000000000002</v>
      </c>
      <c r="K361" s="129">
        <v>304.06</v>
      </c>
      <c r="L361" s="129">
        <v>0</v>
      </c>
      <c r="M361" s="129">
        <v>994.49</v>
      </c>
      <c r="N361" s="167">
        <v>4283.17</v>
      </c>
    </row>
    <row r="362" spans="1:14" ht="33" customHeight="1" x14ac:dyDescent="0.2">
      <c r="A362" s="80" t="s">
        <v>287</v>
      </c>
      <c r="B362" s="129">
        <v>0</v>
      </c>
      <c r="C362" s="129">
        <v>0</v>
      </c>
      <c r="D362" s="129">
        <v>0</v>
      </c>
      <c r="E362" s="129">
        <v>0</v>
      </c>
      <c r="F362" s="129">
        <v>0</v>
      </c>
      <c r="G362" s="129">
        <v>0</v>
      </c>
      <c r="H362" s="129">
        <v>0</v>
      </c>
      <c r="I362" s="129">
        <v>0</v>
      </c>
      <c r="J362" s="129">
        <v>0</v>
      </c>
      <c r="K362" s="129">
        <v>0</v>
      </c>
      <c r="L362" s="129">
        <v>1465.62</v>
      </c>
      <c r="M362" s="129">
        <v>0</v>
      </c>
      <c r="N362" s="167">
        <v>1465.62</v>
      </c>
    </row>
    <row r="363" spans="1:14" ht="33" customHeight="1" x14ac:dyDescent="0.2">
      <c r="A363" s="80" t="s">
        <v>288</v>
      </c>
      <c r="B363" s="129">
        <v>1121.03</v>
      </c>
      <c r="C363" s="129">
        <v>0</v>
      </c>
      <c r="D363" s="129">
        <v>0</v>
      </c>
      <c r="E363" s="129">
        <v>0</v>
      </c>
      <c r="F363" s="129">
        <v>0</v>
      </c>
      <c r="G363" s="129">
        <v>0</v>
      </c>
      <c r="H363" s="129">
        <v>0</v>
      </c>
      <c r="I363" s="129">
        <v>0</v>
      </c>
      <c r="J363" s="129">
        <v>1353.63</v>
      </c>
      <c r="K363" s="129">
        <v>0</v>
      </c>
      <c r="L363" s="129">
        <v>0</v>
      </c>
      <c r="M363" s="129">
        <v>1361.44</v>
      </c>
      <c r="N363" s="167">
        <v>3836.1</v>
      </c>
    </row>
    <row r="364" spans="1:14" ht="33" customHeight="1" x14ac:dyDescent="0.2">
      <c r="A364" s="80" t="s">
        <v>289</v>
      </c>
      <c r="B364" s="129">
        <v>0</v>
      </c>
      <c r="C364" s="129">
        <v>904.34999999999991</v>
      </c>
      <c r="D364" s="129">
        <v>633.20000000000005</v>
      </c>
      <c r="E364" s="129">
        <v>649.74</v>
      </c>
      <c r="F364" s="129">
        <v>1339.12</v>
      </c>
      <c r="G364" s="129">
        <v>806.71999999999991</v>
      </c>
      <c r="H364" s="129">
        <v>810.5100000000001</v>
      </c>
      <c r="I364" s="129">
        <v>553.96</v>
      </c>
      <c r="J364" s="129">
        <v>0</v>
      </c>
      <c r="K364" s="129">
        <v>0</v>
      </c>
      <c r="L364" s="129">
        <v>46538.94</v>
      </c>
      <c r="M364" s="129">
        <v>0</v>
      </c>
      <c r="N364" s="167">
        <v>52236.54</v>
      </c>
    </row>
    <row r="365" spans="1:14" ht="33" customHeight="1" x14ac:dyDescent="0.2">
      <c r="A365" s="80" t="s">
        <v>290</v>
      </c>
      <c r="B365" s="129">
        <v>42232.89</v>
      </c>
      <c r="C365" s="129">
        <v>38434.559999999998</v>
      </c>
      <c r="D365" s="129">
        <v>51678.16</v>
      </c>
      <c r="E365" s="129">
        <v>48681.86</v>
      </c>
      <c r="F365" s="129">
        <v>54794.139999999992</v>
      </c>
      <c r="G365" s="129">
        <v>59164.259999999995</v>
      </c>
      <c r="H365" s="129">
        <v>58666.39</v>
      </c>
      <c r="I365" s="129">
        <v>57483.99</v>
      </c>
      <c r="J365" s="129">
        <v>54270.720000000001</v>
      </c>
      <c r="K365" s="129">
        <v>50650</v>
      </c>
      <c r="L365" s="129">
        <v>0</v>
      </c>
      <c r="M365" s="129">
        <v>34461.58</v>
      </c>
      <c r="N365" s="167">
        <v>550518.54999999993</v>
      </c>
    </row>
    <row r="366" spans="1:14" ht="33" customHeight="1" x14ac:dyDescent="0.2">
      <c r="A366" s="80" t="s">
        <v>291</v>
      </c>
      <c r="B366" s="129">
        <v>0</v>
      </c>
      <c r="C366" s="129">
        <v>0</v>
      </c>
      <c r="D366" s="129">
        <v>0</v>
      </c>
      <c r="E366" s="129">
        <v>0</v>
      </c>
      <c r="F366" s="129">
        <v>0</v>
      </c>
      <c r="G366" s="129">
        <v>0</v>
      </c>
      <c r="H366" s="129">
        <v>0</v>
      </c>
      <c r="I366" s="129">
        <v>0</v>
      </c>
      <c r="J366" s="129">
        <v>0</v>
      </c>
      <c r="K366" s="129">
        <v>0</v>
      </c>
      <c r="L366" s="129">
        <v>0</v>
      </c>
      <c r="M366" s="129">
        <v>0</v>
      </c>
      <c r="N366" s="167">
        <v>0</v>
      </c>
    </row>
    <row r="367" spans="1:14" ht="33" customHeight="1" x14ac:dyDescent="0.2">
      <c r="A367" s="80" t="s">
        <v>292</v>
      </c>
      <c r="B367" s="129">
        <v>60</v>
      </c>
      <c r="C367" s="129">
        <v>30</v>
      </c>
      <c r="D367" s="129">
        <v>0</v>
      </c>
      <c r="E367" s="129">
        <v>30</v>
      </c>
      <c r="F367" s="129">
        <v>90</v>
      </c>
      <c r="G367" s="129">
        <v>0</v>
      </c>
      <c r="H367" s="129">
        <v>0</v>
      </c>
      <c r="I367" s="129">
        <v>0</v>
      </c>
      <c r="J367" s="129">
        <v>0</v>
      </c>
      <c r="K367" s="129">
        <v>0</v>
      </c>
      <c r="L367" s="129">
        <v>0</v>
      </c>
      <c r="M367" s="129">
        <v>0</v>
      </c>
      <c r="N367" s="167">
        <v>210</v>
      </c>
    </row>
    <row r="368" spans="1:14" ht="33" customHeight="1" x14ac:dyDescent="0.2">
      <c r="A368" s="80" t="s">
        <v>293</v>
      </c>
      <c r="B368" s="129">
        <v>0</v>
      </c>
      <c r="C368" s="129">
        <v>0</v>
      </c>
      <c r="D368" s="129">
        <v>0</v>
      </c>
      <c r="E368" s="129">
        <v>0</v>
      </c>
      <c r="F368" s="129">
        <v>0</v>
      </c>
      <c r="G368" s="129">
        <v>0</v>
      </c>
      <c r="H368" s="129">
        <v>0</v>
      </c>
      <c r="I368" s="129">
        <v>0</v>
      </c>
      <c r="J368" s="129">
        <v>0</v>
      </c>
      <c r="K368" s="129">
        <v>0</v>
      </c>
      <c r="L368" s="129">
        <v>810</v>
      </c>
      <c r="M368" s="129">
        <v>0</v>
      </c>
      <c r="N368" s="167">
        <v>810</v>
      </c>
    </row>
    <row r="369" spans="1:14" ht="33" customHeight="1" thickBot="1" x14ac:dyDescent="0.25">
      <c r="A369" s="80" t="s">
        <v>294</v>
      </c>
      <c r="B369" s="129">
        <v>0</v>
      </c>
      <c r="C369" s="129">
        <v>0</v>
      </c>
      <c r="D369" s="129">
        <v>0</v>
      </c>
      <c r="E369" s="129">
        <v>0</v>
      </c>
      <c r="F369" s="129">
        <v>0</v>
      </c>
      <c r="G369" s="129">
        <v>0</v>
      </c>
      <c r="H369" s="129">
        <v>0</v>
      </c>
      <c r="I369" s="129">
        <v>390</v>
      </c>
      <c r="J369" s="129">
        <v>1620</v>
      </c>
      <c r="K369" s="129">
        <v>0</v>
      </c>
      <c r="L369" s="129">
        <v>68294.3</v>
      </c>
      <c r="M369" s="129">
        <v>0</v>
      </c>
      <c r="N369" s="167">
        <v>70304.3</v>
      </c>
    </row>
    <row r="370" spans="1:14" ht="33" customHeight="1" thickBot="1" x14ac:dyDescent="0.25">
      <c r="A370" s="132" t="s">
        <v>295</v>
      </c>
      <c r="B370" s="133">
        <v>26900.68</v>
      </c>
      <c r="C370" s="133">
        <v>17540.419999999998</v>
      </c>
      <c r="D370" s="133">
        <v>35932.92</v>
      </c>
      <c r="E370" s="133">
        <v>42626.100000000006</v>
      </c>
      <c r="F370" s="133">
        <v>45374.99</v>
      </c>
      <c r="G370" s="133">
        <v>31022.21</v>
      </c>
      <c r="H370" s="133">
        <v>41135.379999999997</v>
      </c>
      <c r="I370" s="133">
        <v>59359.7</v>
      </c>
      <c r="J370" s="133">
        <v>63988.5</v>
      </c>
      <c r="K370" s="133">
        <v>71357.539999999994</v>
      </c>
      <c r="L370" s="133">
        <v>18506.669999999998</v>
      </c>
      <c r="M370" s="133">
        <v>68398.3</v>
      </c>
      <c r="N370" s="133">
        <v>522143.41</v>
      </c>
    </row>
    <row r="371" spans="1:14" ht="33" customHeight="1" x14ac:dyDescent="0.2">
      <c r="A371" s="80" t="s">
        <v>296</v>
      </c>
      <c r="B371" s="129">
        <v>15024.609999999999</v>
      </c>
      <c r="C371" s="129">
        <v>17540.419999999998</v>
      </c>
      <c r="D371" s="129">
        <v>24006.74</v>
      </c>
      <c r="E371" s="129">
        <v>35109.600000000006</v>
      </c>
      <c r="F371" s="129">
        <v>37908.6</v>
      </c>
      <c r="G371" s="129">
        <v>27489.46</v>
      </c>
      <c r="H371" s="129">
        <v>38128.78</v>
      </c>
      <c r="I371" s="129">
        <v>57856.399999999994</v>
      </c>
      <c r="J371" s="129">
        <v>62485.2</v>
      </c>
      <c r="K371" s="129">
        <v>69653.799999999988</v>
      </c>
      <c r="L371" s="129">
        <v>0</v>
      </c>
      <c r="M371" s="129">
        <v>68398.3</v>
      </c>
      <c r="N371" s="167">
        <v>453601.91</v>
      </c>
    </row>
    <row r="372" spans="1:14" ht="33" customHeight="1" x14ac:dyDescent="0.2">
      <c r="A372" s="80" t="s">
        <v>297</v>
      </c>
      <c r="B372" s="129">
        <v>0</v>
      </c>
      <c r="C372" s="129">
        <v>0</v>
      </c>
      <c r="D372" s="129">
        <v>0</v>
      </c>
      <c r="E372" s="129">
        <v>0</v>
      </c>
      <c r="F372" s="129">
        <v>0</v>
      </c>
      <c r="G372" s="129">
        <v>0</v>
      </c>
      <c r="H372" s="129">
        <v>0</v>
      </c>
      <c r="I372" s="129">
        <v>0</v>
      </c>
      <c r="J372" s="129">
        <v>0</v>
      </c>
      <c r="K372" s="129">
        <v>0</v>
      </c>
      <c r="L372" s="129">
        <v>0</v>
      </c>
      <c r="M372" s="129">
        <v>0</v>
      </c>
      <c r="N372" s="167">
        <v>0</v>
      </c>
    </row>
    <row r="373" spans="1:14" ht="33" customHeight="1" x14ac:dyDescent="0.2">
      <c r="A373" s="80" t="s">
        <v>298</v>
      </c>
      <c r="B373" s="129">
        <v>0</v>
      </c>
      <c r="C373" s="129">
        <v>0</v>
      </c>
      <c r="D373" s="129">
        <v>0</v>
      </c>
      <c r="E373" s="129">
        <v>0</v>
      </c>
      <c r="F373" s="129">
        <v>0</v>
      </c>
      <c r="G373" s="129">
        <v>0</v>
      </c>
      <c r="H373" s="129">
        <v>0</v>
      </c>
      <c r="I373" s="129">
        <v>0</v>
      </c>
      <c r="J373" s="129">
        <v>0</v>
      </c>
      <c r="K373" s="129">
        <v>0</v>
      </c>
      <c r="L373" s="129">
        <v>0</v>
      </c>
      <c r="M373" s="129">
        <v>0</v>
      </c>
      <c r="N373" s="167">
        <v>0</v>
      </c>
    </row>
    <row r="374" spans="1:14" ht="33" customHeight="1" x14ac:dyDescent="0.2">
      <c r="A374" s="80" t="s">
        <v>299</v>
      </c>
      <c r="B374" s="129">
        <v>11876.07</v>
      </c>
      <c r="C374" s="129">
        <v>0</v>
      </c>
      <c r="D374" s="129">
        <v>11926.179999999998</v>
      </c>
      <c r="E374" s="129">
        <v>7516.5</v>
      </c>
      <c r="F374" s="129">
        <v>7466.39</v>
      </c>
      <c r="G374" s="129">
        <v>3532.75</v>
      </c>
      <c r="H374" s="129">
        <v>3006.6</v>
      </c>
      <c r="I374" s="129">
        <v>1503.3</v>
      </c>
      <c r="J374" s="129">
        <v>1503.3</v>
      </c>
      <c r="K374" s="129">
        <v>1703.74</v>
      </c>
      <c r="L374" s="129">
        <v>0</v>
      </c>
      <c r="M374" s="129">
        <v>0</v>
      </c>
      <c r="N374" s="167">
        <v>50034.83</v>
      </c>
    </row>
    <row r="375" spans="1:14" ht="33" customHeight="1" x14ac:dyDescent="0.2">
      <c r="A375" s="80" t="s">
        <v>300</v>
      </c>
      <c r="B375" s="129">
        <v>0</v>
      </c>
      <c r="C375" s="129">
        <v>0</v>
      </c>
      <c r="D375" s="129">
        <v>0</v>
      </c>
      <c r="E375" s="129">
        <v>0</v>
      </c>
      <c r="F375" s="129">
        <v>0</v>
      </c>
      <c r="G375" s="129">
        <v>0</v>
      </c>
      <c r="H375" s="129">
        <v>0</v>
      </c>
      <c r="I375" s="129">
        <v>0</v>
      </c>
      <c r="J375" s="129">
        <v>0</v>
      </c>
      <c r="K375" s="129">
        <v>0</v>
      </c>
      <c r="L375" s="129">
        <v>0</v>
      </c>
      <c r="M375" s="129">
        <v>0</v>
      </c>
      <c r="N375" s="167">
        <v>0</v>
      </c>
    </row>
    <row r="376" spans="1:14" ht="33" customHeight="1" x14ac:dyDescent="0.2">
      <c r="A376" s="80" t="s">
        <v>301</v>
      </c>
      <c r="B376" s="129">
        <v>0</v>
      </c>
      <c r="C376" s="129">
        <v>0</v>
      </c>
      <c r="D376" s="129">
        <v>0</v>
      </c>
      <c r="E376" s="129">
        <v>0</v>
      </c>
      <c r="F376" s="129">
        <v>0</v>
      </c>
      <c r="G376" s="129">
        <v>0</v>
      </c>
      <c r="H376" s="129">
        <v>0</v>
      </c>
      <c r="I376" s="129">
        <v>0</v>
      </c>
      <c r="J376" s="129">
        <v>0</v>
      </c>
      <c r="K376" s="129">
        <v>0</v>
      </c>
      <c r="L376" s="129">
        <v>0</v>
      </c>
      <c r="M376" s="129">
        <v>0</v>
      </c>
      <c r="N376" s="167">
        <v>0</v>
      </c>
    </row>
    <row r="377" spans="1:14" ht="33" customHeight="1" thickBot="1" x14ac:dyDescent="0.25">
      <c r="A377" s="80" t="s">
        <v>302</v>
      </c>
      <c r="B377" s="129">
        <v>0</v>
      </c>
      <c r="C377" s="129">
        <v>0</v>
      </c>
      <c r="D377" s="129">
        <v>0</v>
      </c>
      <c r="E377" s="129">
        <v>0</v>
      </c>
      <c r="F377" s="129">
        <v>0</v>
      </c>
      <c r="G377" s="129">
        <v>0</v>
      </c>
      <c r="H377" s="129">
        <v>0</v>
      </c>
      <c r="I377" s="129">
        <v>0</v>
      </c>
      <c r="J377" s="129">
        <v>0</v>
      </c>
      <c r="K377" s="129">
        <v>0</v>
      </c>
      <c r="L377" s="129">
        <v>18506.669999999998</v>
      </c>
      <c r="M377" s="129">
        <v>0</v>
      </c>
      <c r="N377" s="167">
        <v>18506.669999999998</v>
      </c>
    </row>
    <row r="378" spans="1:14" ht="33" customHeight="1" thickBot="1" x14ac:dyDescent="0.25">
      <c r="A378" s="132" t="s">
        <v>303</v>
      </c>
      <c r="B378" s="133">
        <v>30474.82</v>
      </c>
      <c r="C378" s="133">
        <v>28766.120000000003</v>
      </c>
      <c r="D378" s="133">
        <v>33479.08</v>
      </c>
      <c r="E378" s="133">
        <v>33260.699999999997</v>
      </c>
      <c r="F378" s="133">
        <v>33470.79</v>
      </c>
      <c r="G378" s="133">
        <v>35839.289999999994</v>
      </c>
      <c r="H378" s="133">
        <v>39377.64</v>
      </c>
      <c r="I378" s="133">
        <v>28771.77</v>
      </c>
      <c r="J378" s="133">
        <v>40047.14</v>
      </c>
      <c r="K378" s="133">
        <v>44754.96</v>
      </c>
      <c r="L378" s="133">
        <v>21619.03</v>
      </c>
      <c r="M378" s="133">
        <v>43023.35</v>
      </c>
      <c r="N378" s="133">
        <v>412884.69</v>
      </c>
    </row>
    <row r="379" spans="1:14" ht="33" customHeight="1" x14ac:dyDescent="0.2">
      <c r="A379" s="80" t="s">
        <v>304</v>
      </c>
      <c r="B379" s="129">
        <v>4500</v>
      </c>
      <c r="C379" s="129">
        <v>2600</v>
      </c>
      <c r="D379" s="129">
        <v>3600</v>
      </c>
      <c r="E379" s="129">
        <v>8761.380000000001</v>
      </c>
      <c r="F379" s="129">
        <v>8178.67</v>
      </c>
      <c r="G379" s="129">
        <v>6740.19</v>
      </c>
      <c r="H379" s="129">
        <v>11484.8</v>
      </c>
      <c r="I379" s="129">
        <v>13334.130000000001</v>
      </c>
      <c r="J379" s="129">
        <v>15313.79</v>
      </c>
      <c r="K379" s="129">
        <v>16721</v>
      </c>
      <c r="L379" s="129">
        <v>250</v>
      </c>
      <c r="M379" s="129">
        <v>17996.29</v>
      </c>
      <c r="N379" s="167">
        <v>109480.25000000003</v>
      </c>
    </row>
    <row r="380" spans="1:14" ht="33" customHeight="1" x14ac:dyDescent="0.2">
      <c r="A380" s="80" t="s">
        <v>305</v>
      </c>
      <c r="B380" s="129">
        <v>350</v>
      </c>
      <c r="C380" s="129">
        <v>250</v>
      </c>
      <c r="D380" s="129">
        <v>300</v>
      </c>
      <c r="E380" s="129">
        <v>250</v>
      </c>
      <c r="F380" s="129">
        <v>550</v>
      </c>
      <c r="G380" s="129">
        <v>550</v>
      </c>
      <c r="H380" s="129">
        <v>300</v>
      </c>
      <c r="I380" s="129">
        <v>900</v>
      </c>
      <c r="J380" s="129">
        <v>350</v>
      </c>
      <c r="K380" s="129">
        <v>100</v>
      </c>
      <c r="L380" s="129">
        <v>12768</v>
      </c>
      <c r="M380" s="129">
        <v>100</v>
      </c>
      <c r="N380" s="167">
        <v>16768</v>
      </c>
    </row>
    <row r="381" spans="1:14" ht="33" customHeight="1" x14ac:dyDescent="0.2">
      <c r="A381" s="80" t="s">
        <v>306</v>
      </c>
      <c r="B381" s="129">
        <v>11440</v>
      </c>
      <c r="C381" s="129">
        <v>11088</v>
      </c>
      <c r="D381" s="129">
        <v>14820</v>
      </c>
      <c r="E381" s="129">
        <v>13820</v>
      </c>
      <c r="F381" s="129">
        <v>11556</v>
      </c>
      <c r="G381" s="129">
        <v>13904</v>
      </c>
      <c r="H381" s="129">
        <v>16800</v>
      </c>
      <c r="I381" s="129">
        <v>12432</v>
      </c>
      <c r="J381" s="129">
        <v>16452</v>
      </c>
      <c r="K381" s="129">
        <v>15168</v>
      </c>
      <c r="L381" s="129">
        <v>0</v>
      </c>
      <c r="M381" s="129">
        <v>12246.5</v>
      </c>
      <c r="N381" s="167">
        <v>149726.5</v>
      </c>
    </row>
    <row r="382" spans="1:14" ht="33" customHeight="1" x14ac:dyDescent="0.2">
      <c r="A382" s="80" t="s">
        <v>307</v>
      </c>
      <c r="B382" s="129">
        <v>0</v>
      </c>
      <c r="C382" s="129">
        <v>0</v>
      </c>
      <c r="D382" s="129">
        <v>0</v>
      </c>
      <c r="E382" s="129">
        <v>0</v>
      </c>
      <c r="F382" s="129">
        <v>0</v>
      </c>
      <c r="G382" s="129">
        <v>0</v>
      </c>
      <c r="H382" s="129">
        <v>0</v>
      </c>
      <c r="I382" s="129">
        <v>0</v>
      </c>
      <c r="J382" s="129">
        <v>0</v>
      </c>
      <c r="K382" s="129">
        <v>0</v>
      </c>
      <c r="L382" s="129">
        <v>8601.0299999999988</v>
      </c>
      <c r="M382" s="129">
        <v>0</v>
      </c>
      <c r="N382" s="167">
        <v>8601.0299999999988</v>
      </c>
    </row>
    <row r="383" spans="1:14" ht="33" customHeight="1" x14ac:dyDescent="0.2">
      <c r="A383" s="80" t="s">
        <v>308</v>
      </c>
      <c r="B383" s="129">
        <v>14081.14</v>
      </c>
      <c r="C383" s="129">
        <v>14828.12</v>
      </c>
      <c r="D383" s="129">
        <v>14759.079999999998</v>
      </c>
      <c r="E383" s="129">
        <v>10429.32</v>
      </c>
      <c r="F383" s="129">
        <v>13186.12</v>
      </c>
      <c r="G383" s="129">
        <v>14645.099999999999</v>
      </c>
      <c r="H383" s="129">
        <v>10792.84</v>
      </c>
      <c r="I383" s="129">
        <v>2105.64</v>
      </c>
      <c r="J383" s="129">
        <v>7931.3499999999995</v>
      </c>
      <c r="K383" s="129">
        <v>12765.960000000001</v>
      </c>
      <c r="L383" s="129">
        <v>0</v>
      </c>
      <c r="M383" s="129">
        <v>12680.56</v>
      </c>
      <c r="N383" s="167">
        <v>128205.23000000001</v>
      </c>
    </row>
    <row r="384" spans="1:14" ht="33" customHeight="1" x14ac:dyDescent="0.2">
      <c r="A384" s="80" t="s">
        <v>309</v>
      </c>
      <c r="B384" s="129">
        <v>0</v>
      </c>
      <c r="C384" s="129">
        <v>0</v>
      </c>
      <c r="D384" s="129">
        <v>0</v>
      </c>
      <c r="E384" s="129">
        <v>0</v>
      </c>
      <c r="F384" s="129">
        <v>0</v>
      </c>
      <c r="G384" s="129">
        <v>0</v>
      </c>
      <c r="H384" s="129">
        <v>0</v>
      </c>
      <c r="I384" s="129">
        <v>0</v>
      </c>
      <c r="J384" s="129">
        <v>0</v>
      </c>
      <c r="K384" s="129">
        <v>0</v>
      </c>
      <c r="L384" s="129">
        <v>0</v>
      </c>
      <c r="M384" s="129">
        <v>0</v>
      </c>
      <c r="N384" s="167">
        <v>0</v>
      </c>
    </row>
    <row r="385" spans="1:14" ht="33" customHeight="1" x14ac:dyDescent="0.2">
      <c r="A385" s="80" t="s">
        <v>310</v>
      </c>
      <c r="B385" s="129">
        <v>0</v>
      </c>
      <c r="C385" s="129">
        <v>0</v>
      </c>
      <c r="D385" s="129">
        <v>0</v>
      </c>
      <c r="E385" s="129">
        <v>0</v>
      </c>
      <c r="F385" s="129">
        <v>0</v>
      </c>
      <c r="G385" s="129">
        <v>0</v>
      </c>
      <c r="H385" s="129">
        <v>0</v>
      </c>
      <c r="I385" s="129">
        <v>0</v>
      </c>
      <c r="J385" s="129">
        <v>0</v>
      </c>
      <c r="K385" s="129">
        <v>0</v>
      </c>
      <c r="L385" s="129">
        <v>0</v>
      </c>
      <c r="M385" s="129">
        <v>0</v>
      </c>
      <c r="N385" s="167">
        <v>0</v>
      </c>
    </row>
    <row r="386" spans="1:14" ht="33" customHeight="1" x14ac:dyDescent="0.2">
      <c r="A386" s="80" t="s">
        <v>311</v>
      </c>
      <c r="B386" s="129">
        <v>0</v>
      </c>
      <c r="C386" s="129">
        <v>0</v>
      </c>
      <c r="D386" s="129">
        <v>0</v>
      </c>
      <c r="E386" s="129">
        <v>0</v>
      </c>
      <c r="F386" s="129">
        <v>0</v>
      </c>
      <c r="G386" s="129">
        <v>0</v>
      </c>
      <c r="H386" s="129">
        <v>0</v>
      </c>
      <c r="I386" s="129">
        <v>0</v>
      </c>
      <c r="J386" s="129">
        <v>0</v>
      </c>
      <c r="K386" s="129">
        <v>0</v>
      </c>
      <c r="L386" s="129">
        <v>0</v>
      </c>
      <c r="M386" s="129">
        <v>0</v>
      </c>
      <c r="N386" s="167">
        <v>0</v>
      </c>
    </row>
    <row r="387" spans="1:14" ht="33" customHeight="1" x14ac:dyDescent="0.2">
      <c r="A387" s="80" t="s">
        <v>312</v>
      </c>
      <c r="B387" s="129">
        <v>0</v>
      </c>
      <c r="C387" s="129">
        <v>0</v>
      </c>
      <c r="D387" s="129">
        <v>0</v>
      </c>
      <c r="E387" s="129">
        <v>0</v>
      </c>
      <c r="F387" s="129">
        <v>0</v>
      </c>
      <c r="G387" s="129">
        <v>0</v>
      </c>
      <c r="H387" s="129">
        <v>0</v>
      </c>
      <c r="I387" s="129">
        <v>0</v>
      </c>
      <c r="J387" s="129">
        <v>0</v>
      </c>
      <c r="K387" s="129">
        <v>0</v>
      </c>
      <c r="L387" s="129">
        <v>0</v>
      </c>
      <c r="M387" s="129">
        <v>0</v>
      </c>
      <c r="N387" s="167">
        <v>0</v>
      </c>
    </row>
    <row r="388" spans="1:14" ht="33" customHeight="1" x14ac:dyDescent="0.2">
      <c r="A388" s="80" t="s">
        <v>313</v>
      </c>
      <c r="B388" s="129">
        <v>0</v>
      </c>
      <c r="C388" s="129">
        <v>0</v>
      </c>
      <c r="D388" s="129">
        <v>0</v>
      </c>
      <c r="E388" s="129">
        <v>0</v>
      </c>
      <c r="F388" s="129">
        <v>0</v>
      </c>
      <c r="G388" s="129">
        <v>0</v>
      </c>
      <c r="H388" s="129">
        <v>0</v>
      </c>
      <c r="I388" s="129">
        <v>0</v>
      </c>
      <c r="J388" s="129">
        <v>0</v>
      </c>
      <c r="K388" s="129">
        <v>0</v>
      </c>
      <c r="L388" s="129">
        <v>0</v>
      </c>
      <c r="M388" s="129">
        <v>0</v>
      </c>
      <c r="N388" s="167">
        <v>0</v>
      </c>
    </row>
    <row r="389" spans="1:14" ht="33" customHeight="1" x14ac:dyDescent="0.2">
      <c r="A389" s="80" t="s">
        <v>314</v>
      </c>
      <c r="B389" s="129">
        <v>0</v>
      </c>
      <c r="C389" s="129">
        <v>0</v>
      </c>
      <c r="D389" s="129">
        <v>0</v>
      </c>
      <c r="E389" s="129">
        <v>0</v>
      </c>
      <c r="F389" s="129">
        <v>0</v>
      </c>
      <c r="G389" s="129">
        <v>0</v>
      </c>
      <c r="H389" s="129">
        <v>0</v>
      </c>
      <c r="I389" s="129">
        <v>0</v>
      </c>
      <c r="J389" s="129">
        <v>0</v>
      </c>
      <c r="K389" s="129">
        <v>0</v>
      </c>
      <c r="L389" s="129">
        <v>0</v>
      </c>
      <c r="M389" s="129">
        <v>0</v>
      </c>
      <c r="N389" s="167">
        <v>0</v>
      </c>
    </row>
    <row r="390" spans="1:14" ht="33" customHeight="1" x14ac:dyDescent="0.2">
      <c r="A390" s="80" t="s">
        <v>315</v>
      </c>
      <c r="B390" s="129">
        <v>0</v>
      </c>
      <c r="C390" s="129">
        <v>0</v>
      </c>
      <c r="D390" s="129">
        <v>0</v>
      </c>
      <c r="E390" s="129">
        <v>0</v>
      </c>
      <c r="F390" s="129">
        <v>0</v>
      </c>
      <c r="G390" s="129">
        <v>0</v>
      </c>
      <c r="H390" s="129">
        <v>0</v>
      </c>
      <c r="I390" s="129">
        <v>0</v>
      </c>
      <c r="J390" s="129">
        <v>0</v>
      </c>
      <c r="K390" s="129">
        <v>0</v>
      </c>
      <c r="L390" s="129">
        <v>0</v>
      </c>
      <c r="M390" s="129">
        <v>0</v>
      </c>
      <c r="N390" s="167">
        <v>0</v>
      </c>
    </row>
    <row r="391" spans="1:14" ht="33" customHeight="1" x14ac:dyDescent="0.2">
      <c r="A391" s="80" t="s">
        <v>316</v>
      </c>
      <c r="B391" s="129">
        <v>0</v>
      </c>
      <c r="C391" s="129">
        <v>0</v>
      </c>
      <c r="D391" s="129">
        <v>0</v>
      </c>
      <c r="E391" s="129">
        <v>0</v>
      </c>
      <c r="F391" s="129">
        <v>0</v>
      </c>
      <c r="G391" s="129">
        <v>0</v>
      </c>
      <c r="H391" s="129">
        <v>0</v>
      </c>
      <c r="I391" s="129">
        <v>0</v>
      </c>
      <c r="J391" s="129">
        <v>0</v>
      </c>
      <c r="K391" s="129">
        <v>0</v>
      </c>
      <c r="L391" s="129">
        <v>0</v>
      </c>
      <c r="M391" s="129">
        <v>0</v>
      </c>
      <c r="N391" s="167">
        <v>0</v>
      </c>
    </row>
    <row r="392" spans="1:14" ht="33" customHeight="1" x14ac:dyDescent="0.2">
      <c r="A392" s="80" t="s">
        <v>317</v>
      </c>
      <c r="B392" s="129">
        <v>103.68</v>
      </c>
      <c r="C392" s="129">
        <v>0</v>
      </c>
      <c r="D392" s="129">
        <v>0</v>
      </c>
      <c r="E392" s="129">
        <v>0</v>
      </c>
      <c r="F392" s="129">
        <v>0</v>
      </c>
      <c r="G392" s="129">
        <v>0</v>
      </c>
      <c r="H392" s="129">
        <v>0</v>
      </c>
      <c r="I392" s="129">
        <v>0</v>
      </c>
      <c r="J392" s="129">
        <v>0</v>
      </c>
      <c r="K392" s="129">
        <v>0</v>
      </c>
      <c r="L392" s="129">
        <v>0</v>
      </c>
      <c r="M392" s="129">
        <v>0</v>
      </c>
      <c r="N392" s="167">
        <v>103.68</v>
      </c>
    </row>
    <row r="393" spans="1:14" ht="33" customHeight="1" thickBot="1" x14ac:dyDescent="0.25">
      <c r="A393" s="80" t="s">
        <v>318</v>
      </c>
      <c r="B393" s="129">
        <v>0</v>
      </c>
      <c r="C393" s="129">
        <v>0</v>
      </c>
      <c r="D393" s="129">
        <v>0</v>
      </c>
      <c r="E393" s="129">
        <v>0</v>
      </c>
      <c r="F393" s="129">
        <v>0</v>
      </c>
      <c r="G393" s="129">
        <v>0</v>
      </c>
      <c r="H393" s="129">
        <v>0</v>
      </c>
      <c r="I393" s="129">
        <v>0</v>
      </c>
      <c r="J393" s="129">
        <v>0</v>
      </c>
      <c r="K393" s="129">
        <v>0</v>
      </c>
      <c r="L393" s="129">
        <v>0</v>
      </c>
      <c r="M393" s="129">
        <v>0</v>
      </c>
      <c r="N393" s="167">
        <v>0</v>
      </c>
    </row>
    <row r="394" spans="1:14" ht="33" customHeight="1" thickBot="1" x14ac:dyDescent="0.25">
      <c r="A394" s="132" t="s">
        <v>319</v>
      </c>
      <c r="B394" s="133">
        <v>4825.08</v>
      </c>
      <c r="C394" s="133">
        <v>5857.06</v>
      </c>
      <c r="D394" s="133">
        <v>5925.92</v>
      </c>
      <c r="E394" s="133">
        <v>6025.3799999999992</v>
      </c>
      <c r="F394" s="133">
        <v>5703.26</v>
      </c>
      <c r="G394" s="133">
        <v>6369.82</v>
      </c>
      <c r="H394" s="133">
        <v>5874.5</v>
      </c>
      <c r="I394" s="133">
        <v>8085.86</v>
      </c>
      <c r="J394" s="133">
        <v>7168.0300000000007</v>
      </c>
      <c r="K394" s="133">
        <v>6544.48</v>
      </c>
      <c r="L394" s="133">
        <v>6995.8799999999992</v>
      </c>
      <c r="M394" s="133">
        <v>6564.5199999999995</v>
      </c>
      <c r="N394" s="133">
        <v>75939.789999999994</v>
      </c>
    </row>
    <row r="395" spans="1:14" ht="33" customHeight="1" x14ac:dyDescent="0.2">
      <c r="A395" s="80" t="s">
        <v>320</v>
      </c>
      <c r="B395" s="129">
        <v>0</v>
      </c>
      <c r="C395" s="129">
        <v>0</v>
      </c>
      <c r="D395" s="129">
        <v>0</v>
      </c>
      <c r="E395" s="129">
        <v>0</v>
      </c>
      <c r="F395" s="129">
        <v>0</v>
      </c>
      <c r="G395" s="129">
        <v>0</v>
      </c>
      <c r="H395" s="129">
        <v>0</v>
      </c>
      <c r="I395" s="129">
        <v>0</v>
      </c>
      <c r="J395" s="129">
        <v>0</v>
      </c>
      <c r="K395" s="129">
        <v>0</v>
      </c>
      <c r="L395" s="129">
        <v>0</v>
      </c>
      <c r="M395" s="129">
        <v>0</v>
      </c>
      <c r="N395" s="167">
        <v>0</v>
      </c>
    </row>
    <row r="396" spans="1:14" ht="33" customHeight="1" x14ac:dyDescent="0.2">
      <c r="A396" s="80" t="s">
        <v>321</v>
      </c>
      <c r="B396" s="129">
        <v>3600</v>
      </c>
      <c r="C396" s="129">
        <v>4244.34</v>
      </c>
      <c r="D396" s="129">
        <v>4305.4399999999996</v>
      </c>
      <c r="E396" s="129">
        <v>3252.18</v>
      </c>
      <c r="F396" s="129">
        <v>3334.06</v>
      </c>
      <c r="G396" s="129">
        <v>4461.7</v>
      </c>
      <c r="H396" s="129">
        <v>2460</v>
      </c>
      <c r="I396" s="129">
        <v>4801.74</v>
      </c>
      <c r="J396" s="129">
        <v>5777.55</v>
      </c>
      <c r="K396" s="129">
        <v>5434</v>
      </c>
      <c r="L396" s="129">
        <v>5634.44</v>
      </c>
      <c r="M396" s="129">
        <v>5673.66</v>
      </c>
      <c r="N396" s="167">
        <v>52979.11</v>
      </c>
    </row>
    <row r="397" spans="1:14" ht="33" customHeight="1" x14ac:dyDescent="0.2">
      <c r="A397" s="80" t="s">
        <v>322</v>
      </c>
      <c r="B397" s="129">
        <v>0</v>
      </c>
      <c r="C397" s="129">
        <v>0</v>
      </c>
      <c r="D397" s="129">
        <v>0</v>
      </c>
      <c r="E397" s="129">
        <v>0</v>
      </c>
      <c r="F397" s="129">
        <v>0</v>
      </c>
      <c r="G397" s="129">
        <v>0</v>
      </c>
      <c r="H397" s="129">
        <v>0</v>
      </c>
      <c r="I397" s="129">
        <v>0</v>
      </c>
      <c r="J397" s="129">
        <v>0</v>
      </c>
      <c r="K397" s="129">
        <v>0</v>
      </c>
      <c r="L397" s="129">
        <v>0</v>
      </c>
      <c r="M397" s="129">
        <v>0</v>
      </c>
      <c r="N397" s="167">
        <v>0</v>
      </c>
    </row>
    <row r="398" spans="1:14" ht="33" customHeight="1" x14ac:dyDescent="0.2">
      <c r="A398" s="80" t="s">
        <v>323</v>
      </c>
      <c r="B398" s="129">
        <v>0</v>
      </c>
      <c r="C398" s="129">
        <v>0</v>
      </c>
      <c r="D398" s="129">
        <v>0</v>
      </c>
      <c r="E398" s="129">
        <v>0</v>
      </c>
      <c r="F398" s="129">
        <v>0</v>
      </c>
      <c r="G398" s="129">
        <v>0</v>
      </c>
      <c r="H398" s="129">
        <v>0</v>
      </c>
      <c r="I398" s="129">
        <v>0</v>
      </c>
      <c r="J398" s="129">
        <v>0</v>
      </c>
      <c r="K398" s="129">
        <v>0</v>
      </c>
      <c r="L398" s="129">
        <v>0</v>
      </c>
      <c r="M398" s="129">
        <v>0</v>
      </c>
      <c r="N398" s="167">
        <v>0</v>
      </c>
    </row>
    <row r="399" spans="1:14" ht="33" customHeight="1" x14ac:dyDescent="0.2">
      <c r="A399" s="80" t="s">
        <v>324</v>
      </c>
      <c r="B399" s="129">
        <v>1225.08</v>
      </c>
      <c r="C399" s="129">
        <v>1612.72</v>
      </c>
      <c r="D399" s="129">
        <v>1620.48</v>
      </c>
      <c r="E399" s="129">
        <v>2773.2</v>
      </c>
      <c r="F399" s="129">
        <v>2369.1999999999998</v>
      </c>
      <c r="G399" s="129">
        <v>1908.12</v>
      </c>
      <c r="H399" s="129">
        <v>3414.5</v>
      </c>
      <c r="I399" s="129">
        <v>3284.12</v>
      </c>
      <c r="J399" s="129">
        <v>1390.48</v>
      </c>
      <c r="K399" s="129">
        <v>1110.4799999999998</v>
      </c>
      <c r="L399" s="129">
        <v>1361.44</v>
      </c>
      <c r="M399" s="129">
        <v>890.86</v>
      </c>
      <c r="N399" s="167">
        <v>22960.679999999997</v>
      </c>
    </row>
    <row r="400" spans="1:14" ht="33" customHeight="1" thickBot="1" x14ac:dyDescent="0.25">
      <c r="A400" s="80" t="s">
        <v>255</v>
      </c>
      <c r="B400" s="129">
        <v>0</v>
      </c>
      <c r="C400" s="129">
        <v>0</v>
      </c>
      <c r="D400" s="129">
        <v>0</v>
      </c>
      <c r="E400" s="129">
        <v>0</v>
      </c>
      <c r="F400" s="129">
        <v>0</v>
      </c>
      <c r="G400" s="129">
        <v>0</v>
      </c>
      <c r="H400" s="129">
        <v>0</v>
      </c>
      <c r="I400" s="129">
        <v>0</v>
      </c>
      <c r="J400" s="129">
        <v>0</v>
      </c>
      <c r="K400" s="129">
        <v>0</v>
      </c>
      <c r="L400" s="129">
        <v>0</v>
      </c>
      <c r="M400" s="129">
        <v>0</v>
      </c>
      <c r="N400" s="167">
        <v>0</v>
      </c>
    </row>
    <row r="401" spans="1:14" ht="33" customHeight="1" thickBot="1" x14ac:dyDescent="0.25">
      <c r="A401" s="132" t="s">
        <v>325</v>
      </c>
      <c r="B401" s="133">
        <v>0</v>
      </c>
      <c r="C401" s="133">
        <v>0</v>
      </c>
      <c r="D401" s="133">
        <v>0</v>
      </c>
      <c r="E401" s="133">
        <v>0</v>
      </c>
      <c r="F401" s="133">
        <v>0</v>
      </c>
      <c r="G401" s="133">
        <v>0</v>
      </c>
      <c r="H401" s="133">
        <v>0</v>
      </c>
      <c r="I401" s="133">
        <v>0</v>
      </c>
      <c r="J401" s="133">
        <v>0</v>
      </c>
      <c r="K401" s="133">
        <v>0</v>
      </c>
      <c r="L401" s="133">
        <v>0</v>
      </c>
      <c r="M401" s="133">
        <v>0</v>
      </c>
      <c r="N401" s="133">
        <v>0</v>
      </c>
    </row>
    <row r="402" spans="1:14" ht="33" customHeight="1" x14ac:dyDescent="0.2">
      <c r="A402" s="80" t="s">
        <v>326</v>
      </c>
      <c r="B402" s="129">
        <v>0</v>
      </c>
      <c r="C402" s="129">
        <v>0</v>
      </c>
      <c r="D402" s="129">
        <v>0</v>
      </c>
      <c r="E402" s="129">
        <v>0</v>
      </c>
      <c r="F402" s="129">
        <v>0</v>
      </c>
      <c r="G402" s="129">
        <v>0</v>
      </c>
      <c r="H402" s="129">
        <v>0</v>
      </c>
      <c r="I402" s="129">
        <v>0</v>
      </c>
      <c r="J402" s="129">
        <v>0</v>
      </c>
      <c r="K402" s="129">
        <v>0</v>
      </c>
      <c r="L402" s="129">
        <v>0</v>
      </c>
      <c r="M402" s="129">
        <v>0</v>
      </c>
      <c r="N402" s="129">
        <v>0</v>
      </c>
    </row>
    <row r="403" spans="1:14" ht="33" customHeight="1" x14ac:dyDescent="0.2">
      <c r="A403" s="80" t="s">
        <v>327</v>
      </c>
      <c r="B403" s="129">
        <v>0</v>
      </c>
      <c r="C403" s="129">
        <v>0</v>
      </c>
      <c r="D403" s="129">
        <v>0</v>
      </c>
      <c r="E403" s="129">
        <v>0</v>
      </c>
      <c r="F403" s="129">
        <v>0</v>
      </c>
      <c r="G403" s="129">
        <v>0</v>
      </c>
      <c r="H403" s="129">
        <v>0</v>
      </c>
      <c r="I403" s="129">
        <v>0</v>
      </c>
      <c r="J403" s="129">
        <v>0</v>
      </c>
      <c r="K403" s="129">
        <v>0</v>
      </c>
      <c r="L403" s="129">
        <v>0</v>
      </c>
      <c r="M403" s="129">
        <v>0</v>
      </c>
      <c r="N403" s="129">
        <v>0</v>
      </c>
    </row>
    <row r="404" spans="1:14" ht="33" customHeight="1" x14ac:dyDescent="0.2">
      <c r="A404" s="80" t="s">
        <v>328</v>
      </c>
      <c r="B404" s="129">
        <v>0</v>
      </c>
      <c r="C404" s="129">
        <v>0</v>
      </c>
      <c r="D404" s="129">
        <v>0</v>
      </c>
      <c r="E404" s="129">
        <v>0</v>
      </c>
      <c r="F404" s="129">
        <v>0</v>
      </c>
      <c r="G404" s="129">
        <v>0</v>
      </c>
      <c r="H404" s="129">
        <v>0</v>
      </c>
      <c r="I404" s="129">
        <v>0</v>
      </c>
      <c r="J404" s="129">
        <v>0</v>
      </c>
      <c r="K404" s="129">
        <v>0</v>
      </c>
      <c r="L404" s="129">
        <v>0</v>
      </c>
      <c r="M404" s="129">
        <v>0</v>
      </c>
      <c r="N404" s="129">
        <v>0</v>
      </c>
    </row>
    <row r="405" spans="1:14" ht="33" customHeight="1" thickBot="1" x14ac:dyDescent="0.25">
      <c r="A405" s="80" t="s">
        <v>255</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thickBot="1" x14ac:dyDescent="0.25">
      <c r="A406" s="132" t="s">
        <v>367</v>
      </c>
      <c r="B406" s="133">
        <v>0</v>
      </c>
      <c r="C406" s="133">
        <v>11666.68</v>
      </c>
      <c r="D406" s="133">
        <v>41237.030000000006</v>
      </c>
      <c r="E406" s="133">
        <v>76822.149999999994</v>
      </c>
      <c r="F406" s="133">
        <v>86641.59</v>
      </c>
      <c r="G406" s="133">
        <v>67172.320000000007</v>
      </c>
      <c r="H406" s="133">
        <v>90080.650000000023</v>
      </c>
      <c r="I406" s="133">
        <v>98732.569999999978</v>
      </c>
      <c r="J406" s="133">
        <v>106280.50999999998</v>
      </c>
      <c r="K406" s="133">
        <v>41308</v>
      </c>
      <c r="L406" s="133">
        <v>84901.590000000011</v>
      </c>
      <c r="M406" s="133">
        <v>40583.97</v>
      </c>
      <c r="N406" s="133">
        <v>745427.06</v>
      </c>
    </row>
    <row r="407" spans="1:14" ht="33" customHeight="1" x14ac:dyDescent="0.2">
      <c r="A407" s="80" t="s">
        <v>330</v>
      </c>
      <c r="B407" s="129">
        <v>0</v>
      </c>
      <c r="C407" s="129">
        <v>2817.95</v>
      </c>
      <c r="D407" s="129">
        <v>5524.65</v>
      </c>
      <c r="E407" s="129">
        <v>5566.0599999999995</v>
      </c>
      <c r="F407" s="129">
        <v>5081.59</v>
      </c>
      <c r="G407" s="129">
        <v>2840.56</v>
      </c>
      <c r="H407" s="129">
        <v>2792.13</v>
      </c>
      <c r="I407" s="129">
        <v>8838.58</v>
      </c>
      <c r="J407" s="129">
        <v>0</v>
      </c>
      <c r="K407" s="129">
        <v>3055</v>
      </c>
      <c r="L407" s="129">
        <v>5624.57</v>
      </c>
      <c r="M407" s="129">
        <v>2589.08</v>
      </c>
      <c r="N407" s="167">
        <v>44730.170000000006</v>
      </c>
    </row>
    <row r="408" spans="1:14" ht="33" customHeight="1" x14ac:dyDescent="0.2">
      <c r="A408" s="80" t="s">
        <v>331</v>
      </c>
      <c r="B408" s="129">
        <v>0</v>
      </c>
      <c r="C408" s="129">
        <v>0</v>
      </c>
      <c r="D408" s="129">
        <v>0</v>
      </c>
      <c r="E408" s="129">
        <v>0</v>
      </c>
      <c r="F408" s="129">
        <v>2887.08</v>
      </c>
      <c r="G408" s="129">
        <v>18040.23</v>
      </c>
      <c r="H408" s="129">
        <v>15290.359999999999</v>
      </c>
      <c r="I408" s="129">
        <v>11193.259999999998</v>
      </c>
      <c r="J408" s="129">
        <v>11153.51</v>
      </c>
      <c r="K408" s="129">
        <v>35937</v>
      </c>
      <c r="L408" s="129">
        <v>17933.900000000001</v>
      </c>
      <c r="M408" s="129">
        <v>2976.28</v>
      </c>
      <c r="N408" s="167">
        <v>115411.62</v>
      </c>
    </row>
    <row r="409" spans="1:14" ht="33" customHeight="1" x14ac:dyDescent="0.2">
      <c r="A409" s="80" t="s">
        <v>332</v>
      </c>
      <c r="B409" s="129">
        <v>0</v>
      </c>
      <c r="C409" s="129">
        <v>0</v>
      </c>
      <c r="D409" s="129">
        <v>0</v>
      </c>
      <c r="E409" s="129">
        <v>0</v>
      </c>
      <c r="F409" s="129">
        <v>0</v>
      </c>
      <c r="G409" s="129">
        <v>0</v>
      </c>
      <c r="H409" s="129">
        <v>0</v>
      </c>
      <c r="I409" s="129">
        <v>0</v>
      </c>
      <c r="J409" s="129">
        <v>0</v>
      </c>
      <c r="K409" s="129">
        <v>0</v>
      </c>
      <c r="L409" s="129">
        <v>0</v>
      </c>
      <c r="M409" s="129">
        <v>0</v>
      </c>
      <c r="N409" s="167">
        <v>0</v>
      </c>
    </row>
    <row r="410" spans="1:14" ht="33" customHeight="1" x14ac:dyDescent="0.2">
      <c r="A410" s="80" t="s">
        <v>333</v>
      </c>
      <c r="B410" s="129">
        <v>0</v>
      </c>
      <c r="C410" s="129">
        <v>0</v>
      </c>
      <c r="D410" s="129">
        <v>0</v>
      </c>
      <c r="E410" s="129">
        <v>0</v>
      </c>
      <c r="F410" s="129">
        <v>0</v>
      </c>
      <c r="G410" s="129">
        <v>0</v>
      </c>
      <c r="H410" s="129">
        <v>0</v>
      </c>
      <c r="I410" s="129">
        <v>0</v>
      </c>
      <c r="J410" s="129">
        <v>0</v>
      </c>
      <c r="K410" s="129">
        <v>0</v>
      </c>
      <c r="L410" s="129">
        <v>0</v>
      </c>
      <c r="M410" s="129">
        <v>0</v>
      </c>
      <c r="N410" s="167">
        <v>0</v>
      </c>
    </row>
    <row r="411" spans="1:14" ht="33" customHeight="1" x14ac:dyDescent="0.2">
      <c r="A411" s="80" t="s">
        <v>334</v>
      </c>
      <c r="B411" s="129">
        <v>0</v>
      </c>
      <c r="C411" s="129">
        <v>0</v>
      </c>
      <c r="D411" s="129">
        <v>0</v>
      </c>
      <c r="E411" s="129">
        <v>0</v>
      </c>
      <c r="F411" s="129">
        <v>0</v>
      </c>
      <c r="G411" s="129">
        <v>0</v>
      </c>
      <c r="H411" s="129">
        <v>0</v>
      </c>
      <c r="I411" s="129">
        <v>0</v>
      </c>
      <c r="J411" s="129">
        <v>0</v>
      </c>
      <c r="K411" s="129">
        <v>0</v>
      </c>
      <c r="L411" s="129">
        <v>0</v>
      </c>
      <c r="M411" s="129">
        <v>0</v>
      </c>
      <c r="N411" s="167">
        <v>0</v>
      </c>
    </row>
    <row r="412" spans="1:14" ht="33" customHeight="1" x14ac:dyDescent="0.2">
      <c r="A412" s="80" t="s">
        <v>335</v>
      </c>
      <c r="B412" s="129">
        <v>0</v>
      </c>
      <c r="C412" s="129">
        <v>8848.73</v>
      </c>
      <c r="D412" s="129">
        <v>35712.380000000005</v>
      </c>
      <c r="E412" s="129">
        <v>71226.09</v>
      </c>
      <c r="F412" s="129">
        <v>78672.92</v>
      </c>
      <c r="G412" s="129">
        <v>46201.53</v>
      </c>
      <c r="H412" s="129">
        <v>71968.160000000018</v>
      </c>
      <c r="I412" s="129">
        <v>78700.729999999981</v>
      </c>
      <c r="J412" s="129">
        <v>94976.999999999985</v>
      </c>
      <c r="K412" s="129">
        <v>2316</v>
      </c>
      <c r="L412" s="129">
        <v>61343.12000000001</v>
      </c>
      <c r="M412" s="129">
        <v>35018.61</v>
      </c>
      <c r="N412" s="167">
        <v>584985.27</v>
      </c>
    </row>
    <row r="413" spans="1:14" ht="33" customHeight="1" x14ac:dyDescent="0.2">
      <c r="A413" s="80" t="s">
        <v>334</v>
      </c>
      <c r="B413" s="129">
        <v>0</v>
      </c>
      <c r="C413" s="129">
        <v>0</v>
      </c>
      <c r="D413" s="129">
        <v>0</v>
      </c>
      <c r="E413" s="129">
        <v>0</v>
      </c>
      <c r="F413" s="129">
        <v>0</v>
      </c>
      <c r="G413" s="129">
        <v>0</v>
      </c>
      <c r="H413" s="129">
        <v>0</v>
      </c>
      <c r="I413" s="129">
        <v>0</v>
      </c>
      <c r="J413" s="129">
        <v>0</v>
      </c>
      <c r="K413" s="129">
        <v>0</v>
      </c>
      <c r="L413" s="129">
        <v>0</v>
      </c>
      <c r="M413" s="129">
        <v>0</v>
      </c>
      <c r="N413" s="167">
        <v>0</v>
      </c>
    </row>
    <row r="414" spans="1:14" ht="33" customHeight="1" thickBot="1" x14ac:dyDescent="0.25">
      <c r="A414" s="80" t="s">
        <v>255</v>
      </c>
      <c r="B414" s="129">
        <v>0</v>
      </c>
      <c r="C414" s="129">
        <v>0</v>
      </c>
      <c r="D414" s="129">
        <v>0</v>
      </c>
      <c r="E414" s="129">
        <v>30</v>
      </c>
      <c r="F414" s="129">
        <v>0</v>
      </c>
      <c r="G414" s="129">
        <v>90</v>
      </c>
      <c r="H414" s="129">
        <v>30</v>
      </c>
      <c r="I414" s="129">
        <v>0</v>
      </c>
      <c r="J414" s="129">
        <v>150</v>
      </c>
      <c r="K414" s="129">
        <v>0</v>
      </c>
      <c r="L414" s="129">
        <v>0</v>
      </c>
      <c r="M414" s="129">
        <v>0</v>
      </c>
      <c r="N414" s="167">
        <v>300</v>
      </c>
    </row>
    <row r="415" spans="1:14" ht="33" customHeight="1" thickBot="1" x14ac:dyDescent="0.25">
      <c r="A415" s="132" t="s">
        <v>336</v>
      </c>
      <c r="B415" s="133">
        <v>0</v>
      </c>
      <c r="C415" s="133">
        <v>0</v>
      </c>
      <c r="D415" s="133">
        <v>0</v>
      </c>
      <c r="E415" s="133">
        <v>0</v>
      </c>
      <c r="F415" s="133">
        <v>0</v>
      </c>
      <c r="G415" s="133">
        <v>0</v>
      </c>
      <c r="H415" s="133">
        <v>0</v>
      </c>
      <c r="I415" s="133">
        <v>0</v>
      </c>
      <c r="J415" s="133">
        <v>0</v>
      </c>
      <c r="K415" s="133">
        <v>0</v>
      </c>
      <c r="L415" s="133">
        <v>0</v>
      </c>
      <c r="M415" s="133">
        <v>0</v>
      </c>
      <c r="N415" s="133">
        <v>0</v>
      </c>
    </row>
    <row r="416" spans="1:14" ht="33" customHeight="1" x14ac:dyDescent="0.2">
      <c r="A416" s="80" t="s">
        <v>337</v>
      </c>
      <c r="B416" s="129">
        <v>0</v>
      </c>
      <c r="C416" s="129">
        <v>0</v>
      </c>
      <c r="D416" s="129">
        <v>0</v>
      </c>
      <c r="E416" s="129">
        <v>0</v>
      </c>
      <c r="F416" s="129">
        <v>0</v>
      </c>
      <c r="G416" s="129">
        <v>0</v>
      </c>
      <c r="H416" s="129">
        <v>0</v>
      </c>
      <c r="I416" s="129">
        <v>0</v>
      </c>
      <c r="J416" s="129">
        <v>0</v>
      </c>
      <c r="K416" s="129">
        <v>0</v>
      </c>
      <c r="L416" s="129">
        <v>0</v>
      </c>
      <c r="M416" s="129">
        <v>0</v>
      </c>
      <c r="N416" s="167">
        <v>0</v>
      </c>
    </row>
    <row r="417" spans="1:14" ht="33" customHeight="1" x14ac:dyDescent="0.2">
      <c r="A417" s="80" t="s">
        <v>338</v>
      </c>
      <c r="B417" s="129">
        <v>0</v>
      </c>
      <c r="C417" s="129">
        <v>0</v>
      </c>
      <c r="D417" s="129">
        <v>0</v>
      </c>
      <c r="E417" s="129">
        <v>0</v>
      </c>
      <c r="F417" s="129">
        <v>0</v>
      </c>
      <c r="G417" s="129">
        <v>0</v>
      </c>
      <c r="H417" s="129">
        <v>0</v>
      </c>
      <c r="I417" s="129">
        <v>0</v>
      </c>
      <c r="J417" s="129">
        <v>0</v>
      </c>
      <c r="K417" s="129">
        <v>0</v>
      </c>
      <c r="L417" s="129">
        <v>0</v>
      </c>
      <c r="M417" s="129">
        <v>0</v>
      </c>
      <c r="N417" s="167">
        <v>0</v>
      </c>
    </row>
    <row r="418" spans="1:14" ht="33" customHeight="1" thickBot="1" x14ac:dyDescent="0.25">
      <c r="A418" s="80" t="s">
        <v>255</v>
      </c>
      <c r="B418" s="129">
        <v>0</v>
      </c>
      <c r="C418" s="129">
        <v>0</v>
      </c>
      <c r="D418" s="129">
        <v>0</v>
      </c>
      <c r="E418" s="129">
        <v>0</v>
      </c>
      <c r="F418" s="129">
        <v>0</v>
      </c>
      <c r="G418" s="129">
        <v>0</v>
      </c>
      <c r="H418" s="129">
        <v>0</v>
      </c>
      <c r="I418" s="129">
        <v>0</v>
      </c>
      <c r="J418" s="129">
        <v>0</v>
      </c>
      <c r="K418" s="129">
        <v>0</v>
      </c>
      <c r="L418" s="129">
        <v>0</v>
      </c>
      <c r="M418" s="129">
        <v>0</v>
      </c>
      <c r="N418" s="167">
        <v>0</v>
      </c>
    </row>
    <row r="419" spans="1:14" ht="33" customHeight="1" thickBot="1" x14ac:dyDescent="0.25">
      <c r="A419" s="132" t="s">
        <v>339</v>
      </c>
      <c r="B419" s="133">
        <v>1296.9000000000003</v>
      </c>
      <c r="C419" s="133">
        <v>1107.5000000000002</v>
      </c>
      <c r="D419" s="133">
        <v>1545</v>
      </c>
      <c r="E419" s="133">
        <v>1568.4</v>
      </c>
      <c r="F419" s="133">
        <v>1097</v>
      </c>
      <c r="G419" s="133">
        <v>1484</v>
      </c>
      <c r="H419" s="133">
        <v>1977.92</v>
      </c>
      <c r="I419" s="133">
        <v>2688.5</v>
      </c>
      <c r="J419" s="133">
        <v>4104.68</v>
      </c>
      <c r="K419" s="133">
        <v>6350</v>
      </c>
      <c r="L419" s="133">
        <v>5099.91</v>
      </c>
      <c r="M419" s="133">
        <v>4048.2000000000003</v>
      </c>
      <c r="N419" s="133">
        <v>32368.010000000002</v>
      </c>
    </row>
    <row r="420" spans="1:14" ht="33" customHeight="1" thickBot="1" x14ac:dyDescent="0.25">
      <c r="A420" s="81" t="s">
        <v>339</v>
      </c>
      <c r="B420" s="138">
        <v>1296.9000000000003</v>
      </c>
      <c r="C420" s="138">
        <v>1107.5000000000002</v>
      </c>
      <c r="D420" s="138">
        <v>1545</v>
      </c>
      <c r="E420" s="138">
        <v>1568.4</v>
      </c>
      <c r="F420" s="138">
        <v>1097</v>
      </c>
      <c r="G420" s="138">
        <v>1484</v>
      </c>
      <c r="H420" s="138">
        <v>1977.92</v>
      </c>
      <c r="I420" s="138">
        <v>2688.5</v>
      </c>
      <c r="J420" s="138">
        <v>4104.68</v>
      </c>
      <c r="K420" s="138">
        <v>6350</v>
      </c>
      <c r="L420" s="138">
        <v>5099.91</v>
      </c>
      <c r="M420" s="138">
        <v>4048.2000000000003</v>
      </c>
      <c r="N420" s="168">
        <v>32368.010000000002</v>
      </c>
    </row>
    <row r="421" spans="1:14" ht="33" customHeight="1" thickBot="1" x14ac:dyDescent="0.25">
      <c r="A421" s="169" t="s">
        <v>250</v>
      </c>
      <c r="B421" s="141">
        <v>221716.19</v>
      </c>
      <c r="C421" s="141">
        <v>246738.87999999995</v>
      </c>
      <c r="D421" s="141">
        <v>364434.23000000004</v>
      </c>
      <c r="E421" s="141">
        <v>444523.5</v>
      </c>
      <c r="F421" s="141">
        <v>501939.32999999984</v>
      </c>
      <c r="G421" s="141">
        <v>451950.23</v>
      </c>
      <c r="H421" s="141">
        <v>507927.98000000004</v>
      </c>
      <c r="I421" s="141">
        <v>511610.5</v>
      </c>
      <c r="J421" s="141">
        <v>532746.55000000005</v>
      </c>
      <c r="K421" s="141">
        <v>543749.76</v>
      </c>
      <c r="L421" s="141">
        <v>485486.44999999995</v>
      </c>
      <c r="M421" s="141">
        <v>395006.74000000005</v>
      </c>
      <c r="N421" s="141">
        <v>5207830.34</v>
      </c>
    </row>
    <row r="422" spans="1:14" ht="33" customHeight="1" x14ac:dyDescent="0.2"/>
    <row r="423" spans="1:14" ht="33" customHeight="1" x14ac:dyDescent="0.2">
      <c r="A423" s="85"/>
    </row>
    <row r="424" spans="1:14" ht="33" customHeight="1" x14ac:dyDescent="0.2">
      <c r="A424" s="220" t="s">
        <v>416</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24" t="s">
        <v>237</v>
      </c>
      <c r="B426" s="125" t="s">
        <v>238</v>
      </c>
      <c r="C426" s="125" t="s">
        <v>239</v>
      </c>
      <c r="D426" s="125" t="s">
        <v>240</v>
      </c>
      <c r="E426" s="125" t="s">
        <v>241</v>
      </c>
      <c r="F426" s="125" t="s">
        <v>242</v>
      </c>
      <c r="G426" s="125" t="s">
        <v>243</v>
      </c>
      <c r="H426" s="125" t="s">
        <v>244</v>
      </c>
      <c r="I426" s="125" t="s">
        <v>245</v>
      </c>
      <c r="J426" s="125" t="s">
        <v>246</v>
      </c>
      <c r="K426" s="125" t="s">
        <v>247</v>
      </c>
      <c r="L426" s="125" t="s">
        <v>248</v>
      </c>
      <c r="M426" s="125" t="s">
        <v>249</v>
      </c>
      <c r="N426" s="126" t="s">
        <v>250</v>
      </c>
    </row>
    <row r="427" spans="1:14" ht="33" customHeight="1" thickBot="1" x14ac:dyDescent="0.25">
      <c r="A427" s="132" t="s">
        <v>251</v>
      </c>
      <c r="B427" s="133">
        <v>0</v>
      </c>
      <c r="C427" s="133">
        <v>0</v>
      </c>
      <c r="D427" s="133">
        <v>0</v>
      </c>
      <c r="E427" s="133">
        <v>0</v>
      </c>
      <c r="F427" s="133">
        <v>0</v>
      </c>
      <c r="G427" s="133">
        <v>0</v>
      </c>
      <c r="H427" s="133">
        <v>0</v>
      </c>
      <c r="I427" s="133">
        <v>0</v>
      </c>
      <c r="J427" s="133">
        <v>0</v>
      </c>
      <c r="K427" s="133">
        <v>0</v>
      </c>
      <c r="L427" s="133">
        <v>0</v>
      </c>
      <c r="M427" s="133">
        <v>0</v>
      </c>
      <c r="N427" s="133">
        <v>0</v>
      </c>
    </row>
    <row r="428" spans="1:14" ht="33" customHeight="1" x14ac:dyDescent="0.2">
      <c r="A428" s="77" t="s">
        <v>252</v>
      </c>
      <c r="B428" s="129">
        <v>0</v>
      </c>
      <c r="C428" s="129">
        <v>0</v>
      </c>
      <c r="D428" s="129">
        <v>0</v>
      </c>
      <c r="E428" s="129">
        <v>0</v>
      </c>
      <c r="F428" s="129">
        <v>0</v>
      </c>
      <c r="G428" s="129">
        <v>0</v>
      </c>
      <c r="H428" s="129">
        <v>0</v>
      </c>
      <c r="I428" s="129">
        <v>0</v>
      </c>
      <c r="J428" s="129">
        <v>0</v>
      </c>
      <c r="K428" s="129">
        <v>0</v>
      </c>
      <c r="L428" s="129">
        <v>0</v>
      </c>
      <c r="M428" s="129">
        <v>0</v>
      </c>
      <c r="N428" s="131">
        <v>0</v>
      </c>
    </row>
    <row r="429" spans="1:14" ht="33" customHeight="1" x14ac:dyDescent="0.2">
      <c r="A429" s="77" t="s">
        <v>234</v>
      </c>
      <c r="B429" s="129">
        <v>0</v>
      </c>
      <c r="C429" s="129">
        <v>0</v>
      </c>
      <c r="D429" s="129">
        <v>0</v>
      </c>
      <c r="E429" s="129">
        <v>0</v>
      </c>
      <c r="F429" s="129">
        <v>0</v>
      </c>
      <c r="G429" s="129">
        <v>0</v>
      </c>
      <c r="H429" s="129">
        <v>0</v>
      </c>
      <c r="I429" s="129">
        <v>0</v>
      </c>
      <c r="J429" s="129">
        <v>0</v>
      </c>
      <c r="K429" s="129">
        <v>0</v>
      </c>
      <c r="L429" s="129">
        <v>0</v>
      </c>
      <c r="M429" s="129">
        <v>0</v>
      </c>
      <c r="N429" s="131">
        <v>0</v>
      </c>
    </row>
    <row r="430" spans="1:14" ht="33" customHeight="1" x14ac:dyDescent="0.2">
      <c r="A430" s="77" t="s">
        <v>253</v>
      </c>
      <c r="B430" s="129">
        <v>0</v>
      </c>
      <c r="C430" s="129">
        <v>0</v>
      </c>
      <c r="D430" s="129">
        <v>0</v>
      </c>
      <c r="E430" s="129">
        <v>0</v>
      </c>
      <c r="F430" s="129">
        <v>0</v>
      </c>
      <c r="G430" s="129">
        <v>0</v>
      </c>
      <c r="H430" s="129">
        <v>0</v>
      </c>
      <c r="I430" s="129">
        <v>0</v>
      </c>
      <c r="J430" s="129">
        <v>0</v>
      </c>
      <c r="K430" s="129">
        <v>0</v>
      </c>
      <c r="L430" s="129">
        <v>0</v>
      </c>
      <c r="M430" s="129">
        <v>0</v>
      </c>
      <c r="N430" s="131">
        <v>0</v>
      </c>
    </row>
    <row r="431" spans="1:14" ht="33" customHeight="1" x14ac:dyDescent="0.2">
      <c r="A431" s="78" t="s">
        <v>254</v>
      </c>
      <c r="B431" s="129">
        <v>0</v>
      </c>
      <c r="C431" s="129">
        <v>0</v>
      </c>
      <c r="D431" s="129">
        <v>0</v>
      </c>
      <c r="E431" s="129">
        <v>0</v>
      </c>
      <c r="F431" s="129">
        <v>0</v>
      </c>
      <c r="G431" s="129">
        <v>0</v>
      </c>
      <c r="H431" s="129">
        <v>0</v>
      </c>
      <c r="I431" s="129">
        <v>0</v>
      </c>
      <c r="J431" s="129">
        <v>0</v>
      </c>
      <c r="K431" s="129">
        <v>0</v>
      </c>
      <c r="L431" s="129">
        <v>0</v>
      </c>
      <c r="M431" s="129">
        <v>0</v>
      </c>
      <c r="N431" s="131">
        <v>0</v>
      </c>
    </row>
    <row r="432" spans="1:14" ht="33" customHeight="1" thickBot="1" x14ac:dyDescent="0.25">
      <c r="A432" s="79" t="s">
        <v>255</v>
      </c>
      <c r="B432" s="131">
        <v>0</v>
      </c>
      <c r="C432" s="129">
        <v>0</v>
      </c>
      <c r="D432" s="129">
        <v>0</v>
      </c>
      <c r="E432" s="129">
        <v>0</v>
      </c>
      <c r="F432" s="131">
        <v>0</v>
      </c>
      <c r="G432" s="129">
        <v>0</v>
      </c>
      <c r="H432" s="129">
        <v>0</v>
      </c>
      <c r="I432" s="129">
        <v>0</v>
      </c>
      <c r="J432" s="131">
        <v>0</v>
      </c>
      <c r="K432" s="129">
        <v>0</v>
      </c>
      <c r="L432" s="129">
        <v>0</v>
      </c>
      <c r="M432" s="129">
        <v>0</v>
      </c>
      <c r="N432" s="131">
        <v>0</v>
      </c>
    </row>
    <row r="433" spans="1:14" ht="33" customHeight="1" thickBot="1" x14ac:dyDescent="0.25">
      <c r="A433" s="132" t="s">
        <v>256</v>
      </c>
      <c r="B433" s="133">
        <v>0</v>
      </c>
      <c r="C433" s="133">
        <v>0</v>
      </c>
      <c r="D433" s="133">
        <v>0</v>
      </c>
      <c r="E433" s="133">
        <v>0</v>
      </c>
      <c r="F433" s="133">
        <v>0</v>
      </c>
      <c r="G433" s="133">
        <v>0</v>
      </c>
      <c r="H433" s="133">
        <v>0</v>
      </c>
      <c r="I433" s="133">
        <v>0</v>
      </c>
      <c r="J433" s="133">
        <v>0</v>
      </c>
      <c r="K433" s="133">
        <v>0</v>
      </c>
      <c r="L433" s="133">
        <v>0</v>
      </c>
      <c r="M433" s="133">
        <v>0</v>
      </c>
      <c r="N433" s="133">
        <v>0</v>
      </c>
    </row>
    <row r="434" spans="1:14" ht="33" customHeight="1" x14ac:dyDescent="0.2">
      <c r="A434" s="80" t="s">
        <v>257</v>
      </c>
      <c r="B434" s="129">
        <v>0</v>
      </c>
      <c r="C434" s="129">
        <v>0</v>
      </c>
      <c r="D434" s="129">
        <v>0</v>
      </c>
      <c r="E434" s="129">
        <v>0</v>
      </c>
      <c r="F434" s="129">
        <v>0</v>
      </c>
      <c r="G434" s="129">
        <v>0</v>
      </c>
      <c r="H434" s="129">
        <v>0</v>
      </c>
      <c r="I434" s="129">
        <v>0</v>
      </c>
      <c r="J434" s="129">
        <v>0</v>
      </c>
      <c r="K434" s="129">
        <v>0</v>
      </c>
      <c r="L434" s="129">
        <v>0</v>
      </c>
      <c r="M434" s="129">
        <v>0</v>
      </c>
      <c r="N434" s="131">
        <v>0</v>
      </c>
    </row>
    <row r="435" spans="1:14" ht="33" customHeight="1" x14ac:dyDescent="0.2">
      <c r="A435" s="80" t="s">
        <v>258</v>
      </c>
      <c r="B435" s="129">
        <v>0</v>
      </c>
      <c r="C435" s="129">
        <v>0</v>
      </c>
      <c r="D435" s="129">
        <v>0</v>
      </c>
      <c r="E435" s="129">
        <v>0</v>
      </c>
      <c r="F435" s="129">
        <v>0</v>
      </c>
      <c r="G435" s="129">
        <v>0</v>
      </c>
      <c r="H435" s="129">
        <v>0</v>
      </c>
      <c r="I435" s="129">
        <v>0</v>
      </c>
      <c r="J435" s="129">
        <v>0</v>
      </c>
      <c r="K435" s="129">
        <v>0</v>
      </c>
      <c r="L435" s="129">
        <v>0</v>
      </c>
      <c r="M435" s="129">
        <v>0</v>
      </c>
      <c r="N435" s="131">
        <v>0</v>
      </c>
    </row>
    <row r="436" spans="1:14" ht="33" customHeight="1" x14ac:dyDescent="0.2">
      <c r="A436" s="80" t="s">
        <v>259</v>
      </c>
      <c r="B436" s="129">
        <v>0</v>
      </c>
      <c r="C436" s="129">
        <v>0</v>
      </c>
      <c r="D436" s="129">
        <v>0</v>
      </c>
      <c r="E436" s="129">
        <v>0</v>
      </c>
      <c r="F436" s="129">
        <v>0</v>
      </c>
      <c r="G436" s="129">
        <v>0</v>
      </c>
      <c r="H436" s="129">
        <v>0</v>
      </c>
      <c r="I436" s="129">
        <v>0</v>
      </c>
      <c r="J436" s="129">
        <v>0</v>
      </c>
      <c r="K436" s="129">
        <v>0</v>
      </c>
      <c r="L436" s="129">
        <v>0</v>
      </c>
      <c r="M436" s="129">
        <v>0</v>
      </c>
      <c r="N436" s="131">
        <v>0</v>
      </c>
    </row>
    <row r="437" spans="1:14" ht="33" customHeight="1" x14ac:dyDescent="0.2">
      <c r="A437" s="80" t="s">
        <v>260</v>
      </c>
      <c r="B437" s="129">
        <v>0</v>
      </c>
      <c r="C437" s="129">
        <v>0</v>
      </c>
      <c r="D437" s="129">
        <v>0</v>
      </c>
      <c r="E437" s="129">
        <v>0</v>
      </c>
      <c r="F437" s="129">
        <v>0</v>
      </c>
      <c r="G437" s="129">
        <v>0</v>
      </c>
      <c r="H437" s="129">
        <v>0</v>
      </c>
      <c r="I437" s="129">
        <v>0</v>
      </c>
      <c r="J437" s="129">
        <v>0</v>
      </c>
      <c r="K437" s="129">
        <v>0</v>
      </c>
      <c r="L437" s="129">
        <v>0</v>
      </c>
      <c r="M437" s="129">
        <v>0</v>
      </c>
      <c r="N437" s="131">
        <v>0</v>
      </c>
    </row>
    <row r="438" spans="1:14" ht="33" customHeight="1" x14ac:dyDescent="0.2">
      <c r="A438" s="80" t="s">
        <v>261</v>
      </c>
      <c r="B438" s="129">
        <v>0</v>
      </c>
      <c r="C438" s="129">
        <v>0</v>
      </c>
      <c r="D438" s="129">
        <v>0</v>
      </c>
      <c r="E438" s="129">
        <v>0</v>
      </c>
      <c r="F438" s="129">
        <v>0</v>
      </c>
      <c r="G438" s="129">
        <v>0</v>
      </c>
      <c r="H438" s="129">
        <v>0</v>
      </c>
      <c r="I438" s="129">
        <v>0</v>
      </c>
      <c r="J438" s="129">
        <v>0</v>
      </c>
      <c r="K438" s="129">
        <v>0</v>
      </c>
      <c r="L438" s="129">
        <v>0</v>
      </c>
      <c r="M438" s="129">
        <v>0</v>
      </c>
      <c r="N438" s="131">
        <v>0</v>
      </c>
    </row>
    <row r="439" spans="1:14" ht="33" customHeight="1" thickBot="1" x14ac:dyDescent="0.25">
      <c r="A439" s="80" t="s">
        <v>262</v>
      </c>
      <c r="B439" s="129">
        <v>0</v>
      </c>
      <c r="C439" s="129">
        <v>0</v>
      </c>
      <c r="D439" s="129">
        <v>0</v>
      </c>
      <c r="E439" s="129">
        <v>0</v>
      </c>
      <c r="F439" s="129">
        <v>0</v>
      </c>
      <c r="G439" s="129">
        <v>0</v>
      </c>
      <c r="H439" s="129">
        <v>0</v>
      </c>
      <c r="I439" s="129">
        <v>0</v>
      </c>
      <c r="J439" s="129">
        <v>0</v>
      </c>
      <c r="K439" s="129">
        <v>0</v>
      </c>
      <c r="L439" s="129">
        <v>0</v>
      </c>
      <c r="M439" s="129">
        <v>0</v>
      </c>
      <c r="N439" s="131">
        <v>0</v>
      </c>
    </row>
    <row r="440" spans="1:14" ht="33" customHeight="1" thickBot="1" x14ac:dyDescent="0.25">
      <c r="A440" s="132" t="s">
        <v>263</v>
      </c>
      <c r="B440" s="133">
        <v>0</v>
      </c>
      <c r="C440" s="133">
        <v>0</v>
      </c>
      <c r="D440" s="133">
        <v>0</v>
      </c>
      <c r="E440" s="133">
        <v>0</v>
      </c>
      <c r="F440" s="133">
        <v>0</v>
      </c>
      <c r="G440" s="133">
        <v>0</v>
      </c>
      <c r="H440" s="133">
        <v>0</v>
      </c>
      <c r="I440" s="133">
        <v>0</v>
      </c>
      <c r="J440" s="133">
        <v>0</v>
      </c>
      <c r="K440" s="133">
        <v>0</v>
      </c>
      <c r="L440" s="133">
        <v>0</v>
      </c>
      <c r="M440" s="133">
        <v>0</v>
      </c>
      <c r="N440" s="133">
        <v>0</v>
      </c>
    </row>
    <row r="441" spans="1:14" ht="33" customHeight="1" x14ac:dyDescent="0.2">
      <c r="A441" s="80" t="s">
        <v>264</v>
      </c>
      <c r="B441" s="129">
        <v>0</v>
      </c>
      <c r="C441" s="129">
        <v>0</v>
      </c>
      <c r="D441" s="129">
        <v>0</v>
      </c>
      <c r="E441" s="129">
        <v>0</v>
      </c>
      <c r="F441" s="129">
        <v>0</v>
      </c>
      <c r="G441" s="129">
        <v>0</v>
      </c>
      <c r="H441" s="129">
        <v>0</v>
      </c>
      <c r="I441" s="129">
        <v>0</v>
      </c>
      <c r="J441" s="129">
        <v>0</v>
      </c>
      <c r="K441" s="129">
        <v>0</v>
      </c>
      <c r="L441" s="129">
        <v>0</v>
      </c>
      <c r="M441" s="129">
        <v>0</v>
      </c>
      <c r="N441" s="131">
        <v>0</v>
      </c>
    </row>
    <row r="442" spans="1:14" ht="33" customHeight="1" x14ac:dyDescent="0.2">
      <c r="A442" s="80" t="s">
        <v>265</v>
      </c>
      <c r="B442" s="129">
        <v>0</v>
      </c>
      <c r="C442" s="129">
        <v>0</v>
      </c>
      <c r="D442" s="129">
        <v>0</v>
      </c>
      <c r="E442" s="129">
        <v>0</v>
      </c>
      <c r="F442" s="129">
        <v>0</v>
      </c>
      <c r="G442" s="129">
        <v>0</v>
      </c>
      <c r="H442" s="129">
        <v>0</v>
      </c>
      <c r="I442" s="129">
        <v>0</v>
      </c>
      <c r="J442" s="129">
        <v>0</v>
      </c>
      <c r="K442" s="129">
        <v>0</v>
      </c>
      <c r="L442" s="129">
        <v>0</v>
      </c>
      <c r="M442" s="129">
        <v>0</v>
      </c>
      <c r="N442" s="131">
        <v>0</v>
      </c>
    </row>
    <row r="443" spans="1:14" ht="33" customHeight="1" x14ac:dyDescent="0.2">
      <c r="A443" s="80" t="s">
        <v>266</v>
      </c>
      <c r="B443" s="129">
        <v>0</v>
      </c>
      <c r="C443" s="129">
        <v>0</v>
      </c>
      <c r="D443" s="129">
        <v>0</v>
      </c>
      <c r="E443" s="129">
        <v>0</v>
      </c>
      <c r="F443" s="129">
        <v>0</v>
      </c>
      <c r="G443" s="129">
        <v>0</v>
      </c>
      <c r="H443" s="129">
        <v>0</v>
      </c>
      <c r="I443" s="129">
        <v>0</v>
      </c>
      <c r="J443" s="129">
        <v>0</v>
      </c>
      <c r="K443" s="129">
        <v>0</v>
      </c>
      <c r="L443" s="129">
        <v>0</v>
      </c>
      <c r="M443" s="129">
        <v>0</v>
      </c>
      <c r="N443" s="131">
        <v>0</v>
      </c>
    </row>
    <row r="444" spans="1:14" ht="33" customHeight="1" thickBot="1" x14ac:dyDescent="0.25">
      <c r="A444" s="80" t="s">
        <v>267</v>
      </c>
      <c r="B444" s="129">
        <v>0</v>
      </c>
      <c r="C444" s="129">
        <v>0</v>
      </c>
      <c r="D444" s="129">
        <v>0</v>
      </c>
      <c r="E444" s="129">
        <v>0</v>
      </c>
      <c r="F444" s="129">
        <v>0</v>
      </c>
      <c r="G444" s="129">
        <v>0</v>
      </c>
      <c r="H444" s="129">
        <v>0</v>
      </c>
      <c r="I444" s="129">
        <v>0</v>
      </c>
      <c r="J444" s="129">
        <v>0</v>
      </c>
      <c r="K444" s="129">
        <v>0</v>
      </c>
      <c r="L444" s="129">
        <v>0</v>
      </c>
      <c r="M444" s="129">
        <v>0</v>
      </c>
      <c r="N444" s="131">
        <v>0</v>
      </c>
    </row>
    <row r="445" spans="1:14" ht="33" customHeight="1" thickBot="1" x14ac:dyDescent="0.25">
      <c r="A445" s="132" t="s">
        <v>268</v>
      </c>
      <c r="B445" s="170">
        <v>30</v>
      </c>
      <c r="C445" s="170">
        <v>0</v>
      </c>
      <c r="D445" s="170">
        <v>50</v>
      </c>
      <c r="E445" s="170">
        <v>50</v>
      </c>
      <c r="F445" s="170">
        <v>50</v>
      </c>
      <c r="G445" s="170">
        <v>155</v>
      </c>
      <c r="H445" s="170">
        <v>50</v>
      </c>
      <c r="I445" s="170">
        <v>50</v>
      </c>
      <c r="J445" s="170">
        <v>25</v>
      </c>
      <c r="K445" s="170">
        <v>0</v>
      </c>
      <c r="L445" s="170">
        <v>0</v>
      </c>
      <c r="M445" s="170">
        <v>0</v>
      </c>
      <c r="N445" s="170">
        <v>460</v>
      </c>
    </row>
    <row r="446" spans="1:14" ht="33" customHeight="1" x14ac:dyDescent="0.2">
      <c r="A446" s="80" t="s">
        <v>269</v>
      </c>
      <c r="B446" s="129">
        <v>0</v>
      </c>
      <c r="C446" s="129">
        <v>0</v>
      </c>
      <c r="D446" s="129">
        <v>0</v>
      </c>
      <c r="E446" s="129">
        <v>0</v>
      </c>
      <c r="F446" s="129">
        <v>0</v>
      </c>
      <c r="G446" s="129">
        <v>0</v>
      </c>
      <c r="H446" s="129">
        <v>0</v>
      </c>
      <c r="I446" s="129">
        <v>0</v>
      </c>
      <c r="J446" s="129">
        <v>0</v>
      </c>
      <c r="K446" s="129">
        <v>0</v>
      </c>
      <c r="L446" s="129">
        <v>0</v>
      </c>
      <c r="M446" s="129">
        <v>0</v>
      </c>
      <c r="N446" s="167">
        <v>0</v>
      </c>
    </row>
    <row r="447" spans="1:14" ht="33" customHeight="1" thickBot="1" x14ac:dyDescent="0.25">
      <c r="A447" s="80" t="s">
        <v>270</v>
      </c>
      <c r="B447" s="129">
        <v>30</v>
      </c>
      <c r="C447" s="129">
        <v>0</v>
      </c>
      <c r="D447" s="129">
        <v>50</v>
      </c>
      <c r="E447" s="129">
        <v>50</v>
      </c>
      <c r="F447" s="129">
        <v>50</v>
      </c>
      <c r="G447" s="129">
        <v>155</v>
      </c>
      <c r="H447" s="129">
        <v>50</v>
      </c>
      <c r="I447" s="129">
        <v>50</v>
      </c>
      <c r="J447" s="129">
        <v>25</v>
      </c>
      <c r="K447" s="129">
        <v>0</v>
      </c>
      <c r="L447" s="129">
        <v>0</v>
      </c>
      <c r="M447" s="129">
        <v>0</v>
      </c>
      <c r="N447" s="167">
        <v>460</v>
      </c>
    </row>
    <row r="448" spans="1:14" ht="33" customHeight="1" thickBot="1" x14ac:dyDescent="0.25">
      <c r="A448" s="132" t="s">
        <v>271</v>
      </c>
      <c r="B448" s="133">
        <v>3380.32</v>
      </c>
      <c r="C448" s="133">
        <v>0</v>
      </c>
      <c r="D448" s="133">
        <v>5933.7000000000016</v>
      </c>
      <c r="E448" s="133">
        <v>0</v>
      </c>
      <c r="F448" s="133">
        <v>0</v>
      </c>
      <c r="G448" s="133">
        <v>0</v>
      </c>
      <c r="H448" s="133">
        <v>3872.0799999999995</v>
      </c>
      <c r="I448" s="133">
        <v>1195.5800000000002</v>
      </c>
      <c r="J448" s="133">
        <v>0</v>
      </c>
      <c r="K448" s="133">
        <v>0</v>
      </c>
      <c r="L448" s="133">
        <v>4981.3799999999983</v>
      </c>
      <c r="M448" s="133">
        <v>4005.7199999999993</v>
      </c>
      <c r="N448" s="133">
        <v>23368.78</v>
      </c>
    </row>
    <row r="449" spans="1:14" ht="33" customHeight="1" x14ac:dyDescent="0.2">
      <c r="A449" s="80" t="s">
        <v>272</v>
      </c>
      <c r="B449" s="129">
        <v>0</v>
      </c>
      <c r="C449" s="129">
        <v>0</v>
      </c>
      <c r="D449" s="129">
        <v>0</v>
      </c>
      <c r="E449" s="129">
        <v>0</v>
      </c>
      <c r="F449" s="129">
        <v>0</v>
      </c>
      <c r="G449" s="129">
        <v>0</v>
      </c>
      <c r="H449" s="129">
        <v>0</v>
      </c>
      <c r="I449" s="129">
        <v>0</v>
      </c>
      <c r="J449" s="129">
        <v>0</v>
      </c>
      <c r="K449" s="129">
        <v>0</v>
      </c>
      <c r="L449" s="129">
        <v>0</v>
      </c>
      <c r="M449" s="129">
        <v>0</v>
      </c>
      <c r="N449" s="167">
        <v>0</v>
      </c>
    </row>
    <row r="450" spans="1:14" ht="33" customHeight="1" x14ac:dyDescent="0.2">
      <c r="A450" s="80" t="s">
        <v>273</v>
      </c>
      <c r="B450" s="129">
        <v>0</v>
      </c>
      <c r="C450" s="129">
        <v>0</v>
      </c>
      <c r="D450" s="129">
        <v>0</v>
      </c>
      <c r="E450" s="129">
        <v>0</v>
      </c>
      <c r="F450" s="129">
        <v>0</v>
      </c>
      <c r="G450" s="129">
        <v>0</v>
      </c>
      <c r="H450" s="129">
        <v>0</v>
      </c>
      <c r="I450" s="129">
        <v>0</v>
      </c>
      <c r="J450" s="129">
        <v>0</v>
      </c>
      <c r="K450" s="129">
        <v>0</v>
      </c>
      <c r="L450" s="129">
        <v>0</v>
      </c>
      <c r="M450" s="129">
        <v>0</v>
      </c>
      <c r="N450" s="167">
        <v>0</v>
      </c>
    </row>
    <row r="451" spans="1:14" ht="33" customHeight="1" x14ac:dyDescent="0.2">
      <c r="A451" s="80" t="s">
        <v>274</v>
      </c>
      <c r="B451" s="129">
        <v>0</v>
      </c>
      <c r="C451" s="129">
        <v>0</v>
      </c>
      <c r="D451" s="129">
        <v>0</v>
      </c>
      <c r="E451" s="129">
        <v>0</v>
      </c>
      <c r="F451" s="129">
        <v>0</v>
      </c>
      <c r="G451" s="129">
        <v>0</v>
      </c>
      <c r="H451" s="129">
        <v>0</v>
      </c>
      <c r="I451" s="129">
        <v>0</v>
      </c>
      <c r="J451" s="129">
        <v>0</v>
      </c>
      <c r="K451" s="129">
        <v>0</v>
      </c>
      <c r="L451" s="129">
        <v>0</v>
      </c>
      <c r="M451" s="129">
        <v>0</v>
      </c>
      <c r="N451" s="167">
        <v>0</v>
      </c>
    </row>
    <row r="452" spans="1:14" ht="33" customHeight="1" x14ac:dyDescent="0.2">
      <c r="A452" s="80" t="s">
        <v>275</v>
      </c>
      <c r="B452" s="129">
        <v>0</v>
      </c>
      <c r="C452" s="129">
        <v>0</v>
      </c>
      <c r="D452" s="129">
        <v>5933.7000000000016</v>
      </c>
      <c r="E452" s="129">
        <v>0</v>
      </c>
      <c r="F452" s="129">
        <v>0</v>
      </c>
      <c r="G452" s="129">
        <v>0</v>
      </c>
      <c r="H452" s="129">
        <v>0</v>
      </c>
      <c r="I452" s="129">
        <v>0</v>
      </c>
      <c r="J452" s="129">
        <v>0</v>
      </c>
      <c r="K452" s="129">
        <v>0</v>
      </c>
      <c r="L452" s="129">
        <v>0</v>
      </c>
      <c r="M452" s="129">
        <v>0</v>
      </c>
      <c r="N452" s="167">
        <v>5933.7000000000016</v>
      </c>
    </row>
    <row r="453" spans="1:14" ht="33" customHeight="1" x14ac:dyDescent="0.2">
      <c r="A453" s="80" t="s">
        <v>276</v>
      </c>
      <c r="B453" s="129">
        <v>0</v>
      </c>
      <c r="C453" s="129">
        <v>0</v>
      </c>
      <c r="D453" s="129">
        <v>0</v>
      </c>
      <c r="E453" s="129">
        <v>0</v>
      </c>
      <c r="F453" s="129">
        <v>0</v>
      </c>
      <c r="G453" s="129">
        <v>0</v>
      </c>
      <c r="H453" s="129">
        <v>0</v>
      </c>
      <c r="I453" s="129">
        <v>0</v>
      </c>
      <c r="J453" s="129">
        <v>0</v>
      </c>
      <c r="K453" s="129">
        <v>0</v>
      </c>
      <c r="L453" s="129">
        <v>0</v>
      </c>
      <c r="M453" s="129">
        <v>0</v>
      </c>
      <c r="N453" s="167">
        <v>0</v>
      </c>
    </row>
    <row r="454" spans="1:14" ht="33" customHeight="1" x14ac:dyDescent="0.2">
      <c r="A454" s="80" t="s">
        <v>277</v>
      </c>
      <c r="B454" s="129">
        <v>3380.32</v>
      </c>
      <c r="C454" s="129">
        <v>0</v>
      </c>
      <c r="D454" s="129">
        <v>0</v>
      </c>
      <c r="E454" s="129">
        <v>0</v>
      </c>
      <c r="F454" s="129">
        <v>0</v>
      </c>
      <c r="G454" s="129">
        <v>0</v>
      </c>
      <c r="H454" s="129">
        <v>0</v>
      </c>
      <c r="I454" s="129">
        <v>0</v>
      </c>
      <c r="J454" s="129">
        <v>0</v>
      </c>
      <c r="K454" s="129">
        <v>0</v>
      </c>
      <c r="L454" s="129">
        <v>4981.3799999999983</v>
      </c>
      <c r="M454" s="129">
        <v>4005.7199999999993</v>
      </c>
      <c r="N454" s="167">
        <v>12367.419999999998</v>
      </c>
    </row>
    <row r="455" spans="1:14" ht="33" customHeight="1" x14ac:dyDescent="0.2">
      <c r="A455" s="80" t="s">
        <v>278</v>
      </c>
      <c r="B455" s="129">
        <v>0</v>
      </c>
      <c r="C455" s="129">
        <v>0</v>
      </c>
      <c r="D455" s="129">
        <v>0</v>
      </c>
      <c r="E455" s="129">
        <v>0</v>
      </c>
      <c r="F455" s="129">
        <v>0</v>
      </c>
      <c r="G455" s="129">
        <v>0</v>
      </c>
      <c r="H455" s="129">
        <v>0</v>
      </c>
      <c r="I455" s="129">
        <v>0</v>
      </c>
      <c r="J455" s="129">
        <v>0</v>
      </c>
      <c r="K455" s="129">
        <v>0</v>
      </c>
      <c r="L455" s="129">
        <v>0</v>
      </c>
      <c r="M455" s="129">
        <v>0</v>
      </c>
      <c r="N455" s="167">
        <v>0</v>
      </c>
    </row>
    <row r="456" spans="1:14" ht="33" customHeight="1" x14ac:dyDescent="0.2">
      <c r="A456" s="80" t="s">
        <v>279</v>
      </c>
      <c r="B456" s="129">
        <v>0</v>
      </c>
      <c r="C456" s="129">
        <v>0</v>
      </c>
      <c r="D456" s="129">
        <v>0</v>
      </c>
      <c r="E456" s="129">
        <v>0</v>
      </c>
      <c r="F456" s="129">
        <v>0</v>
      </c>
      <c r="G456" s="129">
        <v>0</v>
      </c>
      <c r="H456" s="129">
        <v>0</v>
      </c>
      <c r="I456" s="129">
        <v>0</v>
      </c>
      <c r="J456" s="129">
        <v>0</v>
      </c>
      <c r="K456" s="129">
        <v>0</v>
      </c>
      <c r="L456" s="129">
        <v>0</v>
      </c>
      <c r="M456" s="129">
        <v>0</v>
      </c>
      <c r="N456" s="167">
        <v>0</v>
      </c>
    </row>
    <row r="457" spans="1:14" ht="33" customHeight="1" x14ac:dyDescent="0.2">
      <c r="A457" s="80" t="s">
        <v>280</v>
      </c>
      <c r="B457" s="129">
        <v>0</v>
      </c>
      <c r="C457" s="129">
        <v>0</v>
      </c>
      <c r="D457" s="129">
        <v>0</v>
      </c>
      <c r="E457" s="129">
        <v>0</v>
      </c>
      <c r="F457" s="129">
        <v>0</v>
      </c>
      <c r="G457" s="129">
        <v>0</v>
      </c>
      <c r="H457" s="129">
        <v>3872.0799999999995</v>
      </c>
      <c r="I457" s="129">
        <v>1195.5800000000002</v>
      </c>
      <c r="J457" s="129">
        <v>0</v>
      </c>
      <c r="K457" s="129">
        <v>0</v>
      </c>
      <c r="L457" s="129">
        <v>0</v>
      </c>
      <c r="M457" s="129">
        <v>0</v>
      </c>
      <c r="N457" s="167">
        <v>5067.66</v>
      </c>
    </row>
    <row r="458" spans="1:14" ht="33" customHeight="1" x14ac:dyDescent="0.2">
      <c r="A458" s="80" t="s">
        <v>281</v>
      </c>
      <c r="B458" s="129">
        <v>0</v>
      </c>
      <c r="C458" s="129">
        <v>0</v>
      </c>
      <c r="D458" s="129">
        <v>0</v>
      </c>
      <c r="E458" s="129">
        <v>0</v>
      </c>
      <c r="F458" s="129">
        <v>0</v>
      </c>
      <c r="G458" s="129">
        <v>0</v>
      </c>
      <c r="H458" s="129">
        <v>0</v>
      </c>
      <c r="I458" s="129">
        <v>0</v>
      </c>
      <c r="J458" s="129">
        <v>0</v>
      </c>
      <c r="K458" s="129">
        <v>0</v>
      </c>
      <c r="L458" s="129">
        <v>0</v>
      </c>
      <c r="M458" s="129">
        <v>0</v>
      </c>
      <c r="N458" s="167">
        <v>0</v>
      </c>
    </row>
    <row r="459" spans="1:14" ht="33" customHeight="1" thickBot="1" x14ac:dyDescent="0.25">
      <c r="A459" s="80" t="s">
        <v>282</v>
      </c>
      <c r="B459" s="129">
        <v>0</v>
      </c>
      <c r="C459" s="129">
        <v>0</v>
      </c>
      <c r="D459" s="129">
        <v>0</v>
      </c>
      <c r="E459" s="129">
        <v>0</v>
      </c>
      <c r="F459" s="129">
        <v>0</v>
      </c>
      <c r="G459" s="129">
        <v>0</v>
      </c>
      <c r="H459" s="129">
        <v>0</v>
      </c>
      <c r="I459" s="129">
        <v>0</v>
      </c>
      <c r="J459" s="129">
        <v>0</v>
      </c>
      <c r="K459" s="129">
        <v>0</v>
      </c>
      <c r="L459" s="129">
        <v>0</v>
      </c>
      <c r="M459" s="129">
        <v>0</v>
      </c>
      <c r="N459" s="167">
        <v>0</v>
      </c>
    </row>
    <row r="460" spans="1:14" ht="33" customHeight="1" thickBot="1" x14ac:dyDescent="0.25">
      <c r="A460" s="132" t="s">
        <v>283</v>
      </c>
      <c r="B460" s="133">
        <v>9450</v>
      </c>
      <c r="C460" s="133">
        <v>11580</v>
      </c>
      <c r="D460" s="133">
        <v>12270</v>
      </c>
      <c r="E460" s="133">
        <v>13078</v>
      </c>
      <c r="F460" s="133">
        <v>14284</v>
      </c>
      <c r="G460" s="133">
        <v>12196</v>
      </c>
      <c r="H460" s="133">
        <v>14940</v>
      </c>
      <c r="I460" s="133">
        <v>12928</v>
      </c>
      <c r="J460" s="133">
        <v>14744</v>
      </c>
      <c r="K460" s="133">
        <v>14514</v>
      </c>
      <c r="L460" s="133">
        <v>15254</v>
      </c>
      <c r="M460" s="133">
        <v>13068</v>
      </c>
      <c r="N460" s="133">
        <v>158306</v>
      </c>
    </row>
    <row r="461" spans="1:14" ht="33" customHeight="1" thickBot="1" x14ac:dyDescent="0.25">
      <c r="A461" s="81" t="s">
        <v>283</v>
      </c>
      <c r="B461" s="136">
        <v>9450</v>
      </c>
      <c r="C461" s="136">
        <v>11580</v>
      </c>
      <c r="D461" s="136">
        <v>12270</v>
      </c>
      <c r="E461" s="136">
        <v>13078</v>
      </c>
      <c r="F461" s="136">
        <v>14284</v>
      </c>
      <c r="G461" s="136">
        <v>12196</v>
      </c>
      <c r="H461" s="136">
        <v>14940</v>
      </c>
      <c r="I461" s="136">
        <v>12928</v>
      </c>
      <c r="J461" s="136">
        <v>14744</v>
      </c>
      <c r="K461" s="136">
        <v>14514</v>
      </c>
      <c r="L461" s="136">
        <v>15254</v>
      </c>
      <c r="M461" s="136">
        <v>13068</v>
      </c>
      <c r="N461" s="167">
        <v>158306</v>
      </c>
    </row>
    <row r="462" spans="1:14" ht="33" customHeight="1" thickBot="1" x14ac:dyDescent="0.25">
      <c r="A462" s="132" t="s">
        <v>284</v>
      </c>
      <c r="B462" s="133">
        <v>2297.54</v>
      </c>
      <c r="C462" s="133">
        <v>600.36</v>
      </c>
      <c r="D462" s="133">
        <v>2162.3000000000002</v>
      </c>
      <c r="E462" s="133">
        <v>3363.54</v>
      </c>
      <c r="F462" s="133">
        <v>2671.6599999999994</v>
      </c>
      <c r="G462" s="133">
        <v>1260.24</v>
      </c>
      <c r="H462" s="133">
        <v>2640.5199999999995</v>
      </c>
      <c r="I462" s="133">
        <v>3459.44</v>
      </c>
      <c r="J462" s="133">
        <v>2978</v>
      </c>
      <c r="K462" s="133">
        <v>1264.54</v>
      </c>
      <c r="L462" s="133">
        <v>0</v>
      </c>
      <c r="M462" s="133">
        <v>2191.2200000000003</v>
      </c>
      <c r="N462" s="133">
        <v>24889.360000000001</v>
      </c>
    </row>
    <row r="463" spans="1:14" ht="33" customHeight="1" x14ac:dyDescent="0.2">
      <c r="A463" s="80" t="s">
        <v>285</v>
      </c>
      <c r="B463" s="129">
        <v>0</v>
      </c>
      <c r="C463" s="129">
        <v>0</v>
      </c>
      <c r="D463" s="129">
        <v>0</v>
      </c>
      <c r="E463" s="129">
        <v>0</v>
      </c>
      <c r="F463" s="129">
        <v>0</v>
      </c>
      <c r="G463" s="129">
        <v>0</v>
      </c>
      <c r="H463" s="129">
        <v>0</v>
      </c>
      <c r="I463" s="129">
        <v>0</v>
      </c>
      <c r="J463" s="129">
        <v>0</v>
      </c>
      <c r="K463" s="129">
        <v>0</v>
      </c>
      <c r="L463" s="129">
        <v>0</v>
      </c>
      <c r="M463" s="129">
        <v>0</v>
      </c>
      <c r="N463" s="167">
        <v>0</v>
      </c>
    </row>
    <row r="464" spans="1:14" ht="33" customHeight="1" x14ac:dyDescent="0.2">
      <c r="A464" s="80" t="s">
        <v>286</v>
      </c>
      <c r="B464" s="129">
        <v>0</v>
      </c>
      <c r="C464" s="129">
        <v>0</v>
      </c>
      <c r="D464" s="129">
        <v>0</v>
      </c>
      <c r="E464" s="129">
        <v>0</v>
      </c>
      <c r="F464" s="129">
        <v>0</v>
      </c>
      <c r="G464" s="129">
        <v>0</v>
      </c>
      <c r="H464" s="129">
        <v>0</v>
      </c>
      <c r="I464" s="129">
        <v>0</v>
      </c>
      <c r="J464" s="129">
        <v>0</v>
      </c>
      <c r="K464" s="129">
        <v>0</v>
      </c>
      <c r="L464" s="129">
        <v>0</v>
      </c>
      <c r="M464" s="129">
        <v>0</v>
      </c>
      <c r="N464" s="167">
        <v>0</v>
      </c>
    </row>
    <row r="465" spans="1:14" ht="33" customHeight="1" x14ac:dyDescent="0.2">
      <c r="A465" s="80" t="s">
        <v>287</v>
      </c>
      <c r="B465" s="129">
        <v>0</v>
      </c>
      <c r="C465" s="129">
        <v>0</v>
      </c>
      <c r="D465" s="129">
        <v>0</v>
      </c>
      <c r="E465" s="129">
        <v>0</v>
      </c>
      <c r="F465" s="129">
        <v>0</v>
      </c>
      <c r="G465" s="129">
        <v>0</v>
      </c>
      <c r="H465" s="129">
        <v>0</v>
      </c>
      <c r="I465" s="129">
        <v>0</v>
      </c>
      <c r="J465" s="129">
        <v>0</v>
      </c>
      <c r="K465" s="129">
        <v>0</v>
      </c>
      <c r="L465" s="129">
        <v>0</v>
      </c>
      <c r="M465" s="129">
        <v>0</v>
      </c>
      <c r="N465" s="167">
        <v>0</v>
      </c>
    </row>
    <row r="466" spans="1:14" ht="33" customHeight="1" x14ac:dyDescent="0.2">
      <c r="A466" s="80" t="s">
        <v>288</v>
      </c>
      <c r="B466" s="129">
        <v>0</v>
      </c>
      <c r="C466" s="129">
        <v>0</v>
      </c>
      <c r="D466" s="129">
        <v>0</v>
      </c>
      <c r="E466" s="129">
        <v>0</v>
      </c>
      <c r="F466" s="129">
        <v>0</v>
      </c>
      <c r="G466" s="129">
        <v>0</v>
      </c>
      <c r="H466" s="129">
        <v>0</v>
      </c>
      <c r="I466" s="129">
        <v>0</v>
      </c>
      <c r="J466" s="129">
        <v>0</v>
      </c>
      <c r="K466" s="129">
        <v>0</v>
      </c>
      <c r="L466" s="129">
        <v>0</v>
      </c>
      <c r="M466" s="129">
        <v>0</v>
      </c>
      <c r="N466" s="167">
        <v>0</v>
      </c>
    </row>
    <row r="467" spans="1:14" ht="33" customHeight="1" x14ac:dyDescent="0.2">
      <c r="A467" s="80" t="s">
        <v>289</v>
      </c>
      <c r="B467" s="129">
        <v>0</v>
      </c>
      <c r="C467" s="129">
        <v>0</v>
      </c>
      <c r="D467" s="129">
        <v>0</v>
      </c>
      <c r="E467" s="129">
        <v>0</v>
      </c>
      <c r="F467" s="129">
        <v>0</v>
      </c>
      <c r="G467" s="129">
        <v>0</v>
      </c>
      <c r="H467" s="129">
        <v>0</v>
      </c>
      <c r="I467" s="129">
        <v>0</v>
      </c>
      <c r="J467" s="129">
        <v>0</v>
      </c>
      <c r="K467" s="129">
        <v>0</v>
      </c>
      <c r="L467" s="129">
        <v>0</v>
      </c>
      <c r="M467" s="129">
        <v>0</v>
      </c>
      <c r="N467" s="167">
        <v>0</v>
      </c>
    </row>
    <row r="468" spans="1:14" ht="33" customHeight="1" x14ac:dyDescent="0.2">
      <c r="A468" s="80" t="s">
        <v>290</v>
      </c>
      <c r="B468" s="129">
        <v>0</v>
      </c>
      <c r="C468" s="129">
        <v>0</v>
      </c>
      <c r="D468" s="129">
        <v>0</v>
      </c>
      <c r="E468" s="129">
        <v>0</v>
      </c>
      <c r="F468" s="129">
        <v>0</v>
      </c>
      <c r="G468" s="129">
        <v>0</v>
      </c>
      <c r="H468" s="129">
        <v>0</v>
      </c>
      <c r="I468" s="129">
        <v>0</v>
      </c>
      <c r="J468" s="129">
        <v>0</v>
      </c>
      <c r="K468" s="129">
        <v>0</v>
      </c>
      <c r="L468" s="129">
        <v>0</v>
      </c>
      <c r="M468" s="129">
        <v>0</v>
      </c>
      <c r="N468" s="167">
        <v>0</v>
      </c>
    </row>
    <row r="469" spans="1:14" ht="33" customHeight="1" x14ac:dyDescent="0.2">
      <c r="A469" s="80" t="s">
        <v>291</v>
      </c>
      <c r="B469" s="129">
        <v>0</v>
      </c>
      <c r="C469" s="129">
        <v>0</v>
      </c>
      <c r="D469" s="129">
        <v>0</v>
      </c>
      <c r="E469" s="129">
        <v>0</v>
      </c>
      <c r="F469" s="129">
        <v>0</v>
      </c>
      <c r="G469" s="129">
        <v>0</v>
      </c>
      <c r="H469" s="129">
        <v>0</v>
      </c>
      <c r="I469" s="129">
        <v>0</v>
      </c>
      <c r="J469" s="129">
        <v>0</v>
      </c>
      <c r="K469" s="129">
        <v>0</v>
      </c>
      <c r="L469" s="129">
        <v>0</v>
      </c>
      <c r="M469" s="129">
        <v>0</v>
      </c>
      <c r="N469" s="167">
        <v>0</v>
      </c>
    </row>
    <row r="470" spans="1:14" ht="33" customHeight="1" x14ac:dyDescent="0.2">
      <c r="A470" s="80" t="s">
        <v>292</v>
      </c>
      <c r="B470" s="129">
        <v>0</v>
      </c>
      <c r="C470" s="129">
        <v>0</v>
      </c>
      <c r="D470" s="129">
        <v>0</v>
      </c>
      <c r="E470" s="129">
        <v>0</v>
      </c>
      <c r="F470" s="129">
        <v>0</v>
      </c>
      <c r="G470" s="129">
        <v>0</v>
      </c>
      <c r="H470" s="129">
        <v>0</v>
      </c>
      <c r="I470" s="129">
        <v>0</v>
      </c>
      <c r="J470" s="129">
        <v>0</v>
      </c>
      <c r="K470" s="129">
        <v>0</v>
      </c>
      <c r="L470" s="129">
        <v>0</v>
      </c>
      <c r="M470" s="129">
        <v>0</v>
      </c>
      <c r="N470" s="167">
        <v>0</v>
      </c>
    </row>
    <row r="471" spans="1:14" ht="33" customHeight="1" x14ac:dyDescent="0.2">
      <c r="A471" s="80" t="s">
        <v>293</v>
      </c>
      <c r="B471" s="129">
        <v>2297.54</v>
      </c>
      <c r="C471" s="129">
        <v>600.36</v>
      </c>
      <c r="D471" s="129">
        <v>2162.3000000000002</v>
      </c>
      <c r="E471" s="129">
        <v>3363.54</v>
      </c>
      <c r="F471" s="129">
        <v>2671.6599999999994</v>
      </c>
      <c r="G471" s="129">
        <v>1260.24</v>
      </c>
      <c r="H471" s="129">
        <v>2640.5199999999995</v>
      </c>
      <c r="I471" s="129">
        <v>3459.44</v>
      </c>
      <c r="J471" s="129">
        <v>2978</v>
      </c>
      <c r="K471" s="129">
        <v>1264.54</v>
      </c>
      <c r="L471" s="129">
        <v>0</v>
      </c>
      <c r="M471" s="129">
        <v>2191.2200000000003</v>
      </c>
      <c r="N471" s="167">
        <v>24889.360000000001</v>
      </c>
    </row>
    <row r="472" spans="1:14" ht="33" customHeight="1" thickBot="1" x14ac:dyDescent="0.25">
      <c r="A472" s="80" t="s">
        <v>294</v>
      </c>
      <c r="B472" s="129">
        <v>0</v>
      </c>
      <c r="C472" s="129">
        <v>0</v>
      </c>
      <c r="D472" s="129">
        <v>0</v>
      </c>
      <c r="E472" s="129">
        <v>0</v>
      </c>
      <c r="F472" s="129">
        <v>0</v>
      </c>
      <c r="G472" s="129">
        <v>0</v>
      </c>
      <c r="H472" s="129">
        <v>0</v>
      </c>
      <c r="I472" s="129">
        <v>0</v>
      </c>
      <c r="J472" s="129">
        <v>0</v>
      </c>
      <c r="K472" s="129">
        <v>0</v>
      </c>
      <c r="L472" s="129">
        <v>0</v>
      </c>
      <c r="M472" s="129">
        <v>0</v>
      </c>
      <c r="N472" s="167">
        <v>0</v>
      </c>
    </row>
    <row r="473" spans="1:14" ht="33" customHeight="1" thickBot="1" x14ac:dyDescent="0.25">
      <c r="A473" s="132" t="s">
        <v>295</v>
      </c>
      <c r="B473" s="133">
        <v>12424.31</v>
      </c>
      <c r="C473" s="133">
        <v>15670.719999999988</v>
      </c>
      <c r="D473" s="133">
        <v>18815.200000000008</v>
      </c>
      <c r="E473" s="133">
        <v>22420.869999999974</v>
      </c>
      <c r="F473" s="133">
        <v>19609.560000000001</v>
      </c>
      <c r="G473" s="133">
        <v>22259.469999999979</v>
      </c>
      <c r="H473" s="133">
        <v>21799.449999999979</v>
      </c>
      <c r="I473" s="133">
        <v>21257.169999999969</v>
      </c>
      <c r="J473" s="133">
        <v>18302.319999999996</v>
      </c>
      <c r="K473" s="133">
        <v>20069.7</v>
      </c>
      <c r="L473" s="133">
        <v>18634.690000000006</v>
      </c>
      <c r="M473" s="133">
        <v>14557.189999999993</v>
      </c>
      <c r="N473" s="133">
        <v>225820.64999999991</v>
      </c>
    </row>
    <row r="474" spans="1:14" ht="33" customHeight="1" x14ac:dyDescent="0.2">
      <c r="A474" s="80" t="s">
        <v>296</v>
      </c>
      <c r="B474" s="129">
        <v>12424.31</v>
      </c>
      <c r="C474" s="129">
        <v>15670.719999999988</v>
      </c>
      <c r="D474" s="129">
        <v>18815.200000000008</v>
      </c>
      <c r="E474" s="129">
        <v>22420.869999999974</v>
      </c>
      <c r="F474" s="129">
        <v>19609.560000000001</v>
      </c>
      <c r="G474" s="129">
        <v>22259.469999999979</v>
      </c>
      <c r="H474" s="129">
        <v>21799.449999999979</v>
      </c>
      <c r="I474" s="129">
        <v>21257.169999999969</v>
      </c>
      <c r="J474" s="129">
        <v>18302.319999999996</v>
      </c>
      <c r="K474" s="129">
        <v>20069.7</v>
      </c>
      <c r="L474" s="129">
        <v>18634.690000000006</v>
      </c>
      <c r="M474" s="129">
        <v>14557.189999999993</v>
      </c>
      <c r="N474" s="167">
        <v>225820.64999999991</v>
      </c>
    </row>
    <row r="475" spans="1:14" ht="33" customHeight="1" x14ac:dyDescent="0.2">
      <c r="A475" s="80" t="s">
        <v>297</v>
      </c>
      <c r="B475" s="129">
        <v>0</v>
      </c>
      <c r="C475" s="129">
        <v>0</v>
      </c>
      <c r="D475" s="129">
        <v>0</v>
      </c>
      <c r="E475" s="129">
        <v>0</v>
      </c>
      <c r="F475" s="129">
        <v>0</v>
      </c>
      <c r="G475" s="129">
        <v>0</v>
      </c>
      <c r="H475" s="129">
        <v>0</v>
      </c>
      <c r="I475" s="129">
        <v>0</v>
      </c>
      <c r="J475" s="129">
        <v>0</v>
      </c>
      <c r="K475" s="129">
        <v>0</v>
      </c>
      <c r="L475" s="129">
        <v>0</v>
      </c>
      <c r="M475" s="129">
        <v>0</v>
      </c>
      <c r="N475" s="167">
        <v>0</v>
      </c>
    </row>
    <row r="476" spans="1:14" ht="33" customHeight="1" x14ac:dyDescent="0.2">
      <c r="A476" s="80" t="s">
        <v>298</v>
      </c>
      <c r="B476" s="129">
        <v>0</v>
      </c>
      <c r="C476" s="129">
        <v>0</v>
      </c>
      <c r="D476" s="129">
        <v>0</v>
      </c>
      <c r="E476" s="129">
        <v>0</v>
      </c>
      <c r="F476" s="129">
        <v>0</v>
      </c>
      <c r="G476" s="129">
        <v>0</v>
      </c>
      <c r="H476" s="129">
        <v>0</v>
      </c>
      <c r="I476" s="129">
        <v>0</v>
      </c>
      <c r="J476" s="129">
        <v>0</v>
      </c>
      <c r="K476" s="129">
        <v>0</v>
      </c>
      <c r="L476" s="129">
        <v>0</v>
      </c>
      <c r="M476" s="129">
        <v>0</v>
      </c>
      <c r="N476" s="167">
        <v>0</v>
      </c>
    </row>
    <row r="477" spans="1:14" ht="33" customHeight="1" x14ac:dyDescent="0.2">
      <c r="A477" s="80" t="s">
        <v>299</v>
      </c>
      <c r="B477" s="129">
        <v>0</v>
      </c>
      <c r="C477" s="129">
        <v>0</v>
      </c>
      <c r="D477" s="129">
        <v>0</v>
      </c>
      <c r="E477" s="129">
        <v>0</v>
      </c>
      <c r="F477" s="129">
        <v>0</v>
      </c>
      <c r="G477" s="129">
        <v>0</v>
      </c>
      <c r="H477" s="129">
        <v>0</v>
      </c>
      <c r="I477" s="129">
        <v>0</v>
      </c>
      <c r="J477" s="129">
        <v>0</v>
      </c>
      <c r="K477" s="129">
        <v>0</v>
      </c>
      <c r="L477" s="129">
        <v>0</v>
      </c>
      <c r="M477" s="129">
        <v>0</v>
      </c>
      <c r="N477" s="167">
        <v>0</v>
      </c>
    </row>
    <row r="478" spans="1:14" ht="33" customHeight="1" x14ac:dyDescent="0.2">
      <c r="A478" s="80" t="s">
        <v>300</v>
      </c>
      <c r="B478" s="129">
        <v>0</v>
      </c>
      <c r="C478" s="129">
        <v>0</v>
      </c>
      <c r="D478" s="129">
        <v>0</v>
      </c>
      <c r="E478" s="129">
        <v>0</v>
      </c>
      <c r="F478" s="129">
        <v>0</v>
      </c>
      <c r="G478" s="129">
        <v>0</v>
      </c>
      <c r="H478" s="129">
        <v>0</v>
      </c>
      <c r="I478" s="129">
        <v>0</v>
      </c>
      <c r="J478" s="129">
        <v>0</v>
      </c>
      <c r="K478" s="129">
        <v>0</v>
      </c>
      <c r="L478" s="129">
        <v>0</v>
      </c>
      <c r="M478" s="129">
        <v>0</v>
      </c>
      <c r="N478" s="167">
        <v>0</v>
      </c>
    </row>
    <row r="479" spans="1:14" ht="33" customHeight="1" x14ac:dyDescent="0.2">
      <c r="A479" s="80" t="s">
        <v>301</v>
      </c>
      <c r="B479" s="129">
        <v>0</v>
      </c>
      <c r="C479" s="129">
        <v>0</v>
      </c>
      <c r="D479" s="129">
        <v>0</v>
      </c>
      <c r="E479" s="129">
        <v>0</v>
      </c>
      <c r="F479" s="129">
        <v>0</v>
      </c>
      <c r="G479" s="129">
        <v>0</v>
      </c>
      <c r="H479" s="129">
        <v>0</v>
      </c>
      <c r="I479" s="129">
        <v>0</v>
      </c>
      <c r="J479" s="129">
        <v>0</v>
      </c>
      <c r="K479" s="129">
        <v>0</v>
      </c>
      <c r="L479" s="129">
        <v>0</v>
      </c>
      <c r="M479" s="129">
        <v>0</v>
      </c>
      <c r="N479" s="167">
        <v>0</v>
      </c>
    </row>
    <row r="480" spans="1:14" ht="33" customHeight="1" thickBot="1" x14ac:dyDescent="0.25">
      <c r="A480" s="80" t="s">
        <v>302</v>
      </c>
      <c r="B480" s="129">
        <v>0</v>
      </c>
      <c r="C480" s="129">
        <v>0</v>
      </c>
      <c r="D480" s="129">
        <v>0</v>
      </c>
      <c r="E480" s="129">
        <v>0</v>
      </c>
      <c r="F480" s="129">
        <v>0</v>
      </c>
      <c r="G480" s="129">
        <v>0</v>
      </c>
      <c r="H480" s="129">
        <v>0</v>
      </c>
      <c r="I480" s="129">
        <v>0</v>
      </c>
      <c r="J480" s="129">
        <v>0</v>
      </c>
      <c r="K480" s="129">
        <v>0</v>
      </c>
      <c r="L480" s="129">
        <v>0</v>
      </c>
      <c r="M480" s="129">
        <v>0</v>
      </c>
      <c r="N480" s="167">
        <v>0</v>
      </c>
    </row>
    <row r="481" spans="1:14" ht="33" customHeight="1" thickBot="1" x14ac:dyDescent="0.25">
      <c r="A481" s="132" t="s">
        <v>303</v>
      </c>
      <c r="B481" s="133">
        <v>2460</v>
      </c>
      <c r="C481" s="133">
        <v>2190</v>
      </c>
      <c r="D481" s="133">
        <v>4354</v>
      </c>
      <c r="E481" s="133">
        <v>3002</v>
      </c>
      <c r="F481" s="133">
        <v>3556</v>
      </c>
      <c r="G481" s="133">
        <v>4222</v>
      </c>
      <c r="H481" s="133">
        <v>3882</v>
      </c>
      <c r="I481" s="133">
        <v>3982</v>
      </c>
      <c r="J481" s="133">
        <v>4120</v>
      </c>
      <c r="K481" s="133">
        <v>4210</v>
      </c>
      <c r="L481" s="133">
        <v>3490</v>
      </c>
      <c r="M481" s="133">
        <v>2728</v>
      </c>
      <c r="N481" s="133">
        <v>42196</v>
      </c>
    </row>
    <row r="482" spans="1:14" ht="33" customHeight="1" x14ac:dyDescent="0.2">
      <c r="A482" s="80" t="s">
        <v>304</v>
      </c>
      <c r="B482" s="129">
        <v>0</v>
      </c>
      <c r="C482" s="129">
        <v>0</v>
      </c>
      <c r="D482" s="129">
        <v>0</v>
      </c>
      <c r="E482" s="129">
        <v>0</v>
      </c>
      <c r="F482" s="129">
        <v>0</v>
      </c>
      <c r="G482" s="129">
        <v>0</v>
      </c>
      <c r="H482" s="129">
        <v>0</v>
      </c>
      <c r="I482" s="129">
        <v>0</v>
      </c>
      <c r="J482" s="129">
        <v>0</v>
      </c>
      <c r="K482" s="129">
        <v>0</v>
      </c>
      <c r="L482" s="129">
        <v>0</v>
      </c>
      <c r="M482" s="129">
        <v>0</v>
      </c>
      <c r="N482" s="167">
        <v>0</v>
      </c>
    </row>
    <row r="483" spans="1:14" ht="33" customHeight="1" x14ac:dyDescent="0.2">
      <c r="A483" s="80" t="s">
        <v>305</v>
      </c>
      <c r="B483" s="129">
        <v>0</v>
      </c>
      <c r="C483" s="129">
        <v>0</v>
      </c>
      <c r="D483" s="129">
        <v>0</v>
      </c>
      <c r="E483" s="129">
        <v>0</v>
      </c>
      <c r="F483" s="129">
        <v>0</v>
      </c>
      <c r="G483" s="129">
        <v>0</v>
      </c>
      <c r="H483" s="129">
        <v>0</v>
      </c>
      <c r="I483" s="129">
        <v>0</v>
      </c>
      <c r="J483" s="129">
        <v>0</v>
      </c>
      <c r="K483" s="129">
        <v>0</v>
      </c>
      <c r="L483" s="129">
        <v>0</v>
      </c>
      <c r="M483" s="129">
        <v>0</v>
      </c>
      <c r="N483" s="167">
        <v>0</v>
      </c>
    </row>
    <row r="484" spans="1:14" ht="33" customHeight="1" x14ac:dyDescent="0.2">
      <c r="A484" s="80" t="s">
        <v>306</v>
      </c>
      <c r="B484" s="129">
        <v>2460</v>
      </c>
      <c r="C484" s="129">
        <v>2190</v>
      </c>
      <c r="D484" s="129">
        <v>4354</v>
      </c>
      <c r="E484" s="129">
        <v>3002</v>
      </c>
      <c r="F484" s="129">
        <v>3556</v>
      </c>
      <c r="G484" s="129">
        <v>4222</v>
      </c>
      <c r="H484" s="129">
        <v>3882</v>
      </c>
      <c r="I484" s="129">
        <v>3982</v>
      </c>
      <c r="J484" s="129">
        <v>4120</v>
      </c>
      <c r="K484" s="129">
        <v>4210</v>
      </c>
      <c r="L484" s="129">
        <v>3490</v>
      </c>
      <c r="M484" s="129">
        <v>2728</v>
      </c>
      <c r="N484" s="167">
        <v>42196</v>
      </c>
    </row>
    <row r="485" spans="1:14" ht="33" customHeight="1" x14ac:dyDescent="0.2">
      <c r="A485" s="80" t="s">
        <v>307</v>
      </c>
      <c r="B485" s="129">
        <v>0</v>
      </c>
      <c r="C485" s="129">
        <v>0</v>
      </c>
      <c r="D485" s="129">
        <v>0</v>
      </c>
      <c r="E485" s="129">
        <v>0</v>
      </c>
      <c r="F485" s="129">
        <v>0</v>
      </c>
      <c r="G485" s="129">
        <v>0</v>
      </c>
      <c r="H485" s="129">
        <v>0</v>
      </c>
      <c r="I485" s="129">
        <v>0</v>
      </c>
      <c r="J485" s="129">
        <v>0</v>
      </c>
      <c r="K485" s="129">
        <v>0</v>
      </c>
      <c r="L485" s="129">
        <v>0</v>
      </c>
      <c r="M485" s="129">
        <v>0</v>
      </c>
      <c r="N485" s="167">
        <v>0</v>
      </c>
    </row>
    <row r="486" spans="1:14" ht="33" customHeight="1" x14ac:dyDescent="0.2">
      <c r="A486" s="80" t="s">
        <v>308</v>
      </c>
      <c r="B486" s="129">
        <v>0</v>
      </c>
      <c r="C486" s="129">
        <v>0</v>
      </c>
      <c r="D486" s="129">
        <v>0</v>
      </c>
      <c r="E486" s="129">
        <v>0</v>
      </c>
      <c r="F486" s="129">
        <v>0</v>
      </c>
      <c r="G486" s="129">
        <v>0</v>
      </c>
      <c r="H486" s="129">
        <v>0</v>
      </c>
      <c r="I486" s="129">
        <v>0</v>
      </c>
      <c r="J486" s="129">
        <v>0</v>
      </c>
      <c r="K486" s="129">
        <v>0</v>
      </c>
      <c r="L486" s="129">
        <v>0</v>
      </c>
      <c r="M486" s="129">
        <v>0</v>
      </c>
      <c r="N486" s="167">
        <v>0</v>
      </c>
    </row>
    <row r="487" spans="1:14" ht="33" customHeight="1" x14ac:dyDescent="0.2">
      <c r="A487" s="80" t="s">
        <v>309</v>
      </c>
      <c r="B487" s="129">
        <v>0</v>
      </c>
      <c r="C487" s="129">
        <v>0</v>
      </c>
      <c r="D487" s="129">
        <v>0</v>
      </c>
      <c r="E487" s="129">
        <v>0</v>
      </c>
      <c r="F487" s="129">
        <v>0</v>
      </c>
      <c r="G487" s="129">
        <v>0</v>
      </c>
      <c r="H487" s="129">
        <v>0</v>
      </c>
      <c r="I487" s="129">
        <v>0</v>
      </c>
      <c r="J487" s="129">
        <v>0</v>
      </c>
      <c r="K487" s="129">
        <v>0</v>
      </c>
      <c r="L487" s="129">
        <v>0</v>
      </c>
      <c r="M487" s="129">
        <v>0</v>
      </c>
      <c r="N487" s="167">
        <v>0</v>
      </c>
    </row>
    <row r="488" spans="1:14" ht="33" customHeight="1" x14ac:dyDescent="0.2">
      <c r="A488" s="80" t="s">
        <v>310</v>
      </c>
      <c r="B488" s="129">
        <v>0</v>
      </c>
      <c r="C488" s="129">
        <v>0</v>
      </c>
      <c r="D488" s="129">
        <v>0</v>
      </c>
      <c r="E488" s="129">
        <v>0</v>
      </c>
      <c r="F488" s="129">
        <v>0</v>
      </c>
      <c r="G488" s="129">
        <v>0</v>
      </c>
      <c r="H488" s="129">
        <v>0</v>
      </c>
      <c r="I488" s="129">
        <v>0</v>
      </c>
      <c r="J488" s="129">
        <v>0</v>
      </c>
      <c r="K488" s="129">
        <v>0</v>
      </c>
      <c r="L488" s="129">
        <v>0</v>
      </c>
      <c r="M488" s="129">
        <v>0</v>
      </c>
      <c r="N488" s="167">
        <v>0</v>
      </c>
    </row>
    <row r="489" spans="1:14" ht="33" customHeight="1" x14ac:dyDescent="0.2">
      <c r="A489" s="80" t="s">
        <v>311</v>
      </c>
      <c r="B489" s="129">
        <v>0</v>
      </c>
      <c r="C489" s="129">
        <v>0</v>
      </c>
      <c r="D489" s="129">
        <v>0</v>
      </c>
      <c r="E489" s="129">
        <v>0</v>
      </c>
      <c r="F489" s="129">
        <v>0</v>
      </c>
      <c r="G489" s="129">
        <v>0</v>
      </c>
      <c r="H489" s="129">
        <v>0</v>
      </c>
      <c r="I489" s="129">
        <v>0</v>
      </c>
      <c r="J489" s="129">
        <v>0</v>
      </c>
      <c r="K489" s="129">
        <v>0</v>
      </c>
      <c r="L489" s="129">
        <v>0</v>
      </c>
      <c r="M489" s="129">
        <v>0</v>
      </c>
      <c r="N489" s="167">
        <v>0</v>
      </c>
    </row>
    <row r="490" spans="1:14" ht="33" customHeight="1" x14ac:dyDescent="0.2">
      <c r="A490" s="80" t="s">
        <v>312</v>
      </c>
      <c r="B490" s="129">
        <v>0</v>
      </c>
      <c r="C490" s="129">
        <v>0</v>
      </c>
      <c r="D490" s="129">
        <v>0</v>
      </c>
      <c r="E490" s="129">
        <v>0</v>
      </c>
      <c r="F490" s="129">
        <v>0</v>
      </c>
      <c r="G490" s="129">
        <v>0</v>
      </c>
      <c r="H490" s="129">
        <v>0</v>
      </c>
      <c r="I490" s="129">
        <v>0</v>
      </c>
      <c r="J490" s="129">
        <v>0</v>
      </c>
      <c r="K490" s="129">
        <v>0</v>
      </c>
      <c r="L490" s="129">
        <v>0</v>
      </c>
      <c r="M490" s="129">
        <v>0</v>
      </c>
      <c r="N490" s="167">
        <v>0</v>
      </c>
    </row>
    <row r="491" spans="1:14" ht="33" customHeight="1" x14ac:dyDescent="0.2">
      <c r="A491" s="80" t="s">
        <v>313</v>
      </c>
      <c r="B491" s="129">
        <v>0</v>
      </c>
      <c r="C491" s="129">
        <v>0</v>
      </c>
      <c r="D491" s="129">
        <v>0</v>
      </c>
      <c r="E491" s="129">
        <v>0</v>
      </c>
      <c r="F491" s="129">
        <v>0</v>
      </c>
      <c r="G491" s="129">
        <v>0</v>
      </c>
      <c r="H491" s="129">
        <v>0</v>
      </c>
      <c r="I491" s="129">
        <v>0</v>
      </c>
      <c r="J491" s="129">
        <v>0</v>
      </c>
      <c r="K491" s="129">
        <v>0</v>
      </c>
      <c r="L491" s="129">
        <v>0</v>
      </c>
      <c r="M491" s="129">
        <v>0</v>
      </c>
      <c r="N491" s="167">
        <v>0</v>
      </c>
    </row>
    <row r="492" spans="1:14" ht="33" customHeight="1" x14ac:dyDescent="0.2">
      <c r="A492" s="80" t="s">
        <v>314</v>
      </c>
      <c r="B492" s="129">
        <v>0</v>
      </c>
      <c r="C492" s="129">
        <v>0</v>
      </c>
      <c r="D492" s="129">
        <v>0</v>
      </c>
      <c r="E492" s="129">
        <v>0</v>
      </c>
      <c r="F492" s="129">
        <v>0</v>
      </c>
      <c r="G492" s="129">
        <v>0</v>
      </c>
      <c r="H492" s="129">
        <v>0</v>
      </c>
      <c r="I492" s="129">
        <v>0</v>
      </c>
      <c r="J492" s="129">
        <v>0</v>
      </c>
      <c r="K492" s="129">
        <v>0</v>
      </c>
      <c r="L492" s="129">
        <v>0</v>
      </c>
      <c r="M492" s="129">
        <v>0</v>
      </c>
      <c r="N492" s="167">
        <v>0</v>
      </c>
    </row>
    <row r="493" spans="1:14" ht="33" customHeight="1" x14ac:dyDescent="0.2">
      <c r="A493" s="80" t="s">
        <v>315</v>
      </c>
      <c r="B493" s="129">
        <v>0</v>
      </c>
      <c r="C493" s="129">
        <v>0</v>
      </c>
      <c r="D493" s="129">
        <v>0</v>
      </c>
      <c r="E493" s="129">
        <v>0</v>
      </c>
      <c r="F493" s="129">
        <v>0</v>
      </c>
      <c r="G493" s="129">
        <v>0</v>
      </c>
      <c r="H493" s="129">
        <v>0</v>
      </c>
      <c r="I493" s="129">
        <v>0</v>
      </c>
      <c r="J493" s="129">
        <v>0</v>
      </c>
      <c r="K493" s="129">
        <v>0</v>
      </c>
      <c r="L493" s="129">
        <v>0</v>
      </c>
      <c r="M493" s="129">
        <v>0</v>
      </c>
      <c r="N493" s="167">
        <v>0</v>
      </c>
    </row>
    <row r="494" spans="1:14" ht="33" customHeight="1" x14ac:dyDescent="0.2">
      <c r="A494" s="80" t="s">
        <v>316</v>
      </c>
      <c r="B494" s="129">
        <v>0</v>
      </c>
      <c r="C494" s="129">
        <v>0</v>
      </c>
      <c r="D494" s="129">
        <v>0</v>
      </c>
      <c r="E494" s="129">
        <v>0</v>
      </c>
      <c r="F494" s="129">
        <v>0</v>
      </c>
      <c r="G494" s="129">
        <v>0</v>
      </c>
      <c r="H494" s="129">
        <v>0</v>
      </c>
      <c r="I494" s="129">
        <v>0</v>
      </c>
      <c r="J494" s="129">
        <v>0</v>
      </c>
      <c r="K494" s="129">
        <v>0</v>
      </c>
      <c r="L494" s="129">
        <v>0</v>
      </c>
      <c r="M494" s="129">
        <v>0</v>
      </c>
      <c r="N494" s="167">
        <v>0</v>
      </c>
    </row>
    <row r="495" spans="1:14" ht="33" customHeight="1" x14ac:dyDescent="0.2">
      <c r="A495" s="80" t="s">
        <v>317</v>
      </c>
      <c r="B495" s="129">
        <v>0</v>
      </c>
      <c r="C495" s="129">
        <v>0</v>
      </c>
      <c r="D495" s="129">
        <v>0</v>
      </c>
      <c r="E495" s="129">
        <v>0</v>
      </c>
      <c r="F495" s="129">
        <v>0</v>
      </c>
      <c r="G495" s="129">
        <v>0</v>
      </c>
      <c r="H495" s="129">
        <v>0</v>
      </c>
      <c r="I495" s="129">
        <v>0</v>
      </c>
      <c r="J495" s="129">
        <v>0</v>
      </c>
      <c r="K495" s="129">
        <v>0</v>
      </c>
      <c r="L495" s="129">
        <v>0</v>
      </c>
      <c r="M495" s="129">
        <v>0</v>
      </c>
      <c r="N495" s="167">
        <v>0</v>
      </c>
    </row>
    <row r="496" spans="1:14" ht="33" customHeight="1" thickBot="1" x14ac:dyDescent="0.25">
      <c r="A496" s="80" t="s">
        <v>318</v>
      </c>
      <c r="B496" s="129">
        <v>0</v>
      </c>
      <c r="C496" s="129">
        <v>0</v>
      </c>
      <c r="D496" s="129">
        <v>0</v>
      </c>
      <c r="E496" s="129">
        <v>0</v>
      </c>
      <c r="F496" s="129">
        <v>0</v>
      </c>
      <c r="G496" s="129">
        <v>0</v>
      </c>
      <c r="H496" s="129">
        <v>0</v>
      </c>
      <c r="I496" s="129">
        <v>0</v>
      </c>
      <c r="J496" s="129">
        <v>0</v>
      </c>
      <c r="K496" s="129">
        <v>0</v>
      </c>
      <c r="L496" s="129">
        <v>0</v>
      </c>
      <c r="M496" s="129">
        <v>0</v>
      </c>
      <c r="N496" s="167">
        <v>0</v>
      </c>
    </row>
    <row r="497" spans="1:14" ht="33" customHeight="1" thickBot="1" x14ac:dyDescent="0.25">
      <c r="A497" s="132" t="s">
        <v>319</v>
      </c>
      <c r="B497" s="133">
        <v>0</v>
      </c>
      <c r="C497" s="133">
        <v>0</v>
      </c>
      <c r="D497" s="133">
        <v>0</v>
      </c>
      <c r="E497" s="133">
        <v>0</v>
      </c>
      <c r="F497" s="133">
        <v>0</v>
      </c>
      <c r="G497" s="133">
        <v>0</v>
      </c>
      <c r="H497" s="133">
        <v>0</v>
      </c>
      <c r="I497" s="133">
        <v>0</v>
      </c>
      <c r="J497" s="133">
        <v>0</v>
      </c>
      <c r="K497" s="133">
        <v>0</v>
      </c>
      <c r="L497" s="133">
        <v>0</v>
      </c>
      <c r="M497" s="133">
        <v>0</v>
      </c>
      <c r="N497" s="133">
        <v>0</v>
      </c>
    </row>
    <row r="498" spans="1:14" ht="33" customHeight="1" x14ac:dyDescent="0.2">
      <c r="A498" s="80" t="s">
        <v>320</v>
      </c>
      <c r="B498" s="129">
        <v>0</v>
      </c>
      <c r="C498" s="129">
        <v>0</v>
      </c>
      <c r="D498" s="129">
        <v>0</v>
      </c>
      <c r="E498" s="129">
        <v>0</v>
      </c>
      <c r="F498" s="129">
        <v>0</v>
      </c>
      <c r="G498" s="129">
        <v>0</v>
      </c>
      <c r="H498" s="129">
        <v>0</v>
      </c>
      <c r="I498" s="129">
        <v>0</v>
      </c>
      <c r="J498" s="129">
        <v>0</v>
      </c>
      <c r="K498" s="129">
        <v>0</v>
      </c>
      <c r="L498" s="129">
        <v>0</v>
      </c>
      <c r="M498" s="129">
        <v>0</v>
      </c>
      <c r="N498" s="167">
        <v>0</v>
      </c>
    </row>
    <row r="499" spans="1:14" ht="33" customHeight="1" x14ac:dyDescent="0.2">
      <c r="A499" s="80" t="s">
        <v>321</v>
      </c>
      <c r="B499" s="129">
        <v>0</v>
      </c>
      <c r="C499" s="129">
        <v>0</v>
      </c>
      <c r="D499" s="129">
        <v>0</v>
      </c>
      <c r="E499" s="129">
        <v>0</v>
      </c>
      <c r="F499" s="129">
        <v>0</v>
      </c>
      <c r="G499" s="129">
        <v>0</v>
      </c>
      <c r="H499" s="129">
        <v>0</v>
      </c>
      <c r="I499" s="129">
        <v>0</v>
      </c>
      <c r="J499" s="129">
        <v>0</v>
      </c>
      <c r="K499" s="129">
        <v>0</v>
      </c>
      <c r="L499" s="129">
        <v>0</v>
      </c>
      <c r="M499" s="129">
        <v>0</v>
      </c>
      <c r="N499" s="167">
        <v>0</v>
      </c>
    </row>
    <row r="500" spans="1:14" ht="33" customHeight="1" x14ac:dyDescent="0.2">
      <c r="A500" s="80" t="s">
        <v>322</v>
      </c>
      <c r="B500" s="129">
        <v>0</v>
      </c>
      <c r="C500" s="129">
        <v>0</v>
      </c>
      <c r="D500" s="129">
        <v>0</v>
      </c>
      <c r="E500" s="129">
        <v>0</v>
      </c>
      <c r="F500" s="129">
        <v>0</v>
      </c>
      <c r="G500" s="129">
        <v>0</v>
      </c>
      <c r="H500" s="129">
        <v>0</v>
      </c>
      <c r="I500" s="129">
        <v>0</v>
      </c>
      <c r="J500" s="129">
        <v>0</v>
      </c>
      <c r="K500" s="129">
        <v>0</v>
      </c>
      <c r="L500" s="129">
        <v>0</v>
      </c>
      <c r="M500" s="129">
        <v>0</v>
      </c>
      <c r="N500" s="167">
        <v>0</v>
      </c>
    </row>
    <row r="501" spans="1:14" ht="33" customHeight="1" x14ac:dyDescent="0.2">
      <c r="A501" s="80" t="s">
        <v>323</v>
      </c>
      <c r="B501" s="129">
        <v>0</v>
      </c>
      <c r="C501" s="129">
        <v>0</v>
      </c>
      <c r="D501" s="129">
        <v>0</v>
      </c>
      <c r="E501" s="129">
        <v>0</v>
      </c>
      <c r="F501" s="129">
        <v>0</v>
      </c>
      <c r="G501" s="129">
        <v>0</v>
      </c>
      <c r="H501" s="129">
        <v>0</v>
      </c>
      <c r="I501" s="129">
        <v>0</v>
      </c>
      <c r="J501" s="129">
        <v>0</v>
      </c>
      <c r="K501" s="129">
        <v>0</v>
      </c>
      <c r="L501" s="129">
        <v>0</v>
      </c>
      <c r="M501" s="129">
        <v>0</v>
      </c>
      <c r="N501" s="167">
        <v>0</v>
      </c>
    </row>
    <row r="502" spans="1:14" ht="33" customHeight="1" x14ac:dyDescent="0.2">
      <c r="A502" s="80" t="s">
        <v>324</v>
      </c>
      <c r="B502" s="129">
        <v>0</v>
      </c>
      <c r="C502" s="129">
        <v>0</v>
      </c>
      <c r="D502" s="129">
        <v>0</v>
      </c>
      <c r="E502" s="129">
        <v>0</v>
      </c>
      <c r="F502" s="129">
        <v>0</v>
      </c>
      <c r="G502" s="129">
        <v>0</v>
      </c>
      <c r="H502" s="129">
        <v>0</v>
      </c>
      <c r="I502" s="129">
        <v>0</v>
      </c>
      <c r="J502" s="129">
        <v>0</v>
      </c>
      <c r="K502" s="129">
        <v>0</v>
      </c>
      <c r="L502" s="129">
        <v>0</v>
      </c>
      <c r="M502" s="129">
        <v>0</v>
      </c>
      <c r="N502" s="167">
        <v>0</v>
      </c>
    </row>
    <row r="503" spans="1:14" ht="33" customHeight="1" thickBot="1" x14ac:dyDescent="0.25">
      <c r="A503" s="80" t="s">
        <v>255</v>
      </c>
      <c r="B503" s="129">
        <v>0</v>
      </c>
      <c r="C503" s="129">
        <v>0</v>
      </c>
      <c r="D503" s="129">
        <v>0</v>
      </c>
      <c r="E503" s="129">
        <v>0</v>
      </c>
      <c r="F503" s="129">
        <v>0</v>
      </c>
      <c r="G503" s="129">
        <v>0</v>
      </c>
      <c r="H503" s="129">
        <v>0</v>
      </c>
      <c r="I503" s="129">
        <v>0</v>
      </c>
      <c r="J503" s="129">
        <v>0</v>
      </c>
      <c r="K503" s="129">
        <v>0</v>
      </c>
      <c r="L503" s="129">
        <v>0</v>
      </c>
      <c r="M503" s="129">
        <v>0</v>
      </c>
      <c r="N503" s="167">
        <v>0</v>
      </c>
    </row>
    <row r="504" spans="1:14" ht="33" customHeight="1" thickBot="1" x14ac:dyDescent="0.25">
      <c r="A504" s="132" t="s">
        <v>325</v>
      </c>
      <c r="B504" s="133">
        <v>0</v>
      </c>
      <c r="C504" s="133">
        <v>0</v>
      </c>
      <c r="D504" s="133">
        <v>0</v>
      </c>
      <c r="E504" s="133">
        <v>0</v>
      </c>
      <c r="F504" s="133">
        <v>0</v>
      </c>
      <c r="G504" s="133">
        <v>0</v>
      </c>
      <c r="H504" s="133">
        <v>0</v>
      </c>
      <c r="I504" s="133">
        <v>0</v>
      </c>
      <c r="J504" s="133">
        <v>0</v>
      </c>
      <c r="K504" s="133">
        <v>0</v>
      </c>
      <c r="L504" s="133">
        <v>0</v>
      </c>
      <c r="M504" s="133">
        <v>0</v>
      </c>
      <c r="N504" s="133">
        <v>0</v>
      </c>
    </row>
    <row r="505" spans="1:14" ht="33" customHeight="1" x14ac:dyDescent="0.2">
      <c r="A505" s="80" t="s">
        <v>326</v>
      </c>
      <c r="B505" s="129">
        <v>0</v>
      </c>
      <c r="C505" s="129">
        <v>0</v>
      </c>
      <c r="D505" s="129">
        <v>0</v>
      </c>
      <c r="E505" s="129">
        <v>0</v>
      </c>
      <c r="F505" s="129">
        <v>0</v>
      </c>
      <c r="G505" s="129">
        <v>0</v>
      </c>
      <c r="H505" s="129">
        <v>0</v>
      </c>
      <c r="I505" s="129">
        <v>0</v>
      </c>
      <c r="J505" s="129">
        <v>0</v>
      </c>
      <c r="K505" s="129">
        <v>0</v>
      </c>
      <c r="L505" s="129">
        <v>0</v>
      </c>
      <c r="M505" s="129">
        <v>0</v>
      </c>
      <c r="N505" s="129">
        <v>0</v>
      </c>
    </row>
    <row r="506" spans="1:14" ht="33" customHeight="1" x14ac:dyDescent="0.2">
      <c r="A506" s="80" t="s">
        <v>327</v>
      </c>
      <c r="B506" s="129">
        <v>0</v>
      </c>
      <c r="C506" s="129">
        <v>0</v>
      </c>
      <c r="D506" s="129">
        <v>0</v>
      </c>
      <c r="E506" s="129">
        <v>0</v>
      </c>
      <c r="F506" s="129">
        <v>0</v>
      </c>
      <c r="G506" s="129">
        <v>0</v>
      </c>
      <c r="H506" s="129">
        <v>0</v>
      </c>
      <c r="I506" s="129">
        <v>0</v>
      </c>
      <c r="J506" s="129">
        <v>0</v>
      </c>
      <c r="K506" s="129">
        <v>0</v>
      </c>
      <c r="L506" s="129">
        <v>0</v>
      </c>
      <c r="M506" s="129">
        <v>0</v>
      </c>
      <c r="N506" s="129">
        <v>0</v>
      </c>
    </row>
    <row r="507" spans="1:14" ht="33" customHeight="1" x14ac:dyDescent="0.2">
      <c r="A507" s="80" t="s">
        <v>328</v>
      </c>
      <c r="B507" s="129">
        <v>0</v>
      </c>
      <c r="C507" s="129">
        <v>0</v>
      </c>
      <c r="D507" s="129">
        <v>0</v>
      </c>
      <c r="E507" s="129">
        <v>0</v>
      </c>
      <c r="F507" s="129">
        <v>0</v>
      </c>
      <c r="G507" s="129">
        <v>0</v>
      </c>
      <c r="H507" s="129">
        <v>0</v>
      </c>
      <c r="I507" s="129">
        <v>0</v>
      </c>
      <c r="J507" s="129">
        <v>0</v>
      </c>
      <c r="K507" s="129">
        <v>0</v>
      </c>
      <c r="L507" s="129">
        <v>0</v>
      </c>
      <c r="M507" s="129">
        <v>0</v>
      </c>
      <c r="N507" s="129">
        <v>0</v>
      </c>
    </row>
    <row r="508" spans="1:14" ht="33" customHeight="1" thickBot="1" x14ac:dyDescent="0.25">
      <c r="A508" s="80" t="s">
        <v>255</v>
      </c>
      <c r="B508" s="129">
        <v>0</v>
      </c>
      <c r="C508" s="129">
        <v>0</v>
      </c>
      <c r="D508" s="129">
        <v>0</v>
      </c>
      <c r="E508" s="129">
        <v>0</v>
      </c>
      <c r="F508" s="129">
        <v>0</v>
      </c>
      <c r="G508" s="129">
        <v>0</v>
      </c>
      <c r="H508" s="129">
        <v>0</v>
      </c>
      <c r="I508" s="129">
        <v>0</v>
      </c>
      <c r="J508" s="129">
        <v>0</v>
      </c>
      <c r="K508" s="129">
        <v>0</v>
      </c>
      <c r="L508" s="129">
        <v>0</v>
      </c>
      <c r="M508" s="129">
        <v>0</v>
      </c>
      <c r="N508" s="129">
        <v>0</v>
      </c>
    </row>
    <row r="509" spans="1:14" ht="33" customHeight="1" thickBot="1" x14ac:dyDescent="0.25">
      <c r="A509" s="132" t="s">
        <v>367</v>
      </c>
      <c r="B509" s="133">
        <v>0</v>
      </c>
      <c r="C509" s="133">
        <v>0</v>
      </c>
      <c r="D509" s="133">
        <v>0</v>
      </c>
      <c r="E509" s="133">
        <v>0</v>
      </c>
      <c r="F509" s="133">
        <v>0</v>
      </c>
      <c r="G509" s="133">
        <v>0</v>
      </c>
      <c r="H509" s="133">
        <v>0</v>
      </c>
      <c r="I509" s="133">
        <v>0</v>
      </c>
      <c r="J509" s="133">
        <v>0</v>
      </c>
      <c r="K509" s="133">
        <v>0</v>
      </c>
      <c r="L509" s="133">
        <v>0</v>
      </c>
      <c r="M509" s="133">
        <v>0</v>
      </c>
      <c r="N509" s="133">
        <v>0</v>
      </c>
    </row>
    <row r="510" spans="1:14" ht="33" customHeight="1" x14ac:dyDescent="0.2">
      <c r="A510" s="80" t="s">
        <v>330</v>
      </c>
      <c r="B510" s="129">
        <v>0</v>
      </c>
      <c r="C510" s="129">
        <v>0</v>
      </c>
      <c r="D510" s="129">
        <v>0</v>
      </c>
      <c r="E510" s="129">
        <v>0</v>
      </c>
      <c r="F510" s="129">
        <v>0</v>
      </c>
      <c r="G510" s="129">
        <v>0</v>
      </c>
      <c r="H510" s="129">
        <v>0</v>
      </c>
      <c r="I510" s="129">
        <v>0</v>
      </c>
      <c r="J510" s="129">
        <v>0</v>
      </c>
      <c r="K510" s="129">
        <v>0</v>
      </c>
      <c r="L510" s="129">
        <v>0</v>
      </c>
      <c r="M510" s="129">
        <v>0</v>
      </c>
      <c r="N510" s="167">
        <v>0</v>
      </c>
    </row>
    <row r="511" spans="1:14" ht="33" customHeight="1" x14ac:dyDescent="0.2">
      <c r="A511" s="80" t="s">
        <v>331</v>
      </c>
      <c r="B511" s="129">
        <v>0</v>
      </c>
      <c r="C511" s="129">
        <v>0</v>
      </c>
      <c r="D511" s="129">
        <v>0</v>
      </c>
      <c r="E511" s="129">
        <v>0</v>
      </c>
      <c r="F511" s="129">
        <v>0</v>
      </c>
      <c r="G511" s="129">
        <v>0</v>
      </c>
      <c r="H511" s="129">
        <v>0</v>
      </c>
      <c r="I511" s="129">
        <v>0</v>
      </c>
      <c r="J511" s="129">
        <v>0</v>
      </c>
      <c r="K511" s="129">
        <v>0</v>
      </c>
      <c r="L511" s="129">
        <v>0</v>
      </c>
      <c r="M511" s="129">
        <v>0</v>
      </c>
      <c r="N511" s="167">
        <v>0</v>
      </c>
    </row>
    <row r="512" spans="1:14" ht="33" customHeight="1" x14ac:dyDescent="0.2">
      <c r="A512" s="80" t="s">
        <v>332</v>
      </c>
      <c r="B512" s="129">
        <v>0</v>
      </c>
      <c r="C512" s="129">
        <v>0</v>
      </c>
      <c r="D512" s="129">
        <v>0</v>
      </c>
      <c r="E512" s="129">
        <v>0</v>
      </c>
      <c r="F512" s="129">
        <v>0</v>
      </c>
      <c r="G512" s="129">
        <v>0</v>
      </c>
      <c r="H512" s="129">
        <v>0</v>
      </c>
      <c r="I512" s="129">
        <v>0</v>
      </c>
      <c r="J512" s="129">
        <v>0</v>
      </c>
      <c r="K512" s="129">
        <v>0</v>
      </c>
      <c r="L512" s="129">
        <v>0</v>
      </c>
      <c r="M512" s="129">
        <v>0</v>
      </c>
      <c r="N512" s="167">
        <v>0</v>
      </c>
    </row>
    <row r="513" spans="1:14" ht="33" customHeight="1" x14ac:dyDescent="0.2">
      <c r="A513" s="80" t="s">
        <v>333</v>
      </c>
      <c r="B513" s="129">
        <v>0</v>
      </c>
      <c r="C513" s="129">
        <v>0</v>
      </c>
      <c r="D513" s="129">
        <v>0</v>
      </c>
      <c r="E513" s="129">
        <v>0</v>
      </c>
      <c r="F513" s="129">
        <v>0</v>
      </c>
      <c r="G513" s="129">
        <v>0</v>
      </c>
      <c r="H513" s="129">
        <v>0</v>
      </c>
      <c r="I513" s="129">
        <v>0</v>
      </c>
      <c r="J513" s="129">
        <v>0</v>
      </c>
      <c r="K513" s="129">
        <v>0</v>
      </c>
      <c r="L513" s="129">
        <v>0</v>
      </c>
      <c r="M513" s="129">
        <v>0</v>
      </c>
      <c r="N513" s="167">
        <v>0</v>
      </c>
    </row>
    <row r="514" spans="1:14" ht="33" customHeight="1" x14ac:dyDescent="0.2">
      <c r="A514" s="80" t="s">
        <v>334</v>
      </c>
      <c r="B514" s="129">
        <v>0</v>
      </c>
      <c r="C514" s="129">
        <v>0</v>
      </c>
      <c r="D514" s="129">
        <v>0</v>
      </c>
      <c r="E514" s="129">
        <v>0</v>
      </c>
      <c r="F514" s="129">
        <v>0</v>
      </c>
      <c r="G514" s="129">
        <v>0</v>
      </c>
      <c r="H514" s="129">
        <v>0</v>
      </c>
      <c r="I514" s="129">
        <v>0</v>
      </c>
      <c r="J514" s="129">
        <v>0</v>
      </c>
      <c r="K514" s="129">
        <v>0</v>
      </c>
      <c r="L514" s="129">
        <v>0</v>
      </c>
      <c r="M514" s="129">
        <v>0</v>
      </c>
      <c r="N514" s="167">
        <v>0</v>
      </c>
    </row>
    <row r="515" spans="1:14" ht="33" customHeight="1" x14ac:dyDescent="0.2">
      <c r="A515" s="80" t="s">
        <v>335</v>
      </c>
      <c r="B515" s="129">
        <v>0</v>
      </c>
      <c r="C515" s="129">
        <v>0</v>
      </c>
      <c r="D515" s="129">
        <v>0</v>
      </c>
      <c r="E515" s="129">
        <v>0</v>
      </c>
      <c r="F515" s="129">
        <v>0</v>
      </c>
      <c r="G515" s="129">
        <v>0</v>
      </c>
      <c r="H515" s="129">
        <v>0</v>
      </c>
      <c r="I515" s="129">
        <v>0</v>
      </c>
      <c r="J515" s="129">
        <v>0</v>
      </c>
      <c r="K515" s="129">
        <v>0</v>
      </c>
      <c r="L515" s="129">
        <v>0</v>
      </c>
      <c r="M515" s="129">
        <v>0</v>
      </c>
      <c r="N515" s="167">
        <v>0</v>
      </c>
    </row>
    <row r="516" spans="1:14" ht="33" customHeight="1" x14ac:dyDescent="0.2">
      <c r="A516" s="80" t="s">
        <v>334</v>
      </c>
      <c r="B516" s="129">
        <v>0</v>
      </c>
      <c r="C516" s="129">
        <v>0</v>
      </c>
      <c r="D516" s="129">
        <v>0</v>
      </c>
      <c r="E516" s="129">
        <v>0</v>
      </c>
      <c r="F516" s="129">
        <v>0</v>
      </c>
      <c r="G516" s="129">
        <v>0</v>
      </c>
      <c r="H516" s="129">
        <v>0</v>
      </c>
      <c r="I516" s="129">
        <v>0</v>
      </c>
      <c r="J516" s="129">
        <v>0</v>
      </c>
      <c r="K516" s="129">
        <v>0</v>
      </c>
      <c r="L516" s="129">
        <v>0</v>
      </c>
      <c r="M516" s="129">
        <v>0</v>
      </c>
      <c r="N516" s="167">
        <v>0</v>
      </c>
    </row>
    <row r="517" spans="1:14" ht="33" customHeight="1" thickBot="1" x14ac:dyDescent="0.25">
      <c r="A517" s="80" t="s">
        <v>255</v>
      </c>
      <c r="B517" s="129">
        <v>0</v>
      </c>
      <c r="C517" s="129">
        <v>0</v>
      </c>
      <c r="D517" s="129">
        <v>0</v>
      </c>
      <c r="E517" s="129">
        <v>0</v>
      </c>
      <c r="F517" s="129">
        <v>0</v>
      </c>
      <c r="G517" s="129">
        <v>0</v>
      </c>
      <c r="H517" s="129">
        <v>0</v>
      </c>
      <c r="I517" s="129">
        <v>0</v>
      </c>
      <c r="J517" s="129">
        <v>0</v>
      </c>
      <c r="K517" s="129">
        <v>0</v>
      </c>
      <c r="L517" s="129">
        <v>0</v>
      </c>
      <c r="M517" s="129">
        <v>0</v>
      </c>
      <c r="N517" s="167">
        <v>0</v>
      </c>
    </row>
    <row r="518" spans="1:14" ht="33" customHeight="1" thickBot="1" x14ac:dyDescent="0.25">
      <c r="A518" s="132" t="s">
        <v>336</v>
      </c>
      <c r="B518" s="133">
        <v>0</v>
      </c>
      <c r="C518" s="133">
        <v>0</v>
      </c>
      <c r="D518" s="133">
        <v>0</v>
      </c>
      <c r="E518" s="133">
        <v>0</v>
      </c>
      <c r="F518" s="133">
        <v>0</v>
      </c>
      <c r="G518" s="133">
        <v>0</v>
      </c>
      <c r="H518" s="133">
        <v>0</v>
      </c>
      <c r="I518" s="133">
        <v>0</v>
      </c>
      <c r="J518" s="133">
        <v>0</v>
      </c>
      <c r="K518" s="133">
        <v>0</v>
      </c>
      <c r="L518" s="133">
        <v>0</v>
      </c>
      <c r="M518" s="133">
        <v>0</v>
      </c>
      <c r="N518" s="133">
        <v>0</v>
      </c>
    </row>
    <row r="519" spans="1:14" ht="33" customHeight="1" x14ac:dyDescent="0.2">
      <c r="A519" s="80" t="s">
        <v>337</v>
      </c>
      <c r="B519" s="129">
        <v>0</v>
      </c>
      <c r="C519" s="129">
        <v>0</v>
      </c>
      <c r="D519" s="129">
        <v>0</v>
      </c>
      <c r="E519" s="129">
        <v>0</v>
      </c>
      <c r="F519" s="129">
        <v>0</v>
      </c>
      <c r="G519" s="129">
        <v>0</v>
      </c>
      <c r="H519" s="129">
        <v>0</v>
      </c>
      <c r="I519" s="129">
        <v>0</v>
      </c>
      <c r="J519" s="129">
        <v>0</v>
      </c>
      <c r="K519" s="129">
        <v>0</v>
      </c>
      <c r="L519" s="129">
        <v>0</v>
      </c>
      <c r="M519" s="129">
        <v>0</v>
      </c>
      <c r="N519" s="167">
        <v>0</v>
      </c>
    </row>
    <row r="520" spans="1:14" ht="33" customHeight="1" x14ac:dyDescent="0.2">
      <c r="A520" s="80" t="s">
        <v>338</v>
      </c>
      <c r="B520" s="129">
        <v>0</v>
      </c>
      <c r="C520" s="129">
        <v>0</v>
      </c>
      <c r="D520" s="129">
        <v>0</v>
      </c>
      <c r="E520" s="129">
        <v>0</v>
      </c>
      <c r="F520" s="129">
        <v>0</v>
      </c>
      <c r="G520" s="129">
        <v>0</v>
      </c>
      <c r="H520" s="129">
        <v>0</v>
      </c>
      <c r="I520" s="129">
        <v>0</v>
      </c>
      <c r="J520" s="129">
        <v>0</v>
      </c>
      <c r="K520" s="129">
        <v>0</v>
      </c>
      <c r="L520" s="129">
        <v>0</v>
      </c>
      <c r="M520" s="129">
        <v>0</v>
      </c>
      <c r="N520" s="167">
        <v>0</v>
      </c>
    </row>
    <row r="521" spans="1:14" ht="33" customHeight="1" thickBot="1" x14ac:dyDescent="0.25">
      <c r="A521" s="80" t="s">
        <v>255</v>
      </c>
      <c r="B521" s="129">
        <v>0</v>
      </c>
      <c r="C521" s="129">
        <v>0</v>
      </c>
      <c r="D521" s="129">
        <v>0</v>
      </c>
      <c r="E521" s="129">
        <v>0</v>
      </c>
      <c r="F521" s="129">
        <v>0</v>
      </c>
      <c r="G521" s="129">
        <v>0</v>
      </c>
      <c r="H521" s="129">
        <v>0</v>
      </c>
      <c r="I521" s="129">
        <v>0</v>
      </c>
      <c r="J521" s="129">
        <v>0</v>
      </c>
      <c r="K521" s="129">
        <v>0</v>
      </c>
      <c r="L521" s="129">
        <v>0</v>
      </c>
      <c r="M521" s="129">
        <v>0</v>
      </c>
      <c r="N521" s="167">
        <v>0</v>
      </c>
    </row>
    <row r="522" spans="1:14" ht="33" customHeight="1" thickBot="1" x14ac:dyDescent="0.25">
      <c r="A522" s="132" t="s">
        <v>339</v>
      </c>
      <c r="B522" s="133">
        <v>0</v>
      </c>
      <c r="C522" s="133">
        <v>180</v>
      </c>
      <c r="D522" s="133">
        <v>0</v>
      </c>
      <c r="E522" s="133">
        <v>0</v>
      </c>
      <c r="F522" s="133">
        <v>570</v>
      </c>
      <c r="G522" s="133">
        <v>0</v>
      </c>
      <c r="H522" s="133">
        <v>600</v>
      </c>
      <c r="I522" s="133">
        <v>300</v>
      </c>
      <c r="J522" s="133">
        <v>150</v>
      </c>
      <c r="K522" s="133">
        <v>0</v>
      </c>
      <c r="L522" s="133">
        <v>0</v>
      </c>
      <c r="M522" s="133">
        <v>0</v>
      </c>
      <c r="N522" s="133">
        <v>1800</v>
      </c>
    </row>
    <row r="523" spans="1:14" ht="33" customHeight="1" thickBot="1" x14ac:dyDescent="0.25">
      <c r="A523" s="81" t="s">
        <v>339</v>
      </c>
      <c r="B523" s="138">
        <v>0</v>
      </c>
      <c r="C523" s="138">
        <v>180</v>
      </c>
      <c r="D523" s="138">
        <v>0</v>
      </c>
      <c r="E523" s="138">
        <v>0</v>
      </c>
      <c r="F523" s="138">
        <v>570</v>
      </c>
      <c r="G523" s="138">
        <v>0</v>
      </c>
      <c r="H523" s="138">
        <v>600</v>
      </c>
      <c r="I523" s="138">
        <v>300</v>
      </c>
      <c r="J523" s="138">
        <v>150</v>
      </c>
      <c r="K523" s="138">
        <v>0</v>
      </c>
      <c r="L523" s="138">
        <v>0</v>
      </c>
      <c r="M523" s="138">
        <v>0</v>
      </c>
      <c r="N523" s="168">
        <v>1800</v>
      </c>
    </row>
    <row r="524" spans="1:14" ht="33" customHeight="1" thickBot="1" x14ac:dyDescent="0.25">
      <c r="A524" s="169" t="s">
        <v>250</v>
      </c>
      <c r="B524" s="141">
        <v>30042.17</v>
      </c>
      <c r="C524" s="141">
        <v>30221.079999999987</v>
      </c>
      <c r="D524" s="141">
        <v>43585.200000000012</v>
      </c>
      <c r="E524" s="141">
        <v>41914.409999999974</v>
      </c>
      <c r="F524" s="141">
        <v>40741.22</v>
      </c>
      <c r="G524" s="141">
        <v>40092.709999999977</v>
      </c>
      <c r="H524" s="141">
        <v>47784.049999999974</v>
      </c>
      <c r="I524" s="141">
        <v>43172.189999999973</v>
      </c>
      <c r="J524" s="141">
        <v>40319.319999999992</v>
      </c>
      <c r="K524" s="141">
        <v>40058.240000000005</v>
      </c>
      <c r="L524" s="141">
        <v>42360.070000000007</v>
      </c>
      <c r="M524" s="141">
        <v>36550.129999999997</v>
      </c>
      <c r="N524" s="141">
        <v>476840.78999999992</v>
      </c>
    </row>
    <row r="525" spans="1:14" ht="33" customHeight="1" x14ac:dyDescent="0.2"/>
    <row r="526" spans="1:14" ht="33" customHeight="1" x14ac:dyDescent="0.2">
      <c r="A526" s="85"/>
    </row>
    <row r="527" spans="1:14" ht="33" customHeight="1" x14ac:dyDescent="0.2">
      <c r="A527" s="220" t="s">
        <v>417</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24" t="s">
        <v>237</v>
      </c>
      <c r="B529" s="125" t="s">
        <v>238</v>
      </c>
      <c r="C529" s="125" t="s">
        <v>239</v>
      </c>
      <c r="D529" s="125" t="s">
        <v>240</v>
      </c>
      <c r="E529" s="125" t="s">
        <v>241</v>
      </c>
      <c r="F529" s="125" t="s">
        <v>242</v>
      </c>
      <c r="G529" s="125" t="s">
        <v>243</v>
      </c>
      <c r="H529" s="125" t="s">
        <v>244</v>
      </c>
      <c r="I529" s="125" t="s">
        <v>245</v>
      </c>
      <c r="J529" s="125" t="s">
        <v>246</v>
      </c>
      <c r="K529" s="125" t="s">
        <v>247</v>
      </c>
      <c r="L529" s="125" t="s">
        <v>248</v>
      </c>
      <c r="M529" s="125" t="s">
        <v>249</v>
      </c>
      <c r="N529" s="126" t="s">
        <v>250</v>
      </c>
    </row>
    <row r="530" spans="1:14" ht="33" customHeight="1" thickBot="1" x14ac:dyDescent="0.25">
      <c r="A530" s="132" t="s">
        <v>251</v>
      </c>
      <c r="B530" s="133">
        <v>232.35999999999999</v>
      </c>
      <c r="C530" s="133">
        <v>0</v>
      </c>
      <c r="D530" s="133">
        <v>0</v>
      </c>
      <c r="E530" s="133">
        <v>0</v>
      </c>
      <c r="F530" s="133">
        <v>0</v>
      </c>
      <c r="G530" s="133">
        <v>0</v>
      </c>
      <c r="H530" s="133">
        <v>0</v>
      </c>
      <c r="I530" s="133">
        <v>0</v>
      </c>
      <c r="J530" s="133">
        <v>0</v>
      </c>
      <c r="K530" s="133">
        <v>0</v>
      </c>
      <c r="L530" s="133">
        <v>0</v>
      </c>
      <c r="M530" s="133">
        <v>0</v>
      </c>
      <c r="N530" s="133">
        <v>232.35999999999999</v>
      </c>
    </row>
    <row r="531" spans="1:14" ht="33" customHeight="1" x14ac:dyDescent="0.2">
      <c r="A531" s="77" t="s">
        <v>252</v>
      </c>
      <c r="B531" s="129">
        <v>0</v>
      </c>
      <c r="C531" s="129">
        <v>0</v>
      </c>
      <c r="D531" s="129">
        <v>0</v>
      </c>
      <c r="E531" s="129">
        <v>0</v>
      </c>
      <c r="F531" s="129">
        <v>0</v>
      </c>
      <c r="G531" s="129">
        <v>0</v>
      </c>
      <c r="H531" s="129">
        <v>0</v>
      </c>
      <c r="I531" s="129">
        <v>0</v>
      </c>
      <c r="J531" s="129">
        <v>0</v>
      </c>
      <c r="K531" s="129">
        <v>0</v>
      </c>
      <c r="L531" s="129">
        <v>0</v>
      </c>
      <c r="M531" s="129">
        <v>0</v>
      </c>
      <c r="N531" s="129">
        <v>0</v>
      </c>
    </row>
    <row r="532" spans="1:14" ht="33" customHeight="1" x14ac:dyDescent="0.2">
      <c r="A532" s="77" t="s">
        <v>234</v>
      </c>
      <c r="B532" s="129">
        <v>0</v>
      </c>
      <c r="C532" s="129">
        <v>0</v>
      </c>
      <c r="D532" s="129">
        <v>0</v>
      </c>
      <c r="E532" s="129">
        <v>0</v>
      </c>
      <c r="F532" s="129">
        <v>0</v>
      </c>
      <c r="G532" s="129">
        <v>0</v>
      </c>
      <c r="H532" s="129">
        <v>0</v>
      </c>
      <c r="I532" s="129">
        <v>0</v>
      </c>
      <c r="J532" s="129">
        <v>0</v>
      </c>
      <c r="K532" s="129">
        <v>0</v>
      </c>
      <c r="L532" s="129">
        <v>0</v>
      </c>
      <c r="M532" s="129">
        <v>0</v>
      </c>
      <c r="N532" s="129">
        <v>0</v>
      </c>
    </row>
    <row r="533" spans="1:14" ht="33" customHeight="1" x14ac:dyDescent="0.2">
      <c r="A533" s="77" t="s">
        <v>253</v>
      </c>
      <c r="B533" s="129">
        <v>0</v>
      </c>
      <c r="C533" s="129">
        <v>0</v>
      </c>
      <c r="D533" s="129">
        <v>0</v>
      </c>
      <c r="E533" s="129">
        <v>0</v>
      </c>
      <c r="F533" s="129">
        <v>0</v>
      </c>
      <c r="G533" s="129">
        <v>0</v>
      </c>
      <c r="H533" s="129">
        <v>0</v>
      </c>
      <c r="I533" s="129">
        <v>0</v>
      </c>
      <c r="J533" s="129">
        <v>0</v>
      </c>
      <c r="K533" s="129">
        <v>0</v>
      </c>
      <c r="L533" s="129">
        <v>0</v>
      </c>
      <c r="M533" s="129">
        <v>0</v>
      </c>
      <c r="N533" s="129">
        <v>0</v>
      </c>
    </row>
    <row r="534" spans="1:14" ht="33" customHeight="1" x14ac:dyDescent="0.2">
      <c r="A534" s="78" t="s">
        <v>254</v>
      </c>
      <c r="B534" s="129">
        <v>0</v>
      </c>
      <c r="C534" s="129">
        <v>0</v>
      </c>
      <c r="D534" s="129">
        <v>0</v>
      </c>
      <c r="E534" s="129">
        <v>0</v>
      </c>
      <c r="F534" s="129">
        <v>0</v>
      </c>
      <c r="G534" s="129">
        <v>0</v>
      </c>
      <c r="H534" s="129">
        <v>0</v>
      </c>
      <c r="I534" s="129">
        <v>0</v>
      </c>
      <c r="J534" s="129">
        <v>0</v>
      </c>
      <c r="K534" s="129">
        <v>0</v>
      </c>
      <c r="L534" s="129">
        <v>0</v>
      </c>
      <c r="M534" s="129">
        <v>0</v>
      </c>
      <c r="N534" s="129">
        <v>0</v>
      </c>
    </row>
    <row r="535" spans="1:14" ht="33" customHeight="1" thickBot="1" x14ac:dyDescent="0.25">
      <c r="A535" s="79" t="s">
        <v>255</v>
      </c>
      <c r="B535" s="131">
        <v>232.35999999999999</v>
      </c>
      <c r="C535" s="131">
        <v>0</v>
      </c>
      <c r="D535" s="131">
        <v>0</v>
      </c>
      <c r="E535" s="131">
        <v>0</v>
      </c>
      <c r="F535" s="131">
        <v>0</v>
      </c>
      <c r="G535" s="131">
        <v>0</v>
      </c>
      <c r="H535" s="131">
        <v>0</v>
      </c>
      <c r="I535" s="131">
        <v>0</v>
      </c>
      <c r="J535" s="131">
        <v>0</v>
      </c>
      <c r="K535" s="131">
        <v>0</v>
      </c>
      <c r="L535" s="131">
        <v>0</v>
      </c>
      <c r="M535" s="131">
        <v>0</v>
      </c>
      <c r="N535" s="131">
        <v>232.35999999999999</v>
      </c>
    </row>
    <row r="536" spans="1:14" ht="33" customHeight="1" thickBot="1" x14ac:dyDescent="0.25">
      <c r="A536" s="132" t="s">
        <v>256</v>
      </c>
      <c r="B536" s="133">
        <v>0</v>
      </c>
      <c r="C536" s="133">
        <v>0</v>
      </c>
      <c r="D536" s="133">
        <v>0</v>
      </c>
      <c r="E536" s="133">
        <v>0</v>
      </c>
      <c r="F536" s="133">
        <v>0</v>
      </c>
      <c r="G536" s="133">
        <v>0</v>
      </c>
      <c r="H536" s="133">
        <v>0</v>
      </c>
      <c r="I536" s="133">
        <v>0</v>
      </c>
      <c r="J536" s="133">
        <v>0</v>
      </c>
      <c r="K536" s="133">
        <v>0</v>
      </c>
      <c r="L536" s="133">
        <v>0</v>
      </c>
      <c r="M536" s="133">
        <v>0</v>
      </c>
      <c r="N536" s="133">
        <v>0</v>
      </c>
    </row>
    <row r="537" spans="1:14" ht="33" customHeight="1" x14ac:dyDescent="0.2">
      <c r="A537" s="80" t="s">
        <v>257</v>
      </c>
      <c r="B537" s="129">
        <v>0</v>
      </c>
      <c r="C537" s="129">
        <v>0</v>
      </c>
      <c r="D537" s="129">
        <v>0</v>
      </c>
      <c r="E537" s="129">
        <v>0</v>
      </c>
      <c r="F537" s="129">
        <v>0</v>
      </c>
      <c r="G537" s="129">
        <v>0</v>
      </c>
      <c r="H537" s="129">
        <v>0</v>
      </c>
      <c r="I537" s="129">
        <v>0</v>
      </c>
      <c r="J537" s="129">
        <v>0</v>
      </c>
      <c r="K537" s="129">
        <v>0</v>
      </c>
      <c r="L537" s="129">
        <v>0</v>
      </c>
      <c r="M537" s="129">
        <v>0</v>
      </c>
      <c r="N537" s="129">
        <v>0</v>
      </c>
    </row>
    <row r="538" spans="1:14" ht="33" customHeight="1" x14ac:dyDescent="0.2">
      <c r="A538" s="80" t="s">
        <v>258</v>
      </c>
      <c r="B538" s="129">
        <v>0</v>
      </c>
      <c r="C538" s="129">
        <v>0</v>
      </c>
      <c r="D538" s="129">
        <v>0</v>
      </c>
      <c r="E538" s="129">
        <v>0</v>
      </c>
      <c r="F538" s="129">
        <v>0</v>
      </c>
      <c r="G538" s="129">
        <v>0</v>
      </c>
      <c r="H538" s="129">
        <v>0</v>
      </c>
      <c r="I538" s="129">
        <v>0</v>
      </c>
      <c r="J538" s="129">
        <v>0</v>
      </c>
      <c r="K538" s="129">
        <v>0</v>
      </c>
      <c r="L538" s="129">
        <v>0</v>
      </c>
      <c r="M538" s="129">
        <v>0</v>
      </c>
      <c r="N538" s="129">
        <v>0</v>
      </c>
    </row>
    <row r="539" spans="1:14" ht="33" customHeight="1" x14ac:dyDescent="0.2">
      <c r="A539" s="80" t="s">
        <v>259</v>
      </c>
      <c r="B539" s="129">
        <v>0</v>
      </c>
      <c r="C539" s="129">
        <v>0</v>
      </c>
      <c r="D539" s="129">
        <v>0</v>
      </c>
      <c r="E539" s="129">
        <v>0</v>
      </c>
      <c r="F539" s="129">
        <v>0</v>
      </c>
      <c r="G539" s="129">
        <v>0</v>
      </c>
      <c r="H539" s="129">
        <v>0</v>
      </c>
      <c r="I539" s="129">
        <v>0</v>
      </c>
      <c r="J539" s="129">
        <v>0</v>
      </c>
      <c r="K539" s="129">
        <v>0</v>
      </c>
      <c r="L539" s="129">
        <v>0</v>
      </c>
      <c r="M539" s="129">
        <v>0</v>
      </c>
      <c r="N539" s="129">
        <v>0</v>
      </c>
    </row>
    <row r="540" spans="1:14" ht="33" customHeight="1" x14ac:dyDescent="0.2">
      <c r="A540" s="80" t="s">
        <v>260</v>
      </c>
      <c r="B540" s="129">
        <v>0</v>
      </c>
      <c r="C540" s="129">
        <v>0</v>
      </c>
      <c r="D540" s="129">
        <v>0</v>
      </c>
      <c r="E540" s="129">
        <v>0</v>
      </c>
      <c r="F540" s="129">
        <v>0</v>
      </c>
      <c r="G540" s="129">
        <v>0</v>
      </c>
      <c r="H540" s="129">
        <v>0</v>
      </c>
      <c r="I540" s="129">
        <v>0</v>
      </c>
      <c r="J540" s="129">
        <v>0</v>
      </c>
      <c r="K540" s="129">
        <v>0</v>
      </c>
      <c r="L540" s="129">
        <v>0</v>
      </c>
      <c r="M540" s="129">
        <v>0</v>
      </c>
      <c r="N540" s="129">
        <v>0</v>
      </c>
    </row>
    <row r="541" spans="1:14" ht="33" customHeight="1" x14ac:dyDescent="0.2">
      <c r="A541" s="80" t="s">
        <v>261</v>
      </c>
      <c r="B541" s="129">
        <v>0</v>
      </c>
      <c r="C541" s="129">
        <v>0</v>
      </c>
      <c r="D541" s="129">
        <v>0</v>
      </c>
      <c r="E541" s="129">
        <v>0</v>
      </c>
      <c r="F541" s="129">
        <v>0</v>
      </c>
      <c r="G541" s="129">
        <v>0</v>
      </c>
      <c r="H541" s="129">
        <v>0</v>
      </c>
      <c r="I541" s="129">
        <v>0</v>
      </c>
      <c r="J541" s="129">
        <v>0</v>
      </c>
      <c r="K541" s="129">
        <v>0</v>
      </c>
      <c r="L541" s="129">
        <v>0</v>
      </c>
      <c r="M541" s="129">
        <v>0</v>
      </c>
      <c r="N541" s="129">
        <v>0</v>
      </c>
    </row>
    <row r="542" spans="1:14" ht="33" customHeight="1" thickBot="1" x14ac:dyDescent="0.25">
      <c r="A542" s="80" t="s">
        <v>262</v>
      </c>
      <c r="B542" s="129">
        <v>0</v>
      </c>
      <c r="C542" s="129">
        <v>0</v>
      </c>
      <c r="D542" s="129">
        <v>0</v>
      </c>
      <c r="E542" s="129">
        <v>0</v>
      </c>
      <c r="F542" s="129">
        <v>0</v>
      </c>
      <c r="G542" s="129">
        <v>0</v>
      </c>
      <c r="H542" s="129">
        <v>0</v>
      </c>
      <c r="I542" s="129">
        <v>0</v>
      </c>
      <c r="J542" s="129">
        <v>0</v>
      </c>
      <c r="K542" s="129">
        <v>0</v>
      </c>
      <c r="L542" s="129">
        <v>0</v>
      </c>
      <c r="M542" s="129">
        <v>0</v>
      </c>
      <c r="N542" s="129">
        <v>0</v>
      </c>
    </row>
    <row r="543" spans="1:14" ht="33" customHeight="1" thickBot="1" x14ac:dyDescent="0.25">
      <c r="A543" s="132" t="s">
        <v>263</v>
      </c>
      <c r="B543" s="133">
        <v>0</v>
      </c>
      <c r="C543" s="133">
        <v>0</v>
      </c>
      <c r="D543" s="133">
        <v>0</v>
      </c>
      <c r="E543" s="133">
        <v>0</v>
      </c>
      <c r="F543" s="133">
        <v>0</v>
      </c>
      <c r="G543" s="133">
        <v>0</v>
      </c>
      <c r="H543" s="133">
        <v>0</v>
      </c>
      <c r="I543" s="133">
        <v>0</v>
      </c>
      <c r="J543" s="133">
        <v>0</v>
      </c>
      <c r="K543" s="133">
        <v>960</v>
      </c>
      <c r="L543" s="133">
        <v>480</v>
      </c>
      <c r="M543" s="133">
        <v>0</v>
      </c>
      <c r="N543" s="133">
        <v>1440</v>
      </c>
    </row>
    <row r="544" spans="1:14" ht="33" customHeight="1" x14ac:dyDescent="0.2">
      <c r="A544" s="80" t="s">
        <v>264</v>
      </c>
      <c r="B544" s="129">
        <v>0</v>
      </c>
      <c r="C544" s="129">
        <v>0</v>
      </c>
      <c r="D544" s="129">
        <v>0</v>
      </c>
      <c r="E544" s="129">
        <v>0</v>
      </c>
      <c r="F544" s="129">
        <v>0</v>
      </c>
      <c r="G544" s="129">
        <v>0</v>
      </c>
      <c r="H544" s="129">
        <v>0</v>
      </c>
      <c r="I544" s="129">
        <v>0</v>
      </c>
      <c r="J544" s="129">
        <v>0</v>
      </c>
      <c r="K544" s="129">
        <v>960</v>
      </c>
      <c r="L544" s="129">
        <v>0</v>
      </c>
      <c r="M544" s="129">
        <v>0</v>
      </c>
      <c r="N544" s="129">
        <v>960</v>
      </c>
    </row>
    <row r="545" spans="1:14" ht="33" customHeight="1" x14ac:dyDescent="0.2">
      <c r="A545" s="80" t="s">
        <v>265</v>
      </c>
      <c r="B545" s="129">
        <v>0</v>
      </c>
      <c r="C545" s="129">
        <v>0</v>
      </c>
      <c r="D545" s="129">
        <v>0</v>
      </c>
      <c r="E545" s="129">
        <v>0</v>
      </c>
      <c r="F545" s="129">
        <v>0</v>
      </c>
      <c r="G545" s="129">
        <v>0</v>
      </c>
      <c r="H545" s="129">
        <v>0</v>
      </c>
      <c r="I545" s="129">
        <v>0</v>
      </c>
      <c r="J545" s="129">
        <v>0</v>
      </c>
      <c r="K545" s="129">
        <v>0</v>
      </c>
      <c r="L545" s="129">
        <v>480</v>
      </c>
      <c r="M545" s="129">
        <v>0</v>
      </c>
      <c r="N545" s="129">
        <v>480</v>
      </c>
    </row>
    <row r="546" spans="1:14" ht="33" customHeight="1" x14ac:dyDescent="0.2">
      <c r="A546" s="80" t="s">
        <v>266</v>
      </c>
      <c r="B546" s="129">
        <v>0</v>
      </c>
      <c r="C546" s="129">
        <v>0</v>
      </c>
      <c r="D546" s="129">
        <v>0</v>
      </c>
      <c r="E546" s="129">
        <v>0</v>
      </c>
      <c r="F546" s="129">
        <v>0</v>
      </c>
      <c r="G546" s="129">
        <v>0</v>
      </c>
      <c r="H546" s="129">
        <v>0</v>
      </c>
      <c r="I546" s="129">
        <v>0</v>
      </c>
      <c r="J546" s="129">
        <v>0</v>
      </c>
      <c r="K546" s="129">
        <v>0</v>
      </c>
      <c r="L546" s="129">
        <v>0</v>
      </c>
      <c r="M546" s="129">
        <v>0</v>
      </c>
      <c r="N546" s="129">
        <v>0</v>
      </c>
    </row>
    <row r="547" spans="1:14" ht="33" customHeight="1" thickBot="1" x14ac:dyDescent="0.25">
      <c r="A547" s="80" t="s">
        <v>267</v>
      </c>
      <c r="B547" s="129">
        <v>0</v>
      </c>
      <c r="C547" s="129">
        <v>0</v>
      </c>
      <c r="D547" s="129">
        <v>0</v>
      </c>
      <c r="E547" s="129">
        <v>0</v>
      </c>
      <c r="F547" s="129">
        <v>0</v>
      </c>
      <c r="G547" s="129">
        <v>0</v>
      </c>
      <c r="H547" s="129">
        <v>0</v>
      </c>
      <c r="I547" s="129">
        <v>0</v>
      </c>
      <c r="J547" s="129">
        <v>0</v>
      </c>
      <c r="K547" s="129">
        <v>0</v>
      </c>
      <c r="L547" s="129">
        <v>0</v>
      </c>
      <c r="M547" s="129">
        <v>0</v>
      </c>
      <c r="N547" s="129">
        <v>0</v>
      </c>
    </row>
    <row r="548" spans="1:14" ht="33" customHeight="1" thickBot="1" x14ac:dyDescent="0.25">
      <c r="A548" s="132" t="s">
        <v>268</v>
      </c>
      <c r="B548" s="134">
        <v>372.5</v>
      </c>
      <c r="C548" s="134">
        <v>282</v>
      </c>
      <c r="D548" s="134">
        <v>833</v>
      </c>
      <c r="E548" s="134">
        <v>660</v>
      </c>
      <c r="F548" s="134">
        <v>495</v>
      </c>
      <c r="G548" s="134">
        <v>494.5</v>
      </c>
      <c r="H548" s="134">
        <v>605</v>
      </c>
      <c r="I548" s="134">
        <v>445</v>
      </c>
      <c r="J548" s="134">
        <v>290</v>
      </c>
      <c r="K548" s="134">
        <v>655</v>
      </c>
      <c r="L548" s="134">
        <v>920</v>
      </c>
      <c r="M548" s="134">
        <v>490</v>
      </c>
      <c r="N548" s="134">
        <v>6542</v>
      </c>
    </row>
    <row r="549" spans="1:14" ht="33" customHeight="1" x14ac:dyDescent="0.2">
      <c r="A549" s="80" t="s">
        <v>269</v>
      </c>
      <c r="B549" s="129">
        <v>0</v>
      </c>
      <c r="C549" s="129">
        <v>0</v>
      </c>
      <c r="D549" s="129">
        <v>0</v>
      </c>
      <c r="E549" s="129">
        <v>0</v>
      </c>
      <c r="F549" s="129">
        <v>0</v>
      </c>
      <c r="G549" s="129">
        <v>0</v>
      </c>
      <c r="H549" s="129">
        <v>0</v>
      </c>
      <c r="I549" s="129">
        <v>0</v>
      </c>
      <c r="J549" s="129">
        <v>0</v>
      </c>
      <c r="K549" s="129">
        <v>0</v>
      </c>
      <c r="L549" s="129">
        <v>0</v>
      </c>
      <c r="M549" s="129">
        <v>0</v>
      </c>
      <c r="N549" s="167">
        <v>0</v>
      </c>
    </row>
    <row r="550" spans="1:14" ht="33" customHeight="1" thickBot="1" x14ac:dyDescent="0.25">
      <c r="A550" s="80" t="s">
        <v>270</v>
      </c>
      <c r="B550" s="129">
        <v>372.5</v>
      </c>
      <c r="C550" s="129">
        <v>282</v>
      </c>
      <c r="D550" s="129">
        <v>833</v>
      </c>
      <c r="E550" s="129">
        <v>660</v>
      </c>
      <c r="F550" s="129">
        <v>495</v>
      </c>
      <c r="G550" s="129">
        <v>494.5</v>
      </c>
      <c r="H550" s="129">
        <v>605</v>
      </c>
      <c r="I550" s="129">
        <v>445</v>
      </c>
      <c r="J550" s="129">
        <v>290</v>
      </c>
      <c r="K550" s="129">
        <v>655</v>
      </c>
      <c r="L550" s="129">
        <v>920</v>
      </c>
      <c r="M550" s="129">
        <v>490</v>
      </c>
      <c r="N550" s="167">
        <v>6542</v>
      </c>
    </row>
    <row r="551" spans="1:14" ht="33" customHeight="1" thickBot="1" x14ac:dyDescent="0.25">
      <c r="A551" s="132" t="s">
        <v>271</v>
      </c>
      <c r="B551" s="133">
        <v>141653.56000000011</v>
      </c>
      <c r="C551" s="133">
        <v>116899.27000000005</v>
      </c>
      <c r="D551" s="133">
        <v>66160.859999999957</v>
      </c>
      <c r="E551" s="133">
        <v>103549.2200000002</v>
      </c>
      <c r="F551" s="133">
        <v>157015.51999999987</v>
      </c>
      <c r="G551" s="133">
        <v>171549.39000000004</v>
      </c>
      <c r="H551" s="133">
        <v>176664.86000000034</v>
      </c>
      <c r="I551" s="133">
        <v>179832.47999999998</v>
      </c>
      <c r="J551" s="133">
        <v>184519.05000000005</v>
      </c>
      <c r="K551" s="133">
        <v>192070.56000000011</v>
      </c>
      <c r="L551" s="133">
        <v>176337.36000000016</v>
      </c>
      <c r="M551" s="133">
        <v>149210.71999999991</v>
      </c>
      <c r="N551" s="133">
        <v>1815462.850000001</v>
      </c>
    </row>
    <row r="552" spans="1:14" ht="33" customHeight="1" x14ac:dyDescent="0.2">
      <c r="A552" s="80" t="s">
        <v>272</v>
      </c>
      <c r="B552" s="129">
        <v>0</v>
      </c>
      <c r="C552" s="129">
        <v>651.58000000000015</v>
      </c>
      <c r="D552" s="129">
        <v>0</v>
      </c>
      <c r="E552" s="129">
        <v>253.71</v>
      </c>
      <c r="F552" s="129">
        <v>326.28000000000009</v>
      </c>
      <c r="G552" s="129">
        <v>762.12</v>
      </c>
      <c r="H552" s="129">
        <v>463.71</v>
      </c>
      <c r="I552" s="129">
        <v>224.97</v>
      </c>
      <c r="J552" s="129">
        <v>111.02000000000001</v>
      </c>
      <c r="K552" s="129">
        <v>507.53999999999996</v>
      </c>
      <c r="L552" s="129">
        <v>789.42</v>
      </c>
      <c r="M552" s="129">
        <v>1252.4200000000005</v>
      </c>
      <c r="N552" s="167">
        <v>5342.77</v>
      </c>
    </row>
    <row r="553" spans="1:14" ht="33" customHeight="1" x14ac:dyDescent="0.2">
      <c r="A553" s="80" t="s">
        <v>273</v>
      </c>
      <c r="B553" s="129">
        <v>0</v>
      </c>
      <c r="C553" s="129">
        <v>0</v>
      </c>
      <c r="D553" s="129">
        <v>0</v>
      </c>
      <c r="E553" s="129">
        <v>0</v>
      </c>
      <c r="F553" s="129">
        <v>0</v>
      </c>
      <c r="G553" s="129">
        <v>0</v>
      </c>
      <c r="H553" s="129">
        <v>0</v>
      </c>
      <c r="I553" s="129">
        <v>0</v>
      </c>
      <c r="J553" s="129">
        <v>0</v>
      </c>
      <c r="K553" s="129">
        <v>0</v>
      </c>
      <c r="L553" s="129">
        <v>0</v>
      </c>
      <c r="M553" s="129">
        <v>0</v>
      </c>
      <c r="N553" s="167">
        <v>0</v>
      </c>
    </row>
    <row r="554" spans="1:14" ht="33" customHeight="1" x14ac:dyDescent="0.2">
      <c r="A554" s="80" t="s">
        <v>274</v>
      </c>
      <c r="B554" s="129">
        <v>0</v>
      </c>
      <c r="C554" s="129">
        <v>0</v>
      </c>
      <c r="D554" s="129">
        <v>0</v>
      </c>
      <c r="E554" s="129">
        <v>0</v>
      </c>
      <c r="F554" s="129">
        <v>0</v>
      </c>
      <c r="G554" s="129">
        <v>0</v>
      </c>
      <c r="H554" s="129">
        <v>0</v>
      </c>
      <c r="I554" s="129">
        <v>0</v>
      </c>
      <c r="J554" s="129">
        <v>0</v>
      </c>
      <c r="K554" s="129">
        <v>0</v>
      </c>
      <c r="L554" s="129">
        <v>0</v>
      </c>
      <c r="M554" s="129">
        <v>0</v>
      </c>
      <c r="N554" s="167">
        <v>0</v>
      </c>
    </row>
    <row r="555" spans="1:14" ht="33" customHeight="1" x14ac:dyDescent="0.2">
      <c r="A555" s="80" t="s">
        <v>275</v>
      </c>
      <c r="B555" s="129">
        <v>61018.799999999952</v>
      </c>
      <c r="C555" s="129">
        <v>19065.159999999989</v>
      </c>
      <c r="D555" s="129">
        <v>4947.6400000000003</v>
      </c>
      <c r="E555" s="129">
        <v>9024.1800000000021</v>
      </c>
      <c r="F555" s="129">
        <v>4028.6000000000004</v>
      </c>
      <c r="G555" s="129">
        <v>47473.860000000044</v>
      </c>
      <c r="H555" s="129">
        <v>140579.98000000039</v>
      </c>
      <c r="I555" s="129">
        <v>111251.65999999996</v>
      </c>
      <c r="J555" s="129">
        <v>93159.780000000028</v>
      </c>
      <c r="K555" s="129">
        <v>111268.65000000013</v>
      </c>
      <c r="L555" s="129">
        <v>63150.829999999914</v>
      </c>
      <c r="M555" s="129">
        <v>49211.340000000018</v>
      </c>
      <c r="N555" s="167">
        <v>714180.48000000045</v>
      </c>
    </row>
    <row r="556" spans="1:14" ht="33" customHeight="1" x14ac:dyDescent="0.2">
      <c r="A556" s="80" t="s">
        <v>276</v>
      </c>
      <c r="B556" s="129">
        <v>0</v>
      </c>
      <c r="C556" s="129">
        <v>0</v>
      </c>
      <c r="D556" s="129">
        <v>0</v>
      </c>
      <c r="E556" s="129">
        <v>0</v>
      </c>
      <c r="F556" s="129">
        <v>0</v>
      </c>
      <c r="G556" s="129">
        <v>0</v>
      </c>
      <c r="H556" s="129">
        <v>0</v>
      </c>
      <c r="I556" s="129">
        <v>0</v>
      </c>
      <c r="J556" s="129">
        <v>0</v>
      </c>
      <c r="K556" s="129">
        <v>0</v>
      </c>
      <c r="L556" s="129">
        <v>0</v>
      </c>
      <c r="M556" s="129">
        <v>0</v>
      </c>
      <c r="N556" s="167">
        <v>0</v>
      </c>
    </row>
    <row r="557" spans="1:14" ht="33" customHeight="1" x14ac:dyDescent="0.2">
      <c r="A557" s="80" t="s">
        <v>277</v>
      </c>
      <c r="B557" s="129">
        <v>5825.6199999999963</v>
      </c>
      <c r="C557" s="129">
        <v>5170.4399999999978</v>
      </c>
      <c r="D557" s="129">
        <v>7215.7699999999959</v>
      </c>
      <c r="E557" s="129">
        <v>1479.9999999999991</v>
      </c>
      <c r="F557" s="129">
        <v>2090.0000000000018</v>
      </c>
      <c r="G557" s="129">
        <v>750</v>
      </c>
      <c r="H557" s="129">
        <v>894.99999999999989</v>
      </c>
      <c r="I557" s="129">
        <v>580</v>
      </c>
      <c r="J557" s="129">
        <v>145</v>
      </c>
      <c r="K557" s="129">
        <v>499.99999999999989</v>
      </c>
      <c r="L557" s="129">
        <v>8770.7200000000012</v>
      </c>
      <c r="M557" s="129">
        <v>7847.9000000000005</v>
      </c>
      <c r="N557" s="167">
        <v>41270.449999999997</v>
      </c>
    </row>
    <row r="558" spans="1:14" ht="33" customHeight="1" x14ac:dyDescent="0.2">
      <c r="A558" s="80" t="s">
        <v>278</v>
      </c>
      <c r="B558" s="129">
        <v>0</v>
      </c>
      <c r="C558" s="129">
        <v>0</v>
      </c>
      <c r="D558" s="129">
        <v>0</v>
      </c>
      <c r="E558" s="129">
        <v>13335</v>
      </c>
      <c r="F558" s="129">
        <v>0</v>
      </c>
      <c r="G558" s="129">
        <v>0</v>
      </c>
      <c r="H558" s="129">
        <v>1350</v>
      </c>
      <c r="I558" s="129">
        <v>0</v>
      </c>
      <c r="J558" s="129">
        <v>0</v>
      </c>
      <c r="K558" s="129">
        <v>0</v>
      </c>
      <c r="L558" s="129">
        <v>0</v>
      </c>
      <c r="M558" s="129">
        <v>0</v>
      </c>
      <c r="N558" s="167">
        <v>14685</v>
      </c>
    </row>
    <row r="559" spans="1:14" ht="33" customHeight="1" x14ac:dyDescent="0.2">
      <c r="A559" s="80" t="s">
        <v>279</v>
      </c>
      <c r="B559" s="129">
        <v>3600</v>
      </c>
      <c r="C559" s="129">
        <v>0</v>
      </c>
      <c r="D559" s="129">
        <v>0</v>
      </c>
      <c r="E559" s="129">
        <v>0</v>
      </c>
      <c r="F559" s="129">
        <v>0</v>
      </c>
      <c r="G559" s="129">
        <v>0</v>
      </c>
      <c r="H559" s="129">
        <v>0</v>
      </c>
      <c r="I559" s="129">
        <v>0</v>
      </c>
      <c r="J559" s="129">
        <v>0</v>
      </c>
      <c r="K559" s="129">
        <v>0</v>
      </c>
      <c r="L559" s="129">
        <v>0</v>
      </c>
      <c r="M559" s="129">
        <v>0</v>
      </c>
      <c r="N559" s="167">
        <v>3600</v>
      </c>
    </row>
    <row r="560" spans="1:14" ht="33" customHeight="1" x14ac:dyDescent="0.2">
      <c r="A560" s="80" t="s">
        <v>280</v>
      </c>
      <c r="B560" s="129">
        <v>71209.140000000145</v>
      </c>
      <c r="C560" s="129">
        <v>92012.090000000055</v>
      </c>
      <c r="D560" s="129">
        <v>53997.449999999961</v>
      </c>
      <c r="E560" s="129">
        <v>79456.330000000205</v>
      </c>
      <c r="F560" s="129">
        <v>150570.63999999987</v>
      </c>
      <c r="G560" s="129">
        <v>122563.41</v>
      </c>
      <c r="H560" s="129">
        <v>33376.169999999969</v>
      </c>
      <c r="I560" s="129">
        <v>67775.850000000035</v>
      </c>
      <c r="J560" s="129">
        <v>91103.25</v>
      </c>
      <c r="K560" s="129">
        <v>79794.37</v>
      </c>
      <c r="L560" s="129">
        <v>103626.39000000023</v>
      </c>
      <c r="M560" s="129">
        <v>90899.05999999991</v>
      </c>
      <c r="N560" s="167">
        <v>1036384.1500000005</v>
      </c>
    </row>
    <row r="561" spans="1:14" ht="33" customHeight="1" x14ac:dyDescent="0.2">
      <c r="A561" s="80" t="s">
        <v>281</v>
      </c>
      <c r="B561" s="129">
        <v>0</v>
      </c>
      <c r="C561" s="129">
        <v>0</v>
      </c>
      <c r="D561" s="129">
        <v>0</v>
      </c>
      <c r="E561" s="129">
        <v>0</v>
      </c>
      <c r="F561" s="129">
        <v>0</v>
      </c>
      <c r="G561" s="129">
        <v>0</v>
      </c>
      <c r="H561" s="129">
        <v>0</v>
      </c>
      <c r="I561" s="129">
        <v>0</v>
      </c>
      <c r="J561" s="129">
        <v>0</v>
      </c>
      <c r="K561" s="129">
        <v>0</v>
      </c>
      <c r="L561" s="129">
        <v>0</v>
      </c>
      <c r="M561" s="129">
        <v>0</v>
      </c>
      <c r="N561" s="167">
        <v>0</v>
      </c>
    </row>
    <row r="562" spans="1:14" ht="33" customHeight="1" thickBot="1" x14ac:dyDescent="0.25">
      <c r="A562" s="80" t="s">
        <v>282</v>
      </c>
      <c r="B562" s="129">
        <v>0</v>
      </c>
      <c r="C562" s="129">
        <v>0</v>
      </c>
      <c r="D562" s="129">
        <v>0</v>
      </c>
      <c r="E562" s="129">
        <v>0</v>
      </c>
      <c r="F562" s="129">
        <v>0</v>
      </c>
      <c r="G562" s="129">
        <v>0</v>
      </c>
      <c r="H562" s="129">
        <v>0</v>
      </c>
      <c r="I562" s="129">
        <v>0</v>
      </c>
      <c r="J562" s="129">
        <v>0</v>
      </c>
      <c r="K562" s="129">
        <v>0</v>
      </c>
      <c r="L562" s="129">
        <v>0</v>
      </c>
      <c r="M562" s="129">
        <v>0</v>
      </c>
      <c r="N562" s="167">
        <v>0</v>
      </c>
    </row>
    <row r="563" spans="1:14" ht="33" customHeight="1" thickBot="1" x14ac:dyDescent="0.25">
      <c r="A563" s="132" t="s">
        <v>283</v>
      </c>
      <c r="B563" s="133">
        <v>3150</v>
      </c>
      <c r="C563" s="133">
        <v>3720</v>
      </c>
      <c r="D563" s="133">
        <v>3840</v>
      </c>
      <c r="E563" s="133">
        <v>4830</v>
      </c>
      <c r="F563" s="133">
        <v>6300</v>
      </c>
      <c r="G563" s="133">
        <v>6750</v>
      </c>
      <c r="H563" s="133">
        <v>6630</v>
      </c>
      <c r="I563" s="133">
        <v>5400</v>
      </c>
      <c r="J563" s="133">
        <v>6300</v>
      </c>
      <c r="K563" s="133">
        <v>7650</v>
      </c>
      <c r="L563" s="133">
        <v>5820</v>
      </c>
      <c r="M563" s="133">
        <v>4920</v>
      </c>
      <c r="N563" s="133">
        <v>65310</v>
      </c>
    </row>
    <row r="564" spans="1:14" ht="33" customHeight="1" thickBot="1" x14ac:dyDescent="0.25">
      <c r="A564" s="81" t="s">
        <v>283</v>
      </c>
      <c r="B564" s="136">
        <v>3150</v>
      </c>
      <c r="C564" s="136">
        <v>3720</v>
      </c>
      <c r="D564" s="136">
        <v>3840</v>
      </c>
      <c r="E564" s="136">
        <v>4830</v>
      </c>
      <c r="F564" s="136">
        <v>6300</v>
      </c>
      <c r="G564" s="136">
        <v>6750</v>
      </c>
      <c r="H564" s="136">
        <v>6630</v>
      </c>
      <c r="I564" s="136">
        <v>5400</v>
      </c>
      <c r="J564" s="136">
        <v>6300</v>
      </c>
      <c r="K564" s="136">
        <v>7650</v>
      </c>
      <c r="L564" s="136">
        <v>5820</v>
      </c>
      <c r="M564" s="136">
        <v>4920</v>
      </c>
      <c r="N564" s="167">
        <v>65310</v>
      </c>
    </row>
    <row r="565" spans="1:14" ht="33" customHeight="1" thickBot="1" x14ac:dyDescent="0.25">
      <c r="A565" s="132" t="s">
        <v>284</v>
      </c>
      <c r="B565" s="133">
        <v>3444.6199999999967</v>
      </c>
      <c r="C565" s="133">
        <v>2272.7799999999997</v>
      </c>
      <c r="D565" s="133">
        <v>4317.3599999999969</v>
      </c>
      <c r="E565" s="133">
        <v>1298.2400000000002</v>
      </c>
      <c r="F565" s="133">
        <v>0</v>
      </c>
      <c r="G565" s="133">
        <v>300</v>
      </c>
      <c r="H565" s="133">
        <v>0</v>
      </c>
      <c r="I565" s="133">
        <v>773.8499999999998</v>
      </c>
      <c r="J565" s="133">
        <v>970.66000000000031</v>
      </c>
      <c r="K565" s="133">
        <v>886.01999999999975</v>
      </c>
      <c r="L565" s="133">
        <v>885.29000000000008</v>
      </c>
      <c r="M565" s="133">
        <v>0</v>
      </c>
      <c r="N565" s="133">
        <v>15148.819999999992</v>
      </c>
    </row>
    <row r="566" spans="1:14" ht="33" customHeight="1" x14ac:dyDescent="0.2">
      <c r="A566" s="80" t="s">
        <v>285</v>
      </c>
      <c r="B566" s="129">
        <v>0</v>
      </c>
      <c r="C566" s="129">
        <v>0</v>
      </c>
      <c r="D566" s="129">
        <v>0</v>
      </c>
      <c r="E566" s="129">
        <v>0</v>
      </c>
      <c r="F566" s="129">
        <v>0</v>
      </c>
      <c r="G566" s="129">
        <v>0</v>
      </c>
      <c r="H566" s="129">
        <v>0</v>
      </c>
      <c r="I566" s="129">
        <v>0</v>
      </c>
      <c r="J566" s="129">
        <v>0</v>
      </c>
      <c r="K566" s="129">
        <v>0</v>
      </c>
      <c r="L566" s="129">
        <v>0</v>
      </c>
      <c r="M566" s="129">
        <v>0</v>
      </c>
      <c r="N566" s="167">
        <v>0</v>
      </c>
    </row>
    <row r="567" spans="1:14" ht="33" customHeight="1" x14ac:dyDescent="0.2">
      <c r="A567" s="80" t="s">
        <v>286</v>
      </c>
      <c r="B567" s="129">
        <v>0</v>
      </c>
      <c r="C567" s="129">
        <v>0</v>
      </c>
      <c r="D567" s="129">
        <v>0</v>
      </c>
      <c r="E567" s="129">
        <v>0</v>
      </c>
      <c r="F567" s="129">
        <v>0</v>
      </c>
      <c r="G567" s="129">
        <v>0</v>
      </c>
      <c r="H567" s="129">
        <v>0</v>
      </c>
      <c r="I567" s="129">
        <v>0</v>
      </c>
      <c r="J567" s="129">
        <v>0</v>
      </c>
      <c r="K567" s="129">
        <v>0</v>
      </c>
      <c r="L567" s="129">
        <v>0</v>
      </c>
      <c r="M567" s="129">
        <v>0</v>
      </c>
      <c r="N567" s="167">
        <v>0</v>
      </c>
    </row>
    <row r="568" spans="1:14" ht="33" customHeight="1" x14ac:dyDescent="0.2">
      <c r="A568" s="80" t="s">
        <v>287</v>
      </c>
      <c r="B568" s="129">
        <v>0</v>
      </c>
      <c r="C568" s="129">
        <v>0</v>
      </c>
      <c r="D568" s="129">
        <v>0</v>
      </c>
      <c r="E568" s="129">
        <v>0</v>
      </c>
      <c r="F568" s="129">
        <v>0</v>
      </c>
      <c r="G568" s="129">
        <v>0</v>
      </c>
      <c r="H568" s="129">
        <v>0</v>
      </c>
      <c r="I568" s="129">
        <v>0</v>
      </c>
      <c r="J568" s="129">
        <v>0</v>
      </c>
      <c r="K568" s="129">
        <v>0</v>
      </c>
      <c r="L568" s="129">
        <v>0</v>
      </c>
      <c r="M568" s="129">
        <v>0</v>
      </c>
      <c r="N568" s="167">
        <v>0</v>
      </c>
    </row>
    <row r="569" spans="1:14" ht="33" customHeight="1" x14ac:dyDescent="0.2">
      <c r="A569" s="80" t="s">
        <v>288</v>
      </c>
      <c r="B569" s="129">
        <v>3444.6199999999967</v>
      </c>
      <c r="C569" s="129">
        <v>2272.7799999999997</v>
      </c>
      <c r="D569" s="129">
        <v>0</v>
      </c>
      <c r="E569" s="129">
        <v>899.14000000000033</v>
      </c>
      <c r="F569" s="129">
        <v>0</v>
      </c>
      <c r="G569" s="129">
        <v>0</v>
      </c>
      <c r="H569" s="129">
        <v>0</v>
      </c>
      <c r="I569" s="129">
        <v>0</v>
      </c>
      <c r="J569" s="129">
        <v>0</v>
      </c>
      <c r="K569" s="129">
        <v>0</v>
      </c>
      <c r="L569" s="129">
        <v>0</v>
      </c>
      <c r="M569" s="129">
        <v>0</v>
      </c>
      <c r="N569" s="167">
        <v>6616.5399999999963</v>
      </c>
    </row>
    <row r="570" spans="1:14" ht="33" customHeight="1" x14ac:dyDescent="0.2">
      <c r="A570" s="80" t="s">
        <v>289</v>
      </c>
      <c r="B570" s="129">
        <v>0</v>
      </c>
      <c r="C570" s="129">
        <v>0</v>
      </c>
      <c r="D570" s="129">
        <v>4257.3599999999969</v>
      </c>
      <c r="E570" s="129">
        <v>399.1</v>
      </c>
      <c r="F570" s="129">
        <v>0</v>
      </c>
      <c r="G570" s="129">
        <v>0</v>
      </c>
      <c r="H570" s="129">
        <v>0</v>
      </c>
      <c r="I570" s="129">
        <v>773.8499999999998</v>
      </c>
      <c r="J570" s="129">
        <v>970.66000000000031</v>
      </c>
      <c r="K570" s="129">
        <v>886.01999999999975</v>
      </c>
      <c r="L570" s="129">
        <v>885.29000000000008</v>
      </c>
      <c r="M570" s="129">
        <v>0</v>
      </c>
      <c r="N570" s="167">
        <v>8172.279999999997</v>
      </c>
    </row>
    <row r="571" spans="1:14" ht="33" customHeight="1" x14ac:dyDescent="0.2">
      <c r="A571" s="80" t="s">
        <v>290</v>
      </c>
      <c r="B571" s="129">
        <v>0</v>
      </c>
      <c r="C571" s="129">
        <v>0</v>
      </c>
      <c r="D571" s="129">
        <v>0</v>
      </c>
      <c r="E571" s="129">
        <v>0</v>
      </c>
      <c r="F571" s="129">
        <v>0</v>
      </c>
      <c r="G571" s="129">
        <v>0</v>
      </c>
      <c r="H571" s="129">
        <v>0</v>
      </c>
      <c r="I571" s="129">
        <v>0</v>
      </c>
      <c r="J571" s="129">
        <v>0</v>
      </c>
      <c r="K571" s="129">
        <v>0</v>
      </c>
      <c r="L571" s="129">
        <v>0</v>
      </c>
      <c r="M571" s="129">
        <v>0</v>
      </c>
      <c r="N571" s="167">
        <v>0</v>
      </c>
    </row>
    <row r="572" spans="1:14" ht="33" customHeight="1" x14ac:dyDescent="0.2">
      <c r="A572" s="80" t="s">
        <v>291</v>
      </c>
      <c r="B572" s="129">
        <v>0</v>
      </c>
      <c r="C572" s="129">
        <v>0</v>
      </c>
      <c r="D572" s="129">
        <v>0</v>
      </c>
      <c r="E572" s="129">
        <v>0</v>
      </c>
      <c r="F572" s="129">
        <v>0</v>
      </c>
      <c r="G572" s="129">
        <v>0</v>
      </c>
      <c r="H572" s="129">
        <v>0</v>
      </c>
      <c r="I572" s="129">
        <v>0</v>
      </c>
      <c r="J572" s="129">
        <v>0</v>
      </c>
      <c r="K572" s="129">
        <v>0</v>
      </c>
      <c r="L572" s="129">
        <v>0</v>
      </c>
      <c r="M572" s="129">
        <v>0</v>
      </c>
      <c r="N572" s="167">
        <v>0</v>
      </c>
    </row>
    <row r="573" spans="1:14" ht="33" customHeight="1" x14ac:dyDescent="0.2">
      <c r="A573" s="80" t="s">
        <v>292</v>
      </c>
      <c r="B573" s="129">
        <v>0</v>
      </c>
      <c r="C573" s="129">
        <v>0</v>
      </c>
      <c r="D573" s="129">
        <v>0</v>
      </c>
      <c r="E573" s="129">
        <v>0</v>
      </c>
      <c r="F573" s="129">
        <v>0</v>
      </c>
      <c r="G573" s="129">
        <v>0</v>
      </c>
      <c r="H573" s="129">
        <v>0</v>
      </c>
      <c r="I573" s="129">
        <v>0</v>
      </c>
      <c r="J573" s="129">
        <v>0</v>
      </c>
      <c r="K573" s="129">
        <v>0</v>
      </c>
      <c r="L573" s="129">
        <v>0</v>
      </c>
      <c r="M573" s="129">
        <v>0</v>
      </c>
      <c r="N573" s="167">
        <v>0</v>
      </c>
    </row>
    <row r="574" spans="1:14" ht="33" customHeight="1" x14ac:dyDescent="0.2">
      <c r="A574" s="80" t="s">
        <v>293</v>
      </c>
      <c r="B574" s="129">
        <v>0</v>
      </c>
      <c r="C574" s="129">
        <v>0</v>
      </c>
      <c r="D574" s="129">
        <v>0</v>
      </c>
      <c r="E574" s="129">
        <v>0</v>
      </c>
      <c r="F574" s="129">
        <v>0</v>
      </c>
      <c r="G574" s="129">
        <v>0</v>
      </c>
      <c r="H574" s="129">
        <v>0</v>
      </c>
      <c r="I574" s="129">
        <v>0</v>
      </c>
      <c r="J574" s="129">
        <v>0</v>
      </c>
      <c r="K574" s="129">
        <v>0</v>
      </c>
      <c r="L574" s="129">
        <v>0</v>
      </c>
      <c r="M574" s="129">
        <v>0</v>
      </c>
      <c r="N574" s="167">
        <v>0</v>
      </c>
    </row>
    <row r="575" spans="1:14" ht="33" customHeight="1" thickBot="1" x14ac:dyDescent="0.25">
      <c r="A575" s="80" t="s">
        <v>294</v>
      </c>
      <c r="B575" s="129">
        <v>0</v>
      </c>
      <c r="C575" s="129">
        <v>0</v>
      </c>
      <c r="D575" s="129">
        <v>60</v>
      </c>
      <c r="E575" s="129">
        <v>0</v>
      </c>
      <c r="F575" s="129">
        <v>0</v>
      </c>
      <c r="G575" s="129">
        <v>300</v>
      </c>
      <c r="H575" s="129">
        <v>0</v>
      </c>
      <c r="I575" s="129">
        <v>0</v>
      </c>
      <c r="J575" s="129">
        <v>0</v>
      </c>
      <c r="K575" s="129">
        <v>0</v>
      </c>
      <c r="L575" s="129">
        <v>0</v>
      </c>
      <c r="M575" s="129">
        <v>0</v>
      </c>
      <c r="N575" s="167">
        <v>360</v>
      </c>
    </row>
    <row r="576" spans="1:14" ht="33" customHeight="1" thickBot="1" x14ac:dyDescent="0.25">
      <c r="A576" s="132" t="s">
        <v>295</v>
      </c>
      <c r="B576" s="133">
        <v>4238.0000000000018</v>
      </c>
      <c r="C576" s="133">
        <v>2786.2000000000012</v>
      </c>
      <c r="D576" s="133">
        <v>671.6</v>
      </c>
      <c r="E576" s="133">
        <v>0</v>
      </c>
      <c r="F576" s="133">
        <v>25141.750000000044</v>
      </c>
      <c r="G576" s="133">
        <v>667</v>
      </c>
      <c r="H576" s="133">
        <v>1978.0000000000005</v>
      </c>
      <c r="I576" s="133">
        <v>1209.3999999999999</v>
      </c>
      <c r="J576" s="133">
        <v>29059.830000000049</v>
      </c>
      <c r="K576" s="133">
        <v>25343.209999999995</v>
      </c>
      <c r="L576" s="133">
        <v>25929.139999999905</v>
      </c>
      <c r="M576" s="133">
        <v>1288</v>
      </c>
      <c r="N576" s="133">
        <v>118312.12999999999</v>
      </c>
    </row>
    <row r="577" spans="1:14" ht="33" customHeight="1" x14ac:dyDescent="0.2">
      <c r="A577" s="80" t="s">
        <v>296</v>
      </c>
      <c r="B577" s="129">
        <v>0</v>
      </c>
      <c r="C577" s="129">
        <v>0</v>
      </c>
      <c r="D577" s="129">
        <v>0</v>
      </c>
      <c r="E577" s="129">
        <v>0</v>
      </c>
      <c r="F577" s="129">
        <v>25141.750000000044</v>
      </c>
      <c r="G577" s="129">
        <v>0</v>
      </c>
      <c r="H577" s="129">
        <v>0</v>
      </c>
      <c r="I577" s="129">
        <v>0</v>
      </c>
      <c r="J577" s="129">
        <v>28443.630000000048</v>
      </c>
      <c r="K577" s="129">
        <v>25343.209999999995</v>
      </c>
      <c r="L577" s="129">
        <v>25307.139999999905</v>
      </c>
      <c r="M577" s="129">
        <v>0</v>
      </c>
      <c r="N577" s="167">
        <v>104235.72999999998</v>
      </c>
    </row>
    <row r="578" spans="1:14" ht="33" customHeight="1" x14ac:dyDescent="0.2">
      <c r="A578" s="80" t="s">
        <v>297</v>
      </c>
      <c r="B578" s="129">
        <v>0</v>
      </c>
      <c r="C578" s="129">
        <v>0</v>
      </c>
      <c r="D578" s="129">
        <v>0</v>
      </c>
      <c r="E578" s="129">
        <v>0</v>
      </c>
      <c r="F578" s="129">
        <v>0</v>
      </c>
      <c r="G578" s="129">
        <v>0</v>
      </c>
      <c r="H578" s="129">
        <v>0</v>
      </c>
      <c r="I578" s="129">
        <v>0</v>
      </c>
      <c r="J578" s="129">
        <v>0</v>
      </c>
      <c r="K578" s="129">
        <v>0</v>
      </c>
      <c r="L578" s="129">
        <v>0</v>
      </c>
      <c r="M578" s="129">
        <v>0</v>
      </c>
      <c r="N578" s="167">
        <v>0</v>
      </c>
    </row>
    <row r="579" spans="1:14" ht="33" customHeight="1" x14ac:dyDescent="0.2">
      <c r="A579" s="80" t="s">
        <v>298</v>
      </c>
      <c r="B579" s="129">
        <v>0</v>
      </c>
      <c r="C579" s="129">
        <v>0</v>
      </c>
      <c r="D579" s="129">
        <v>0</v>
      </c>
      <c r="E579" s="129">
        <v>0</v>
      </c>
      <c r="F579" s="129">
        <v>0</v>
      </c>
      <c r="G579" s="129">
        <v>0</v>
      </c>
      <c r="H579" s="129">
        <v>0</v>
      </c>
      <c r="I579" s="129">
        <v>0</v>
      </c>
      <c r="J579" s="129">
        <v>0</v>
      </c>
      <c r="K579" s="129">
        <v>0</v>
      </c>
      <c r="L579" s="129">
        <v>622</v>
      </c>
      <c r="M579" s="129">
        <v>1288</v>
      </c>
      <c r="N579" s="167">
        <v>1910</v>
      </c>
    </row>
    <row r="580" spans="1:14" ht="33" customHeight="1" x14ac:dyDescent="0.2">
      <c r="A580" s="80" t="s">
        <v>299</v>
      </c>
      <c r="B580" s="129">
        <v>4238.0000000000018</v>
      </c>
      <c r="C580" s="129">
        <v>2786.2000000000012</v>
      </c>
      <c r="D580" s="129">
        <v>671.6</v>
      </c>
      <c r="E580" s="129">
        <v>0</v>
      </c>
      <c r="F580" s="129">
        <v>0</v>
      </c>
      <c r="G580" s="129">
        <v>667</v>
      </c>
      <c r="H580" s="129">
        <v>1978.0000000000005</v>
      </c>
      <c r="I580" s="129">
        <v>1209.3999999999999</v>
      </c>
      <c r="J580" s="129">
        <v>616.20000000000005</v>
      </c>
      <c r="K580" s="129">
        <v>0</v>
      </c>
      <c r="L580" s="129">
        <v>0</v>
      </c>
      <c r="M580" s="129">
        <v>0</v>
      </c>
      <c r="N580" s="167">
        <v>12166.400000000003</v>
      </c>
    </row>
    <row r="581" spans="1:14" ht="33" customHeight="1" x14ac:dyDescent="0.2">
      <c r="A581" s="80" t="s">
        <v>300</v>
      </c>
      <c r="B581" s="129">
        <v>0</v>
      </c>
      <c r="C581" s="129">
        <v>0</v>
      </c>
      <c r="D581" s="129">
        <v>0</v>
      </c>
      <c r="E581" s="129">
        <v>0</v>
      </c>
      <c r="F581" s="129">
        <v>0</v>
      </c>
      <c r="G581" s="129">
        <v>0</v>
      </c>
      <c r="H581" s="129">
        <v>0</v>
      </c>
      <c r="I581" s="129">
        <v>0</v>
      </c>
      <c r="J581" s="129">
        <v>0</v>
      </c>
      <c r="K581" s="129">
        <v>0</v>
      </c>
      <c r="L581" s="129">
        <v>0</v>
      </c>
      <c r="M581" s="129">
        <v>0</v>
      </c>
      <c r="N581" s="167">
        <v>0</v>
      </c>
    </row>
    <row r="582" spans="1:14" ht="33" customHeight="1" x14ac:dyDescent="0.2">
      <c r="A582" s="80" t="s">
        <v>301</v>
      </c>
      <c r="B582" s="129">
        <v>0</v>
      </c>
      <c r="C582" s="129">
        <v>0</v>
      </c>
      <c r="D582" s="129">
        <v>0</v>
      </c>
      <c r="E582" s="129">
        <v>0</v>
      </c>
      <c r="F582" s="129">
        <v>0</v>
      </c>
      <c r="G582" s="129">
        <v>0</v>
      </c>
      <c r="H582" s="129">
        <v>0</v>
      </c>
      <c r="I582" s="129">
        <v>0</v>
      </c>
      <c r="J582" s="129">
        <v>0</v>
      </c>
      <c r="K582" s="129">
        <v>0</v>
      </c>
      <c r="L582" s="129">
        <v>0</v>
      </c>
      <c r="M582" s="129">
        <v>0</v>
      </c>
      <c r="N582" s="167">
        <v>0</v>
      </c>
    </row>
    <row r="583" spans="1:14" ht="33" customHeight="1" thickBot="1" x14ac:dyDescent="0.25">
      <c r="A583" s="80" t="s">
        <v>302</v>
      </c>
      <c r="B583" s="129">
        <v>0</v>
      </c>
      <c r="C583" s="129">
        <v>0</v>
      </c>
      <c r="D583" s="129">
        <v>0</v>
      </c>
      <c r="E583" s="129">
        <v>0</v>
      </c>
      <c r="F583" s="129">
        <v>0</v>
      </c>
      <c r="G583" s="129">
        <v>0</v>
      </c>
      <c r="H583" s="129">
        <v>0</v>
      </c>
      <c r="I583" s="129">
        <v>0</v>
      </c>
      <c r="J583" s="129">
        <v>0</v>
      </c>
      <c r="K583" s="129">
        <v>0</v>
      </c>
      <c r="L583" s="129">
        <v>0</v>
      </c>
      <c r="M583" s="129">
        <v>0</v>
      </c>
      <c r="N583" s="167">
        <v>0</v>
      </c>
    </row>
    <row r="584" spans="1:14" ht="33" customHeight="1" thickBot="1" x14ac:dyDescent="0.25">
      <c r="A584" s="132" t="s">
        <v>303</v>
      </c>
      <c r="B584" s="133">
        <v>22323.129999999997</v>
      </c>
      <c r="C584" s="133">
        <v>26379.500000000007</v>
      </c>
      <c r="D584" s="133">
        <v>27155.050000000003</v>
      </c>
      <c r="E584" s="133">
        <v>27982.189999999926</v>
      </c>
      <c r="F584" s="133">
        <v>12133.959999999992</v>
      </c>
      <c r="G584" s="133">
        <v>45285.98999999994</v>
      </c>
      <c r="H584" s="133">
        <v>38003.39</v>
      </c>
      <c r="I584" s="133">
        <v>39247.56</v>
      </c>
      <c r="J584" s="133">
        <v>10431.529999999992</v>
      </c>
      <c r="K584" s="133">
        <v>10832.689999999993</v>
      </c>
      <c r="L584" s="133">
        <v>10383.739999999993</v>
      </c>
      <c r="M584" s="133">
        <v>32383.789999999986</v>
      </c>
      <c r="N584" s="133">
        <v>302542.51999999979</v>
      </c>
    </row>
    <row r="585" spans="1:14" ht="33" customHeight="1" x14ac:dyDescent="0.2">
      <c r="A585" s="80" t="s">
        <v>304</v>
      </c>
      <c r="B585" s="129">
        <v>0</v>
      </c>
      <c r="C585" s="129">
        <v>280</v>
      </c>
      <c r="D585" s="129">
        <v>0</v>
      </c>
      <c r="E585" s="129">
        <v>80</v>
      </c>
      <c r="F585" s="129">
        <v>0</v>
      </c>
      <c r="G585" s="129">
        <v>0</v>
      </c>
      <c r="H585" s="129">
        <v>0</v>
      </c>
      <c r="I585" s="129">
        <v>0</v>
      </c>
      <c r="J585" s="129">
        <v>0</v>
      </c>
      <c r="K585" s="129">
        <v>240</v>
      </c>
      <c r="L585" s="129">
        <v>0</v>
      </c>
      <c r="M585" s="129">
        <v>0</v>
      </c>
      <c r="N585" s="167">
        <v>600</v>
      </c>
    </row>
    <row r="586" spans="1:14" ht="33" customHeight="1" x14ac:dyDescent="0.2">
      <c r="A586" s="80" t="s">
        <v>305</v>
      </c>
      <c r="B586" s="129">
        <v>0</v>
      </c>
      <c r="C586" s="129">
        <v>0</v>
      </c>
      <c r="D586" s="129">
        <v>0</v>
      </c>
      <c r="E586" s="129">
        <v>0</v>
      </c>
      <c r="F586" s="129">
        <v>0</v>
      </c>
      <c r="G586" s="129">
        <v>0</v>
      </c>
      <c r="H586" s="129">
        <v>0</v>
      </c>
      <c r="I586" s="129">
        <v>0</v>
      </c>
      <c r="J586" s="129">
        <v>0</v>
      </c>
      <c r="K586" s="129">
        <v>0</v>
      </c>
      <c r="L586" s="129">
        <v>0</v>
      </c>
      <c r="M586" s="129">
        <v>0</v>
      </c>
      <c r="N586" s="167">
        <v>0</v>
      </c>
    </row>
    <row r="587" spans="1:14" ht="33" customHeight="1" x14ac:dyDescent="0.2">
      <c r="A587" s="80" t="s">
        <v>306</v>
      </c>
      <c r="B587" s="129">
        <v>4912.3199999999952</v>
      </c>
      <c r="C587" s="129">
        <v>5323.1199999999944</v>
      </c>
      <c r="D587" s="129">
        <v>7572.4499999999898</v>
      </c>
      <c r="E587" s="129">
        <v>5766.3599999999942</v>
      </c>
      <c r="F587" s="129">
        <v>6430.3999999999933</v>
      </c>
      <c r="G587" s="129">
        <v>7520.3999999999915</v>
      </c>
      <c r="H587" s="129">
        <v>7648.4799999999905</v>
      </c>
      <c r="I587" s="129">
        <v>7630.2399999999971</v>
      </c>
      <c r="J587" s="129">
        <v>7688.4799999999914</v>
      </c>
      <c r="K587" s="129">
        <v>6818.3999999999942</v>
      </c>
      <c r="L587" s="129">
        <v>5766.2599999999939</v>
      </c>
      <c r="M587" s="129">
        <v>5382.309999999994</v>
      </c>
      <c r="N587" s="167">
        <v>78459.219999999928</v>
      </c>
    </row>
    <row r="588" spans="1:14" ht="33" customHeight="1" x14ac:dyDescent="0.2">
      <c r="A588" s="80" t="s">
        <v>307</v>
      </c>
      <c r="B588" s="129">
        <v>0</v>
      </c>
      <c r="C588" s="129">
        <v>0</v>
      </c>
      <c r="D588" s="129">
        <v>0</v>
      </c>
      <c r="E588" s="129">
        <v>0</v>
      </c>
      <c r="F588" s="129">
        <v>0</v>
      </c>
      <c r="G588" s="129">
        <v>0</v>
      </c>
      <c r="H588" s="129">
        <v>0</v>
      </c>
      <c r="I588" s="129">
        <v>0</v>
      </c>
      <c r="J588" s="129">
        <v>0</v>
      </c>
      <c r="K588" s="129">
        <v>0</v>
      </c>
      <c r="L588" s="129">
        <v>0</v>
      </c>
      <c r="M588" s="129">
        <v>0</v>
      </c>
      <c r="N588" s="167">
        <v>0</v>
      </c>
    </row>
    <row r="589" spans="1:14" ht="33" customHeight="1" x14ac:dyDescent="0.2">
      <c r="A589" s="80" t="s">
        <v>308</v>
      </c>
      <c r="B589" s="129">
        <v>0</v>
      </c>
      <c r="C589" s="129">
        <v>0</v>
      </c>
      <c r="D589" s="129">
        <v>0</v>
      </c>
      <c r="E589" s="129">
        <v>1349</v>
      </c>
      <c r="F589" s="129">
        <v>2613.0499999999997</v>
      </c>
      <c r="G589" s="129">
        <v>1964.9</v>
      </c>
      <c r="H589" s="129">
        <v>2610</v>
      </c>
      <c r="I589" s="129">
        <v>1750.1600000000003</v>
      </c>
      <c r="J589" s="129">
        <v>0</v>
      </c>
      <c r="K589" s="129">
        <v>0</v>
      </c>
      <c r="L589" s="129">
        <v>0</v>
      </c>
      <c r="M589" s="129">
        <v>0</v>
      </c>
      <c r="N589" s="167">
        <v>10287.11</v>
      </c>
    </row>
    <row r="590" spans="1:14" ht="33" customHeight="1" x14ac:dyDescent="0.2">
      <c r="A590" s="80" t="s">
        <v>309</v>
      </c>
      <c r="B590" s="129">
        <v>0</v>
      </c>
      <c r="C590" s="129">
        <v>0</v>
      </c>
      <c r="D590" s="129">
        <v>0</v>
      </c>
      <c r="E590" s="129">
        <v>0</v>
      </c>
      <c r="F590" s="129">
        <v>0</v>
      </c>
      <c r="G590" s="129">
        <v>0</v>
      </c>
      <c r="H590" s="129">
        <v>0</v>
      </c>
      <c r="I590" s="129">
        <v>0</v>
      </c>
      <c r="J590" s="129">
        <v>0</v>
      </c>
      <c r="K590" s="129">
        <v>0</v>
      </c>
      <c r="L590" s="129">
        <v>0</v>
      </c>
      <c r="M590" s="129">
        <v>0</v>
      </c>
      <c r="N590" s="167">
        <v>0</v>
      </c>
    </row>
    <row r="591" spans="1:14" ht="33" customHeight="1" x14ac:dyDescent="0.2">
      <c r="A591" s="80" t="s">
        <v>310</v>
      </c>
      <c r="B591" s="129">
        <v>0</v>
      </c>
      <c r="C591" s="129">
        <v>0</v>
      </c>
      <c r="D591" s="129">
        <v>0</v>
      </c>
      <c r="E591" s="129">
        <v>0</v>
      </c>
      <c r="F591" s="129">
        <v>0</v>
      </c>
      <c r="G591" s="129">
        <v>0</v>
      </c>
      <c r="H591" s="129">
        <v>0</v>
      </c>
      <c r="I591" s="129">
        <v>0</v>
      </c>
      <c r="J591" s="129">
        <v>0</v>
      </c>
      <c r="K591" s="129">
        <v>0</v>
      </c>
      <c r="L591" s="129">
        <v>0</v>
      </c>
      <c r="M591" s="129">
        <v>0</v>
      </c>
      <c r="N591" s="167">
        <v>0</v>
      </c>
    </row>
    <row r="592" spans="1:14" ht="33" customHeight="1" x14ac:dyDescent="0.2">
      <c r="A592" s="80" t="s">
        <v>311</v>
      </c>
      <c r="B592" s="129">
        <v>0</v>
      </c>
      <c r="C592" s="129">
        <v>0</v>
      </c>
      <c r="D592" s="129">
        <v>0</v>
      </c>
      <c r="E592" s="129">
        <v>0</v>
      </c>
      <c r="F592" s="129">
        <v>0</v>
      </c>
      <c r="G592" s="129">
        <v>0</v>
      </c>
      <c r="H592" s="129">
        <v>0</v>
      </c>
      <c r="I592" s="129">
        <v>0</v>
      </c>
      <c r="J592" s="129">
        <v>0</v>
      </c>
      <c r="K592" s="129">
        <v>0</v>
      </c>
      <c r="L592" s="129">
        <v>0</v>
      </c>
      <c r="M592" s="129">
        <v>0</v>
      </c>
      <c r="N592" s="167">
        <v>0</v>
      </c>
    </row>
    <row r="593" spans="1:14" ht="33" customHeight="1" x14ac:dyDescent="0.2">
      <c r="A593" s="80" t="s">
        <v>312</v>
      </c>
      <c r="B593" s="129">
        <v>14852.460000000003</v>
      </c>
      <c r="C593" s="129">
        <v>17415.400000000012</v>
      </c>
      <c r="D593" s="129">
        <v>16324.260000000007</v>
      </c>
      <c r="E593" s="129">
        <v>18806.319999999934</v>
      </c>
      <c r="F593" s="129">
        <v>0</v>
      </c>
      <c r="G593" s="129">
        <v>31712.509999999947</v>
      </c>
      <c r="H593" s="129">
        <v>26308.080000000009</v>
      </c>
      <c r="I593" s="129">
        <v>27391.660000000003</v>
      </c>
      <c r="J593" s="129">
        <v>0</v>
      </c>
      <c r="K593" s="129">
        <v>0</v>
      </c>
      <c r="L593" s="129">
        <v>0</v>
      </c>
      <c r="M593" s="129">
        <v>23938.779999999992</v>
      </c>
      <c r="N593" s="167">
        <v>176749.46999999991</v>
      </c>
    </row>
    <row r="594" spans="1:14" ht="33" customHeight="1" x14ac:dyDescent="0.2">
      <c r="A594" s="80" t="s">
        <v>313</v>
      </c>
      <c r="B594" s="129">
        <v>0</v>
      </c>
      <c r="C594" s="129">
        <v>0</v>
      </c>
      <c r="D594" s="129">
        <v>0</v>
      </c>
      <c r="E594" s="129">
        <v>0</v>
      </c>
      <c r="F594" s="129">
        <v>0</v>
      </c>
      <c r="G594" s="129">
        <v>0</v>
      </c>
      <c r="H594" s="129">
        <v>0</v>
      </c>
      <c r="I594" s="129">
        <v>0</v>
      </c>
      <c r="J594" s="129">
        <v>0</v>
      </c>
      <c r="K594" s="129">
        <v>0</v>
      </c>
      <c r="L594" s="129">
        <v>0</v>
      </c>
      <c r="M594" s="129">
        <v>0</v>
      </c>
      <c r="N594" s="167">
        <v>0</v>
      </c>
    </row>
    <row r="595" spans="1:14" ht="33" customHeight="1" x14ac:dyDescent="0.2">
      <c r="A595" s="80" t="s">
        <v>314</v>
      </c>
      <c r="B595" s="129">
        <v>0</v>
      </c>
      <c r="C595" s="129">
        <v>0</v>
      </c>
      <c r="D595" s="129">
        <v>0</v>
      </c>
      <c r="E595" s="129">
        <v>0</v>
      </c>
      <c r="F595" s="129">
        <v>0</v>
      </c>
      <c r="G595" s="129">
        <v>0</v>
      </c>
      <c r="H595" s="129">
        <v>0</v>
      </c>
      <c r="I595" s="129">
        <v>0</v>
      </c>
      <c r="J595" s="129">
        <v>0</v>
      </c>
      <c r="K595" s="129">
        <v>0</v>
      </c>
      <c r="L595" s="129">
        <v>0</v>
      </c>
      <c r="M595" s="129">
        <v>0</v>
      </c>
      <c r="N595" s="167">
        <v>0</v>
      </c>
    </row>
    <row r="596" spans="1:14" ht="33" customHeight="1" x14ac:dyDescent="0.2">
      <c r="A596" s="80" t="s">
        <v>315</v>
      </c>
      <c r="B596" s="129">
        <v>0</v>
      </c>
      <c r="C596" s="129">
        <v>0</v>
      </c>
      <c r="D596" s="129">
        <v>0</v>
      </c>
      <c r="E596" s="129">
        <v>0</v>
      </c>
      <c r="F596" s="129">
        <v>0</v>
      </c>
      <c r="G596" s="129">
        <v>0</v>
      </c>
      <c r="H596" s="129">
        <v>0</v>
      </c>
      <c r="I596" s="129">
        <v>0</v>
      </c>
      <c r="J596" s="129">
        <v>0</v>
      </c>
      <c r="K596" s="129">
        <v>0</v>
      </c>
      <c r="L596" s="129">
        <v>0</v>
      </c>
      <c r="M596" s="129">
        <v>0</v>
      </c>
      <c r="N596" s="167">
        <v>0</v>
      </c>
    </row>
    <row r="597" spans="1:14" ht="33" customHeight="1" x14ac:dyDescent="0.2">
      <c r="A597" s="80" t="s">
        <v>316</v>
      </c>
      <c r="B597" s="129">
        <v>0</v>
      </c>
      <c r="C597" s="129">
        <v>0</v>
      </c>
      <c r="D597" s="129">
        <v>0</v>
      </c>
      <c r="E597" s="129">
        <v>0</v>
      </c>
      <c r="F597" s="129">
        <v>0</v>
      </c>
      <c r="G597" s="129">
        <v>0</v>
      </c>
      <c r="H597" s="129">
        <v>0</v>
      </c>
      <c r="I597" s="129">
        <v>0</v>
      </c>
      <c r="J597" s="129">
        <v>0</v>
      </c>
      <c r="K597" s="129">
        <v>0</v>
      </c>
      <c r="L597" s="129">
        <v>0</v>
      </c>
      <c r="M597" s="129">
        <v>0</v>
      </c>
      <c r="N597" s="167">
        <v>0</v>
      </c>
    </row>
    <row r="598" spans="1:14" ht="33" customHeight="1" x14ac:dyDescent="0.2">
      <c r="A598" s="80" t="s">
        <v>317</v>
      </c>
      <c r="B598" s="129">
        <v>1190.8900000000001</v>
      </c>
      <c r="C598" s="129">
        <v>1259.4799999999998</v>
      </c>
      <c r="D598" s="129">
        <v>1741.6500000000003</v>
      </c>
      <c r="E598" s="129">
        <v>1980.5099999999998</v>
      </c>
      <c r="F598" s="129">
        <v>2319.2099999999991</v>
      </c>
      <c r="G598" s="129">
        <v>2956.4899999999993</v>
      </c>
      <c r="H598" s="129">
        <v>1436.83</v>
      </c>
      <c r="I598" s="129">
        <v>2475.5</v>
      </c>
      <c r="J598" s="129">
        <v>1741.0500000000004</v>
      </c>
      <c r="K598" s="129">
        <v>1759.57</v>
      </c>
      <c r="L598" s="129">
        <v>2603.5899999999997</v>
      </c>
      <c r="M598" s="129">
        <v>1798.0400000000004</v>
      </c>
      <c r="N598" s="167">
        <v>23262.81</v>
      </c>
    </row>
    <row r="599" spans="1:14" ht="33" customHeight="1" thickBot="1" x14ac:dyDescent="0.25">
      <c r="A599" s="80" t="s">
        <v>318</v>
      </c>
      <c r="B599" s="129">
        <v>1367.4600000000007</v>
      </c>
      <c r="C599" s="129">
        <v>2101.4999999999995</v>
      </c>
      <c r="D599" s="129">
        <v>1516.6900000000005</v>
      </c>
      <c r="E599" s="129">
        <v>0</v>
      </c>
      <c r="F599" s="129">
        <v>771.29999999999961</v>
      </c>
      <c r="G599" s="129">
        <v>1131.6899999999998</v>
      </c>
      <c r="H599" s="129">
        <v>0</v>
      </c>
      <c r="I599" s="129">
        <v>0</v>
      </c>
      <c r="J599" s="129">
        <v>1002.0000000000006</v>
      </c>
      <c r="K599" s="129">
        <v>2014.7199999999996</v>
      </c>
      <c r="L599" s="129">
        <v>2013.8899999999996</v>
      </c>
      <c r="M599" s="129">
        <v>1264.6599999999999</v>
      </c>
      <c r="N599" s="167">
        <v>13183.91</v>
      </c>
    </row>
    <row r="600" spans="1:14" ht="33" customHeight="1" thickBot="1" x14ac:dyDescent="0.25">
      <c r="A600" s="132" t="s">
        <v>319</v>
      </c>
      <c r="B600" s="133">
        <v>5839.4300000000067</v>
      </c>
      <c r="C600" s="133">
        <v>6967.0500000000075</v>
      </c>
      <c r="D600" s="133">
        <v>5440.6700000000037</v>
      </c>
      <c r="E600" s="133">
        <v>5501.7999999999993</v>
      </c>
      <c r="F600" s="133">
        <v>3450.620000000004</v>
      </c>
      <c r="G600" s="133">
        <v>6532.5900000000047</v>
      </c>
      <c r="H600" s="133">
        <v>7110.9900000000071</v>
      </c>
      <c r="I600" s="133">
        <v>7563.5100000000057</v>
      </c>
      <c r="J600" s="133">
        <v>6963.8500000000095</v>
      </c>
      <c r="K600" s="133">
        <v>6740.9300000000012</v>
      </c>
      <c r="L600" s="133">
        <v>7895.7900000000054</v>
      </c>
      <c r="M600" s="133">
        <v>4800.7499999999982</v>
      </c>
      <c r="N600" s="133">
        <v>74807.98000000004</v>
      </c>
    </row>
    <row r="601" spans="1:14" ht="33" customHeight="1" x14ac:dyDescent="0.2">
      <c r="A601" s="80" t="s">
        <v>320</v>
      </c>
      <c r="B601" s="129">
        <v>5839.4300000000067</v>
      </c>
      <c r="C601" s="129">
        <v>6487.0500000000075</v>
      </c>
      <c r="D601" s="129">
        <v>5440.6700000000037</v>
      </c>
      <c r="E601" s="129">
        <v>5501.7999999999993</v>
      </c>
      <c r="F601" s="129">
        <v>3450.620000000004</v>
      </c>
      <c r="G601" s="129">
        <v>6142.5900000000047</v>
      </c>
      <c r="H601" s="129">
        <v>7050.9900000000071</v>
      </c>
      <c r="I601" s="129">
        <v>6003.5100000000057</v>
      </c>
      <c r="J601" s="129">
        <v>6963.8500000000095</v>
      </c>
      <c r="K601" s="129">
        <v>6740.9300000000012</v>
      </c>
      <c r="L601" s="129">
        <v>6425.7900000000054</v>
      </c>
      <c r="M601" s="129">
        <v>3330.7499999999986</v>
      </c>
      <c r="N601" s="167">
        <v>69377.98000000004</v>
      </c>
    </row>
    <row r="602" spans="1:14" ht="33" customHeight="1" x14ac:dyDescent="0.2">
      <c r="A602" s="80" t="s">
        <v>321</v>
      </c>
      <c r="B602" s="129">
        <v>0</v>
      </c>
      <c r="C602" s="129">
        <v>480</v>
      </c>
      <c r="D602" s="129">
        <v>0</v>
      </c>
      <c r="E602" s="129">
        <v>0</v>
      </c>
      <c r="F602" s="129">
        <v>0</v>
      </c>
      <c r="G602" s="129">
        <v>0</v>
      </c>
      <c r="H602" s="129">
        <v>60</v>
      </c>
      <c r="I602" s="129">
        <v>360</v>
      </c>
      <c r="J602" s="129">
        <v>0</v>
      </c>
      <c r="K602" s="129">
        <v>0</v>
      </c>
      <c r="L602" s="129">
        <v>0</v>
      </c>
      <c r="M602" s="129">
        <v>0</v>
      </c>
      <c r="N602" s="167">
        <v>900</v>
      </c>
    </row>
    <row r="603" spans="1:14" ht="33" customHeight="1" x14ac:dyDescent="0.2">
      <c r="A603" s="80" t="s">
        <v>322</v>
      </c>
      <c r="B603" s="129">
        <v>0</v>
      </c>
      <c r="C603" s="129">
        <v>0</v>
      </c>
      <c r="D603" s="129">
        <v>0</v>
      </c>
      <c r="E603" s="129">
        <v>0</v>
      </c>
      <c r="F603" s="129">
        <v>0</v>
      </c>
      <c r="G603" s="129">
        <v>0</v>
      </c>
      <c r="H603" s="129">
        <v>0</v>
      </c>
      <c r="I603" s="129">
        <v>0</v>
      </c>
      <c r="J603" s="129">
        <v>0</v>
      </c>
      <c r="K603" s="129">
        <v>0</v>
      </c>
      <c r="L603" s="129">
        <v>0</v>
      </c>
      <c r="M603" s="129">
        <v>0</v>
      </c>
      <c r="N603" s="167">
        <v>0</v>
      </c>
    </row>
    <row r="604" spans="1:14" ht="33" customHeight="1" x14ac:dyDescent="0.2">
      <c r="A604" s="80" t="s">
        <v>323</v>
      </c>
      <c r="B604" s="129">
        <v>0</v>
      </c>
      <c r="C604" s="129">
        <v>0</v>
      </c>
      <c r="D604" s="129">
        <v>0</v>
      </c>
      <c r="E604" s="129">
        <v>0</v>
      </c>
      <c r="F604" s="129">
        <v>0</v>
      </c>
      <c r="G604" s="129">
        <v>0</v>
      </c>
      <c r="H604" s="129">
        <v>0</v>
      </c>
      <c r="I604" s="129">
        <v>0</v>
      </c>
      <c r="J604" s="129">
        <v>0</v>
      </c>
      <c r="K604" s="129">
        <v>0</v>
      </c>
      <c r="L604" s="129">
        <v>0</v>
      </c>
      <c r="M604" s="129">
        <v>0</v>
      </c>
      <c r="N604" s="167">
        <v>0</v>
      </c>
    </row>
    <row r="605" spans="1:14" ht="33" customHeight="1" x14ac:dyDescent="0.2">
      <c r="A605" s="80" t="s">
        <v>324</v>
      </c>
      <c r="B605" s="129">
        <v>0</v>
      </c>
      <c r="C605" s="129">
        <v>0</v>
      </c>
      <c r="D605" s="129">
        <v>0</v>
      </c>
      <c r="E605" s="129">
        <v>0</v>
      </c>
      <c r="F605" s="129">
        <v>0</v>
      </c>
      <c r="G605" s="129">
        <v>0</v>
      </c>
      <c r="H605" s="129">
        <v>0</v>
      </c>
      <c r="I605" s="129">
        <v>0</v>
      </c>
      <c r="J605" s="129">
        <v>0</v>
      </c>
      <c r="K605" s="129">
        <v>0</v>
      </c>
      <c r="L605" s="129">
        <v>0</v>
      </c>
      <c r="M605" s="129">
        <v>0</v>
      </c>
      <c r="N605" s="167">
        <v>0</v>
      </c>
    </row>
    <row r="606" spans="1:14" ht="33" customHeight="1" thickBot="1" x14ac:dyDescent="0.25">
      <c r="A606" s="80" t="s">
        <v>255</v>
      </c>
      <c r="B606" s="129">
        <v>0</v>
      </c>
      <c r="C606" s="129">
        <v>0</v>
      </c>
      <c r="D606" s="129">
        <v>0</v>
      </c>
      <c r="E606" s="129">
        <v>0</v>
      </c>
      <c r="F606" s="129">
        <v>0</v>
      </c>
      <c r="G606" s="129">
        <v>390</v>
      </c>
      <c r="H606" s="129">
        <v>0</v>
      </c>
      <c r="I606" s="129">
        <v>1200</v>
      </c>
      <c r="J606" s="129">
        <v>0</v>
      </c>
      <c r="K606" s="129">
        <v>0</v>
      </c>
      <c r="L606" s="129">
        <v>1470</v>
      </c>
      <c r="M606" s="129">
        <v>1470</v>
      </c>
      <c r="N606" s="167">
        <v>4530</v>
      </c>
    </row>
    <row r="607" spans="1:14" ht="33" customHeight="1" thickBot="1" x14ac:dyDescent="0.25">
      <c r="A607" s="132" t="s">
        <v>325</v>
      </c>
      <c r="B607" s="133">
        <v>0</v>
      </c>
      <c r="C607" s="133">
        <v>120</v>
      </c>
      <c r="D607" s="133">
        <v>750</v>
      </c>
      <c r="E607" s="133">
        <v>0</v>
      </c>
      <c r="F607" s="133">
        <v>480</v>
      </c>
      <c r="G607" s="133">
        <v>0</v>
      </c>
      <c r="H607" s="133">
        <v>1170</v>
      </c>
      <c r="I607" s="133">
        <v>0</v>
      </c>
      <c r="J607" s="133">
        <v>1950</v>
      </c>
      <c r="K607" s="133">
        <v>0</v>
      </c>
      <c r="L607" s="133">
        <v>0</v>
      </c>
      <c r="M607" s="133">
        <v>0</v>
      </c>
      <c r="N607" s="133">
        <v>4470</v>
      </c>
    </row>
    <row r="608" spans="1:14" ht="33" customHeight="1" x14ac:dyDescent="0.2">
      <c r="A608" s="80" t="s">
        <v>326</v>
      </c>
      <c r="B608" s="129">
        <v>0</v>
      </c>
      <c r="C608" s="129">
        <v>0</v>
      </c>
      <c r="D608" s="129">
        <v>0</v>
      </c>
      <c r="E608" s="129">
        <v>0</v>
      </c>
      <c r="F608" s="129">
        <v>0</v>
      </c>
      <c r="G608" s="129">
        <v>0</v>
      </c>
      <c r="H608" s="129">
        <v>0</v>
      </c>
      <c r="I608" s="129">
        <v>0</v>
      </c>
      <c r="J608" s="129">
        <v>0</v>
      </c>
      <c r="K608" s="129">
        <v>0</v>
      </c>
      <c r="L608" s="129">
        <v>0</v>
      </c>
      <c r="M608" s="129">
        <v>0</v>
      </c>
      <c r="N608" s="129">
        <v>0</v>
      </c>
    </row>
    <row r="609" spans="1:14" ht="33" customHeight="1" x14ac:dyDescent="0.2">
      <c r="A609" s="80" t="s">
        <v>327</v>
      </c>
      <c r="B609" s="129">
        <v>0</v>
      </c>
      <c r="C609" s="129">
        <v>0</v>
      </c>
      <c r="D609" s="129">
        <v>0</v>
      </c>
      <c r="E609" s="129">
        <v>0</v>
      </c>
      <c r="F609" s="129">
        <v>0</v>
      </c>
      <c r="G609" s="129">
        <v>0</v>
      </c>
      <c r="H609" s="129">
        <v>0</v>
      </c>
      <c r="I609" s="129">
        <v>0</v>
      </c>
      <c r="J609" s="129">
        <v>0</v>
      </c>
      <c r="K609" s="129">
        <v>0</v>
      </c>
      <c r="L609" s="129">
        <v>0</v>
      </c>
      <c r="M609" s="129">
        <v>0</v>
      </c>
      <c r="N609" s="129">
        <v>0</v>
      </c>
    </row>
    <row r="610" spans="1:14" ht="33" customHeight="1" x14ac:dyDescent="0.2">
      <c r="A610" s="80" t="s">
        <v>328</v>
      </c>
      <c r="B610" s="129">
        <v>0</v>
      </c>
      <c r="C610" s="129">
        <v>0</v>
      </c>
      <c r="D610" s="129">
        <v>0</v>
      </c>
      <c r="E610" s="129">
        <v>0</v>
      </c>
      <c r="F610" s="129">
        <v>0</v>
      </c>
      <c r="G610" s="129">
        <v>0</v>
      </c>
      <c r="H610" s="129">
        <v>0</v>
      </c>
      <c r="I610" s="129">
        <v>0</v>
      </c>
      <c r="J610" s="129">
        <v>0</v>
      </c>
      <c r="K610" s="129">
        <v>0</v>
      </c>
      <c r="L610" s="129">
        <v>0</v>
      </c>
      <c r="M610" s="129">
        <v>0</v>
      </c>
      <c r="N610" s="129">
        <v>0</v>
      </c>
    </row>
    <row r="611" spans="1:14" ht="33" customHeight="1" thickBot="1" x14ac:dyDescent="0.25">
      <c r="A611" s="80" t="s">
        <v>255</v>
      </c>
      <c r="B611" s="129">
        <v>0</v>
      </c>
      <c r="C611" s="129">
        <v>120</v>
      </c>
      <c r="D611" s="129">
        <v>750</v>
      </c>
      <c r="E611" s="129">
        <v>0</v>
      </c>
      <c r="F611" s="129">
        <v>480</v>
      </c>
      <c r="G611" s="129">
        <v>0</v>
      </c>
      <c r="H611" s="129">
        <v>1170</v>
      </c>
      <c r="I611" s="129">
        <v>0</v>
      </c>
      <c r="J611" s="129">
        <v>1950</v>
      </c>
      <c r="K611" s="129">
        <v>0</v>
      </c>
      <c r="L611" s="129">
        <v>0</v>
      </c>
      <c r="M611" s="129">
        <v>0</v>
      </c>
      <c r="N611" s="129">
        <v>4470</v>
      </c>
    </row>
    <row r="612" spans="1:14" ht="33" customHeight="1" thickBot="1" x14ac:dyDescent="0.25">
      <c r="A612" s="132" t="s">
        <v>367</v>
      </c>
      <c r="B612" s="133">
        <v>20496.580000000027</v>
      </c>
      <c r="C612" s="133">
        <v>11866.410000000034</v>
      </c>
      <c r="D612" s="133">
        <v>12006.759999999986</v>
      </c>
      <c r="E612" s="133">
        <v>20630.460000000003</v>
      </c>
      <c r="F612" s="133">
        <v>13300.060000000003</v>
      </c>
      <c r="G612" s="133">
        <v>8659.5099999999948</v>
      </c>
      <c r="H612" s="133">
        <v>8208.9299999999985</v>
      </c>
      <c r="I612" s="133">
        <v>11889.800000000003</v>
      </c>
      <c r="J612" s="133">
        <v>12923.019999999984</v>
      </c>
      <c r="K612" s="133">
        <v>14289.300000000003</v>
      </c>
      <c r="L612" s="133">
        <v>17694.090000000047</v>
      </c>
      <c r="M612" s="133">
        <v>19211.889999999974</v>
      </c>
      <c r="N612" s="133">
        <v>171176.81000000006</v>
      </c>
    </row>
    <row r="613" spans="1:14" ht="33" customHeight="1" x14ac:dyDescent="0.2">
      <c r="A613" s="80" t="s">
        <v>330</v>
      </c>
      <c r="B613" s="129">
        <v>0</v>
      </c>
      <c r="C613" s="129">
        <v>0</v>
      </c>
      <c r="D613" s="129">
        <v>0</v>
      </c>
      <c r="E613" s="129">
        <v>0</v>
      </c>
      <c r="F613" s="129">
        <v>0</v>
      </c>
      <c r="G613" s="129">
        <v>0</v>
      </c>
      <c r="H613" s="129">
        <v>0</v>
      </c>
      <c r="I613" s="129">
        <v>0</v>
      </c>
      <c r="J613" s="129">
        <v>0</v>
      </c>
      <c r="K613" s="129">
        <v>0</v>
      </c>
      <c r="L613" s="129">
        <v>0</v>
      </c>
      <c r="M613" s="129">
        <v>0</v>
      </c>
      <c r="N613" s="167">
        <v>0</v>
      </c>
    </row>
    <row r="614" spans="1:14" ht="33" customHeight="1" x14ac:dyDescent="0.2">
      <c r="A614" s="80" t="s">
        <v>331</v>
      </c>
      <c r="B614" s="129">
        <v>0</v>
      </c>
      <c r="C614" s="129">
        <v>0</v>
      </c>
      <c r="D614" s="129">
        <v>0</v>
      </c>
      <c r="E614" s="129">
        <v>0</v>
      </c>
      <c r="F614" s="129">
        <v>0</v>
      </c>
      <c r="G614" s="129">
        <v>0</v>
      </c>
      <c r="H614" s="129">
        <v>0</v>
      </c>
      <c r="I614" s="129">
        <v>0</v>
      </c>
      <c r="J614" s="129">
        <v>0</v>
      </c>
      <c r="K614" s="129">
        <v>0</v>
      </c>
      <c r="L614" s="129">
        <v>0</v>
      </c>
      <c r="M614" s="129">
        <v>0</v>
      </c>
      <c r="N614" s="167">
        <v>0</v>
      </c>
    </row>
    <row r="615" spans="1:14" ht="33" customHeight="1" x14ac:dyDescent="0.2">
      <c r="A615" s="80" t="s">
        <v>332</v>
      </c>
      <c r="B615" s="129">
        <v>0</v>
      </c>
      <c r="C615" s="129">
        <v>0</v>
      </c>
      <c r="D615" s="129">
        <v>0</v>
      </c>
      <c r="E615" s="129">
        <v>0</v>
      </c>
      <c r="F615" s="129">
        <v>0</v>
      </c>
      <c r="G615" s="129">
        <v>0</v>
      </c>
      <c r="H615" s="129">
        <v>0</v>
      </c>
      <c r="I615" s="129">
        <v>0</v>
      </c>
      <c r="J615" s="129">
        <v>0</v>
      </c>
      <c r="K615" s="129">
        <v>0</v>
      </c>
      <c r="L615" s="129">
        <v>0</v>
      </c>
      <c r="M615" s="129">
        <v>0</v>
      </c>
      <c r="N615" s="167">
        <v>0</v>
      </c>
    </row>
    <row r="616" spans="1:14" ht="33" customHeight="1" x14ac:dyDescent="0.2">
      <c r="A616" s="80" t="s">
        <v>333</v>
      </c>
      <c r="B616" s="129">
        <v>0</v>
      </c>
      <c r="C616" s="129">
        <v>0</v>
      </c>
      <c r="D616" s="129">
        <v>0</v>
      </c>
      <c r="E616" s="129">
        <v>0</v>
      </c>
      <c r="F616" s="129">
        <v>0</v>
      </c>
      <c r="G616" s="129">
        <v>0</v>
      </c>
      <c r="H616" s="129">
        <v>0</v>
      </c>
      <c r="I616" s="129">
        <v>0</v>
      </c>
      <c r="J616" s="129">
        <v>0</v>
      </c>
      <c r="K616" s="129">
        <v>0</v>
      </c>
      <c r="L616" s="129">
        <v>0</v>
      </c>
      <c r="M616" s="129">
        <v>0</v>
      </c>
      <c r="N616" s="167">
        <v>0</v>
      </c>
    </row>
    <row r="617" spans="1:14" ht="33" customHeight="1" x14ac:dyDescent="0.2">
      <c r="A617" s="80" t="s">
        <v>334</v>
      </c>
      <c r="B617" s="129">
        <v>0</v>
      </c>
      <c r="C617" s="129">
        <v>0</v>
      </c>
      <c r="D617" s="129">
        <v>0</v>
      </c>
      <c r="E617" s="129">
        <v>0</v>
      </c>
      <c r="F617" s="129">
        <v>0</v>
      </c>
      <c r="G617" s="129">
        <v>0</v>
      </c>
      <c r="H617" s="129">
        <v>0</v>
      </c>
      <c r="I617" s="129">
        <v>0</v>
      </c>
      <c r="J617" s="129">
        <v>0</v>
      </c>
      <c r="K617" s="129">
        <v>0</v>
      </c>
      <c r="L617" s="129">
        <v>0</v>
      </c>
      <c r="M617" s="129">
        <v>0</v>
      </c>
      <c r="N617" s="167">
        <v>0</v>
      </c>
    </row>
    <row r="618" spans="1:14" ht="33" customHeight="1" x14ac:dyDescent="0.2">
      <c r="A618" s="80" t="s">
        <v>335</v>
      </c>
      <c r="B618" s="129">
        <v>0</v>
      </c>
      <c r="C618" s="129">
        <v>0</v>
      </c>
      <c r="D618" s="129">
        <v>0</v>
      </c>
      <c r="E618" s="129">
        <v>0</v>
      </c>
      <c r="F618" s="129">
        <v>0</v>
      </c>
      <c r="G618" s="129">
        <v>0</v>
      </c>
      <c r="H618" s="129">
        <v>0</v>
      </c>
      <c r="I618" s="129">
        <v>0</v>
      </c>
      <c r="J618" s="129">
        <v>0</v>
      </c>
      <c r="K618" s="129">
        <v>0</v>
      </c>
      <c r="L618" s="129">
        <v>0</v>
      </c>
      <c r="M618" s="129">
        <v>0</v>
      </c>
      <c r="N618" s="167">
        <v>0</v>
      </c>
    </row>
    <row r="619" spans="1:14" ht="33" customHeight="1" x14ac:dyDescent="0.2">
      <c r="A619" s="80" t="s">
        <v>334</v>
      </c>
      <c r="B619" s="129">
        <v>20136.580000000027</v>
      </c>
      <c r="C619" s="129">
        <v>11836.410000000034</v>
      </c>
      <c r="D619" s="129">
        <v>11976.759999999986</v>
      </c>
      <c r="E619" s="129">
        <v>20540.460000000003</v>
      </c>
      <c r="F619" s="129">
        <v>13000.060000000003</v>
      </c>
      <c r="G619" s="129">
        <v>8599.5099999999948</v>
      </c>
      <c r="H619" s="129">
        <v>8088.9299999999985</v>
      </c>
      <c r="I619" s="129">
        <v>11889.800000000003</v>
      </c>
      <c r="J619" s="129">
        <v>12923.019999999984</v>
      </c>
      <c r="K619" s="129">
        <v>14289.300000000003</v>
      </c>
      <c r="L619" s="129">
        <v>17694.090000000047</v>
      </c>
      <c r="M619" s="129">
        <v>19211.889999999974</v>
      </c>
      <c r="N619" s="167">
        <v>170186.81000000006</v>
      </c>
    </row>
    <row r="620" spans="1:14" ht="33" customHeight="1" thickBot="1" x14ac:dyDescent="0.25">
      <c r="A620" s="80" t="s">
        <v>255</v>
      </c>
      <c r="B620" s="129">
        <v>360</v>
      </c>
      <c r="C620" s="129">
        <v>30</v>
      </c>
      <c r="D620" s="129">
        <v>30</v>
      </c>
      <c r="E620" s="129">
        <v>90</v>
      </c>
      <c r="F620" s="129">
        <v>300</v>
      </c>
      <c r="G620" s="129">
        <v>60</v>
      </c>
      <c r="H620" s="129">
        <v>120</v>
      </c>
      <c r="I620" s="129">
        <v>0</v>
      </c>
      <c r="J620" s="129">
        <v>0</v>
      </c>
      <c r="K620" s="129">
        <v>0</v>
      </c>
      <c r="L620" s="129">
        <v>0</v>
      </c>
      <c r="M620" s="129">
        <v>0</v>
      </c>
      <c r="N620" s="167">
        <v>990</v>
      </c>
    </row>
    <row r="621" spans="1:14" ht="33" customHeight="1" thickBot="1" x14ac:dyDescent="0.25">
      <c r="A621" s="132" t="s">
        <v>336</v>
      </c>
      <c r="B621" s="133">
        <v>0</v>
      </c>
      <c r="C621" s="133">
        <v>0</v>
      </c>
      <c r="D621" s="133">
        <v>0</v>
      </c>
      <c r="E621" s="133">
        <v>0</v>
      </c>
      <c r="F621" s="133">
        <v>0</v>
      </c>
      <c r="G621" s="133">
        <v>0</v>
      </c>
      <c r="H621" s="133">
        <v>0</v>
      </c>
      <c r="I621" s="133">
        <v>0</v>
      </c>
      <c r="J621" s="133">
        <v>0</v>
      </c>
      <c r="K621" s="133">
        <v>0</v>
      </c>
      <c r="L621" s="133">
        <v>0</v>
      </c>
      <c r="M621" s="133">
        <v>0</v>
      </c>
      <c r="N621" s="133">
        <v>0</v>
      </c>
    </row>
    <row r="622" spans="1:14" ht="33" customHeight="1" x14ac:dyDescent="0.2">
      <c r="A622" s="80" t="s">
        <v>337</v>
      </c>
      <c r="B622" s="129">
        <v>0</v>
      </c>
      <c r="C622" s="129">
        <v>0</v>
      </c>
      <c r="D622" s="129">
        <v>0</v>
      </c>
      <c r="E622" s="129">
        <v>0</v>
      </c>
      <c r="F622" s="129">
        <v>0</v>
      </c>
      <c r="G622" s="129">
        <v>0</v>
      </c>
      <c r="H622" s="129">
        <v>0</v>
      </c>
      <c r="I622" s="129">
        <v>0</v>
      </c>
      <c r="J622" s="129">
        <v>0</v>
      </c>
      <c r="K622" s="129">
        <v>0</v>
      </c>
      <c r="L622" s="129">
        <v>0</v>
      </c>
      <c r="M622" s="129">
        <v>0</v>
      </c>
      <c r="N622" s="167">
        <v>0</v>
      </c>
    </row>
    <row r="623" spans="1:14" ht="33" customHeight="1" x14ac:dyDescent="0.2">
      <c r="A623" s="80" t="s">
        <v>338</v>
      </c>
      <c r="B623" s="129">
        <v>0</v>
      </c>
      <c r="C623" s="129">
        <v>0</v>
      </c>
      <c r="D623" s="129">
        <v>0</v>
      </c>
      <c r="E623" s="129">
        <v>0</v>
      </c>
      <c r="F623" s="129">
        <v>0</v>
      </c>
      <c r="G623" s="129">
        <v>0</v>
      </c>
      <c r="H623" s="129">
        <v>0</v>
      </c>
      <c r="I623" s="129">
        <v>0</v>
      </c>
      <c r="J623" s="129">
        <v>0</v>
      </c>
      <c r="K623" s="129">
        <v>0</v>
      </c>
      <c r="L623" s="129">
        <v>0</v>
      </c>
      <c r="M623" s="129">
        <v>0</v>
      </c>
      <c r="N623" s="167">
        <v>0</v>
      </c>
    </row>
    <row r="624" spans="1:14" ht="33" customHeight="1" thickBot="1" x14ac:dyDescent="0.25">
      <c r="A624" s="80" t="s">
        <v>255</v>
      </c>
      <c r="B624" s="129">
        <v>0</v>
      </c>
      <c r="C624" s="129">
        <v>0</v>
      </c>
      <c r="D624" s="129">
        <v>0</v>
      </c>
      <c r="E624" s="129">
        <v>0</v>
      </c>
      <c r="F624" s="129">
        <v>0</v>
      </c>
      <c r="G624" s="129">
        <v>0</v>
      </c>
      <c r="H624" s="129">
        <v>0</v>
      </c>
      <c r="I624" s="129">
        <v>0</v>
      </c>
      <c r="J624" s="129">
        <v>0</v>
      </c>
      <c r="K624" s="129">
        <v>0</v>
      </c>
      <c r="L624" s="129">
        <v>0</v>
      </c>
      <c r="M624" s="129">
        <v>0</v>
      </c>
      <c r="N624" s="167">
        <v>0</v>
      </c>
    </row>
    <row r="625" spans="1:14" ht="33" customHeight="1" thickBot="1" x14ac:dyDescent="0.25">
      <c r="A625" s="132" t="s">
        <v>339</v>
      </c>
      <c r="B625" s="133">
        <v>7113</v>
      </c>
      <c r="C625" s="133">
        <v>5448</v>
      </c>
      <c r="D625" s="133">
        <v>9659</v>
      </c>
      <c r="E625" s="133">
        <v>9037</v>
      </c>
      <c r="F625" s="133">
        <v>7687</v>
      </c>
      <c r="G625" s="133">
        <v>5484</v>
      </c>
      <c r="H625" s="133">
        <v>6749.08</v>
      </c>
      <c r="I625" s="133">
        <v>7089</v>
      </c>
      <c r="J625" s="133">
        <v>4102.0599999999995</v>
      </c>
      <c r="K625" s="133">
        <v>7016</v>
      </c>
      <c r="L625" s="133">
        <v>6571</v>
      </c>
      <c r="M625" s="133">
        <v>4008</v>
      </c>
      <c r="N625" s="133">
        <v>79963.14</v>
      </c>
    </row>
    <row r="626" spans="1:14" ht="33" customHeight="1" thickBot="1" x14ac:dyDescent="0.25">
      <c r="A626" s="81" t="s">
        <v>339</v>
      </c>
      <c r="B626" s="138">
        <v>7113</v>
      </c>
      <c r="C626" s="138">
        <v>5448</v>
      </c>
      <c r="D626" s="138">
        <v>9659</v>
      </c>
      <c r="E626" s="138">
        <v>9037</v>
      </c>
      <c r="F626" s="138">
        <v>7687</v>
      </c>
      <c r="G626" s="138">
        <v>5484</v>
      </c>
      <c r="H626" s="138">
        <v>6749.08</v>
      </c>
      <c r="I626" s="138">
        <v>7089</v>
      </c>
      <c r="J626" s="138">
        <v>4102.0599999999995</v>
      </c>
      <c r="K626" s="138">
        <v>7016</v>
      </c>
      <c r="L626" s="138">
        <v>6571</v>
      </c>
      <c r="M626" s="138">
        <v>4008</v>
      </c>
      <c r="N626" s="168">
        <v>79963.14</v>
      </c>
    </row>
    <row r="627" spans="1:14" ht="33" customHeight="1" thickBot="1" x14ac:dyDescent="0.25">
      <c r="A627" s="169" t="s">
        <v>250</v>
      </c>
      <c r="B627" s="141">
        <v>208863.18000000011</v>
      </c>
      <c r="C627" s="141">
        <v>176741.21000000011</v>
      </c>
      <c r="D627" s="141">
        <v>130834.29999999994</v>
      </c>
      <c r="E627" s="141">
        <v>173488.91000000012</v>
      </c>
      <c r="F627" s="141">
        <v>226003.90999999989</v>
      </c>
      <c r="G627" s="141">
        <v>245722.97999999998</v>
      </c>
      <c r="H627" s="141">
        <v>247120.25000000035</v>
      </c>
      <c r="I627" s="141">
        <v>253450.59999999998</v>
      </c>
      <c r="J627" s="141">
        <v>257510.00000000009</v>
      </c>
      <c r="K627" s="141">
        <v>266443.71000000008</v>
      </c>
      <c r="L627" s="141">
        <v>252916.41000000012</v>
      </c>
      <c r="M627" s="141">
        <v>216313.14999999988</v>
      </c>
      <c r="N627" s="141">
        <v>2655408.6100000008</v>
      </c>
    </row>
    <row r="628" spans="1:14" ht="33" customHeight="1" x14ac:dyDescent="0.2"/>
    <row r="629" spans="1:14" ht="33" customHeight="1" x14ac:dyDescent="0.2">
      <c r="A629" s="85"/>
    </row>
    <row r="630" spans="1:14" ht="33" customHeight="1" x14ac:dyDescent="0.2"/>
    <row r="631" spans="1:14" ht="12.75" customHeight="1" x14ac:dyDescent="0.2">
      <c r="A631" s="204"/>
      <c r="B631" s="204"/>
      <c r="C631" s="204"/>
      <c r="D631" s="204"/>
      <c r="E631" s="204"/>
      <c r="F631" s="204"/>
      <c r="G631" s="204"/>
      <c r="H631" s="204"/>
      <c r="I631" s="204"/>
      <c r="J631" s="204"/>
      <c r="K631" s="204"/>
      <c r="L631" s="204"/>
      <c r="M631" s="204"/>
      <c r="N631" s="204"/>
    </row>
    <row r="632" spans="1:14" ht="12.75" customHeight="1" x14ac:dyDescent="0.2">
      <c r="A632" s="2"/>
    </row>
  </sheetData>
  <mergeCells count="8">
    <mergeCell ref="A527:N528"/>
    <mergeCell ref="A631:N631"/>
    <mergeCell ref="A2:N2"/>
    <mergeCell ref="A12:N13"/>
    <mergeCell ref="A115:N116"/>
    <mergeCell ref="A218:N219"/>
    <mergeCell ref="A321:N322"/>
    <mergeCell ref="A424:N425"/>
  </mergeCells>
  <hyperlinks>
    <hyperlink ref="A4" location="'2021'!A12" display="1 - FERROEXPRESO PAMPEANO S.A."/>
    <hyperlink ref="A5" location="'2021'!A115" display="2 - NUEVO CENTRAL ARGENTINO S.A."/>
    <hyperlink ref="A6" location="'2021'!A218" display="3 - FERROSUR ROCA S.A."/>
    <hyperlink ref="A8" location="'2021'!A424" display="5 - BELGRANO CARGAS Y LOGÍSTICA S.A. - Línea Urquiza"/>
    <hyperlink ref="A7" location="'2021'!A321" display="4 - BELGRANO CARGAS Y LOGÍSTICA S.A. - Línea San Martín "/>
    <hyperlink ref="A9" location="'2021'!A527" display="6 - BELGRANO CARGAS Y LOGÍSTICA S.A. - Línea Belgrano"/>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2"/>
  <sheetViews>
    <sheetView showGridLines="0" showRowColHeaders="0" view="pageLayout" topLeftCell="F1" zoomScaleNormal="100" workbookViewId="0"/>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200" t="s">
        <v>213</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01" t="s">
        <v>0</v>
      </c>
      <c r="B4" s="202"/>
      <c r="C4" s="202"/>
      <c r="D4" s="203"/>
      <c r="E4" s="17"/>
      <c r="F4" s="17"/>
      <c r="G4" s="17"/>
      <c r="H4" s="17"/>
      <c r="I4" s="17"/>
      <c r="J4" s="17"/>
      <c r="K4" s="17"/>
      <c r="L4" s="17"/>
      <c r="M4" s="17"/>
      <c r="N4" s="18"/>
    </row>
    <row r="5" spans="1:14" ht="24.95" customHeight="1" thickTop="1" thickBot="1" x14ac:dyDescent="0.25">
      <c r="A5" s="201" t="s">
        <v>31</v>
      </c>
      <c r="B5" s="202"/>
      <c r="C5" s="202"/>
      <c r="D5" s="203"/>
      <c r="E5" s="17"/>
      <c r="F5" s="17"/>
      <c r="G5" s="17"/>
      <c r="H5" s="17"/>
      <c r="I5" s="17"/>
      <c r="J5" s="17"/>
      <c r="K5" s="17"/>
      <c r="L5" s="17"/>
      <c r="M5" s="17"/>
      <c r="N5" s="18"/>
    </row>
    <row r="6" spans="1:14" ht="24.95" customHeight="1" thickTop="1" thickBot="1" x14ac:dyDescent="0.25">
      <c r="A6" s="201" t="s">
        <v>50</v>
      </c>
      <c r="B6" s="202"/>
      <c r="C6" s="202"/>
      <c r="D6" s="203"/>
      <c r="E6" s="17"/>
      <c r="F6" s="17"/>
      <c r="G6" s="17"/>
      <c r="H6" s="17"/>
      <c r="I6" s="17"/>
      <c r="J6" s="17"/>
      <c r="K6" s="17"/>
      <c r="L6" s="17"/>
      <c r="M6" s="17"/>
      <c r="N6" s="18"/>
    </row>
    <row r="7" spans="1:14" ht="24.95" customHeight="1" thickTop="1" thickBot="1" x14ac:dyDescent="0.25">
      <c r="A7" s="201" t="s">
        <v>116</v>
      </c>
      <c r="B7" s="202"/>
      <c r="C7" s="202"/>
      <c r="D7" s="203"/>
      <c r="E7" s="17"/>
      <c r="F7" s="17"/>
      <c r="G7" s="17"/>
      <c r="H7" s="17"/>
      <c r="I7" s="17"/>
      <c r="J7" s="17"/>
      <c r="K7" s="17"/>
      <c r="L7" s="17"/>
      <c r="M7" s="17"/>
      <c r="N7" s="18"/>
    </row>
    <row r="8" spans="1:14" ht="24.95" customHeight="1" thickTop="1" thickBot="1" x14ac:dyDescent="0.25">
      <c r="A8" s="201" t="s">
        <v>117</v>
      </c>
      <c r="B8" s="202"/>
      <c r="C8" s="202"/>
      <c r="D8" s="203"/>
      <c r="E8" s="17"/>
      <c r="F8" s="17"/>
      <c r="G8" s="17"/>
      <c r="H8" s="17"/>
      <c r="I8" s="17"/>
      <c r="J8" s="17"/>
      <c r="K8" s="17"/>
      <c r="L8" s="17"/>
      <c r="M8" s="17"/>
      <c r="N8" s="18"/>
    </row>
    <row r="9" spans="1:14" ht="24.95" customHeight="1" thickTop="1" thickBot="1" x14ac:dyDescent="0.25">
      <c r="A9" s="201" t="s">
        <v>225</v>
      </c>
      <c r="B9" s="202"/>
      <c r="C9" s="202"/>
      <c r="D9" s="203"/>
      <c r="E9" s="17"/>
      <c r="F9" s="17"/>
      <c r="G9" s="17"/>
      <c r="H9" s="17"/>
      <c r="I9" s="17"/>
      <c r="J9" s="17"/>
      <c r="K9" s="17"/>
      <c r="L9" s="17"/>
      <c r="M9" s="17"/>
      <c r="N9" s="18"/>
    </row>
    <row r="10" spans="1:14" ht="24.95" customHeight="1" thickTop="1" thickBot="1" x14ac:dyDescent="0.25">
      <c r="A10" s="201" t="s">
        <v>90</v>
      </c>
      <c r="B10" s="202"/>
      <c r="C10" s="202"/>
      <c r="D10" s="203"/>
      <c r="E10" s="17"/>
      <c r="F10" s="17"/>
      <c r="G10" s="17"/>
      <c r="H10" s="17"/>
      <c r="I10" s="17"/>
      <c r="J10" s="17"/>
      <c r="K10" s="17"/>
      <c r="L10" s="17"/>
      <c r="M10" s="17"/>
      <c r="N10" s="18"/>
    </row>
    <row r="11" spans="1:14" ht="12.75" customHeight="1" thickTop="1" x14ac:dyDescent="0.2"/>
    <row r="12" spans="1:14" ht="12.75" customHeight="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198" t="s">
        <v>32</v>
      </c>
      <c r="B17" s="209">
        <v>2154</v>
      </c>
      <c r="C17" s="209">
        <v>4952</v>
      </c>
      <c r="D17" s="209">
        <v>31528</v>
      </c>
      <c r="E17" s="209">
        <v>33239</v>
      </c>
      <c r="F17" s="209">
        <v>31686</v>
      </c>
      <c r="G17" s="209">
        <v>31512</v>
      </c>
      <c r="H17" s="209">
        <v>33191</v>
      </c>
      <c r="I17" s="209">
        <v>18961</v>
      </c>
      <c r="J17" s="209">
        <v>17258</v>
      </c>
      <c r="K17" s="209">
        <v>26577</v>
      </c>
      <c r="L17" s="209">
        <v>18811</v>
      </c>
      <c r="M17" s="209">
        <v>12998</v>
      </c>
      <c r="N17" s="211">
        <f>SUM(B17:M17)</f>
        <v>262867</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198" t="s">
        <v>118</v>
      </c>
      <c r="B19" s="209"/>
      <c r="C19" s="209"/>
      <c r="D19" s="209"/>
      <c r="E19" s="209"/>
      <c r="F19" s="209"/>
      <c r="G19" s="209"/>
      <c r="H19" s="209"/>
      <c r="I19" s="209"/>
      <c r="J19" s="209"/>
      <c r="K19" s="209"/>
      <c r="L19" s="209"/>
      <c r="M19" s="209"/>
      <c r="N19" s="211"/>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198" t="s">
        <v>14</v>
      </c>
      <c r="B21" s="209"/>
      <c r="C21" s="209"/>
      <c r="D21" s="209">
        <v>2367</v>
      </c>
      <c r="E21" s="209">
        <v>282</v>
      </c>
      <c r="F21" s="209"/>
      <c r="G21" s="209">
        <v>443</v>
      </c>
      <c r="H21" s="209">
        <v>3910</v>
      </c>
      <c r="I21" s="209">
        <v>2839</v>
      </c>
      <c r="J21" s="209"/>
      <c r="K21" s="209"/>
      <c r="L21" s="209">
        <v>1428</v>
      </c>
      <c r="M21" s="209">
        <v>19665</v>
      </c>
      <c r="N21" s="211">
        <f t="shared" ref="N21:N39" si="0">SUM(B21:M21)</f>
        <v>30934</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198" t="s">
        <v>18</v>
      </c>
      <c r="B23" s="209"/>
      <c r="C23" s="209">
        <v>12398</v>
      </c>
      <c r="D23" s="209">
        <v>84683</v>
      </c>
      <c r="E23" s="209">
        <v>74186</v>
      </c>
      <c r="F23" s="209">
        <v>42531</v>
      </c>
      <c r="G23" s="209">
        <v>70267</v>
      </c>
      <c r="H23" s="209">
        <v>71219</v>
      </c>
      <c r="I23" s="209">
        <v>36664</v>
      </c>
      <c r="J23" s="209">
        <v>33181</v>
      </c>
      <c r="K23" s="209">
        <v>55408</v>
      </c>
      <c r="L23" s="209">
        <v>20798</v>
      </c>
      <c r="M23" s="209">
        <v>9678</v>
      </c>
      <c r="N23" s="211">
        <f t="shared" si="0"/>
        <v>511013</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198" t="s">
        <v>24</v>
      </c>
      <c r="B25" s="209">
        <v>27993</v>
      </c>
      <c r="C25" s="209">
        <v>22567</v>
      </c>
      <c r="D25" s="209">
        <v>18054</v>
      </c>
      <c r="E25" s="209">
        <v>37657</v>
      </c>
      <c r="F25" s="209">
        <v>37354</v>
      </c>
      <c r="G25" s="209">
        <v>32299</v>
      </c>
      <c r="H25" s="209">
        <v>40465</v>
      </c>
      <c r="I25" s="209">
        <v>12822</v>
      </c>
      <c r="J25" s="209">
        <v>10457</v>
      </c>
      <c r="K25" s="209">
        <v>36095</v>
      </c>
      <c r="L25" s="209">
        <v>14803</v>
      </c>
      <c r="M25" s="209">
        <v>604</v>
      </c>
      <c r="N25" s="211">
        <f t="shared" si="0"/>
        <v>291170</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198" t="s">
        <v>15</v>
      </c>
      <c r="B27" s="209"/>
      <c r="C27" s="209">
        <v>1411</v>
      </c>
      <c r="D27" s="209">
        <v>19091</v>
      </c>
      <c r="E27" s="209">
        <v>85969</v>
      </c>
      <c r="F27" s="209">
        <v>117368</v>
      </c>
      <c r="G27" s="209">
        <v>50463</v>
      </c>
      <c r="H27" s="209">
        <v>33197</v>
      </c>
      <c r="I27" s="209">
        <v>8964</v>
      </c>
      <c r="J27" s="209">
        <v>6413</v>
      </c>
      <c r="K27" s="209">
        <v>4470</v>
      </c>
      <c r="L27" s="209">
        <v>3263</v>
      </c>
      <c r="M27" s="209">
        <v>4532</v>
      </c>
      <c r="N27" s="211">
        <f t="shared" si="0"/>
        <v>335141</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198" t="s">
        <v>25</v>
      </c>
      <c r="B29" s="209"/>
      <c r="C29" s="209"/>
      <c r="D29" s="209">
        <v>4150</v>
      </c>
      <c r="E29" s="209">
        <v>8111</v>
      </c>
      <c r="F29" s="209">
        <v>3041</v>
      </c>
      <c r="G29" s="209">
        <v>9484</v>
      </c>
      <c r="H29" s="209">
        <v>5471</v>
      </c>
      <c r="I29" s="209">
        <v>9595</v>
      </c>
      <c r="J29" s="209">
        <v>4018</v>
      </c>
      <c r="K29" s="209">
        <v>4106</v>
      </c>
      <c r="L29" s="209">
        <v>4103</v>
      </c>
      <c r="M29" s="209">
        <v>6449</v>
      </c>
      <c r="N29" s="211">
        <f t="shared" si="0"/>
        <v>58528</v>
      </c>
    </row>
    <row r="30" spans="1:14" ht="12.75" customHeight="1" thickBot="1" x14ac:dyDescent="0.25">
      <c r="A30" s="199"/>
      <c r="B30" s="210"/>
      <c r="C30" s="210"/>
      <c r="D30" s="210"/>
      <c r="E30" s="210"/>
      <c r="F30" s="210"/>
      <c r="G30" s="210"/>
      <c r="H30" s="210"/>
      <c r="I30" s="210"/>
      <c r="J30" s="210"/>
      <c r="K30" s="210"/>
      <c r="L30" s="210"/>
      <c r="M30" s="210"/>
      <c r="N30" s="212"/>
    </row>
    <row r="31" spans="1:14" ht="12.75" customHeight="1" x14ac:dyDescent="0.2">
      <c r="A31" s="198" t="s">
        <v>19</v>
      </c>
      <c r="B31" s="209"/>
      <c r="C31" s="209"/>
      <c r="D31" s="209"/>
      <c r="E31" s="209"/>
      <c r="F31" s="209">
        <v>23608</v>
      </c>
      <c r="G31" s="209">
        <v>50149</v>
      </c>
      <c r="H31" s="209">
        <v>14361</v>
      </c>
      <c r="I31" s="209">
        <v>7410</v>
      </c>
      <c r="J31" s="209">
        <v>2710</v>
      </c>
      <c r="K31" s="209">
        <v>201</v>
      </c>
      <c r="L31" s="209">
        <v>27564</v>
      </c>
      <c r="M31" s="209">
        <v>12418</v>
      </c>
      <c r="N31" s="211">
        <f t="shared" si="0"/>
        <v>138421</v>
      </c>
    </row>
    <row r="32" spans="1:14" ht="12.75" customHeight="1" thickBot="1" x14ac:dyDescent="0.25">
      <c r="A32" s="199"/>
      <c r="B32" s="210"/>
      <c r="C32" s="210"/>
      <c r="D32" s="210"/>
      <c r="E32" s="210"/>
      <c r="F32" s="210"/>
      <c r="G32" s="210"/>
      <c r="H32" s="210"/>
      <c r="I32" s="210"/>
      <c r="J32" s="210"/>
      <c r="K32" s="210"/>
      <c r="L32" s="210"/>
      <c r="M32" s="210"/>
      <c r="N32" s="212"/>
    </row>
    <row r="33" spans="1:14" ht="12.75" customHeight="1" x14ac:dyDescent="0.2">
      <c r="A33" s="198" t="s">
        <v>23</v>
      </c>
      <c r="B33" s="209"/>
      <c r="C33" s="209"/>
      <c r="D33" s="209"/>
      <c r="E33" s="209"/>
      <c r="F33" s="209">
        <v>3984</v>
      </c>
      <c r="G33" s="209"/>
      <c r="H33" s="209"/>
      <c r="I33" s="209">
        <v>34387</v>
      </c>
      <c r="J33" s="209">
        <v>43303</v>
      </c>
      <c r="K33" s="209">
        <v>23250</v>
      </c>
      <c r="L33" s="209">
        <v>31798</v>
      </c>
      <c r="M33" s="209">
        <v>31365</v>
      </c>
      <c r="N33" s="211">
        <f t="shared" si="0"/>
        <v>168087</v>
      </c>
    </row>
    <row r="34" spans="1:14" ht="12.75" customHeight="1" thickBot="1" x14ac:dyDescent="0.25">
      <c r="A34" s="199"/>
      <c r="B34" s="210"/>
      <c r="C34" s="210"/>
      <c r="D34" s="210"/>
      <c r="E34" s="210"/>
      <c r="F34" s="210"/>
      <c r="G34" s="210"/>
      <c r="H34" s="210"/>
      <c r="I34" s="210"/>
      <c r="J34" s="210"/>
      <c r="K34" s="210"/>
      <c r="L34" s="210"/>
      <c r="M34" s="210"/>
      <c r="N34" s="212"/>
    </row>
    <row r="35" spans="1:14" ht="12.75" customHeight="1" x14ac:dyDescent="0.2">
      <c r="A35" s="198" t="s">
        <v>17</v>
      </c>
      <c r="B35" s="209"/>
      <c r="C35" s="209"/>
      <c r="D35" s="209"/>
      <c r="E35" s="209"/>
      <c r="F35" s="209"/>
      <c r="G35" s="209"/>
      <c r="H35" s="209">
        <v>1506</v>
      </c>
      <c r="I35" s="209"/>
      <c r="J35" s="209"/>
      <c r="K35" s="209"/>
      <c r="L35" s="209"/>
      <c r="M35" s="209"/>
      <c r="N35" s="211">
        <f t="shared" si="0"/>
        <v>1506</v>
      </c>
    </row>
    <row r="36" spans="1:14" ht="12.75" customHeight="1" thickBot="1" x14ac:dyDescent="0.25">
      <c r="A36" s="199"/>
      <c r="B36" s="210"/>
      <c r="C36" s="210"/>
      <c r="D36" s="210"/>
      <c r="E36" s="210"/>
      <c r="F36" s="210"/>
      <c r="G36" s="210"/>
      <c r="H36" s="210"/>
      <c r="I36" s="210"/>
      <c r="J36" s="210"/>
      <c r="K36" s="210"/>
      <c r="L36" s="210"/>
      <c r="M36" s="210"/>
      <c r="N36" s="212"/>
    </row>
    <row r="37" spans="1:14" ht="12.75" customHeight="1" x14ac:dyDescent="0.2">
      <c r="A37" s="198" t="s">
        <v>16</v>
      </c>
      <c r="B37" s="209">
        <v>194667</v>
      </c>
      <c r="C37" s="209">
        <v>180827</v>
      </c>
      <c r="D37" s="209">
        <v>197269</v>
      </c>
      <c r="E37" s="209">
        <v>63983</v>
      </c>
      <c r="F37" s="209">
        <v>58606</v>
      </c>
      <c r="G37" s="209">
        <v>41766</v>
      </c>
      <c r="H37" s="209">
        <v>46796</v>
      </c>
      <c r="I37" s="209">
        <v>12073</v>
      </c>
      <c r="J37" s="209">
        <v>1807</v>
      </c>
      <c r="K37" s="209">
        <v>215</v>
      </c>
      <c r="L37" s="209"/>
      <c r="M37" s="209">
        <v>166742</v>
      </c>
      <c r="N37" s="211">
        <f t="shared" si="0"/>
        <v>964751</v>
      </c>
    </row>
    <row r="38" spans="1:14" ht="12.75" customHeight="1" thickBot="1" x14ac:dyDescent="0.25">
      <c r="A38" s="199"/>
      <c r="B38" s="210"/>
      <c r="C38" s="210"/>
      <c r="D38" s="210"/>
      <c r="E38" s="210"/>
      <c r="F38" s="210"/>
      <c r="G38" s="210"/>
      <c r="H38" s="210"/>
      <c r="I38" s="210"/>
      <c r="J38" s="210"/>
      <c r="K38" s="210"/>
      <c r="L38" s="210"/>
      <c r="M38" s="210"/>
      <c r="N38" s="212"/>
    </row>
    <row r="39" spans="1:14" ht="12.75" customHeight="1" x14ac:dyDescent="0.2">
      <c r="A39" s="198" t="s">
        <v>40</v>
      </c>
      <c r="B39" s="209"/>
      <c r="C39" s="209"/>
      <c r="D39" s="209"/>
      <c r="E39" s="209"/>
      <c r="F39" s="209"/>
      <c r="G39" s="209"/>
      <c r="H39" s="209"/>
      <c r="I39" s="209"/>
      <c r="J39" s="209">
        <v>13004</v>
      </c>
      <c r="K39" s="209">
        <v>2728</v>
      </c>
      <c r="L39" s="209">
        <v>631</v>
      </c>
      <c r="M39" s="209">
        <v>950</v>
      </c>
      <c r="N39" s="211">
        <f t="shared" si="0"/>
        <v>17313</v>
      </c>
    </row>
    <row r="40" spans="1:14" ht="12.75" customHeight="1" thickBot="1" x14ac:dyDescent="0.25">
      <c r="A40" s="199"/>
      <c r="B40" s="210"/>
      <c r="C40" s="210"/>
      <c r="D40" s="210"/>
      <c r="E40" s="210"/>
      <c r="F40" s="210"/>
      <c r="G40" s="210"/>
      <c r="H40" s="210"/>
      <c r="I40" s="210"/>
      <c r="J40" s="210"/>
      <c r="K40" s="210"/>
      <c r="L40" s="210"/>
      <c r="M40" s="210"/>
      <c r="N40" s="212"/>
    </row>
    <row r="41" spans="1:14" ht="12.75" customHeight="1" x14ac:dyDescent="0.2">
      <c r="A41" s="198" t="s">
        <v>35</v>
      </c>
      <c r="B41" s="209"/>
      <c r="C41" s="209"/>
      <c r="D41" s="209"/>
      <c r="E41" s="209"/>
      <c r="F41" s="209"/>
      <c r="G41" s="209"/>
      <c r="H41" s="209"/>
      <c r="I41" s="209"/>
      <c r="J41" s="209"/>
      <c r="K41" s="209"/>
      <c r="L41" s="209"/>
      <c r="M41" s="209"/>
      <c r="N41" s="211"/>
    </row>
    <row r="42" spans="1:14" ht="12.75" customHeight="1" thickBot="1" x14ac:dyDescent="0.25">
      <c r="A42" s="199"/>
      <c r="B42" s="210"/>
      <c r="C42" s="210"/>
      <c r="D42" s="210"/>
      <c r="E42" s="210"/>
      <c r="F42" s="210"/>
      <c r="G42" s="210"/>
      <c r="H42" s="210"/>
      <c r="I42" s="210"/>
      <c r="J42" s="210"/>
      <c r="K42" s="210"/>
      <c r="L42" s="210"/>
      <c r="M42" s="210"/>
      <c r="N42" s="212"/>
    </row>
    <row r="43" spans="1:14" ht="12.75" customHeight="1" x14ac:dyDescent="0.2">
      <c r="A43" s="198" t="s">
        <v>119</v>
      </c>
      <c r="B43" s="209"/>
      <c r="C43" s="209"/>
      <c r="D43" s="209">
        <v>1807</v>
      </c>
      <c r="E43" s="209">
        <v>3087</v>
      </c>
      <c r="F43" s="209">
        <v>2737</v>
      </c>
      <c r="G43" s="209">
        <v>3145</v>
      </c>
      <c r="H43" s="209">
        <v>3900</v>
      </c>
      <c r="I43" s="209">
        <v>2154</v>
      </c>
      <c r="J43" s="209">
        <v>1889</v>
      </c>
      <c r="K43" s="209">
        <v>2971</v>
      </c>
      <c r="L43" s="209">
        <v>2289</v>
      </c>
      <c r="M43" s="209">
        <v>2661</v>
      </c>
      <c r="N43" s="211">
        <f>SUM(B43:M43)</f>
        <v>26640</v>
      </c>
    </row>
    <row r="44" spans="1:14" ht="12.75" customHeight="1" thickBot="1" x14ac:dyDescent="0.25">
      <c r="A44" s="199"/>
      <c r="B44" s="210"/>
      <c r="C44" s="210"/>
      <c r="D44" s="210"/>
      <c r="E44" s="210"/>
      <c r="F44" s="210"/>
      <c r="G44" s="210"/>
      <c r="H44" s="210"/>
      <c r="I44" s="210"/>
      <c r="J44" s="210"/>
      <c r="K44" s="210"/>
      <c r="L44" s="210"/>
      <c r="M44" s="210"/>
      <c r="N44" s="212"/>
    </row>
    <row r="45" spans="1:14" ht="12.75" customHeight="1" x14ac:dyDescent="0.2">
      <c r="A45" s="198" t="s">
        <v>106</v>
      </c>
      <c r="B45" s="209"/>
      <c r="C45" s="209"/>
      <c r="D45" s="209"/>
      <c r="E45" s="209">
        <v>2183</v>
      </c>
      <c r="F45" s="209">
        <v>2887</v>
      </c>
      <c r="G45" s="209">
        <v>4486</v>
      </c>
      <c r="H45" s="209">
        <v>3691</v>
      </c>
      <c r="I45" s="209">
        <v>5149</v>
      </c>
      <c r="J45" s="209">
        <v>6797</v>
      </c>
      <c r="K45" s="209">
        <v>6276</v>
      </c>
      <c r="L45" s="209">
        <v>6142</v>
      </c>
      <c r="M45" s="209">
        <v>7658</v>
      </c>
      <c r="N45" s="211">
        <f>SUM(B45:M45)</f>
        <v>45269</v>
      </c>
    </row>
    <row r="46" spans="1:14" ht="12.75" customHeight="1" thickBot="1" x14ac:dyDescent="0.25">
      <c r="A46" s="199"/>
      <c r="B46" s="210"/>
      <c r="C46" s="210"/>
      <c r="D46" s="210"/>
      <c r="E46" s="210"/>
      <c r="F46" s="210"/>
      <c r="G46" s="210"/>
      <c r="H46" s="210"/>
      <c r="I46" s="210"/>
      <c r="J46" s="210"/>
      <c r="K46" s="210"/>
      <c r="L46" s="210"/>
      <c r="M46" s="210"/>
      <c r="N46" s="212"/>
    </row>
    <row r="47" spans="1:14" ht="12.75" customHeight="1" x14ac:dyDescent="0.2">
      <c r="A47" s="198" t="s">
        <v>127</v>
      </c>
      <c r="B47" s="209"/>
      <c r="C47" s="209"/>
      <c r="D47" s="209">
        <v>1729</v>
      </c>
      <c r="E47" s="209">
        <v>1813</v>
      </c>
      <c r="F47" s="209">
        <v>3471</v>
      </c>
      <c r="G47" s="209">
        <v>3163</v>
      </c>
      <c r="H47" s="209">
        <v>2131</v>
      </c>
      <c r="I47" s="209">
        <v>2035</v>
      </c>
      <c r="J47" s="209">
        <v>1037</v>
      </c>
      <c r="K47" s="209">
        <v>873</v>
      </c>
      <c r="L47" s="209"/>
      <c r="M47" s="209"/>
      <c r="N47" s="211">
        <f>SUM(B47:M47)</f>
        <v>16252</v>
      </c>
    </row>
    <row r="48" spans="1:14"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198" t="s">
        <v>38</v>
      </c>
      <c r="B49" s="209"/>
      <c r="C49" s="209"/>
      <c r="D49" s="209"/>
      <c r="E49" s="209"/>
      <c r="F49" s="209">
        <v>173</v>
      </c>
      <c r="G49" s="209">
        <v>66</v>
      </c>
      <c r="H49" s="209">
        <v>33</v>
      </c>
      <c r="I49" s="209"/>
      <c r="J49" s="209">
        <v>90</v>
      </c>
      <c r="K49" s="209">
        <v>22</v>
      </c>
      <c r="L49" s="209">
        <v>940</v>
      </c>
      <c r="M49" s="209"/>
      <c r="N49" s="211">
        <f>SUM(B49:M49)</f>
        <v>1324</v>
      </c>
    </row>
    <row r="50" spans="1:14" ht="12.75" customHeight="1" thickBot="1" x14ac:dyDescent="0.25">
      <c r="A50" s="199"/>
      <c r="B50" s="210"/>
      <c r="C50" s="210"/>
      <c r="D50" s="210"/>
      <c r="E50" s="210"/>
      <c r="F50" s="210"/>
      <c r="G50" s="210"/>
      <c r="H50" s="210"/>
      <c r="I50" s="210"/>
      <c r="J50" s="210"/>
      <c r="K50" s="210"/>
      <c r="L50" s="210"/>
      <c r="M50" s="210"/>
      <c r="N50" s="212"/>
    </row>
    <row r="51" spans="1:14" ht="12.75" customHeight="1" x14ac:dyDescent="0.2">
      <c r="A51" s="198" t="s">
        <v>60</v>
      </c>
      <c r="B51" s="209">
        <v>17489</v>
      </c>
      <c r="C51" s="209">
        <v>15963</v>
      </c>
      <c r="D51" s="209"/>
      <c r="E51" s="209"/>
      <c r="F51" s="209"/>
      <c r="G51" s="209">
        <v>395</v>
      </c>
      <c r="H51" s="209">
        <v>180</v>
      </c>
      <c r="I51" s="209">
        <v>4109</v>
      </c>
      <c r="J51" s="209">
        <v>150</v>
      </c>
      <c r="K51" s="209">
        <v>539</v>
      </c>
      <c r="L51" s="209">
        <v>64</v>
      </c>
      <c r="M51" s="209">
        <v>1627</v>
      </c>
      <c r="N51" s="211">
        <f>SUM(B51:M51)</f>
        <v>40516</v>
      </c>
    </row>
    <row r="52" spans="1:14" ht="12.75" customHeight="1" thickBot="1" x14ac:dyDescent="0.25">
      <c r="A52" s="199"/>
      <c r="B52" s="210"/>
      <c r="C52" s="210"/>
      <c r="D52" s="210"/>
      <c r="E52" s="210"/>
      <c r="F52" s="210"/>
      <c r="G52" s="210"/>
      <c r="H52" s="210"/>
      <c r="I52" s="210"/>
      <c r="J52" s="210"/>
      <c r="K52" s="210"/>
      <c r="L52" s="210"/>
      <c r="M52" s="210"/>
      <c r="N52" s="212"/>
    </row>
    <row r="53" spans="1:14" ht="12.75" customHeight="1" x14ac:dyDescent="0.2">
      <c r="A53" s="205" t="s">
        <v>13</v>
      </c>
      <c r="B53" s="194">
        <f t="shared" ref="B53:M53" si="1">SUM(B17:B51)</f>
        <v>242303</v>
      </c>
      <c r="C53" s="194">
        <f t="shared" si="1"/>
        <v>238118</v>
      </c>
      <c r="D53" s="194">
        <f t="shared" si="1"/>
        <v>360678</v>
      </c>
      <c r="E53" s="194">
        <f t="shared" si="1"/>
        <v>310510</v>
      </c>
      <c r="F53" s="194">
        <f t="shared" si="1"/>
        <v>327446</v>
      </c>
      <c r="G53" s="194">
        <f t="shared" si="1"/>
        <v>297638</v>
      </c>
      <c r="H53" s="194">
        <f t="shared" si="1"/>
        <v>260051</v>
      </c>
      <c r="I53" s="194">
        <f t="shared" si="1"/>
        <v>157162</v>
      </c>
      <c r="J53" s="194">
        <f t="shared" si="1"/>
        <v>142114</v>
      </c>
      <c r="K53" s="194">
        <f t="shared" si="1"/>
        <v>163731</v>
      </c>
      <c r="L53" s="194">
        <f t="shared" si="1"/>
        <v>132634</v>
      </c>
      <c r="M53" s="194">
        <f t="shared" si="1"/>
        <v>277347</v>
      </c>
      <c r="N53" s="194">
        <f>SUM(B53:M53)</f>
        <v>2909732</v>
      </c>
    </row>
    <row r="54" spans="1:14" ht="12.75" customHeight="1" thickBot="1" x14ac:dyDescent="0.25">
      <c r="A54" s="206"/>
      <c r="B54" s="195"/>
      <c r="C54" s="195"/>
      <c r="D54" s="195"/>
      <c r="E54" s="195"/>
      <c r="F54" s="195"/>
      <c r="G54" s="195"/>
      <c r="H54" s="195"/>
      <c r="I54" s="195"/>
      <c r="J54" s="195"/>
      <c r="K54" s="195"/>
      <c r="L54" s="195"/>
      <c r="M54" s="195"/>
      <c r="N54" s="195"/>
    </row>
    <row r="55" spans="1:14" ht="12.75" customHeight="1" x14ac:dyDescent="0.2">
      <c r="B55" s="5"/>
      <c r="C55" s="5"/>
      <c r="D55" s="5"/>
      <c r="E55" s="5"/>
      <c r="F55" s="5"/>
      <c r="G55" s="5"/>
      <c r="H55" s="5"/>
      <c r="I55" s="5"/>
      <c r="J55" s="5"/>
      <c r="K55" s="5"/>
      <c r="L55" s="5"/>
      <c r="M55" s="5"/>
      <c r="N55" s="47"/>
    </row>
    <row r="56" spans="1:14" ht="12.75" customHeight="1" x14ac:dyDescent="0.2"/>
    <row r="57" spans="1:14" ht="12.75" customHeight="1" x14ac:dyDescent="0.2"/>
    <row r="58" spans="1:14" s="10" customFormat="1" ht="24.95" customHeight="1" x14ac:dyDescent="0.2">
      <c r="A58" s="204" t="s">
        <v>189</v>
      </c>
      <c r="B58" s="204"/>
      <c r="C58" s="204"/>
      <c r="D58" s="204"/>
      <c r="E58" s="204"/>
      <c r="F58" s="204"/>
      <c r="G58" s="204"/>
      <c r="H58" s="204"/>
      <c r="I58" s="204"/>
      <c r="J58" s="204"/>
      <c r="K58" s="204"/>
      <c r="L58" s="204"/>
      <c r="M58" s="204"/>
      <c r="N58" s="204"/>
    </row>
    <row r="59" spans="1:14" ht="12.75" customHeight="1" thickBot="1" x14ac:dyDescent="0.25">
      <c r="A59" s="20"/>
      <c r="F59" s="4"/>
    </row>
    <row r="60" spans="1:14" ht="12.75" customHeight="1" x14ac:dyDescent="0.2">
      <c r="A60" s="198"/>
      <c r="B60" s="198" t="s">
        <v>1</v>
      </c>
      <c r="C60" s="198" t="s">
        <v>2</v>
      </c>
      <c r="D60" s="198" t="s">
        <v>3</v>
      </c>
      <c r="E60" s="198" t="s">
        <v>4</v>
      </c>
      <c r="F60" s="198" t="s">
        <v>5</v>
      </c>
      <c r="G60" s="198" t="s">
        <v>6</v>
      </c>
      <c r="H60" s="198" t="s">
        <v>7</v>
      </c>
      <c r="I60" s="198" t="s">
        <v>8</v>
      </c>
      <c r="J60" s="198" t="s">
        <v>9</v>
      </c>
      <c r="K60" s="198" t="s">
        <v>10</v>
      </c>
      <c r="L60" s="198" t="s">
        <v>11</v>
      </c>
      <c r="M60" s="198" t="s">
        <v>12</v>
      </c>
      <c r="N60" s="196" t="s">
        <v>13</v>
      </c>
    </row>
    <row r="61" spans="1:14" ht="12.75" customHeight="1" thickBot="1" x14ac:dyDescent="0.25">
      <c r="A61" s="199"/>
      <c r="B61" s="199"/>
      <c r="C61" s="199"/>
      <c r="D61" s="199"/>
      <c r="E61" s="199"/>
      <c r="F61" s="199"/>
      <c r="G61" s="199"/>
      <c r="H61" s="199"/>
      <c r="I61" s="199"/>
      <c r="J61" s="199"/>
      <c r="K61" s="199"/>
      <c r="L61" s="199"/>
      <c r="M61" s="199"/>
      <c r="N61" s="197"/>
    </row>
    <row r="62" spans="1:14" ht="12.75" customHeight="1" x14ac:dyDescent="0.2">
      <c r="A62" s="198" t="s">
        <v>125</v>
      </c>
      <c r="B62" s="209">
        <v>23830</v>
      </c>
      <c r="C62" s="209">
        <v>17510</v>
      </c>
      <c r="D62" s="209">
        <v>16120</v>
      </c>
      <c r="E62" s="209">
        <v>16160</v>
      </c>
      <c r="F62" s="209">
        <v>25750</v>
      </c>
      <c r="G62" s="209">
        <v>11148</v>
      </c>
      <c r="H62" s="209">
        <v>14034</v>
      </c>
      <c r="I62" s="209">
        <v>15412</v>
      </c>
      <c r="J62" s="209">
        <v>19582</v>
      </c>
      <c r="K62" s="209">
        <v>16727</v>
      </c>
      <c r="L62" s="209">
        <v>15054</v>
      </c>
      <c r="M62" s="209">
        <v>7122</v>
      </c>
      <c r="N62" s="211">
        <f t="shared" ref="N62:N96" si="2">SUM(B62:M62)</f>
        <v>198449</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198" t="s">
        <v>33</v>
      </c>
      <c r="B64" s="209">
        <v>1322</v>
      </c>
      <c r="C64" s="209">
        <v>842</v>
      </c>
      <c r="D64" s="209">
        <v>489</v>
      </c>
      <c r="E64" s="209">
        <v>676</v>
      </c>
      <c r="F64" s="209">
        <v>494</v>
      </c>
      <c r="G64" s="209">
        <v>5017</v>
      </c>
      <c r="H64" s="209">
        <v>19586</v>
      </c>
      <c r="I64" s="209">
        <v>12864</v>
      </c>
      <c r="J64" s="209">
        <v>14584</v>
      </c>
      <c r="K64" s="209">
        <v>10923</v>
      </c>
      <c r="L64" s="209">
        <v>5523</v>
      </c>
      <c r="M64" s="209">
        <v>3233</v>
      </c>
      <c r="N64" s="211">
        <f t="shared" si="2"/>
        <v>75553</v>
      </c>
    </row>
    <row r="65" spans="1:14" ht="12.75" customHeight="1" thickBot="1" x14ac:dyDescent="0.25">
      <c r="A65" s="199"/>
      <c r="B65" s="210"/>
      <c r="C65" s="210"/>
      <c r="D65" s="210"/>
      <c r="E65" s="210"/>
      <c r="F65" s="210"/>
      <c r="G65" s="210"/>
      <c r="H65" s="210"/>
      <c r="I65" s="210"/>
      <c r="J65" s="210"/>
      <c r="K65" s="210"/>
      <c r="L65" s="210"/>
      <c r="M65" s="210"/>
      <c r="N65" s="212"/>
    </row>
    <row r="66" spans="1:14" ht="12.75" customHeight="1" x14ac:dyDescent="0.2">
      <c r="A66" s="198" t="s">
        <v>145</v>
      </c>
      <c r="B66" s="209">
        <v>106503</v>
      </c>
      <c r="C66" s="209">
        <v>77391</v>
      </c>
      <c r="D66" s="209">
        <v>91680</v>
      </c>
      <c r="E66" s="209">
        <v>63038</v>
      </c>
      <c r="F66" s="209">
        <v>123467</v>
      </c>
      <c r="G66" s="209">
        <v>120492</v>
      </c>
      <c r="H66" s="209">
        <v>127372</v>
      </c>
      <c r="I66" s="209">
        <v>132023</v>
      </c>
      <c r="J66" s="209">
        <v>117354</v>
      </c>
      <c r="K66" s="209">
        <v>168301</v>
      </c>
      <c r="L66" s="209">
        <v>118384</v>
      </c>
      <c r="M66" s="209">
        <v>92243</v>
      </c>
      <c r="N66" s="211">
        <f t="shared" si="2"/>
        <v>1338248</v>
      </c>
    </row>
    <row r="67" spans="1:14" ht="12.75" customHeight="1" thickBot="1" x14ac:dyDescent="0.25">
      <c r="A67" s="199"/>
      <c r="B67" s="210"/>
      <c r="C67" s="210"/>
      <c r="D67" s="210"/>
      <c r="E67" s="210"/>
      <c r="F67" s="210"/>
      <c r="G67" s="210"/>
      <c r="H67" s="210"/>
      <c r="I67" s="210"/>
      <c r="J67" s="210"/>
      <c r="K67" s="210"/>
      <c r="L67" s="210"/>
      <c r="M67" s="210"/>
      <c r="N67" s="212"/>
    </row>
    <row r="68" spans="1:14" ht="12.75" customHeight="1" x14ac:dyDescent="0.2">
      <c r="A68" s="198" t="s">
        <v>43</v>
      </c>
      <c r="B68" s="209">
        <v>34347</v>
      </c>
      <c r="C68" s="209">
        <v>43327</v>
      </c>
      <c r="D68" s="209">
        <v>111974</v>
      </c>
      <c r="E68" s="209">
        <v>131350</v>
      </c>
      <c r="F68" s="209">
        <v>151913</v>
      </c>
      <c r="G68" s="209">
        <v>114686</v>
      </c>
      <c r="H68" s="209">
        <v>69753</v>
      </c>
      <c r="I68" s="209">
        <v>53433</v>
      </c>
      <c r="J68" s="209">
        <v>51730</v>
      </c>
      <c r="K68" s="209">
        <v>40215</v>
      </c>
      <c r="L68" s="209">
        <v>28011</v>
      </c>
      <c r="M68" s="209">
        <v>66518</v>
      </c>
      <c r="N68" s="211">
        <f t="shared" si="2"/>
        <v>897257</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35</v>
      </c>
      <c r="B70" s="209">
        <v>7973</v>
      </c>
      <c r="C70" s="209">
        <v>3481</v>
      </c>
      <c r="D70" s="209">
        <v>6406</v>
      </c>
      <c r="E70" s="209">
        <v>2974</v>
      </c>
      <c r="F70" s="209">
        <v>178</v>
      </c>
      <c r="G70" s="209">
        <v>4282</v>
      </c>
      <c r="H70" s="209">
        <v>4218</v>
      </c>
      <c r="I70" s="209">
        <v>2059</v>
      </c>
      <c r="J70" s="209">
        <v>3159</v>
      </c>
      <c r="K70" s="209">
        <v>4284</v>
      </c>
      <c r="L70" s="209">
        <v>2183</v>
      </c>
      <c r="M70" s="209">
        <v>3050</v>
      </c>
      <c r="N70" s="211">
        <f t="shared" si="2"/>
        <v>44247</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156</v>
      </c>
      <c r="B72" s="209"/>
      <c r="C72" s="209">
        <v>9609</v>
      </c>
      <c r="D72" s="209">
        <v>1622</v>
      </c>
      <c r="E72" s="209">
        <v>3230</v>
      </c>
      <c r="F72" s="209">
        <v>1140</v>
      </c>
      <c r="G72" s="209">
        <v>2752</v>
      </c>
      <c r="H72" s="209">
        <v>3670</v>
      </c>
      <c r="I72" s="209">
        <v>4029</v>
      </c>
      <c r="J72" s="209">
        <v>2400</v>
      </c>
      <c r="K72" s="209">
        <v>3327</v>
      </c>
      <c r="L72" s="209">
        <v>1565</v>
      </c>
      <c r="M72" s="209"/>
      <c r="N72" s="211">
        <f t="shared" si="2"/>
        <v>33344</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56</v>
      </c>
      <c r="B74" s="209">
        <v>31408</v>
      </c>
      <c r="C74" s="209">
        <v>21040</v>
      </c>
      <c r="D74" s="209">
        <v>22214</v>
      </c>
      <c r="E74" s="209">
        <v>18007</v>
      </c>
      <c r="F74" s="209">
        <v>18836</v>
      </c>
      <c r="G74" s="209">
        <v>26898</v>
      </c>
      <c r="H74" s="209">
        <v>21795</v>
      </c>
      <c r="I74" s="209">
        <v>18581</v>
      </c>
      <c r="J74" s="209">
        <v>9053</v>
      </c>
      <c r="K74" s="209">
        <v>8798</v>
      </c>
      <c r="L74" s="209">
        <v>5811</v>
      </c>
      <c r="M74" s="209">
        <v>8464</v>
      </c>
      <c r="N74" s="211">
        <f t="shared" si="2"/>
        <v>210905</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32</v>
      </c>
      <c r="B76" s="209">
        <v>19157</v>
      </c>
      <c r="C76" s="209">
        <v>11627</v>
      </c>
      <c r="D76" s="209">
        <v>16474</v>
      </c>
      <c r="E76" s="209">
        <v>11314</v>
      </c>
      <c r="F76" s="209">
        <v>22969</v>
      </c>
      <c r="G76" s="209">
        <v>23001</v>
      </c>
      <c r="H76" s="209">
        <v>19348</v>
      </c>
      <c r="I76" s="209">
        <v>22226</v>
      </c>
      <c r="J76" s="209">
        <v>29489</v>
      </c>
      <c r="K76" s="209">
        <v>18569</v>
      </c>
      <c r="L76" s="209">
        <v>26604</v>
      </c>
      <c r="M76" s="209">
        <v>22293</v>
      </c>
      <c r="N76" s="211">
        <f t="shared" si="2"/>
        <v>243071</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131</v>
      </c>
      <c r="B78" s="209">
        <v>8256</v>
      </c>
      <c r="C78" s="209">
        <v>9180</v>
      </c>
      <c r="D78" s="209">
        <v>10785</v>
      </c>
      <c r="E78" s="209">
        <v>11932</v>
      </c>
      <c r="F78" s="209">
        <v>6618</v>
      </c>
      <c r="G78" s="209">
        <v>1020</v>
      </c>
      <c r="H78" s="209"/>
      <c r="I78" s="209"/>
      <c r="J78" s="209"/>
      <c r="K78" s="209">
        <v>5216</v>
      </c>
      <c r="L78" s="209"/>
      <c r="M78" s="209"/>
      <c r="N78" s="211">
        <f t="shared" si="2"/>
        <v>53007</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126</v>
      </c>
      <c r="B80" s="209">
        <v>5790</v>
      </c>
      <c r="C80" s="209">
        <v>2243</v>
      </c>
      <c r="D80" s="209">
        <v>1060</v>
      </c>
      <c r="E80" s="209">
        <v>1972</v>
      </c>
      <c r="F80" s="209">
        <v>2279</v>
      </c>
      <c r="G80" s="209">
        <v>908</v>
      </c>
      <c r="H80" s="209"/>
      <c r="I80" s="209"/>
      <c r="J80" s="209"/>
      <c r="K80" s="209">
        <v>3446</v>
      </c>
      <c r="L80" s="209">
        <v>2510</v>
      </c>
      <c r="M80" s="209"/>
      <c r="N80" s="211">
        <f t="shared" si="2"/>
        <v>20208</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38</v>
      </c>
      <c r="B82" s="209">
        <v>464</v>
      </c>
      <c r="C82" s="209">
        <v>1793</v>
      </c>
      <c r="D82" s="209">
        <v>1763</v>
      </c>
      <c r="E82" s="209">
        <v>1708</v>
      </c>
      <c r="F82" s="209">
        <v>3947</v>
      </c>
      <c r="G82" s="209">
        <v>1901</v>
      </c>
      <c r="H82" s="209">
        <v>2709</v>
      </c>
      <c r="I82" s="209">
        <v>2005</v>
      </c>
      <c r="J82" s="209">
        <v>2736</v>
      </c>
      <c r="K82" s="209">
        <v>3145</v>
      </c>
      <c r="L82" s="209">
        <v>2192</v>
      </c>
      <c r="M82" s="209">
        <v>1427</v>
      </c>
      <c r="N82" s="211">
        <f t="shared" si="2"/>
        <v>25790</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198" t="s">
        <v>157</v>
      </c>
      <c r="B84" s="209">
        <v>9238</v>
      </c>
      <c r="C84" s="209">
        <v>10265</v>
      </c>
      <c r="D84" s="209">
        <v>9239</v>
      </c>
      <c r="E84" s="209">
        <v>9145</v>
      </c>
      <c r="F84" s="209">
        <v>14312</v>
      </c>
      <c r="G84" s="209">
        <v>17964</v>
      </c>
      <c r="H84" s="209">
        <v>21392</v>
      </c>
      <c r="I84" s="209">
        <v>16200</v>
      </c>
      <c r="J84" s="209">
        <v>12453</v>
      </c>
      <c r="K84" s="209">
        <v>12986</v>
      </c>
      <c r="L84" s="209">
        <v>10204</v>
      </c>
      <c r="M84" s="209">
        <v>11854</v>
      </c>
      <c r="N84" s="211">
        <f t="shared" si="2"/>
        <v>155252</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198" t="s">
        <v>41</v>
      </c>
      <c r="B86" s="209"/>
      <c r="C86" s="209"/>
      <c r="D86" s="209"/>
      <c r="E86" s="209">
        <v>1402</v>
      </c>
      <c r="F86" s="209">
        <v>4263</v>
      </c>
      <c r="G86" s="209">
        <v>7049</v>
      </c>
      <c r="H86" s="209">
        <v>8890</v>
      </c>
      <c r="I86" s="209">
        <v>8669</v>
      </c>
      <c r="J86" s="209">
        <v>633</v>
      </c>
      <c r="K86" s="209"/>
      <c r="L86" s="209"/>
      <c r="M86" s="209"/>
      <c r="N86" s="211">
        <f t="shared" si="2"/>
        <v>30906</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198" t="s">
        <v>128</v>
      </c>
      <c r="B88" s="209">
        <v>1454</v>
      </c>
      <c r="C88" s="209"/>
      <c r="D88" s="209">
        <v>2170</v>
      </c>
      <c r="E88" s="209">
        <v>7599</v>
      </c>
      <c r="F88" s="209"/>
      <c r="G88" s="209">
        <v>576</v>
      </c>
      <c r="H88" s="209">
        <v>277</v>
      </c>
      <c r="I88" s="209"/>
      <c r="J88" s="209"/>
      <c r="K88" s="209"/>
      <c r="L88" s="209"/>
      <c r="M88" s="209"/>
      <c r="N88" s="211">
        <f t="shared" si="2"/>
        <v>12076</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198" t="s">
        <v>100</v>
      </c>
      <c r="B90" s="209">
        <v>1083</v>
      </c>
      <c r="C90" s="209"/>
      <c r="D90" s="209">
        <v>4114</v>
      </c>
      <c r="E90" s="209">
        <v>2692</v>
      </c>
      <c r="F90" s="209">
        <v>3661</v>
      </c>
      <c r="G90" s="209">
        <v>1857</v>
      </c>
      <c r="H90" s="209">
        <v>2843</v>
      </c>
      <c r="I90" s="209">
        <v>911</v>
      </c>
      <c r="J90" s="209"/>
      <c r="K90" s="209"/>
      <c r="L90" s="209"/>
      <c r="M90" s="209"/>
      <c r="N90" s="211">
        <f t="shared" si="2"/>
        <v>17161</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198" t="s">
        <v>102</v>
      </c>
      <c r="B92" s="209"/>
      <c r="C92" s="209"/>
      <c r="D92" s="209">
        <v>5521</v>
      </c>
      <c r="E92" s="209">
        <v>2951</v>
      </c>
      <c r="F92" s="209">
        <v>1062</v>
      </c>
      <c r="G92" s="209"/>
      <c r="H92" s="209"/>
      <c r="I92" s="209"/>
      <c r="J92" s="209"/>
      <c r="K92" s="209"/>
      <c r="L92" s="209"/>
      <c r="M92" s="209"/>
      <c r="N92" s="211">
        <f t="shared" si="2"/>
        <v>9534</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198" t="s">
        <v>34</v>
      </c>
      <c r="B94" s="209">
        <v>1220</v>
      </c>
      <c r="C94" s="209">
        <v>2646</v>
      </c>
      <c r="D94" s="209"/>
      <c r="E94" s="209"/>
      <c r="F94" s="209">
        <v>9634</v>
      </c>
      <c r="G94" s="209">
        <v>11722</v>
      </c>
      <c r="H94" s="209">
        <v>11184</v>
      </c>
      <c r="I94" s="209">
        <v>18158</v>
      </c>
      <c r="J94" s="209">
        <v>21863</v>
      </c>
      <c r="K94" s="209">
        <v>20153</v>
      </c>
      <c r="L94" s="209">
        <v>18692</v>
      </c>
      <c r="M94" s="209">
        <v>23184</v>
      </c>
      <c r="N94" s="211">
        <f t="shared" si="2"/>
        <v>138456</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198" t="s">
        <v>49</v>
      </c>
      <c r="B96" s="209">
        <v>84</v>
      </c>
      <c r="C96" s="209">
        <v>517</v>
      </c>
      <c r="D96" s="209">
        <v>190</v>
      </c>
      <c r="E96" s="209">
        <v>35</v>
      </c>
      <c r="F96" s="209">
        <v>348</v>
      </c>
      <c r="G96" s="209"/>
      <c r="H96" s="209">
        <v>2080</v>
      </c>
      <c r="I96" s="209">
        <v>860</v>
      </c>
      <c r="J96" s="209">
        <v>3293</v>
      </c>
      <c r="K96" s="209">
        <v>2004</v>
      </c>
      <c r="L96" s="209">
        <v>18813</v>
      </c>
      <c r="M96" s="209">
        <v>1711</v>
      </c>
      <c r="N96" s="211">
        <f t="shared" si="2"/>
        <v>29935</v>
      </c>
    </row>
    <row r="97" spans="1:14" ht="12.75" customHeight="1" thickBot="1" x14ac:dyDescent="0.25">
      <c r="A97" s="199"/>
      <c r="B97" s="210"/>
      <c r="C97" s="210"/>
      <c r="D97" s="210"/>
      <c r="E97" s="210"/>
      <c r="F97" s="210"/>
      <c r="G97" s="210"/>
      <c r="H97" s="210"/>
      <c r="I97" s="210"/>
      <c r="J97" s="210"/>
      <c r="K97" s="210"/>
      <c r="L97" s="210"/>
      <c r="M97" s="210"/>
      <c r="N97" s="212"/>
    </row>
    <row r="98" spans="1:14" ht="12.75" customHeight="1" x14ac:dyDescent="0.2">
      <c r="A98" s="205" t="s">
        <v>13</v>
      </c>
      <c r="B98" s="194">
        <f t="shared" ref="B98:M98" si="3">SUM(B62:B96)</f>
        <v>252129</v>
      </c>
      <c r="C98" s="194">
        <f t="shared" si="3"/>
        <v>211471</v>
      </c>
      <c r="D98" s="194">
        <f t="shared" si="3"/>
        <v>301821</v>
      </c>
      <c r="E98" s="194">
        <f t="shared" si="3"/>
        <v>286185</v>
      </c>
      <c r="F98" s="194">
        <f t="shared" si="3"/>
        <v>390871</v>
      </c>
      <c r="G98" s="194">
        <f t="shared" si="3"/>
        <v>351273</v>
      </c>
      <c r="H98" s="194">
        <f t="shared" si="3"/>
        <v>329151</v>
      </c>
      <c r="I98" s="194">
        <f t="shared" si="3"/>
        <v>307430</v>
      </c>
      <c r="J98" s="194">
        <f t="shared" si="3"/>
        <v>288329</v>
      </c>
      <c r="K98" s="194">
        <f t="shared" si="3"/>
        <v>318094</v>
      </c>
      <c r="L98" s="194">
        <f t="shared" si="3"/>
        <v>255546</v>
      </c>
      <c r="M98" s="194">
        <f t="shared" si="3"/>
        <v>241099</v>
      </c>
      <c r="N98" s="194">
        <f>SUM(N62:N97)</f>
        <v>3533399</v>
      </c>
    </row>
    <row r="99" spans="1:14" ht="12.75" customHeight="1" thickBot="1" x14ac:dyDescent="0.25">
      <c r="A99" s="206"/>
      <c r="B99" s="195"/>
      <c r="C99" s="195"/>
      <c r="D99" s="195"/>
      <c r="E99" s="195"/>
      <c r="F99" s="195"/>
      <c r="G99" s="195"/>
      <c r="H99" s="195"/>
      <c r="I99" s="195"/>
      <c r="J99" s="195"/>
      <c r="K99" s="195"/>
      <c r="L99" s="195"/>
      <c r="M99" s="195"/>
      <c r="N99" s="195"/>
    </row>
    <row r="100" spans="1:14" ht="12.75" customHeight="1" x14ac:dyDescent="0.2"/>
    <row r="101" spans="1:14" ht="12.75" customHeight="1" x14ac:dyDescent="0.2"/>
    <row r="102" spans="1:14" ht="12.75" customHeight="1" x14ac:dyDescent="0.2"/>
    <row r="103" spans="1:14" s="10" customFormat="1" ht="24.95" customHeight="1" x14ac:dyDescent="0.2">
      <c r="A103" s="204" t="s">
        <v>190</v>
      </c>
      <c r="B103" s="204"/>
      <c r="C103" s="204"/>
      <c r="D103" s="204"/>
      <c r="E103" s="204"/>
      <c r="F103" s="204"/>
      <c r="G103" s="204"/>
      <c r="H103" s="204"/>
      <c r="I103" s="204"/>
      <c r="J103" s="204"/>
      <c r="K103" s="204"/>
      <c r="L103" s="204"/>
      <c r="M103" s="204"/>
      <c r="N103" s="204"/>
    </row>
    <row r="104" spans="1:14" ht="12.75" customHeight="1" thickBot="1" x14ac:dyDescent="0.25">
      <c r="A104" s="20"/>
      <c r="F104" s="4"/>
    </row>
    <row r="105" spans="1:14" ht="12.75" customHeight="1" x14ac:dyDescent="0.2">
      <c r="A105" s="198"/>
      <c r="B105" s="198" t="s">
        <v>1</v>
      </c>
      <c r="C105" s="198" t="s">
        <v>2</v>
      </c>
      <c r="D105" s="198" t="s">
        <v>3</v>
      </c>
      <c r="E105" s="198" t="s">
        <v>4</v>
      </c>
      <c r="F105" s="198" t="s">
        <v>5</v>
      </c>
      <c r="G105" s="198" t="s">
        <v>6</v>
      </c>
      <c r="H105" s="198" t="s">
        <v>7</v>
      </c>
      <c r="I105" s="198" t="s">
        <v>8</v>
      </c>
      <c r="J105" s="198" t="s">
        <v>9</v>
      </c>
      <c r="K105" s="198" t="s">
        <v>10</v>
      </c>
      <c r="L105" s="198" t="s">
        <v>11</v>
      </c>
      <c r="M105" s="198" t="s">
        <v>12</v>
      </c>
      <c r="N105" s="196" t="s">
        <v>13</v>
      </c>
    </row>
    <row r="106" spans="1:14" ht="12.75" customHeight="1" thickBot="1" x14ac:dyDescent="0.25">
      <c r="A106" s="199"/>
      <c r="B106" s="199"/>
      <c r="C106" s="199"/>
      <c r="D106" s="199"/>
      <c r="E106" s="199"/>
      <c r="F106" s="199"/>
      <c r="G106" s="199"/>
      <c r="H106" s="199"/>
      <c r="I106" s="199"/>
      <c r="J106" s="199"/>
      <c r="K106" s="199"/>
      <c r="L106" s="199"/>
      <c r="M106" s="199"/>
      <c r="N106" s="197"/>
    </row>
    <row r="107" spans="1:14" ht="12.75" customHeight="1" x14ac:dyDescent="0.2">
      <c r="A107" s="198" t="s">
        <v>35</v>
      </c>
      <c r="B107" s="209">
        <v>61642</v>
      </c>
      <c r="C107" s="209">
        <v>60777</v>
      </c>
      <c r="D107" s="209">
        <v>51657</v>
      </c>
      <c r="E107" s="209">
        <v>36140</v>
      </c>
      <c r="F107" s="209">
        <v>44181</v>
      </c>
      <c r="G107" s="209">
        <v>49054</v>
      </c>
      <c r="H107" s="209">
        <v>49952</v>
      </c>
      <c r="I107" s="209">
        <v>49725</v>
      </c>
      <c r="J107" s="209">
        <v>53740</v>
      </c>
      <c r="K107" s="209">
        <v>49898</v>
      </c>
      <c r="L107" s="209">
        <v>47373</v>
      </c>
      <c r="M107" s="209">
        <v>45086</v>
      </c>
      <c r="N107" s="211">
        <f t="shared" ref="N107:N117" si="4">SUM(B107:M107)</f>
        <v>599225</v>
      </c>
    </row>
    <row r="108" spans="1:14" ht="12.75" customHeight="1" thickBot="1" x14ac:dyDescent="0.25">
      <c r="A108" s="199"/>
      <c r="B108" s="210"/>
      <c r="C108" s="210"/>
      <c r="D108" s="210"/>
      <c r="E108" s="210"/>
      <c r="F108" s="210"/>
      <c r="G108" s="210"/>
      <c r="H108" s="210"/>
      <c r="I108" s="210"/>
      <c r="J108" s="210"/>
      <c r="K108" s="210"/>
      <c r="L108" s="210"/>
      <c r="M108" s="210"/>
      <c r="N108" s="212"/>
    </row>
    <row r="109" spans="1:14" ht="12.75" customHeight="1" x14ac:dyDescent="0.2">
      <c r="A109" s="198" t="s">
        <v>56</v>
      </c>
      <c r="B109" s="209">
        <v>141609</v>
      </c>
      <c r="C109" s="209">
        <v>126353</v>
      </c>
      <c r="D109" s="209">
        <v>157774</v>
      </c>
      <c r="E109" s="209">
        <v>131771</v>
      </c>
      <c r="F109" s="209">
        <v>174950</v>
      </c>
      <c r="G109" s="209">
        <v>163725</v>
      </c>
      <c r="H109" s="209">
        <v>160577</v>
      </c>
      <c r="I109" s="209">
        <v>158479</v>
      </c>
      <c r="J109" s="209">
        <v>167519</v>
      </c>
      <c r="K109" s="209">
        <v>142372</v>
      </c>
      <c r="L109" s="209">
        <v>154955</v>
      </c>
      <c r="M109" s="209">
        <v>213672</v>
      </c>
      <c r="N109" s="211">
        <f t="shared" si="4"/>
        <v>1893756</v>
      </c>
    </row>
    <row r="110" spans="1:14" ht="12.75" customHeight="1" thickBot="1" x14ac:dyDescent="0.25">
      <c r="A110" s="199"/>
      <c r="B110" s="210"/>
      <c r="C110" s="210"/>
      <c r="D110" s="210"/>
      <c r="E110" s="210"/>
      <c r="F110" s="210"/>
      <c r="G110" s="210"/>
      <c r="H110" s="210"/>
      <c r="I110" s="210"/>
      <c r="J110" s="210"/>
      <c r="K110" s="210"/>
      <c r="L110" s="210"/>
      <c r="M110" s="210"/>
      <c r="N110" s="212"/>
    </row>
    <row r="111" spans="1:14" ht="12.75" customHeight="1" x14ac:dyDescent="0.2">
      <c r="A111" s="198" t="s">
        <v>43</v>
      </c>
      <c r="B111" s="209">
        <v>26113</v>
      </c>
      <c r="C111" s="209">
        <v>18651</v>
      </c>
      <c r="D111" s="209">
        <v>42109</v>
      </c>
      <c r="E111" s="209">
        <v>21549</v>
      </c>
      <c r="F111" s="209">
        <v>24548</v>
      </c>
      <c r="G111" s="209">
        <v>24119</v>
      </c>
      <c r="H111" s="209">
        <v>21237</v>
      </c>
      <c r="I111" s="209">
        <v>6244</v>
      </c>
      <c r="J111" s="209">
        <v>3401</v>
      </c>
      <c r="K111" s="209">
        <v>2857</v>
      </c>
      <c r="L111" s="209"/>
      <c r="M111" s="209">
        <v>4937</v>
      </c>
      <c r="N111" s="211">
        <f t="shared" si="4"/>
        <v>195765</v>
      </c>
    </row>
    <row r="112" spans="1:14" ht="12.75" customHeight="1" thickBot="1" x14ac:dyDescent="0.25">
      <c r="A112" s="199"/>
      <c r="B112" s="210"/>
      <c r="C112" s="210"/>
      <c r="D112" s="210"/>
      <c r="E112" s="210"/>
      <c r="F112" s="210"/>
      <c r="G112" s="210"/>
      <c r="H112" s="210"/>
      <c r="I112" s="210"/>
      <c r="J112" s="210"/>
      <c r="K112" s="210"/>
      <c r="L112" s="210"/>
      <c r="M112" s="210"/>
      <c r="N112" s="212"/>
    </row>
    <row r="113" spans="1:14" ht="12.75" customHeight="1" x14ac:dyDescent="0.2">
      <c r="A113" s="198" t="s">
        <v>105</v>
      </c>
      <c r="B113" s="209">
        <v>21177</v>
      </c>
      <c r="C113" s="209">
        <v>22647</v>
      </c>
      <c r="D113" s="209">
        <v>25588</v>
      </c>
      <c r="E113" s="209">
        <v>25596</v>
      </c>
      <c r="F113" s="209">
        <v>23289</v>
      </c>
      <c r="G113" s="209">
        <v>26341</v>
      </c>
      <c r="H113" s="209">
        <v>27296</v>
      </c>
      <c r="I113" s="209">
        <v>24289</v>
      </c>
      <c r="J113" s="209">
        <v>27110</v>
      </c>
      <c r="K113" s="209">
        <v>27172</v>
      </c>
      <c r="L113" s="209">
        <v>27291</v>
      </c>
      <c r="M113" s="209">
        <v>20862</v>
      </c>
      <c r="N113" s="211">
        <f t="shared" si="4"/>
        <v>298658</v>
      </c>
    </row>
    <row r="114" spans="1:14" ht="12.75" customHeight="1" thickBot="1" x14ac:dyDescent="0.25">
      <c r="A114" s="199"/>
      <c r="B114" s="210"/>
      <c r="C114" s="210"/>
      <c r="D114" s="210"/>
      <c r="E114" s="210"/>
      <c r="F114" s="210"/>
      <c r="G114" s="210"/>
      <c r="H114" s="210"/>
      <c r="I114" s="210"/>
      <c r="J114" s="210"/>
      <c r="K114" s="210"/>
      <c r="L114" s="210"/>
      <c r="M114" s="210"/>
      <c r="N114" s="212"/>
    </row>
    <row r="115" spans="1:14" ht="12.75" customHeight="1" x14ac:dyDescent="0.2">
      <c r="A115" s="198" t="s">
        <v>125</v>
      </c>
      <c r="B115" s="209"/>
      <c r="C115" s="209"/>
      <c r="D115" s="209"/>
      <c r="E115" s="209"/>
      <c r="F115" s="209"/>
      <c r="G115" s="209"/>
      <c r="H115" s="209"/>
      <c r="I115" s="209"/>
      <c r="J115" s="209">
        <v>15686</v>
      </c>
      <c r="K115" s="209">
        <v>15469</v>
      </c>
      <c r="L115" s="209">
        <v>15212</v>
      </c>
      <c r="M115" s="209">
        <v>3953</v>
      </c>
      <c r="N115" s="211">
        <f t="shared" si="4"/>
        <v>50320</v>
      </c>
    </row>
    <row r="116" spans="1:14" ht="12.75" customHeight="1" thickBot="1" x14ac:dyDescent="0.25">
      <c r="A116" s="199"/>
      <c r="B116" s="210"/>
      <c r="C116" s="210"/>
      <c r="D116" s="210"/>
      <c r="E116" s="210"/>
      <c r="F116" s="210"/>
      <c r="G116" s="210"/>
      <c r="H116" s="210"/>
      <c r="I116" s="210"/>
      <c r="J116" s="210"/>
      <c r="K116" s="210"/>
      <c r="L116" s="210"/>
      <c r="M116" s="210"/>
      <c r="N116" s="212"/>
    </row>
    <row r="117" spans="1:14" ht="12.75" customHeight="1" x14ac:dyDescent="0.2">
      <c r="A117" s="198" t="s">
        <v>58</v>
      </c>
      <c r="B117" s="209"/>
      <c r="C117" s="209"/>
      <c r="D117" s="209"/>
      <c r="E117" s="209"/>
      <c r="F117" s="209"/>
      <c r="G117" s="209"/>
      <c r="H117" s="209"/>
      <c r="I117" s="209"/>
      <c r="J117" s="209">
        <v>6450</v>
      </c>
      <c r="K117" s="209">
        <v>7133</v>
      </c>
      <c r="L117" s="209">
        <v>4079</v>
      </c>
      <c r="M117" s="209">
        <v>1844</v>
      </c>
      <c r="N117" s="211">
        <f t="shared" si="4"/>
        <v>19506</v>
      </c>
    </row>
    <row r="118" spans="1:14" ht="12.75" customHeight="1" thickBot="1" x14ac:dyDescent="0.25">
      <c r="A118" s="199"/>
      <c r="B118" s="210"/>
      <c r="C118" s="210"/>
      <c r="D118" s="210"/>
      <c r="E118" s="210"/>
      <c r="F118" s="210"/>
      <c r="G118" s="210"/>
      <c r="H118" s="210"/>
      <c r="I118" s="210"/>
      <c r="J118" s="210"/>
      <c r="K118" s="210"/>
      <c r="L118" s="210"/>
      <c r="M118" s="210"/>
      <c r="N118" s="212"/>
    </row>
    <row r="119" spans="1:14" ht="12.75" customHeight="1" x14ac:dyDescent="0.2">
      <c r="A119" s="198" t="s">
        <v>54</v>
      </c>
      <c r="B119" s="209"/>
      <c r="C119" s="209"/>
      <c r="D119" s="209"/>
      <c r="E119" s="209"/>
      <c r="F119" s="209"/>
      <c r="G119" s="209"/>
      <c r="H119" s="209"/>
      <c r="I119" s="209"/>
      <c r="J119" s="209">
        <v>5925</v>
      </c>
      <c r="K119" s="209">
        <v>4818</v>
      </c>
      <c r="L119" s="209">
        <v>5050</v>
      </c>
      <c r="M119" s="209">
        <v>6275</v>
      </c>
      <c r="N119" s="211">
        <f>SUM(B119:M119)</f>
        <v>22068</v>
      </c>
    </row>
    <row r="120" spans="1:14" ht="12.75" customHeight="1" thickBot="1" x14ac:dyDescent="0.25">
      <c r="A120" s="199"/>
      <c r="B120" s="210"/>
      <c r="C120" s="210"/>
      <c r="D120" s="210"/>
      <c r="E120" s="210"/>
      <c r="F120" s="210"/>
      <c r="G120" s="210"/>
      <c r="H120" s="210"/>
      <c r="I120" s="210"/>
      <c r="J120" s="210"/>
      <c r="K120" s="210"/>
      <c r="L120" s="210"/>
      <c r="M120" s="210"/>
      <c r="N120" s="212"/>
    </row>
    <row r="121" spans="1:14" ht="12.75" customHeight="1" x14ac:dyDescent="0.2">
      <c r="A121" s="198" t="s">
        <v>159</v>
      </c>
      <c r="B121" s="209"/>
      <c r="C121" s="209"/>
      <c r="D121" s="209"/>
      <c r="E121" s="209"/>
      <c r="F121" s="209"/>
      <c r="G121" s="209"/>
      <c r="H121" s="209"/>
      <c r="I121" s="209"/>
      <c r="J121" s="209"/>
      <c r="K121" s="209"/>
      <c r="L121" s="209"/>
      <c r="M121" s="209"/>
      <c r="N121" s="211">
        <f>SUM(B121:M121)</f>
        <v>0</v>
      </c>
    </row>
    <row r="122" spans="1:14" ht="12.75" customHeight="1" thickBot="1" x14ac:dyDescent="0.25">
      <c r="A122" s="199"/>
      <c r="B122" s="210"/>
      <c r="C122" s="210"/>
      <c r="D122" s="210"/>
      <c r="E122" s="210"/>
      <c r="F122" s="210"/>
      <c r="G122" s="210"/>
      <c r="H122" s="210"/>
      <c r="I122" s="210"/>
      <c r="J122" s="210"/>
      <c r="K122" s="210"/>
      <c r="L122" s="210"/>
      <c r="M122" s="210"/>
      <c r="N122" s="212"/>
    </row>
    <row r="123" spans="1:14" ht="12.75" customHeight="1" x14ac:dyDescent="0.2">
      <c r="A123" s="198" t="s">
        <v>60</v>
      </c>
      <c r="B123" s="209">
        <v>26746</v>
      </c>
      <c r="C123" s="209">
        <v>24698</v>
      </c>
      <c r="D123" s="209">
        <v>26684</v>
      </c>
      <c r="E123" s="209">
        <v>26486</v>
      </c>
      <c r="F123" s="209">
        <v>28718</v>
      </c>
      <c r="G123" s="209">
        <v>25743</v>
      </c>
      <c r="H123" s="209">
        <v>22873</v>
      </c>
      <c r="I123" s="209">
        <v>33825</v>
      </c>
      <c r="J123" s="209">
        <v>6869</v>
      </c>
      <c r="K123" s="209">
        <v>4348</v>
      </c>
      <c r="L123" s="209">
        <v>4698</v>
      </c>
      <c r="M123" s="209">
        <v>7205</v>
      </c>
      <c r="N123" s="211">
        <f>SUM(B123:M123)</f>
        <v>238893</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205" t="s">
        <v>13</v>
      </c>
      <c r="B125" s="194">
        <f t="shared" ref="B125:M125" si="5">SUM(B107:B123)</f>
        <v>277287</v>
      </c>
      <c r="C125" s="194">
        <f t="shared" si="5"/>
        <v>253126</v>
      </c>
      <c r="D125" s="194">
        <f t="shared" si="5"/>
        <v>303812</v>
      </c>
      <c r="E125" s="194">
        <f t="shared" si="5"/>
        <v>241542</v>
      </c>
      <c r="F125" s="194">
        <f t="shared" si="5"/>
        <v>295686</v>
      </c>
      <c r="G125" s="194">
        <f t="shared" si="5"/>
        <v>288982</v>
      </c>
      <c r="H125" s="194">
        <f t="shared" si="5"/>
        <v>281935</v>
      </c>
      <c r="I125" s="194">
        <f t="shared" si="5"/>
        <v>272562</v>
      </c>
      <c r="J125" s="194">
        <f t="shared" si="5"/>
        <v>286700</v>
      </c>
      <c r="K125" s="194">
        <f t="shared" si="5"/>
        <v>254067</v>
      </c>
      <c r="L125" s="194">
        <f t="shared" si="5"/>
        <v>258658</v>
      </c>
      <c r="M125" s="194">
        <f t="shared" si="5"/>
        <v>303834</v>
      </c>
      <c r="N125" s="194">
        <f>SUM(N107:N124)</f>
        <v>3318191</v>
      </c>
    </row>
    <row r="126" spans="1:14" ht="12.75" customHeight="1" thickBot="1" x14ac:dyDescent="0.25">
      <c r="A126" s="206"/>
      <c r="B126" s="195"/>
      <c r="C126" s="195"/>
      <c r="D126" s="195"/>
      <c r="E126" s="195"/>
      <c r="F126" s="195"/>
      <c r="G126" s="195"/>
      <c r="H126" s="195"/>
      <c r="I126" s="195"/>
      <c r="J126" s="195"/>
      <c r="K126" s="195"/>
      <c r="L126" s="195"/>
      <c r="M126" s="195"/>
      <c r="N126" s="195"/>
    </row>
    <row r="127" spans="1:14" ht="12.75" customHeight="1" x14ac:dyDescent="0.2"/>
    <row r="128" spans="1:14" ht="12.75" customHeight="1" x14ac:dyDescent="0.2"/>
    <row r="129" spans="1:14" ht="12.75" customHeight="1" x14ac:dyDescent="0.2"/>
    <row r="130" spans="1:14" s="10" customFormat="1" ht="24.95" customHeight="1" x14ac:dyDescent="0.2">
      <c r="A130" s="204" t="s">
        <v>207</v>
      </c>
      <c r="B130" s="204"/>
      <c r="C130" s="204"/>
      <c r="D130" s="204"/>
      <c r="E130" s="204"/>
      <c r="F130" s="204"/>
      <c r="G130" s="204"/>
      <c r="H130" s="204"/>
      <c r="I130" s="204"/>
      <c r="J130" s="204"/>
      <c r="K130" s="204"/>
      <c r="L130" s="204"/>
      <c r="M130" s="204"/>
      <c r="N130" s="204"/>
    </row>
    <row r="131" spans="1:14" ht="12.75" customHeight="1" thickBot="1" x14ac:dyDescent="0.25">
      <c r="A131" s="20"/>
      <c r="F131" s="4"/>
    </row>
    <row r="132" spans="1:14" ht="12.75" customHeight="1" x14ac:dyDescent="0.2">
      <c r="A132" s="198"/>
      <c r="B132" s="198" t="s">
        <v>1</v>
      </c>
      <c r="C132" s="198" t="s">
        <v>2</v>
      </c>
      <c r="D132" s="198" t="s">
        <v>3</v>
      </c>
      <c r="E132" s="198" t="s">
        <v>4</v>
      </c>
      <c r="F132" s="198" t="s">
        <v>5</v>
      </c>
      <c r="G132" s="198" t="s">
        <v>6</v>
      </c>
      <c r="H132" s="198" t="s">
        <v>7</v>
      </c>
      <c r="I132" s="198" t="s">
        <v>8</v>
      </c>
      <c r="J132" s="198" t="s">
        <v>9</v>
      </c>
      <c r="K132" s="198" t="s">
        <v>10</v>
      </c>
      <c r="L132" s="198" t="s">
        <v>11</v>
      </c>
      <c r="M132" s="198" t="s">
        <v>12</v>
      </c>
      <c r="N132" s="196" t="s">
        <v>13</v>
      </c>
    </row>
    <row r="133" spans="1:14" ht="12.75" customHeight="1" thickBot="1" x14ac:dyDescent="0.25">
      <c r="A133" s="199"/>
      <c r="B133" s="199"/>
      <c r="C133" s="199"/>
      <c r="D133" s="199"/>
      <c r="E133" s="199"/>
      <c r="F133" s="199"/>
      <c r="G133" s="199"/>
      <c r="H133" s="199"/>
      <c r="I133" s="199"/>
      <c r="J133" s="199"/>
      <c r="K133" s="199"/>
      <c r="L133" s="199"/>
      <c r="M133" s="199"/>
      <c r="N133" s="197"/>
    </row>
    <row r="134" spans="1:14" ht="12.75" customHeight="1" x14ac:dyDescent="0.2">
      <c r="A134" s="198" t="s">
        <v>123</v>
      </c>
      <c r="B134" s="209">
        <v>81447</v>
      </c>
      <c r="C134" s="209">
        <v>47161</v>
      </c>
      <c r="D134" s="209">
        <v>68703</v>
      </c>
      <c r="E134" s="209">
        <v>79401</v>
      </c>
      <c r="F134" s="209">
        <v>89859</v>
      </c>
      <c r="G134" s="209">
        <v>54317</v>
      </c>
      <c r="H134" s="209">
        <v>42575</v>
      </c>
      <c r="I134" s="209">
        <v>26563</v>
      </c>
      <c r="J134" s="209">
        <v>58139</v>
      </c>
      <c r="K134" s="209">
        <v>60918</v>
      </c>
      <c r="L134" s="209">
        <v>51852</v>
      </c>
      <c r="M134" s="209">
        <v>83593</v>
      </c>
      <c r="N134" s="211">
        <f t="shared" ref="N134:N156" si="6">SUM(B134:M134)</f>
        <v>744528</v>
      </c>
    </row>
    <row r="135" spans="1:14" ht="12.75" customHeight="1" thickBot="1" x14ac:dyDescent="0.25">
      <c r="A135" s="199"/>
      <c r="B135" s="210"/>
      <c r="C135" s="210"/>
      <c r="D135" s="210"/>
      <c r="E135" s="210"/>
      <c r="F135" s="210"/>
      <c r="G135" s="210"/>
      <c r="H135" s="210"/>
      <c r="I135" s="210"/>
      <c r="J135" s="210"/>
      <c r="K135" s="210"/>
      <c r="L135" s="210"/>
      <c r="M135" s="210"/>
      <c r="N135" s="212"/>
    </row>
    <row r="136" spans="1:14" ht="12.75" customHeight="1" x14ac:dyDescent="0.2">
      <c r="A136" s="198" t="s">
        <v>160</v>
      </c>
      <c r="B136" s="209">
        <v>6544</v>
      </c>
      <c r="C136" s="209">
        <v>7006</v>
      </c>
      <c r="D136" s="209">
        <v>10756</v>
      </c>
      <c r="E136" s="209">
        <v>13167</v>
      </c>
      <c r="F136" s="209">
        <v>18755</v>
      </c>
      <c r="G136" s="209">
        <v>10125</v>
      </c>
      <c r="H136" s="209">
        <v>8243</v>
      </c>
      <c r="I136" s="209">
        <v>6680</v>
      </c>
      <c r="J136" s="209"/>
      <c r="K136" s="209"/>
      <c r="L136" s="209"/>
      <c r="M136" s="209"/>
      <c r="N136" s="211">
        <f t="shared" si="6"/>
        <v>81276</v>
      </c>
    </row>
    <row r="137" spans="1:14" ht="12.75" customHeight="1" thickBot="1" x14ac:dyDescent="0.25">
      <c r="A137" s="199"/>
      <c r="B137" s="210"/>
      <c r="C137" s="210"/>
      <c r="D137" s="210"/>
      <c r="E137" s="210"/>
      <c r="F137" s="210"/>
      <c r="G137" s="210"/>
      <c r="H137" s="210"/>
      <c r="I137" s="210"/>
      <c r="J137" s="210"/>
      <c r="K137" s="210"/>
      <c r="L137" s="210"/>
      <c r="M137" s="210"/>
      <c r="N137" s="212"/>
    </row>
    <row r="138" spans="1:14" ht="12.75" customHeight="1" x14ac:dyDescent="0.2">
      <c r="A138" s="198" t="s">
        <v>161</v>
      </c>
      <c r="B138" s="209">
        <v>9819</v>
      </c>
      <c r="C138" s="209">
        <v>10462</v>
      </c>
      <c r="D138" s="209">
        <v>15813</v>
      </c>
      <c r="E138" s="209">
        <f>21383+10724</f>
        <v>32107</v>
      </c>
      <c r="F138" s="209">
        <f>10985+12391</f>
        <v>23376</v>
      </c>
      <c r="G138" s="209">
        <f>13915+13724</f>
        <v>27639</v>
      </c>
      <c r="H138" s="209">
        <f>25517+10343</f>
        <v>35860</v>
      </c>
      <c r="I138" s="209">
        <f>13998+14775</f>
        <v>28773</v>
      </c>
      <c r="J138" s="209">
        <v>54742</v>
      </c>
      <c r="K138" s="209"/>
      <c r="L138" s="209">
        <v>73791</v>
      </c>
      <c r="M138" s="209">
        <v>68919</v>
      </c>
      <c r="N138" s="211">
        <f t="shared" si="6"/>
        <v>381301</v>
      </c>
    </row>
    <row r="139" spans="1:14" ht="12.75" customHeight="1" thickBot="1" x14ac:dyDescent="0.25">
      <c r="A139" s="199"/>
      <c r="B139" s="210"/>
      <c r="C139" s="210"/>
      <c r="D139" s="210"/>
      <c r="E139" s="210"/>
      <c r="F139" s="210"/>
      <c r="G139" s="210"/>
      <c r="H139" s="210"/>
      <c r="I139" s="210"/>
      <c r="J139" s="210"/>
      <c r="K139" s="210"/>
      <c r="L139" s="210"/>
      <c r="M139" s="210"/>
      <c r="N139" s="212"/>
    </row>
    <row r="140" spans="1:14" ht="12.75" customHeight="1" x14ac:dyDescent="0.2">
      <c r="A140" s="198" t="s">
        <v>162</v>
      </c>
      <c r="B140" s="209">
        <v>31270</v>
      </c>
      <c r="C140" s="209">
        <v>45050</v>
      </c>
      <c r="D140" s="209">
        <v>36623</v>
      </c>
      <c r="E140" s="209">
        <v>33867</v>
      </c>
      <c r="F140" s="209">
        <v>23267</v>
      </c>
      <c r="G140" s="209">
        <v>20670</v>
      </c>
      <c r="H140" s="209">
        <v>38266</v>
      </c>
      <c r="I140" s="209">
        <v>27560</v>
      </c>
      <c r="J140" s="209"/>
      <c r="K140" s="209"/>
      <c r="L140" s="209"/>
      <c r="M140" s="209"/>
      <c r="N140" s="211">
        <f t="shared" si="6"/>
        <v>256573</v>
      </c>
    </row>
    <row r="141" spans="1:14" ht="12.75" customHeight="1" thickBot="1" x14ac:dyDescent="0.25">
      <c r="A141" s="199"/>
      <c r="B141" s="210"/>
      <c r="C141" s="210"/>
      <c r="D141" s="210"/>
      <c r="E141" s="210"/>
      <c r="F141" s="210"/>
      <c r="G141" s="210"/>
      <c r="H141" s="210"/>
      <c r="I141" s="210"/>
      <c r="J141" s="210"/>
      <c r="K141" s="210"/>
      <c r="L141" s="210"/>
      <c r="M141" s="210"/>
      <c r="N141" s="212"/>
    </row>
    <row r="142" spans="1:14" ht="12.75" customHeight="1" x14ac:dyDescent="0.2">
      <c r="A142" s="198" t="s">
        <v>163</v>
      </c>
      <c r="B142" s="209">
        <v>24039</v>
      </c>
      <c r="C142" s="209">
        <v>31216</v>
      </c>
      <c r="D142" s="209">
        <v>21974</v>
      </c>
      <c r="E142" s="209">
        <v>30288</v>
      </c>
      <c r="F142" s="209">
        <v>23350</v>
      </c>
      <c r="G142" s="209">
        <v>43000</v>
      </c>
      <c r="H142" s="209">
        <v>43187</v>
      </c>
      <c r="I142" s="209">
        <v>23925</v>
      </c>
      <c r="J142" s="209">
        <v>74767</v>
      </c>
      <c r="K142" s="209">
        <v>73840</v>
      </c>
      <c r="L142" s="209">
        <v>72173</v>
      </c>
      <c r="M142" s="209">
        <v>65424</v>
      </c>
      <c r="N142" s="211">
        <f t="shared" si="6"/>
        <v>527183</v>
      </c>
    </row>
    <row r="143" spans="1:14" ht="12.75" customHeight="1" thickBot="1" x14ac:dyDescent="0.25">
      <c r="A143" s="199"/>
      <c r="B143" s="210"/>
      <c r="C143" s="210"/>
      <c r="D143" s="210"/>
      <c r="E143" s="210"/>
      <c r="F143" s="210"/>
      <c r="G143" s="210"/>
      <c r="H143" s="210"/>
      <c r="I143" s="210"/>
      <c r="J143" s="210"/>
      <c r="K143" s="210"/>
      <c r="L143" s="210"/>
      <c r="M143" s="210"/>
      <c r="N143" s="212"/>
    </row>
    <row r="144" spans="1:14" ht="12.75" customHeight="1" x14ac:dyDescent="0.2">
      <c r="A144" s="198" t="s">
        <v>35</v>
      </c>
      <c r="B144" s="209">
        <v>7784</v>
      </c>
      <c r="C144" s="209">
        <v>5939</v>
      </c>
      <c r="D144" s="209">
        <v>9599</v>
      </c>
      <c r="E144" s="209">
        <v>8206</v>
      </c>
      <c r="F144" s="209">
        <v>7092</v>
      </c>
      <c r="G144" s="209">
        <v>10000</v>
      </c>
      <c r="H144" s="209">
        <v>6692</v>
      </c>
      <c r="I144" s="209">
        <v>8438</v>
      </c>
      <c r="J144" s="209"/>
      <c r="K144" s="209"/>
      <c r="L144" s="209"/>
      <c r="M144" s="209"/>
      <c r="N144" s="211">
        <f t="shared" si="6"/>
        <v>63750</v>
      </c>
    </row>
    <row r="145" spans="1:14" ht="12.75" customHeight="1" thickBot="1" x14ac:dyDescent="0.25">
      <c r="A145" s="199"/>
      <c r="B145" s="210"/>
      <c r="C145" s="210"/>
      <c r="D145" s="210"/>
      <c r="E145" s="210"/>
      <c r="F145" s="210"/>
      <c r="G145" s="210"/>
      <c r="H145" s="210"/>
      <c r="I145" s="210"/>
      <c r="J145" s="210"/>
      <c r="K145" s="210"/>
      <c r="L145" s="210"/>
      <c r="M145" s="210"/>
      <c r="N145" s="212"/>
    </row>
    <row r="146" spans="1:14" ht="12.75" customHeight="1" x14ac:dyDescent="0.2">
      <c r="A146" s="198" t="s">
        <v>164</v>
      </c>
      <c r="B146" s="209">
        <v>3290</v>
      </c>
      <c r="C146" s="209">
        <v>3313</v>
      </c>
      <c r="D146" s="209">
        <v>2058</v>
      </c>
      <c r="E146" s="209">
        <v>875</v>
      </c>
      <c r="F146" s="209">
        <v>1083</v>
      </c>
      <c r="G146" s="209">
        <v>2977</v>
      </c>
      <c r="H146" s="209">
        <v>2748</v>
      </c>
      <c r="I146" s="209">
        <v>3289</v>
      </c>
      <c r="J146" s="209"/>
      <c r="K146" s="209"/>
      <c r="L146" s="209"/>
      <c r="M146" s="209"/>
      <c r="N146" s="211">
        <f t="shared" si="6"/>
        <v>19633</v>
      </c>
    </row>
    <row r="147" spans="1:14" ht="12.75" customHeight="1" thickBot="1" x14ac:dyDescent="0.25">
      <c r="A147" s="199"/>
      <c r="B147" s="210"/>
      <c r="C147" s="210"/>
      <c r="D147" s="210"/>
      <c r="E147" s="210"/>
      <c r="F147" s="210"/>
      <c r="G147" s="210"/>
      <c r="H147" s="210"/>
      <c r="I147" s="210"/>
      <c r="J147" s="210"/>
      <c r="K147" s="210"/>
      <c r="L147" s="210"/>
      <c r="M147" s="210"/>
      <c r="N147" s="212"/>
    </row>
    <row r="148" spans="1:14" ht="12.75" customHeight="1" x14ac:dyDescent="0.2">
      <c r="A148" s="198" t="s">
        <v>165</v>
      </c>
      <c r="B148" s="209">
        <v>14064</v>
      </c>
      <c r="C148" s="209">
        <v>16583</v>
      </c>
      <c r="D148" s="209">
        <v>21828</v>
      </c>
      <c r="E148" s="209">
        <v>28016</v>
      </c>
      <c r="F148" s="209">
        <v>13866</v>
      </c>
      <c r="G148" s="209">
        <v>15645</v>
      </c>
      <c r="H148" s="209">
        <v>17704</v>
      </c>
      <c r="I148" s="209">
        <v>13931</v>
      </c>
      <c r="J148" s="209">
        <v>17540</v>
      </c>
      <c r="K148" s="209">
        <v>18112</v>
      </c>
      <c r="L148" s="209">
        <v>18540</v>
      </c>
      <c r="M148" s="209">
        <v>17779</v>
      </c>
      <c r="N148" s="211">
        <f t="shared" si="6"/>
        <v>213608</v>
      </c>
    </row>
    <row r="149" spans="1:14" ht="12.75" customHeight="1" thickBot="1" x14ac:dyDescent="0.25">
      <c r="A149" s="199"/>
      <c r="B149" s="210"/>
      <c r="C149" s="210"/>
      <c r="D149" s="210"/>
      <c r="E149" s="210"/>
      <c r="F149" s="210"/>
      <c r="G149" s="210"/>
      <c r="H149" s="210"/>
      <c r="I149" s="210"/>
      <c r="J149" s="210"/>
      <c r="K149" s="210"/>
      <c r="L149" s="210"/>
      <c r="M149" s="210"/>
      <c r="N149" s="212"/>
    </row>
    <row r="150" spans="1:14" ht="12.75" customHeight="1" x14ac:dyDescent="0.2">
      <c r="A150" s="198" t="s">
        <v>54</v>
      </c>
      <c r="B150" s="209">
        <v>8942</v>
      </c>
      <c r="C150" s="209">
        <v>14716</v>
      </c>
      <c r="D150" s="209">
        <v>17957</v>
      </c>
      <c r="E150" s="209">
        <v>5918</v>
      </c>
      <c r="F150" s="209">
        <v>24841</v>
      </c>
      <c r="G150" s="209">
        <v>28544</v>
      </c>
      <c r="H150" s="209">
        <v>24596</v>
      </c>
      <c r="I150" s="209">
        <v>30328</v>
      </c>
      <c r="J150" s="209">
        <v>29911</v>
      </c>
      <c r="K150" s="209">
        <v>29618</v>
      </c>
      <c r="L150" s="209">
        <v>24266</v>
      </c>
      <c r="M150" s="209">
        <v>27224</v>
      </c>
      <c r="N150" s="211">
        <f t="shared" si="6"/>
        <v>266861</v>
      </c>
    </row>
    <row r="151" spans="1:14" ht="12.75" customHeight="1" thickBot="1" x14ac:dyDescent="0.25">
      <c r="A151" s="199"/>
      <c r="B151" s="210"/>
      <c r="C151" s="210"/>
      <c r="D151" s="210"/>
      <c r="E151" s="210"/>
      <c r="F151" s="210"/>
      <c r="G151" s="210"/>
      <c r="H151" s="210"/>
      <c r="I151" s="210"/>
      <c r="J151" s="210"/>
      <c r="K151" s="210"/>
      <c r="L151" s="210"/>
      <c r="M151" s="210"/>
      <c r="N151" s="212"/>
    </row>
    <row r="152" spans="1:14" ht="12.75" customHeight="1" x14ac:dyDescent="0.2">
      <c r="A152" s="198" t="s">
        <v>32</v>
      </c>
      <c r="B152" s="209"/>
      <c r="C152" s="209"/>
      <c r="D152" s="209"/>
      <c r="E152" s="209">
        <v>11286</v>
      </c>
      <c r="F152" s="209">
        <v>6379</v>
      </c>
      <c r="G152" s="209">
        <v>10615</v>
      </c>
      <c r="H152" s="209">
        <v>4809</v>
      </c>
      <c r="I152" s="209">
        <v>6951</v>
      </c>
      <c r="J152" s="209"/>
      <c r="K152" s="209">
        <v>56364</v>
      </c>
      <c r="L152" s="209"/>
      <c r="M152" s="209"/>
      <c r="N152" s="211">
        <f t="shared" si="6"/>
        <v>96404</v>
      </c>
    </row>
    <row r="153" spans="1:14" ht="12.75" customHeight="1" thickBot="1" x14ac:dyDescent="0.25">
      <c r="A153" s="199"/>
      <c r="B153" s="210"/>
      <c r="C153" s="210"/>
      <c r="D153" s="210"/>
      <c r="E153" s="210"/>
      <c r="F153" s="210"/>
      <c r="G153" s="210"/>
      <c r="H153" s="210"/>
      <c r="I153" s="210"/>
      <c r="J153" s="210"/>
      <c r="K153" s="210"/>
      <c r="L153" s="210"/>
      <c r="M153" s="210"/>
      <c r="N153" s="212"/>
    </row>
    <row r="154" spans="1:14" ht="12.75" customHeight="1" x14ac:dyDescent="0.2">
      <c r="A154" s="198" t="s">
        <v>129</v>
      </c>
      <c r="B154" s="209"/>
      <c r="C154" s="209"/>
      <c r="D154" s="209"/>
      <c r="E154" s="209">
        <v>761</v>
      </c>
      <c r="F154" s="209">
        <v>615</v>
      </c>
      <c r="G154" s="209">
        <v>671</v>
      </c>
      <c r="H154" s="209">
        <v>552</v>
      </c>
      <c r="I154" s="209">
        <v>845</v>
      </c>
      <c r="J154" s="209"/>
      <c r="K154" s="209"/>
      <c r="L154" s="209"/>
      <c r="M154" s="209"/>
      <c r="N154" s="211">
        <f t="shared" si="6"/>
        <v>3444</v>
      </c>
    </row>
    <row r="155" spans="1:14" ht="12.75" customHeight="1" thickBot="1" x14ac:dyDescent="0.25">
      <c r="A155" s="199"/>
      <c r="B155" s="210"/>
      <c r="C155" s="210"/>
      <c r="D155" s="210"/>
      <c r="E155" s="210"/>
      <c r="F155" s="210"/>
      <c r="G155" s="210"/>
      <c r="H155" s="210"/>
      <c r="I155" s="210"/>
      <c r="J155" s="210"/>
      <c r="K155" s="210"/>
      <c r="L155" s="210"/>
      <c r="M155" s="210"/>
      <c r="N155" s="212"/>
    </row>
    <row r="156" spans="1:14" ht="12.75" customHeight="1" x14ac:dyDescent="0.2">
      <c r="A156" s="198" t="s">
        <v>166</v>
      </c>
      <c r="B156" s="209"/>
      <c r="C156" s="209"/>
      <c r="D156" s="209"/>
      <c r="E156" s="209">
        <v>1540</v>
      </c>
      <c r="F156" s="209">
        <v>1787</v>
      </c>
      <c r="G156" s="209">
        <v>3510</v>
      </c>
      <c r="H156" s="209">
        <v>5004</v>
      </c>
      <c r="I156" s="209">
        <v>5915</v>
      </c>
      <c r="J156" s="209"/>
      <c r="K156" s="209"/>
      <c r="L156" s="209"/>
      <c r="M156" s="209"/>
      <c r="N156" s="211">
        <f t="shared" si="6"/>
        <v>17756</v>
      </c>
    </row>
    <row r="157" spans="1:14" ht="12.75" customHeight="1" thickBot="1" x14ac:dyDescent="0.25">
      <c r="A157" s="199"/>
      <c r="B157" s="210"/>
      <c r="C157" s="210"/>
      <c r="D157" s="210"/>
      <c r="E157" s="210"/>
      <c r="F157" s="210"/>
      <c r="G157" s="210"/>
      <c r="H157" s="210"/>
      <c r="I157" s="210"/>
      <c r="J157" s="210"/>
      <c r="K157" s="210"/>
      <c r="L157" s="210"/>
      <c r="M157" s="210"/>
      <c r="N157" s="212"/>
    </row>
    <row r="158" spans="1:14" ht="12.75" customHeight="1" x14ac:dyDescent="0.2">
      <c r="A158" s="198" t="s">
        <v>60</v>
      </c>
      <c r="B158" s="209">
        <v>12705</v>
      </c>
      <c r="C158" s="209">
        <v>11002</v>
      </c>
      <c r="D158" s="209">
        <v>24570</v>
      </c>
      <c r="E158" s="209">
        <v>22105</v>
      </c>
      <c r="F158" s="209">
        <v>15240</v>
      </c>
      <c r="G158" s="209">
        <v>12914</v>
      </c>
      <c r="H158" s="209">
        <v>7080</v>
      </c>
      <c r="I158" s="209">
        <v>14014</v>
      </c>
      <c r="J158" s="209">
        <v>16253</v>
      </c>
      <c r="K158" s="209">
        <v>14625</v>
      </c>
      <c r="L158" s="209">
        <v>17088</v>
      </c>
      <c r="M158" s="209">
        <v>12098</v>
      </c>
      <c r="N158" s="211">
        <f>SUM(B158:M158)</f>
        <v>179694</v>
      </c>
    </row>
    <row r="159" spans="1:14" ht="12.75" customHeight="1" thickBot="1" x14ac:dyDescent="0.25">
      <c r="A159" s="199"/>
      <c r="B159" s="210"/>
      <c r="C159" s="210"/>
      <c r="D159" s="210"/>
      <c r="E159" s="210"/>
      <c r="F159" s="210"/>
      <c r="G159" s="210"/>
      <c r="H159" s="210"/>
      <c r="I159" s="210"/>
      <c r="J159" s="210"/>
      <c r="K159" s="210"/>
      <c r="L159" s="210"/>
      <c r="M159" s="210"/>
      <c r="N159" s="212"/>
    </row>
    <row r="160" spans="1:14" ht="12.75" customHeight="1" x14ac:dyDescent="0.2">
      <c r="A160" s="205" t="s">
        <v>13</v>
      </c>
      <c r="B160" s="194">
        <f t="shared" ref="B160:M160" si="7">SUM(B134:B158)</f>
        <v>199904</v>
      </c>
      <c r="C160" s="194">
        <f t="shared" si="7"/>
        <v>192448</v>
      </c>
      <c r="D160" s="194">
        <f t="shared" si="7"/>
        <v>229881</v>
      </c>
      <c r="E160" s="194">
        <f t="shared" si="7"/>
        <v>267537</v>
      </c>
      <c r="F160" s="194">
        <f t="shared" si="7"/>
        <v>249510</v>
      </c>
      <c r="G160" s="194">
        <f t="shared" si="7"/>
        <v>240627</v>
      </c>
      <c r="H160" s="194">
        <f t="shared" si="7"/>
        <v>237316</v>
      </c>
      <c r="I160" s="194">
        <f t="shared" si="7"/>
        <v>197212</v>
      </c>
      <c r="J160" s="194">
        <f t="shared" si="7"/>
        <v>251352</v>
      </c>
      <c r="K160" s="194">
        <f t="shared" si="7"/>
        <v>253477</v>
      </c>
      <c r="L160" s="194">
        <f t="shared" si="7"/>
        <v>257710</v>
      </c>
      <c r="M160" s="194">
        <f t="shared" si="7"/>
        <v>275037</v>
      </c>
      <c r="N160" s="194">
        <f>SUM(N134:N159)</f>
        <v>2852011</v>
      </c>
    </row>
    <row r="161" spans="1:14" ht="12.75" customHeight="1" thickBot="1" x14ac:dyDescent="0.25">
      <c r="A161" s="206"/>
      <c r="B161" s="195"/>
      <c r="C161" s="195"/>
      <c r="D161" s="195"/>
      <c r="E161" s="195"/>
      <c r="F161" s="195"/>
      <c r="G161" s="195"/>
      <c r="H161" s="195"/>
      <c r="I161" s="195"/>
      <c r="J161" s="195"/>
      <c r="K161" s="195"/>
      <c r="L161" s="195"/>
      <c r="M161" s="195"/>
      <c r="N161" s="195"/>
    </row>
    <row r="162" spans="1:14" ht="12.75" customHeight="1" x14ac:dyDescent="0.2"/>
    <row r="163" spans="1:14" ht="12.75" customHeight="1" x14ac:dyDescent="0.2"/>
    <row r="164" spans="1:14" ht="12.75" customHeight="1" x14ac:dyDescent="0.2"/>
    <row r="165" spans="1:14" s="10" customFormat="1" ht="24.95" customHeight="1" x14ac:dyDescent="0.2">
      <c r="A165" s="204" t="s">
        <v>206</v>
      </c>
      <c r="B165" s="204"/>
      <c r="C165" s="204"/>
      <c r="D165" s="204"/>
      <c r="E165" s="204"/>
      <c r="F165" s="204"/>
      <c r="G165" s="204"/>
      <c r="H165" s="204"/>
      <c r="I165" s="204"/>
      <c r="J165" s="204"/>
      <c r="K165" s="204"/>
      <c r="L165" s="204"/>
      <c r="M165" s="204"/>
      <c r="N165" s="204"/>
    </row>
    <row r="166" spans="1:14" ht="12.75" customHeight="1" thickBot="1" x14ac:dyDescent="0.25">
      <c r="A166" s="20"/>
      <c r="F166" s="4"/>
    </row>
    <row r="167" spans="1:14" ht="12.75" customHeight="1" x14ac:dyDescent="0.2">
      <c r="A167" s="198"/>
      <c r="B167" s="198" t="s">
        <v>1</v>
      </c>
      <c r="C167" s="198" t="s">
        <v>2</v>
      </c>
      <c r="D167" s="198" t="s">
        <v>3</v>
      </c>
      <c r="E167" s="198" t="s">
        <v>4</v>
      </c>
      <c r="F167" s="198" t="s">
        <v>5</v>
      </c>
      <c r="G167" s="198" t="s">
        <v>6</v>
      </c>
      <c r="H167" s="198" t="s">
        <v>7</v>
      </c>
      <c r="I167" s="198" t="s">
        <v>8</v>
      </c>
      <c r="J167" s="198" t="s">
        <v>9</v>
      </c>
      <c r="K167" s="198" t="s">
        <v>10</v>
      </c>
      <c r="L167" s="198" t="s">
        <v>11</v>
      </c>
      <c r="M167" s="198" t="s">
        <v>12</v>
      </c>
      <c r="N167" s="196" t="s">
        <v>13</v>
      </c>
    </row>
    <row r="168" spans="1:14" ht="12.75" customHeight="1" thickBot="1" x14ac:dyDescent="0.25">
      <c r="A168" s="199"/>
      <c r="B168" s="199"/>
      <c r="C168" s="199"/>
      <c r="D168" s="199"/>
      <c r="E168" s="199"/>
      <c r="F168" s="199"/>
      <c r="G168" s="199"/>
      <c r="H168" s="199"/>
      <c r="I168" s="199"/>
      <c r="J168" s="199"/>
      <c r="K168" s="199"/>
      <c r="L168" s="199"/>
      <c r="M168" s="199"/>
      <c r="N168" s="197"/>
    </row>
    <row r="169" spans="1:14" ht="12.75" customHeight="1" x14ac:dyDescent="0.2">
      <c r="A169" s="198" t="s">
        <v>132</v>
      </c>
      <c r="B169" s="209">
        <v>5725.17</v>
      </c>
      <c r="C169" s="209">
        <v>9804.7999999999993</v>
      </c>
      <c r="D169" s="209">
        <v>20590.169999999998</v>
      </c>
      <c r="E169" s="209">
        <v>12251.14</v>
      </c>
      <c r="F169" s="209">
        <v>14751.13</v>
      </c>
      <c r="G169" s="209">
        <v>13586.67</v>
      </c>
      <c r="H169" s="209">
        <v>13454.35</v>
      </c>
      <c r="I169" s="209">
        <v>13395.19</v>
      </c>
      <c r="J169" s="209">
        <v>13782.1</v>
      </c>
      <c r="K169" s="209">
        <v>8354</v>
      </c>
      <c r="L169" s="209">
        <v>7617</v>
      </c>
      <c r="M169" s="209">
        <v>4926</v>
      </c>
      <c r="N169" s="211">
        <f t="shared" ref="N169:N229" si="8">SUM(B169:M169)</f>
        <v>138237.72000000003</v>
      </c>
    </row>
    <row r="170" spans="1:14" ht="12.75" customHeight="1" thickBot="1" x14ac:dyDescent="0.25">
      <c r="A170" s="199"/>
      <c r="B170" s="210"/>
      <c r="C170" s="210"/>
      <c r="D170" s="210"/>
      <c r="E170" s="210"/>
      <c r="F170" s="210"/>
      <c r="G170" s="210"/>
      <c r="H170" s="210"/>
      <c r="I170" s="210"/>
      <c r="J170" s="210"/>
      <c r="K170" s="210"/>
      <c r="L170" s="210"/>
      <c r="M170" s="210"/>
      <c r="N170" s="212"/>
    </row>
    <row r="171" spans="1:14" ht="12.75" customHeight="1" x14ac:dyDescent="0.2">
      <c r="A171" s="198" t="s">
        <v>33</v>
      </c>
      <c r="B171" s="209">
        <v>18434.599999999999</v>
      </c>
      <c r="C171" s="209">
        <v>28164.73</v>
      </c>
      <c r="D171" s="209">
        <v>9514.7999999999993</v>
      </c>
      <c r="E171" s="209">
        <v>9577.1</v>
      </c>
      <c r="F171" s="209">
        <v>11987.8</v>
      </c>
      <c r="G171" s="209">
        <v>9637.9</v>
      </c>
      <c r="H171" s="209">
        <v>5318.6</v>
      </c>
      <c r="I171" s="209">
        <v>3611.4</v>
      </c>
      <c r="J171" s="209">
        <v>2186.4</v>
      </c>
      <c r="K171" s="209"/>
      <c r="L171" s="209"/>
      <c r="M171" s="209"/>
      <c r="N171" s="211">
        <f t="shared" si="8"/>
        <v>98433.33</v>
      </c>
    </row>
    <row r="172" spans="1:14" ht="12.75" customHeight="1" thickBot="1" x14ac:dyDescent="0.25">
      <c r="A172" s="199"/>
      <c r="B172" s="210"/>
      <c r="C172" s="210"/>
      <c r="D172" s="210"/>
      <c r="E172" s="210"/>
      <c r="F172" s="210"/>
      <c r="G172" s="210"/>
      <c r="H172" s="210"/>
      <c r="I172" s="210"/>
      <c r="J172" s="210"/>
      <c r="K172" s="210"/>
      <c r="L172" s="210"/>
      <c r="M172" s="210"/>
      <c r="N172" s="212"/>
    </row>
    <row r="173" spans="1:14" ht="12.75" customHeight="1" x14ac:dyDescent="0.2">
      <c r="A173" s="198" t="s">
        <v>147</v>
      </c>
      <c r="B173" s="209">
        <v>754.6</v>
      </c>
      <c r="C173" s="209">
        <v>198.3</v>
      </c>
      <c r="D173" s="209">
        <v>502.7</v>
      </c>
      <c r="E173" s="209">
        <v>198.3</v>
      </c>
      <c r="F173" s="209">
        <v>198.4</v>
      </c>
      <c r="G173" s="209">
        <v>276.2</v>
      </c>
      <c r="H173" s="209"/>
      <c r="I173" s="209"/>
      <c r="J173" s="209"/>
      <c r="K173" s="209"/>
      <c r="L173" s="209"/>
      <c r="M173" s="209"/>
      <c r="N173" s="211">
        <f t="shared" si="8"/>
        <v>2128.5</v>
      </c>
    </row>
    <row r="174" spans="1:14" ht="12.75" customHeight="1" thickBot="1" x14ac:dyDescent="0.25">
      <c r="A174" s="199"/>
      <c r="B174" s="210"/>
      <c r="C174" s="210"/>
      <c r="D174" s="210"/>
      <c r="E174" s="210"/>
      <c r="F174" s="210"/>
      <c r="G174" s="210"/>
      <c r="H174" s="210"/>
      <c r="I174" s="210"/>
      <c r="J174" s="210"/>
      <c r="K174" s="210"/>
      <c r="L174" s="210"/>
      <c r="M174" s="210"/>
      <c r="N174" s="212"/>
    </row>
    <row r="175" spans="1:14" ht="12.75" customHeight="1" x14ac:dyDescent="0.2">
      <c r="A175" s="198" t="s">
        <v>148</v>
      </c>
      <c r="B175" s="209">
        <v>1099</v>
      </c>
      <c r="C175" s="209">
        <v>1042</v>
      </c>
      <c r="D175" s="209">
        <v>1143</v>
      </c>
      <c r="E175" s="209">
        <v>1378</v>
      </c>
      <c r="F175" s="209">
        <v>1120</v>
      </c>
      <c r="G175" s="209">
        <v>1036</v>
      </c>
      <c r="H175" s="209"/>
      <c r="I175" s="209"/>
      <c r="J175" s="209"/>
      <c r="K175" s="209"/>
      <c r="L175" s="209"/>
      <c r="M175" s="209"/>
      <c r="N175" s="211">
        <f t="shared" si="8"/>
        <v>6818</v>
      </c>
    </row>
    <row r="176" spans="1:14" ht="12.75" customHeight="1" thickBot="1" x14ac:dyDescent="0.25">
      <c r="A176" s="199"/>
      <c r="B176" s="210"/>
      <c r="C176" s="210"/>
      <c r="D176" s="210"/>
      <c r="E176" s="210"/>
      <c r="F176" s="210"/>
      <c r="G176" s="210"/>
      <c r="H176" s="210"/>
      <c r="I176" s="210"/>
      <c r="J176" s="210"/>
      <c r="K176" s="210"/>
      <c r="L176" s="210"/>
      <c r="M176" s="210"/>
      <c r="N176" s="212"/>
    </row>
    <row r="177" spans="1:14" ht="12.75" customHeight="1" x14ac:dyDescent="0.2">
      <c r="A177" s="198" t="s">
        <v>149</v>
      </c>
      <c r="B177" s="209">
        <v>2627.76</v>
      </c>
      <c r="C177" s="209">
        <v>1716.5</v>
      </c>
      <c r="D177" s="209">
        <v>4545.8999999999996</v>
      </c>
      <c r="E177" s="209">
        <v>790.4</v>
      </c>
      <c r="F177" s="209">
        <v>975.35</v>
      </c>
      <c r="G177" s="209"/>
      <c r="H177" s="209"/>
      <c r="I177" s="209">
        <v>430.6</v>
      </c>
      <c r="J177" s="209">
        <v>2137.87</v>
      </c>
      <c r="K177" s="209">
        <v>1365.1</v>
      </c>
      <c r="L177" s="209">
        <v>3857</v>
      </c>
      <c r="M177" s="209">
        <v>1686</v>
      </c>
      <c r="N177" s="211">
        <f t="shared" si="8"/>
        <v>20132.480000000003</v>
      </c>
    </row>
    <row r="178" spans="1:14" ht="12.75" customHeight="1" thickBot="1" x14ac:dyDescent="0.25">
      <c r="A178" s="199"/>
      <c r="B178" s="210"/>
      <c r="C178" s="210"/>
      <c r="D178" s="210"/>
      <c r="E178" s="210"/>
      <c r="F178" s="210"/>
      <c r="G178" s="210"/>
      <c r="H178" s="210"/>
      <c r="I178" s="210"/>
      <c r="J178" s="210"/>
      <c r="K178" s="210"/>
      <c r="L178" s="210"/>
      <c r="M178" s="210"/>
      <c r="N178" s="212"/>
    </row>
    <row r="179" spans="1:14" ht="12.75" customHeight="1" x14ac:dyDescent="0.2">
      <c r="A179" s="198" t="s">
        <v>76</v>
      </c>
      <c r="B179" s="209">
        <v>1460</v>
      </c>
      <c r="C179" s="209">
        <v>945</v>
      </c>
      <c r="D179" s="209">
        <v>1495</v>
      </c>
      <c r="E179" s="209">
        <v>490</v>
      </c>
      <c r="F179" s="209">
        <v>450</v>
      </c>
      <c r="G179" s="209">
        <v>560</v>
      </c>
      <c r="H179" s="209">
        <v>245</v>
      </c>
      <c r="I179" s="209">
        <v>735</v>
      </c>
      <c r="J179" s="209">
        <v>741</v>
      </c>
      <c r="K179" s="209">
        <v>811.65</v>
      </c>
      <c r="L179" s="209">
        <v>875</v>
      </c>
      <c r="M179" s="209">
        <v>870</v>
      </c>
      <c r="N179" s="211">
        <f t="shared" si="8"/>
        <v>9677.65</v>
      </c>
    </row>
    <row r="180" spans="1:14" ht="12.75" customHeight="1" thickBot="1" x14ac:dyDescent="0.25">
      <c r="A180" s="199"/>
      <c r="B180" s="210"/>
      <c r="C180" s="210"/>
      <c r="D180" s="210"/>
      <c r="E180" s="210"/>
      <c r="F180" s="210"/>
      <c r="G180" s="210"/>
      <c r="H180" s="210"/>
      <c r="I180" s="210"/>
      <c r="J180" s="210"/>
      <c r="K180" s="210"/>
      <c r="L180" s="210"/>
      <c r="M180" s="210"/>
      <c r="N180" s="212"/>
    </row>
    <row r="181" spans="1:14" ht="12.75" customHeight="1" x14ac:dyDescent="0.2">
      <c r="A181" s="198" t="s">
        <v>133</v>
      </c>
      <c r="B181" s="209">
        <v>6637.95</v>
      </c>
      <c r="C181" s="209">
        <v>3648.3</v>
      </c>
      <c r="D181" s="209">
        <v>1840.3</v>
      </c>
      <c r="E181" s="209">
        <v>751.5</v>
      </c>
      <c r="F181" s="209">
        <v>1921.7</v>
      </c>
      <c r="G181" s="209">
        <v>2071</v>
      </c>
      <c r="H181" s="209">
        <v>693.3</v>
      </c>
      <c r="I181" s="209">
        <v>1389.8</v>
      </c>
      <c r="J181" s="209"/>
      <c r="K181" s="209"/>
      <c r="L181" s="209">
        <v>670</v>
      </c>
      <c r="M181" s="209">
        <v>1274</v>
      </c>
      <c r="N181" s="211">
        <f t="shared" si="8"/>
        <v>20897.849999999999</v>
      </c>
    </row>
    <row r="182" spans="1:14" ht="12.75" customHeight="1" thickBot="1" x14ac:dyDescent="0.25">
      <c r="A182" s="199"/>
      <c r="B182" s="210"/>
      <c r="C182" s="210"/>
      <c r="D182" s="210"/>
      <c r="E182" s="210"/>
      <c r="F182" s="210"/>
      <c r="G182" s="210"/>
      <c r="H182" s="210"/>
      <c r="I182" s="210"/>
      <c r="J182" s="210"/>
      <c r="K182" s="210"/>
      <c r="L182" s="210"/>
      <c r="M182" s="210"/>
      <c r="N182" s="212"/>
    </row>
    <row r="183" spans="1:14" ht="12.75" customHeight="1" x14ac:dyDescent="0.2">
      <c r="A183" s="198" t="s">
        <v>38</v>
      </c>
      <c r="B183" s="209">
        <v>1921.5</v>
      </c>
      <c r="C183" s="209">
        <v>899</v>
      </c>
      <c r="D183" s="209">
        <v>820.4</v>
      </c>
      <c r="E183" s="209">
        <v>929</v>
      </c>
      <c r="F183" s="209">
        <v>1252</v>
      </c>
      <c r="G183" s="209">
        <v>1580</v>
      </c>
      <c r="H183" s="209">
        <v>2703</v>
      </c>
      <c r="I183" s="209">
        <v>2872</v>
      </c>
      <c r="J183" s="209">
        <v>2791</v>
      </c>
      <c r="K183" s="209">
        <v>4656</v>
      </c>
      <c r="L183" s="209">
        <v>5314</v>
      </c>
      <c r="M183" s="209">
        <v>3124</v>
      </c>
      <c r="N183" s="211">
        <f t="shared" si="8"/>
        <v>28861.9</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198" t="s">
        <v>71</v>
      </c>
      <c r="B185" s="209">
        <v>976.8</v>
      </c>
      <c r="C185" s="209">
        <v>883.9</v>
      </c>
      <c r="D185" s="209">
        <v>479</v>
      </c>
      <c r="E185" s="209">
        <v>10.1</v>
      </c>
      <c r="F185" s="209">
        <v>13</v>
      </c>
      <c r="G185" s="209"/>
      <c r="H185" s="209">
        <v>793.3</v>
      </c>
      <c r="I185" s="209">
        <v>230</v>
      </c>
      <c r="J185" s="209">
        <v>359</v>
      </c>
      <c r="K185" s="209">
        <v>21</v>
      </c>
      <c r="L185" s="209"/>
      <c r="M185" s="209">
        <v>357</v>
      </c>
      <c r="N185" s="211">
        <f t="shared" si="8"/>
        <v>4123.0999999999995</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198" t="s">
        <v>167</v>
      </c>
      <c r="B187" s="209">
        <v>573.1</v>
      </c>
      <c r="C187" s="209"/>
      <c r="D187" s="209">
        <v>5133.8</v>
      </c>
      <c r="E187" s="209">
        <v>3509.9</v>
      </c>
      <c r="F187" s="209">
        <v>3834.88</v>
      </c>
      <c r="G187" s="209">
        <v>2186</v>
      </c>
      <c r="H187" s="209">
        <v>1572.5</v>
      </c>
      <c r="I187" s="209">
        <v>1975</v>
      </c>
      <c r="J187" s="209">
        <v>8255.7800000000007</v>
      </c>
      <c r="K187" s="209">
        <v>4661.46</v>
      </c>
      <c r="L187" s="209">
        <v>2392</v>
      </c>
      <c r="M187" s="209">
        <v>520</v>
      </c>
      <c r="N187" s="211">
        <f t="shared" si="8"/>
        <v>34614.42</v>
      </c>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198" t="s">
        <v>135</v>
      </c>
      <c r="B189" s="209">
        <v>3875</v>
      </c>
      <c r="C189" s="209">
        <v>5647.7</v>
      </c>
      <c r="D189" s="209">
        <v>7530.7</v>
      </c>
      <c r="E189" s="209">
        <v>3907</v>
      </c>
      <c r="F189" s="209">
        <v>6493</v>
      </c>
      <c r="G189" s="209">
        <v>1602</v>
      </c>
      <c r="H189" s="209">
        <v>440</v>
      </c>
      <c r="I189" s="209">
        <v>414</v>
      </c>
      <c r="J189" s="209">
        <v>890</v>
      </c>
      <c r="K189" s="209"/>
      <c r="L189" s="209"/>
      <c r="M189" s="209">
        <v>330</v>
      </c>
      <c r="N189" s="211">
        <f t="shared" si="8"/>
        <v>31129.4</v>
      </c>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207" t="s">
        <v>136</v>
      </c>
      <c r="B191" s="209">
        <v>498</v>
      </c>
      <c r="C191" s="209">
        <v>505</v>
      </c>
      <c r="D191" s="209">
        <v>692</v>
      </c>
      <c r="E191" s="209">
        <v>486</v>
      </c>
      <c r="F191" s="209">
        <v>425</v>
      </c>
      <c r="G191" s="209">
        <v>480</v>
      </c>
      <c r="H191" s="209">
        <v>549.9</v>
      </c>
      <c r="I191" s="209">
        <v>433.9</v>
      </c>
      <c r="J191" s="209">
        <v>393.3</v>
      </c>
      <c r="K191" s="209">
        <v>190.3</v>
      </c>
      <c r="L191" s="209">
        <v>176</v>
      </c>
      <c r="M191" s="209">
        <v>108</v>
      </c>
      <c r="N191" s="211">
        <f t="shared" si="8"/>
        <v>4937.4000000000005</v>
      </c>
    </row>
    <row r="192" spans="1:14" ht="12.75" customHeight="1" thickBot="1" x14ac:dyDescent="0.25">
      <c r="A192" s="208"/>
      <c r="B192" s="210"/>
      <c r="C192" s="210"/>
      <c r="D192" s="210"/>
      <c r="E192" s="210"/>
      <c r="F192" s="210"/>
      <c r="G192" s="210"/>
      <c r="H192" s="210"/>
      <c r="I192" s="210"/>
      <c r="J192" s="210"/>
      <c r="K192" s="210"/>
      <c r="L192" s="210"/>
      <c r="M192" s="210"/>
      <c r="N192" s="212"/>
    </row>
    <row r="193" spans="1:14" ht="12.75" customHeight="1" x14ac:dyDescent="0.2">
      <c r="A193" s="198" t="s">
        <v>80</v>
      </c>
      <c r="B193" s="209">
        <v>637</v>
      </c>
      <c r="C193" s="209">
        <v>463</v>
      </c>
      <c r="D193" s="209">
        <v>413.25</v>
      </c>
      <c r="E193" s="209">
        <v>652.04999999999995</v>
      </c>
      <c r="F193" s="209">
        <v>477.86</v>
      </c>
      <c r="G193" s="209">
        <v>301.7</v>
      </c>
      <c r="H193" s="209">
        <v>503.47</v>
      </c>
      <c r="I193" s="209">
        <v>465.1</v>
      </c>
      <c r="J193" s="209">
        <v>469</v>
      </c>
      <c r="K193" s="209">
        <v>435</v>
      </c>
      <c r="L193" s="209">
        <v>582</v>
      </c>
      <c r="M193" s="209">
        <v>444</v>
      </c>
      <c r="N193" s="211">
        <f t="shared" si="8"/>
        <v>5843.43</v>
      </c>
    </row>
    <row r="194" spans="1:14" ht="12.75" customHeight="1" thickBot="1" x14ac:dyDescent="0.25">
      <c r="A194" s="199"/>
      <c r="B194" s="210"/>
      <c r="C194" s="210"/>
      <c r="D194" s="210"/>
      <c r="E194" s="210"/>
      <c r="F194" s="210"/>
      <c r="G194" s="210"/>
      <c r="H194" s="210"/>
      <c r="I194" s="210"/>
      <c r="J194" s="210"/>
      <c r="K194" s="210"/>
      <c r="L194" s="210"/>
      <c r="M194" s="210"/>
      <c r="N194" s="212"/>
    </row>
    <row r="195" spans="1:14" ht="12.75" customHeight="1" x14ac:dyDescent="0.2">
      <c r="A195" s="198" t="s">
        <v>60</v>
      </c>
      <c r="B195" s="209">
        <v>7463.73</v>
      </c>
      <c r="C195" s="209">
        <v>8090.5</v>
      </c>
      <c r="D195" s="209">
        <v>11382.87</v>
      </c>
      <c r="E195" s="209">
        <v>10300</v>
      </c>
      <c r="F195" s="209">
        <v>8349.7199999999993</v>
      </c>
      <c r="G195" s="209">
        <v>8999.73</v>
      </c>
      <c r="H195" s="209">
        <v>3998.54</v>
      </c>
      <c r="I195" s="209">
        <v>3403.03</v>
      </c>
      <c r="J195" s="209">
        <v>2900.12</v>
      </c>
      <c r="K195" s="209">
        <v>5307.04</v>
      </c>
      <c r="L195" s="209">
        <v>5325</v>
      </c>
      <c r="M195" s="209">
        <v>2938</v>
      </c>
      <c r="N195" s="211">
        <f t="shared" si="8"/>
        <v>78458.28</v>
      </c>
    </row>
    <row r="196" spans="1:14" ht="12.75" customHeight="1" thickBot="1" x14ac:dyDescent="0.25">
      <c r="A196" s="199"/>
      <c r="B196" s="210"/>
      <c r="C196" s="210"/>
      <c r="D196" s="210"/>
      <c r="E196" s="210"/>
      <c r="F196" s="210"/>
      <c r="G196" s="210"/>
      <c r="H196" s="210"/>
      <c r="I196" s="210"/>
      <c r="J196" s="210"/>
      <c r="K196" s="210"/>
      <c r="L196" s="210"/>
      <c r="M196" s="210"/>
      <c r="N196" s="212"/>
    </row>
    <row r="197" spans="1:14" ht="12.75" customHeight="1" x14ac:dyDescent="0.2">
      <c r="A197" s="207" t="s">
        <v>150</v>
      </c>
      <c r="B197" s="209">
        <v>5036.38</v>
      </c>
      <c r="C197" s="209">
        <v>2949.98</v>
      </c>
      <c r="D197" s="209">
        <v>5272.02</v>
      </c>
      <c r="E197" s="209">
        <v>4396.1099999999997</v>
      </c>
      <c r="F197" s="209">
        <v>4775.17</v>
      </c>
      <c r="G197" s="209">
        <v>5477</v>
      </c>
      <c r="H197" s="209">
        <v>3002</v>
      </c>
      <c r="I197" s="209">
        <v>2896.1</v>
      </c>
      <c r="J197" s="209">
        <v>3019.7</v>
      </c>
      <c r="K197" s="209">
        <v>6052</v>
      </c>
      <c r="L197" s="209">
        <v>2028</v>
      </c>
      <c r="M197" s="209">
        <v>4161</v>
      </c>
      <c r="N197" s="211">
        <f t="shared" si="8"/>
        <v>49065.46</v>
      </c>
    </row>
    <row r="198" spans="1:14" ht="12.75" customHeight="1" thickBot="1" x14ac:dyDescent="0.25">
      <c r="A198" s="208"/>
      <c r="B198" s="210"/>
      <c r="C198" s="210"/>
      <c r="D198" s="210"/>
      <c r="E198" s="210"/>
      <c r="F198" s="210"/>
      <c r="G198" s="210"/>
      <c r="H198" s="210"/>
      <c r="I198" s="210"/>
      <c r="J198" s="210"/>
      <c r="K198" s="210"/>
      <c r="L198" s="210"/>
      <c r="M198" s="210"/>
      <c r="N198" s="212"/>
    </row>
    <row r="199" spans="1:14" ht="12.75" customHeight="1" x14ac:dyDescent="0.2">
      <c r="A199" s="198" t="s">
        <v>151</v>
      </c>
      <c r="B199" s="209"/>
      <c r="C199" s="209">
        <v>4999.49</v>
      </c>
      <c r="D199" s="209">
        <v>4645.8500000000004</v>
      </c>
      <c r="E199" s="209">
        <v>6020.2</v>
      </c>
      <c r="F199" s="209">
        <v>7573.3</v>
      </c>
      <c r="G199" s="209">
        <v>7714.68</v>
      </c>
      <c r="H199" s="209">
        <v>7855.52</v>
      </c>
      <c r="I199" s="209">
        <v>5303.09</v>
      </c>
      <c r="J199" s="209"/>
      <c r="K199" s="209">
        <v>8298.74</v>
      </c>
      <c r="L199" s="209">
        <v>8970</v>
      </c>
      <c r="M199" s="209">
        <v>6470</v>
      </c>
      <c r="N199" s="211">
        <f t="shared" si="8"/>
        <v>67850.87</v>
      </c>
    </row>
    <row r="200" spans="1:14" ht="12.75" customHeight="1" thickBot="1" x14ac:dyDescent="0.25">
      <c r="A200" s="199"/>
      <c r="B200" s="210"/>
      <c r="C200" s="210"/>
      <c r="D200" s="210"/>
      <c r="E200" s="210"/>
      <c r="F200" s="210"/>
      <c r="G200" s="210"/>
      <c r="H200" s="210"/>
      <c r="I200" s="210"/>
      <c r="J200" s="210"/>
      <c r="K200" s="210"/>
      <c r="L200" s="210"/>
      <c r="M200" s="210"/>
      <c r="N200" s="212"/>
    </row>
    <row r="201" spans="1:14" ht="12.75" customHeight="1" x14ac:dyDescent="0.2">
      <c r="A201" s="198" t="s">
        <v>56</v>
      </c>
      <c r="B201" s="209">
        <v>29157.49</v>
      </c>
      <c r="C201" s="209">
        <v>21419.64</v>
      </c>
      <c r="D201" s="209">
        <v>14177.73</v>
      </c>
      <c r="E201" s="209">
        <v>10971.55</v>
      </c>
      <c r="F201" s="209">
        <v>11384.41</v>
      </c>
      <c r="G201" s="209">
        <v>24963.18</v>
      </c>
      <c r="H201" s="209">
        <v>35352.629999999997</v>
      </c>
      <c r="I201" s="209">
        <v>35789.919999999998</v>
      </c>
      <c r="J201" s="209">
        <v>36836.1</v>
      </c>
      <c r="K201" s="209">
        <v>38746.629999999997</v>
      </c>
      <c r="L201" s="209">
        <v>39537</v>
      </c>
      <c r="M201" s="209">
        <v>26864</v>
      </c>
      <c r="N201" s="211">
        <f t="shared" si="8"/>
        <v>325200.28000000003</v>
      </c>
    </row>
    <row r="202" spans="1:14" ht="12.75" customHeight="1" thickBot="1" x14ac:dyDescent="0.25">
      <c r="A202" s="199"/>
      <c r="B202" s="210"/>
      <c r="C202" s="210"/>
      <c r="D202" s="210"/>
      <c r="E202" s="210"/>
      <c r="F202" s="210"/>
      <c r="G202" s="210"/>
      <c r="H202" s="210"/>
      <c r="I202" s="210"/>
      <c r="J202" s="210"/>
      <c r="K202" s="210"/>
      <c r="L202" s="210"/>
      <c r="M202" s="210"/>
      <c r="N202" s="212"/>
    </row>
    <row r="203" spans="1:14" ht="12.75" customHeight="1" x14ac:dyDescent="0.2">
      <c r="A203" s="198" t="s">
        <v>168</v>
      </c>
      <c r="B203" s="209">
        <v>1670.5</v>
      </c>
      <c r="C203" s="209">
        <v>2385.3000000000002</v>
      </c>
      <c r="D203" s="209">
        <v>2169.8000000000002</v>
      </c>
      <c r="E203" s="209">
        <v>1713.6</v>
      </c>
      <c r="F203" s="209">
        <v>1294.5999999999999</v>
      </c>
      <c r="G203" s="209">
        <v>2360.6</v>
      </c>
      <c r="H203" s="209">
        <v>1227.2</v>
      </c>
      <c r="I203" s="209">
        <v>1361.1</v>
      </c>
      <c r="J203" s="209">
        <v>1943.59</v>
      </c>
      <c r="K203" s="209">
        <v>2741</v>
      </c>
      <c r="L203" s="209">
        <v>2147</v>
      </c>
      <c r="M203" s="209">
        <v>382</v>
      </c>
      <c r="N203" s="211">
        <f t="shared" si="8"/>
        <v>21396.29</v>
      </c>
    </row>
    <row r="204" spans="1:14" ht="12.75" customHeight="1" thickBot="1" x14ac:dyDescent="0.25">
      <c r="A204" s="199"/>
      <c r="B204" s="210"/>
      <c r="C204" s="210"/>
      <c r="D204" s="210"/>
      <c r="E204" s="210"/>
      <c r="F204" s="210"/>
      <c r="G204" s="210"/>
      <c r="H204" s="210"/>
      <c r="I204" s="210"/>
      <c r="J204" s="210"/>
      <c r="K204" s="210"/>
      <c r="L204" s="210"/>
      <c r="M204" s="210"/>
      <c r="N204" s="212"/>
    </row>
    <row r="205" spans="1:14" ht="12.75" customHeight="1" x14ac:dyDescent="0.2">
      <c r="A205" s="198" t="s">
        <v>140</v>
      </c>
      <c r="B205" s="209">
        <v>2103.1999999999998</v>
      </c>
      <c r="C205" s="209">
        <v>2983.4</v>
      </c>
      <c r="D205" s="209">
        <v>1153.9000000000001</v>
      </c>
      <c r="E205" s="209">
        <v>1440.3</v>
      </c>
      <c r="F205" s="209">
        <v>1185.5999999999999</v>
      </c>
      <c r="G205" s="209">
        <v>1642.7</v>
      </c>
      <c r="H205" s="209">
        <v>2316.87</v>
      </c>
      <c r="I205" s="209">
        <v>875.5</v>
      </c>
      <c r="J205" s="209">
        <v>353</v>
      </c>
      <c r="K205" s="209">
        <v>330.3</v>
      </c>
      <c r="L205" s="209">
        <v>149</v>
      </c>
      <c r="M205" s="209">
        <v>262</v>
      </c>
      <c r="N205" s="211">
        <f t="shared" si="8"/>
        <v>14795.77</v>
      </c>
    </row>
    <row r="206" spans="1:14" ht="12.75" customHeight="1" thickBot="1" x14ac:dyDescent="0.25">
      <c r="A206" s="199"/>
      <c r="B206" s="210"/>
      <c r="C206" s="210"/>
      <c r="D206" s="210"/>
      <c r="E206" s="210"/>
      <c r="F206" s="210"/>
      <c r="G206" s="210"/>
      <c r="H206" s="210"/>
      <c r="I206" s="210"/>
      <c r="J206" s="210"/>
      <c r="K206" s="210"/>
      <c r="L206" s="210"/>
      <c r="M206" s="210"/>
      <c r="N206" s="212"/>
    </row>
    <row r="207" spans="1:14" ht="12.75" customHeight="1" x14ac:dyDescent="0.2">
      <c r="A207" s="198" t="s">
        <v>141</v>
      </c>
      <c r="B207" s="209">
        <v>5212</v>
      </c>
      <c r="C207" s="209">
        <v>2287</v>
      </c>
      <c r="D207" s="209">
        <v>1940</v>
      </c>
      <c r="E207" s="209">
        <v>4374</v>
      </c>
      <c r="F207" s="209">
        <v>5050</v>
      </c>
      <c r="G207" s="209">
        <v>4530</v>
      </c>
      <c r="H207" s="209">
        <v>4125</v>
      </c>
      <c r="I207" s="209">
        <v>7215</v>
      </c>
      <c r="J207" s="209">
        <v>5580</v>
      </c>
      <c r="K207" s="209">
        <v>5685</v>
      </c>
      <c r="L207" s="209">
        <v>3930</v>
      </c>
      <c r="M207" s="209"/>
      <c r="N207" s="211">
        <f t="shared" si="8"/>
        <v>49928</v>
      </c>
    </row>
    <row r="208" spans="1:14" ht="12.75" customHeight="1" thickBot="1" x14ac:dyDescent="0.25">
      <c r="A208" s="199"/>
      <c r="B208" s="210"/>
      <c r="C208" s="210"/>
      <c r="D208" s="210"/>
      <c r="E208" s="210"/>
      <c r="F208" s="210"/>
      <c r="G208" s="210"/>
      <c r="H208" s="210"/>
      <c r="I208" s="210"/>
      <c r="J208" s="210"/>
      <c r="K208" s="210"/>
      <c r="L208" s="210"/>
      <c r="M208" s="210"/>
      <c r="N208" s="212"/>
    </row>
    <row r="209" spans="1:14" ht="12.75" customHeight="1" x14ac:dyDescent="0.2">
      <c r="A209" s="198" t="s">
        <v>153</v>
      </c>
      <c r="B209" s="209">
        <v>1637</v>
      </c>
      <c r="C209" s="209">
        <v>2286.6</v>
      </c>
      <c r="D209" s="209">
        <v>1647.7</v>
      </c>
      <c r="E209" s="209">
        <v>355.5</v>
      </c>
      <c r="F209" s="209">
        <v>982.3</v>
      </c>
      <c r="G209" s="209">
        <v>1355</v>
      </c>
      <c r="H209" s="209"/>
      <c r="I209" s="209"/>
      <c r="J209" s="209"/>
      <c r="K209" s="209">
        <v>715.7</v>
      </c>
      <c r="L209" s="209">
        <v>1033</v>
      </c>
      <c r="M209" s="209"/>
      <c r="N209" s="211">
        <f t="shared" si="8"/>
        <v>10012.800000000001</v>
      </c>
    </row>
    <row r="210" spans="1:14" ht="12.75" customHeight="1" thickBot="1" x14ac:dyDescent="0.25">
      <c r="A210" s="199"/>
      <c r="B210" s="210"/>
      <c r="C210" s="210"/>
      <c r="D210" s="210"/>
      <c r="E210" s="210"/>
      <c r="F210" s="210"/>
      <c r="G210" s="210"/>
      <c r="H210" s="210"/>
      <c r="I210" s="210"/>
      <c r="J210" s="210"/>
      <c r="K210" s="210"/>
      <c r="L210" s="210"/>
      <c r="M210" s="210"/>
      <c r="N210" s="212"/>
    </row>
    <row r="211" spans="1:14" ht="12.75" customHeight="1" x14ac:dyDescent="0.2">
      <c r="A211" s="198" t="s">
        <v>107</v>
      </c>
      <c r="B211" s="209"/>
      <c r="C211" s="209"/>
      <c r="D211" s="209"/>
      <c r="E211" s="209">
        <v>6970.2</v>
      </c>
      <c r="F211" s="209">
        <v>19971.7</v>
      </c>
      <c r="G211" s="209">
        <v>3839.8</v>
      </c>
      <c r="H211" s="209">
        <v>3070.1</v>
      </c>
      <c r="I211" s="209"/>
      <c r="J211" s="209"/>
      <c r="K211" s="209"/>
      <c r="L211" s="209"/>
      <c r="M211" s="209"/>
      <c r="N211" s="211">
        <f t="shared" si="8"/>
        <v>33851.800000000003</v>
      </c>
    </row>
    <row r="212" spans="1:14" ht="12.75" customHeight="1" thickBot="1" x14ac:dyDescent="0.25">
      <c r="A212" s="199"/>
      <c r="B212" s="210"/>
      <c r="C212" s="210"/>
      <c r="D212" s="210"/>
      <c r="E212" s="210"/>
      <c r="F212" s="210"/>
      <c r="G212" s="210"/>
      <c r="H212" s="210"/>
      <c r="I212" s="210"/>
      <c r="J212" s="210"/>
      <c r="K212" s="210"/>
      <c r="L212" s="210"/>
      <c r="M212" s="210"/>
      <c r="N212" s="212"/>
    </row>
    <row r="213" spans="1:14" ht="12.75" customHeight="1" x14ac:dyDescent="0.2">
      <c r="A213" s="198" t="s">
        <v>79</v>
      </c>
      <c r="B213" s="209"/>
      <c r="C213" s="209"/>
      <c r="D213" s="209">
        <v>6868.8</v>
      </c>
      <c r="E213" s="209">
        <v>14644.4</v>
      </c>
      <c r="F213" s="209">
        <v>13047.6</v>
      </c>
      <c r="G213" s="209">
        <v>20547.2</v>
      </c>
      <c r="H213" s="209">
        <v>25907.3</v>
      </c>
      <c r="I213" s="209">
        <v>16146.6</v>
      </c>
      <c r="J213" s="209">
        <v>20000</v>
      </c>
      <c r="K213" s="209"/>
      <c r="L213" s="209"/>
      <c r="M213" s="209"/>
      <c r="N213" s="211">
        <f>SUM(B213:M213)</f>
        <v>117161.90000000001</v>
      </c>
    </row>
    <row r="214" spans="1:14" ht="12.75" customHeight="1" thickBot="1" x14ac:dyDescent="0.25">
      <c r="A214" s="199"/>
      <c r="B214" s="210"/>
      <c r="C214" s="210"/>
      <c r="D214" s="210"/>
      <c r="E214" s="210"/>
      <c r="F214" s="210"/>
      <c r="G214" s="210"/>
      <c r="H214" s="210"/>
      <c r="I214" s="210"/>
      <c r="J214" s="210"/>
      <c r="K214" s="210"/>
      <c r="L214" s="210"/>
      <c r="M214" s="210"/>
      <c r="N214" s="212"/>
    </row>
    <row r="215" spans="1:14" ht="12.75" customHeight="1" x14ac:dyDescent="0.2">
      <c r="A215" s="198" t="s">
        <v>154</v>
      </c>
      <c r="B215" s="209">
        <v>343.8</v>
      </c>
      <c r="C215" s="209">
        <v>174</v>
      </c>
      <c r="D215" s="209">
        <v>80.599999999999994</v>
      </c>
      <c r="E215" s="209">
        <v>227</v>
      </c>
      <c r="F215" s="209">
        <v>87.6</v>
      </c>
      <c r="G215" s="209">
        <v>198.7</v>
      </c>
      <c r="H215" s="209">
        <v>190.5</v>
      </c>
      <c r="I215" s="209">
        <v>116.9</v>
      </c>
      <c r="J215" s="209">
        <v>155.26</v>
      </c>
      <c r="K215" s="209">
        <v>49.5</v>
      </c>
      <c r="L215" s="209">
        <v>96</v>
      </c>
      <c r="M215" s="209">
        <v>89</v>
      </c>
      <c r="N215" s="211">
        <f t="shared" si="8"/>
        <v>1808.8600000000001</v>
      </c>
    </row>
    <row r="216" spans="1:14" ht="12.75" customHeight="1" thickBot="1" x14ac:dyDescent="0.25">
      <c r="A216" s="199"/>
      <c r="B216" s="210"/>
      <c r="C216" s="210"/>
      <c r="D216" s="210"/>
      <c r="E216" s="210"/>
      <c r="F216" s="210"/>
      <c r="G216" s="210"/>
      <c r="H216" s="210"/>
      <c r="I216" s="210"/>
      <c r="J216" s="210"/>
      <c r="K216" s="210"/>
      <c r="L216" s="210"/>
      <c r="M216" s="210"/>
      <c r="N216" s="212"/>
    </row>
    <row r="217" spans="1:14" ht="12.75" customHeight="1" x14ac:dyDescent="0.2">
      <c r="A217" s="198" t="s">
        <v>155</v>
      </c>
      <c r="B217" s="209"/>
      <c r="C217" s="209"/>
      <c r="D217" s="209"/>
      <c r="E217" s="209"/>
      <c r="F217" s="209"/>
      <c r="G217" s="209"/>
      <c r="H217" s="209">
        <v>53.5</v>
      </c>
      <c r="I217" s="209"/>
      <c r="J217" s="209"/>
      <c r="K217" s="209"/>
      <c r="L217" s="209">
        <v>991</v>
      </c>
      <c r="M217" s="209"/>
      <c r="N217" s="211">
        <f t="shared" si="8"/>
        <v>1044.5</v>
      </c>
    </row>
    <row r="218" spans="1:14" ht="12.75" customHeight="1" thickBot="1" x14ac:dyDescent="0.25">
      <c r="A218" s="199"/>
      <c r="B218" s="210"/>
      <c r="C218" s="210"/>
      <c r="D218" s="210"/>
      <c r="E218" s="210"/>
      <c r="F218" s="210"/>
      <c r="G218" s="210"/>
      <c r="H218" s="210"/>
      <c r="I218" s="210"/>
      <c r="J218" s="210"/>
      <c r="K218" s="210"/>
      <c r="L218" s="210"/>
      <c r="M218" s="210"/>
      <c r="N218" s="212"/>
    </row>
    <row r="219" spans="1:14" ht="12.75" customHeight="1" x14ac:dyDescent="0.2">
      <c r="A219" s="198" t="s">
        <v>169</v>
      </c>
      <c r="B219" s="209"/>
      <c r="C219" s="209"/>
      <c r="D219" s="209"/>
      <c r="E219" s="209"/>
      <c r="F219" s="209"/>
      <c r="G219" s="209"/>
      <c r="H219" s="209">
        <v>716</v>
      </c>
      <c r="I219" s="209">
        <v>793.8</v>
      </c>
      <c r="J219" s="209">
        <v>1330.31</v>
      </c>
      <c r="K219" s="209">
        <v>742.9</v>
      </c>
      <c r="L219" s="209"/>
      <c r="M219" s="209">
        <v>6644</v>
      </c>
      <c r="N219" s="211">
        <f t="shared" si="8"/>
        <v>10227.01</v>
      </c>
    </row>
    <row r="220" spans="1:14" ht="12.75" customHeight="1" thickBot="1" x14ac:dyDescent="0.25">
      <c r="A220" s="199"/>
      <c r="B220" s="210"/>
      <c r="C220" s="210"/>
      <c r="D220" s="210"/>
      <c r="E220" s="210"/>
      <c r="F220" s="210"/>
      <c r="G220" s="210"/>
      <c r="H220" s="210"/>
      <c r="I220" s="210"/>
      <c r="J220" s="210"/>
      <c r="K220" s="210"/>
      <c r="L220" s="210"/>
      <c r="M220" s="210"/>
      <c r="N220" s="212"/>
    </row>
    <row r="221" spans="1:14" ht="12.75" customHeight="1" x14ac:dyDescent="0.2">
      <c r="A221" s="198" t="s">
        <v>138</v>
      </c>
      <c r="B221" s="209"/>
      <c r="C221" s="209"/>
      <c r="D221" s="209"/>
      <c r="E221" s="209"/>
      <c r="F221" s="209"/>
      <c r="G221" s="209"/>
      <c r="H221" s="209">
        <v>1504.2</v>
      </c>
      <c r="I221" s="209">
        <v>2608.6999999999998</v>
      </c>
      <c r="J221" s="209">
        <v>687</v>
      </c>
      <c r="K221" s="209">
        <v>178.3</v>
      </c>
      <c r="L221" s="209">
        <v>73</v>
      </c>
      <c r="M221" s="209">
        <v>5</v>
      </c>
      <c r="N221" s="211">
        <f t="shared" si="8"/>
        <v>5056.2</v>
      </c>
    </row>
    <row r="222" spans="1:14" ht="12.75" customHeight="1" thickBot="1" x14ac:dyDescent="0.25">
      <c r="A222" s="199"/>
      <c r="B222" s="210"/>
      <c r="C222" s="210"/>
      <c r="D222" s="210"/>
      <c r="E222" s="210"/>
      <c r="F222" s="210"/>
      <c r="G222" s="210"/>
      <c r="H222" s="210"/>
      <c r="I222" s="210"/>
      <c r="J222" s="210"/>
      <c r="K222" s="210"/>
      <c r="L222" s="210"/>
      <c r="M222" s="210"/>
      <c r="N222" s="212"/>
    </row>
    <row r="223" spans="1:14" ht="12.75" customHeight="1" x14ac:dyDescent="0.2">
      <c r="A223" s="198" t="s">
        <v>44</v>
      </c>
      <c r="B223" s="209"/>
      <c r="C223" s="209"/>
      <c r="D223" s="209"/>
      <c r="E223" s="209"/>
      <c r="F223" s="209"/>
      <c r="G223" s="209"/>
      <c r="H223" s="209">
        <v>2114.27</v>
      </c>
      <c r="I223" s="209">
        <v>1954.2</v>
      </c>
      <c r="J223" s="209">
        <v>2008.8</v>
      </c>
      <c r="K223" s="209">
        <v>2921.15</v>
      </c>
      <c r="L223" s="209">
        <v>2360</v>
      </c>
      <c r="M223" s="209">
        <v>2684</v>
      </c>
      <c r="N223" s="211">
        <f t="shared" si="8"/>
        <v>14042.42</v>
      </c>
    </row>
    <row r="224" spans="1:14" ht="12.75" customHeight="1" thickBot="1" x14ac:dyDescent="0.25">
      <c r="A224" s="199"/>
      <c r="B224" s="210"/>
      <c r="C224" s="210"/>
      <c r="D224" s="210"/>
      <c r="E224" s="210"/>
      <c r="F224" s="210"/>
      <c r="G224" s="210"/>
      <c r="H224" s="210"/>
      <c r="I224" s="210"/>
      <c r="J224" s="210"/>
      <c r="K224" s="210"/>
      <c r="L224" s="210"/>
      <c r="M224" s="210"/>
      <c r="N224" s="212"/>
    </row>
    <row r="225" spans="1:14" ht="12.75" customHeight="1" x14ac:dyDescent="0.2">
      <c r="A225" s="207" t="s">
        <v>139</v>
      </c>
      <c r="B225" s="209"/>
      <c r="C225" s="209"/>
      <c r="D225" s="209"/>
      <c r="E225" s="209"/>
      <c r="F225" s="209"/>
      <c r="G225" s="209"/>
      <c r="H225" s="209">
        <v>80</v>
      </c>
      <c r="I225" s="209">
        <v>30</v>
      </c>
      <c r="J225" s="209">
        <v>45.6</v>
      </c>
      <c r="K225" s="209">
        <v>142.30000000000001</v>
      </c>
      <c r="L225" s="209">
        <v>20</v>
      </c>
      <c r="M225" s="209">
        <v>2270</v>
      </c>
      <c r="N225" s="211">
        <f t="shared" si="8"/>
        <v>2587.9</v>
      </c>
    </row>
    <row r="226" spans="1:14" ht="12.75" customHeight="1" thickBot="1" x14ac:dyDescent="0.25">
      <c r="A226" s="208"/>
      <c r="B226" s="210"/>
      <c r="C226" s="210"/>
      <c r="D226" s="210"/>
      <c r="E226" s="210"/>
      <c r="F226" s="210"/>
      <c r="G226" s="210"/>
      <c r="H226" s="210"/>
      <c r="I226" s="210"/>
      <c r="J226" s="210"/>
      <c r="K226" s="210"/>
      <c r="L226" s="210"/>
      <c r="M226" s="210"/>
      <c r="N226" s="212"/>
    </row>
    <row r="227" spans="1:14" ht="12.75" customHeight="1" x14ac:dyDescent="0.2">
      <c r="A227" s="207" t="s">
        <v>227</v>
      </c>
      <c r="B227" s="209"/>
      <c r="C227" s="209"/>
      <c r="D227" s="209"/>
      <c r="E227" s="209"/>
      <c r="F227" s="209"/>
      <c r="G227" s="209"/>
      <c r="H227" s="209">
        <v>1396</v>
      </c>
      <c r="I227" s="209">
        <v>1387.91</v>
      </c>
      <c r="J227" s="209">
        <v>1740.11</v>
      </c>
      <c r="K227" s="209">
        <v>2619.38</v>
      </c>
      <c r="L227" s="209">
        <v>2140</v>
      </c>
      <c r="M227" s="209">
        <v>1486</v>
      </c>
      <c r="N227" s="211">
        <f t="shared" si="8"/>
        <v>10769.4</v>
      </c>
    </row>
    <row r="228" spans="1:14" ht="12.75" customHeight="1" thickBot="1" x14ac:dyDescent="0.25">
      <c r="A228" s="208"/>
      <c r="B228" s="210"/>
      <c r="C228" s="210"/>
      <c r="D228" s="210"/>
      <c r="E228" s="210"/>
      <c r="F228" s="210"/>
      <c r="G228" s="210"/>
      <c r="H228" s="210"/>
      <c r="I228" s="210"/>
      <c r="J228" s="210"/>
      <c r="K228" s="210"/>
      <c r="L228" s="210"/>
      <c r="M228" s="210"/>
      <c r="N228" s="212"/>
    </row>
    <row r="229" spans="1:14" ht="12.75" customHeight="1" x14ac:dyDescent="0.2">
      <c r="A229" s="207" t="s">
        <v>226</v>
      </c>
      <c r="B229" s="209"/>
      <c r="C229" s="209"/>
      <c r="D229" s="209"/>
      <c r="E229" s="209"/>
      <c r="F229" s="209"/>
      <c r="G229" s="209"/>
      <c r="H229" s="209">
        <v>221.1</v>
      </c>
      <c r="I229" s="209">
        <v>1228.4000000000001</v>
      </c>
      <c r="J229" s="209">
        <v>186.65</v>
      </c>
      <c r="K229" s="209">
        <v>148.4</v>
      </c>
      <c r="L229" s="209">
        <v>170</v>
      </c>
      <c r="M229" s="209">
        <v>521</v>
      </c>
      <c r="N229" s="211">
        <f t="shared" si="8"/>
        <v>2475.5500000000002</v>
      </c>
    </row>
    <row r="230" spans="1:14" ht="12.75" customHeight="1" thickBot="1" x14ac:dyDescent="0.25">
      <c r="A230" s="208"/>
      <c r="B230" s="210"/>
      <c r="C230" s="210"/>
      <c r="D230" s="210"/>
      <c r="E230" s="210"/>
      <c r="F230" s="210"/>
      <c r="G230" s="210"/>
      <c r="H230" s="210"/>
      <c r="I230" s="210"/>
      <c r="J230" s="210"/>
      <c r="K230" s="210"/>
      <c r="L230" s="210"/>
      <c r="M230" s="210"/>
      <c r="N230" s="212"/>
    </row>
    <row r="231" spans="1:14" ht="12.75" customHeight="1" x14ac:dyDescent="0.2">
      <c r="A231" s="205" t="s">
        <v>13</v>
      </c>
      <c r="B231" s="194">
        <f t="shared" ref="B231:H231" si="9">SUM(B169:B229)</f>
        <v>97844.579999999987</v>
      </c>
      <c r="C231" s="194">
        <f t="shared" si="9"/>
        <v>101494.14000000001</v>
      </c>
      <c r="D231" s="194">
        <f t="shared" si="9"/>
        <v>104040.29000000001</v>
      </c>
      <c r="E231" s="194">
        <f t="shared" si="9"/>
        <v>96343.35</v>
      </c>
      <c r="F231" s="194">
        <f t="shared" si="9"/>
        <v>117602.12000000002</v>
      </c>
      <c r="G231" s="194">
        <f t="shared" si="9"/>
        <v>114946.06</v>
      </c>
      <c r="H231" s="194">
        <f t="shared" si="9"/>
        <v>119404.15000000002</v>
      </c>
      <c r="I231" s="194">
        <f>SUM(I169:I229)</f>
        <v>107062.23999999999</v>
      </c>
      <c r="J231" s="194">
        <f>SUM(J169:J229)</f>
        <v>108791.68999999999</v>
      </c>
      <c r="K231" s="194">
        <f>SUM(K169:K229)</f>
        <v>95172.849999999991</v>
      </c>
      <c r="L231" s="194">
        <f>SUM(L169:L229)</f>
        <v>90452</v>
      </c>
      <c r="M231" s="194">
        <f>SUM(M169:M229)</f>
        <v>68415</v>
      </c>
      <c r="N231" s="194">
        <f>SUM(N169:N230)</f>
        <v>1221568.47</v>
      </c>
    </row>
    <row r="232" spans="1:14" ht="12.75" customHeight="1" thickBot="1" x14ac:dyDescent="0.25">
      <c r="A232" s="206"/>
      <c r="B232" s="195"/>
      <c r="C232" s="195"/>
      <c r="D232" s="195"/>
      <c r="E232" s="195"/>
      <c r="F232" s="195"/>
      <c r="G232" s="195"/>
      <c r="H232" s="195"/>
      <c r="I232" s="195"/>
      <c r="J232" s="195"/>
      <c r="K232" s="195"/>
      <c r="L232" s="195"/>
      <c r="M232" s="195"/>
      <c r="N232" s="195"/>
    </row>
    <row r="233" spans="1:14" ht="12.75" customHeight="1" x14ac:dyDescent="0.2"/>
    <row r="234" spans="1:14" ht="12.75" customHeight="1" x14ac:dyDescent="0.2">
      <c r="C234" s="5"/>
    </row>
    <row r="235" spans="1:14" ht="12.75" customHeight="1" x14ac:dyDescent="0.2"/>
    <row r="236" spans="1:14" s="10" customFormat="1" ht="24.95" customHeight="1" x14ac:dyDescent="0.2">
      <c r="A236" s="204" t="s">
        <v>170</v>
      </c>
      <c r="B236" s="204"/>
      <c r="C236" s="204"/>
      <c r="D236" s="204"/>
      <c r="E236" s="204"/>
      <c r="F236" s="204"/>
      <c r="G236" s="204"/>
      <c r="H236" s="204"/>
      <c r="I236" s="204"/>
      <c r="J236" s="204"/>
      <c r="K236" s="204"/>
      <c r="L236" s="204"/>
      <c r="M236" s="204"/>
      <c r="N236" s="204"/>
    </row>
    <row r="237" spans="1:14" ht="12.75" customHeight="1" thickBot="1" x14ac:dyDescent="0.25">
      <c r="A237" s="20"/>
      <c r="F237" s="4"/>
    </row>
    <row r="238" spans="1:14" ht="12.75" customHeight="1" x14ac:dyDescent="0.2">
      <c r="A238" s="198"/>
      <c r="B238" s="198" t="s">
        <v>1</v>
      </c>
      <c r="C238" s="198" t="s">
        <v>2</v>
      </c>
      <c r="D238" s="198" t="s">
        <v>3</v>
      </c>
      <c r="E238" s="198" t="s">
        <v>4</v>
      </c>
      <c r="F238" s="198" t="s">
        <v>5</v>
      </c>
      <c r="G238" s="198" t="s">
        <v>6</v>
      </c>
      <c r="H238" s="198" t="s">
        <v>7</v>
      </c>
      <c r="I238" s="198" t="s">
        <v>8</v>
      </c>
      <c r="J238" s="198" t="s">
        <v>9</v>
      </c>
      <c r="K238" s="198" t="s">
        <v>10</v>
      </c>
      <c r="L238" s="198" t="s">
        <v>11</v>
      </c>
      <c r="M238" s="198" t="s">
        <v>12</v>
      </c>
      <c r="N238" s="196" t="s">
        <v>13</v>
      </c>
    </row>
    <row r="239" spans="1:14" ht="12.75" customHeight="1" thickBot="1" x14ac:dyDescent="0.25">
      <c r="A239" s="199"/>
      <c r="B239" s="199"/>
      <c r="C239" s="199"/>
      <c r="D239" s="199"/>
      <c r="E239" s="199"/>
      <c r="F239" s="199"/>
      <c r="G239" s="199"/>
      <c r="H239" s="199"/>
      <c r="I239" s="199"/>
      <c r="J239" s="199"/>
      <c r="K239" s="199"/>
      <c r="L239" s="199"/>
      <c r="M239" s="199"/>
      <c r="N239" s="197"/>
    </row>
    <row r="240" spans="1:14" ht="12.75" customHeight="1" x14ac:dyDescent="0.2">
      <c r="A240" s="207" t="s">
        <v>82</v>
      </c>
      <c r="B240" s="209">
        <v>7496</v>
      </c>
      <c r="C240" s="209">
        <v>3234</v>
      </c>
      <c r="D240" s="209">
        <v>4435</v>
      </c>
      <c r="E240" s="209">
        <v>8747</v>
      </c>
      <c r="F240" s="209">
        <v>44585</v>
      </c>
      <c r="G240" s="209">
        <v>51314</v>
      </c>
      <c r="H240" s="209">
        <v>38277</v>
      </c>
      <c r="I240" s="209">
        <v>21287</v>
      </c>
      <c r="J240" s="209">
        <v>16398</v>
      </c>
      <c r="K240" s="209">
        <v>18521</v>
      </c>
      <c r="L240" s="209">
        <v>20177</v>
      </c>
      <c r="M240" s="209">
        <v>16924</v>
      </c>
      <c r="N240" s="211">
        <f t="shared" ref="N240:N258" si="10">SUM(B240:M240)</f>
        <v>251395</v>
      </c>
    </row>
    <row r="241" spans="1:14" ht="12.75" customHeight="1" thickBot="1" x14ac:dyDescent="0.25">
      <c r="A241" s="208"/>
      <c r="B241" s="210"/>
      <c r="C241" s="210"/>
      <c r="D241" s="210"/>
      <c r="E241" s="210"/>
      <c r="F241" s="210"/>
      <c r="G241" s="210"/>
      <c r="H241" s="210"/>
      <c r="I241" s="210"/>
      <c r="J241" s="210"/>
      <c r="K241" s="210"/>
      <c r="L241" s="210"/>
      <c r="M241" s="210"/>
      <c r="N241" s="212"/>
    </row>
    <row r="242" spans="1:14" ht="12.75" customHeight="1" x14ac:dyDescent="0.2">
      <c r="A242" s="198" t="s">
        <v>33</v>
      </c>
      <c r="B242" s="209">
        <v>1762</v>
      </c>
      <c r="C242" s="209">
        <v>922</v>
      </c>
      <c r="D242" s="209"/>
      <c r="E242" s="209"/>
      <c r="F242" s="209"/>
      <c r="G242" s="209">
        <v>9746</v>
      </c>
      <c r="H242" s="209">
        <v>27867</v>
      </c>
      <c r="I242" s="209">
        <v>22230</v>
      </c>
      <c r="J242" s="209">
        <v>25116</v>
      </c>
      <c r="K242" s="209">
        <v>11573</v>
      </c>
      <c r="L242" s="209">
        <v>10061</v>
      </c>
      <c r="M242" s="209">
        <v>3349</v>
      </c>
      <c r="N242" s="211">
        <f t="shared" si="10"/>
        <v>112626</v>
      </c>
    </row>
    <row r="243" spans="1:14" ht="12.75" customHeight="1" thickBot="1" x14ac:dyDescent="0.25">
      <c r="A243" s="199"/>
      <c r="B243" s="210"/>
      <c r="C243" s="210"/>
      <c r="D243" s="210"/>
      <c r="E243" s="210"/>
      <c r="F243" s="210"/>
      <c r="G243" s="210"/>
      <c r="H243" s="210"/>
      <c r="I243" s="210"/>
      <c r="J243" s="210"/>
      <c r="K243" s="210"/>
      <c r="L243" s="210"/>
      <c r="M243" s="210"/>
      <c r="N243" s="212"/>
    </row>
    <row r="244" spans="1:14" ht="12.75" customHeight="1" x14ac:dyDescent="0.2">
      <c r="A244" s="207" t="s">
        <v>143</v>
      </c>
      <c r="B244" s="209">
        <v>949</v>
      </c>
      <c r="C244" s="209">
        <v>1653</v>
      </c>
      <c r="D244" s="209">
        <v>974</v>
      </c>
      <c r="E244" s="209">
        <v>1448</v>
      </c>
      <c r="F244" s="209">
        <v>1428</v>
      </c>
      <c r="G244" s="209">
        <v>1657</v>
      </c>
      <c r="H244" s="209">
        <v>3565</v>
      </c>
      <c r="I244" s="209">
        <v>1253</v>
      </c>
      <c r="J244" s="209">
        <v>1176</v>
      </c>
      <c r="K244" s="209">
        <v>242</v>
      </c>
      <c r="L244" s="209">
        <v>1380</v>
      </c>
      <c r="M244" s="209">
        <v>263</v>
      </c>
      <c r="N244" s="211">
        <f t="shared" si="10"/>
        <v>15988</v>
      </c>
    </row>
    <row r="245" spans="1:14" ht="12.75" customHeight="1" thickBot="1" x14ac:dyDescent="0.25">
      <c r="A245" s="208"/>
      <c r="B245" s="210"/>
      <c r="C245" s="210"/>
      <c r="D245" s="210"/>
      <c r="E245" s="210"/>
      <c r="F245" s="210"/>
      <c r="G245" s="210"/>
      <c r="H245" s="210"/>
      <c r="I245" s="210"/>
      <c r="J245" s="210"/>
      <c r="K245" s="210"/>
      <c r="L245" s="210"/>
      <c r="M245" s="210"/>
      <c r="N245" s="212"/>
    </row>
    <row r="246" spans="1:14" ht="12.75" customHeight="1" x14ac:dyDescent="0.2">
      <c r="A246" s="207" t="s">
        <v>83</v>
      </c>
      <c r="B246" s="209">
        <v>19776</v>
      </c>
      <c r="C246" s="209">
        <v>20631</v>
      </c>
      <c r="D246" s="209">
        <v>17340</v>
      </c>
      <c r="E246" s="209">
        <v>13475</v>
      </c>
      <c r="F246" s="209">
        <v>19643</v>
      </c>
      <c r="G246" s="209">
        <v>14462</v>
      </c>
      <c r="H246" s="209">
        <v>11838</v>
      </c>
      <c r="I246" s="209">
        <v>18303</v>
      </c>
      <c r="J246" s="209">
        <v>13538</v>
      </c>
      <c r="K246" s="209">
        <v>15053</v>
      </c>
      <c r="L246" s="209">
        <v>19713</v>
      </c>
      <c r="M246" s="209">
        <v>21767</v>
      </c>
      <c r="N246" s="211">
        <f t="shared" si="10"/>
        <v>205539</v>
      </c>
    </row>
    <row r="247" spans="1:14" ht="12.75" customHeight="1" thickBot="1" x14ac:dyDescent="0.25">
      <c r="A247" s="208"/>
      <c r="B247" s="210"/>
      <c r="C247" s="210"/>
      <c r="D247" s="210"/>
      <c r="E247" s="210"/>
      <c r="F247" s="210"/>
      <c r="G247" s="210"/>
      <c r="H247" s="210"/>
      <c r="I247" s="210"/>
      <c r="J247" s="210"/>
      <c r="K247" s="210"/>
      <c r="L247" s="210"/>
      <c r="M247" s="210"/>
      <c r="N247" s="212"/>
    </row>
    <row r="248" spans="1:14" ht="12.75" customHeight="1" x14ac:dyDescent="0.2">
      <c r="A248" s="198" t="s">
        <v>86</v>
      </c>
      <c r="B248" s="209">
        <v>1320</v>
      </c>
      <c r="C248" s="209">
        <v>990</v>
      </c>
      <c r="D248" s="209">
        <v>660</v>
      </c>
      <c r="E248" s="209">
        <v>330</v>
      </c>
      <c r="F248" s="209">
        <v>1320</v>
      </c>
      <c r="G248" s="209">
        <v>330</v>
      </c>
      <c r="H248" s="209">
        <v>1320</v>
      </c>
      <c r="I248" s="209">
        <v>660</v>
      </c>
      <c r="J248" s="209">
        <v>990</v>
      </c>
      <c r="K248" s="209">
        <v>1320</v>
      </c>
      <c r="L248" s="209">
        <v>1320</v>
      </c>
      <c r="M248" s="209">
        <v>990</v>
      </c>
      <c r="N248" s="211">
        <f t="shared" si="10"/>
        <v>11550</v>
      </c>
    </row>
    <row r="249" spans="1:14" ht="12.75" customHeight="1" thickBot="1" x14ac:dyDescent="0.25">
      <c r="A249" s="199"/>
      <c r="B249" s="210"/>
      <c r="C249" s="210"/>
      <c r="D249" s="210"/>
      <c r="E249" s="210"/>
      <c r="F249" s="210"/>
      <c r="G249" s="210"/>
      <c r="H249" s="210"/>
      <c r="I249" s="210"/>
      <c r="J249" s="210"/>
      <c r="K249" s="210"/>
      <c r="L249" s="210"/>
      <c r="M249" s="210"/>
      <c r="N249" s="212"/>
    </row>
    <row r="250" spans="1:14" ht="12.75" customHeight="1" x14ac:dyDescent="0.2">
      <c r="A250" s="198" t="s">
        <v>85</v>
      </c>
      <c r="B250" s="209">
        <v>8370</v>
      </c>
      <c r="C250" s="209">
        <v>7046</v>
      </c>
      <c r="D250" s="209">
        <v>3060</v>
      </c>
      <c r="E250" s="209">
        <v>3120</v>
      </c>
      <c r="F250" s="209">
        <v>6077</v>
      </c>
      <c r="G250" s="209">
        <v>5564</v>
      </c>
      <c r="H250" s="209">
        <v>6364</v>
      </c>
      <c r="I250" s="209">
        <v>2460</v>
      </c>
      <c r="J250" s="209">
        <v>1710</v>
      </c>
      <c r="K250" s="209">
        <v>4710</v>
      </c>
      <c r="L250" s="209">
        <v>6060</v>
      </c>
      <c r="M250" s="209">
        <v>4800</v>
      </c>
      <c r="N250" s="211">
        <f t="shared" si="10"/>
        <v>59341</v>
      </c>
    </row>
    <row r="251" spans="1:14" ht="12.75" customHeight="1" thickBot="1" x14ac:dyDescent="0.25">
      <c r="A251" s="199"/>
      <c r="B251" s="210"/>
      <c r="C251" s="210"/>
      <c r="D251" s="210"/>
      <c r="E251" s="210"/>
      <c r="F251" s="210"/>
      <c r="G251" s="210"/>
      <c r="H251" s="210"/>
      <c r="I251" s="210"/>
      <c r="J251" s="210"/>
      <c r="K251" s="210"/>
      <c r="L251" s="210"/>
      <c r="M251" s="210"/>
      <c r="N251" s="212"/>
    </row>
    <row r="252" spans="1:14" ht="12.75" customHeight="1" x14ac:dyDescent="0.2">
      <c r="A252" s="198" t="s">
        <v>44</v>
      </c>
      <c r="B252" s="209">
        <v>14880</v>
      </c>
      <c r="C252" s="209">
        <v>20344</v>
      </c>
      <c r="D252" s="209">
        <v>25255</v>
      </c>
      <c r="E252" s="209">
        <v>21044</v>
      </c>
      <c r="F252" s="209">
        <v>21090</v>
      </c>
      <c r="G252" s="209">
        <v>18698</v>
      </c>
      <c r="H252" s="209">
        <v>14399</v>
      </c>
      <c r="I252" s="209">
        <v>19233</v>
      </c>
      <c r="J252" s="209">
        <v>11400</v>
      </c>
      <c r="K252" s="209">
        <v>7560</v>
      </c>
      <c r="L252" s="209">
        <v>15430</v>
      </c>
      <c r="M252" s="209">
        <v>15866</v>
      </c>
      <c r="N252" s="211">
        <f t="shared" si="10"/>
        <v>205199</v>
      </c>
    </row>
    <row r="253" spans="1:14" ht="12.75" customHeight="1" thickBot="1" x14ac:dyDescent="0.25">
      <c r="A253" s="199"/>
      <c r="B253" s="210"/>
      <c r="C253" s="210"/>
      <c r="D253" s="210"/>
      <c r="E253" s="210"/>
      <c r="F253" s="210"/>
      <c r="G253" s="210"/>
      <c r="H253" s="210"/>
      <c r="I253" s="210"/>
      <c r="J253" s="210"/>
      <c r="K253" s="210"/>
      <c r="L253" s="210"/>
      <c r="M253" s="210"/>
      <c r="N253" s="212"/>
    </row>
    <row r="254" spans="1:14" ht="12.75" customHeight="1" x14ac:dyDescent="0.2">
      <c r="A254" s="207" t="s">
        <v>84</v>
      </c>
      <c r="B254" s="209">
        <v>36192</v>
      </c>
      <c r="C254" s="209">
        <v>27831</v>
      </c>
      <c r="D254" s="209">
        <v>33504</v>
      </c>
      <c r="E254" s="209">
        <v>29478</v>
      </c>
      <c r="F254" s="209">
        <v>36994</v>
      </c>
      <c r="G254" s="209">
        <v>29507</v>
      </c>
      <c r="H254" s="209">
        <v>31770</v>
      </c>
      <c r="I254" s="209">
        <v>33787</v>
      </c>
      <c r="J254" s="209">
        <v>32553</v>
      </c>
      <c r="K254" s="209">
        <v>35319</v>
      </c>
      <c r="L254" s="209">
        <v>38277</v>
      </c>
      <c r="M254" s="209">
        <v>34860</v>
      </c>
      <c r="N254" s="211">
        <f t="shared" si="10"/>
        <v>400072</v>
      </c>
    </row>
    <row r="255" spans="1:14" ht="12.75" customHeight="1" thickBot="1" x14ac:dyDescent="0.25">
      <c r="A255" s="208"/>
      <c r="B255" s="210"/>
      <c r="C255" s="210"/>
      <c r="D255" s="210"/>
      <c r="E255" s="210"/>
      <c r="F255" s="210"/>
      <c r="G255" s="210"/>
      <c r="H255" s="210"/>
      <c r="I255" s="210"/>
      <c r="J255" s="210"/>
      <c r="K255" s="210"/>
      <c r="L255" s="210"/>
      <c r="M255" s="210"/>
      <c r="N255" s="212"/>
    </row>
    <row r="256" spans="1:14" ht="12.75" customHeight="1" x14ac:dyDescent="0.2">
      <c r="A256" s="198" t="s">
        <v>89</v>
      </c>
      <c r="B256" s="209">
        <v>3697</v>
      </c>
      <c r="C256" s="209">
        <v>4428</v>
      </c>
      <c r="D256" s="209">
        <v>6083</v>
      </c>
      <c r="E256" s="209">
        <v>4341</v>
      </c>
      <c r="F256" s="209">
        <v>7537</v>
      </c>
      <c r="G256" s="209">
        <v>8844</v>
      </c>
      <c r="H256" s="209">
        <v>10634</v>
      </c>
      <c r="I256" s="209">
        <v>8117</v>
      </c>
      <c r="J256" s="209">
        <v>9576</v>
      </c>
      <c r="K256" s="209">
        <v>13705</v>
      </c>
      <c r="L256" s="209">
        <v>9995</v>
      </c>
      <c r="M256" s="209">
        <v>8777</v>
      </c>
      <c r="N256" s="211">
        <f t="shared" si="10"/>
        <v>95734</v>
      </c>
    </row>
    <row r="257" spans="1:14" ht="12.75" customHeight="1" thickBot="1" x14ac:dyDescent="0.25">
      <c r="A257" s="199"/>
      <c r="B257" s="210"/>
      <c r="C257" s="210"/>
      <c r="D257" s="210"/>
      <c r="E257" s="210"/>
      <c r="F257" s="210"/>
      <c r="G257" s="210"/>
      <c r="H257" s="210"/>
      <c r="I257" s="210"/>
      <c r="J257" s="210"/>
      <c r="K257" s="210"/>
      <c r="L257" s="210"/>
      <c r="M257" s="210"/>
      <c r="N257" s="212"/>
    </row>
    <row r="258" spans="1:14" ht="12.75" customHeight="1" x14ac:dyDescent="0.2">
      <c r="A258" s="198" t="s">
        <v>144</v>
      </c>
      <c r="B258" s="209"/>
      <c r="C258" s="209"/>
      <c r="D258" s="209"/>
      <c r="E258" s="209"/>
      <c r="F258" s="209"/>
      <c r="G258" s="209"/>
      <c r="H258" s="209"/>
      <c r="I258" s="209">
        <v>120</v>
      </c>
      <c r="J258" s="209"/>
      <c r="K258" s="209"/>
      <c r="L258" s="209"/>
      <c r="M258" s="209"/>
      <c r="N258" s="211">
        <f t="shared" si="10"/>
        <v>120</v>
      </c>
    </row>
    <row r="259" spans="1:14" ht="12.75" customHeight="1" thickBot="1" x14ac:dyDescent="0.25">
      <c r="A259" s="199"/>
      <c r="B259" s="210"/>
      <c r="C259" s="210"/>
      <c r="D259" s="210"/>
      <c r="E259" s="210"/>
      <c r="F259" s="210"/>
      <c r="G259" s="210"/>
      <c r="H259" s="210"/>
      <c r="I259" s="210"/>
      <c r="J259" s="210"/>
      <c r="K259" s="210"/>
      <c r="L259" s="210"/>
      <c r="M259" s="210"/>
      <c r="N259" s="212"/>
    </row>
    <row r="260" spans="1:14" ht="12.75" customHeight="1" x14ac:dyDescent="0.2">
      <c r="A260" s="205" t="s">
        <v>13</v>
      </c>
      <c r="B260" s="194">
        <f t="shared" ref="B260:M260" si="11">SUM(B240:B258)</f>
        <v>94442</v>
      </c>
      <c r="C260" s="194">
        <f t="shared" si="11"/>
        <v>87079</v>
      </c>
      <c r="D260" s="194">
        <f t="shared" si="11"/>
        <v>91311</v>
      </c>
      <c r="E260" s="194">
        <f t="shared" si="11"/>
        <v>81983</v>
      </c>
      <c r="F260" s="194">
        <f t="shared" si="11"/>
        <v>138674</v>
      </c>
      <c r="G260" s="194">
        <f t="shared" si="11"/>
        <v>140122</v>
      </c>
      <c r="H260" s="194">
        <f t="shared" si="11"/>
        <v>146034</v>
      </c>
      <c r="I260" s="194">
        <f t="shared" si="11"/>
        <v>127450</v>
      </c>
      <c r="J260" s="194">
        <f t="shared" si="11"/>
        <v>112457</v>
      </c>
      <c r="K260" s="194">
        <f t="shared" si="11"/>
        <v>108003</v>
      </c>
      <c r="L260" s="194">
        <f t="shared" si="11"/>
        <v>122413</v>
      </c>
      <c r="M260" s="194">
        <f t="shared" si="11"/>
        <v>107596</v>
      </c>
      <c r="N260" s="194">
        <f>SUM(N240:N259)</f>
        <v>1357564</v>
      </c>
    </row>
    <row r="261" spans="1:14" ht="12.75" customHeight="1" thickBot="1" x14ac:dyDescent="0.25">
      <c r="A261" s="206"/>
      <c r="B261" s="195"/>
      <c r="C261" s="195"/>
      <c r="D261" s="195"/>
      <c r="E261" s="195"/>
      <c r="F261" s="195"/>
      <c r="G261" s="195"/>
      <c r="H261" s="195"/>
      <c r="I261" s="195"/>
      <c r="J261" s="195"/>
      <c r="K261" s="195"/>
      <c r="L261" s="195"/>
      <c r="M261" s="195"/>
      <c r="N261" s="195"/>
    </row>
    <row r="262" spans="1:14" ht="12.75" customHeight="1" x14ac:dyDescent="0.2"/>
    <row r="263" spans="1:14" ht="12.75" customHeight="1" x14ac:dyDescent="0.2"/>
    <row r="264" spans="1:14" ht="12.75" customHeight="1" x14ac:dyDescent="0.2"/>
    <row r="265" spans="1:14" s="10" customFormat="1" ht="24.95" customHeight="1" x14ac:dyDescent="0.2">
      <c r="A265" s="204" t="s">
        <v>194</v>
      </c>
      <c r="B265" s="204"/>
      <c r="C265" s="204"/>
      <c r="D265" s="204"/>
      <c r="E265" s="204"/>
      <c r="F265" s="204"/>
      <c r="G265" s="204"/>
      <c r="H265" s="204"/>
      <c r="I265" s="204"/>
      <c r="J265" s="204"/>
      <c r="K265" s="204"/>
      <c r="L265" s="204"/>
      <c r="M265" s="204"/>
      <c r="N265" s="204"/>
    </row>
    <row r="266" spans="1:14" ht="12.75" customHeight="1" thickBot="1" x14ac:dyDescent="0.25"/>
    <row r="267" spans="1:14" ht="12.75" customHeight="1" x14ac:dyDescent="0.2">
      <c r="A267" s="198"/>
      <c r="B267" s="198" t="s">
        <v>1</v>
      </c>
      <c r="C267" s="198" t="s">
        <v>2</v>
      </c>
      <c r="D267" s="198" t="s">
        <v>3</v>
      </c>
      <c r="E267" s="198" t="s">
        <v>4</v>
      </c>
      <c r="F267" s="198" t="s">
        <v>5</v>
      </c>
      <c r="G267" s="198" t="s">
        <v>6</v>
      </c>
      <c r="H267" s="198" t="s">
        <v>7</v>
      </c>
      <c r="I267" s="198" t="s">
        <v>8</v>
      </c>
      <c r="J267" s="198" t="s">
        <v>9</v>
      </c>
      <c r="K267" s="198" t="s">
        <v>10</v>
      </c>
      <c r="L267" s="198" t="s">
        <v>11</v>
      </c>
      <c r="M267" s="198" t="s">
        <v>12</v>
      </c>
      <c r="N267" s="196" t="s">
        <v>13</v>
      </c>
    </row>
    <row r="268" spans="1:14" ht="12.75" customHeight="1" thickBot="1" x14ac:dyDescent="0.25">
      <c r="A268" s="199"/>
      <c r="B268" s="199"/>
      <c r="C268" s="199"/>
      <c r="D268" s="199"/>
      <c r="E268" s="199"/>
      <c r="F268" s="199"/>
      <c r="G268" s="199"/>
      <c r="H268" s="199"/>
      <c r="I268" s="199"/>
      <c r="J268" s="199"/>
      <c r="K268" s="199"/>
      <c r="L268" s="199"/>
      <c r="M268" s="199"/>
      <c r="N268" s="197"/>
    </row>
    <row r="269" spans="1:14" ht="12.75" customHeight="1" x14ac:dyDescent="0.2">
      <c r="A269" s="205" t="s">
        <v>13</v>
      </c>
      <c r="B269" s="194">
        <v>359</v>
      </c>
      <c r="C269" s="194">
        <v>288</v>
      </c>
      <c r="D269" s="194">
        <v>541</v>
      </c>
      <c r="E269" s="194">
        <v>527</v>
      </c>
      <c r="F269" s="194">
        <v>688</v>
      </c>
      <c r="G269" s="194">
        <v>352</v>
      </c>
      <c r="H269" s="194">
        <v>468</v>
      </c>
      <c r="I269" s="194">
        <v>359</v>
      </c>
      <c r="J269" s="194">
        <v>179</v>
      </c>
      <c r="K269" s="194">
        <v>24</v>
      </c>
      <c r="L269" s="194">
        <v>24</v>
      </c>
      <c r="M269" s="194">
        <v>33</v>
      </c>
      <c r="N269" s="194">
        <f>SUM(B269:M269)</f>
        <v>3842</v>
      </c>
    </row>
    <row r="270" spans="1:14" ht="12.75" customHeight="1" thickBot="1" x14ac:dyDescent="0.25">
      <c r="A270" s="206"/>
      <c r="B270" s="195"/>
      <c r="C270" s="195"/>
      <c r="D270" s="195"/>
      <c r="E270" s="195"/>
      <c r="F270" s="195"/>
      <c r="G270" s="195"/>
      <c r="H270" s="195"/>
      <c r="I270" s="195"/>
      <c r="J270" s="195"/>
      <c r="K270" s="195"/>
      <c r="L270" s="195"/>
      <c r="M270" s="195"/>
      <c r="N270" s="195"/>
    </row>
    <row r="271" spans="1:14" ht="12.75" customHeight="1" x14ac:dyDescent="0.2"/>
    <row r="272" spans="1:14" ht="12.75" customHeight="1" x14ac:dyDescent="0.2"/>
  </sheetData>
  <mergeCells count="1597">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N51:N52"/>
    <mergeCell ref="J51:J52"/>
    <mergeCell ref="K51:K52"/>
    <mergeCell ref="L51:L52"/>
    <mergeCell ref="M51:M52"/>
    <mergeCell ref="F51:F52"/>
    <mergeCell ref="G51:G52"/>
    <mergeCell ref="H51:H52"/>
    <mergeCell ref="I51:I5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I47:I48"/>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L25:L26"/>
    <mergeCell ref="I25:I26"/>
    <mergeCell ref="J25:J26"/>
    <mergeCell ref="J27:J28"/>
    <mergeCell ref="K27:K28"/>
    <mergeCell ref="N29:N30"/>
    <mergeCell ref="N27:N28"/>
    <mergeCell ref="B29:B30"/>
    <mergeCell ref="C29:C30"/>
    <mergeCell ref="D29:D30"/>
    <mergeCell ref="E29:E30"/>
    <mergeCell ref="F29:F30"/>
    <mergeCell ref="G29:G30"/>
    <mergeCell ref="H29:H30"/>
    <mergeCell ref="M27:M28"/>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E25:E26"/>
    <mergeCell ref="F25:F26"/>
    <mergeCell ref="G25:G26"/>
    <mergeCell ref="M23:M24"/>
    <mergeCell ref="M21:M22"/>
    <mergeCell ref="N21:N22"/>
    <mergeCell ref="M25:M26"/>
    <mergeCell ref="N25:N26"/>
    <mergeCell ref="N23:N24"/>
    <mergeCell ref="H23:H24"/>
    <mergeCell ref="L27:L28"/>
    <mergeCell ref="H25:H26"/>
    <mergeCell ref="B27:B28"/>
    <mergeCell ref="C27:C28"/>
    <mergeCell ref="D27:D28"/>
    <mergeCell ref="E27:E28"/>
    <mergeCell ref="K25:K26"/>
    <mergeCell ref="B25:B26"/>
    <mergeCell ref="C25:C26"/>
    <mergeCell ref="D25:D26"/>
    <mergeCell ref="F27:F28"/>
    <mergeCell ref="G27:G28"/>
    <mergeCell ref="H27:H28"/>
    <mergeCell ref="I27:I28"/>
    <mergeCell ref="J19:J20"/>
    <mergeCell ref="K19:K20"/>
    <mergeCell ref="N96:N97"/>
    <mergeCell ref="B17:B18"/>
    <mergeCell ref="C17:C18"/>
    <mergeCell ref="D17:D18"/>
    <mergeCell ref="E17:E18"/>
    <mergeCell ref="F17:F18"/>
    <mergeCell ref="L19:L20"/>
    <mergeCell ref="M19:M20"/>
    <mergeCell ref="N19:N20"/>
    <mergeCell ref="B21:B22"/>
    <mergeCell ref="C21:C22"/>
    <mergeCell ref="D21:D22"/>
    <mergeCell ref="E21:E22"/>
    <mergeCell ref="F21:F22"/>
    <mergeCell ref="G21:G22"/>
    <mergeCell ref="H21:H22"/>
    <mergeCell ref="I23:I24"/>
    <mergeCell ref="I21:I22"/>
    <mergeCell ref="J21:J22"/>
    <mergeCell ref="K21:K22"/>
    <mergeCell ref="L21:L22"/>
    <mergeCell ref="J23:J24"/>
    <mergeCell ref="K23:K24"/>
    <mergeCell ref="L23:L24"/>
    <mergeCell ref="B23:B24"/>
    <mergeCell ref="C23:C24"/>
    <mergeCell ref="D23:D24"/>
    <mergeCell ref="E23:E24"/>
    <mergeCell ref="F23:F24"/>
    <mergeCell ref="G23:G24"/>
    <mergeCell ref="M94:M95"/>
    <mergeCell ref="K92:K93"/>
    <mergeCell ref="N94:N95"/>
    <mergeCell ref="N92:N93"/>
    <mergeCell ref="B94:B95"/>
    <mergeCell ref="C94:C95"/>
    <mergeCell ref="D94:D95"/>
    <mergeCell ref="E94:E95"/>
    <mergeCell ref="F94:F95"/>
    <mergeCell ref="G94:G95"/>
    <mergeCell ref="H94:H95"/>
    <mergeCell ref="J92:J93"/>
    <mergeCell ref="B96:B97"/>
    <mergeCell ref="C96:C97"/>
    <mergeCell ref="D96:D97"/>
    <mergeCell ref="E96:E97"/>
    <mergeCell ref="K94:K95"/>
    <mergeCell ref="L94:L95"/>
    <mergeCell ref="I94:I95"/>
    <mergeCell ref="J94:J95"/>
    <mergeCell ref="L96:L97"/>
    <mergeCell ref="K96:K97"/>
    <mergeCell ref="M96:M97"/>
    <mergeCell ref="F96:F97"/>
    <mergeCell ref="G96:G97"/>
    <mergeCell ref="H96:H97"/>
    <mergeCell ref="I96:I97"/>
    <mergeCell ref="J96:J97"/>
    <mergeCell ref="M90:M91"/>
    <mergeCell ref="K88:K89"/>
    <mergeCell ref="N90:N91"/>
    <mergeCell ref="N88:N89"/>
    <mergeCell ref="B90:B91"/>
    <mergeCell ref="C90:C91"/>
    <mergeCell ref="D90:D91"/>
    <mergeCell ref="E90:E91"/>
    <mergeCell ref="F90:F91"/>
    <mergeCell ref="G90:G91"/>
    <mergeCell ref="H90:H91"/>
    <mergeCell ref="J88:J89"/>
    <mergeCell ref="B92:B93"/>
    <mergeCell ref="C92:C93"/>
    <mergeCell ref="D92:D93"/>
    <mergeCell ref="E92:E93"/>
    <mergeCell ref="K90:K91"/>
    <mergeCell ref="L90:L91"/>
    <mergeCell ref="I90:I91"/>
    <mergeCell ref="J90:J91"/>
    <mergeCell ref="L92:L93"/>
    <mergeCell ref="M92:M93"/>
    <mergeCell ref="F92:F93"/>
    <mergeCell ref="G92:G93"/>
    <mergeCell ref="H92:H93"/>
    <mergeCell ref="I92:I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L88:L89"/>
    <mergeCell ref="M88:M89"/>
    <mergeCell ref="F88:F89"/>
    <mergeCell ref="G88:G89"/>
    <mergeCell ref="H88:H89"/>
    <mergeCell ref="I88:I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74:M75"/>
    <mergeCell ref="L70:L71"/>
    <mergeCell ref="I70:I71"/>
    <mergeCell ref="J70:J71"/>
    <mergeCell ref="J72:J73"/>
    <mergeCell ref="K72:K73"/>
    <mergeCell ref="N74:N75"/>
    <mergeCell ref="N72:N73"/>
    <mergeCell ref="B74:B75"/>
    <mergeCell ref="C74:C75"/>
    <mergeCell ref="D74:D75"/>
    <mergeCell ref="E74:E75"/>
    <mergeCell ref="F74:F75"/>
    <mergeCell ref="G74:G75"/>
    <mergeCell ref="H74:H75"/>
    <mergeCell ref="M72:M73"/>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N70:N71"/>
    <mergeCell ref="N68:N69"/>
    <mergeCell ref="B70:B71"/>
    <mergeCell ref="C70:C71"/>
    <mergeCell ref="D70:D71"/>
    <mergeCell ref="H70:H71"/>
    <mergeCell ref="B72:B73"/>
    <mergeCell ref="C72:C73"/>
    <mergeCell ref="D72:D73"/>
    <mergeCell ref="E72:E73"/>
    <mergeCell ref="K70:K71"/>
    <mergeCell ref="M70:M71"/>
    <mergeCell ref="L72:L73"/>
    <mergeCell ref="E70:E71"/>
    <mergeCell ref="F70:F71"/>
    <mergeCell ref="G70:G71"/>
    <mergeCell ref="M68:M69"/>
    <mergeCell ref="F72:F73"/>
    <mergeCell ref="G72:G73"/>
    <mergeCell ref="H72:H73"/>
    <mergeCell ref="I72:I73"/>
    <mergeCell ref="M66:M67"/>
    <mergeCell ref="N66:N67"/>
    <mergeCell ref="N64:N65"/>
    <mergeCell ref="H66:H67"/>
    <mergeCell ref="K66:K67"/>
    <mergeCell ref="L66:L67"/>
    <mergeCell ref="B66:B67"/>
    <mergeCell ref="C66:C67"/>
    <mergeCell ref="D66:D67"/>
    <mergeCell ref="E66:E67"/>
    <mergeCell ref="F66:F67"/>
    <mergeCell ref="G66:G67"/>
    <mergeCell ref="I66:I67"/>
    <mergeCell ref="J66:J67"/>
    <mergeCell ref="J68:J69"/>
    <mergeCell ref="K68:K69"/>
    <mergeCell ref="F68:F69"/>
    <mergeCell ref="G68:G69"/>
    <mergeCell ref="H68:H69"/>
    <mergeCell ref="I68:I69"/>
    <mergeCell ref="B68:B69"/>
    <mergeCell ref="C68:C69"/>
    <mergeCell ref="D68:D69"/>
    <mergeCell ref="E68:E69"/>
    <mergeCell ref="D62:D63"/>
    <mergeCell ref="E62:E63"/>
    <mergeCell ref="F62:F63"/>
    <mergeCell ref="G62:G63"/>
    <mergeCell ref="H62:H63"/>
    <mergeCell ref="B64:B65"/>
    <mergeCell ref="C64:C65"/>
    <mergeCell ref="D64:D65"/>
    <mergeCell ref="E64:E65"/>
    <mergeCell ref="K62:K63"/>
    <mergeCell ref="L62:L63"/>
    <mergeCell ref="I62:I63"/>
    <mergeCell ref="J62:J63"/>
    <mergeCell ref="J64:J65"/>
    <mergeCell ref="K64:K65"/>
    <mergeCell ref="L64:L65"/>
    <mergeCell ref="F64:F65"/>
    <mergeCell ref="G64:G65"/>
    <mergeCell ref="H64:H65"/>
    <mergeCell ref="I64:I65"/>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N123:N124"/>
    <mergeCell ref="N117:N118"/>
    <mergeCell ref="N115:N116"/>
    <mergeCell ref="B117:B118"/>
    <mergeCell ref="C117:C118"/>
    <mergeCell ref="D117:D118"/>
    <mergeCell ref="E117:E118"/>
    <mergeCell ref="F117:F118"/>
    <mergeCell ref="G117:G118"/>
    <mergeCell ref="H117:H118"/>
    <mergeCell ref="M115:M116"/>
    <mergeCell ref="B119:B120"/>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N113:N114"/>
    <mergeCell ref="N111:N112"/>
    <mergeCell ref="B113:B114"/>
    <mergeCell ref="C113:C114"/>
    <mergeCell ref="D113:D114"/>
    <mergeCell ref="H113:H114"/>
    <mergeCell ref="B115:B116"/>
    <mergeCell ref="C115:C116"/>
    <mergeCell ref="D115:D116"/>
    <mergeCell ref="E115:E116"/>
    <mergeCell ref="K113:K114"/>
    <mergeCell ref="M113:M114"/>
    <mergeCell ref="L115:L116"/>
    <mergeCell ref="E113:E114"/>
    <mergeCell ref="F113:F114"/>
    <mergeCell ref="G113:G114"/>
    <mergeCell ref="M111:M112"/>
    <mergeCell ref="F115:F116"/>
    <mergeCell ref="G115:G116"/>
    <mergeCell ref="H115:H116"/>
    <mergeCell ref="I115:I116"/>
    <mergeCell ref="L113:L114"/>
    <mergeCell ref="I113:I114"/>
    <mergeCell ref="J113:J114"/>
    <mergeCell ref="J115:J116"/>
    <mergeCell ref="K115:K116"/>
    <mergeCell ref="N109:N110"/>
    <mergeCell ref="N107:N108"/>
    <mergeCell ref="H109:H110"/>
    <mergeCell ref="M107:M108"/>
    <mergeCell ref="K109:K110"/>
    <mergeCell ref="B109:B110"/>
    <mergeCell ref="C109:C110"/>
    <mergeCell ref="D109:D110"/>
    <mergeCell ref="E109:E110"/>
    <mergeCell ref="F109:F110"/>
    <mergeCell ref="G109:G110"/>
    <mergeCell ref="L109:L110"/>
    <mergeCell ref="I109:I110"/>
    <mergeCell ref="J109:J110"/>
    <mergeCell ref="J111:J112"/>
    <mergeCell ref="K111:K112"/>
    <mergeCell ref="F111:F112"/>
    <mergeCell ref="G111:G112"/>
    <mergeCell ref="H111:H112"/>
    <mergeCell ref="I111:I112"/>
    <mergeCell ref="B111:B112"/>
    <mergeCell ref="C111:C112"/>
    <mergeCell ref="D111:D112"/>
    <mergeCell ref="E111:E112"/>
    <mergeCell ref="M158:M159"/>
    <mergeCell ref="B156:B157"/>
    <mergeCell ref="C156:C157"/>
    <mergeCell ref="D156:D157"/>
    <mergeCell ref="E156:E157"/>
    <mergeCell ref="K158:K159"/>
    <mergeCell ref="N158:N159"/>
    <mergeCell ref="N156:N157"/>
    <mergeCell ref="B158:B159"/>
    <mergeCell ref="C158:C159"/>
    <mergeCell ref="D158:D159"/>
    <mergeCell ref="E158:E159"/>
    <mergeCell ref="F158:F159"/>
    <mergeCell ref="G158:G159"/>
    <mergeCell ref="H158:H159"/>
    <mergeCell ref="M156:M157"/>
    <mergeCell ref="L158:L159"/>
    <mergeCell ref="I158:I159"/>
    <mergeCell ref="J158:J159"/>
    <mergeCell ref="J156:J157"/>
    <mergeCell ref="K156:K157"/>
    <mergeCell ref="N154:N155"/>
    <mergeCell ref="N152:N153"/>
    <mergeCell ref="B154:B155"/>
    <mergeCell ref="C154:C155"/>
    <mergeCell ref="D154:D155"/>
    <mergeCell ref="E154:E155"/>
    <mergeCell ref="F154:F155"/>
    <mergeCell ref="G154:G155"/>
    <mergeCell ref="H154:H155"/>
    <mergeCell ref="L152:L153"/>
    <mergeCell ref="K154:K155"/>
    <mergeCell ref="L154:L155"/>
    <mergeCell ref="I154:I155"/>
    <mergeCell ref="J154:J155"/>
    <mergeCell ref="L156:L157"/>
    <mergeCell ref="M154:M155"/>
    <mergeCell ref="F156:F157"/>
    <mergeCell ref="G156:G157"/>
    <mergeCell ref="H156:H157"/>
    <mergeCell ref="I156:I157"/>
    <mergeCell ref="M150:M151"/>
    <mergeCell ref="N150:N151"/>
    <mergeCell ref="N148:N149"/>
    <mergeCell ref="B150:B151"/>
    <mergeCell ref="C150:C151"/>
    <mergeCell ref="D150:D151"/>
    <mergeCell ref="E150:E151"/>
    <mergeCell ref="F150:F151"/>
    <mergeCell ref="G150:G151"/>
    <mergeCell ref="H150:H151"/>
    <mergeCell ref="K150:K151"/>
    <mergeCell ref="L150:L151"/>
    <mergeCell ref="I150:I151"/>
    <mergeCell ref="J150:J151"/>
    <mergeCell ref="J152:J153"/>
    <mergeCell ref="K152:K153"/>
    <mergeCell ref="M152:M153"/>
    <mergeCell ref="F152:F153"/>
    <mergeCell ref="G152:G153"/>
    <mergeCell ref="H152:H153"/>
    <mergeCell ref="I152:I153"/>
    <mergeCell ref="B152:B153"/>
    <mergeCell ref="C152:C153"/>
    <mergeCell ref="D152:D153"/>
    <mergeCell ref="E152:E153"/>
    <mergeCell ref="N146:N147"/>
    <mergeCell ref="N144:N145"/>
    <mergeCell ref="B146:B147"/>
    <mergeCell ref="C146:C147"/>
    <mergeCell ref="D146:D147"/>
    <mergeCell ref="E146:E147"/>
    <mergeCell ref="F146:F147"/>
    <mergeCell ref="G146:G147"/>
    <mergeCell ref="H146:H147"/>
    <mergeCell ref="B148:B149"/>
    <mergeCell ref="C148:C149"/>
    <mergeCell ref="D148:D149"/>
    <mergeCell ref="E148:E149"/>
    <mergeCell ref="K146:K147"/>
    <mergeCell ref="L146:L147"/>
    <mergeCell ref="I146:I147"/>
    <mergeCell ref="J146:J147"/>
    <mergeCell ref="J148:J149"/>
    <mergeCell ref="K148:K149"/>
    <mergeCell ref="L148:L149"/>
    <mergeCell ref="M148:M149"/>
    <mergeCell ref="F148:F149"/>
    <mergeCell ref="G148:G149"/>
    <mergeCell ref="H148:H149"/>
    <mergeCell ref="I148:I149"/>
    <mergeCell ref="B144:B145"/>
    <mergeCell ref="C144:C145"/>
    <mergeCell ref="D144:D145"/>
    <mergeCell ref="E144:E145"/>
    <mergeCell ref="L142:L143"/>
    <mergeCell ref="I142:I143"/>
    <mergeCell ref="J142:J143"/>
    <mergeCell ref="J144:J145"/>
    <mergeCell ref="K144:K145"/>
    <mergeCell ref="L144:L145"/>
    <mergeCell ref="M144:M145"/>
    <mergeCell ref="F144:F145"/>
    <mergeCell ref="G144:G145"/>
    <mergeCell ref="H144:H145"/>
    <mergeCell ref="I144:I145"/>
    <mergeCell ref="M146:M147"/>
    <mergeCell ref="J140:J141"/>
    <mergeCell ref="K140:K141"/>
    <mergeCell ref="L140:L141"/>
    <mergeCell ref="M140:M141"/>
    <mergeCell ref="F140:F141"/>
    <mergeCell ref="G140:G141"/>
    <mergeCell ref="H140:H141"/>
    <mergeCell ref="I140:I141"/>
    <mergeCell ref="M142:M143"/>
    <mergeCell ref="N219:N220"/>
    <mergeCell ref="N217:N218"/>
    <mergeCell ref="N142:N143"/>
    <mergeCell ref="N140:N141"/>
    <mergeCell ref="B142:B143"/>
    <mergeCell ref="C142:C143"/>
    <mergeCell ref="D142:D143"/>
    <mergeCell ref="E142:E143"/>
    <mergeCell ref="F142:F143"/>
    <mergeCell ref="G142:G143"/>
    <mergeCell ref="H142:H143"/>
    <mergeCell ref="N134:N135"/>
    <mergeCell ref="N229:N230"/>
    <mergeCell ref="B134:B135"/>
    <mergeCell ref="C134:C135"/>
    <mergeCell ref="D134:D135"/>
    <mergeCell ref="E134:E135"/>
    <mergeCell ref="F134:F135"/>
    <mergeCell ref="G134:G135"/>
    <mergeCell ref="H134:H135"/>
    <mergeCell ref="B136:B137"/>
    <mergeCell ref="C136:C137"/>
    <mergeCell ref="D136:D137"/>
    <mergeCell ref="E136:E137"/>
    <mergeCell ref="K134:K135"/>
    <mergeCell ref="L134:L135"/>
    <mergeCell ref="I134:I135"/>
    <mergeCell ref="J134:J135"/>
    <mergeCell ref="J136:J137"/>
    <mergeCell ref="K136:K137"/>
    <mergeCell ref="L136:L137"/>
    <mergeCell ref="K142:K143"/>
    <mergeCell ref="M227:M228"/>
    <mergeCell ref="N227:N228"/>
    <mergeCell ref="N225:N226"/>
    <mergeCell ref="B227:B228"/>
    <mergeCell ref="C227:C228"/>
    <mergeCell ref="D227:D228"/>
    <mergeCell ref="E227:E228"/>
    <mergeCell ref="F227:F228"/>
    <mergeCell ref="G227:G228"/>
    <mergeCell ref="H227:H228"/>
    <mergeCell ref="N223:N224"/>
    <mergeCell ref="N221:N222"/>
    <mergeCell ref="J225:J226"/>
    <mergeCell ref="K225:K226"/>
    <mergeCell ref="L225:L226"/>
    <mergeCell ref="M225:M226"/>
    <mergeCell ref="F225:F226"/>
    <mergeCell ref="G225:G226"/>
    <mergeCell ref="H225:H226"/>
    <mergeCell ref="I225:I226"/>
    <mergeCell ref="M221:M222"/>
    <mergeCell ref="B229:B230"/>
    <mergeCell ref="C229:C230"/>
    <mergeCell ref="D229:D230"/>
    <mergeCell ref="E229:E230"/>
    <mergeCell ref="K227:K228"/>
    <mergeCell ref="L227:L228"/>
    <mergeCell ref="I227:I228"/>
    <mergeCell ref="J227:J228"/>
    <mergeCell ref="J229:J230"/>
    <mergeCell ref="K229:K230"/>
    <mergeCell ref="L229:L230"/>
    <mergeCell ref="F221:F222"/>
    <mergeCell ref="G221:G222"/>
    <mergeCell ref="H221:H222"/>
    <mergeCell ref="I221:I222"/>
    <mergeCell ref="B219:B220"/>
    <mergeCell ref="M229:M230"/>
    <mergeCell ref="F229:F230"/>
    <mergeCell ref="G229:G230"/>
    <mergeCell ref="H229:H230"/>
    <mergeCell ref="I229:I230"/>
    <mergeCell ref="M223:M224"/>
    <mergeCell ref="B223:B224"/>
    <mergeCell ref="C223:C224"/>
    <mergeCell ref="D223:D224"/>
    <mergeCell ref="E223:E224"/>
    <mergeCell ref="F223:F224"/>
    <mergeCell ref="G223:G224"/>
    <mergeCell ref="H223:H224"/>
    <mergeCell ref="B225:B226"/>
    <mergeCell ref="C225:C226"/>
    <mergeCell ref="D225:D226"/>
    <mergeCell ref="N215:N216"/>
    <mergeCell ref="N213:N214"/>
    <mergeCell ref="B215:B216"/>
    <mergeCell ref="C215:C216"/>
    <mergeCell ref="D215:D216"/>
    <mergeCell ref="E215:E216"/>
    <mergeCell ref="F215:F216"/>
    <mergeCell ref="G215:G216"/>
    <mergeCell ref="H215:H216"/>
    <mergeCell ref="B217:B218"/>
    <mergeCell ref="C217:C218"/>
    <mergeCell ref="D217:D218"/>
    <mergeCell ref="E217:E218"/>
    <mergeCell ref="K215:K216"/>
    <mergeCell ref="L215:L216"/>
    <mergeCell ref="I215:I216"/>
    <mergeCell ref="J215:J216"/>
    <mergeCell ref="J217:J218"/>
    <mergeCell ref="K217:K218"/>
    <mergeCell ref="L217:L218"/>
    <mergeCell ref="M217:M218"/>
    <mergeCell ref="F217:F218"/>
    <mergeCell ref="G217:G218"/>
    <mergeCell ref="H217:H218"/>
    <mergeCell ref="I217:I218"/>
    <mergeCell ref="N211:N212"/>
    <mergeCell ref="N209:N210"/>
    <mergeCell ref="B211:B212"/>
    <mergeCell ref="C211:C212"/>
    <mergeCell ref="D211:D212"/>
    <mergeCell ref="E211:E212"/>
    <mergeCell ref="F211:F212"/>
    <mergeCell ref="G211:G212"/>
    <mergeCell ref="H211:H212"/>
    <mergeCell ref="B213:B214"/>
    <mergeCell ref="C213:C214"/>
    <mergeCell ref="D213:D214"/>
    <mergeCell ref="E213:E214"/>
    <mergeCell ref="K211:K212"/>
    <mergeCell ref="L211:L212"/>
    <mergeCell ref="I211:I212"/>
    <mergeCell ref="J211:J212"/>
    <mergeCell ref="J213:J214"/>
    <mergeCell ref="K213:K214"/>
    <mergeCell ref="L213:L214"/>
    <mergeCell ref="M213:M214"/>
    <mergeCell ref="F213:F214"/>
    <mergeCell ref="G213:G214"/>
    <mergeCell ref="H213:H214"/>
    <mergeCell ref="I213:I214"/>
    <mergeCell ref="N207:N208"/>
    <mergeCell ref="N205:N206"/>
    <mergeCell ref="B207:B208"/>
    <mergeCell ref="C207:C208"/>
    <mergeCell ref="D207:D208"/>
    <mergeCell ref="E207:E208"/>
    <mergeCell ref="F207:F208"/>
    <mergeCell ref="G207:G208"/>
    <mergeCell ref="H207:H208"/>
    <mergeCell ref="B209:B210"/>
    <mergeCell ref="C209:C210"/>
    <mergeCell ref="D209:D210"/>
    <mergeCell ref="E209:E210"/>
    <mergeCell ref="K207:K208"/>
    <mergeCell ref="L207:L208"/>
    <mergeCell ref="I207:I208"/>
    <mergeCell ref="J207:J208"/>
    <mergeCell ref="J209:J210"/>
    <mergeCell ref="K209:K210"/>
    <mergeCell ref="L209:L210"/>
    <mergeCell ref="M209:M210"/>
    <mergeCell ref="F209:F210"/>
    <mergeCell ref="G209:G210"/>
    <mergeCell ref="H209:H210"/>
    <mergeCell ref="I209:I210"/>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N199:N200"/>
    <mergeCell ref="N197:N198"/>
    <mergeCell ref="B199:B200"/>
    <mergeCell ref="C199:C200"/>
    <mergeCell ref="D199:D200"/>
    <mergeCell ref="E199:E200"/>
    <mergeCell ref="F199:F200"/>
    <mergeCell ref="G199:G200"/>
    <mergeCell ref="H199:H200"/>
    <mergeCell ref="B201:B202"/>
    <mergeCell ref="C201:C202"/>
    <mergeCell ref="D201:D202"/>
    <mergeCell ref="E201:E202"/>
    <mergeCell ref="K199:K200"/>
    <mergeCell ref="L199:L200"/>
    <mergeCell ref="I199:I200"/>
    <mergeCell ref="J199:J200"/>
    <mergeCell ref="J201:J202"/>
    <mergeCell ref="K201:K202"/>
    <mergeCell ref="L201:L202"/>
    <mergeCell ref="M201:M202"/>
    <mergeCell ref="F201:F202"/>
    <mergeCell ref="G201:G202"/>
    <mergeCell ref="H201:H202"/>
    <mergeCell ref="I201:I202"/>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B185:B186"/>
    <mergeCell ref="C185:C186"/>
    <mergeCell ref="D185:D186"/>
    <mergeCell ref="E185:E186"/>
    <mergeCell ref="N183:N184"/>
    <mergeCell ref="N181:N182"/>
    <mergeCell ref="B183:B184"/>
    <mergeCell ref="C183:C184"/>
    <mergeCell ref="D183:D184"/>
    <mergeCell ref="E183:E184"/>
    <mergeCell ref="F183:F184"/>
    <mergeCell ref="G183:G184"/>
    <mergeCell ref="H183:H184"/>
    <mergeCell ref="N179:N180"/>
    <mergeCell ref="N177:N178"/>
    <mergeCell ref="B179:B180"/>
    <mergeCell ref="C179:C180"/>
    <mergeCell ref="D179:D180"/>
    <mergeCell ref="E179:E180"/>
    <mergeCell ref="F179:F180"/>
    <mergeCell ref="G179:G180"/>
    <mergeCell ref="H179:H180"/>
    <mergeCell ref="K179:K180"/>
    <mergeCell ref="K183:K184"/>
    <mergeCell ref="L183:L184"/>
    <mergeCell ref="I183:I184"/>
    <mergeCell ref="J183:J184"/>
    <mergeCell ref="B181:B182"/>
    <mergeCell ref="C181:C182"/>
    <mergeCell ref="D181:D182"/>
    <mergeCell ref="E181:E182"/>
    <mergeCell ref="G181:G182"/>
    <mergeCell ref="H181:H182"/>
    <mergeCell ref="I181:I182"/>
    <mergeCell ref="N175:N176"/>
    <mergeCell ref="N173:N174"/>
    <mergeCell ref="B175:B176"/>
    <mergeCell ref="C175:C176"/>
    <mergeCell ref="D175:D176"/>
    <mergeCell ref="E175:E176"/>
    <mergeCell ref="F175:F176"/>
    <mergeCell ref="G175:G176"/>
    <mergeCell ref="H175:H176"/>
    <mergeCell ref="M173:M174"/>
    <mergeCell ref="N171:N172"/>
    <mergeCell ref="C173:C174"/>
    <mergeCell ref="D173:D174"/>
    <mergeCell ref="B177:B178"/>
    <mergeCell ref="C177:C178"/>
    <mergeCell ref="D177:D178"/>
    <mergeCell ref="E177:E178"/>
    <mergeCell ref="J177:J178"/>
    <mergeCell ref="K177:K178"/>
    <mergeCell ref="L177:L178"/>
    <mergeCell ref="M177:M178"/>
    <mergeCell ref="F177:F178"/>
    <mergeCell ref="G177:G178"/>
    <mergeCell ref="H177:H178"/>
    <mergeCell ref="I177:I178"/>
    <mergeCell ref="E173:E174"/>
    <mergeCell ref="K175:K176"/>
    <mergeCell ref="L175:L176"/>
    <mergeCell ref="I175:I176"/>
    <mergeCell ref="J175:J176"/>
    <mergeCell ref="E238:E239"/>
    <mergeCell ref="H171:H172"/>
    <mergeCell ref="I171:I172"/>
    <mergeCell ref="J173:J174"/>
    <mergeCell ref="K173:K174"/>
    <mergeCell ref="L173:L174"/>
    <mergeCell ref="J185:J186"/>
    <mergeCell ref="K185:K186"/>
    <mergeCell ref="L185:L186"/>
    <mergeCell ref="F185:F186"/>
    <mergeCell ref="G185:G186"/>
    <mergeCell ref="H185:H186"/>
    <mergeCell ref="I185:I186"/>
    <mergeCell ref="K219:K220"/>
    <mergeCell ref="L219:L220"/>
    <mergeCell ref="I219:I220"/>
    <mergeCell ref="J219:J220"/>
    <mergeCell ref="E225:E226"/>
    <mergeCell ref="K223:K224"/>
    <mergeCell ref="L223:L224"/>
    <mergeCell ref="I223:I224"/>
    <mergeCell ref="J223:J224"/>
    <mergeCell ref="M258:M259"/>
    <mergeCell ref="L256:L257"/>
    <mergeCell ref="M256:M257"/>
    <mergeCell ref="M231:M232"/>
    <mergeCell ref="J231:J232"/>
    <mergeCell ref="K231:K232"/>
    <mergeCell ref="F242:F243"/>
    <mergeCell ref="F173:F174"/>
    <mergeCell ref="G173:G174"/>
    <mergeCell ref="H173:H174"/>
    <mergeCell ref="I173:I174"/>
    <mergeCell ref="M175:M176"/>
    <mergeCell ref="J181:J182"/>
    <mergeCell ref="K181:K182"/>
    <mergeCell ref="L181:L182"/>
    <mergeCell ref="M181:M182"/>
    <mergeCell ref="F181:F182"/>
    <mergeCell ref="F238:F239"/>
    <mergeCell ref="G238:G239"/>
    <mergeCell ref="H238:H239"/>
    <mergeCell ref="L179:L180"/>
    <mergeCell ref="I179:I180"/>
    <mergeCell ref="J179:J180"/>
    <mergeCell ref="M179:M180"/>
    <mergeCell ref="M185:M186"/>
    <mergeCell ref="M215:M216"/>
    <mergeCell ref="J221:J222"/>
    <mergeCell ref="K221:K222"/>
    <mergeCell ref="L221:L222"/>
    <mergeCell ref="M219:M220"/>
    <mergeCell ref="F258:F259"/>
    <mergeCell ref="G258:G259"/>
    <mergeCell ref="N258:N259"/>
    <mergeCell ref="B242:B243"/>
    <mergeCell ref="B244:B245"/>
    <mergeCell ref="B246:B247"/>
    <mergeCell ref="B248:B249"/>
    <mergeCell ref="B250:B251"/>
    <mergeCell ref="B256:B257"/>
    <mergeCell ref="B258:B259"/>
    <mergeCell ref="C254:C255"/>
    <mergeCell ref="D254:D255"/>
    <mergeCell ref="E254:E255"/>
    <mergeCell ref="F254:F255"/>
    <mergeCell ref="G254:G255"/>
    <mergeCell ref="H254:H255"/>
    <mergeCell ref="I254:I255"/>
    <mergeCell ref="J254:J255"/>
    <mergeCell ref="K254:K255"/>
    <mergeCell ref="L254:L255"/>
    <mergeCell ref="M254:M255"/>
    <mergeCell ref="M252:M253"/>
    <mergeCell ref="J252:J253"/>
    <mergeCell ref="K252:K253"/>
    <mergeCell ref="N254:N255"/>
    <mergeCell ref="C256:C257"/>
    <mergeCell ref="D256:D257"/>
    <mergeCell ref="E256:E257"/>
    <mergeCell ref="F256:F257"/>
    <mergeCell ref="G256:G257"/>
    <mergeCell ref="H256:H257"/>
    <mergeCell ref="I256:I257"/>
    <mergeCell ref="J256:J257"/>
    <mergeCell ref="K256:K257"/>
    <mergeCell ref="N248:N249"/>
    <mergeCell ref="L248:L249"/>
    <mergeCell ref="N256:N257"/>
    <mergeCell ref="C250:C251"/>
    <mergeCell ref="D250:D251"/>
    <mergeCell ref="E250:E251"/>
    <mergeCell ref="F250:F251"/>
    <mergeCell ref="G250:G251"/>
    <mergeCell ref="H250:H251"/>
    <mergeCell ref="I250:I251"/>
    <mergeCell ref="J250:J251"/>
    <mergeCell ref="K250:K251"/>
    <mergeCell ref="L250:L251"/>
    <mergeCell ref="M250:M251"/>
    <mergeCell ref="M248:M249"/>
    <mergeCell ref="N250:N251"/>
    <mergeCell ref="C252:C253"/>
    <mergeCell ref="D252:D253"/>
    <mergeCell ref="E252:E253"/>
    <mergeCell ref="F252:F253"/>
    <mergeCell ref="G252:G253"/>
    <mergeCell ref="H252:H253"/>
    <mergeCell ref="I252:I253"/>
    <mergeCell ref="N252:N253"/>
    <mergeCell ref="L252:L253"/>
    <mergeCell ref="B53:B54"/>
    <mergeCell ref="C53:C54"/>
    <mergeCell ref="D53:D54"/>
    <mergeCell ref="E53:E54"/>
    <mergeCell ref="F53:F54"/>
    <mergeCell ref="G53:G54"/>
    <mergeCell ref="N53:N54"/>
    <mergeCell ref="B240:B241"/>
    <mergeCell ref="C240:C241"/>
    <mergeCell ref="D240:D241"/>
    <mergeCell ref="E240:E241"/>
    <mergeCell ref="F240:F241"/>
    <mergeCell ref="G240:G241"/>
    <mergeCell ref="H240:H241"/>
    <mergeCell ref="H53:H54"/>
    <mergeCell ref="I53:I54"/>
    <mergeCell ref="J242:J243"/>
    <mergeCell ref="K242:K243"/>
    <mergeCell ref="L242:L243"/>
    <mergeCell ref="M242:M243"/>
    <mergeCell ref="L53:L54"/>
    <mergeCell ref="M53:M54"/>
    <mergeCell ref="J53:J54"/>
    <mergeCell ref="K53:K54"/>
    <mergeCell ref="L98:L99"/>
    <mergeCell ref="M98:M99"/>
    <mergeCell ref="N242:N243"/>
    <mergeCell ref="M171:M172"/>
    <mergeCell ref="B171:B172"/>
    <mergeCell ref="J160:J161"/>
    <mergeCell ref="K160:K161"/>
    <mergeCell ref="L231:L232"/>
    <mergeCell ref="L160:L161"/>
    <mergeCell ref="M160:M161"/>
    <mergeCell ref="N160:N161"/>
    <mergeCell ref="A125:A126"/>
    <mergeCell ref="B125:B126"/>
    <mergeCell ref="C125:C126"/>
    <mergeCell ref="D125:D126"/>
    <mergeCell ref="E125:E126"/>
    <mergeCell ref="F125:F126"/>
    <mergeCell ref="G125:G126"/>
    <mergeCell ref="H125:H126"/>
    <mergeCell ref="I125:I126"/>
    <mergeCell ref="J125:J126"/>
    <mergeCell ref="K125:K126"/>
    <mergeCell ref="N125:N126"/>
    <mergeCell ref="A132:A133"/>
    <mergeCell ref="I167:I168"/>
    <mergeCell ref="N132:N133"/>
    <mergeCell ref="A146:A147"/>
    <mergeCell ref="A158:A159"/>
    <mergeCell ref="H136:H137"/>
    <mergeCell ref="I136:I137"/>
    <mergeCell ref="M138:M139"/>
    <mergeCell ref="N138:N139"/>
    <mergeCell ref="N136:N137"/>
    <mergeCell ref="B138:B139"/>
    <mergeCell ref="C138:C139"/>
    <mergeCell ref="D138:D139"/>
    <mergeCell ref="E138:E139"/>
    <mergeCell ref="M136:M137"/>
    <mergeCell ref="F136:F137"/>
    <mergeCell ref="G136:G137"/>
    <mergeCell ref="A223:A224"/>
    <mergeCell ref="A207:A208"/>
    <mergeCell ref="A209:A210"/>
    <mergeCell ref="A211:A212"/>
    <mergeCell ref="A213:A214"/>
    <mergeCell ref="A215:A216"/>
    <mergeCell ref="I238:I239"/>
    <mergeCell ref="A217:A218"/>
    <mergeCell ref="A219:A220"/>
    <mergeCell ref="C231:C232"/>
    <mergeCell ref="D231:D232"/>
    <mergeCell ref="E231:E232"/>
    <mergeCell ref="F231:F232"/>
    <mergeCell ref="G231:G232"/>
    <mergeCell ref="H231:H232"/>
    <mergeCell ref="A193:A194"/>
    <mergeCell ref="A195:A196"/>
    <mergeCell ref="A197:A198"/>
    <mergeCell ref="A238:A239"/>
    <mergeCell ref="C219:C220"/>
    <mergeCell ref="D219:D220"/>
    <mergeCell ref="E219:E220"/>
    <mergeCell ref="F219:F220"/>
    <mergeCell ref="G219:G220"/>
    <mergeCell ref="H219:H220"/>
    <mergeCell ref="B221:B222"/>
    <mergeCell ref="C221:C222"/>
    <mergeCell ref="D221:D222"/>
    <mergeCell ref="E221:E222"/>
    <mergeCell ref="B238:B239"/>
    <mergeCell ref="C238:C239"/>
    <mergeCell ref="D238:D239"/>
    <mergeCell ref="A123:A124"/>
    <mergeCell ref="A134:A135"/>
    <mergeCell ref="A136:A137"/>
    <mergeCell ref="A138:A139"/>
    <mergeCell ref="A150:A151"/>
    <mergeCell ref="A152:A153"/>
    <mergeCell ref="A148:A149"/>
    <mergeCell ref="A140:A141"/>
    <mergeCell ref="A142:A143"/>
    <mergeCell ref="A144:A145"/>
    <mergeCell ref="A225:A226"/>
    <mergeCell ref="A227:A228"/>
    <mergeCell ref="A229:A230"/>
    <mergeCell ref="A160:A161"/>
    <mergeCell ref="A171:A172"/>
    <mergeCell ref="A231:A232"/>
    <mergeCell ref="B231:B232"/>
    <mergeCell ref="A185:A186"/>
    <mergeCell ref="A187:A188"/>
    <mergeCell ref="A189:A190"/>
    <mergeCell ref="A181:A182"/>
    <mergeCell ref="A183:A184"/>
    <mergeCell ref="A173:A174"/>
    <mergeCell ref="A175:A176"/>
    <mergeCell ref="A177:A178"/>
    <mergeCell ref="A179:A180"/>
    <mergeCell ref="A221:A222"/>
    <mergeCell ref="A199:A200"/>
    <mergeCell ref="A201:A202"/>
    <mergeCell ref="A203:A204"/>
    <mergeCell ref="A205:A206"/>
    <mergeCell ref="A191:A192"/>
    <mergeCell ref="A72:A73"/>
    <mergeCell ref="A74:A75"/>
    <mergeCell ref="A76:A77"/>
    <mergeCell ref="A78:A79"/>
    <mergeCell ref="A64:A65"/>
    <mergeCell ref="A66:A67"/>
    <mergeCell ref="A68:A69"/>
    <mergeCell ref="A70:A71"/>
    <mergeCell ref="A88:A89"/>
    <mergeCell ref="A90:A91"/>
    <mergeCell ref="A92:A93"/>
    <mergeCell ref="A94:A95"/>
    <mergeCell ref="A80:A81"/>
    <mergeCell ref="A82:A83"/>
    <mergeCell ref="A84:A85"/>
    <mergeCell ref="A86:A87"/>
    <mergeCell ref="A113:A114"/>
    <mergeCell ref="A96:A97"/>
    <mergeCell ref="A107:A108"/>
    <mergeCell ref="A109:A110"/>
    <mergeCell ref="A111:A112"/>
    <mergeCell ref="A98:A99"/>
    <mergeCell ref="A105:A106"/>
    <mergeCell ref="A31:A32"/>
    <mergeCell ref="A33:A34"/>
    <mergeCell ref="A35:A36"/>
    <mergeCell ref="A37:A38"/>
    <mergeCell ref="A23:A24"/>
    <mergeCell ref="A25:A26"/>
    <mergeCell ref="A27:A28"/>
    <mergeCell ref="A29:A30"/>
    <mergeCell ref="A47:A48"/>
    <mergeCell ref="A49:A50"/>
    <mergeCell ref="A51:A52"/>
    <mergeCell ref="A62:A63"/>
    <mergeCell ref="A60:A61"/>
    <mergeCell ref="A39:A40"/>
    <mergeCell ref="A41:A42"/>
    <mergeCell ref="A43:A44"/>
    <mergeCell ref="A45:A46"/>
    <mergeCell ref="A53:A54"/>
    <mergeCell ref="A15:A16"/>
    <mergeCell ref="B15:B16"/>
    <mergeCell ref="C15:C16"/>
    <mergeCell ref="D15:D16"/>
    <mergeCell ref="E15:E16"/>
    <mergeCell ref="F15:F16"/>
    <mergeCell ref="G15:G16"/>
    <mergeCell ref="L15:L16"/>
    <mergeCell ref="M15:M16"/>
    <mergeCell ref="N15:N16"/>
    <mergeCell ref="A17:A18"/>
    <mergeCell ref="N17:N18"/>
    <mergeCell ref="H15:H16"/>
    <mergeCell ref="I15:I16"/>
    <mergeCell ref="J15:J16"/>
    <mergeCell ref="K15:K16"/>
    <mergeCell ref="A19:A20"/>
    <mergeCell ref="K17:K18"/>
    <mergeCell ref="L17:L18"/>
    <mergeCell ref="M17:M18"/>
    <mergeCell ref="B19:B20"/>
    <mergeCell ref="C19:C20"/>
    <mergeCell ref="D19:D20"/>
    <mergeCell ref="E19:E20"/>
    <mergeCell ref="F19:F20"/>
    <mergeCell ref="G19:G20"/>
    <mergeCell ref="G17:G18"/>
    <mergeCell ref="H17:H18"/>
    <mergeCell ref="I17:I18"/>
    <mergeCell ref="J17:J18"/>
    <mergeCell ref="H19:H20"/>
    <mergeCell ref="I19:I20"/>
    <mergeCell ref="H60:H61"/>
    <mergeCell ref="I60:I61"/>
    <mergeCell ref="J60:J61"/>
    <mergeCell ref="K60:K61"/>
    <mergeCell ref="J105:J106"/>
    <mergeCell ref="M62:M63"/>
    <mergeCell ref="M64:M65"/>
    <mergeCell ref="L68:L69"/>
    <mergeCell ref="B60:B61"/>
    <mergeCell ref="C60:C61"/>
    <mergeCell ref="D60:D61"/>
    <mergeCell ref="L60:L61"/>
    <mergeCell ref="M60:M61"/>
    <mergeCell ref="N60:N61"/>
    <mergeCell ref="E60:E61"/>
    <mergeCell ref="F60:F61"/>
    <mergeCell ref="G60:G61"/>
    <mergeCell ref="F98:F99"/>
    <mergeCell ref="G98:G99"/>
    <mergeCell ref="J98:J99"/>
    <mergeCell ref="K98:K99"/>
    <mergeCell ref="K105:K106"/>
    <mergeCell ref="B98:B99"/>
    <mergeCell ref="C98:C99"/>
    <mergeCell ref="D98:D99"/>
    <mergeCell ref="E98:E99"/>
    <mergeCell ref="N98:N99"/>
    <mergeCell ref="H98:H99"/>
    <mergeCell ref="I98:I99"/>
    <mergeCell ref="N62:N63"/>
    <mergeCell ref="B62:B63"/>
    <mergeCell ref="C62:C63"/>
    <mergeCell ref="B105:B106"/>
    <mergeCell ref="C105:C106"/>
    <mergeCell ref="D105:D106"/>
    <mergeCell ref="E105:E106"/>
    <mergeCell ref="F105:F106"/>
    <mergeCell ref="G105:G106"/>
    <mergeCell ref="H105:H106"/>
    <mergeCell ref="I132:I133"/>
    <mergeCell ref="M132:M133"/>
    <mergeCell ref="J132:J133"/>
    <mergeCell ref="K132:K133"/>
    <mergeCell ref="L132:L133"/>
    <mergeCell ref="L125:L126"/>
    <mergeCell ref="M125:M126"/>
    <mergeCell ref="L107:L108"/>
    <mergeCell ref="L105:L106"/>
    <mergeCell ref="M105:M106"/>
    <mergeCell ref="E107:E108"/>
    <mergeCell ref="J107:J108"/>
    <mergeCell ref="M117:M118"/>
    <mergeCell ref="M121:M122"/>
    <mergeCell ref="B132:B133"/>
    <mergeCell ref="C132:C133"/>
    <mergeCell ref="D132:D133"/>
    <mergeCell ref="E132:E133"/>
    <mergeCell ref="F132:F133"/>
    <mergeCell ref="G132:G133"/>
    <mergeCell ref="H132:H133"/>
    <mergeCell ref="A115:A116"/>
    <mergeCell ref="A117:A118"/>
    <mergeCell ref="A119:A120"/>
    <mergeCell ref="A121:A122"/>
    <mergeCell ref="K107:K108"/>
    <mergeCell ref="B107:B108"/>
    <mergeCell ref="F107:F108"/>
    <mergeCell ref="G107:G108"/>
    <mergeCell ref="H107:H108"/>
    <mergeCell ref="I107:I108"/>
    <mergeCell ref="L111:L112"/>
    <mergeCell ref="M109:M110"/>
    <mergeCell ref="C107:C108"/>
    <mergeCell ref="D107:D108"/>
    <mergeCell ref="A167:A168"/>
    <mergeCell ref="B167:B168"/>
    <mergeCell ref="C167:C168"/>
    <mergeCell ref="D167:D168"/>
    <mergeCell ref="E167:E168"/>
    <mergeCell ref="F167:F168"/>
    <mergeCell ref="M134:M135"/>
    <mergeCell ref="F138:F139"/>
    <mergeCell ref="G138:G139"/>
    <mergeCell ref="H138:H139"/>
    <mergeCell ref="B140:B141"/>
    <mergeCell ref="C140:C141"/>
    <mergeCell ref="D140:D141"/>
    <mergeCell ref="E140:E141"/>
    <mergeCell ref="K138:K139"/>
    <mergeCell ref="L138:L139"/>
    <mergeCell ref="I138:I139"/>
    <mergeCell ref="J138:J139"/>
    <mergeCell ref="A169:A170"/>
    <mergeCell ref="A154:A155"/>
    <mergeCell ref="A156:A157"/>
    <mergeCell ref="B160:B161"/>
    <mergeCell ref="C160:C161"/>
    <mergeCell ref="D160:D161"/>
    <mergeCell ref="E160:E161"/>
    <mergeCell ref="F160:F161"/>
    <mergeCell ref="G160:G161"/>
    <mergeCell ref="H160:H161"/>
    <mergeCell ref="I160:I161"/>
    <mergeCell ref="H167:H168"/>
    <mergeCell ref="B169:B170"/>
    <mergeCell ref="C169:C170"/>
    <mergeCell ref="D169:D170"/>
    <mergeCell ref="E169:E170"/>
    <mergeCell ref="F169:F170"/>
    <mergeCell ref="G169:G170"/>
    <mergeCell ref="G167:G168"/>
    <mergeCell ref="H169:H170"/>
    <mergeCell ref="M169:M170"/>
    <mergeCell ref="N169:N170"/>
    <mergeCell ref="I169:I170"/>
    <mergeCell ref="J169:J170"/>
    <mergeCell ref="K169:K170"/>
    <mergeCell ref="L169:L170"/>
    <mergeCell ref="M267:M268"/>
    <mergeCell ref="J267:J268"/>
    <mergeCell ref="K267:K268"/>
    <mergeCell ref="L267:L268"/>
    <mergeCell ref="K167:K168"/>
    <mergeCell ref="L167:L168"/>
    <mergeCell ref="M238:M239"/>
    <mergeCell ref="J240:J241"/>
    <mergeCell ref="K240:K241"/>
    <mergeCell ref="L240:L241"/>
    <mergeCell ref="M240:M241"/>
    <mergeCell ref="N167:N168"/>
    <mergeCell ref="I240:I241"/>
    <mergeCell ref="K171:K172"/>
    <mergeCell ref="L171:L172"/>
    <mergeCell ref="M167:M168"/>
    <mergeCell ref="J167:J168"/>
    <mergeCell ref="N244:N245"/>
    <mergeCell ref="I246:I247"/>
    <mergeCell ref="J246:J247"/>
    <mergeCell ref="K246:K247"/>
    <mergeCell ref="L246:L247"/>
    <mergeCell ref="M246:M247"/>
    <mergeCell ref="L244:L245"/>
    <mergeCell ref="M244:M245"/>
    <mergeCell ref="N246:N247"/>
    <mergeCell ref="M260:M261"/>
    <mergeCell ref="N260:N261"/>
    <mergeCell ref="N231:N232"/>
    <mergeCell ref="I231:I232"/>
    <mergeCell ref="G244:G245"/>
    <mergeCell ref="H244:H245"/>
    <mergeCell ref="I244:I245"/>
    <mergeCell ref="G269:G270"/>
    <mergeCell ref="H242:H243"/>
    <mergeCell ref="J171:J172"/>
    <mergeCell ref="K244:K245"/>
    <mergeCell ref="M183:M184"/>
    <mergeCell ref="M187:M188"/>
    <mergeCell ref="M191:M192"/>
    <mergeCell ref="M195:M196"/>
    <mergeCell ref="M199:M200"/>
    <mergeCell ref="M203:M204"/>
    <mergeCell ref="M207:M208"/>
    <mergeCell ref="M211:M212"/>
    <mergeCell ref="N267:N268"/>
    <mergeCell ref="N238:N239"/>
    <mergeCell ref="N240:N241"/>
    <mergeCell ref="G242:G243"/>
    <mergeCell ref="A265:N265"/>
    <mergeCell ref="A269:A270"/>
    <mergeCell ref="B269:B270"/>
    <mergeCell ref="C171:C172"/>
    <mergeCell ref="D171:D172"/>
    <mergeCell ref="E171:E172"/>
    <mergeCell ref="F171:F172"/>
    <mergeCell ref="G171:G172"/>
    <mergeCell ref="B173:B174"/>
    <mergeCell ref="I267:I268"/>
    <mergeCell ref="C242:C243"/>
    <mergeCell ref="D242:D243"/>
    <mergeCell ref="E242:E243"/>
    <mergeCell ref="H260:H261"/>
    <mergeCell ref="I260:I261"/>
    <mergeCell ref="J260:J261"/>
    <mergeCell ref="K260:K261"/>
    <mergeCell ref="G260:G261"/>
    <mergeCell ref="L260:L261"/>
    <mergeCell ref="C246:C247"/>
    <mergeCell ref="D246:D247"/>
    <mergeCell ref="E246:E247"/>
    <mergeCell ref="F246:F247"/>
    <mergeCell ref="G246:G247"/>
    <mergeCell ref="H246:H247"/>
    <mergeCell ref="C248:C249"/>
    <mergeCell ref="D248:D249"/>
    <mergeCell ref="E248:E249"/>
    <mergeCell ref="F248:F249"/>
    <mergeCell ref="G248:G249"/>
    <mergeCell ref="H248:H249"/>
    <mergeCell ref="J248:J249"/>
    <mergeCell ref="K248:K249"/>
    <mergeCell ref="C258:C259"/>
    <mergeCell ref="D258:D259"/>
    <mergeCell ref="E258:E259"/>
    <mergeCell ref="H258:H259"/>
    <mergeCell ref="I258:I259"/>
    <mergeCell ref="J258:J259"/>
    <mergeCell ref="K258:K259"/>
    <mergeCell ref="L258:L259"/>
    <mergeCell ref="A254:A255"/>
    <mergeCell ref="A242:A243"/>
    <mergeCell ref="A244:A245"/>
    <mergeCell ref="A246:A247"/>
    <mergeCell ref="A248:A249"/>
    <mergeCell ref="A240:A241"/>
    <mergeCell ref="A256:A257"/>
    <mergeCell ref="I248:I249"/>
    <mergeCell ref="A21:A22"/>
    <mergeCell ref="A165:N165"/>
    <mergeCell ref="A236:N236"/>
    <mergeCell ref="B267:B268"/>
    <mergeCell ref="C267:C268"/>
    <mergeCell ref="D267:D268"/>
    <mergeCell ref="E267:E268"/>
    <mergeCell ref="F267:F268"/>
    <mergeCell ref="G267:G268"/>
    <mergeCell ref="J238:J239"/>
    <mergeCell ref="K238:K239"/>
    <mergeCell ref="L238:L239"/>
    <mergeCell ref="I242:I243"/>
    <mergeCell ref="B252:B253"/>
    <mergeCell ref="B254:B255"/>
    <mergeCell ref="D260:D261"/>
    <mergeCell ref="E260:E261"/>
    <mergeCell ref="F260:F261"/>
    <mergeCell ref="C244:C245"/>
    <mergeCell ref="D244:D245"/>
    <mergeCell ref="E244:E245"/>
    <mergeCell ref="F244:F245"/>
    <mergeCell ref="J244:J245"/>
    <mergeCell ref="H267:H268"/>
    <mergeCell ref="C269:C270"/>
    <mergeCell ref="D269:D270"/>
    <mergeCell ref="E269:E270"/>
    <mergeCell ref="N105:N106"/>
    <mergeCell ref="A267:A268"/>
    <mergeCell ref="A2:N2"/>
    <mergeCell ref="A4:D4"/>
    <mergeCell ref="A5:D5"/>
    <mergeCell ref="A6:D6"/>
    <mergeCell ref="A7:D7"/>
    <mergeCell ref="A8:D8"/>
    <mergeCell ref="A9:D9"/>
    <mergeCell ref="A10:D10"/>
    <mergeCell ref="H269:H270"/>
    <mergeCell ref="I269:I270"/>
    <mergeCell ref="J269:J270"/>
    <mergeCell ref="K269:K270"/>
    <mergeCell ref="A13:N13"/>
    <mergeCell ref="A58:N58"/>
    <mergeCell ref="A103:N103"/>
    <mergeCell ref="A130:N130"/>
    <mergeCell ref="I105:I106"/>
    <mergeCell ref="L269:L270"/>
    <mergeCell ref="M269:M270"/>
    <mergeCell ref="N269:N270"/>
    <mergeCell ref="F269:F270"/>
    <mergeCell ref="A258:A259"/>
    <mergeCell ref="A260:A261"/>
    <mergeCell ref="B260:B261"/>
    <mergeCell ref="C260:C261"/>
    <mergeCell ref="A250:A251"/>
    <mergeCell ref="A252:A253"/>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5'!A162" display="4 - BUENOS AIRES AL PACIFICO - SAN MARTIN S.A."/>
    <hyperlink ref="A4:D4" location="'1995'!A43" display="1 - FERROEXPRESO PAMPEANO S.A."/>
    <hyperlink ref="A5:D5" location="'1995'!A88" display="2 - NUEVO CENTRAL ARGENTINO S.A."/>
    <hyperlink ref="A6:D6" location="'1995'!A127" display="3 - FERROSUR ROCA S.A."/>
    <hyperlink ref="A8:D8" location="'1995'!A200" display="5 - FERROCARRIL MESOPOTAMICO - GRAL. URQUIZA S.A."/>
    <hyperlink ref="A9:D9" location="'1995'!A262" display="6 - BELGRANO S.A."/>
    <hyperlink ref="A10:D10" location="'1995'!A274"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5"/>
  <sheetViews>
    <sheetView showGridLines="0" showRowColHeaders="0" showRuler="0" view="pageLayout" topLeftCell="D112" zoomScale="75" zoomScaleNormal="75" zoomScaleSheetLayoutView="100" zoomScalePageLayoutView="75" workbookViewId="0">
      <selection activeCell="N112" sqref="N112"/>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0" t="s">
        <v>422</v>
      </c>
      <c r="B2" s="200"/>
      <c r="C2" s="200"/>
      <c r="D2" s="200"/>
      <c r="E2" s="200"/>
      <c r="F2" s="200"/>
      <c r="G2" s="200"/>
      <c r="H2" s="200"/>
      <c r="I2" s="200"/>
      <c r="J2" s="200"/>
      <c r="K2" s="200"/>
      <c r="L2" s="200"/>
      <c r="M2" s="200"/>
      <c r="N2" s="200"/>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59" t="s">
        <v>0</v>
      </c>
      <c r="B4" s="118"/>
      <c r="C4" s="119"/>
      <c r="D4" s="151"/>
      <c r="E4" s="142"/>
      <c r="F4" s="25"/>
      <c r="G4" s="25"/>
      <c r="H4" s="15"/>
      <c r="I4" s="15"/>
      <c r="J4" s="15"/>
      <c r="K4" s="15"/>
      <c r="L4" s="15"/>
      <c r="M4" s="15"/>
      <c r="N4" s="16"/>
    </row>
    <row r="5" spans="1:14" s="49" customFormat="1" ht="18" customHeight="1" thickTop="1" thickBot="1" x14ac:dyDescent="0.25">
      <c r="A5" s="159" t="s">
        <v>31</v>
      </c>
      <c r="B5" s="118"/>
      <c r="C5" s="119"/>
      <c r="D5" s="151"/>
      <c r="E5" s="142"/>
      <c r="F5" s="25"/>
      <c r="G5" s="25"/>
      <c r="H5" s="15"/>
      <c r="I5" s="15"/>
      <c r="J5" s="175"/>
      <c r="K5" s="15"/>
      <c r="L5" s="15"/>
      <c r="M5" s="15"/>
      <c r="N5" s="16"/>
    </row>
    <row r="6" spans="1:14" s="49" customFormat="1" ht="18" customHeight="1" thickTop="1" thickBot="1" x14ac:dyDescent="0.25">
      <c r="A6" s="172" t="s">
        <v>50</v>
      </c>
      <c r="B6" s="118"/>
      <c r="C6" s="119"/>
      <c r="D6" s="151"/>
      <c r="E6" s="142"/>
      <c r="F6" s="25"/>
      <c r="G6" s="25"/>
      <c r="H6" s="15"/>
      <c r="I6" s="15"/>
      <c r="J6" s="15"/>
      <c r="K6" s="15"/>
      <c r="L6" s="15"/>
      <c r="M6" s="15"/>
      <c r="N6" s="16"/>
    </row>
    <row r="7" spans="1:14" s="49" customFormat="1" ht="18" customHeight="1" thickTop="1" thickBot="1" x14ac:dyDescent="0.25">
      <c r="A7" s="172" t="s">
        <v>230</v>
      </c>
      <c r="B7" s="117"/>
      <c r="C7" s="121"/>
      <c r="D7" s="151"/>
      <c r="E7" s="142"/>
      <c r="F7" s="25"/>
      <c r="G7" s="25"/>
      <c r="H7" s="15"/>
      <c r="I7" s="15"/>
      <c r="J7" s="15"/>
      <c r="K7" s="15"/>
      <c r="L7" s="15"/>
      <c r="M7" s="15"/>
      <c r="N7" s="16"/>
    </row>
    <row r="8" spans="1:14" s="49" customFormat="1" ht="18" customHeight="1" thickTop="1" thickBot="1" x14ac:dyDescent="0.25">
      <c r="A8" s="172" t="s">
        <v>231</v>
      </c>
      <c r="B8" s="117"/>
      <c r="C8" s="121"/>
      <c r="D8" s="151"/>
      <c r="E8" s="142"/>
      <c r="F8" s="25"/>
      <c r="G8" s="25"/>
      <c r="H8" s="15"/>
      <c r="I8" s="15"/>
      <c r="J8" s="15"/>
      <c r="K8" s="15"/>
      <c r="L8" s="15"/>
      <c r="M8" s="15"/>
      <c r="N8" s="16"/>
    </row>
    <row r="9" spans="1:14" s="49" customFormat="1" ht="18" customHeight="1" thickTop="1" thickBot="1" x14ac:dyDescent="0.25">
      <c r="A9" s="172" t="s">
        <v>232</v>
      </c>
      <c r="B9" s="117"/>
      <c r="C9" s="121"/>
      <c r="D9" s="151"/>
      <c r="E9" s="142"/>
      <c r="F9" s="25"/>
      <c r="G9" s="25"/>
      <c r="H9" s="15"/>
      <c r="I9" s="15"/>
      <c r="J9" s="15"/>
      <c r="K9" s="15"/>
      <c r="L9" s="15"/>
      <c r="M9" s="15"/>
      <c r="N9" s="16"/>
    </row>
    <row r="10" spans="1:14" s="49" customFormat="1" ht="18" customHeight="1" thickTop="1" x14ac:dyDescent="0.2">
      <c r="A10" s="171"/>
      <c r="B10" s="54"/>
      <c r="C10" s="54"/>
      <c r="D10" s="38"/>
      <c r="E10" s="38"/>
      <c r="F10" s="25"/>
      <c r="G10" s="25"/>
      <c r="H10" s="15"/>
      <c r="I10" s="15"/>
      <c r="J10" s="15"/>
      <c r="K10" s="15"/>
      <c r="L10" s="15"/>
      <c r="M10" s="15"/>
      <c r="N10" s="16"/>
    </row>
    <row r="11" spans="1:14" ht="33" customHeight="1" x14ac:dyDescent="0.2">
      <c r="A11" s="120"/>
      <c r="B11" s="13"/>
      <c r="C11" s="13"/>
      <c r="D11" s="13"/>
      <c r="E11" s="13"/>
      <c r="F11" s="13"/>
      <c r="G11" s="13"/>
      <c r="H11" s="13"/>
      <c r="I11" s="13"/>
      <c r="J11" s="13"/>
      <c r="K11" s="13"/>
      <c r="L11" s="13"/>
      <c r="M11" s="13"/>
      <c r="N11" s="14"/>
    </row>
    <row r="12" spans="1:14" ht="33" customHeight="1" x14ac:dyDescent="0.2">
      <c r="A12" s="220" t="s">
        <v>92</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32" t="s">
        <v>251</v>
      </c>
      <c r="B15" s="133">
        <v>0</v>
      </c>
      <c r="C15" s="133">
        <v>0</v>
      </c>
      <c r="D15" s="133">
        <v>0</v>
      </c>
      <c r="E15" s="133">
        <v>3705.72</v>
      </c>
      <c r="F15" s="133">
        <v>0</v>
      </c>
      <c r="G15" s="133">
        <v>0</v>
      </c>
      <c r="H15" s="133">
        <v>753.8</v>
      </c>
      <c r="I15" s="133">
        <v>1487.72</v>
      </c>
      <c r="J15" s="133">
        <v>741.02</v>
      </c>
      <c r="K15" s="133">
        <v>709.18</v>
      </c>
      <c r="L15" s="133">
        <v>0</v>
      </c>
      <c r="M15" s="133">
        <v>7597.52</v>
      </c>
      <c r="N15" s="133">
        <v>14994.960000000001</v>
      </c>
    </row>
    <row r="16" spans="1:14" ht="33" customHeight="1" x14ac:dyDescent="0.2">
      <c r="A16" s="77" t="s">
        <v>252</v>
      </c>
      <c r="B16" s="129">
        <v>0</v>
      </c>
      <c r="C16" s="129">
        <v>0</v>
      </c>
      <c r="D16" s="129">
        <v>0</v>
      </c>
      <c r="E16" s="129">
        <v>3038.04</v>
      </c>
      <c r="F16" s="129">
        <v>0</v>
      </c>
      <c r="G16" s="129">
        <v>0</v>
      </c>
      <c r="H16" s="129">
        <v>753.8</v>
      </c>
      <c r="I16" s="129">
        <v>738.36</v>
      </c>
      <c r="J16" s="129">
        <v>741.02</v>
      </c>
      <c r="K16" s="129">
        <v>0</v>
      </c>
      <c r="L16" s="129">
        <v>0</v>
      </c>
      <c r="M16" s="129">
        <v>7597.52</v>
      </c>
      <c r="N16" s="131">
        <v>12868.74</v>
      </c>
    </row>
    <row r="17" spans="1:14" ht="33" customHeight="1" x14ac:dyDescent="0.2">
      <c r="A17" s="77" t="s">
        <v>234</v>
      </c>
      <c r="B17" s="129">
        <v>0</v>
      </c>
      <c r="C17" s="129">
        <v>0</v>
      </c>
      <c r="D17" s="129">
        <v>0</v>
      </c>
      <c r="E17" s="129">
        <v>0</v>
      </c>
      <c r="F17" s="129">
        <v>0</v>
      </c>
      <c r="G17" s="129">
        <v>0</v>
      </c>
      <c r="H17" s="129">
        <v>0</v>
      </c>
      <c r="I17" s="129">
        <v>0</v>
      </c>
      <c r="J17" s="129">
        <v>0</v>
      </c>
      <c r="K17" s="129">
        <v>709.18</v>
      </c>
      <c r="L17" s="129">
        <v>0</v>
      </c>
      <c r="M17" s="129">
        <v>0</v>
      </c>
      <c r="N17" s="131">
        <v>709.18</v>
      </c>
    </row>
    <row r="18" spans="1:14" ht="33" customHeight="1" x14ac:dyDescent="0.2">
      <c r="A18" s="77" t="s">
        <v>253</v>
      </c>
      <c r="B18" s="129">
        <v>0</v>
      </c>
      <c r="C18" s="129">
        <v>0</v>
      </c>
      <c r="D18" s="129">
        <v>0</v>
      </c>
      <c r="E18" s="129">
        <v>667.68</v>
      </c>
      <c r="F18" s="129">
        <v>0</v>
      </c>
      <c r="G18" s="129">
        <v>0</v>
      </c>
      <c r="H18" s="129">
        <v>0</v>
      </c>
      <c r="I18" s="129">
        <v>749.36</v>
      </c>
      <c r="J18" s="129">
        <v>0</v>
      </c>
      <c r="K18" s="129">
        <v>0</v>
      </c>
      <c r="L18" s="129">
        <v>0</v>
      </c>
      <c r="M18" s="129">
        <v>0</v>
      </c>
      <c r="N18" s="131">
        <v>1417.04</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1">
        <v>0</v>
      </c>
    </row>
    <row r="20" spans="1:14" ht="33" customHeight="1" thickBot="1" x14ac:dyDescent="0.25">
      <c r="A20" s="79" t="s">
        <v>255</v>
      </c>
      <c r="B20" s="131">
        <v>0</v>
      </c>
      <c r="C20" s="129">
        <v>0</v>
      </c>
      <c r="D20" s="129">
        <v>0</v>
      </c>
      <c r="E20" s="129">
        <v>0</v>
      </c>
      <c r="F20" s="129">
        <v>0</v>
      </c>
      <c r="G20" s="129">
        <v>0</v>
      </c>
      <c r="H20" s="129">
        <v>0</v>
      </c>
      <c r="I20" s="131">
        <v>0</v>
      </c>
      <c r="J20" s="129">
        <v>0</v>
      </c>
      <c r="K20" s="129">
        <v>0</v>
      </c>
      <c r="L20" s="129">
        <v>0</v>
      </c>
      <c r="M20" s="129">
        <v>0</v>
      </c>
      <c r="N20" s="131">
        <v>0</v>
      </c>
    </row>
    <row r="21" spans="1:14" ht="33" customHeight="1" thickBot="1" x14ac:dyDescent="0.25">
      <c r="A21" s="132" t="s">
        <v>256</v>
      </c>
      <c r="B21" s="133">
        <v>0</v>
      </c>
      <c r="C21" s="133">
        <v>0</v>
      </c>
      <c r="D21" s="133">
        <v>0</v>
      </c>
      <c r="E21" s="133">
        <v>2783.76</v>
      </c>
      <c r="F21" s="133">
        <v>8073.56</v>
      </c>
      <c r="G21" s="133">
        <v>4099.12</v>
      </c>
      <c r="H21" s="133">
        <v>2706.26</v>
      </c>
      <c r="I21" s="133">
        <v>5570.08</v>
      </c>
      <c r="J21" s="133">
        <v>2773.2</v>
      </c>
      <c r="K21" s="133">
        <v>0</v>
      </c>
      <c r="L21" s="133">
        <v>6562.78</v>
      </c>
      <c r="M21" s="133">
        <v>4048.82</v>
      </c>
      <c r="N21" s="133">
        <v>36617.58</v>
      </c>
    </row>
    <row r="22" spans="1:14" ht="33" customHeight="1" x14ac:dyDescent="0.2">
      <c r="A22" s="80" t="s">
        <v>257</v>
      </c>
      <c r="B22" s="129">
        <v>0</v>
      </c>
      <c r="C22" s="129">
        <v>0</v>
      </c>
      <c r="D22" s="129">
        <v>0</v>
      </c>
      <c r="E22" s="129">
        <v>2783.76</v>
      </c>
      <c r="F22" s="129">
        <v>8073.56</v>
      </c>
      <c r="G22" s="129">
        <v>4099.12</v>
      </c>
      <c r="H22" s="129">
        <v>2706.26</v>
      </c>
      <c r="I22" s="129">
        <v>5570.08</v>
      </c>
      <c r="J22" s="129">
        <v>2773.2</v>
      </c>
      <c r="K22" s="129">
        <v>0</v>
      </c>
      <c r="L22" s="129">
        <v>6562.78</v>
      </c>
      <c r="M22" s="129">
        <v>4048.82</v>
      </c>
      <c r="N22" s="131">
        <v>36617.58</v>
      </c>
    </row>
    <row r="23" spans="1:14" ht="33"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1">
        <v>0</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1">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1">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1">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1">
        <v>0</v>
      </c>
    </row>
    <row r="28" spans="1:14" ht="33" customHeight="1" thickBot="1" x14ac:dyDescent="0.25">
      <c r="A28" s="132" t="s">
        <v>263</v>
      </c>
      <c r="B28" s="133">
        <v>0</v>
      </c>
      <c r="C28" s="133">
        <v>0</v>
      </c>
      <c r="D28" s="133">
        <v>0</v>
      </c>
      <c r="E28" s="133">
        <v>0</v>
      </c>
      <c r="F28" s="133">
        <v>0</v>
      </c>
      <c r="G28" s="133">
        <v>0</v>
      </c>
      <c r="H28" s="133">
        <v>0</v>
      </c>
      <c r="I28" s="133">
        <v>0</v>
      </c>
      <c r="J28" s="133">
        <v>0</v>
      </c>
      <c r="K28" s="133">
        <v>0</v>
      </c>
      <c r="L28" s="133">
        <v>0</v>
      </c>
      <c r="M28" s="133">
        <v>0</v>
      </c>
      <c r="N28" s="133">
        <v>0</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1">
        <v>0</v>
      </c>
    </row>
    <row r="30" spans="1:14" ht="33"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1">
        <v>0</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1">
        <v>0</v>
      </c>
    </row>
    <row r="32" spans="1:14" ht="33" customHeight="1" thickBot="1" x14ac:dyDescent="0.25">
      <c r="A32" s="80" t="s">
        <v>267</v>
      </c>
      <c r="B32" s="129">
        <v>0</v>
      </c>
      <c r="C32" s="129">
        <v>0</v>
      </c>
      <c r="D32" s="129">
        <v>0</v>
      </c>
      <c r="E32" s="129">
        <v>0</v>
      </c>
      <c r="F32" s="129">
        <v>0</v>
      </c>
      <c r="G32" s="129">
        <v>0</v>
      </c>
      <c r="H32" s="129">
        <v>0</v>
      </c>
      <c r="I32" s="129">
        <v>0</v>
      </c>
      <c r="J32" s="129">
        <v>0</v>
      </c>
      <c r="K32" s="129">
        <v>0</v>
      </c>
      <c r="L32" s="129">
        <v>0</v>
      </c>
      <c r="M32" s="129">
        <v>0</v>
      </c>
      <c r="N32" s="131">
        <v>0</v>
      </c>
    </row>
    <row r="33" spans="1:14" ht="33" customHeight="1" thickBot="1" x14ac:dyDescent="0.25">
      <c r="A33" s="132" t="s">
        <v>268</v>
      </c>
      <c r="B33" s="134">
        <v>0</v>
      </c>
      <c r="C33" s="134">
        <v>0</v>
      </c>
      <c r="D33" s="134">
        <v>0</v>
      </c>
      <c r="E33" s="134">
        <v>0</v>
      </c>
      <c r="F33" s="134">
        <v>0</v>
      </c>
      <c r="G33" s="134">
        <v>0</v>
      </c>
      <c r="H33" s="134">
        <v>0</v>
      </c>
      <c r="I33" s="134">
        <v>0</v>
      </c>
      <c r="J33" s="134">
        <v>0</v>
      </c>
      <c r="K33" s="134">
        <v>0</v>
      </c>
      <c r="L33" s="134">
        <v>0</v>
      </c>
      <c r="M33" s="134">
        <v>0</v>
      </c>
      <c r="N33" s="134">
        <v>0</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67">
        <v>0</v>
      </c>
    </row>
    <row r="35" spans="1:14" ht="33" customHeight="1" thickBot="1" x14ac:dyDescent="0.25">
      <c r="A35" s="80" t="s">
        <v>270</v>
      </c>
      <c r="B35" s="129">
        <v>0</v>
      </c>
      <c r="C35" s="129">
        <v>0</v>
      </c>
      <c r="D35" s="129">
        <v>0</v>
      </c>
      <c r="E35" s="129">
        <v>0</v>
      </c>
      <c r="F35" s="129">
        <v>0</v>
      </c>
      <c r="G35" s="129">
        <v>0</v>
      </c>
      <c r="H35" s="129">
        <v>0</v>
      </c>
      <c r="I35" s="129">
        <v>0</v>
      </c>
      <c r="J35" s="129">
        <v>0</v>
      </c>
      <c r="K35" s="129">
        <v>0</v>
      </c>
      <c r="L35" s="129">
        <v>0</v>
      </c>
      <c r="M35" s="129">
        <v>0</v>
      </c>
      <c r="N35" s="167">
        <v>0</v>
      </c>
    </row>
    <row r="36" spans="1:14" ht="33" customHeight="1" thickBot="1" x14ac:dyDescent="0.25">
      <c r="A36" s="132" t="s">
        <v>271</v>
      </c>
      <c r="B36" s="133">
        <v>261433.89</v>
      </c>
      <c r="C36" s="133">
        <v>332220.3</v>
      </c>
      <c r="D36" s="133">
        <v>307713.8</v>
      </c>
      <c r="E36" s="133">
        <v>327731.75</v>
      </c>
      <c r="F36" s="133">
        <v>362517.86999999994</v>
      </c>
      <c r="G36" s="133">
        <v>330734.45999999996</v>
      </c>
      <c r="H36" s="133">
        <v>369452.72</v>
      </c>
      <c r="I36" s="133">
        <v>389899.33999999997</v>
      </c>
      <c r="J36" s="133">
        <v>357556.57999999996</v>
      </c>
      <c r="K36" s="133">
        <v>325652.23</v>
      </c>
      <c r="L36" s="133">
        <v>220387.16</v>
      </c>
      <c r="M36" s="133">
        <v>195678.47</v>
      </c>
      <c r="N36" s="133">
        <v>3780978.5700000003</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67">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67">
        <v>0</v>
      </c>
    </row>
    <row r="39" spans="1:14" ht="33" customHeight="1" x14ac:dyDescent="0.2">
      <c r="A39" s="80" t="s">
        <v>274</v>
      </c>
      <c r="B39" s="129">
        <v>14314.29</v>
      </c>
      <c r="C39" s="129">
        <v>16767.59</v>
      </c>
      <c r="D39" s="129">
        <v>14386.19</v>
      </c>
      <c r="E39" s="129">
        <v>9213.9500000000007</v>
      </c>
      <c r="F39" s="129">
        <v>3702.49</v>
      </c>
      <c r="G39" s="129">
        <v>1635.37</v>
      </c>
      <c r="H39" s="129">
        <v>0</v>
      </c>
      <c r="I39" s="129">
        <v>1374.39</v>
      </c>
      <c r="J39" s="129">
        <v>1435.46</v>
      </c>
      <c r="K39" s="129">
        <v>2218.3000000000002</v>
      </c>
      <c r="L39" s="129">
        <v>2857.64</v>
      </c>
      <c r="M39" s="129">
        <v>33486.660000000003</v>
      </c>
      <c r="N39" s="167">
        <v>101392.33000000002</v>
      </c>
    </row>
    <row r="40" spans="1:14" ht="33" customHeight="1" x14ac:dyDescent="0.2">
      <c r="A40" s="80" t="s">
        <v>275</v>
      </c>
      <c r="B40" s="129">
        <v>152049.72</v>
      </c>
      <c r="C40" s="129">
        <v>157235.71</v>
      </c>
      <c r="D40" s="129">
        <v>127381.96</v>
      </c>
      <c r="E40" s="129">
        <v>266383.96999999997</v>
      </c>
      <c r="F40" s="129">
        <v>286983.67</v>
      </c>
      <c r="G40" s="129">
        <v>250101.57</v>
      </c>
      <c r="H40" s="129">
        <v>254060.11</v>
      </c>
      <c r="I40" s="129">
        <v>272402.3</v>
      </c>
      <c r="J40" s="129">
        <v>214683.72</v>
      </c>
      <c r="K40" s="129">
        <v>168075.49</v>
      </c>
      <c r="L40" s="129">
        <v>112661.62</v>
      </c>
      <c r="M40" s="129">
        <v>54230.64</v>
      </c>
      <c r="N40" s="167">
        <v>2316250.48</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67">
        <v>0</v>
      </c>
    </row>
    <row r="42" spans="1:14" ht="33" customHeight="1" x14ac:dyDescent="0.2">
      <c r="A42" s="80" t="s">
        <v>277</v>
      </c>
      <c r="B42" s="129">
        <v>74389.19</v>
      </c>
      <c r="C42" s="129">
        <v>130356.11</v>
      </c>
      <c r="D42" s="129">
        <v>123502.52</v>
      </c>
      <c r="E42" s="129">
        <v>40430.18</v>
      </c>
      <c r="F42" s="129">
        <v>38683.660000000003</v>
      </c>
      <c r="G42" s="129">
        <v>27359.85</v>
      </c>
      <c r="H42" s="129">
        <v>29234.38</v>
      </c>
      <c r="I42" s="129">
        <v>23489.35</v>
      </c>
      <c r="J42" s="129">
        <v>17944.240000000002</v>
      </c>
      <c r="K42" s="129">
        <v>15068.58</v>
      </c>
      <c r="L42" s="129">
        <v>1441.08</v>
      </c>
      <c r="M42" s="129">
        <v>40819.06</v>
      </c>
      <c r="N42" s="167">
        <v>562718.19999999995</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67">
        <v>0</v>
      </c>
    </row>
    <row r="44" spans="1:14" ht="33" customHeight="1" x14ac:dyDescent="0.2">
      <c r="A44" s="80" t="s">
        <v>279</v>
      </c>
      <c r="B44" s="129">
        <v>0</v>
      </c>
      <c r="C44" s="129">
        <v>0</v>
      </c>
      <c r="D44" s="129">
        <v>0</v>
      </c>
      <c r="E44" s="129">
        <v>0</v>
      </c>
      <c r="F44" s="129">
        <v>0</v>
      </c>
      <c r="G44" s="129">
        <v>0</v>
      </c>
      <c r="H44" s="129">
        <v>0</v>
      </c>
      <c r="I44" s="129">
        <v>0</v>
      </c>
      <c r="J44" s="129">
        <v>0</v>
      </c>
      <c r="K44" s="129">
        <v>0</v>
      </c>
      <c r="L44" s="129">
        <v>0</v>
      </c>
      <c r="M44" s="129">
        <v>0</v>
      </c>
      <c r="N44" s="167">
        <v>0</v>
      </c>
    </row>
    <row r="45" spans="1:14" ht="33" customHeight="1" x14ac:dyDescent="0.2">
      <c r="A45" s="80" t="s">
        <v>280</v>
      </c>
      <c r="B45" s="129">
        <v>20680.689999999999</v>
      </c>
      <c r="C45" s="129">
        <v>27860.89</v>
      </c>
      <c r="D45" s="129">
        <v>42443.13</v>
      </c>
      <c r="E45" s="129">
        <v>11703.65</v>
      </c>
      <c r="F45" s="129">
        <v>33148.050000000003</v>
      </c>
      <c r="G45" s="129">
        <v>51637.67</v>
      </c>
      <c r="H45" s="129">
        <v>86158.23</v>
      </c>
      <c r="I45" s="129">
        <v>92633.3</v>
      </c>
      <c r="J45" s="129">
        <v>123493.16</v>
      </c>
      <c r="K45" s="129">
        <v>140289.85999999999</v>
      </c>
      <c r="L45" s="129">
        <v>103426.82</v>
      </c>
      <c r="M45" s="129">
        <v>67142.11</v>
      </c>
      <c r="N45" s="167">
        <v>800617.55999999994</v>
      </c>
    </row>
    <row r="46" spans="1:14" ht="33" customHeight="1" x14ac:dyDescent="0.2">
      <c r="A46" s="80" t="s">
        <v>281</v>
      </c>
      <c r="B46" s="129">
        <v>0</v>
      </c>
      <c r="C46" s="129">
        <v>0</v>
      </c>
      <c r="D46" s="129">
        <v>0</v>
      </c>
      <c r="E46" s="129">
        <v>0</v>
      </c>
      <c r="F46" s="129">
        <v>0</v>
      </c>
      <c r="G46" s="129">
        <v>0</v>
      </c>
      <c r="H46" s="129">
        <v>0</v>
      </c>
      <c r="I46" s="129">
        <v>0</v>
      </c>
      <c r="J46" s="129">
        <v>0</v>
      </c>
      <c r="K46" s="129">
        <v>0</v>
      </c>
      <c r="L46" s="129">
        <v>0</v>
      </c>
      <c r="M46" s="129">
        <v>0</v>
      </c>
      <c r="N46" s="167">
        <v>0</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67">
        <v>0</v>
      </c>
    </row>
    <row r="48" spans="1:14" ht="33"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33"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67">
        <v>0</v>
      </c>
    </row>
    <row r="50" spans="1:14" ht="33" customHeight="1" thickBot="1" x14ac:dyDescent="0.25">
      <c r="A50" s="132" t="s">
        <v>284</v>
      </c>
      <c r="B50" s="133">
        <v>0</v>
      </c>
      <c r="C50" s="133">
        <v>0</v>
      </c>
      <c r="D50" s="133">
        <v>1752.13</v>
      </c>
      <c r="E50" s="133">
        <v>1734.59</v>
      </c>
      <c r="F50" s="133">
        <v>1639.56</v>
      </c>
      <c r="G50" s="133">
        <v>0</v>
      </c>
      <c r="H50" s="133">
        <v>1673.09</v>
      </c>
      <c r="I50" s="133">
        <v>1576.87</v>
      </c>
      <c r="J50" s="133">
        <v>1671.78</v>
      </c>
      <c r="K50" s="133">
        <v>1512.67</v>
      </c>
      <c r="L50" s="133">
        <v>1594.36</v>
      </c>
      <c r="M50" s="133">
        <v>1537.14</v>
      </c>
      <c r="N50" s="133">
        <v>14692.190000000002</v>
      </c>
    </row>
    <row r="51" spans="1:14" ht="33" customHeight="1" x14ac:dyDescent="0.2">
      <c r="A51" s="80" t="s">
        <v>285</v>
      </c>
      <c r="B51" s="129">
        <v>0</v>
      </c>
      <c r="C51" s="129">
        <v>0</v>
      </c>
      <c r="D51" s="129">
        <v>1752.13</v>
      </c>
      <c r="E51" s="129">
        <v>1734.59</v>
      </c>
      <c r="F51" s="129">
        <v>1639.56</v>
      </c>
      <c r="G51" s="129">
        <v>0</v>
      </c>
      <c r="H51" s="129">
        <v>1673.09</v>
      </c>
      <c r="I51" s="129">
        <v>1576.87</v>
      </c>
      <c r="J51" s="129">
        <v>1671.78</v>
      </c>
      <c r="K51" s="129">
        <v>1512.67</v>
      </c>
      <c r="L51" s="129">
        <v>1594.36</v>
      </c>
      <c r="M51" s="129">
        <v>1537.14</v>
      </c>
      <c r="N51" s="167">
        <v>14692.190000000002</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67">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67">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67">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67">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67">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67">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67">
        <v>0</v>
      </c>
    </row>
    <row r="59" spans="1:14" ht="33" customHeight="1" x14ac:dyDescent="0.2">
      <c r="A59" s="80" t="s">
        <v>293</v>
      </c>
      <c r="B59" s="129">
        <v>0</v>
      </c>
      <c r="C59" s="129">
        <v>0</v>
      </c>
      <c r="D59" s="129">
        <v>0</v>
      </c>
      <c r="E59" s="129">
        <v>0</v>
      </c>
      <c r="F59" s="129">
        <v>0</v>
      </c>
      <c r="G59" s="129">
        <v>0</v>
      </c>
      <c r="H59" s="129">
        <v>0</v>
      </c>
      <c r="I59" s="129">
        <v>0</v>
      </c>
      <c r="J59" s="129">
        <v>0</v>
      </c>
      <c r="K59" s="129">
        <v>0</v>
      </c>
      <c r="L59" s="129">
        <v>0</v>
      </c>
      <c r="M59" s="129">
        <v>0</v>
      </c>
      <c r="N59" s="167">
        <v>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67">
        <v>0</v>
      </c>
    </row>
    <row r="61" spans="1:14" ht="33"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67">
        <v>0</v>
      </c>
    </row>
    <row r="63" spans="1:14" ht="33" customHeight="1" x14ac:dyDescent="0.2">
      <c r="A63" s="80" t="s">
        <v>297</v>
      </c>
      <c r="B63" s="129">
        <v>0</v>
      </c>
      <c r="C63" s="129">
        <v>0</v>
      </c>
      <c r="D63" s="129">
        <v>0</v>
      </c>
      <c r="E63" s="129">
        <v>0</v>
      </c>
      <c r="F63" s="129">
        <v>0</v>
      </c>
      <c r="G63" s="129">
        <v>0</v>
      </c>
      <c r="H63" s="129">
        <v>0</v>
      </c>
      <c r="I63" s="129">
        <v>0</v>
      </c>
      <c r="J63" s="129">
        <v>0</v>
      </c>
      <c r="K63" s="129">
        <v>0</v>
      </c>
      <c r="L63" s="129">
        <v>0</v>
      </c>
      <c r="M63" s="129">
        <v>0</v>
      </c>
      <c r="N63" s="167">
        <v>0</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67">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67">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67">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67">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67">
        <v>0</v>
      </c>
    </row>
    <row r="69" spans="1:14" ht="33" customHeight="1" thickBot="1" x14ac:dyDescent="0.25">
      <c r="A69" s="132" t="s">
        <v>303</v>
      </c>
      <c r="B69" s="133">
        <v>6205.75</v>
      </c>
      <c r="C69" s="133">
        <v>5592.2</v>
      </c>
      <c r="D69" s="133">
        <v>4771.76</v>
      </c>
      <c r="E69" s="133">
        <v>1059.3</v>
      </c>
      <c r="F69" s="133">
        <v>0</v>
      </c>
      <c r="G69" s="133">
        <v>0</v>
      </c>
      <c r="H69" s="133">
        <v>0</v>
      </c>
      <c r="I69" s="133">
        <v>0</v>
      </c>
      <c r="J69" s="133">
        <v>0</v>
      </c>
      <c r="K69" s="133">
        <v>0</v>
      </c>
      <c r="L69" s="133">
        <v>0</v>
      </c>
      <c r="M69" s="133">
        <v>0</v>
      </c>
      <c r="N69" s="133">
        <v>17629.009999999998</v>
      </c>
    </row>
    <row r="70" spans="1:14" ht="33" customHeight="1" x14ac:dyDescent="0.2">
      <c r="A70" s="80" t="s">
        <v>304</v>
      </c>
      <c r="B70" s="129">
        <v>6205.75</v>
      </c>
      <c r="C70" s="129">
        <v>5592.2</v>
      </c>
      <c r="D70" s="129">
        <v>4771.76</v>
      </c>
      <c r="E70" s="129">
        <v>1059.3</v>
      </c>
      <c r="F70" s="129">
        <v>0</v>
      </c>
      <c r="G70" s="129">
        <v>0</v>
      </c>
      <c r="H70" s="129">
        <v>0</v>
      </c>
      <c r="I70" s="129">
        <v>0</v>
      </c>
      <c r="J70" s="129">
        <v>0</v>
      </c>
      <c r="K70" s="129">
        <v>0</v>
      </c>
      <c r="L70" s="129">
        <v>0</v>
      </c>
      <c r="M70" s="129">
        <v>0</v>
      </c>
      <c r="N70" s="167">
        <v>17629.009999999998</v>
      </c>
    </row>
    <row r="71" spans="1:14" ht="33" customHeight="1" x14ac:dyDescent="0.2">
      <c r="A71" s="80" t="s">
        <v>305</v>
      </c>
      <c r="B71" s="129">
        <v>0</v>
      </c>
      <c r="C71" s="129">
        <v>0</v>
      </c>
      <c r="D71" s="129">
        <v>0</v>
      </c>
      <c r="E71" s="129">
        <v>0</v>
      </c>
      <c r="F71" s="129">
        <v>0</v>
      </c>
      <c r="G71" s="129">
        <v>0</v>
      </c>
      <c r="H71" s="129">
        <v>0</v>
      </c>
      <c r="I71" s="129">
        <v>0</v>
      </c>
      <c r="J71" s="129">
        <v>0</v>
      </c>
      <c r="K71" s="129">
        <v>0</v>
      </c>
      <c r="L71" s="129">
        <v>0</v>
      </c>
      <c r="M71" s="129">
        <v>0</v>
      </c>
      <c r="N71" s="167">
        <v>0</v>
      </c>
    </row>
    <row r="72" spans="1:14" ht="33" customHeight="1" x14ac:dyDescent="0.2">
      <c r="A72" s="80" t="s">
        <v>306</v>
      </c>
      <c r="B72" s="129">
        <v>0</v>
      </c>
      <c r="C72" s="129">
        <v>0</v>
      </c>
      <c r="D72" s="129">
        <v>0</v>
      </c>
      <c r="E72" s="129">
        <v>0</v>
      </c>
      <c r="F72" s="129">
        <v>0</v>
      </c>
      <c r="G72" s="129">
        <v>0</v>
      </c>
      <c r="H72" s="129">
        <v>0</v>
      </c>
      <c r="I72" s="129">
        <v>0</v>
      </c>
      <c r="J72" s="129">
        <v>0</v>
      </c>
      <c r="K72" s="129">
        <v>0</v>
      </c>
      <c r="L72" s="129">
        <v>0</v>
      </c>
      <c r="M72" s="129">
        <v>0</v>
      </c>
      <c r="N72" s="167">
        <v>0</v>
      </c>
    </row>
    <row r="73" spans="1:14" ht="33" customHeight="1" x14ac:dyDescent="0.2">
      <c r="A73" s="80" t="s">
        <v>307</v>
      </c>
      <c r="B73" s="129">
        <v>0</v>
      </c>
      <c r="C73" s="129">
        <v>0</v>
      </c>
      <c r="D73" s="129">
        <v>0</v>
      </c>
      <c r="E73" s="129">
        <v>0</v>
      </c>
      <c r="F73" s="129">
        <v>0</v>
      </c>
      <c r="G73" s="129">
        <v>0</v>
      </c>
      <c r="H73" s="129">
        <v>0</v>
      </c>
      <c r="I73" s="129">
        <v>0</v>
      </c>
      <c r="J73" s="129">
        <v>0</v>
      </c>
      <c r="K73" s="129">
        <v>0</v>
      </c>
      <c r="L73" s="129">
        <v>0</v>
      </c>
      <c r="M73" s="129">
        <v>0</v>
      </c>
      <c r="N73" s="167">
        <v>0</v>
      </c>
    </row>
    <row r="74" spans="1:14" ht="33" customHeight="1" x14ac:dyDescent="0.2">
      <c r="A74" s="80" t="s">
        <v>308</v>
      </c>
      <c r="B74" s="129">
        <v>0</v>
      </c>
      <c r="C74" s="129">
        <v>0</v>
      </c>
      <c r="D74" s="129">
        <v>0</v>
      </c>
      <c r="E74" s="129">
        <v>0</v>
      </c>
      <c r="F74" s="129">
        <v>0</v>
      </c>
      <c r="G74" s="129">
        <v>0</v>
      </c>
      <c r="H74" s="129">
        <v>0</v>
      </c>
      <c r="I74" s="129">
        <v>0</v>
      </c>
      <c r="J74" s="129">
        <v>0</v>
      </c>
      <c r="K74" s="129">
        <v>0</v>
      </c>
      <c r="L74" s="129">
        <v>0</v>
      </c>
      <c r="M74" s="129">
        <v>0</v>
      </c>
      <c r="N74" s="167">
        <v>0</v>
      </c>
    </row>
    <row r="75" spans="1:14" ht="33" customHeight="1" x14ac:dyDescent="0.2">
      <c r="A75" s="80" t="s">
        <v>309</v>
      </c>
      <c r="B75" s="129">
        <v>0</v>
      </c>
      <c r="C75" s="129">
        <v>0</v>
      </c>
      <c r="D75" s="129">
        <v>0</v>
      </c>
      <c r="E75" s="129">
        <v>0</v>
      </c>
      <c r="F75" s="129">
        <v>0</v>
      </c>
      <c r="G75" s="129">
        <v>0</v>
      </c>
      <c r="H75" s="129">
        <v>0</v>
      </c>
      <c r="I75" s="129">
        <v>0</v>
      </c>
      <c r="J75" s="129">
        <v>0</v>
      </c>
      <c r="K75" s="129">
        <v>0</v>
      </c>
      <c r="L75" s="129">
        <v>0</v>
      </c>
      <c r="M75" s="129">
        <v>0</v>
      </c>
      <c r="N75" s="167">
        <v>0</v>
      </c>
    </row>
    <row r="76" spans="1:14" ht="33" customHeight="1" x14ac:dyDescent="0.2">
      <c r="A76" s="80" t="s">
        <v>310</v>
      </c>
      <c r="B76" s="129">
        <v>0</v>
      </c>
      <c r="C76" s="129">
        <v>0</v>
      </c>
      <c r="D76" s="129">
        <v>0</v>
      </c>
      <c r="E76" s="129">
        <v>0</v>
      </c>
      <c r="F76" s="129">
        <v>0</v>
      </c>
      <c r="G76" s="129">
        <v>0</v>
      </c>
      <c r="H76" s="129">
        <v>0</v>
      </c>
      <c r="I76" s="129">
        <v>0</v>
      </c>
      <c r="J76" s="129">
        <v>0</v>
      </c>
      <c r="K76" s="129">
        <v>0</v>
      </c>
      <c r="L76" s="129">
        <v>0</v>
      </c>
      <c r="M76" s="129">
        <v>0</v>
      </c>
      <c r="N76" s="167">
        <v>0</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67">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67">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67">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67">
        <v>0</v>
      </c>
    </row>
    <row r="81" spans="1:14" ht="33" customHeight="1" x14ac:dyDescent="0.2">
      <c r="A81" s="80" t="s">
        <v>315</v>
      </c>
      <c r="B81" s="129">
        <v>0</v>
      </c>
      <c r="C81" s="129">
        <v>0</v>
      </c>
      <c r="D81" s="129">
        <v>0</v>
      </c>
      <c r="E81" s="129">
        <v>0</v>
      </c>
      <c r="F81" s="129">
        <v>0</v>
      </c>
      <c r="G81" s="129">
        <v>0</v>
      </c>
      <c r="H81" s="129">
        <v>0</v>
      </c>
      <c r="I81" s="129">
        <v>0</v>
      </c>
      <c r="J81" s="129">
        <v>0</v>
      </c>
      <c r="K81" s="129">
        <v>0</v>
      </c>
      <c r="L81" s="129">
        <v>0</v>
      </c>
      <c r="M81" s="129">
        <v>0</v>
      </c>
      <c r="N81" s="167">
        <v>0</v>
      </c>
    </row>
    <row r="82" spans="1:14" ht="33" customHeight="1" x14ac:dyDescent="0.2">
      <c r="A82" s="80" t="s">
        <v>316</v>
      </c>
      <c r="B82" s="129">
        <v>0</v>
      </c>
      <c r="C82" s="129">
        <v>0</v>
      </c>
      <c r="D82" s="129">
        <v>0</v>
      </c>
      <c r="E82" s="129">
        <v>0</v>
      </c>
      <c r="F82" s="129">
        <v>0</v>
      </c>
      <c r="G82" s="129">
        <v>0</v>
      </c>
      <c r="H82" s="129">
        <v>0</v>
      </c>
      <c r="I82" s="129">
        <v>0</v>
      </c>
      <c r="J82" s="129">
        <v>0</v>
      </c>
      <c r="K82" s="129">
        <v>0</v>
      </c>
      <c r="L82" s="129">
        <v>0</v>
      </c>
      <c r="M82" s="129">
        <v>0</v>
      </c>
      <c r="N82" s="167">
        <v>0</v>
      </c>
    </row>
    <row r="83" spans="1:14" ht="33" customHeight="1" x14ac:dyDescent="0.2">
      <c r="A83" s="80" t="s">
        <v>317</v>
      </c>
      <c r="B83" s="129">
        <v>0</v>
      </c>
      <c r="C83" s="129">
        <v>0</v>
      </c>
      <c r="D83" s="129">
        <v>0</v>
      </c>
      <c r="E83" s="129">
        <v>0</v>
      </c>
      <c r="F83" s="129">
        <v>0</v>
      </c>
      <c r="G83" s="129">
        <v>0</v>
      </c>
      <c r="H83" s="129">
        <v>0</v>
      </c>
      <c r="I83" s="129">
        <v>0</v>
      </c>
      <c r="J83" s="129">
        <v>0</v>
      </c>
      <c r="K83" s="129">
        <v>0</v>
      </c>
      <c r="L83" s="129">
        <v>0</v>
      </c>
      <c r="M83" s="129">
        <v>0</v>
      </c>
      <c r="N83" s="167">
        <v>0</v>
      </c>
    </row>
    <row r="84" spans="1:14" ht="33"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67">
        <v>0</v>
      </c>
    </row>
    <row r="85" spans="1:14" ht="33" customHeight="1" thickBot="1" x14ac:dyDescent="0.25">
      <c r="A85" s="132" t="s">
        <v>319</v>
      </c>
      <c r="B85" s="133">
        <v>0</v>
      </c>
      <c r="C85" s="133">
        <v>0</v>
      </c>
      <c r="D85" s="133">
        <v>0</v>
      </c>
      <c r="E85" s="133">
        <v>0</v>
      </c>
      <c r="F85" s="133">
        <v>0</v>
      </c>
      <c r="G85" s="133">
        <v>0</v>
      </c>
      <c r="H85" s="133">
        <v>0</v>
      </c>
      <c r="I85" s="133">
        <v>0</v>
      </c>
      <c r="J85" s="133">
        <v>0</v>
      </c>
      <c r="K85" s="133">
        <v>0</v>
      </c>
      <c r="L85" s="133">
        <v>0</v>
      </c>
      <c r="M85" s="133">
        <v>0</v>
      </c>
      <c r="N85" s="133">
        <v>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67">
        <v>0</v>
      </c>
    </row>
    <row r="87" spans="1:14" ht="33" customHeight="1" x14ac:dyDescent="0.2">
      <c r="A87" s="80" t="s">
        <v>321</v>
      </c>
      <c r="B87" s="129">
        <v>0</v>
      </c>
      <c r="C87" s="129">
        <v>0</v>
      </c>
      <c r="D87" s="129">
        <v>0</v>
      </c>
      <c r="E87" s="129">
        <v>0</v>
      </c>
      <c r="F87" s="129">
        <v>0</v>
      </c>
      <c r="G87" s="129">
        <v>0</v>
      </c>
      <c r="H87" s="129">
        <v>0</v>
      </c>
      <c r="I87" s="129">
        <v>0</v>
      </c>
      <c r="J87" s="129">
        <v>0</v>
      </c>
      <c r="K87" s="129">
        <v>0</v>
      </c>
      <c r="L87" s="129">
        <v>0</v>
      </c>
      <c r="M87" s="129">
        <v>0</v>
      </c>
      <c r="N87" s="167">
        <v>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67">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67">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67">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67">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367</v>
      </c>
      <c r="B97" s="133">
        <v>4123.18</v>
      </c>
      <c r="C97" s="133">
        <v>4187.5</v>
      </c>
      <c r="D97" s="133">
        <v>3688.88</v>
      </c>
      <c r="E97" s="133">
        <v>5485.32</v>
      </c>
      <c r="F97" s="133">
        <v>7010.52</v>
      </c>
      <c r="G97" s="133">
        <v>6809.82</v>
      </c>
      <c r="H97" s="133">
        <v>17281.48</v>
      </c>
      <c r="I97" s="133">
        <v>4212.2</v>
      </c>
      <c r="J97" s="133">
        <v>14963.060000000001</v>
      </c>
      <c r="K97" s="133">
        <v>7262.6399999999994</v>
      </c>
      <c r="L97" s="133">
        <v>14863.06</v>
      </c>
      <c r="M97" s="133">
        <v>10987.06</v>
      </c>
      <c r="N97" s="133">
        <v>100874.71999999999</v>
      </c>
    </row>
    <row r="98" spans="1:14" ht="33" customHeight="1" x14ac:dyDescent="0.2">
      <c r="A98" s="80" t="s">
        <v>330</v>
      </c>
      <c r="B98" s="129">
        <v>0</v>
      </c>
      <c r="C98" s="129">
        <v>0</v>
      </c>
      <c r="D98" s="129">
        <v>0</v>
      </c>
      <c r="E98" s="129">
        <v>0</v>
      </c>
      <c r="F98" s="129">
        <v>0</v>
      </c>
      <c r="G98" s="129">
        <v>0</v>
      </c>
      <c r="H98" s="129">
        <v>0</v>
      </c>
      <c r="I98" s="129">
        <v>0</v>
      </c>
      <c r="J98" s="129">
        <v>0</v>
      </c>
      <c r="K98" s="129">
        <v>1582.1</v>
      </c>
      <c r="L98" s="129">
        <v>0</v>
      </c>
      <c r="M98" s="129">
        <v>0</v>
      </c>
      <c r="N98" s="167">
        <v>1582.1</v>
      </c>
    </row>
    <row r="99" spans="1:14" ht="33" customHeight="1" x14ac:dyDescent="0.2">
      <c r="A99" s="80" t="s">
        <v>331</v>
      </c>
      <c r="B99" s="129">
        <v>0</v>
      </c>
      <c r="C99" s="129">
        <v>0</v>
      </c>
      <c r="D99" s="129">
        <v>0</v>
      </c>
      <c r="E99" s="129">
        <v>1414</v>
      </c>
      <c r="F99" s="129">
        <v>1486.3</v>
      </c>
      <c r="G99" s="129">
        <v>0</v>
      </c>
      <c r="H99" s="129">
        <v>9019.8799999999992</v>
      </c>
      <c r="I99" s="129">
        <v>1489.78</v>
      </c>
      <c r="J99" s="129">
        <v>2831.38</v>
      </c>
      <c r="K99" s="129">
        <v>0</v>
      </c>
      <c r="L99" s="129">
        <v>0</v>
      </c>
      <c r="M99" s="129">
        <v>0</v>
      </c>
      <c r="N99" s="167">
        <v>16241.34</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67">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67">
        <v>0</v>
      </c>
    </row>
    <row r="102" spans="1:14" ht="33" customHeight="1" x14ac:dyDescent="0.2">
      <c r="A102" s="80" t="s">
        <v>334</v>
      </c>
      <c r="B102" s="129">
        <v>4123.18</v>
      </c>
      <c r="C102" s="129">
        <v>4187.5</v>
      </c>
      <c r="D102" s="129">
        <v>3688.88</v>
      </c>
      <c r="E102" s="129">
        <v>4071.32</v>
      </c>
      <c r="F102" s="129">
        <v>5524.22</v>
      </c>
      <c r="G102" s="129">
        <v>6809.82</v>
      </c>
      <c r="H102" s="129">
        <v>8261.6</v>
      </c>
      <c r="I102" s="129">
        <v>2722.42</v>
      </c>
      <c r="J102" s="129">
        <v>12131.68</v>
      </c>
      <c r="K102" s="129">
        <v>5680.54</v>
      </c>
      <c r="L102" s="129">
        <v>14863.06</v>
      </c>
      <c r="M102" s="129">
        <v>10987.06</v>
      </c>
      <c r="N102" s="167">
        <v>83051.28</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67">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67">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67">
        <v>0</v>
      </c>
    </row>
    <row r="106" spans="1:14" ht="33" customHeight="1" thickBot="1" x14ac:dyDescent="0.25">
      <c r="A106" s="132" t="s">
        <v>336</v>
      </c>
      <c r="B106" s="133">
        <v>250</v>
      </c>
      <c r="C106" s="133">
        <v>0</v>
      </c>
      <c r="D106" s="133">
        <v>0</v>
      </c>
      <c r="E106" s="133">
        <v>0</v>
      </c>
      <c r="F106" s="133">
        <v>0</v>
      </c>
      <c r="G106" s="133">
        <v>0</v>
      </c>
      <c r="H106" s="133">
        <v>0</v>
      </c>
      <c r="I106" s="133">
        <v>0</v>
      </c>
      <c r="J106" s="133">
        <v>0</v>
      </c>
      <c r="K106" s="133">
        <v>0</v>
      </c>
      <c r="L106" s="133">
        <v>0</v>
      </c>
      <c r="M106" s="133">
        <v>0</v>
      </c>
      <c r="N106" s="133">
        <v>250</v>
      </c>
    </row>
    <row r="107" spans="1:14" ht="33" customHeight="1" x14ac:dyDescent="0.2">
      <c r="A107" s="80" t="s">
        <v>337</v>
      </c>
      <c r="B107" s="129">
        <v>250</v>
      </c>
      <c r="C107" s="129">
        <v>0</v>
      </c>
      <c r="D107" s="129">
        <v>0</v>
      </c>
      <c r="E107" s="129">
        <v>0</v>
      </c>
      <c r="F107" s="129">
        <v>0</v>
      </c>
      <c r="G107" s="129">
        <v>0</v>
      </c>
      <c r="H107" s="129">
        <v>0</v>
      </c>
      <c r="I107" s="129">
        <v>0</v>
      </c>
      <c r="J107" s="129">
        <v>0</v>
      </c>
      <c r="K107" s="129">
        <v>0</v>
      </c>
      <c r="L107" s="129">
        <v>0</v>
      </c>
      <c r="M107" s="129">
        <v>0</v>
      </c>
      <c r="N107" s="167">
        <v>250</v>
      </c>
    </row>
    <row r="108" spans="1:14" ht="33" customHeight="1" x14ac:dyDescent="0.2">
      <c r="A108" s="80" t="s">
        <v>338</v>
      </c>
      <c r="B108" s="129">
        <v>0</v>
      </c>
      <c r="C108" s="129">
        <v>0</v>
      </c>
      <c r="D108" s="129">
        <v>0</v>
      </c>
      <c r="E108" s="129">
        <v>0</v>
      </c>
      <c r="F108" s="129">
        <v>0</v>
      </c>
      <c r="G108" s="129">
        <v>0</v>
      </c>
      <c r="H108" s="129">
        <v>0</v>
      </c>
      <c r="I108" s="129">
        <v>0</v>
      </c>
      <c r="J108" s="129">
        <v>0</v>
      </c>
      <c r="K108" s="129">
        <v>0</v>
      </c>
      <c r="L108" s="129">
        <v>0</v>
      </c>
      <c r="M108" s="129">
        <v>0</v>
      </c>
      <c r="N108" s="167">
        <v>0</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67">
        <v>0</v>
      </c>
    </row>
    <row r="110" spans="1:14" ht="33"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33" customHeight="1" thickBot="1" x14ac:dyDescent="0.25">
      <c r="A111" s="81" t="s">
        <v>339</v>
      </c>
      <c r="B111" s="138">
        <v>0</v>
      </c>
      <c r="C111" s="138">
        <v>0</v>
      </c>
      <c r="D111" s="138">
        <v>0</v>
      </c>
      <c r="E111" s="138">
        <v>0</v>
      </c>
      <c r="F111" s="138">
        <v>0</v>
      </c>
      <c r="G111" s="138">
        <v>0</v>
      </c>
      <c r="H111" s="138">
        <v>0</v>
      </c>
      <c r="I111" s="138">
        <v>0</v>
      </c>
      <c r="J111" s="138">
        <v>0</v>
      </c>
      <c r="K111" s="138">
        <v>0</v>
      </c>
      <c r="L111" s="138">
        <v>0</v>
      </c>
      <c r="M111" s="138">
        <v>0</v>
      </c>
      <c r="N111" s="168">
        <v>0</v>
      </c>
    </row>
    <row r="112" spans="1:14" ht="33" customHeight="1" thickBot="1" x14ac:dyDescent="0.25">
      <c r="A112" s="169" t="s">
        <v>250</v>
      </c>
      <c r="B112" s="141">
        <v>272012.82</v>
      </c>
      <c r="C112" s="141">
        <v>342000</v>
      </c>
      <c r="D112" s="141">
        <v>317926.57</v>
      </c>
      <c r="E112" s="141">
        <v>342500.44</v>
      </c>
      <c r="F112" s="141">
        <v>379241.50999999995</v>
      </c>
      <c r="G112" s="141">
        <v>341643.39999999997</v>
      </c>
      <c r="H112" s="141">
        <v>391867.35</v>
      </c>
      <c r="I112" s="141">
        <v>402746.20999999996</v>
      </c>
      <c r="J112" s="141">
        <v>377705.64</v>
      </c>
      <c r="K112" s="141">
        <v>335136.71999999997</v>
      </c>
      <c r="L112" s="141">
        <v>243407.36000000002</v>
      </c>
      <c r="M112" s="141">
        <v>219849.01</v>
      </c>
      <c r="N112" s="141">
        <v>3966037.0300000003</v>
      </c>
    </row>
    <row r="113" spans="1:14" ht="33" customHeight="1" x14ac:dyDescent="0.2"/>
    <row r="114" spans="1:14" ht="33" customHeight="1" x14ac:dyDescent="0.2">
      <c r="A114" s="85"/>
    </row>
    <row r="115" spans="1:14" ht="33" customHeight="1" x14ac:dyDescent="0.2">
      <c r="A115" s="220" t="s">
        <v>418</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24" t="s">
        <v>237</v>
      </c>
      <c r="B117" s="125" t="s">
        <v>238</v>
      </c>
      <c r="C117" s="125" t="s">
        <v>239</v>
      </c>
      <c r="D117" s="125" t="s">
        <v>240</v>
      </c>
      <c r="E117" s="125" t="s">
        <v>241</v>
      </c>
      <c r="F117" s="125" t="s">
        <v>242</v>
      </c>
      <c r="G117" s="125" t="s">
        <v>243</v>
      </c>
      <c r="H117" s="125" t="s">
        <v>244</v>
      </c>
      <c r="I117" s="125" t="s">
        <v>245</v>
      </c>
      <c r="J117" s="125" t="s">
        <v>246</v>
      </c>
      <c r="K117" s="125" t="s">
        <v>247</v>
      </c>
      <c r="L117" s="125" t="s">
        <v>248</v>
      </c>
      <c r="M117" s="125" t="s">
        <v>249</v>
      </c>
      <c r="N117" s="126" t="s">
        <v>250</v>
      </c>
    </row>
    <row r="118" spans="1:14" ht="33" customHeight="1" thickBot="1" x14ac:dyDescent="0.25">
      <c r="A118" s="132" t="s">
        <v>251</v>
      </c>
      <c r="B118" s="133">
        <v>0</v>
      </c>
      <c r="C118" s="133">
        <v>1486.91</v>
      </c>
      <c r="D118" s="133">
        <v>961.2</v>
      </c>
      <c r="E118" s="133">
        <v>0</v>
      </c>
      <c r="F118" s="133">
        <v>0</v>
      </c>
      <c r="G118" s="133">
        <v>1490.26</v>
      </c>
      <c r="H118" s="133">
        <v>1486.99</v>
      </c>
      <c r="I118" s="133">
        <v>0</v>
      </c>
      <c r="J118" s="133">
        <v>1491.19</v>
      </c>
      <c r="K118" s="133">
        <v>1487.58</v>
      </c>
      <c r="L118" s="133">
        <v>1486.46</v>
      </c>
      <c r="M118" s="133">
        <v>1493.55</v>
      </c>
      <c r="N118" s="133">
        <v>11384.14</v>
      </c>
    </row>
    <row r="119" spans="1:14" ht="33" customHeight="1" x14ac:dyDescent="0.2">
      <c r="A119" s="77" t="s">
        <v>252</v>
      </c>
      <c r="B119" s="129">
        <v>0</v>
      </c>
      <c r="C119" s="129">
        <v>0</v>
      </c>
      <c r="D119" s="129">
        <v>0</v>
      </c>
      <c r="E119" s="129">
        <v>0</v>
      </c>
      <c r="F119" s="129">
        <v>0</v>
      </c>
      <c r="G119" s="129">
        <v>0</v>
      </c>
      <c r="H119" s="129">
        <v>0</v>
      </c>
      <c r="I119" s="129">
        <v>0</v>
      </c>
      <c r="J119" s="129">
        <v>0</v>
      </c>
      <c r="K119" s="129">
        <v>0</v>
      </c>
      <c r="L119" s="129">
        <v>0</v>
      </c>
      <c r="M119" s="129">
        <v>0</v>
      </c>
      <c r="N119" s="131">
        <v>0</v>
      </c>
    </row>
    <row r="120" spans="1:14" ht="33" customHeight="1" x14ac:dyDescent="0.2">
      <c r="A120" s="77" t="s">
        <v>234</v>
      </c>
      <c r="B120" s="129">
        <v>0</v>
      </c>
      <c r="C120" s="129">
        <v>0</v>
      </c>
      <c r="D120" s="129">
        <v>0</v>
      </c>
      <c r="E120" s="129">
        <v>0</v>
      </c>
      <c r="F120" s="129">
        <v>0</v>
      </c>
      <c r="G120" s="129">
        <v>0</v>
      </c>
      <c r="H120" s="129">
        <v>0</v>
      </c>
      <c r="I120" s="129">
        <v>0</v>
      </c>
      <c r="J120" s="129">
        <v>0</v>
      </c>
      <c r="K120" s="129">
        <v>0</v>
      </c>
      <c r="L120" s="129">
        <v>0</v>
      </c>
      <c r="M120" s="129">
        <v>0</v>
      </c>
      <c r="N120" s="131">
        <v>0</v>
      </c>
    </row>
    <row r="121" spans="1:14" ht="33" customHeight="1" x14ac:dyDescent="0.2">
      <c r="A121" s="77" t="s">
        <v>253</v>
      </c>
      <c r="B121" s="129">
        <v>0</v>
      </c>
      <c r="C121" s="129">
        <v>0</v>
      </c>
      <c r="D121" s="129">
        <v>0</v>
      </c>
      <c r="E121" s="129">
        <v>0</v>
      </c>
      <c r="F121" s="129">
        <v>0</v>
      </c>
      <c r="G121" s="129">
        <v>0</v>
      </c>
      <c r="H121" s="129">
        <v>0</v>
      </c>
      <c r="I121" s="129">
        <v>0</v>
      </c>
      <c r="J121" s="129">
        <v>0</v>
      </c>
      <c r="K121" s="129">
        <v>0</v>
      </c>
      <c r="L121" s="129">
        <v>0</v>
      </c>
      <c r="M121" s="129">
        <v>0</v>
      </c>
      <c r="N121" s="131">
        <v>0</v>
      </c>
    </row>
    <row r="122" spans="1:14" ht="33" customHeight="1" x14ac:dyDescent="0.2">
      <c r="A122" s="78" t="s">
        <v>254</v>
      </c>
      <c r="B122" s="129">
        <v>0</v>
      </c>
      <c r="C122" s="129">
        <v>0</v>
      </c>
      <c r="D122" s="129">
        <v>0</v>
      </c>
      <c r="E122" s="129">
        <v>0</v>
      </c>
      <c r="F122" s="129">
        <v>0</v>
      </c>
      <c r="G122" s="129">
        <v>0</v>
      </c>
      <c r="H122" s="129">
        <v>0</v>
      </c>
      <c r="I122" s="129">
        <v>0</v>
      </c>
      <c r="J122" s="129">
        <v>0</v>
      </c>
      <c r="K122" s="129">
        <v>0</v>
      </c>
      <c r="L122" s="129">
        <v>0</v>
      </c>
      <c r="M122" s="129">
        <v>0</v>
      </c>
      <c r="N122" s="131">
        <v>0</v>
      </c>
    </row>
    <row r="123" spans="1:14" ht="33" customHeight="1" thickBot="1" x14ac:dyDescent="0.25">
      <c r="A123" s="79" t="s">
        <v>255</v>
      </c>
      <c r="B123" s="131">
        <v>0</v>
      </c>
      <c r="C123" s="131">
        <v>1486.91</v>
      </c>
      <c r="D123" s="131">
        <v>961.2</v>
      </c>
      <c r="E123" s="131">
        <v>0</v>
      </c>
      <c r="F123" s="131">
        <v>0</v>
      </c>
      <c r="G123" s="131">
        <v>1490.26</v>
      </c>
      <c r="H123" s="131">
        <v>1486.99</v>
      </c>
      <c r="I123" s="131">
        <v>0</v>
      </c>
      <c r="J123" s="131">
        <v>1491.19</v>
      </c>
      <c r="K123" s="131">
        <v>1487.58</v>
      </c>
      <c r="L123" s="131">
        <v>1486.46</v>
      </c>
      <c r="M123" s="131">
        <v>1493.55</v>
      </c>
      <c r="N123" s="131">
        <v>11384.14</v>
      </c>
    </row>
    <row r="124" spans="1:14" ht="33" customHeight="1" thickBot="1" x14ac:dyDescent="0.25">
      <c r="A124" s="132" t="s">
        <v>256</v>
      </c>
      <c r="B124" s="133">
        <v>52167.91</v>
      </c>
      <c r="C124" s="133">
        <v>57373.05</v>
      </c>
      <c r="D124" s="133">
        <v>60091.77</v>
      </c>
      <c r="E124" s="133">
        <v>62588.17</v>
      </c>
      <c r="F124" s="133">
        <v>47096.45</v>
      </c>
      <c r="G124" s="133">
        <v>49434.46</v>
      </c>
      <c r="H124" s="133">
        <v>47547.219999999994</v>
      </c>
      <c r="I124" s="133">
        <v>32840.339999999997</v>
      </c>
      <c r="J124" s="133">
        <v>13681.369999999999</v>
      </c>
      <c r="K124" s="133">
        <v>45014.969999999994</v>
      </c>
      <c r="L124" s="133">
        <v>50903.38</v>
      </c>
      <c r="M124" s="133">
        <v>57798.5</v>
      </c>
      <c r="N124" s="133">
        <v>576537.59</v>
      </c>
    </row>
    <row r="125" spans="1:14" ht="33" customHeight="1" x14ac:dyDescent="0.2">
      <c r="A125" s="80" t="s">
        <v>257</v>
      </c>
      <c r="B125" s="129">
        <v>0</v>
      </c>
      <c r="C125" s="129">
        <v>2329.2600000000002</v>
      </c>
      <c r="D125" s="129">
        <v>13140.22</v>
      </c>
      <c r="E125" s="129">
        <v>12745.3</v>
      </c>
      <c r="F125" s="129">
        <v>6161.81</v>
      </c>
      <c r="G125" s="129">
        <v>9770.93</v>
      </c>
      <c r="H125" s="129">
        <v>7565.11</v>
      </c>
      <c r="I125" s="129">
        <v>7568.52</v>
      </c>
      <c r="J125" s="129">
        <v>5384.55</v>
      </c>
      <c r="K125" s="129">
        <v>6071.41</v>
      </c>
      <c r="L125" s="129">
        <v>1525.89</v>
      </c>
      <c r="M125" s="129">
        <v>30.53</v>
      </c>
      <c r="N125" s="131">
        <v>72293.53</v>
      </c>
    </row>
    <row r="126" spans="1:14" ht="33" customHeight="1" x14ac:dyDescent="0.2">
      <c r="A126" s="80" t="s">
        <v>258</v>
      </c>
      <c r="B126" s="129">
        <v>46996.11</v>
      </c>
      <c r="C126" s="129">
        <v>48967.6</v>
      </c>
      <c r="D126" s="129">
        <v>41050.81</v>
      </c>
      <c r="E126" s="129">
        <v>48852.87</v>
      </c>
      <c r="F126" s="129">
        <v>34916.68</v>
      </c>
      <c r="G126" s="129">
        <v>35627.589999999997</v>
      </c>
      <c r="H126" s="129">
        <v>31896.21</v>
      </c>
      <c r="I126" s="129">
        <v>18160.419999999998</v>
      </c>
      <c r="J126" s="129">
        <v>0</v>
      </c>
      <c r="K126" s="129">
        <v>37075.46</v>
      </c>
      <c r="L126" s="129">
        <v>45253.38</v>
      </c>
      <c r="M126" s="129">
        <v>47162.400000000001</v>
      </c>
      <c r="N126" s="131">
        <v>435959.53</v>
      </c>
    </row>
    <row r="127" spans="1:14" ht="33" customHeight="1" x14ac:dyDescent="0.2">
      <c r="A127" s="80" t="s">
        <v>259</v>
      </c>
      <c r="B127" s="129">
        <v>0</v>
      </c>
      <c r="C127" s="129">
        <v>0</v>
      </c>
      <c r="D127" s="129">
        <v>0</v>
      </c>
      <c r="E127" s="129">
        <v>0</v>
      </c>
      <c r="F127" s="129">
        <v>0</v>
      </c>
      <c r="G127" s="129">
        <v>0</v>
      </c>
      <c r="H127" s="129">
        <v>0</v>
      </c>
      <c r="I127" s="129">
        <v>0</v>
      </c>
      <c r="J127" s="129">
        <v>0</v>
      </c>
      <c r="K127" s="129">
        <v>0</v>
      </c>
      <c r="L127" s="129">
        <v>0</v>
      </c>
      <c r="M127" s="129">
        <v>0</v>
      </c>
      <c r="N127" s="131">
        <v>0</v>
      </c>
    </row>
    <row r="128" spans="1:14" ht="33" customHeight="1" x14ac:dyDescent="0.2">
      <c r="A128" s="80" t="s">
        <v>260</v>
      </c>
      <c r="B128" s="129">
        <v>4901.8</v>
      </c>
      <c r="C128" s="129">
        <v>5136.1899999999996</v>
      </c>
      <c r="D128" s="129">
        <v>4690.74</v>
      </c>
      <c r="E128" s="129">
        <v>0</v>
      </c>
      <c r="F128" s="129">
        <v>5137.96</v>
      </c>
      <c r="G128" s="129">
        <v>3105.94</v>
      </c>
      <c r="H128" s="129">
        <v>5250.77</v>
      </c>
      <c r="I128" s="129">
        <v>4481.47</v>
      </c>
      <c r="J128" s="129">
        <v>6125.32</v>
      </c>
      <c r="K128" s="129">
        <v>708.1</v>
      </c>
      <c r="L128" s="129">
        <v>2910.39</v>
      </c>
      <c r="M128" s="129">
        <v>9967.57</v>
      </c>
      <c r="N128" s="131">
        <v>52416.25</v>
      </c>
    </row>
    <row r="129" spans="1:14" ht="33" customHeight="1" x14ac:dyDescent="0.2">
      <c r="A129" s="80" t="s">
        <v>261</v>
      </c>
      <c r="B129" s="129">
        <v>0</v>
      </c>
      <c r="C129" s="129">
        <v>0</v>
      </c>
      <c r="D129" s="129">
        <v>0</v>
      </c>
      <c r="E129" s="129">
        <v>0</v>
      </c>
      <c r="F129" s="129">
        <v>0</v>
      </c>
      <c r="G129" s="129">
        <v>0</v>
      </c>
      <c r="H129" s="129">
        <v>0</v>
      </c>
      <c r="I129" s="129">
        <v>0</v>
      </c>
      <c r="J129" s="129">
        <v>0</v>
      </c>
      <c r="K129" s="129">
        <v>0</v>
      </c>
      <c r="L129" s="129">
        <v>0</v>
      </c>
      <c r="M129" s="129">
        <v>0</v>
      </c>
      <c r="N129" s="131">
        <v>0</v>
      </c>
    </row>
    <row r="130" spans="1:14" ht="33" customHeight="1" thickBot="1" x14ac:dyDescent="0.25">
      <c r="A130" s="80" t="s">
        <v>262</v>
      </c>
      <c r="B130" s="129">
        <v>270</v>
      </c>
      <c r="C130" s="129">
        <v>940</v>
      </c>
      <c r="D130" s="129">
        <v>1210</v>
      </c>
      <c r="E130" s="129">
        <v>990</v>
      </c>
      <c r="F130" s="129">
        <v>880</v>
      </c>
      <c r="G130" s="129">
        <v>930</v>
      </c>
      <c r="H130" s="129">
        <v>2835.13</v>
      </c>
      <c r="I130" s="129">
        <v>2629.93</v>
      </c>
      <c r="J130" s="129">
        <v>2171.5</v>
      </c>
      <c r="K130" s="129">
        <v>1160</v>
      </c>
      <c r="L130" s="129">
        <v>1213.72</v>
      </c>
      <c r="M130" s="129">
        <v>638</v>
      </c>
      <c r="N130" s="131">
        <v>15868.279999999999</v>
      </c>
    </row>
    <row r="131" spans="1:14" ht="33" customHeight="1" thickBot="1" x14ac:dyDescent="0.25">
      <c r="A131" s="132" t="s">
        <v>263</v>
      </c>
      <c r="B131" s="133">
        <v>0</v>
      </c>
      <c r="C131" s="133">
        <v>0</v>
      </c>
      <c r="D131" s="133">
        <v>0</v>
      </c>
      <c r="E131" s="133">
        <v>0</v>
      </c>
      <c r="F131" s="133">
        <v>0</v>
      </c>
      <c r="G131" s="133">
        <v>0</v>
      </c>
      <c r="H131" s="133">
        <v>0</v>
      </c>
      <c r="I131" s="133">
        <v>0</v>
      </c>
      <c r="J131" s="133">
        <v>0</v>
      </c>
      <c r="K131" s="133">
        <v>0</v>
      </c>
      <c r="L131" s="133">
        <v>0</v>
      </c>
      <c r="M131" s="133">
        <v>0</v>
      </c>
      <c r="N131" s="133">
        <v>0</v>
      </c>
    </row>
    <row r="132" spans="1:14" ht="33" customHeight="1" x14ac:dyDescent="0.2">
      <c r="A132" s="80" t="s">
        <v>264</v>
      </c>
      <c r="B132" s="129">
        <v>0</v>
      </c>
      <c r="C132" s="129">
        <v>0</v>
      </c>
      <c r="D132" s="129">
        <v>0</v>
      </c>
      <c r="E132" s="129">
        <v>0</v>
      </c>
      <c r="F132" s="129">
        <v>0</v>
      </c>
      <c r="G132" s="129">
        <v>0</v>
      </c>
      <c r="H132" s="129">
        <v>0</v>
      </c>
      <c r="I132" s="129">
        <v>0</v>
      </c>
      <c r="J132" s="129">
        <v>0</v>
      </c>
      <c r="K132" s="129">
        <v>0</v>
      </c>
      <c r="L132" s="129">
        <v>0</v>
      </c>
      <c r="M132" s="129">
        <v>0</v>
      </c>
      <c r="N132" s="131">
        <v>0</v>
      </c>
    </row>
    <row r="133" spans="1:14" ht="33" customHeight="1" x14ac:dyDescent="0.2">
      <c r="A133" s="80" t="s">
        <v>265</v>
      </c>
      <c r="B133" s="129">
        <v>0</v>
      </c>
      <c r="C133" s="129">
        <v>0</v>
      </c>
      <c r="D133" s="129">
        <v>0</v>
      </c>
      <c r="E133" s="129">
        <v>0</v>
      </c>
      <c r="F133" s="129">
        <v>0</v>
      </c>
      <c r="G133" s="129">
        <v>0</v>
      </c>
      <c r="H133" s="129">
        <v>0</v>
      </c>
      <c r="I133" s="129">
        <v>0</v>
      </c>
      <c r="J133" s="129">
        <v>0</v>
      </c>
      <c r="K133" s="129">
        <v>0</v>
      </c>
      <c r="L133" s="129">
        <v>0</v>
      </c>
      <c r="M133" s="129">
        <v>0</v>
      </c>
      <c r="N133" s="131">
        <v>0</v>
      </c>
    </row>
    <row r="134" spans="1:14" ht="33" customHeight="1" x14ac:dyDescent="0.2">
      <c r="A134" s="80" t="s">
        <v>266</v>
      </c>
      <c r="B134" s="129">
        <v>0</v>
      </c>
      <c r="C134" s="129">
        <v>0</v>
      </c>
      <c r="D134" s="129">
        <v>0</v>
      </c>
      <c r="E134" s="129">
        <v>0</v>
      </c>
      <c r="F134" s="129">
        <v>0</v>
      </c>
      <c r="G134" s="129">
        <v>0</v>
      </c>
      <c r="H134" s="129">
        <v>0</v>
      </c>
      <c r="I134" s="129">
        <v>0</v>
      </c>
      <c r="J134" s="129">
        <v>0</v>
      </c>
      <c r="K134" s="129">
        <v>0</v>
      </c>
      <c r="L134" s="129">
        <v>0</v>
      </c>
      <c r="M134" s="129">
        <v>0</v>
      </c>
      <c r="N134" s="131">
        <v>0</v>
      </c>
    </row>
    <row r="135" spans="1:14" ht="33" customHeight="1" thickBot="1" x14ac:dyDescent="0.25">
      <c r="A135" s="80" t="s">
        <v>267</v>
      </c>
      <c r="B135" s="129">
        <v>0</v>
      </c>
      <c r="C135" s="129">
        <v>0</v>
      </c>
      <c r="D135" s="129">
        <v>0</v>
      </c>
      <c r="E135" s="129">
        <v>0</v>
      </c>
      <c r="F135" s="129">
        <v>0</v>
      </c>
      <c r="G135" s="129">
        <v>0</v>
      </c>
      <c r="H135" s="129">
        <v>0</v>
      </c>
      <c r="I135" s="129">
        <v>0</v>
      </c>
      <c r="J135" s="129">
        <v>0</v>
      </c>
      <c r="K135" s="129">
        <v>0</v>
      </c>
      <c r="L135" s="129">
        <v>0</v>
      </c>
      <c r="M135" s="129">
        <v>0</v>
      </c>
      <c r="N135" s="131">
        <v>0</v>
      </c>
    </row>
    <row r="136" spans="1:14" ht="33" customHeight="1" thickBot="1" x14ac:dyDescent="0.25">
      <c r="A136" s="132" t="s">
        <v>268</v>
      </c>
      <c r="B136" s="134">
        <v>1630</v>
      </c>
      <c r="C136" s="134">
        <v>2116</v>
      </c>
      <c r="D136" s="134">
        <v>2152</v>
      </c>
      <c r="E136" s="134">
        <v>1936</v>
      </c>
      <c r="F136" s="134">
        <v>1812</v>
      </c>
      <c r="G136" s="134">
        <v>2580</v>
      </c>
      <c r="H136" s="134">
        <v>3056</v>
      </c>
      <c r="I136" s="134">
        <v>2838</v>
      </c>
      <c r="J136" s="134">
        <v>3325</v>
      </c>
      <c r="K136" s="134">
        <v>2736</v>
      </c>
      <c r="L136" s="134">
        <v>2546</v>
      </c>
      <c r="M136" s="134">
        <v>2790</v>
      </c>
      <c r="N136" s="134">
        <v>29517</v>
      </c>
    </row>
    <row r="137" spans="1:14" ht="33" customHeight="1" x14ac:dyDescent="0.2">
      <c r="A137" s="80" t="s">
        <v>269</v>
      </c>
      <c r="B137" s="129">
        <v>0</v>
      </c>
      <c r="C137" s="129">
        <v>0</v>
      </c>
      <c r="D137" s="129">
        <v>0</v>
      </c>
      <c r="E137" s="129">
        <v>0</v>
      </c>
      <c r="F137" s="129">
        <v>0</v>
      </c>
      <c r="G137" s="129">
        <v>0</v>
      </c>
      <c r="H137" s="129">
        <v>0</v>
      </c>
      <c r="I137" s="129">
        <v>0</v>
      </c>
      <c r="J137" s="129">
        <v>0</v>
      </c>
      <c r="K137" s="129">
        <v>0</v>
      </c>
      <c r="L137" s="129">
        <v>0</v>
      </c>
      <c r="M137" s="129">
        <v>0</v>
      </c>
      <c r="N137" s="167">
        <v>0</v>
      </c>
    </row>
    <row r="138" spans="1:14" ht="33" customHeight="1" thickBot="1" x14ac:dyDescent="0.25">
      <c r="A138" s="80" t="s">
        <v>270</v>
      </c>
      <c r="B138" s="129">
        <v>1630</v>
      </c>
      <c r="C138" s="129">
        <v>2116</v>
      </c>
      <c r="D138" s="129">
        <v>2152</v>
      </c>
      <c r="E138" s="129">
        <v>1936</v>
      </c>
      <c r="F138" s="129">
        <v>1812</v>
      </c>
      <c r="G138" s="129">
        <v>2580</v>
      </c>
      <c r="H138" s="129">
        <v>3056</v>
      </c>
      <c r="I138" s="129">
        <v>2838</v>
      </c>
      <c r="J138" s="129">
        <v>3325</v>
      </c>
      <c r="K138" s="129">
        <v>2736</v>
      </c>
      <c r="L138" s="129">
        <v>2546</v>
      </c>
      <c r="M138" s="129">
        <v>2790</v>
      </c>
      <c r="N138" s="167">
        <v>29517</v>
      </c>
    </row>
    <row r="139" spans="1:14" ht="33" customHeight="1" thickBot="1" x14ac:dyDescent="0.25">
      <c r="A139" s="132" t="s">
        <v>271</v>
      </c>
      <c r="B139" s="133">
        <v>202621.09999999998</v>
      </c>
      <c r="C139" s="133">
        <v>179260.87999999998</v>
      </c>
      <c r="D139" s="133">
        <v>220134.53</v>
      </c>
      <c r="E139" s="133">
        <v>251783.64</v>
      </c>
      <c r="F139" s="133">
        <v>262857.98</v>
      </c>
      <c r="G139" s="133">
        <v>328316.32999999996</v>
      </c>
      <c r="H139" s="133">
        <v>310264.85000000003</v>
      </c>
      <c r="I139" s="133">
        <v>333113.19</v>
      </c>
      <c r="J139" s="133">
        <v>241386.27000000002</v>
      </c>
      <c r="K139" s="133">
        <v>272494.56</v>
      </c>
      <c r="L139" s="133">
        <v>243928.76</v>
      </c>
      <c r="M139" s="133">
        <v>199687.58000000002</v>
      </c>
      <c r="N139" s="133">
        <v>3045849.67</v>
      </c>
    </row>
    <row r="140" spans="1:14" ht="33" customHeight="1" x14ac:dyDescent="0.2">
      <c r="A140" s="80" t="s">
        <v>272</v>
      </c>
      <c r="B140" s="129">
        <v>0</v>
      </c>
      <c r="C140" s="129">
        <v>0</v>
      </c>
      <c r="D140" s="129">
        <v>0</v>
      </c>
      <c r="E140" s="129">
        <v>0</v>
      </c>
      <c r="F140" s="129">
        <v>0</v>
      </c>
      <c r="G140" s="129">
        <v>0</v>
      </c>
      <c r="H140" s="129">
        <v>0</v>
      </c>
      <c r="I140" s="129">
        <v>0</v>
      </c>
      <c r="J140" s="129">
        <v>0</v>
      </c>
      <c r="K140" s="129">
        <v>0</v>
      </c>
      <c r="L140" s="129">
        <v>0</v>
      </c>
      <c r="M140" s="129">
        <v>0</v>
      </c>
      <c r="N140" s="167">
        <v>0</v>
      </c>
    </row>
    <row r="141" spans="1:14" ht="33" customHeight="1" x14ac:dyDescent="0.2">
      <c r="A141" s="80" t="s">
        <v>273</v>
      </c>
      <c r="B141" s="129">
        <v>0</v>
      </c>
      <c r="C141" s="129">
        <v>0</v>
      </c>
      <c r="D141" s="129">
        <v>0</v>
      </c>
      <c r="E141" s="129">
        <v>0</v>
      </c>
      <c r="F141" s="129">
        <v>0</v>
      </c>
      <c r="G141" s="129">
        <v>0</v>
      </c>
      <c r="H141" s="129">
        <v>0</v>
      </c>
      <c r="I141" s="129">
        <v>0</v>
      </c>
      <c r="J141" s="129">
        <v>0</v>
      </c>
      <c r="K141" s="129">
        <v>0</v>
      </c>
      <c r="L141" s="129">
        <v>0</v>
      </c>
      <c r="M141" s="129">
        <v>0</v>
      </c>
      <c r="N141" s="167">
        <v>0</v>
      </c>
    </row>
    <row r="142" spans="1:14" ht="33" customHeight="1" x14ac:dyDescent="0.2">
      <c r="A142" s="80" t="s">
        <v>274</v>
      </c>
      <c r="B142" s="129">
        <v>0</v>
      </c>
      <c r="C142" s="129">
        <v>0</v>
      </c>
      <c r="D142" s="129">
        <v>0</v>
      </c>
      <c r="E142" s="129">
        <v>0</v>
      </c>
      <c r="F142" s="129">
        <v>0</v>
      </c>
      <c r="G142" s="129">
        <v>0</v>
      </c>
      <c r="H142" s="129">
        <v>0</v>
      </c>
      <c r="I142" s="129">
        <v>0</v>
      </c>
      <c r="J142" s="129">
        <v>0</v>
      </c>
      <c r="K142" s="129">
        <v>0</v>
      </c>
      <c r="L142" s="129">
        <v>0</v>
      </c>
      <c r="M142" s="129">
        <v>0</v>
      </c>
      <c r="N142" s="167">
        <v>0</v>
      </c>
    </row>
    <row r="143" spans="1:14" ht="33" customHeight="1" x14ac:dyDescent="0.2">
      <c r="A143" s="80" t="s">
        <v>275</v>
      </c>
      <c r="B143" s="129">
        <v>56455.61</v>
      </c>
      <c r="C143" s="129">
        <v>67789.86</v>
      </c>
      <c r="D143" s="129">
        <v>86526.11</v>
      </c>
      <c r="E143" s="129">
        <v>23690.959999999999</v>
      </c>
      <c r="F143" s="129">
        <v>19323.169999999998</v>
      </c>
      <c r="G143" s="129">
        <v>143545.9</v>
      </c>
      <c r="H143" s="129">
        <v>244670.49</v>
      </c>
      <c r="I143" s="129">
        <v>155748.24</v>
      </c>
      <c r="J143" s="129">
        <v>119465.81</v>
      </c>
      <c r="K143" s="129">
        <v>185548.23</v>
      </c>
      <c r="L143" s="129">
        <v>144774.91</v>
      </c>
      <c r="M143" s="129">
        <v>74901.509999999995</v>
      </c>
      <c r="N143" s="167">
        <v>1322440.7999999998</v>
      </c>
    </row>
    <row r="144" spans="1:14" ht="33" customHeight="1" x14ac:dyDescent="0.2">
      <c r="A144" s="80" t="s">
        <v>276</v>
      </c>
      <c r="B144" s="129">
        <v>6790</v>
      </c>
      <c r="C144" s="129">
        <v>9190</v>
      </c>
      <c r="D144" s="129">
        <v>10872</v>
      </c>
      <c r="E144" s="129">
        <v>10142.799999999999</v>
      </c>
      <c r="F144" s="129">
        <v>8270</v>
      </c>
      <c r="G144" s="129">
        <v>10560</v>
      </c>
      <c r="H144" s="129">
        <v>12353.2</v>
      </c>
      <c r="I144" s="129">
        <v>11962.95</v>
      </c>
      <c r="J144" s="129">
        <v>13085.2</v>
      </c>
      <c r="K144" s="129">
        <v>12765</v>
      </c>
      <c r="L144" s="129">
        <v>12622.8</v>
      </c>
      <c r="M144" s="129">
        <v>14620</v>
      </c>
      <c r="N144" s="167">
        <v>133233.95000000001</v>
      </c>
    </row>
    <row r="145" spans="1:14" ht="33" customHeight="1" x14ac:dyDescent="0.2">
      <c r="A145" s="80" t="s">
        <v>277</v>
      </c>
      <c r="B145" s="129">
        <v>0</v>
      </c>
      <c r="C145" s="129">
        <v>5401.58</v>
      </c>
      <c r="D145" s="129">
        <v>22622.13</v>
      </c>
      <c r="E145" s="129">
        <v>40907.69</v>
      </c>
      <c r="F145" s="129">
        <v>2645.57</v>
      </c>
      <c r="G145" s="129">
        <v>0</v>
      </c>
      <c r="H145" s="129">
        <v>0</v>
      </c>
      <c r="I145" s="129">
        <v>0</v>
      </c>
      <c r="J145" s="129">
        <v>0</v>
      </c>
      <c r="K145" s="129">
        <v>0</v>
      </c>
      <c r="L145" s="129">
        <v>0</v>
      </c>
      <c r="M145" s="129">
        <v>0</v>
      </c>
      <c r="N145" s="167">
        <v>71576.97</v>
      </c>
    </row>
    <row r="146" spans="1:14" ht="33" customHeight="1" x14ac:dyDescent="0.2">
      <c r="A146" s="80" t="s">
        <v>278</v>
      </c>
      <c r="B146" s="129">
        <v>0</v>
      </c>
      <c r="C146" s="129">
        <v>0</v>
      </c>
      <c r="D146" s="129">
        <v>93.34</v>
      </c>
      <c r="E146" s="129">
        <v>0</v>
      </c>
      <c r="F146" s="129">
        <v>0</v>
      </c>
      <c r="G146" s="129">
        <v>0</v>
      </c>
      <c r="H146" s="129">
        <v>7341.52</v>
      </c>
      <c r="I146" s="129">
        <v>0</v>
      </c>
      <c r="J146" s="129">
        <v>0</v>
      </c>
      <c r="K146" s="129">
        <v>0</v>
      </c>
      <c r="L146" s="129">
        <v>0</v>
      </c>
      <c r="M146" s="129">
        <v>0</v>
      </c>
      <c r="N146" s="167">
        <v>7434.8600000000006</v>
      </c>
    </row>
    <row r="147" spans="1:14" ht="33" customHeight="1" x14ac:dyDescent="0.2">
      <c r="A147" s="80" t="s">
        <v>279</v>
      </c>
      <c r="B147" s="129">
        <v>7370.04</v>
      </c>
      <c r="C147" s="129">
        <v>0</v>
      </c>
      <c r="D147" s="129">
        <v>3375.26</v>
      </c>
      <c r="E147" s="129">
        <v>6044.14</v>
      </c>
      <c r="F147" s="129">
        <v>7663.7</v>
      </c>
      <c r="G147" s="129">
        <v>0</v>
      </c>
      <c r="H147" s="129">
        <v>0</v>
      </c>
      <c r="I147" s="129">
        <v>0</v>
      </c>
      <c r="J147" s="129">
        <v>0</v>
      </c>
      <c r="K147" s="129">
        <v>0</v>
      </c>
      <c r="L147" s="129">
        <v>0</v>
      </c>
      <c r="M147" s="129">
        <v>0</v>
      </c>
      <c r="N147" s="167">
        <v>24453.14</v>
      </c>
    </row>
    <row r="148" spans="1:14" ht="33" customHeight="1" x14ac:dyDescent="0.2">
      <c r="A148" s="80" t="s">
        <v>280</v>
      </c>
      <c r="B148" s="129">
        <v>128772.45</v>
      </c>
      <c r="C148" s="129">
        <v>90386.04</v>
      </c>
      <c r="D148" s="129">
        <v>91082.81</v>
      </c>
      <c r="E148" s="129">
        <v>164853.70000000001</v>
      </c>
      <c r="F148" s="129">
        <v>220424.54</v>
      </c>
      <c r="G148" s="129">
        <v>165255.07999999999</v>
      </c>
      <c r="H148" s="129">
        <v>40234.69</v>
      </c>
      <c r="I148" s="129">
        <v>155989.43</v>
      </c>
      <c r="J148" s="129">
        <v>104412.76</v>
      </c>
      <c r="K148" s="129">
        <v>68864.08</v>
      </c>
      <c r="L148" s="129">
        <v>83148.05</v>
      </c>
      <c r="M148" s="129">
        <v>105455.57</v>
      </c>
      <c r="N148" s="167">
        <v>1418879.2000000002</v>
      </c>
    </row>
    <row r="149" spans="1:14" ht="33" customHeight="1" x14ac:dyDescent="0.2">
      <c r="A149" s="80" t="s">
        <v>281</v>
      </c>
      <c r="B149" s="129">
        <v>0</v>
      </c>
      <c r="C149" s="129">
        <v>625</v>
      </c>
      <c r="D149" s="129">
        <v>0</v>
      </c>
      <c r="E149" s="129">
        <v>0</v>
      </c>
      <c r="F149" s="129">
        <v>0</v>
      </c>
      <c r="G149" s="129">
        <v>425</v>
      </c>
      <c r="H149" s="129">
        <v>0</v>
      </c>
      <c r="I149" s="129">
        <v>0</v>
      </c>
      <c r="J149" s="129">
        <v>0</v>
      </c>
      <c r="K149" s="129">
        <v>0</v>
      </c>
      <c r="L149" s="129">
        <v>0</v>
      </c>
      <c r="M149" s="129">
        <v>0</v>
      </c>
      <c r="N149" s="167">
        <v>1050</v>
      </c>
    </row>
    <row r="150" spans="1:14" ht="33" customHeight="1" thickBot="1" x14ac:dyDescent="0.25">
      <c r="A150" s="80" t="s">
        <v>282</v>
      </c>
      <c r="B150" s="129">
        <v>3233</v>
      </c>
      <c r="C150" s="129">
        <v>5868.4</v>
      </c>
      <c r="D150" s="129">
        <v>5562.88</v>
      </c>
      <c r="E150" s="129">
        <v>6144.35</v>
      </c>
      <c r="F150" s="129">
        <v>4531</v>
      </c>
      <c r="G150" s="129">
        <v>8530.35</v>
      </c>
      <c r="H150" s="129">
        <v>5664.95</v>
      </c>
      <c r="I150" s="129">
        <v>9412.57</v>
      </c>
      <c r="J150" s="129">
        <v>4422.5</v>
      </c>
      <c r="K150" s="129">
        <v>5317.25</v>
      </c>
      <c r="L150" s="129">
        <v>3383</v>
      </c>
      <c r="M150" s="129">
        <v>4710.5</v>
      </c>
      <c r="N150" s="167">
        <v>66780.75</v>
      </c>
    </row>
    <row r="151" spans="1:14" ht="33" customHeight="1" thickBot="1" x14ac:dyDescent="0.25">
      <c r="A151" s="132" t="s">
        <v>283</v>
      </c>
      <c r="B151" s="133">
        <v>0</v>
      </c>
      <c r="C151" s="133">
        <v>0</v>
      </c>
      <c r="D151" s="133">
        <v>0</v>
      </c>
      <c r="E151" s="133">
        <v>0</v>
      </c>
      <c r="F151" s="133">
        <v>0</v>
      </c>
      <c r="G151" s="133">
        <v>0</v>
      </c>
      <c r="H151" s="133">
        <v>0</v>
      </c>
      <c r="I151" s="133">
        <v>0</v>
      </c>
      <c r="J151" s="133">
        <v>0</v>
      </c>
      <c r="K151" s="133">
        <v>0</v>
      </c>
      <c r="L151" s="133">
        <v>0</v>
      </c>
      <c r="M151" s="133">
        <v>0</v>
      </c>
      <c r="N151" s="133">
        <v>0</v>
      </c>
    </row>
    <row r="152" spans="1:14" ht="33" customHeight="1" thickBot="1" x14ac:dyDescent="0.25">
      <c r="A152" s="81" t="s">
        <v>283</v>
      </c>
      <c r="B152" s="136">
        <v>0</v>
      </c>
      <c r="C152" s="136">
        <v>0</v>
      </c>
      <c r="D152" s="136">
        <v>0</v>
      </c>
      <c r="E152" s="136">
        <v>0</v>
      </c>
      <c r="F152" s="136">
        <v>0</v>
      </c>
      <c r="G152" s="136">
        <v>0</v>
      </c>
      <c r="H152" s="136">
        <v>0</v>
      </c>
      <c r="I152" s="136">
        <v>0</v>
      </c>
      <c r="J152" s="136">
        <v>0</v>
      </c>
      <c r="K152" s="136">
        <v>0</v>
      </c>
      <c r="L152" s="136">
        <v>0</v>
      </c>
      <c r="M152" s="136">
        <v>0</v>
      </c>
      <c r="N152" s="167">
        <v>0</v>
      </c>
    </row>
    <row r="153" spans="1:14" ht="33" customHeight="1" thickBot="1" x14ac:dyDescent="0.25">
      <c r="A153" s="132" t="s">
        <v>284</v>
      </c>
      <c r="B153" s="133">
        <v>25056.39</v>
      </c>
      <c r="C153" s="133">
        <v>27306.870000000003</v>
      </c>
      <c r="D153" s="133">
        <v>28677.43</v>
      </c>
      <c r="E153" s="133">
        <v>14416.730000000001</v>
      </c>
      <c r="F153" s="133">
        <v>26140.760000000002</v>
      </c>
      <c r="G153" s="133">
        <v>21934.41</v>
      </c>
      <c r="H153" s="133">
        <v>11059.04</v>
      </c>
      <c r="I153" s="133">
        <v>20187.43</v>
      </c>
      <c r="J153" s="133">
        <v>15204.380000000001</v>
      </c>
      <c r="K153" s="133">
        <v>28444.04</v>
      </c>
      <c r="L153" s="133">
        <v>9745.16</v>
      </c>
      <c r="M153" s="133">
        <v>18737.259999999998</v>
      </c>
      <c r="N153" s="133">
        <v>246909.90000000002</v>
      </c>
    </row>
    <row r="154" spans="1:14" ht="33" customHeight="1" x14ac:dyDescent="0.2">
      <c r="A154" s="80" t="s">
        <v>285</v>
      </c>
      <c r="B154" s="129">
        <v>0</v>
      </c>
      <c r="C154" s="129">
        <v>0</v>
      </c>
      <c r="D154" s="129">
        <v>0</v>
      </c>
      <c r="E154" s="129">
        <v>0</v>
      </c>
      <c r="F154" s="129">
        <v>0</v>
      </c>
      <c r="G154" s="129">
        <v>0</v>
      </c>
      <c r="H154" s="129">
        <v>0</v>
      </c>
      <c r="I154" s="129">
        <v>0</v>
      </c>
      <c r="J154" s="129">
        <v>0</v>
      </c>
      <c r="K154" s="129">
        <v>0</v>
      </c>
      <c r="L154" s="129">
        <v>0</v>
      </c>
      <c r="M154" s="129">
        <v>0</v>
      </c>
      <c r="N154" s="167">
        <v>0</v>
      </c>
    </row>
    <row r="155" spans="1:14" ht="33" customHeight="1" x14ac:dyDescent="0.2">
      <c r="A155" s="80" t="s">
        <v>286</v>
      </c>
      <c r="B155" s="129">
        <v>23128.36</v>
      </c>
      <c r="C155" s="129">
        <v>23966.720000000001</v>
      </c>
      <c r="D155" s="129">
        <v>24561.26</v>
      </c>
      <c r="E155" s="129">
        <v>11424.87</v>
      </c>
      <c r="F155" s="129">
        <v>21889.360000000001</v>
      </c>
      <c r="G155" s="129">
        <v>20167.5</v>
      </c>
      <c r="H155" s="129">
        <v>11059.04</v>
      </c>
      <c r="I155" s="129">
        <v>17848</v>
      </c>
      <c r="J155" s="129">
        <v>12981.44</v>
      </c>
      <c r="K155" s="129">
        <v>26335.13</v>
      </c>
      <c r="L155" s="129">
        <v>9745.16</v>
      </c>
      <c r="M155" s="129">
        <v>18370.66</v>
      </c>
      <c r="N155" s="167">
        <v>221477.5</v>
      </c>
    </row>
    <row r="156" spans="1:14" ht="33" customHeight="1" x14ac:dyDescent="0.2">
      <c r="A156" s="80" t="s">
        <v>287</v>
      </c>
      <c r="B156" s="129">
        <v>0</v>
      </c>
      <c r="C156" s="129">
        <v>0</v>
      </c>
      <c r="D156" s="129">
        <v>0</v>
      </c>
      <c r="E156" s="129">
        <v>0</v>
      </c>
      <c r="F156" s="129">
        <v>0</v>
      </c>
      <c r="G156" s="129">
        <v>0</v>
      </c>
      <c r="H156" s="129">
        <v>0</v>
      </c>
      <c r="I156" s="129">
        <v>0</v>
      </c>
      <c r="J156" s="129">
        <v>0</v>
      </c>
      <c r="K156" s="129">
        <v>0</v>
      </c>
      <c r="L156" s="129">
        <v>0</v>
      </c>
      <c r="M156" s="129">
        <v>0</v>
      </c>
      <c r="N156" s="167">
        <v>0</v>
      </c>
    </row>
    <row r="157" spans="1:14" ht="33" customHeight="1" x14ac:dyDescent="0.2">
      <c r="A157" s="80" t="s">
        <v>288</v>
      </c>
      <c r="B157" s="129">
        <v>1928.03</v>
      </c>
      <c r="C157" s="129">
        <v>3340.15</v>
      </c>
      <c r="D157" s="129">
        <v>4116.17</v>
      </c>
      <c r="E157" s="129">
        <v>2991.86</v>
      </c>
      <c r="F157" s="129">
        <v>4247</v>
      </c>
      <c r="G157" s="129">
        <v>1766.91</v>
      </c>
      <c r="H157" s="129">
        <v>0</v>
      </c>
      <c r="I157" s="129">
        <v>2339.4299999999998</v>
      </c>
      <c r="J157" s="129">
        <v>2222.94</v>
      </c>
      <c r="K157" s="129">
        <v>2108.91</v>
      </c>
      <c r="L157" s="129">
        <v>0</v>
      </c>
      <c r="M157" s="129">
        <v>366.6</v>
      </c>
      <c r="N157" s="167">
        <v>25427.999999999996</v>
      </c>
    </row>
    <row r="158" spans="1:14" ht="33" customHeight="1" x14ac:dyDescent="0.2">
      <c r="A158" s="80" t="s">
        <v>289</v>
      </c>
      <c r="B158" s="129">
        <v>0</v>
      </c>
      <c r="C158" s="129">
        <v>0</v>
      </c>
      <c r="D158" s="129">
        <v>0</v>
      </c>
      <c r="E158" s="129">
        <v>0</v>
      </c>
      <c r="F158" s="129">
        <v>0</v>
      </c>
      <c r="G158" s="129">
        <v>0</v>
      </c>
      <c r="H158" s="129">
        <v>0</v>
      </c>
      <c r="I158" s="129">
        <v>0</v>
      </c>
      <c r="J158" s="129">
        <v>0</v>
      </c>
      <c r="K158" s="129">
        <v>0</v>
      </c>
      <c r="L158" s="129">
        <v>0</v>
      </c>
      <c r="M158" s="129">
        <v>0</v>
      </c>
      <c r="N158" s="167">
        <v>0</v>
      </c>
    </row>
    <row r="159" spans="1:14" ht="33" customHeight="1" x14ac:dyDescent="0.2">
      <c r="A159" s="80" t="s">
        <v>290</v>
      </c>
      <c r="B159" s="129">
        <v>0</v>
      </c>
      <c r="C159" s="129">
        <v>0</v>
      </c>
      <c r="D159" s="129">
        <v>0</v>
      </c>
      <c r="E159" s="129">
        <v>0</v>
      </c>
      <c r="F159" s="129">
        <v>0</v>
      </c>
      <c r="G159" s="129">
        <v>0</v>
      </c>
      <c r="H159" s="129">
        <v>0</v>
      </c>
      <c r="I159" s="129">
        <v>0</v>
      </c>
      <c r="J159" s="129">
        <v>0</v>
      </c>
      <c r="K159" s="129">
        <v>0</v>
      </c>
      <c r="L159" s="129">
        <v>0</v>
      </c>
      <c r="M159" s="129">
        <v>0</v>
      </c>
      <c r="N159" s="167">
        <v>0</v>
      </c>
    </row>
    <row r="160" spans="1:14" ht="33" customHeight="1" x14ac:dyDescent="0.2">
      <c r="A160" s="80" t="s">
        <v>291</v>
      </c>
      <c r="B160" s="129">
        <v>0</v>
      </c>
      <c r="C160" s="129">
        <v>0</v>
      </c>
      <c r="D160" s="129">
        <v>0</v>
      </c>
      <c r="E160" s="129">
        <v>0</v>
      </c>
      <c r="F160" s="129">
        <v>0</v>
      </c>
      <c r="G160" s="129">
        <v>0</v>
      </c>
      <c r="H160" s="129">
        <v>0</v>
      </c>
      <c r="I160" s="129">
        <v>0</v>
      </c>
      <c r="J160" s="129">
        <v>0</v>
      </c>
      <c r="K160" s="129">
        <v>0</v>
      </c>
      <c r="L160" s="129">
        <v>0</v>
      </c>
      <c r="M160" s="129">
        <v>0</v>
      </c>
      <c r="N160" s="167">
        <v>0</v>
      </c>
    </row>
    <row r="161" spans="1:14" ht="33" customHeight="1" x14ac:dyDescent="0.2">
      <c r="A161" s="80" t="s">
        <v>292</v>
      </c>
      <c r="B161" s="129">
        <v>0</v>
      </c>
      <c r="C161" s="129">
        <v>0</v>
      </c>
      <c r="D161" s="129">
        <v>0</v>
      </c>
      <c r="E161" s="129">
        <v>0</v>
      </c>
      <c r="F161" s="129">
        <v>4.4000000000000004</v>
      </c>
      <c r="G161" s="129">
        <v>0</v>
      </c>
      <c r="H161" s="129">
        <v>0</v>
      </c>
      <c r="I161" s="129">
        <v>0</v>
      </c>
      <c r="J161" s="129">
        <v>0</v>
      </c>
      <c r="K161" s="129">
        <v>0</v>
      </c>
      <c r="L161" s="129">
        <v>0</v>
      </c>
      <c r="M161" s="129">
        <v>0</v>
      </c>
      <c r="N161" s="167">
        <v>4.4000000000000004</v>
      </c>
    </row>
    <row r="162" spans="1:14" ht="33" customHeight="1" x14ac:dyDescent="0.2">
      <c r="A162" s="80" t="s">
        <v>293</v>
      </c>
      <c r="B162" s="129">
        <v>0</v>
      </c>
      <c r="C162" s="129">
        <v>0</v>
      </c>
      <c r="D162" s="129">
        <v>0</v>
      </c>
      <c r="E162" s="129">
        <v>0</v>
      </c>
      <c r="F162" s="129">
        <v>0</v>
      </c>
      <c r="G162" s="129">
        <v>0</v>
      </c>
      <c r="H162" s="129">
        <v>0</v>
      </c>
      <c r="I162" s="129">
        <v>0</v>
      </c>
      <c r="J162" s="129">
        <v>0</v>
      </c>
      <c r="K162" s="129">
        <v>0</v>
      </c>
      <c r="L162" s="129">
        <v>0</v>
      </c>
      <c r="M162" s="129">
        <v>0</v>
      </c>
      <c r="N162" s="167">
        <v>0</v>
      </c>
    </row>
    <row r="163" spans="1:14" ht="33" customHeight="1" thickBot="1" x14ac:dyDescent="0.25">
      <c r="A163" s="80" t="s">
        <v>294</v>
      </c>
      <c r="B163" s="129">
        <v>0</v>
      </c>
      <c r="C163" s="129">
        <v>0</v>
      </c>
      <c r="D163" s="129">
        <v>0</v>
      </c>
      <c r="E163" s="129">
        <v>0</v>
      </c>
      <c r="F163" s="129">
        <v>0</v>
      </c>
      <c r="G163" s="129">
        <v>0</v>
      </c>
      <c r="H163" s="129">
        <v>0</v>
      </c>
      <c r="I163" s="129">
        <v>0</v>
      </c>
      <c r="J163" s="129">
        <v>0</v>
      </c>
      <c r="K163" s="129">
        <v>0</v>
      </c>
      <c r="L163" s="129">
        <v>0</v>
      </c>
      <c r="M163" s="129">
        <v>0</v>
      </c>
      <c r="N163" s="167">
        <v>0</v>
      </c>
    </row>
    <row r="164" spans="1:14" ht="33" customHeight="1" thickBot="1" x14ac:dyDescent="0.25">
      <c r="A164" s="132" t="s">
        <v>295</v>
      </c>
      <c r="B164" s="133">
        <v>0</v>
      </c>
      <c r="C164" s="133">
        <v>0</v>
      </c>
      <c r="D164" s="133">
        <v>0</v>
      </c>
      <c r="E164" s="133">
        <v>0</v>
      </c>
      <c r="F164" s="133">
        <v>0</v>
      </c>
      <c r="G164" s="133">
        <v>1191.79</v>
      </c>
      <c r="H164" s="133">
        <v>5042.92</v>
      </c>
      <c r="I164" s="133">
        <v>3881.76</v>
      </c>
      <c r="J164" s="133">
        <v>4145.25</v>
      </c>
      <c r="K164" s="133">
        <v>3702.82</v>
      </c>
      <c r="L164" s="133">
        <v>1505.83</v>
      </c>
      <c r="M164" s="133">
        <v>1336</v>
      </c>
      <c r="N164" s="133">
        <v>20806.370000000003</v>
      </c>
    </row>
    <row r="165" spans="1:14" ht="33" customHeight="1" x14ac:dyDescent="0.2">
      <c r="A165" s="80" t="s">
        <v>296</v>
      </c>
      <c r="B165" s="129">
        <v>0</v>
      </c>
      <c r="C165" s="129">
        <v>0</v>
      </c>
      <c r="D165" s="129">
        <v>0</v>
      </c>
      <c r="E165" s="129">
        <v>0</v>
      </c>
      <c r="F165" s="129">
        <v>0</v>
      </c>
      <c r="G165" s="129">
        <v>1191.79</v>
      </c>
      <c r="H165" s="129">
        <v>5042.92</v>
      </c>
      <c r="I165" s="129">
        <v>3881.76</v>
      </c>
      <c r="J165" s="129">
        <v>4145.25</v>
      </c>
      <c r="K165" s="129">
        <v>3702.82</v>
      </c>
      <c r="L165" s="129">
        <v>1505.83</v>
      </c>
      <c r="M165" s="129">
        <v>1336</v>
      </c>
      <c r="N165" s="167">
        <v>20806.370000000003</v>
      </c>
    </row>
    <row r="166" spans="1:14" ht="33" customHeight="1" x14ac:dyDescent="0.2">
      <c r="A166" s="80" t="s">
        <v>297</v>
      </c>
      <c r="B166" s="129">
        <v>0</v>
      </c>
      <c r="C166" s="129">
        <v>0</v>
      </c>
      <c r="D166" s="129">
        <v>0</v>
      </c>
      <c r="E166" s="129">
        <v>0</v>
      </c>
      <c r="F166" s="129">
        <v>0</v>
      </c>
      <c r="G166" s="129">
        <v>0</v>
      </c>
      <c r="H166" s="129">
        <v>0</v>
      </c>
      <c r="I166" s="129">
        <v>0</v>
      </c>
      <c r="J166" s="129">
        <v>0</v>
      </c>
      <c r="K166" s="129">
        <v>0</v>
      </c>
      <c r="L166" s="129">
        <v>0</v>
      </c>
      <c r="M166" s="129">
        <v>0</v>
      </c>
      <c r="N166" s="167">
        <v>0</v>
      </c>
    </row>
    <row r="167" spans="1:14" ht="33" customHeight="1" x14ac:dyDescent="0.2">
      <c r="A167" s="80" t="s">
        <v>298</v>
      </c>
      <c r="B167" s="129">
        <v>0</v>
      </c>
      <c r="C167" s="129">
        <v>0</v>
      </c>
      <c r="D167" s="129">
        <v>0</v>
      </c>
      <c r="E167" s="129">
        <v>0</v>
      </c>
      <c r="F167" s="129">
        <v>0</v>
      </c>
      <c r="G167" s="129">
        <v>0</v>
      </c>
      <c r="H167" s="129">
        <v>0</v>
      </c>
      <c r="I167" s="129">
        <v>0</v>
      </c>
      <c r="J167" s="129">
        <v>0</v>
      </c>
      <c r="K167" s="129">
        <v>0</v>
      </c>
      <c r="L167" s="129">
        <v>0</v>
      </c>
      <c r="M167" s="129">
        <v>0</v>
      </c>
      <c r="N167" s="167">
        <v>0</v>
      </c>
    </row>
    <row r="168" spans="1:14" ht="33" customHeight="1" x14ac:dyDescent="0.2">
      <c r="A168" s="80" t="s">
        <v>299</v>
      </c>
      <c r="B168" s="129">
        <v>0</v>
      </c>
      <c r="C168" s="129">
        <v>0</v>
      </c>
      <c r="D168" s="129">
        <v>0</v>
      </c>
      <c r="E168" s="129">
        <v>0</v>
      </c>
      <c r="F168" s="129">
        <v>0</v>
      </c>
      <c r="G168" s="129">
        <v>0</v>
      </c>
      <c r="H168" s="129">
        <v>0</v>
      </c>
      <c r="I168" s="129">
        <v>0</v>
      </c>
      <c r="J168" s="129">
        <v>0</v>
      </c>
      <c r="K168" s="129">
        <v>0</v>
      </c>
      <c r="L168" s="129">
        <v>0</v>
      </c>
      <c r="M168" s="129">
        <v>0</v>
      </c>
      <c r="N168" s="167">
        <v>0</v>
      </c>
    </row>
    <row r="169" spans="1:14" ht="33" customHeight="1" x14ac:dyDescent="0.2">
      <c r="A169" s="80" t="s">
        <v>300</v>
      </c>
      <c r="B169" s="129">
        <v>0</v>
      </c>
      <c r="C169" s="129">
        <v>0</v>
      </c>
      <c r="D169" s="129">
        <v>0</v>
      </c>
      <c r="E169" s="129">
        <v>0</v>
      </c>
      <c r="F169" s="129">
        <v>0</v>
      </c>
      <c r="G169" s="129">
        <v>0</v>
      </c>
      <c r="H169" s="129">
        <v>0</v>
      </c>
      <c r="I169" s="129">
        <v>0</v>
      </c>
      <c r="J169" s="129">
        <v>0</v>
      </c>
      <c r="K169" s="129">
        <v>0</v>
      </c>
      <c r="L169" s="129">
        <v>0</v>
      </c>
      <c r="M169" s="129">
        <v>0</v>
      </c>
      <c r="N169" s="167">
        <v>0</v>
      </c>
    </row>
    <row r="170" spans="1:14" ht="33" customHeight="1" x14ac:dyDescent="0.2">
      <c r="A170" s="80" t="s">
        <v>301</v>
      </c>
      <c r="B170" s="129">
        <v>0</v>
      </c>
      <c r="C170" s="129">
        <v>0</v>
      </c>
      <c r="D170" s="129">
        <v>0</v>
      </c>
      <c r="E170" s="129">
        <v>0</v>
      </c>
      <c r="F170" s="129">
        <v>0</v>
      </c>
      <c r="G170" s="129">
        <v>0</v>
      </c>
      <c r="H170" s="129">
        <v>0</v>
      </c>
      <c r="I170" s="129">
        <v>0</v>
      </c>
      <c r="J170" s="129">
        <v>0</v>
      </c>
      <c r="K170" s="129">
        <v>0</v>
      </c>
      <c r="L170" s="129">
        <v>0</v>
      </c>
      <c r="M170" s="129">
        <v>0</v>
      </c>
      <c r="N170" s="167">
        <v>0</v>
      </c>
    </row>
    <row r="171" spans="1:14" ht="33" customHeight="1" thickBot="1" x14ac:dyDescent="0.25">
      <c r="A171" s="80" t="s">
        <v>302</v>
      </c>
      <c r="B171" s="129">
        <v>0</v>
      </c>
      <c r="C171" s="129">
        <v>0</v>
      </c>
      <c r="D171" s="129">
        <v>0</v>
      </c>
      <c r="E171" s="129">
        <v>0</v>
      </c>
      <c r="F171" s="129">
        <v>0</v>
      </c>
      <c r="G171" s="129">
        <v>0</v>
      </c>
      <c r="H171" s="129">
        <v>0</v>
      </c>
      <c r="I171" s="129">
        <v>0</v>
      </c>
      <c r="J171" s="129">
        <v>0</v>
      </c>
      <c r="K171" s="129">
        <v>0</v>
      </c>
      <c r="L171" s="129">
        <v>0</v>
      </c>
      <c r="M171" s="129">
        <v>0</v>
      </c>
      <c r="N171" s="167">
        <v>0</v>
      </c>
    </row>
    <row r="172" spans="1:14" ht="33" customHeight="1" thickBot="1" x14ac:dyDescent="0.25">
      <c r="A172" s="132" t="s">
        <v>303</v>
      </c>
      <c r="B172" s="133">
        <v>39790.050000000003</v>
      </c>
      <c r="C172" s="133">
        <v>29492.029999999995</v>
      </c>
      <c r="D172" s="133">
        <v>33713.32</v>
      </c>
      <c r="E172" s="133">
        <v>40107.229999999996</v>
      </c>
      <c r="F172" s="133">
        <v>41844.01</v>
      </c>
      <c r="G172" s="133">
        <v>40397.919999999998</v>
      </c>
      <c r="H172" s="133">
        <v>36877.060000000005</v>
      </c>
      <c r="I172" s="133">
        <v>47951.500000000007</v>
      </c>
      <c r="J172" s="133">
        <v>46172.47</v>
      </c>
      <c r="K172" s="133">
        <v>35321.11</v>
      </c>
      <c r="L172" s="133">
        <v>30445.239999999998</v>
      </c>
      <c r="M172" s="133">
        <v>33660.47</v>
      </c>
      <c r="N172" s="133">
        <v>455772.40999999992</v>
      </c>
    </row>
    <row r="173" spans="1:14" ht="33" customHeight="1" x14ac:dyDescent="0.2">
      <c r="A173" s="80" t="s">
        <v>304</v>
      </c>
      <c r="B173" s="129">
        <v>0</v>
      </c>
      <c r="C173" s="129">
        <v>0</v>
      </c>
      <c r="D173" s="129">
        <v>0</v>
      </c>
      <c r="E173" s="129">
        <v>0</v>
      </c>
      <c r="F173" s="129">
        <v>0</v>
      </c>
      <c r="G173" s="129">
        <v>0</v>
      </c>
      <c r="H173" s="129">
        <v>0</v>
      </c>
      <c r="I173" s="129">
        <v>0</v>
      </c>
      <c r="J173" s="129">
        <v>0</v>
      </c>
      <c r="K173" s="129">
        <v>0</v>
      </c>
      <c r="L173" s="129">
        <v>0</v>
      </c>
      <c r="M173" s="129">
        <v>0</v>
      </c>
      <c r="N173" s="167">
        <v>0</v>
      </c>
    </row>
    <row r="174" spans="1:14" ht="33" customHeight="1" x14ac:dyDescent="0.2">
      <c r="A174" s="80" t="s">
        <v>305</v>
      </c>
      <c r="B174" s="129">
        <v>0</v>
      </c>
      <c r="C174" s="129">
        <v>0</v>
      </c>
      <c r="D174" s="129">
        <v>0</v>
      </c>
      <c r="E174" s="129">
        <v>0</v>
      </c>
      <c r="F174" s="129">
        <v>0</v>
      </c>
      <c r="G174" s="129">
        <v>0</v>
      </c>
      <c r="H174" s="129">
        <v>0</v>
      </c>
      <c r="I174" s="129">
        <v>0</v>
      </c>
      <c r="J174" s="129">
        <v>0</v>
      </c>
      <c r="K174" s="129">
        <v>0</v>
      </c>
      <c r="L174" s="129">
        <v>0</v>
      </c>
      <c r="M174" s="129">
        <v>0</v>
      </c>
      <c r="N174" s="167">
        <v>0</v>
      </c>
    </row>
    <row r="175" spans="1:14" ht="33" customHeight="1" x14ac:dyDescent="0.2">
      <c r="A175" s="80" t="s">
        <v>306</v>
      </c>
      <c r="B175" s="129">
        <v>0</v>
      </c>
      <c r="C175" s="129">
        <v>0</v>
      </c>
      <c r="D175" s="129">
        <v>0</v>
      </c>
      <c r="E175" s="129">
        <v>0</v>
      </c>
      <c r="F175" s="129">
        <v>0</v>
      </c>
      <c r="G175" s="129">
        <v>0</v>
      </c>
      <c r="H175" s="129">
        <v>0</v>
      </c>
      <c r="I175" s="129">
        <v>0</v>
      </c>
      <c r="J175" s="129">
        <v>0</v>
      </c>
      <c r="K175" s="129">
        <v>0</v>
      </c>
      <c r="L175" s="129">
        <v>0</v>
      </c>
      <c r="M175" s="129">
        <v>0</v>
      </c>
      <c r="N175" s="167">
        <v>0</v>
      </c>
    </row>
    <row r="176" spans="1:14" ht="33" customHeight="1" x14ac:dyDescent="0.2">
      <c r="A176" s="80" t="s">
        <v>307</v>
      </c>
      <c r="B176" s="129">
        <v>0</v>
      </c>
      <c r="C176" s="129">
        <v>0</v>
      </c>
      <c r="D176" s="129">
        <v>0</v>
      </c>
      <c r="E176" s="129">
        <v>0</v>
      </c>
      <c r="F176" s="129">
        <v>0</v>
      </c>
      <c r="G176" s="129">
        <v>0</v>
      </c>
      <c r="H176" s="129">
        <v>0</v>
      </c>
      <c r="I176" s="129">
        <v>0</v>
      </c>
      <c r="J176" s="129">
        <v>0</v>
      </c>
      <c r="K176" s="129">
        <v>0</v>
      </c>
      <c r="L176" s="129">
        <v>0</v>
      </c>
      <c r="M176" s="129">
        <v>0</v>
      </c>
      <c r="N176" s="167">
        <v>0</v>
      </c>
    </row>
    <row r="177" spans="1:14" ht="33" customHeight="1" x14ac:dyDescent="0.2">
      <c r="A177" s="80" t="s">
        <v>308</v>
      </c>
      <c r="B177" s="129">
        <v>14540.49</v>
      </c>
      <c r="C177" s="129">
        <v>9345.61</v>
      </c>
      <c r="D177" s="129">
        <v>7680.18</v>
      </c>
      <c r="E177" s="129">
        <v>16572.189999999999</v>
      </c>
      <c r="F177" s="129">
        <v>13242.88</v>
      </c>
      <c r="G177" s="129">
        <v>22280.95</v>
      </c>
      <c r="H177" s="129">
        <v>23453.4</v>
      </c>
      <c r="I177" s="129">
        <v>26804.04</v>
      </c>
      <c r="J177" s="129">
        <v>29077.82</v>
      </c>
      <c r="K177" s="129">
        <v>23827.34</v>
      </c>
      <c r="L177" s="129">
        <v>17157.509999999998</v>
      </c>
      <c r="M177" s="129">
        <v>17985.990000000002</v>
      </c>
      <c r="N177" s="167">
        <v>221968.40000000002</v>
      </c>
    </row>
    <row r="178" spans="1:14" ht="33" customHeight="1" x14ac:dyDescent="0.2">
      <c r="A178" s="80" t="s">
        <v>309</v>
      </c>
      <c r="B178" s="129">
        <v>0</v>
      </c>
      <c r="C178" s="129">
        <v>0</v>
      </c>
      <c r="D178" s="129">
        <v>0</v>
      </c>
      <c r="E178" s="129">
        <v>0</v>
      </c>
      <c r="F178" s="129">
        <v>0</v>
      </c>
      <c r="G178" s="129">
        <v>0</v>
      </c>
      <c r="H178" s="129">
        <v>0</v>
      </c>
      <c r="I178" s="129">
        <v>0</v>
      </c>
      <c r="J178" s="129">
        <v>0</v>
      </c>
      <c r="K178" s="129">
        <v>0</v>
      </c>
      <c r="L178" s="129">
        <v>0</v>
      </c>
      <c r="M178" s="129">
        <v>0</v>
      </c>
      <c r="N178" s="167">
        <v>0</v>
      </c>
    </row>
    <row r="179" spans="1:14" ht="33" customHeight="1" x14ac:dyDescent="0.2">
      <c r="A179" s="80" t="s">
        <v>310</v>
      </c>
      <c r="B179" s="129">
        <v>13079.88</v>
      </c>
      <c r="C179" s="129">
        <v>9520.3799999999992</v>
      </c>
      <c r="D179" s="129">
        <v>16945.93</v>
      </c>
      <c r="E179" s="129">
        <v>15467.15</v>
      </c>
      <c r="F179" s="129">
        <v>16980.7</v>
      </c>
      <c r="G179" s="129">
        <v>8059.86</v>
      </c>
      <c r="H179" s="129">
        <v>2968.72</v>
      </c>
      <c r="I179" s="129">
        <v>9592.2000000000007</v>
      </c>
      <c r="J179" s="129">
        <v>7803.94</v>
      </c>
      <c r="K179" s="129">
        <v>3801.69</v>
      </c>
      <c r="L179" s="129">
        <v>5548.08</v>
      </c>
      <c r="M179" s="129">
        <v>6151.12</v>
      </c>
      <c r="N179" s="167">
        <v>115919.65000000001</v>
      </c>
    </row>
    <row r="180" spans="1:14" ht="33" customHeight="1" x14ac:dyDescent="0.2">
      <c r="A180" s="80" t="s">
        <v>311</v>
      </c>
      <c r="B180" s="129">
        <v>0</v>
      </c>
      <c r="C180" s="129">
        <v>0</v>
      </c>
      <c r="D180" s="129">
        <v>0</v>
      </c>
      <c r="E180" s="129">
        <v>0</v>
      </c>
      <c r="F180" s="129">
        <v>0</v>
      </c>
      <c r="G180" s="129">
        <v>0</v>
      </c>
      <c r="H180" s="129">
        <v>0</v>
      </c>
      <c r="I180" s="129">
        <v>0</v>
      </c>
      <c r="J180" s="129">
        <v>0</v>
      </c>
      <c r="K180" s="129">
        <v>0</v>
      </c>
      <c r="L180" s="129">
        <v>0</v>
      </c>
      <c r="M180" s="129">
        <v>0</v>
      </c>
      <c r="N180" s="167">
        <v>0</v>
      </c>
    </row>
    <row r="181" spans="1:14" ht="33" customHeight="1" x14ac:dyDescent="0.2">
      <c r="A181" s="80" t="s">
        <v>312</v>
      </c>
      <c r="B181" s="129">
        <v>0</v>
      </c>
      <c r="C181" s="129">
        <v>0</v>
      </c>
      <c r="D181" s="129">
        <v>0</v>
      </c>
      <c r="E181" s="129">
        <v>0</v>
      </c>
      <c r="F181" s="129">
        <v>0</v>
      </c>
      <c r="G181" s="129">
        <v>0</v>
      </c>
      <c r="H181" s="129">
        <v>0</v>
      </c>
      <c r="I181" s="129">
        <v>0</v>
      </c>
      <c r="J181" s="129">
        <v>0</v>
      </c>
      <c r="K181" s="129">
        <v>0</v>
      </c>
      <c r="L181" s="129">
        <v>0</v>
      </c>
      <c r="M181" s="129">
        <v>0</v>
      </c>
      <c r="N181" s="167">
        <v>0</v>
      </c>
    </row>
    <row r="182" spans="1:14" ht="33" customHeight="1" x14ac:dyDescent="0.2">
      <c r="A182" s="80" t="s">
        <v>313</v>
      </c>
      <c r="B182" s="129">
        <v>8281.18</v>
      </c>
      <c r="C182" s="129">
        <v>8610.2800000000007</v>
      </c>
      <c r="D182" s="129">
        <v>5818.82</v>
      </c>
      <c r="E182" s="129">
        <v>6717.89</v>
      </c>
      <c r="F182" s="129">
        <v>10540.43</v>
      </c>
      <c r="G182" s="129">
        <v>9787.11</v>
      </c>
      <c r="H182" s="129">
        <v>9644.94</v>
      </c>
      <c r="I182" s="129">
        <v>10745.26</v>
      </c>
      <c r="J182" s="129">
        <v>8750.7099999999991</v>
      </c>
      <c r="K182" s="129">
        <v>6612.08</v>
      </c>
      <c r="L182" s="129">
        <v>7739.65</v>
      </c>
      <c r="M182" s="129">
        <v>9523.36</v>
      </c>
      <c r="N182" s="167">
        <v>102771.70999999999</v>
      </c>
    </row>
    <row r="183" spans="1:14" ht="33" customHeight="1" x14ac:dyDescent="0.2">
      <c r="A183" s="80" t="s">
        <v>314</v>
      </c>
      <c r="B183" s="129">
        <v>1080</v>
      </c>
      <c r="C183" s="129">
        <v>810</v>
      </c>
      <c r="D183" s="129">
        <v>1080</v>
      </c>
      <c r="E183" s="129">
        <v>1350</v>
      </c>
      <c r="F183" s="129">
        <v>1080</v>
      </c>
      <c r="G183" s="129">
        <v>270</v>
      </c>
      <c r="H183" s="129">
        <v>810</v>
      </c>
      <c r="I183" s="129">
        <v>810</v>
      </c>
      <c r="J183" s="129">
        <v>540</v>
      </c>
      <c r="K183" s="129">
        <v>1080</v>
      </c>
      <c r="L183" s="129">
        <v>0</v>
      </c>
      <c r="M183" s="129">
        <v>0</v>
      </c>
      <c r="N183" s="167">
        <v>8910</v>
      </c>
    </row>
    <row r="184" spans="1:14" ht="33" customHeight="1" x14ac:dyDescent="0.2">
      <c r="A184" s="80" t="s">
        <v>315</v>
      </c>
      <c r="B184" s="129">
        <v>2808.5</v>
      </c>
      <c r="C184" s="129">
        <v>1205.76</v>
      </c>
      <c r="D184" s="129">
        <v>2188.39</v>
      </c>
      <c r="E184" s="129">
        <v>0</v>
      </c>
      <c r="F184" s="129">
        <v>0</v>
      </c>
      <c r="G184" s="129">
        <v>0</v>
      </c>
      <c r="H184" s="129">
        <v>0</v>
      </c>
      <c r="I184" s="129">
        <v>0</v>
      </c>
      <c r="J184" s="129">
        <v>0</v>
      </c>
      <c r="K184" s="129">
        <v>0</v>
      </c>
      <c r="L184" s="129">
        <v>0</v>
      </c>
      <c r="M184" s="129">
        <v>0</v>
      </c>
      <c r="N184" s="167">
        <v>6202.65</v>
      </c>
    </row>
    <row r="185" spans="1:14" ht="33" customHeight="1" x14ac:dyDescent="0.2">
      <c r="A185" s="80" t="s">
        <v>316</v>
      </c>
      <c r="B185" s="129">
        <v>0</v>
      </c>
      <c r="C185" s="129">
        <v>0</v>
      </c>
      <c r="D185" s="129">
        <v>0</v>
      </c>
      <c r="E185" s="129">
        <v>0</v>
      </c>
      <c r="F185" s="129">
        <v>0</v>
      </c>
      <c r="G185" s="129">
        <v>0</v>
      </c>
      <c r="H185" s="129">
        <v>0</v>
      </c>
      <c r="I185" s="129">
        <v>0</v>
      </c>
      <c r="J185" s="129">
        <v>0</v>
      </c>
      <c r="K185" s="129">
        <v>0</v>
      </c>
      <c r="L185" s="129">
        <v>0</v>
      </c>
      <c r="M185" s="129">
        <v>0</v>
      </c>
      <c r="N185" s="167">
        <v>0</v>
      </c>
    </row>
    <row r="186" spans="1:14" ht="33" customHeight="1" x14ac:dyDescent="0.2">
      <c r="A186" s="80" t="s">
        <v>317</v>
      </c>
      <c r="B186" s="129">
        <v>0</v>
      </c>
      <c r="C186" s="129">
        <v>0</v>
      </c>
      <c r="D186" s="129">
        <v>0</v>
      </c>
      <c r="E186" s="129">
        <v>0</v>
      </c>
      <c r="F186" s="129">
        <v>0</v>
      </c>
      <c r="G186" s="129">
        <v>0</v>
      </c>
      <c r="H186" s="129">
        <v>0</v>
      </c>
      <c r="I186" s="129">
        <v>0</v>
      </c>
      <c r="J186" s="129">
        <v>0</v>
      </c>
      <c r="K186" s="129">
        <v>0</v>
      </c>
      <c r="L186" s="129">
        <v>0</v>
      </c>
      <c r="M186" s="129">
        <v>0</v>
      </c>
      <c r="N186" s="167">
        <v>0</v>
      </c>
    </row>
    <row r="187" spans="1:14" ht="33" customHeight="1" thickBot="1" x14ac:dyDescent="0.25">
      <c r="A187" s="80" t="s">
        <v>318</v>
      </c>
      <c r="B187" s="129">
        <v>0</v>
      </c>
      <c r="C187" s="129">
        <v>0</v>
      </c>
      <c r="D187" s="129">
        <v>0</v>
      </c>
      <c r="E187" s="129">
        <v>0</v>
      </c>
      <c r="F187" s="129">
        <v>0</v>
      </c>
      <c r="G187" s="129">
        <v>0</v>
      </c>
      <c r="H187" s="129">
        <v>0</v>
      </c>
      <c r="I187" s="129">
        <v>0</v>
      </c>
      <c r="J187" s="129">
        <v>0</v>
      </c>
      <c r="K187" s="129">
        <v>0</v>
      </c>
      <c r="L187" s="129">
        <v>0</v>
      </c>
      <c r="M187" s="129">
        <v>0</v>
      </c>
      <c r="N187" s="167">
        <v>0</v>
      </c>
    </row>
    <row r="188" spans="1:14" ht="33" customHeight="1" thickBot="1" x14ac:dyDescent="0.25">
      <c r="A188" s="132" t="s">
        <v>319</v>
      </c>
      <c r="B188" s="133">
        <v>1490</v>
      </c>
      <c r="C188" s="133">
        <v>2160.6</v>
      </c>
      <c r="D188" s="133">
        <v>2615</v>
      </c>
      <c r="E188" s="133">
        <v>250</v>
      </c>
      <c r="F188" s="133">
        <v>889.80000000000007</v>
      </c>
      <c r="G188" s="133">
        <v>14596.66</v>
      </c>
      <c r="H188" s="133">
        <v>14207</v>
      </c>
      <c r="I188" s="133">
        <v>12507.65</v>
      </c>
      <c r="J188" s="133">
        <v>4556.18</v>
      </c>
      <c r="K188" s="133">
        <v>9961.69</v>
      </c>
      <c r="L188" s="133">
        <v>1178.81</v>
      </c>
      <c r="M188" s="133">
        <v>756.53</v>
      </c>
      <c r="N188" s="133">
        <v>65169.919999999998</v>
      </c>
    </row>
    <row r="189" spans="1:14" ht="33" customHeight="1" x14ac:dyDescent="0.2">
      <c r="A189" s="80" t="s">
        <v>320</v>
      </c>
      <c r="B189" s="129">
        <v>1350</v>
      </c>
      <c r="C189" s="129">
        <v>2060.6</v>
      </c>
      <c r="D189" s="129">
        <v>2615</v>
      </c>
      <c r="E189" s="129">
        <v>250</v>
      </c>
      <c r="F189" s="129">
        <v>745.94</v>
      </c>
      <c r="G189" s="129">
        <v>14432.26</v>
      </c>
      <c r="H189" s="129">
        <v>14007</v>
      </c>
      <c r="I189" s="129">
        <v>12158.26</v>
      </c>
      <c r="J189" s="129">
        <v>3926.52</v>
      </c>
      <c r="K189" s="129">
        <v>9422.11</v>
      </c>
      <c r="L189" s="129">
        <v>347.2</v>
      </c>
      <c r="M189" s="129">
        <v>325</v>
      </c>
      <c r="N189" s="167">
        <v>61639.89</v>
      </c>
    </row>
    <row r="190" spans="1:14" ht="33" customHeight="1" x14ac:dyDescent="0.2">
      <c r="A190" s="80" t="s">
        <v>321</v>
      </c>
      <c r="B190" s="129">
        <v>0</v>
      </c>
      <c r="C190" s="129">
        <v>0</v>
      </c>
      <c r="D190" s="129">
        <v>0</v>
      </c>
      <c r="E190" s="129">
        <v>0</v>
      </c>
      <c r="F190" s="129">
        <v>143.86000000000001</v>
      </c>
      <c r="G190" s="129">
        <v>164.4</v>
      </c>
      <c r="H190" s="129">
        <v>0</v>
      </c>
      <c r="I190" s="129">
        <v>349.39</v>
      </c>
      <c r="J190" s="129">
        <v>629.66</v>
      </c>
      <c r="K190" s="129">
        <v>539.58000000000004</v>
      </c>
      <c r="L190" s="129">
        <v>831.61</v>
      </c>
      <c r="M190" s="129">
        <v>431.53</v>
      </c>
      <c r="N190" s="167">
        <v>3090.0299999999997</v>
      </c>
    </row>
    <row r="191" spans="1:14" ht="33" customHeight="1" x14ac:dyDescent="0.2">
      <c r="A191" s="80" t="s">
        <v>322</v>
      </c>
      <c r="B191" s="129">
        <v>0</v>
      </c>
      <c r="C191" s="129">
        <v>0</v>
      </c>
      <c r="D191" s="129">
        <v>0</v>
      </c>
      <c r="E191" s="129">
        <v>0</v>
      </c>
      <c r="F191" s="129">
        <v>0</v>
      </c>
      <c r="G191" s="129">
        <v>0</v>
      </c>
      <c r="H191" s="129">
        <v>0</v>
      </c>
      <c r="I191" s="129">
        <v>0</v>
      </c>
      <c r="J191" s="129">
        <v>0</v>
      </c>
      <c r="K191" s="129">
        <v>0</v>
      </c>
      <c r="L191" s="129">
        <v>0</v>
      </c>
      <c r="M191" s="129">
        <v>0</v>
      </c>
      <c r="N191" s="167">
        <v>0</v>
      </c>
    </row>
    <row r="192" spans="1:14" ht="33" customHeight="1" x14ac:dyDescent="0.2">
      <c r="A192" s="80" t="s">
        <v>323</v>
      </c>
      <c r="B192" s="129">
        <v>0</v>
      </c>
      <c r="C192" s="129">
        <v>0</v>
      </c>
      <c r="D192" s="129">
        <v>0</v>
      </c>
      <c r="E192" s="129">
        <v>0</v>
      </c>
      <c r="F192" s="129">
        <v>0</v>
      </c>
      <c r="G192" s="129">
        <v>0</v>
      </c>
      <c r="H192" s="129">
        <v>0</v>
      </c>
      <c r="I192" s="129">
        <v>0</v>
      </c>
      <c r="J192" s="129">
        <v>0</v>
      </c>
      <c r="K192" s="129">
        <v>0</v>
      </c>
      <c r="L192" s="129">
        <v>0</v>
      </c>
      <c r="M192" s="129">
        <v>0</v>
      </c>
      <c r="N192" s="167">
        <v>0</v>
      </c>
    </row>
    <row r="193" spans="1:14" ht="33" customHeight="1" x14ac:dyDescent="0.2">
      <c r="A193" s="80" t="s">
        <v>324</v>
      </c>
      <c r="B193" s="129">
        <v>0</v>
      </c>
      <c r="C193" s="129">
        <v>0</v>
      </c>
      <c r="D193" s="129">
        <v>0</v>
      </c>
      <c r="E193" s="129">
        <v>0</v>
      </c>
      <c r="F193" s="129">
        <v>0</v>
      </c>
      <c r="G193" s="129">
        <v>0</v>
      </c>
      <c r="H193" s="129">
        <v>0</v>
      </c>
      <c r="I193" s="129">
        <v>0</v>
      </c>
      <c r="J193" s="129">
        <v>0</v>
      </c>
      <c r="K193" s="129">
        <v>0</v>
      </c>
      <c r="L193" s="129">
        <v>0</v>
      </c>
      <c r="M193" s="129">
        <v>0</v>
      </c>
      <c r="N193" s="167">
        <v>0</v>
      </c>
    </row>
    <row r="194" spans="1:14" ht="33" customHeight="1" thickBot="1" x14ac:dyDescent="0.25">
      <c r="A194" s="80" t="s">
        <v>255</v>
      </c>
      <c r="B194" s="129">
        <v>140</v>
      </c>
      <c r="C194" s="129">
        <v>100</v>
      </c>
      <c r="D194" s="129">
        <v>0</v>
      </c>
      <c r="E194" s="129">
        <v>0</v>
      </c>
      <c r="F194" s="129">
        <v>0</v>
      </c>
      <c r="G194" s="129">
        <v>0</v>
      </c>
      <c r="H194" s="129">
        <v>200</v>
      </c>
      <c r="I194" s="129">
        <v>0</v>
      </c>
      <c r="J194" s="129">
        <v>0</v>
      </c>
      <c r="K194" s="129">
        <v>0</v>
      </c>
      <c r="L194" s="129">
        <v>0</v>
      </c>
      <c r="M194" s="129">
        <v>0</v>
      </c>
      <c r="N194" s="167">
        <v>440</v>
      </c>
    </row>
    <row r="195" spans="1:14" ht="33" customHeight="1" thickBot="1" x14ac:dyDescent="0.25">
      <c r="A195" s="132" t="s">
        <v>325</v>
      </c>
      <c r="B195" s="133">
        <v>87</v>
      </c>
      <c r="C195" s="133">
        <v>3095.85</v>
      </c>
      <c r="D195" s="133">
        <v>4142.0599999999995</v>
      </c>
      <c r="E195" s="133">
        <v>3462.85</v>
      </c>
      <c r="F195" s="133">
        <v>6382.5</v>
      </c>
      <c r="G195" s="133">
        <v>6975.6</v>
      </c>
      <c r="H195" s="133">
        <v>9908.42</v>
      </c>
      <c r="I195" s="133">
        <v>6184.87</v>
      </c>
      <c r="J195" s="133">
        <v>2900</v>
      </c>
      <c r="K195" s="133">
        <v>3230.07</v>
      </c>
      <c r="L195" s="133">
        <v>4136.13</v>
      </c>
      <c r="M195" s="133">
        <v>2486.42</v>
      </c>
      <c r="N195" s="133">
        <v>52991.77</v>
      </c>
    </row>
    <row r="196" spans="1:14" ht="33" customHeight="1" x14ac:dyDescent="0.2">
      <c r="A196" s="80" t="s">
        <v>326</v>
      </c>
      <c r="B196" s="129">
        <v>0</v>
      </c>
      <c r="C196" s="129">
        <v>2428.85</v>
      </c>
      <c r="D196" s="129">
        <v>2728.06</v>
      </c>
      <c r="E196" s="129">
        <v>605.85</v>
      </c>
      <c r="F196" s="129">
        <v>0</v>
      </c>
      <c r="G196" s="129">
        <v>757.1</v>
      </c>
      <c r="H196" s="129">
        <v>1392.92</v>
      </c>
      <c r="I196" s="129">
        <v>661.37</v>
      </c>
      <c r="J196" s="129">
        <v>0</v>
      </c>
      <c r="K196" s="129">
        <v>910.07</v>
      </c>
      <c r="L196" s="129">
        <v>917.13</v>
      </c>
      <c r="M196" s="129">
        <v>427.42</v>
      </c>
      <c r="N196" s="129">
        <v>10828.77</v>
      </c>
    </row>
    <row r="197" spans="1:14" ht="33" customHeight="1" x14ac:dyDescent="0.2">
      <c r="A197" s="80" t="s">
        <v>327</v>
      </c>
      <c r="B197" s="129">
        <v>0</v>
      </c>
      <c r="C197" s="129">
        <v>0</v>
      </c>
      <c r="D197" s="129">
        <v>660</v>
      </c>
      <c r="E197" s="129">
        <v>2515</v>
      </c>
      <c r="F197" s="129">
        <v>4787.5</v>
      </c>
      <c r="G197" s="129">
        <v>4884.5</v>
      </c>
      <c r="H197" s="129">
        <v>4861.5</v>
      </c>
      <c r="I197" s="129">
        <v>1347.5</v>
      </c>
      <c r="J197" s="129">
        <v>0</v>
      </c>
      <c r="K197" s="129">
        <v>0</v>
      </c>
      <c r="L197" s="129">
        <v>0</v>
      </c>
      <c r="M197" s="129">
        <v>0</v>
      </c>
      <c r="N197" s="129">
        <v>19056</v>
      </c>
    </row>
    <row r="198" spans="1:14" ht="33" customHeight="1" x14ac:dyDescent="0.2">
      <c r="A198" s="80" t="s">
        <v>328</v>
      </c>
      <c r="B198" s="129">
        <v>87</v>
      </c>
      <c r="C198" s="129">
        <v>667</v>
      </c>
      <c r="D198" s="129">
        <v>754</v>
      </c>
      <c r="E198" s="129">
        <v>342</v>
      </c>
      <c r="F198" s="129">
        <v>1595</v>
      </c>
      <c r="G198" s="129">
        <v>1334</v>
      </c>
      <c r="H198" s="129">
        <v>3654</v>
      </c>
      <c r="I198" s="129">
        <v>4176</v>
      </c>
      <c r="J198" s="129">
        <v>2900</v>
      </c>
      <c r="K198" s="129">
        <v>2320</v>
      </c>
      <c r="L198" s="129">
        <v>3219</v>
      </c>
      <c r="M198" s="129">
        <v>2059</v>
      </c>
      <c r="N198" s="129">
        <v>23107</v>
      </c>
    </row>
    <row r="199" spans="1:14" ht="33" customHeight="1" thickBot="1" x14ac:dyDescent="0.25">
      <c r="A199" s="80" t="s">
        <v>255</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132" t="s">
        <v>367</v>
      </c>
      <c r="B200" s="133">
        <v>233910.77</v>
      </c>
      <c r="C200" s="133">
        <v>233031.92</v>
      </c>
      <c r="D200" s="133">
        <v>217776.55</v>
      </c>
      <c r="E200" s="133">
        <v>259028.02</v>
      </c>
      <c r="F200" s="133">
        <v>247245.11</v>
      </c>
      <c r="G200" s="133">
        <v>238708.33000000002</v>
      </c>
      <c r="H200" s="133">
        <v>236159.91</v>
      </c>
      <c r="I200" s="133">
        <v>128577.65</v>
      </c>
      <c r="J200" s="133">
        <v>65052.929999999993</v>
      </c>
      <c r="K200" s="133">
        <v>246399.67</v>
      </c>
      <c r="L200" s="133">
        <v>247661.07</v>
      </c>
      <c r="M200" s="133">
        <v>255631</v>
      </c>
      <c r="N200" s="133">
        <v>2609182.9299999997</v>
      </c>
    </row>
    <row r="201" spans="1:14" ht="33" customHeight="1" x14ac:dyDescent="0.2">
      <c r="A201" s="80" t="s">
        <v>330</v>
      </c>
      <c r="B201" s="129">
        <v>15745.11</v>
      </c>
      <c r="C201" s="129">
        <v>10944.65</v>
      </c>
      <c r="D201" s="129">
        <v>17590.080000000002</v>
      </c>
      <c r="E201" s="129">
        <v>8452.19</v>
      </c>
      <c r="F201" s="129">
        <v>11926.47</v>
      </c>
      <c r="G201" s="129">
        <v>9732.93</v>
      </c>
      <c r="H201" s="129">
        <v>13893.03</v>
      </c>
      <c r="I201" s="129">
        <v>8843.24</v>
      </c>
      <c r="J201" s="129">
        <v>9058.61</v>
      </c>
      <c r="K201" s="129">
        <v>13879.18</v>
      </c>
      <c r="L201" s="129">
        <v>15183.92</v>
      </c>
      <c r="M201" s="129">
        <v>17881.8</v>
      </c>
      <c r="N201" s="167">
        <v>153131.21000000002</v>
      </c>
    </row>
    <row r="202" spans="1:14" ht="33" customHeight="1" x14ac:dyDescent="0.2">
      <c r="A202" s="80" t="s">
        <v>331</v>
      </c>
      <c r="B202" s="129">
        <v>2809.35</v>
      </c>
      <c r="C202" s="129">
        <v>12473.01</v>
      </c>
      <c r="D202" s="129">
        <v>25507.86</v>
      </c>
      <c r="E202" s="129">
        <v>23521.34</v>
      </c>
      <c r="F202" s="129">
        <v>10118.56</v>
      </c>
      <c r="G202" s="129">
        <v>26303.64</v>
      </c>
      <c r="H202" s="129">
        <v>20726.71</v>
      </c>
      <c r="I202" s="129">
        <v>19806.849999999999</v>
      </c>
      <c r="J202" s="129">
        <v>16491.23</v>
      </c>
      <c r="K202" s="129">
        <v>12377.57</v>
      </c>
      <c r="L202" s="129">
        <v>0</v>
      </c>
      <c r="M202" s="129">
        <v>10937.6</v>
      </c>
      <c r="N202" s="167">
        <v>181073.72000000003</v>
      </c>
    </row>
    <row r="203" spans="1:14" ht="33" customHeight="1" x14ac:dyDescent="0.2">
      <c r="A203" s="80" t="s">
        <v>332</v>
      </c>
      <c r="B203" s="129">
        <v>0</v>
      </c>
      <c r="C203" s="129">
        <v>0</v>
      </c>
      <c r="D203" s="129">
        <v>0</v>
      </c>
      <c r="E203" s="129">
        <v>0</v>
      </c>
      <c r="F203" s="129">
        <v>0</v>
      </c>
      <c r="G203" s="129">
        <v>0</v>
      </c>
      <c r="H203" s="129">
        <v>0</v>
      </c>
      <c r="I203" s="129">
        <v>0</v>
      </c>
      <c r="J203" s="129">
        <v>0</v>
      </c>
      <c r="K203" s="129">
        <v>0</v>
      </c>
      <c r="L203" s="129">
        <v>0</v>
      </c>
      <c r="M203" s="129">
        <v>0</v>
      </c>
      <c r="N203" s="167">
        <v>0</v>
      </c>
    </row>
    <row r="204" spans="1:14" ht="33" customHeight="1" x14ac:dyDescent="0.2">
      <c r="A204" s="80" t="s">
        <v>333</v>
      </c>
      <c r="B204" s="129">
        <v>0</v>
      </c>
      <c r="C204" s="129">
        <v>0</v>
      </c>
      <c r="D204" s="129">
        <v>0</v>
      </c>
      <c r="E204" s="129">
        <v>0</v>
      </c>
      <c r="F204" s="129">
        <v>0</v>
      </c>
      <c r="G204" s="129">
        <v>0</v>
      </c>
      <c r="H204" s="129">
        <v>0</v>
      </c>
      <c r="I204" s="129">
        <v>0</v>
      </c>
      <c r="J204" s="129">
        <v>0</v>
      </c>
      <c r="K204" s="129">
        <v>0</v>
      </c>
      <c r="L204" s="129">
        <v>0</v>
      </c>
      <c r="M204" s="129">
        <v>0</v>
      </c>
      <c r="N204" s="167">
        <v>0</v>
      </c>
    </row>
    <row r="205" spans="1:14" ht="33" customHeight="1" x14ac:dyDescent="0.2">
      <c r="A205" s="80" t="s">
        <v>334</v>
      </c>
      <c r="B205" s="129">
        <v>0</v>
      </c>
      <c r="C205" s="129">
        <v>0</v>
      </c>
      <c r="D205" s="129">
        <v>0</v>
      </c>
      <c r="E205" s="129">
        <v>0</v>
      </c>
      <c r="F205" s="129">
        <v>0</v>
      </c>
      <c r="G205" s="129">
        <v>0</v>
      </c>
      <c r="H205" s="129">
        <v>0</v>
      </c>
      <c r="I205" s="129">
        <v>0</v>
      </c>
      <c r="J205" s="129">
        <v>0</v>
      </c>
      <c r="K205" s="129">
        <v>0</v>
      </c>
      <c r="L205" s="129">
        <v>0</v>
      </c>
      <c r="M205" s="129">
        <v>0</v>
      </c>
      <c r="N205" s="167">
        <v>0</v>
      </c>
    </row>
    <row r="206" spans="1:14" ht="33" customHeight="1" x14ac:dyDescent="0.2">
      <c r="A206" s="80" t="s">
        <v>335</v>
      </c>
      <c r="B206" s="129">
        <v>215356.31</v>
      </c>
      <c r="C206" s="129">
        <v>209614.26</v>
      </c>
      <c r="D206" s="129">
        <v>174678.61</v>
      </c>
      <c r="E206" s="129">
        <v>227054.49</v>
      </c>
      <c r="F206" s="129">
        <v>225200.08</v>
      </c>
      <c r="G206" s="129">
        <v>202671.76</v>
      </c>
      <c r="H206" s="129">
        <v>201540.17</v>
      </c>
      <c r="I206" s="129">
        <v>99927.56</v>
      </c>
      <c r="J206" s="129">
        <v>39503.089999999997</v>
      </c>
      <c r="K206" s="129">
        <v>220142.92</v>
      </c>
      <c r="L206" s="129">
        <v>232477.15</v>
      </c>
      <c r="M206" s="129">
        <v>226811.6</v>
      </c>
      <c r="N206" s="167">
        <v>2274978</v>
      </c>
    </row>
    <row r="207" spans="1:14" ht="33" customHeight="1" x14ac:dyDescent="0.2">
      <c r="A207" s="80" t="s">
        <v>334</v>
      </c>
      <c r="B207" s="129">
        <v>0</v>
      </c>
      <c r="C207" s="129">
        <v>0</v>
      </c>
      <c r="D207" s="129">
        <v>0</v>
      </c>
      <c r="E207" s="129">
        <v>0</v>
      </c>
      <c r="F207" s="129">
        <v>0</v>
      </c>
      <c r="G207" s="129">
        <v>0</v>
      </c>
      <c r="H207" s="129">
        <v>0</v>
      </c>
      <c r="I207" s="129">
        <v>0</v>
      </c>
      <c r="J207" s="129">
        <v>0</v>
      </c>
      <c r="K207" s="129">
        <v>0</v>
      </c>
      <c r="L207" s="129">
        <v>0</v>
      </c>
      <c r="M207" s="129">
        <v>0</v>
      </c>
      <c r="N207" s="167">
        <v>0</v>
      </c>
    </row>
    <row r="208" spans="1:14" ht="33" customHeight="1" thickBot="1" x14ac:dyDescent="0.25">
      <c r="A208" s="80" t="s">
        <v>255</v>
      </c>
      <c r="B208" s="129">
        <v>0</v>
      </c>
      <c r="C208" s="129">
        <v>0</v>
      </c>
      <c r="D208" s="129">
        <v>0</v>
      </c>
      <c r="E208" s="129">
        <v>0</v>
      </c>
      <c r="F208" s="129">
        <v>0</v>
      </c>
      <c r="G208" s="129">
        <v>0</v>
      </c>
      <c r="H208" s="129">
        <v>0</v>
      </c>
      <c r="I208" s="129">
        <v>0</v>
      </c>
      <c r="J208" s="129">
        <v>0</v>
      </c>
      <c r="K208" s="129">
        <v>0</v>
      </c>
      <c r="L208" s="129">
        <v>0</v>
      </c>
      <c r="M208" s="129">
        <v>0</v>
      </c>
      <c r="N208" s="167">
        <v>0</v>
      </c>
    </row>
    <row r="209" spans="1:14" ht="33" customHeight="1" thickBot="1" x14ac:dyDescent="0.25">
      <c r="A209" s="132" t="s">
        <v>336</v>
      </c>
      <c r="B209" s="133">
        <v>0</v>
      </c>
      <c r="C209" s="133">
        <v>0</v>
      </c>
      <c r="D209" s="133">
        <v>0</v>
      </c>
      <c r="E209" s="133">
        <v>0</v>
      </c>
      <c r="F209" s="133">
        <v>0</v>
      </c>
      <c r="G209" s="133">
        <v>0</v>
      </c>
      <c r="H209" s="133">
        <v>0</v>
      </c>
      <c r="I209" s="133">
        <v>0</v>
      </c>
      <c r="J209" s="133">
        <v>0</v>
      </c>
      <c r="K209" s="133">
        <v>0</v>
      </c>
      <c r="L209" s="133">
        <v>0</v>
      </c>
      <c r="M209" s="133">
        <v>0</v>
      </c>
      <c r="N209" s="133">
        <v>0</v>
      </c>
    </row>
    <row r="210" spans="1:14" ht="33" customHeight="1" x14ac:dyDescent="0.2">
      <c r="A210" s="80" t="s">
        <v>337</v>
      </c>
      <c r="B210" s="129">
        <v>0</v>
      </c>
      <c r="C210" s="129">
        <v>0</v>
      </c>
      <c r="D210" s="129">
        <v>0</v>
      </c>
      <c r="E210" s="129">
        <v>0</v>
      </c>
      <c r="F210" s="129">
        <v>0</v>
      </c>
      <c r="G210" s="129">
        <v>0</v>
      </c>
      <c r="H210" s="129">
        <v>0</v>
      </c>
      <c r="I210" s="129">
        <v>0</v>
      </c>
      <c r="J210" s="129">
        <v>0</v>
      </c>
      <c r="K210" s="129">
        <v>0</v>
      </c>
      <c r="L210" s="129">
        <v>0</v>
      </c>
      <c r="M210" s="129">
        <v>0</v>
      </c>
      <c r="N210" s="167">
        <v>0</v>
      </c>
    </row>
    <row r="211" spans="1:14" ht="33" customHeight="1" x14ac:dyDescent="0.2">
      <c r="A211" s="80" t="s">
        <v>338</v>
      </c>
      <c r="B211" s="129">
        <v>0</v>
      </c>
      <c r="C211" s="129">
        <v>0</v>
      </c>
      <c r="D211" s="129">
        <v>0</v>
      </c>
      <c r="E211" s="129">
        <v>0</v>
      </c>
      <c r="F211" s="129">
        <v>0</v>
      </c>
      <c r="G211" s="129">
        <v>0</v>
      </c>
      <c r="H211" s="129">
        <v>0</v>
      </c>
      <c r="I211" s="129">
        <v>0</v>
      </c>
      <c r="J211" s="129">
        <v>0</v>
      </c>
      <c r="K211" s="129">
        <v>0</v>
      </c>
      <c r="L211" s="129">
        <v>0</v>
      </c>
      <c r="M211" s="129">
        <v>0</v>
      </c>
      <c r="N211" s="167">
        <v>0</v>
      </c>
    </row>
    <row r="212" spans="1:14" ht="33" customHeight="1" thickBot="1" x14ac:dyDescent="0.25">
      <c r="A212" s="80" t="s">
        <v>255</v>
      </c>
      <c r="B212" s="129">
        <v>0</v>
      </c>
      <c r="C212" s="129">
        <v>0</v>
      </c>
      <c r="D212" s="129">
        <v>0</v>
      </c>
      <c r="E212" s="129">
        <v>0</v>
      </c>
      <c r="F212" s="129">
        <v>0</v>
      </c>
      <c r="G212" s="129">
        <v>0</v>
      </c>
      <c r="H212" s="129">
        <v>0</v>
      </c>
      <c r="I212" s="129">
        <v>0</v>
      </c>
      <c r="J212" s="129">
        <v>0</v>
      </c>
      <c r="K212" s="129">
        <v>0</v>
      </c>
      <c r="L212" s="129">
        <v>0</v>
      </c>
      <c r="M212" s="129">
        <v>0</v>
      </c>
      <c r="N212" s="167">
        <v>0</v>
      </c>
    </row>
    <row r="213" spans="1:14" ht="33" customHeight="1" thickBot="1" x14ac:dyDescent="0.25">
      <c r="A213" s="132" t="s">
        <v>339</v>
      </c>
      <c r="B213" s="133">
        <v>0</v>
      </c>
      <c r="C213" s="133">
        <v>0</v>
      </c>
      <c r="D213" s="133">
        <v>0</v>
      </c>
      <c r="E213" s="133">
        <v>0</v>
      </c>
      <c r="F213" s="133">
        <v>0</v>
      </c>
      <c r="G213" s="133">
        <v>0</v>
      </c>
      <c r="H213" s="133">
        <v>0</v>
      </c>
      <c r="I213" s="133">
        <v>0</v>
      </c>
      <c r="J213" s="133">
        <v>0</v>
      </c>
      <c r="K213" s="133">
        <v>0</v>
      </c>
      <c r="L213" s="133">
        <v>0</v>
      </c>
      <c r="M213" s="133">
        <v>0</v>
      </c>
      <c r="N213" s="133">
        <v>0</v>
      </c>
    </row>
    <row r="214" spans="1:14" ht="33" customHeight="1" thickBot="1" x14ac:dyDescent="0.25">
      <c r="A214" s="81" t="s">
        <v>339</v>
      </c>
      <c r="B214" s="138">
        <v>0</v>
      </c>
      <c r="C214" s="138">
        <v>0</v>
      </c>
      <c r="D214" s="138">
        <v>0</v>
      </c>
      <c r="E214" s="138">
        <v>0</v>
      </c>
      <c r="F214" s="138">
        <v>0</v>
      </c>
      <c r="G214" s="138">
        <v>0</v>
      </c>
      <c r="H214" s="138">
        <v>0</v>
      </c>
      <c r="I214" s="138">
        <v>0</v>
      </c>
      <c r="J214" s="138">
        <v>0</v>
      </c>
      <c r="K214" s="138">
        <v>0</v>
      </c>
      <c r="L214" s="138">
        <v>0</v>
      </c>
      <c r="M214" s="138">
        <v>0</v>
      </c>
      <c r="N214" s="168">
        <v>0</v>
      </c>
    </row>
    <row r="215" spans="1:14" ht="33" customHeight="1" thickBot="1" x14ac:dyDescent="0.25">
      <c r="A215" s="169" t="s">
        <v>250</v>
      </c>
      <c r="B215" s="141">
        <v>556753.22</v>
      </c>
      <c r="C215" s="141">
        <v>535324.10999999987</v>
      </c>
      <c r="D215" s="141">
        <v>570263.86</v>
      </c>
      <c r="E215" s="141">
        <v>633572.64</v>
      </c>
      <c r="F215" s="141">
        <v>634268.60999999987</v>
      </c>
      <c r="G215" s="141">
        <v>705625.75999999989</v>
      </c>
      <c r="H215" s="141">
        <v>675609.40999999992</v>
      </c>
      <c r="I215" s="141">
        <v>588082.39</v>
      </c>
      <c r="J215" s="141">
        <v>397915.04</v>
      </c>
      <c r="K215" s="141">
        <v>648792.50999999989</v>
      </c>
      <c r="L215" s="141">
        <v>593536.84</v>
      </c>
      <c r="M215" s="141">
        <v>574377.31000000006</v>
      </c>
      <c r="N215" s="141">
        <v>7114121.6999999993</v>
      </c>
    </row>
    <row r="216" spans="1:14" ht="33" customHeight="1" x14ac:dyDescent="0.2"/>
    <row r="217" spans="1:14" ht="33" customHeight="1" x14ac:dyDescent="0.2">
      <c r="A217" s="85"/>
    </row>
    <row r="218" spans="1:14" ht="33" customHeight="1" x14ac:dyDescent="0.2">
      <c r="A218" s="220" t="s">
        <v>419</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24" t="s">
        <v>237</v>
      </c>
      <c r="B220" s="125" t="s">
        <v>238</v>
      </c>
      <c r="C220" s="125" t="s">
        <v>239</v>
      </c>
      <c r="D220" s="125" t="s">
        <v>240</v>
      </c>
      <c r="E220" s="125" t="s">
        <v>241</v>
      </c>
      <c r="F220" s="125" t="s">
        <v>242</v>
      </c>
      <c r="G220" s="125" t="s">
        <v>243</v>
      </c>
      <c r="H220" s="125" t="s">
        <v>244</v>
      </c>
      <c r="I220" s="125" t="s">
        <v>245</v>
      </c>
      <c r="J220" s="125" t="s">
        <v>246</v>
      </c>
      <c r="K220" s="125" t="s">
        <v>247</v>
      </c>
      <c r="L220" s="125" t="s">
        <v>248</v>
      </c>
      <c r="M220" s="125" t="s">
        <v>249</v>
      </c>
      <c r="N220" s="126" t="s">
        <v>250</v>
      </c>
    </row>
    <row r="221" spans="1:14" ht="33" customHeight="1" thickBot="1" x14ac:dyDescent="0.25">
      <c r="A221" s="132" t="s">
        <v>251</v>
      </c>
      <c r="B221" s="133">
        <v>0</v>
      </c>
      <c r="C221" s="133">
        <v>0</v>
      </c>
      <c r="D221" s="133">
        <v>0</v>
      </c>
      <c r="E221" s="133">
        <v>0</v>
      </c>
      <c r="F221" s="133">
        <v>0</v>
      </c>
      <c r="G221" s="133">
        <v>0</v>
      </c>
      <c r="H221" s="133">
        <v>0</v>
      </c>
      <c r="I221" s="133">
        <v>0</v>
      </c>
      <c r="J221" s="133">
        <v>0</v>
      </c>
      <c r="K221" s="133">
        <v>0</v>
      </c>
      <c r="L221" s="133">
        <v>0</v>
      </c>
      <c r="M221" s="133">
        <v>0</v>
      </c>
      <c r="N221" s="133">
        <v>0</v>
      </c>
    </row>
    <row r="222" spans="1:14" ht="33" customHeight="1" x14ac:dyDescent="0.2">
      <c r="A222" s="77" t="s">
        <v>252</v>
      </c>
      <c r="B222" s="129">
        <v>0</v>
      </c>
      <c r="C222" s="129">
        <v>0</v>
      </c>
      <c r="D222" s="129">
        <v>0</v>
      </c>
      <c r="E222" s="129">
        <v>0</v>
      </c>
      <c r="F222" s="129">
        <v>0</v>
      </c>
      <c r="G222" s="129">
        <v>0</v>
      </c>
      <c r="H222" s="129">
        <v>0</v>
      </c>
      <c r="I222" s="129">
        <v>0</v>
      </c>
      <c r="J222" s="129">
        <v>0</v>
      </c>
      <c r="K222" s="129">
        <v>0</v>
      </c>
      <c r="L222" s="129">
        <v>0</v>
      </c>
      <c r="M222" s="129">
        <v>0</v>
      </c>
      <c r="N222" s="131">
        <v>0</v>
      </c>
    </row>
    <row r="223" spans="1:14" ht="33" customHeight="1" x14ac:dyDescent="0.2">
      <c r="A223" s="77" t="s">
        <v>234</v>
      </c>
      <c r="B223" s="129">
        <v>0</v>
      </c>
      <c r="C223" s="129">
        <v>0</v>
      </c>
      <c r="D223" s="129">
        <v>0</v>
      </c>
      <c r="E223" s="129">
        <v>0</v>
      </c>
      <c r="F223" s="129">
        <v>0</v>
      </c>
      <c r="G223" s="129">
        <v>0</v>
      </c>
      <c r="H223" s="129">
        <v>0</v>
      </c>
      <c r="I223" s="129">
        <v>0</v>
      </c>
      <c r="J223" s="129">
        <v>0</v>
      </c>
      <c r="K223" s="129">
        <v>0</v>
      </c>
      <c r="L223" s="129">
        <v>0</v>
      </c>
      <c r="M223" s="129">
        <v>0</v>
      </c>
      <c r="N223" s="131">
        <v>0</v>
      </c>
    </row>
    <row r="224" spans="1:14" ht="33" customHeight="1" x14ac:dyDescent="0.2">
      <c r="A224" s="77" t="s">
        <v>253</v>
      </c>
      <c r="B224" s="129">
        <v>0</v>
      </c>
      <c r="C224" s="129">
        <v>0</v>
      </c>
      <c r="D224" s="129">
        <v>0</v>
      </c>
      <c r="E224" s="129">
        <v>0</v>
      </c>
      <c r="F224" s="129">
        <v>0</v>
      </c>
      <c r="G224" s="129">
        <v>0</v>
      </c>
      <c r="H224" s="129">
        <v>0</v>
      </c>
      <c r="I224" s="129">
        <v>0</v>
      </c>
      <c r="J224" s="129">
        <v>0</v>
      </c>
      <c r="K224" s="129">
        <v>0</v>
      </c>
      <c r="L224" s="129">
        <v>0</v>
      </c>
      <c r="M224" s="129">
        <v>0</v>
      </c>
      <c r="N224" s="131">
        <v>0</v>
      </c>
    </row>
    <row r="225" spans="1:14" ht="33" customHeight="1" x14ac:dyDescent="0.2">
      <c r="A225" s="78" t="s">
        <v>254</v>
      </c>
      <c r="B225" s="129">
        <v>0</v>
      </c>
      <c r="C225" s="129">
        <v>0</v>
      </c>
      <c r="D225" s="129">
        <v>0</v>
      </c>
      <c r="E225" s="129">
        <v>0</v>
      </c>
      <c r="F225" s="129">
        <v>0</v>
      </c>
      <c r="G225" s="129">
        <v>0</v>
      </c>
      <c r="H225" s="129">
        <v>0</v>
      </c>
      <c r="I225" s="129">
        <v>0</v>
      </c>
      <c r="J225" s="129">
        <v>0</v>
      </c>
      <c r="K225" s="129">
        <v>0</v>
      </c>
      <c r="L225" s="129">
        <v>0</v>
      </c>
      <c r="M225" s="129">
        <v>0</v>
      </c>
      <c r="N225" s="131">
        <v>0</v>
      </c>
    </row>
    <row r="226" spans="1:14" ht="33" customHeight="1" thickBot="1" x14ac:dyDescent="0.25">
      <c r="A226" s="79" t="s">
        <v>255</v>
      </c>
      <c r="B226" s="131">
        <v>0</v>
      </c>
      <c r="C226" s="131">
        <v>0</v>
      </c>
      <c r="D226" s="131">
        <v>0</v>
      </c>
      <c r="E226" s="131">
        <v>0</v>
      </c>
      <c r="F226" s="131">
        <v>0</v>
      </c>
      <c r="G226" s="131">
        <v>0</v>
      </c>
      <c r="H226" s="131">
        <v>0</v>
      </c>
      <c r="I226" s="131">
        <v>0</v>
      </c>
      <c r="J226" s="131">
        <v>0</v>
      </c>
      <c r="K226" s="131">
        <v>0</v>
      </c>
      <c r="L226" s="131">
        <v>0</v>
      </c>
      <c r="M226" s="131">
        <v>0</v>
      </c>
      <c r="N226" s="131">
        <v>0</v>
      </c>
    </row>
    <row r="227" spans="1:14" ht="33" customHeight="1" thickBot="1" x14ac:dyDescent="0.25">
      <c r="A227" s="132" t="s">
        <v>256</v>
      </c>
      <c r="B227" s="133">
        <v>0</v>
      </c>
      <c r="C227" s="133">
        <v>0</v>
      </c>
      <c r="D227" s="133">
        <v>0</v>
      </c>
      <c r="E227" s="133">
        <v>0</v>
      </c>
      <c r="F227" s="133">
        <v>0</v>
      </c>
      <c r="G227" s="133">
        <v>0</v>
      </c>
      <c r="H227" s="133">
        <v>0</v>
      </c>
      <c r="I227" s="133">
        <v>0</v>
      </c>
      <c r="J227" s="133">
        <v>0</v>
      </c>
      <c r="K227" s="133">
        <v>0</v>
      </c>
      <c r="L227" s="133">
        <v>0</v>
      </c>
      <c r="M227" s="133">
        <v>0</v>
      </c>
      <c r="N227" s="133">
        <v>0</v>
      </c>
    </row>
    <row r="228" spans="1:14" ht="33" customHeight="1" x14ac:dyDescent="0.2">
      <c r="A228" s="80" t="s">
        <v>257</v>
      </c>
      <c r="B228" s="129">
        <v>0</v>
      </c>
      <c r="C228" s="129">
        <v>0</v>
      </c>
      <c r="D228" s="129">
        <v>0</v>
      </c>
      <c r="E228" s="129">
        <v>0</v>
      </c>
      <c r="F228" s="129">
        <v>0</v>
      </c>
      <c r="G228" s="129">
        <v>0</v>
      </c>
      <c r="H228" s="129">
        <v>0</v>
      </c>
      <c r="I228" s="129">
        <v>0</v>
      </c>
      <c r="J228" s="129">
        <v>0</v>
      </c>
      <c r="K228" s="129">
        <v>0</v>
      </c>
      <c r="L228" s="129">
        <v>0</v>
      </c>
      <c r="M228" s="129">
        <v>0</v>
      </c>
      <c r="N228" s="131">
        <v>0</v>
      </c>
    </row>
    <row r="229" spans="1:14" ht="33" customHeight="1" x14ac:dyDescent="0.2">
      <c r="A229" s="80" t="s">
        <v>258</v>
      </c>
      <c r="B229" s="129">
        <v>0</v>
      </c>
      <c r="C229" s="129">
        <v>0</v>
      </c>
      <c r="D229" s="129">
        <v>0</v>
      </c>
      <c r="E229" s="129">
        <v>0</v>
      </c>
      <c r="F229" s="129">
        <v>0</v>
      </c>
      <c r="G229" s="129">
        <v>0</v>
      </c>
      <c r="H229" s="129">
        <v>0</v>
      </c>
      <c r="I229" s="129">
        <v>0</v>
      </c>
      <c r="J229" s="129">
        <v>0</v>
      </c>
      <c r="K229" s="129">
        <v>0</v>
      </c>
      <c r="L229" s="129">
        <v>0</v>
      </c>
      <c r="M229" s="129">
        <v>0</v>
      </c>
      <c r="N229" s="131">
        <v>0</v>
      </c>
    </row>
    <row r="230" spans="1:14" ht="33" customHeight="1" x14ac:dyDescent="0.2">
      <c r="A230" s="80" t="s">
        <v>259</v>
      </c>
      <c r="B230" s="129">
        <v>0</v>
      </c>
      <c r="C230" s="129">
        <v>0</v>
      </c>
      <c r="D230" s="129">
        <v>0</v>
      </c>
      <c r="E230" s="129">
        <v>0</v>
      </c>
      <c r="F230" s="129">
        <v>0</v>
      </c>
      <c r="G230" s="129">
        <v>0</v>
      </c>
      <c r="H230" s="129">
        <v>0</v>
      </c>
      <c r="I230" s="129">
        <v>0</v>
      </c>
      <c r="J230" s="129">
        <v>0</v>
      </c>
      <c r="K230" s="129">
        <v>0</v>
      </c>
      <c r="L230" s="129">
        <v>0</v>
      </c>
      <c r="M230" s="129">
        <v>0</v>
      </c>
      <c r="N230" s="131">
        <v>0</v>
      </c>
    </row>
    <row r="231" spans="1:14" ht="33" customHeight="1" x14ac:dyDescent="0.2">
      <c r="A231" s="80" t="s">
        <v>260</v>
      </c>
      <c r="B231" s="129">
        <v>0</v>
      </c>
      <c r="C231" s="129">
        <v>0</v>
      </c>
      <c r="D231" s="129">
        <v>0</v>
      </c>
      <c r="E231" s="129">
        <v>0</v>
      </c>
      <c r="F231" s="129">
        <v>0</v>
      </c>
      <c r="G231" s="129">
        <v>0</v>
      </c>
      <c r="H231" s="129">
        <v>0</v>
      </c>
      <c r="I231" s="129">
        <v>0</v>
      </c>
      <c r="J231" s="129">
        <v>0</v>
      </c>
      <c r="K231" s="129">
        <v>0</v>
      </c>
      <c r="L231" s="129">
        <v>0</v>
      </c>
      <c r="M231" s="129">
        <v>0</v>
      </c>
      <c r="N231" s="131">
        <v>0</v>
      </c>
    </row>
    <row r="232" spans="1:14" ht="33" customHeight="1" x14ac:dyDescent="0.2">
      <c r="A232" s="80" t="s">
        <v>261</v>
      </c>
      <c r="B232" s="129">
        <v>0</v>
      </c>
      <c r="C232" s="129">
        <v>0</v>
      </c>
      <c r="D232" s="129">
        <v>0</v>
      </c>
      <c r="E232" s="129">
        <v>0</v>
      </c>
      <c r="F232" s="129">
        <v>0</v>
      </c>
      <c r="G232" s="129">
        <v>0</v>
      </c>
      <c r="H232" s="129">
        <v>0</v>
      </c>
      <c r="I232" s="129">
        <v>0</v>
      </c>
      <c r="J232" s="129">
        <v>0</v>
      </c>
      <c r="K232" s="129">
        <v>0</v>
      </c>
      <c r="L232" s="129">
        <v>0</v>
      </c>
      <c r="M232" s="129">
        <v>0</v>
      </c>
      <c r="N232" s="131">
        <v>0</v>
      </c>
    </row>
    <row r="233" spans="1:14" ht="33" customHeight="1" thickBot="1" x14ac:dyDescent="0.25">
      <c r="A233" s="80" t="s">
        <v>262</v>
      </c>
      <c r="B233" s="129">
        <v>0</v>
      </c>
      <c r="C233" s="129">
        <v>0</v>
      </c>
      <c r="D233" s="129">
        <v>0</v>
      </c>
      <c r="E233" s="129">
        <v>0</v>
      </c>
      <c r="F233" s="129">
        <v>0</v>
      </c>
      <c r="G233" s="129">
        <v>0</v>
      </c>
      <c r="H233" s="129">
        <v>0</v>
      </c>
      <c r="I233" s="129">
        <v>0</v>
      </c>
      <c r="J233" s="129">
        <v>0</v>
      </c>
      <c r="K233" s="129">
        <v>0</v>
      </c>
      <c r="L233" s="129">
        <v>0</v>
      </c>
      <c r="M233" s="129">
        <v>0</v>
      </c>
      <c r="N233" s="131">
        <v>0</v>
      </c>
    </row>
    <row r="234" spans="1:14" ht="33" customHeight="1" thickBot="1" x14ac:dyDescent="0.25">
      <c r="A234" s="132" t="s">
        <v>263</v>
      </c>
      <c r="B234" s="133">
        <v>0</v>
      </c>
      <c r="C234" s="133">
        <v>0</v>
      </c>
      <c r="D234" s="133">
        <v>0</v>
      </c>
      <c r="E234" s="133">
        <v>0</v>
      </c>
      <c r="F234" s="133">
        <v>0</v>
      </c>
      <c r="G234" s="133">
        <v>0</v>
      </c>
      <c r="H234" s="133">
        <v>0</v>
      </c>
      <c r="I234" s="133">
        <v>0</v>
      </c>
      <c r="J234" s="133">
        <v>0</v>
      </c>
      <c r="K234" s="133">
        <v>0</v>
      </c>
      <c r="L234" s="133">
        <v>0</v>
      </c>
      <c r="M234" s="133">
        <v>0</v>
      </c>
      <c r="N234" s="133">
        <v>0</v>
      </c>
    </row>
    <row r="235" spans="1:14" ht="33" customHeight="1" x14ac:dyDescent="0.2">
      <c r="A235" s="80" t="s">
        <v>264</v>
      </c>
      <c r="B235" s="129">
        <v>0</v>
      </c>
      <c r="C235" s="129">
        <v>0</v>
      </c>
      <c r="D235" s="129">
        <v>0</v>
      </c>
      <c r="E235" s="129">
        <v>0</v>
      </c>
      <c r="F235" s="129">
        <v>0</v>
      </c>
      <c r="G235" s="129">
        <v>0</v>
      </c>
      <c r="H235" s="129">
        <v>0</v>
      </c>
      <c r="I235" s="129">
        <v>0</v>
      </c>
      <c r="J235" s="129">
        <v>0</v>
      </c>
      <c r="K235" s="129">
        <v>0</v>
      </c>
      <c r="L235" s="129">
        <v>0</v>
      </c>
      <c r="M235" s="129">
        <v>0</v>
      </c>
      <c r="N235" s="131">
        <v>0</v>
      </c>
    </row>
    <row r="236" spans="1:14" ht="33" customHeight="1" x14ac:dyDescent="0.2">
      <c r="A236" s="80" t="s">
        <v>265</v>
      </c>
      <c r="B236" s="129">
        <v>0</v>
      </c>
      <c r="C236" s="129">
        <v>0</v>
      </c>
      <c r="D236" s="129">
        <v>0</v>
      </c>
      <c r="E236" s="129">
        <v>0</v>
      </c>
      <c r="F236" s="129">
        <v>0</v>
      </c>
      <c r="G236" s="129">
        <v>0</v>
      </c>
      <c r="H236" s="129">
        <v>0</v>
      </c>
      <c r="I236" s="129">
        <v>0</v>
      </c>
      <c r="J236" s="129">
        <v>0</v>
      </c>
      <c r="K236" s="129">
        <v>0</v>
      </c>
      <c r="L236" s="129">
        <v>0</v>
      </c>
      <c r="M236" s="129">
        <v>0</v>
      </c>
      <c r="N236" s="131">
        <v>0</v>
      </c>
    </row>
    <row r="237" spans="1:14" ht="33" customHeight="1" x14ac:dyDescent="0.2">
      <c r="A237" s="80" t="s">
        <v>266</v>
      </c>
      <c r="B237" s="129">
        <v>0</v>
      </c>
      <c r="C237" s="129">
        <v>0</v>
      </c>
      <c r="D237" s="129">
        <v>0</v>
      </c>
      <c r="E237" s="129">
        <v>0</v>
      </c>
      <c r="F237" s="129">
        <v>0</v>
      </c>
      <c r="G237" s="129">
        <v>0</v>
      </c>
      <c r="H237" s="129">
        <v>0</v>
      </c>
      <c r="I237" s="129">
        <v>0</v>
      </c>
      <c r="J237" s="129">
        <v>0</v>
      </c>
      <c r="K237" s="129">
        <v>0</v>
      </c>
      <c r="L237" s="129">
        <v>0</v>
      </c>
      <c r="M237" s="129">
        <v>0</v>
      </c>
      <c r="N237" s="131">
        <v>0</v>
      </c>
    </row>
    <row r="238" spans="1:14" ht="33" customHeight="1" thickBot="1" x14ac:dyDescent="0.25">
      <c r="A238" s="80" t="s">
        <v>267</v>
      </c>
      <c r="B238" s="129">
        <v>0</v>
      </c>
      <c r="C238" s="129">
        <v>0</v>
      </c>
      <c r="D238" s="129">
        <v>0</v>
      </c>
      <c r="E238" s="129">
        <v>0</v>
      </c>
      <c r="F238" s="129">
        <v>0</v>
      </c>
      <c r="G238" s="129">
        <v>0</v>
      </c>
      <c r="H238" s="129">
        <v>0</v>
      </c>
      <c r="I238" s="129">
        <v>0</v>
      </c>
      <c r="J238" s="129">
        <v>0</v>
      </c>
      <c r="K238" s="129">
        <v>0</v>
      </c>
      <c r="L238" s="129">
        <v>0</v>
      </c>
      <c r="M238" s="129">
        <v>0</v>
      </c>
      <c r="N238" s="131">
        <v>0</v>
      </c>
    </row>
    <row r="239" spans="1:14" ht="33" customHeight="1" thickBot="1" x14ac:dyDescent="0.25">
      <c r="A239" s="132" t="s">
        <v>268</v>
      </c>
      <c r="B239" s="134">
        <v>70</v>
      </c>
      <c r="C239" s="134">
        <v>50</v>
      </c>
      <c r="D239" s="134">
        <v>5</v>
      </c>
      <c r="E239" s="134">
        <v>0</v>
      </c>
      <c r="F239" s="134">
        <v>0</v>
      </c>
      <c r="G239" s="134">
        <v>65</v>
      </c>
      <c r="H239" s="134">
        <v>55</v>
      </c>
      <c r="I239" s="134">
        <v>55</v>
      </c>
      <c r="J239" s="134">
        <v>0</v>
      </c>
      <c r="K239" s="134">
        <v>60</v>
      </c>
      <c r="L239" s="134">
        <v>90</v>
      </c>
      <c r="M239" s="134">
        <v>50</v>
      </c>
      <c r="N239" s="134">
        <v>500</v>
      </c>
    </row>
    <row r="240" spans="1:14" ht="33" customHeight="1" x14ac:dyDescent="0.2">
      <c r="A240" s="80" t="s">
        <v>269</v>
      </c>
      <c r="B240" s="129">
        <v>0</v>
      </c>
      <c r="C240" s="129">
        <v>0</v>
      </c>
      <c r="D240" s="129">
        <v>0</v>
      </c>
      <c r="E240" s="129">
        <v>0</v>
      </c>
      <c r="F240" s="129">
        <v>0</v>
      </c>
      <c r="G240" s="129">
        <v>0</v>
      </c>
      <c r="H240" s="129">
        <v>0</v>
      </c>
      <c r="I240" s="129">
        <v>0</v>
      </c>
      <c r="J240" s="129">
        <v>0</v>
      </c>
      <c r="K240" s="129">
        <v>0</v>
      </c>
      <c r="L240" s="129">
        <v>0</v>
      </c>
      <c r="M240" s="129">
        <v>0</v>
      </c>
      <c r="N240" s="167">
        <v>0</v>
      </c>
    </row>
    <row r="241" spans="1:14" ht="33" customHeight="1" thickBot="1" x14ac:dyDescent="0.25">
      <c r="A241" s="80" t="s">
        <v>270</v>
      </c>
      <c r="B241" s="129">
        <v>70</v>
      </c>
      <c r="C241" s="129">
        <v>50</v>
      </c>
      <c r="D241" s="129">
        <v>5</v>
      </c>
      <c r="E241" s="129">
        <v>0</v>
      </c>
      <c r="F241" s="129">
        <v>0</v>
      </c>
      <c r="G241" s="129">
        <v>65</v>
      </c>
      <c r="H241" s="129">
        <v>55</v>
      </c>
      <c r="I241" s="129">
        <v>55</v>
      </c>
      <c r="J241" s="129">
        <v>0</v>
      </c>
      <c r="K241" s="129">
        <v>60</v>
      </c>
      <c r="L241" s="129">
        <v>90</v>
      </c>
      <c r="M241" s="129">
        <v>50</v>
      </c>
      <c r="N241" s="167">
        <v>500</v>
      </c>
    </row>
    <row r="242" spans="1:14" ht="33" customHeight="1" thickBot="1" x14ac:dyDescent="0.25">
      <c r="A242" s="132" t="s">
        <v>271</v>
      </c>
      <c r="B242" s="133">
        <v>6885</v>
      </c>
      <c r="C242" s="133">
        <v>5895</v>
      </c>
      <c r="D242" s="133">
        <v>7335</v>
      </c>
      <c r="E242" s="133">
        <v>7740</v>
      </c>
      <c r="F242" s="133">
        <v>7425</v>
      </c>
      <c r="G242" s="133">
        <v>7560</v>
      </c>
      <c r="H242" s="133">
        <v>8640</v>
      </c>
      <c r="I242" s="133">
        <v>7830</v>
      </c>
      <c r="J242" s="133">
        <v>7740</v>
      </c>
      <c r="K242" s="133">
        <v>9045</v>
      </c>
      <c r="L242" s="133">
        <v>7560</v>
      </c>
      <c r="M242" s="133">
        <v>8606.18</v>
      </c>
      <c r="N242" s="133">
        <v>92261.18</v>
      </c>
    </row>
    <row r="243" spans="1:14" ht="33" customHeight="1" x14ac:dyDescent="0.2">
      <c r="A243" s="80" t="s">
        <v>272</v>
      </c>
      <c r="B243" s="129">
        <v>0</v>
      </c>
      <c r="C243" s="129">
        <v>0</v>
      </c>
      <c r="D243" s="129">
        <v>0</v>
      </c>
      <c r="E243" s="129">
        <v>0</v>
      </c>
      <c r="F243" s="129">
        <v>0</v>
      </c>
      <c r="G243" s="129">
        <v>0</v>
      </c>
      <c r="H243" s="129">
        <v>0</v>
      </c>
      <c r="I243" s="129">
        <v>0</v>
      </c>
      <c r="J243" s="129">
        <v>0</v>
      </c>
      <c r="K243" s="129">
        <v>0</v>
      </c>
      <c r="L243" s="129">
        <v>0</v>
      </c>
      <c r="M243" s="129">
        <v>0</v>
      </c>
      <c r="N243" s="167">
        <v>0</v>
      </c>
    </row>
    <row r="244" spans="1:14" ht="33" customHeight="1" x14ac:dyDescent="0.2">
      <c r="A244" s="80" t="s">
        <v>273</v>
      </c>
      <c r="B244" s="129">
        <v>0</v>
      </c>
      <c r="C244" s="129">
        <v>0</v>
      </c>
      <c r="D244" s="129">
        <v>0</v>
      </c>
      <c r="E244" s="129">
        <v>0</v>
      </c>
      <c r="F244" s="129">
        <v>0</v>
      </c>
      <c r="G244" s="129">
        <v>0</v>
      </c>
      <c r="H244" s="129">
        <v>0</v>
      </c>
      <c r="I244" s="129">
        <v>0</v>
      </c>
      <c r="J244" s="129">
        <v>0</v>
      </c>
      <c r="K244" s="129">
        <v>0</v>
      </c>
      <c r="L244" s="129">
        <v>0</v>
      </c>
      <c r="M244" s="129">
        <v>0</v>
      </c>
      <c r="N244" s="167">
        <v>0</v>
      </c>
    </row>
    <row r="245" spans="1:14" ht="33" customHeight="1" x14ac:dyDescent="0.2">
      <c r="A245" s="80" t="s">
        <v>274</v>
      </c>
      <c r="B245" s="129">
        <v>0</v>
      </c>
      <c r="C245" s="129">
        <v>0</v>
      </c>
      <c r="D245" s="129">
        <v>0</v>
      </c>
      <c r="E245" s="129">
        <v>0</v>
      </c>
      <c r="F245" s="129">
        <v>0</v>
      </c>
      <c r="G245" s="129">
        <v>0</v>
      </c>
      <c r="H245" s="129">
        <v>0</v>
      </c>
      <c r="I245" s="129">
        <v>0</v>
      </c>
      <c r="J245" s="129">
        <v>0</v>
      </c>
      <c r="K245" s="129">
        <v>0</v>
      </c>
      <c r="L245" s="129">
        <v>0</v>
      </c>
      <c r="M245" s="129">
        <v>0</v>
      </c>
      <c r="N245" s="167">
        <v>0</v>
      </c>
    </row>
    <row r="246" spans="1:14" ht="33" customHeight="1" x14ac:dyDescent="0.2">
      <c r="A246" s="80" t="s">
        <v>275</v>
      </c>
      <c r="B246" s="129">
        <v>0</v>
      </c>
      <c r="C246" s="129">
        <v>0</v>
      </c>
      <c r="D246" s="129">
        <v>0</v>
      </c>
      <c r="E246" s="129">
        <v>0</v>
      </c>
      <c r="F246" s="129">
        <v>0</v>
      </c>
      <c r="G246" s="129">
        <v>0</v>
      </c>
      <c r="H246" s="129">
        <v>0</v>
      </c>
      <c r="I246" s="129">
        <v>0</v>
      </c>
      <c r="J246" s="129">
        <v>0</v>
      </c>
      <c r="K246" s="129">
        <v>0</v>
      </c>
      <c r="L246" s="129">
        <v>0</v>
      </c>
      <c r="M246" s="129">
        <v>0</v>
      </c>
      <c r="N246" s="167">
        <v>0</v>
      </c>
    </row>
    <row r="247" spans="1:14" ht="33" customHeight="1" x14ac:dyDescent="0.2">
      <c r="A247" s="80" t="s">
        <v>276</v>
      </c>
      <c r="B247" s="129">
        <v>0</v>
      </c>
      <c r="C247" s="129">
        <v>0</v>
      </c>
      <c r="D247" s="129">
        <v>0</v>
      </c>
      <c r="E247" s="129">
        <v>0</v>
      </c>
      <c r="F247" s="129">
        <v>0</v>
      </c>
      <c r="G247" s="129">
        <v>0</v>
      </c>
      <c r="H247" s="129">
        <v>0</v>
      </c>
      <c r="I247" s="129">
        <v>0</v>
      </c>
      <c r="J247" s="129">
        <v>0</v>
      </c>
      <c r="K247" s="129">
        <v>0</v>
      </c>
      <c r="L247" s="129">
        <v>0</v>
      </c>
      <c r="M247" s="129">
        <v>0</v>
      </c>
      <c r="N247" s="167">
        <v>0</v>
      </c>
    </row>
    <row r="248" spans="1:14" ht="33" customHeight="1" x14ac:dyDescent="0.2">
      <c r="A248" s="80" t="s">
        <v>277</v>
      </c>
      <c r="B248" s="129">
        <v>0</v>
      </c>
      <c r="C248" s="129">
        <v>0</v>
      </c>
      <c r="D248" s="129">
        <v>0</v>
      </c>
      <c r="E248" s="129">
        <v>0</v>
      </c>
      <c r="F248" s="129">
        <v>0</v>
      </c>
      <c r="G248" s="129">
        <v>0</v>
      </c>
      <c r="H248" s="129">
        <v>0</v>
      </c>
      <c r="I248" s="129">
        <v>0</v>
      </c>
      <c r="J248" s="129">
        <v>0</v>
      </c>
      <c r="K248" s="129">
        <v>0</v>
      </c>
      <c r="L248" s="129">
        <v>0</v>
      </c>
      <c r="M248" s="129">
        <v>0</v>
      </c>
      <c r="N248" s="167">
        <v>0</v>
      </c>
    </row>
    <row r="249" spans="1:14" ht="33" customHeight="1" x14ac:dyDescent="0.2">
      <c r="A249" s="80" t="s">
        <v>278</v>
      </c>
      <c r="B249" s="129">
        <v>0</v>
      </c>
      <c r="C249" s="129">
        <v>0</v>
      </c>
      <c r="D249" s="129">
        <v>0</v>
      </c>
      <c r="E249" s="129">
        <v>0</v>
      </c>
      <c r="F249" s="129">
        <v>0</v>
      </c>
      <c r="G249" s="129">
        <v>0</v>
      </c>
      <c r="H249" s="129">
        <v>0</v>
      </c>
      <c r="I249" s="129">
        <v>0</v>
      </c>
      <c r="J249" s="129">
        <v>0</v>
      </c>
      <c r="K249" s="129">
        <v>0</v>
      </c>
      <c r="L249" s="129">
        <v>0</v>
      </c>
      <c r="M249" s="129">
        <v>0</v>
      </c>
      <c r="N249" s="167">
        <v>0</v>
      </c>
    </row>
    <row r="250" spans="1:14" ht="33" customHeight="1" x14ac:dyDescent="0.2">
      <c r="A250" s="80" t="s">
        <v>279</v>
      </c>
      <c r="B250" s="129">
        <v>0</v>
      </c>
      <c r="C250" s="129">
        <v>0</v>
      </c>
      <c r="D250" s="129">
        <v>0</v>
      </c>
      <c r="E250" s="129">
        <v>0</v>
      </c>
      <c r="F250" s="129">
        <v>0</v>
      </c>
      <c r="G250" s="129">
        <v>0</v>
      </c>
      <c r="H250" s="129">
        <v>0</v>
      </c>
      <c r="I250" s="129">
        <v>0</v>
      </c>
      <c r="J250" s="129">
        <v>0</v>
      </c>
      <c r="K250" s="129">
        <v>0</v>
      </c>
      <c r="L250" s="129">
        <v>0</v>
      </c>
      <c r="M250" s="129">
        <v>0</v>
      </c>
      <c r="N250" s="167">
        <v>0</v>
      </c>
    </row>
    <row r="251" spans="1:14" ht="33" customHeight="1" x14ac:dyDescent="0.2">
      <c r="A251" s="80" t="s">
        <v>280</v>
      </c>
      <c r="B251" s="129">
        <v>0</v>
      </c>
      <c r="C251" s="129">
        <v>0</v>
      </c>
      <c r="D251" s="129">
        <v>0</v>
      </c>
      <c r="E251" s="129">
        <v>0</v>
      </c>
      <c r="F251" s="129">
        <v>0</v>
      </c>
      <c r="G251" s="129">
        <v>0</v>
      </c>
      <c r="H251" s="129">
        <v>0</v>
      </c>
      <c r="I251" s="129">
        <v>0</v>
      </c>
      <c r="J251" s="129">
        <v>0</v>
      </c>
      <c r="K251" s="129">
        <v>0</v>
      </c>
      <c r="L251" s="129">
        <v>0</v>
      </c>
      <c r="M251" s="129">
        <v>0</v>
      </c>
      <c r="N251" s="167">
        <v>0</v>
      </c>
    </row>
    <row r="252" spans="1:14" ht="33" customHeight="1" x14ac:dyDescent="0.2">
      <c r="A252" s="80" t="s">
        <v>281</v>
      </c>
      <c r="B252" s="129">
        <v>6885</v>
      </c>
      <c r="C252" s="129">
        <v>5895</v>
      </c>
      <c r="D252" s="129">
        <v>7335</v>
      </c>
      <c r="E252" s="129">
        <v>7740</v>
      </c>
      <c r="F252" s="129">
        <v>7425</v>
      </c>
      <c r="G252" s="129">
        <v>7560</v>
      </c>
      <c r="H252" s="129">
        <v>8640</v>
      </c>
      <c r="I252" s="129">
        <v>7830</v>
      </c>
      <c r="J252" s="129">
        <v>7740</v>
      </c>
      <c r="K252" s="129">
        <v>9045</v>
      </c>
      <c r="L252" s="129">
        <v>7560</v>
      </c>
      <c r="M252" s="129">
        <v>8606.18</v>
      </c>
      <c r="N252" s="167">
        <v>92261.18</v>
      </c>
    </row>
    <row r="253" spans="1:14" ht="33" customHeight="1" thickBot="1" x14ac:dyDescent="0.25">
      <c r="A253" s="80" t="s">
        <v>282</v>
      </c>
      <c r="B253" s="129">
        <v>0</v>
      </c>
      <c r="C253" s="129">
        <v>0</v>
      </c>
      <c r="D253" s="129">
        <v>0</v>
      </c>
      <c r="E253" s="129">
        <v>0</v>
      </c>
      <c r="F253" s="129">
        <v>0</v>
      </c>
      <c r="G253" s="129">
        <v>0</v>
      </c>
      <c r="H253" s="129">
        <v>0</v>
      </c>
      <c r="I253" s="129">
        <v>0</v>
      </c>
      <c r="J253" s="129">
        <v>0</v>
      </c>
      <c r="K253" s="129">
        <v>0</v>
      </c>
      <c r="L253" s="129">
        <v>0</v>
      </c>
      <c r="M253" s="129">
        <v>0</v>
      </c>
      <c r="N253" s="167">
        <v>0</v>
      </c>
    </row>
    <row r="254" spans="1:14" ht="33" customHeight="1" thickBot="1" x14ac:dyDescent="0.25">
      <c r="A254" s="132" t="s">
        <v>283</v>
      </c>
      <c r="B254" s="133">
        <v>0</v>
      </c>
      <c r="C254" s="133">
        <v>0</v>
      </c>
      <c r="D254" s="133">
        <v>0</v>
      </c>
      <c r="E254" s="133">
        <v>0</v>
      </c>
      <c r="F254" s="133">
        <v>0</v>
      </c>
      <c r="G254" s="133">
        <v>0</v>
      </c>
      <c r="H254" s="133">
        <v>0</v>
      </c>
      <c r="I254" s="133">
        <v>0</v>
      </c>
      <c r="J254" s="133">
        <v>0</v>
      </c>
      <c r="K254" s="133">
        <v>0</v>
      </c>
      <c r="L254" s="133">
        <v>0</v>
      </c>
      <c r="M254" s="133">
        <v>0</v>
      </c>
      <c r="N254" s="133">
        <v>0</v>
      </c>
    </row>
    <row r="255" spans="1:14" ht="33" customHeight="1" thickBot="1" x14ac:dyDescent="0.25">
      <c r="A255" s="81" t="s">
        <v>283</v>
      </c>
      <c r="B255" s="136">
        <v>0</v>
      </c>
      <c r="C255" s="136">
        <v>0</v>
      </c>
      <c r="D255" s="136">
        <v>0</v>
      </c>
      <c r="E255" s="136">
        <v>0</v>
      </c>
      <c r="F255" s="136">
        <v>0</v>
      </c>
      <c r="G255" s="136">
        <v>0</v>
      </c>
      <c r="H255" s="136">
        <v>0</v>
      </c>
      <c r="I255" s="136">
        <v>0</v>
      </c>
      <c r="J255" s="136">
        <v>0</v>
      </c>
      <c r="K255" s="136">
        <v>0</v>
      </c>
      <c r="L255" s="136">
        <v>0</v>
      </c>
      <c r="M255" s="136">
        <v>0</v>
      </c>
      <c r="N255" s="167">
        <v>0</v>
      </c>
    </row>
    <row r="256" spans="1:14" ht="33" customHeight="1" thickBot="1" x14ac:dyDescent="0.25">
      <c r="A256" s="132" t="s">
        <v>284</v>
      </c>
      <c r="B256" s="133">
        <v>0</v>
      </c>
      <c r="C256" s="133">
        <v>0</v>
      </c>
      <c r="D256" s="133">
        <v>0</v>
      </c>
      <c r="E256" s="133">
        <v>0</v>
      </c>
      <c r="F256" s="133">
        <v>0</v>
      </c>
      <c r="G256" s="133">
        <v>0</v>
      </c>
      <c r="H256" s="133">
        <v>0</v>
      </c>
      <c r="I256" s="133">
        <v>0</v>
      </c>
      <c r="J256" s="133">
        <v>0</v>
      </c>
      <c r="K256" s="133">
        <v>0</v>
      </c>
      <c r="L256" s="133">
        <v>0</v>
      </c>
      <c r="M256" s="133">
        <v>0</v>
      </c>
      <c r="N256" s="133">
        <v>0</v>
      </c>
    </row>
    <row r="257" spans="1:14" ht="33" customHeight="1" x14ac:dyDescent="0.2">
      <c r="A257" s="80" t="s">
        <v>285</v>
      </c>
      <c r="B257" s="129">
        <v>0</v>
      </c>
      <c r="C257" s="129">
        <v>0</v>
      </c>
      <c r="D257" s="129">
        <v>0</v>
      </c>
      <c r="E257" s="129">
        <v>0</v>
      </c>
      <c r="F257" s="129">
        <v>0</v>
      </c>
      <c r="G257" s="129">
        <v>0</v>
      </c>
      <c r="H257" s="129">
        <v>0</v>
      </c>
      <c r="I257" s="129">
        <v>0</v>
      </c>
      <c r="J257" s="129">
        <v>0</v>
      </c>
      <c r="K257" s="129">
        <v>0</v>
      </c>
      <c r="L257" s="129">
        <v>0</v>
      </c>
      <c r="M257" s="129">
        <v>0</v>
      </c>
      <c r="N257" s="167">
        <v>0</v>
      </c>
    </row>
    <row r="258" spans="1:14" ht="33" customHeight="1" x14ac:dyDescent="0.2">
      <c r="A258" s="80" t="s">
        <v>286</v>
      </c>
      <c r="B258" s="129">
        <v>0</v>
      </c>
      <c r="C258" s="129">
        <v>0</v>
      </c>
      <c r="D258" s="129">
        <v>0</v>
      </c>
      <c r="E258" s="129">
        <v>0</v>
      </c>
      <c r="F258" s="129">
        <v>0</v>
      </c>
      <c r="G258" s="129">
        <v>0</v>
      </c>
      <c r="H258" s="129">
        <v>0</v>
      </c>
      <c r="I258" s="129">
        <v>0</v>
      </c>
      <c r="J258" s="129">
        <v>0</v>
      </c>
      <c r="K258" s="129">
        <v>0</v>
      </c>
      <c r="L258" s="129">
        <v>0</v>
      </c>
      <c r="M258" s="129">
        <v>0</v>
      </c>
      <c r="N258" s="167">
        <v>0</v>
      </c>
    </row>
    <row r="259" spans="1:14" ht="33" customHeight="1" x14ac:dyDescent="0.2">
      <c r="A259" s="80" t="s">
        <v>287</v>
      </c>
      <c r="B259" s="129">
        <v>0</v>
      </c>
      <c r="C259" s="129">
        <v>0</v>
      </c>
      <c r="D259" s="129">
        <v>0</v>
      </c>
      <c r="E259" s="129">
        <v>0</v>
      </c>
      <c r="F259" s="129">
        <v>0</v>
      </c>
      <c r="G259" s="129">
        <v>0</v>
      </c>
      <c r="H259" s="129">
        <v>0</v>
      </c>
      <c r="I259" s="129">
        <v>0</v>
      </c>
      <c r="J259" s="129">
        <v>0</v>
      </c>
      <c r="K259" s="129">
        <v>0</v>
      </c>
      <c r="L259" s="129">
        <v>0</v>
      </c>
      <c r="M259" s="129">
        <v>0</v>
      </c>
      <c r="N259" s="167">
        <v>0</v>
      </c>
    </row>
    <row r="260" spans="1:14" ht="33" customHeight="1" x14ac:dyDescent="0.2">
      <c r="A260" s="80" t="s">
        <v>288</v>
      </c>
      <c r="B260" s="129">
        <v>0</v>
      </c>
      <c r="C260" s="129">
        <v>0</v>
      </c>
      <c r="D260" s="129">
        <v>0</v>
      </c>
      <c r="E260" s="129">
        <v>0</v>
      </c>
      <c r="F260" s="129">
        <v>0</v>
      </c>
      <c r="G260" s="129">
        <v>0</v>
      </c>
      <c r="H260" s="129">
        <v>0</v>
      </c>
      <c r="I260" s="129">
        <v>0</v>
      </c>
      <c r="J260" s="129">
        <v>0</v>
      </c>
      <c r="K260" s="129">
        <v>0</v>
      </c>
      <c r="L260" s="129">
        <v>0</v>
      </c>
      <c r="M260" s="129">
        <v>0</v>
      </c>
      <c r="N260" s="167">
        <v>0</v>
      </c>
    </row>
    <row r="261" spans="1:14" ht="33" customHeight="1" x14ac:dyDescent="0.2">
      <c r="A261" s="80" t="s">
        <v>289</v>
      </c>
      <c r="B261" s="129">
        <v>0</v>
      </c>
      <c r="C261" s="129">
        <v>0</v>
      </c>
      <c r="D261" s="129">
        <v>0</v>
      </c>
      <c r="E261" s="129">
        <v>0</v>
      </c>
      <c r="F261" s="129">
        <v>0</v>
      </c>
      <c r="G261" s="129">
        <v>0</v>
      </c>
      <c r="H261" s="129">
        <v>0</v>
      </c>
      <c r="I261" s="129">
        <v>0</v>
      </c>
      <c r="J261" s="129">
        <v>0</v>
      </c>
      <c r="K261" s="129">
        <v>0</v>
      </c>
      <c r="L261" s="129">
        <v>0</v>
      </c>
      <c r="M261" s="129">
        <v>0</v>
      </c>
      <c r="N261" s="167">
        <v>0</v>
      </c>
    </row>
    <row r="262" spans="1:14" ht="33" customHeight="1" x14ac:dyDescent="0.2">
      <c r="A262" s="80" t="s">
        <v>290</v>
      </c>
      <c r="B262" s="129">
        <v>0</v>
      </c>
      <c r="C262" s="129">
        <v>0</v>
      </c>
      <c r="D262" s="129">
        <v>0</v>
      </c>
      <c r="E262" s="129">
        <v>0</v>
      </c>
      <c r="F262" s="129">
        <v>0</v>
      </c>
      <c r="G262" s="129">
        <v>0</v>
      </c>
      <c r="H262" s="129">
        <v>0</v>
      </c>
      <c r="I262" s="129">
        <v>0</v>
      </c>
      <c r="J262" s="129">
        <v>0</v>
      </c>
      <c r="K262" s="129">
        <v>0</v>
      </c>
      <c r="L262" s="129">
        <v>0</v>
      </c>
      <c r="M262" s="129">
        <v>0</v>
      </c>
      <c r="N262" s="167">
        <v>0</v>
      </c>
    </row>
    <row r="263" spans="1:14" ht="33" customHeight="1" x14ac:dyDescent="0.2">
      <c r="A263" s="80" t="s">
        <v>291</v>
      </c>
      <c r="B263" s="129">
        <v>0</v>
      </c>
      <c r="C263" s="129">
        <v>0</v>
      </c>
      <c r="D263" s="129">
        <v>0</v>
      </c>
      <c r="E263" s="129">
        <v>0</v>
      </c>
      <c r="F263" s="129">
        <v>0</v>
      </c>
      <c r="G263" s="129">
        <v>0</v>
      </c>
      <c r="H263" s="129">
        <v>0</v>
      </c>
      <c r="I263" s="129">
        <v>0</v>
      </c>
      <c r="J263" s="129">
        <v>0</v>
      </c>
      <c r="K263" s="129">
        <v>0</v>
      </c>
      <c r="L263" s="129">
        <v>0</v>
      </c>
      <c r="M263" s="129">
        <v>0</v>
      </c>
      <c r="N263" s="167">
        <v>0</v>
      </c>
    </row>
    <row r="264" spans="1:14" ht="33" customHeight="1" x14ac:dyDescent="0.2">
      <c r="A264" s="80" t="s">
        <v>292</v>
      </c>
      <c r="B264" s="129">
        <v>0</v>
      </c>
      <c r="C264" s="129">
        <v>0</v>
      </c>
      <c r="D264" s="129">
        <v>0</v>
      </c>
      <c r="E264" s="129">
        <v>0</v>
      </c>
      <c r="F264" s="129">
        <v>0</v>
      </c>
      <c r="G264" s="129">
        <v>0</v>
      </c>
      <c r="H264" s="129">
        <v>0</v>
      </c>
      <c r="I264" s="129">
        <v>0</v>
      </c>
      <c r="J264" s="129">
        <v>0</v>
      </c>
      <c r="K264" s="129">
        <v>0</v>
      </c>
      <c r="L264" s="129">
        <v>0</v>
      </c>
      <c r="M264" s="129">
        <v>0</v>
      </c>
      <c r="N264" s="167">
        <v>0</v>
      </c>
    </row>
    <row r="265" spans="1:14" ht="33" customHeight="1" x14ac:dyDescent="0.2">
      <c r="A265" s="80" t="s">
        <v>293</v>
      </c>
      <c r="B265" s="129">
        <v>0</v>
      </c>
      <c r="C265" s="129">
        <v>0</v>
      </c>
      <c r="D265" s="129">
        <v>0</v>
      </c>
      <c r="E265" s="129">
        <v>0</v>
      </c>
      <c r="F265" s="129">
        <v>0</v>
      </c>
      <c r="G265" s="129">
        <v>0</v>
      </c>
      <c r="H265" s="129">
        <v>0</v>
      </c>
      <c r="I265" s="129">
        <v>0</v>
      </c>
      <c r="J265" s="129">
        <v>0</v>
      </c>
      <c r="K265" s="129">
        <v>0</v>
      </c>
      <c r="L265" s="129">
        <v>0</v>
      </c>
      <c r="M265" s="129">
        <v>0</v>
      </c>
      <c r="N265" s="167">
        <v>0</v>
      </c>
    </row>
    <row r="266" spans="1:14" ht="33" customHeight="1" thickBot="1" x14ac:dyDescent="0.25">
      <c r="A266" s="80" t="s">
        <v>294</v>
      </c>
      <c r="B266" s="129">
        <v>0</v>
      </c>
      <c r="C266" s="129">
        <v>0</v>
      </c>
      <c r="D266" s="129">
        <v>0</v>
      </c>
      <c r="E266" s="129">
        <v>0</v>
      </c>
      <c r="F266" s="129">
        <v>0</v>
      </c>
      <c r="G266" s="129">
        <v>0</v>
      </c>
      <c r="H266" s="129">
        <v>0</v>
      </c>
      <c r="I266" s="129">
        <v>0</v>
      </c>
      <c r="J266" s="129">
        <v>0</v>
      </c>
      <c r="K266" s="129">
        <v>0</v>
      </c>
      <c r="L266" s="129">
        <v>0</v>
      </c>
      <c r="M266" s="129">
        <v>0</v>
      </c>
      <c r="N266" s="167">
        <v>0</v>
      </c>
    </row>
    <row r="267" spans="1:14" ht="33" customHeight="1" thickBot="1" x14ac:dyDescent="0.25">
      <c r="A267" s="132" t="s">
        <v>295</v>
      </c>
      <c r="B267" s="133">
        <v>0</v>
      </c>
      <c r="C267" s="133">
        <v>0</v>
      </c>
      <c r="D267" s="133">
        <v>0</v>
      </c>
      <c r="E267" s="133">
        <v>0</v>
      </c>
      <c r="F267" s="133">
        <v>0</v>
      </c>
      <c r="G267" s="133">
        <v>0</v>
      </c>
      <c r="H267" s="133">
        <v>0</v>
      </c>
      <c r="I267" s="133">
        <v>0</v>
      </c>
      <c r="J267" s="133">
        <v>0</v>
      </c>
      <c r="K267" s="133">
        <v>0</v>
      </c>
      <c r="L267" s="133">
        <v>0</v>
      </c>
      <c r="M267" s="133">
        <v>0</v>
      </c>
      <c r="N267" s="133">
        <v>0</v>
      </c>
    </row>
    <row r="268" spans="1:14" ht="33" customHeight="1" x14ac:dyDescent="0.2">
      <c r="A268" s="80" t="s">
        <v>296</v>
      </c>
      <c r="B268" s="129">
        <v>0</v>
      </c>
      <c r="C268" s="129">
        <v>0</v>
      </c>
      <c r="D268" s="129">
        <v>0</v>
      </c>
      <c r="E268" s="129">
        <v>0</v>
      </c>
      <c r="F268" s="129">
        <v>0</v>
      </c>
      <c r="G268" s="129">
        <v>0</v>
      </c>
      <c r="H268" s="129">
        <v>0</v>
      </c>
      <c r="I268" s="129">
        <v>0</v>
      </c>
      <c r="J268" s="129">
        <v>0</v>
      </c>
      <c r="K268" s="129">
        <v>0</v>
      </c>
      <c r="L268" s="129">
        <v>0</v>
      </c>
      <c r="M268" s="129">
        <v>0</v>
      </c>
      <c r="N268" s="167">
        <v>0</v>
      </c>
    </row>
    <row r="269" spans="1:14" ht="33" customHeight="1" x14ac:dyDescent="0.2">
      <c r="A269" s="80" t="s">
        <v>297</v>
      </c>
      <c r="B269" s="129">
        <v>0</v>
      </c>
      <c r="C269" s="129">
        <v>0</v>
      </c>
      <c r="D269" s="129">
        <v>0</v>
      </c>
      <c r="E269" s="129">
        <v>0</v>
      </c>
      <c r="F269" s="129">
        <v>0</v>
      </c>
      <c r="G269" s="129">
        <v>0</v>
      </c>
      <c r="H269" s="129">
        <v>0</v>
      </c>
      <c r="I269" s="129">
        <v>0</v>
      </c>
      <c r="J269" s="129">
        <v>0</v>
      </c>
      <c r="K269" s="129">
        <v>0</v>
      </c>
      <c r="L269" s="129">
        <v>0</v>
      </c>
      <c r="M269" s="129">
        <v>0</v>
      </c>
      <c r="N269" s="167">
        <v>0</v>
      </c>
    </row>
    <row r="270" spans="1:14" ht="33" customHeight="1" x14ac:dyDescent="0.2">
      <c r="A270" s="80" t="s">
        <v>298</v>
      </c>
      <c r="B270" s="129">
        <v>0</v>
      </c>
      <c r="C270" s="129">
        <v>0</v>
      </c>
      <c r="D270" s="129">
        <v>0</v>
      </c>
      <c r="E270" s="129">
        <v>0</v>
      </c>
      <c r="F270" s="129">
        <v>0</v>
      </c>
      <c r="G270" s="129">
        <v>0</v>
      </c>
      <c r="H270" s="129">
        <v>0</v>
      </c>
      <c r="I270" s="129">
        <v>0</v>
      </c>
      <c r="J270" s="129">
        <v>0</v>
      </c>
      <c r="K270" s="129">
        <v>0</v>
      </c>
      <c r="L270" s="129">
        <v>0</v>
      </c>
      <c r="M270" s="129">
        <v>0</v>
      </c>
      <c r="N270" s="167">
        <v>0</v>
      </c>
    </row>
    <row r="271" spans="1:14" ht="33" customHeight="1" x14ac:dyDescent="0.2">
      <c r="A271" s="80" t="s">
        <v>299</v>
      </c>
      <c r="B271" s="129">
        <v>0</v>
      </c>
      <c r="C271" s="129">
        <v>0</v>
      </c>
      <c r="D271" s="129">
        <v>0</v>
      </c>
      <c r="E271" s="129">
        <v>0</v>
      </c>
      <c r="F271" s="129">
        <v>0</v>
      </c>
      <c r="G271" s="129">
        <v>0</v>
      </c>
      <c r="H271" s="129">
        <v>0</v>
      </c>
      <c r="I271" s="129">
        <v>0</v>
      </c>
      <c r="J271" s="129">
        <v>0</v>
      </c>
      <c r="K271" s="129">
        <v>0</v>
      </c>
      <c r="L271" s="129">
        <v>0</v>
      </c>
      <c r="M271" s="129">
        <v>0</v>
      </c>
      <c r="N271" s="167">
        <v>0</v>
      </c>
    </row>
    <row r="272" spans="1:14" ht="33" customHeight="1" x14ac:dyDescent="0.2">
      <c r="A272" s="80" t="s">
        <v>300</v>
      </c>
      <c r="B272" s="129">
        <v>0</v>
      </c>
      <c r="C272" s="129">
        <v>0</v>
      </c>
      <c r="D272" s="129">
        <v>0</v>
      </c>
      <c r="E272" s="129">
        <v>0</v>
      </c>
      <c r="F272" s="129">
        <v>0</v>
      </c>
      <c r="G272" s="129">
        <v>0</v>
      </c>
      <c r="H272" s="129">
        <v>0</v>
      </c>
      <c r="I272" s="129">
        <v>0</v>
      </c>
      <c r="J272" s="129">
        <v>0</v>
      </c>
      <c r="K272" s="129">
        <v>0</v>
      </c>
      <c r="L272" s="129">
        <v>0</v>
      </c>
      <c r="M272" s="129">
        <v>0</v>
      </c>
      <c r="N272" s="167">
        <v>0</v>
      </c>
    </row>
    <row r="273" spans="1:14" ht="33" customHeight="1" x14ac:dyDescent="0.2">
      <c r="A273" s="80" t="s">
        <v>301</v>
      </c>
      <c r="B273" s="129">
        <v>0</v>
      </c>
      <c r="C273" s="129">
        <v>0</v>
      </c>
      <c r="D273" s="129">
        <v>0</v>
      </c>
      <c r="E273" s="129">
        <v>0</v>
      </c>
      <c r="F273" s="129">
        <v>0</v>
      </c>
      <c r="G273" s="129">
        <v>0</v>
      </c>
      <c r="H273" s="129">
        <v>0</v>
      </c>
      <c r="I273" s="129">
        <v>0</v>
      </c>
      <c r="J273" s="129">
        <v>0</v>
      </c>
      <c r="K273" s="129">
        <v>0</v>
      </c>
      <c r="L273" s="129">
        <v>0</v>
      </c>
      <c r="M273" s="129">
        <v>0</v>
      </c>
      <c r="N273" s="167">
        <v>0</v>
      </c>
    </row>
    <row r="274" spans="1:14" ht="33" customHeight="1" thickBot="1" x14ac:dyDescent="0.25">
      <c r="A274" s="80" t="s">
        <v>302</v>
      </c>
      <c r="B274" s="129">
        <v>0</v>
      </c>
      <c r="C274" s="129">
        <v>0</v>
      </c>
      <c r="D274" s="129">
        <v>0</v>
      </c>
      <c r="E274" s="129">
        <v>0</v>
      </c>
      <c r="F274" s="129">
        <v>0</v>
      </c>
      <c r="G274" s="129">
        <v>0</v>
      </c>
      <c r="H274" s="129">
        <v>0</v>
      </c>
      <c r="I274" s="129">
        <v>0</v>
      </c>
      <c r="J274" s="129">
        <v>0</v>
      </c>
      <c r="K274" s="129">
        <v>0</v>
      </c>
      <c r="L274" s="129">
        <v>0</v>
      </c>
      <c r="M274" s="129">
        <v>0</v>
      </c>
      <c r="N274" s="167">
        <v>0</v>
      </c>
    </row>
    <row r="275" spans="1:14" ht="33" customHeight="1" thickBot="1" x14ac:dyDescent="0.25">
      <c r="A275" s="132" t="s">
        <v>303</v>
      </c>
      <c r="B275" s="133">
        <v>284210.53000000003</v>
      </c>
      <c r="C275" s="133">
        <v>300005.49</v>
      </c>
      <c r="D275" s="133">
        <v>332516.7</v>
      </c>
      <c r="E275" s="133">
        <v>326483.88</v>
      </c>
      <c r="F275" s="133">
        <v>369523.95</v>
      </c>
      <c r="G275" s="133">
        <v>346392.57</v>
      </c>
      <c r="H275" s="133">
        <v>357097.32</v>
      </c>
      <c r="I275" s="133">
        <v>358972</v>
      </c>
      <c r="J275" s="133">
        <v>364275.15</v>
      </c>
      <c r="K275" s="133">
        <v>347551.69</v>
      </c>
      <c r="L275" s="133">
        <v>322930.72000000003</v>
      </c>
      <c r="M275" s="133">
        <v>294380.57</v>
      </c>
      <c r="N275" s="133">
        <v>4004340.57</v>
      </c>
    </row>
    <row r="276" spans="1:14" ht="33" customHeight="1" x14ac:dyDescent="0.2">
      <c r="A276" s="80" t="s">
        <v>304</v>
      </c>
      <c r="B276" s="129">
        <v>27176.37</v>
      </c>
      <c r="C276" s="129">
        <v>23472.12</v>
      </c>
      <c r="D276" s="129">
        <v>30395.63</v>
      </c>
      <c r="E276" s="129">
        <v>37649.25</v>
      </c>
      <c r="F276" s="129">
        <v>44986.86</v>
      </c>
      <c r="G276" s="129">
        <v>41876.46</v>
      </c>
      <c r="H276" s="129">
        <v>50782.29</v>
      </c>
      <c r="I276" s="129">
        <v>46556.66</v>
      </c>
      <c r="J276" s="129">
        <v>45591.25</v>
      </c>
      <c r="K276" s="129">
        <v>37588.58</v>
      </c>
      <c r="L276" s="129">
        <v>44373.16</v>
      </c>
      <c r="M276" s="129">
        <v>37092.26</v>
      </c>
      <c r="N276" s="167">
        <v>467540.89</v>
      </c>
    </row>
    <row r="277" spans="1:14" ht="33" customHeight="1" x14ac:dyDescent="0.2">
      <c r="A277" s="80" t="s">
        <v>305</v>
      </c>
      <c r="B277" s="129">
        <v>1694</v>
      </c>
      <c r="C277" s="129">
        <v>1133</v>
      </c>
      <c r="D277" s="129">
        <v>2103.1999999999998</v>
      </c>
      <c r="E277" s="129">
        <v>2811.6</v>
      </c>
      <c r="F277" s="129">
        <v>2171.4</v>
      </c>
      <c r="G277" s="129">
        <v>1722.6</v>
      </c>
      <c r="H277" s="129">
        <v>2688.4</v>
      </c>
      <c r="I277" s="129">
        <v>2516.8000000000002</v>
      </c>
      <c r="J277" s="129">
        <v>3295.6</v>
      </c>
      <c r="K277" s="129">
        <v>2010.36</v>
      </c>
      <c r="L277" s="129">
        <v>2101</v>
      </c>
      <c r="M277" s="129">
        <v>1152.8</v>
      </c>
      <c r="N277" s="167">
        <v>25400.76</v>
      </c>
    </row>
    <row r="278" spans="1:14" ht="33" customHeight="1" x14ac:dyDescent="0.2">
      <c r="A278" s="80" t="s">
        <v>306</v>
      </c>
      <c r="B278" s="129">
        <v>3400</v>
      </c>
      <c r="C278" s="129">
        <v>2256</v>
      </c>
      <c r="D278" s="129">
        <v>3616</v>
      </c>
      <c r="E278" s="129">
        <v>4104</v>
      </c>
      <c r="F278" s="129">
        <v>2704</v>
      </c>
      <c r="G278" s="129">
        <v>4304</v>
      </c>
      <c r="H278" s="129">
        <v>6072</v>
      </c>
      <c r="I278" s="129">
        <v>5304</v>
      </c>
      <c r="J278" s="129">
        <v>4944</v>
      </c>
      <c r="K278" s="129">
        <v>6036</v>
      </c>
      <c r="L278" s="129">
        <v>5960</v>
      </c>
      <c r="M278" s="129">
        <v>4348</v>
      </c>
      <c r="N278" s="167">
        <v>53048</v>
      </c>
    </row>
    <row r="279" spans="1:14" ht="33" customHeight="1" x14ac:dyDescent="0.2">
      <c r="A279" s="80" t="s">
        <v>307</v>
      </c>
      <c r="B279" s="129">
        <v>141996.76</v>
      </c>
      <c r="C279" s="129">
        <v>144287.47</v>
      </c>
      <c r="D279" s="129">
        <v>151685.46</v>
      </c>
      <c r="E279" s="129">
        <v>143710.73000000001</v>
      </c>
      <c r="F279" s="129">
        <v>167485.85999999999</v>
      </c>
      <c r="G279" s="129">
        <v>153768.66</v>
      </c>
      <c r="H279" s="129">
        <v>157413.91</v>
      </c>
      <c r="I279" s="129">
        <v>169823.98</v>
      </c>
      <c r="J279" s="129">
        <v>164150.32999999999</v>
      </c>
      <c r="K279" s="129">
        <v>159066.73000000001</v>
      </c>
      <c r="L279" s="129">
        <v>145780.20000000001</v>
      </c>
      <c r="M279" s="129">
        <v>140107.69</v>
      </c>
      <c r="N279" s="167">
        <v>1839277.7799999998</v>
      </c>
    </row>
    <row r="280" spans="1:14" ht="33" customHeight="1" x14ac:dyDescent="0.2">
      <c r="A280" s="80" t="s">
        <v>308</v>
      </c>
      <c r="B280" s="129">
        <v>0</v>
      </c>
      <c r="C280" s="129">
        <v>0</v>
      </c>
      <c r="D280" s="129">
        <v>0</v>
      </c>
      <c r="E280" s="129">
        <v>0</v>
      </c>
      <c r="F280" s="129">
        <v>0</v>
      </c>
      <c r="G280" s="129">
        <v>0</v>
      </c>
      <c r="H280" s="129">
        <v>0</v>
      </c>
      <c r="I280" s="129">
        <v>0</v>
      </c>
      <c r="J280" s="129">
        <v>0</v>
      </c>
      <c r="K280" s="129">
        <v>40.22</v>
      </c>
      <c r="L280" s="129">
        <v>0</v>
      </c>
      <c r="M280" s="129">
        <v>0</v>
      </c>
      <c r="N280" s="167">
        <v>40.22</v>
      </c>
    </row>
    <row r="281" spans="1:14" ht="33" customHeight="1" x14ac:dyDescent="0.2">
      <c r="A281" s="80" t="s">
        <v>309</v>
      </c>
      <c r="B281" s="129">
        <v>5539.25</v>
      </c>
      <c r="C281" s="129">
        <v>4963.7</v>
      </c>
      <c r="D281" s="129">
        <v>8315.5</v>
      </c>
      <c r="E281" s="129">
        <v>5817.7</v>
      </c>
      <c r="F281" s="129">
        <v>7931</v>
      </c>
      <c r="G281" s="129">
        <v>6564.95</v>
      </c>
      <c r="H281" s="129">
        <v>7093.52</v>
      </c>
      <c r="I281" s="129">
        <v>8935.91</v>
      </c>
      <c r="J281" s="129">
        <v>6246.98</v>
      </c>
      <c r="K281" s="129">
        <v>7713.52</v>
      </c>
      <c r="L281" s="129">
        <v>6468.89</v>
      </c>
      <c r="M281" s="129">
        <v>7461.23</v>
      </c>
      <c r="N281" s="167">
        <v>83052.149999999994</v>
      </c>
    </row>
    <row r="282" spans="1:14" ht="33" customHeight="1" x14ac:dyDescent="0.2">
      <c r="A282" s="80" t="s">
        <v>310</v>
      </c>
      <c r="B282" s="129">
        <v>80069.56</v>
      </c>
      <c r="C282" s="129">
        <v>100145.60000000001</v>
      </c>
      <c r="D282" s="129">
        <v>105381.35</v>
      </c>
      <c r="E282" s="129">
        <v>101909.85</v>
      </c>
      <c r="F282" s="129">
        <v>125101.56</v>
      </c>
      <c r="G282" s="129">
        <v>115676.26</v>
      </c>
      <c r="H282" s="129">
        <v>122780.05</v>
      </c>
      <c r="I282" s="129">
        <v>108832.01</v>
      </c>
      <c r="J282" s="129">
        <v>125309.92</v>
      </c>
      <c r="K282" s="129">
        <v>117927.3</v>
      </c>
      <c r="L282" s="129">
        <v>110446.97</v>
      </c>
      <c r="M282" s="129">
        <v>103438.59</v>
      </c>
      <c r="N282" s="167">
        <v>1317019.02</v>
      </c>
    </row>
    <row r="283" spans="1:14" ht="33" customHeight="1" x14ac:dyDescent="0.2">
      <c r="A283" s="80" t="s">
        <v>311</v>
      </c>
      <c r="B283" s="129">
        <v>0</v>
      </c>
      <c r="C283" s="129">
        <v>0</v>
      </c>
      <c r="D283" s="129">
        <v>0</v>
      </c>
      <c r="E283" s="129">
        <v>0</v>
      </c>
      <c r="F283" s="129">
        <v>0</v>
      </c>
      <c r="G283" s="129">
        <v>0</v>
      </c>
      <c r="H283" s="129">
        <v>0</v>
      </c>
      <c r="I283" s="129">
        <v>0</v>
      </c>
      <c r="J283" s="129">
        <v>0</v>
      </c>
      <c r="K283" s="129">
        <v>0</v>
      </c>
      <c r="L283" s="129">
        <v>0</v>
      </c>
      <c r="M283" s="129">
        <v>0</v>
      </c>
      <c r="N283" s="167">
        <v>0</v>
      </c>
    </row>
    <row r="284" spans="1:14" ht="33" customHeight="1" x14ac:dyDescent="0.2">
      <c r="A284" s="80" t="s">
        <v>312</v>
      </c>
      <c r="B284" s="129">
        <v>0</v>
      </c>
      <c r="C284" s="129">
        <v>0</v>
      </c>
      <c r="D284" s="129">
        <v>0</v>
      </c>
      <c r="E284" s="129">
        <v>0</v>
      </c>
      <c r="F284" s="129">
        <v>0</v>
      </c>
      <c r="G284" s="129">
        <v>0</v>
      </c>
      <c r="H284" s="129">
        <v>0</v>
      </c>
      <c r="I284" s="129">
        <v>0</v>
      </c>
      <c r="J284" s="129">
        <v>0</v>
      </c>
      <c r="K284" s="129">
        <v>0</v>
      </c>
      <c r="L284" s="129">
        <v>0</v>
      </c>
      <c r="M284" s="129">
        <v>0</v>
      </c>
      <c r="N284" s="167">
        <v>0</v>
      </c>
    </row>
    <row r="285" spans="1:14" ht="33" customHeight="1" x14ac:dyDescent="0.2">
      <c r="A285" s="80" t="s">
        <v>313</v>
      </c>
      <c r="B285" s="129">
        <v>0</v>
      </c>
      <c r="C285" s="129">
        <v>0</v>
      </c>
      <c r="D285" s="129">
        <v>0</v>
      </c>
      <c r="E285" s="129">
        <v>0</v>
      </c>
      <c r="F285" s="129">
        <v>0</v>
      </c>
      <c r="G285" s="129">
        <v>0</v>
      </c>
      <c r="H285" s="129">
        <v>0</v>
      </c>
      <c r="I285" s="129">
        <v>0</v>
      </c>
      <c r="J285" s="129">
        <v>0</v>
      </c>
      <c r="K285" s="129">
        <v>0</v>
      </c>
      <c r="L285" s="129">
        <v>0</v>
      </c>
      <c r="M285" s="129">
        <v>0</v>
      </c>
      <c r="N285" s="167">
        <v>0</v>
      </c>
    </row>
    <row r="286" spans="1:14" ht="33" customHeight="1" x14ac:dyDescent="0.2">
      <c r="A286" s="80" t="s">
        <v>314</v>
      </c>
      <c r="B286" s="129">
        <v>0</v>
      </c>
      <c r="C286" s="129">
        <v>0</v>
      </c>
      <c r="D286" s="129">
        <v>0</v>
      </c>
      <c r="E286" s="129">
        <v>0</v>
      </c>
      <c r="F286" s="129">
        <v>0</v>
      </c>
      <c r="G286" s="129">
        <v>0</v>
      </c>
      <c r="H286" s="129">
        <v>0</v>
      </c>
      <c r="I286" s="129">
        <v>0</v>
      </c>
      <c r="J286" s="129">
        <v>0</v>
      </c>
      <c r="K286" s="129">
        <v>0</v>
      </c>
      <c r="L286" s="129">
        <v>0</v>
      </c>
      <c r="M286" s="129">
        <v>0</v>
      </c>
      <c r="N286" s="167">
        <v>0</v>
      </c>
    </row>
    <row r="287" spans="1:14" ht="33" customHeight="1" x14ac:dyDescent="0.2">
      <c r="A287" s="80" t="s">
        <v>315</v>
      </c>
      <c r="B287" s="129">
        <v>24334.59</v>
      </c>
      <c r="C287" s="129">
        <v>23747.599999999999</v>
      </c>
      <c r="D287" s="129">
        <v>31019.56</v>
      </c>
      <c r="E287" s="129">
        <v>30480.75</v>
      </c>
      <c r="F287" s="129">
        <v>19143.27</v>
      </c>
      <c r="G287" s="129">
        <v>22479.64</v>
      </c>
      <c r="H287" s="129">
        <v>10267.15</v>
      </c>
      <c r="I287" s="129">
        <v>17002.64</v>
      </c>
      <c r="J287" s="129">
        <v>14737.07</v>
      </c>
      <c r="K287" s="129">
        <v>17168.98</v>
      </c>
      <c r="L287" s="129">
        <v>7800.5</v>
      </c>
      <c r="M287" s="129">
        <v>780</v>
      </c>
      <c r="N287" s="167">
        <v>218961.75000000003</v>
      </c>
    </row>
    <row r="288" spans="1:14" ht="33" customHeight="1" x14ac:dyDescent="0.2">
      <c r="A288" s="80" t="s">
        <v>316</v>
      </c>
      <c r="B288" s="129">
        <v>0</v>
      </c>
      <c r="C288" s="129">
        <v>0</v>
      </c>
      <c r="D288" s="129">
        <v>0</v>
      </c>
      <c r="E288" s="129">
        <v>0</v>
      </c>
      <c r="F288" s="129">
        <v>0</v>
      </c>
      <c r="G288" s="129">
        <v>0</v>
      </c>
      <c r="H288" s="129">
        <v>0</v>
      </c>
      <c r="I288" s="129">
        <v>0</v>
      </c>
      <c r="J288" s="129">
        <v>0</v>
      </c>
      <c r="K288" s="129">
        <v>0</v>
      </c>
      <c r="L288" s="129">
        <v>0</v>
      </c>
      <c r="M288" s="129">
        <v>0</v>
      </c>
      <c r="N288" s="167">
        <v>0</v>
      </c>
    </row>
    <row r="289" spans="1:14" ht="33" customHeight="1" x14ac:dyDescent="0.2">
      <c r="A289" s="80" t="s">
        <v>317</v>
      </c>
      <c r="B289" s="129">
        <v>0</v>
      </c>
      <c r="C289" s="129">
        <v>0</v>
      </c>
      <c r="D289" s="129">
        <v>0</v>
      </c>
      <c r="E289" s="129">
        <v>0</v>
      </c>
      <c r="F289" s="129">
        <v>0</v>
      </c>
      <c r="G289" s="129">
        <v>0</v>
      </c>
      <c r="H289" s="129">
        <v>0</v>
      </c>
      <c r="I289" s="129">
        <v>0</v>
      </c>
      <c r="J289" s="129">
        <v>0</v>
      </c>
      <c r="K289" s="129">
        <v>0</v>
      </c>
      <c r="L289" s="129">
        <v>0</v>
      </c>
      <c r="M289" s="129">
        <v>0</v>
      </c>
      <c r="N289" s="167">
        <v>0</v>
      </c>
    </row>
    <row r="290" spans="1:14" ht="33" customHeight="1" thickBot="1" x14ac:dyDescent="0.25">
      <c r="A290" s="80" t="s">
        <v>318</v>
      </c>
      <c r="B290" s="129">
        <v>0</v>
      </c>
      <c r="C290" s="129">
        <v>0</v>
      </c>
      <c r="D290" s="129">
        <v>0</v>
      </c>
      <c r="E290" s="129">
        <v>0</v>
      </c>
      <c r="F290" s="129">
        <v>0</v>
      </c>
      <c r="G290" s="129">
        <v>0</v>
      </c>
      <c r="H290" s="129">
        <v>0</v>
      </c>
      <c r="I290" s="129">
        <v>0</v>
      </c>
      <c r="J290" s="129">
        <v>0</v>
      </c>
      <c r="K290" s="129">
        <v>0</v>
      </c>
      <c r="L290" s="129">
        <v>0</v>
      </c>
      <c r="M290" s="129">
        <v>0</v>
      </c>
      <c r="N290" s="167">
        <v>0</v>
      </c>
    </row>
    <row r="291" spans="1:14" ht="33" customHeight="1" thickBot="1" x14ac:dyDescent="0.25">
      <c r="A291" s="132" t="s">
        <v>319</v>
      </c>
      <c r="B291" s="133">
        <v>0</v>
      </c>
      <c r="C291" s="133">
        <v>0</v>
      </c>
      <c r="D291" s="133">
        <v>0</v>
      </c>
      <c r="E291" s="133">
        <v>0</v>
      </c>
      <c r="F291" s="133">
        <v>0</v>
      </c>
      <c r="G291" s="133">
        <v>0</v>
      </c>
      <c r="H291" s="133">
        <v>0</v>
      </c>
      <c r="I291" s="133">
        <v>0</v>
      </c>
      <c r="J291" s="133">
        <v>0</v>
      </c>
      <c r="K291" s="133">
        <v>0</v>
      </c>
      <c r="L291" s="133">
        <v>0</v>
      </c>
      <c r="M291" s="133">
        <v>0</v>
      </c>
      <c r="N291" s="133">
        <v>0</v>
      </c>
    </row>
    <row r="292" spans="1:14" ht="33" customHeight="1" x14ac:dyDescent="0.2">
      <c r="A292" s="80" t="s">
        <v>320</v>
      </c>
      <c r="B292" s="129">
        <v>0</v>
      </c>
      <c r="C292" s="129">
        <v>0</v>
      </c>
      <c r="D292" s="129">
        <v>0</v>
      </c>
      <c r="E292" s="129">
        <v>0</v>
      </c>
      <c r="F292" s="129">
        <v>0</v>
      </c>
      <c r="G292" s="129">
        <v>0</v>
      </c>
      <c r="H292" s="129">
        <v>0</v>
      </c>
      <c r="I292" s="129">
        <v>0</v>
      </c>
      <c r="J292" s="129">
        <v>0</v>
      </c>
      <c r="K292" s="129">
        <v>0</v>
      </c>
      <c r="L292" s="129">
        <v>0</v>
      </c>
      <c r="M292" s="129">
        <v>0</v>
      </c>
      <c r="N292" s="167">
        <v>0</v>
      </c>
    </row>
    <row r="293" spans="1:14" ht="33" customHeight="1" x14ac:dyDescent="0.2">
      <c r="A293" s="80" t="s">
        <v>321</v>
      </c>
      <c r="B293" s="129">
        <v>0</v>
      </c>
      <c r="C293" s="129">
        <v>0</v>
      </c>
      <c r="D293" s="129">
        <v>0</v>
      </c>
      <c r="E293" s="129">
        <v>0</v>
      </c>
      <c r="F293" s="129">
        <v>0</v>
      </c>
      <c r="G293" s="129">
        <v>0</v>
      </c>
      <c r="H293" s="129">
        <v>0</v>
      </c>
      <c r="I293" s="129">
        <v>0</v>
      </c>
      <c r="J293" s="129">
        <v>0</v>
      </c>
      <c r="K293" s="129">
        <v>0</v>
      </c>
      <c r="L293" s="129">
        <v>0</v>
      </c>
      <c r="M293" s="129">
        <v>0</v>
      </c>
      <c r="N293" s="167">
        <v>0</v>
      </c>
    </row>
    <row r="294" spans="1:14" ht="33" customHeight="1" x14ac:dyDescent="0.2">
      <c r="A294" s="80" t="s">
        <v>322</v>
      </c>
      <c r="B294" s="129">
        <v>0</v>
      </c>
      <c r="C294" s="129">
        <v>0</v>
      </c>
      <c r="D294" s="129">
        <v>0</v>
      </c>
      <c r="E294" s="129">
        <v>0</v>
      </c>
      <c r="F294" s="129">
        <v>0</v>
      </c>
      <c r="G294" s="129">
        <v>0</v>
      </c>
      <c r="H294" s="129">
        <v>0</v>
      </c>
      <c r="I294" s="129">
        <v>0</v>
      </c>
      <c r="J294" s="129">
        <v>0</v>
      </c>
      <c r="K294" s="129">
        <v>0</v>
      </c>
      <c r="L294" s="129">
        <v>0</v>
      </c>
      <c r="M294" s="129">
        <v>0</v>
      </c>
      <c r="N294" s="167">
        <v>0</v>
      </c>
    </row>
    <row r="295" spans="1:14" ht="33" customHeight="1" x14ac:dyDescent="0.2">
      <c r="A295" s="80" t="s">
        <v>323</v>
      </c>
      <c r="B295" s="129">
        <v>0</v>
      </c>
      <c r="C295" s="129">
        <v>0</v>
      </c>
      <c r="D295" s="129">
        <v>0</v>
      </c>
      <c r="E295" s="129">
        <v>0</v>
      </c>
      <c r="F295" s="129">
        <v>0</v>
      </c>
      <c r="G295" s="129">
        <v>0</v>
      </c>
      <c r="H295" s="129">
        <v>0</v>
      </c>
      <c r="I295" s="129">
        <v>0</v>
      </c>
      <c r="J295" s="129">
        <v>0</v>
      </c>
      <c r="K295" s="129">
        <v>0</v>
      </c>
      <c r="L295" s="129">
        <v>0</v>
      </c>
      <c r="M295" s="129">
        <v>0</v>
      </c>
      <c r="N295" s="167">
        <v>0</v>
      </c>
    </row>
    <row r="296" spans="1:14" ht="33" customHeight="1" x14ac:dyDescent="0.2">
      <c r="A296" s="80" t="s">
        <v>324</v>
      </c>
      <c r="B296" s="129">
        <v>0</v>
      </c>
      <c r="C296" s="129">
        <v>0</v>
      </c>
      <c r="D296" s="129">
        <v>0</v>
      </c>
      <c r="E296" s="129">
        <v>0</v>
      </c>
      <c r="F296" s="129">
        <v>0</v>
      </c>
      <c r="G296" s="129">
        <v>0</v>
      </c>
      <c r="H296" s="129">
        <v>0</v>
      </c>
      <c r="I296" s="129">
        <v>0</v>
      </c>
      <c r="J296" s="129">
        <v>0</v>
      </c>
      <c r="K296" s="129">
        <v>0</v>
      </c>
      <c r="L296" s="129">
        <v>0</v>
      </c>
      <c r="M296" s="129">
        <v>0</v>
      </c>
      <c r="N296" s="167">
        <v>0</v>
      </c>
    </row>
    <row r="297" spans="1:14" ht="33" customHeight="1" thickBot="1" x14ac:dyDescent="0.25">
      <c r="A297" s="80" t="s">
        <v>255</v>
      </c>
      <c r="B297" s="129">
        <v>0</v>
      </c>
      <c r="C297" s="129">
        <v>0</v>
      </c>
      <c r="D297" s="129">
        <v>0</v>
      </c>
      <c r="E297" s="129">
        <v>0</v>
      </c>
      <c r="F297" s="129">
        <v>0</v>
      </c>
      <c r="G297" s="129">
        <v>0</v>
      </c>
      <c r="H297" s="129">
        <v>0</v>
      </c>
      <c r="I297" s="129">
        <v>0</v>
      </c>
      <c r="J297" s="129">
        <v>0</v>
      </c>
      <c r="K297" s="129">
        <v>0</v>
      </c>
      <c r="L297" s="129">
        <v>0</v>
      </c>
      <c r="M297" s="129">
        <v>0</v>
      </c>
      <c r="N297" s="167">
        <v>0</v>
      </c>
    </row>
    <row r="298" spans="1:14" ht="33" customHeight="1" thickBot="1" x14ac:dyDescent="0.25">
      <c r="A298" s="132" t="s">
        <v>325</v>
      </c>
      <c r="B298" s="133">
        <v>0</v>
      </c>
      <c r="C298" s="133">
        <v>0</v>
      </c>
      <c r="D298" s="133">
        <v>0</v>
      </c>
      <c r="E298" s="133">
        <v>0</v>
      </c>
      <c r="F298" s="133">
        <v>0</v>
      </c>
      <c r="G298" s="133">
        <v>0</v>
      </c>
      <c r="H298" s="133">
        <v>0</v>
      </c>
      <c r="I298" s="133">
        <v>0</v>
      </c>
      <c r="J298" s="133">
        <v>0</v>
      </c>
      <c r="K298" s="133">
        <v>0</v>
      </c>
      <c r="L298" s="133">
        <v>0</v>
      </c>
      <c r="M298" s="133">
        <v>0</v>
      </c>
      <c r="N298" s="133">
        <v>0</v>
      </c>
    </row>
    <row r="299" spans="1:14" ht="33" customHeight="1" x14ac:dyDescent="0.2">
      <c r="A299" s="80" t="s">
        <v>326</v>
      </c>
      <c r="B299" s="129">
        <v>0</v>
      </c>
      <c r="C299" s="129">
        <v>0</v>
      </c>
      <c r="D299" s="129">
        <v>0</v>
      </c>
      <c r="E299" s="129">
        <v>0</v>
      </c>
      <c r="F299" s="129">
        <v>0</v>
      </c>
      <c r="G299" s="129">
        <v>0</v>
      </c>
      <c r="H299" s="129">
        <v>0</v>
      </c>
      <c r="I299" s="129">
        <v>0</v>
      </c>
      <c r="J299" s="129">
        <v>0</v>
      </c>
      <c r="K299" s="129">
        <v>0</v>
      </c>
      <c r="L299" s="129">
        <v>0</v>
      </c>
      <c r="M299" s="129">
        <v>0</v>
      </c>
      <c r="N299" s="129">
        <v>0</v>
      </c>
    </row>
    <row r="300" spans="1:14" ht="33" customHeight="1" x14ac:dyDescent="0.2">
      <c r="A300" s="80" t="s">
        <v>327</v>
      </c>
      <c r="B300" s="129">
        <v>0</v>
      </c>
      <c r="C300" s="129">
        <v>0</v>
      </c>
      <c r="D300" s="129">
        <v>0</v>
      </c>
      <c r="E300" s="129">
        <v>0</v>
      </c>
      <c r="F300" s="129">
        <v>0</v>
      </c>
      <c r="G300" s="129">
        <v>0</v>
      </c>
      <c r="H300" s="129">
        <v>0</v>
      </c>
      <c r="I300" s="129">
        <v>0</v>
      </c>
      <c r="J300" s="129">
        <v>0</v>
      </c>
      <c r="K300" s="129">
        <v>0</v>
      </c>
      <c r="L300" s="129">
        <v>0</v>
      </c>
      <c r="M300" s="129">
        <v>0</v>
      </c>
      <c r="N300" s="129">
        <v>0</v>
      </c>
    </row>
    <row r="301" spans="1:14" ht="33" customHeight="1" x14ac:dyDescent="0.2">
      <c r="A301" s="80" t="s">
        <v>328</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thickBot="1" x14ac:dyDescent="0.25">
      <c r="A302" s="80" t="s">
        <v>255</v>
      </c>
      <c r="B302" s="129">
        <v>0</v>
      </c>
      <c r="C302" s="129">
        <v>0</v>
      </c>
      <c r="D302" s="129">
        <v>0</v>
      </c>
      <c r="E302" s="129">
        <v>0</v>
      </c>
      <c r="F302" s="129">
        <v>0</v>
      </c>
      <c r="G302" s="129">
        <v>0</v>
      </c>
      <c r="H302" s="129">
        <v>0</v>
      </c>
      <c r="I302" s="129">
        <v>0</v>
      </c>
      <c r="J302" s="129">
        <v>0</v>
      </c>
      <c r="K302" s="129">
        <v>0</v>
      </c>
      <c r="L302" s="129">
        <v>0</v>
      </c>
      <c r="M302" s="129">
        <v>0</v>
      </c>
      <c r="N302" s="129">
        <v>0</v>
      </c>
    </row>
    <row r="303" spans="1:14" ht="33" customHeight="1" thickBot="1" x14ac:dyDescent="0.25">
      <c r="A303" s="132" t="s">
        <v>367</v>
      </c>
      <c r="B303" s="133">
        <v>0</v>
      </c>
      <c r="C303" s="133">
        <v>0</v>
      </c>
      <c r="D303" s="133">
        <v>0</v>
      </c>
      <c r="E303" s="133">
        <v>0</v>
      </c>
      <c r="F303" s="133">
        <v>0</v>
      </c>
      <c r="G303" s="133">
        <v>0</v>
      </c>
      <c r="H303" s="133">
        <v>0</v>
      </c>
      <c r="I303" s="133">
        <v>0</v>
      </c>
      <c r="J303" s="133">
        <v>0</v>
      </c>
      <c r="K303" s="133">
        <v>0</v>
      </c>
      <c r="L303" s="133">
        <v>0</v>
      </c>
      <c r="M303" s="133">
        <v>0</v>
      </c>
      <c r="N303" s="133">
        <v>0</v>
      </c>
    </row>
    <row r="304" spans="1:14" ht="33" customHeight="1" x14ac:dyDescent="0.2">
      <c r="A304" s="80" t="s">
        <v>330</v>
      </c>
      <c r="B304" s="129">
        <v>0</v>
      </c>
      <c r="C304" s="129">
        <v>0</v>
      </c>
      <c r="D304" s="129">
        <v>0</v>
      </c>
      <c r="E304" s="129">
        <v>0</v>
      </c>
      <c r="F304" s="129">
        <v>0</v>
      </c>
      <c r="G304" s="129">
        <v>0</v>
      </c>
      <c r="H304" s="129">
        <v>0</v>
      </c>
      <c r="I304" s="129">
        <v>0</v>
      </c>
      <c r="J304" s="129">
        <v>0</v>
      </c>
      <c r="K304" s="129">
        <v>0</v>
      </c>
      <c r="L304" s="129">
        <v>0</v>
      </c>
      <c r="M304" s="129">
        <v>0</v>
      </c>
      <c r="N304" s="167">
        <v>0</v>
      </c>
    </row>
    <row r="305" spans="1:14" ht="33" customHeight="1" x14ac:dyDescent="0.2">
      <c r="A305" s="80" t="s">
        <v>331</v>
      </c>
      <c r="B305" s="129">
        <v>0</v>
      </c>
      <c r="C305" s="129">
        <v>0</v>
      </c>
      <c r="D305" s="129">
        <v>0</v>
      </c>
      <c r="E305" s="129">
        <v>0</v>
      </c>
      <c r="F305" s="129">
        <v>0</v>
      </c>
      <c r="G305" s="129">
        <v>0</v>
      </c>
      <c r="H305" s="129">
        <v>0</v>
      </c>
      <c r="I305" s="129">
        <v>0</v>
      </c>
      <c r="J305" s="129">
        <v>0</v>
      </c>
      <c r="K305" s="129">
        <v>0</v>
      </c>
      <c r="L305" s="129">
        <v>0</v>
      </c>
      <c r="M305" s="129">
        <v>0</v>
      </c>
      <c r="N305" s="167">
        <v>0</v>
      </c>
    </row>
    <row r="306" spans="1:14" ht="33" customHeight="1" x14ac:dyDescent="0.2">
      <c r="A306" s="80" t="s">
        <v>332</v>
      </c>
      <c r="B306" s="129">
        <v>0</v>
      </c>
      <c r="C306" s="129">
        <v>0</v>
      </c>
      <c r="D306" s="129">
        <v>0</v>
      </c>
      <c r="E306" s="129">
        <v>0</v>
      </c>
      <c r="F306" s="129">
        <v>0</v>
      </c>
      <c r="G306" s="129">
        <v>0</v>
      </c>
      <c r="H306" s="129">
        <v>0</v>
      </c>
      <c r="I306" s="129">
        <v>0</v>
      </c>
      <c r="J306" s="129">
        <v>0</v>
      </c>
      <c r="K306" s="129">
        <v>0</v>
      </c>
      <c r="L306" s="129">
        <v>0</v>
      </c>
      <c r="M306" s="129">
        <v>0</v>
      </c>
      <c r="N306" s="167">
        <v>0</v>
      </c>
    </row>
    <row r="307" spans="1:14" ht="33" customHeight="1" x14ac:dyDescent="0.2">
      <c r="A307" s="80" t="s">
        <v>333</v>
      </c>
      <c r="B307" s="129">
        <v>0</v>
      </c>
      <c r="C307" s="129">
        <v>0</v>
      </c>
      <c r="D307" s="129">
        <v>0</v>
      </c>
      <c r="E307" s="129">
        <v>0</v>
      </c>
      <c r="F307" s="129">
        <v>0</v>
      </c>
      <c r="G307" s="129">
        <v>0</v>
      </c>
      <c r="H307" s="129">
        <v>0</v>
      </c>
      <c r="I307" s="129">
        <v>0</v>
      </c>
      <c r="J307" s="129">
        <v>0</v>
      </c>
      <c r="K307" s="129">
        <v>0</v>
      </c>
      <c r="L307" s="129">
        <v>0</v>
      </c>
      <c r="M307" s="129">
        <v>0</v>
      </c>
      <c r="N307" s="167">
        <v>0</v>
      </c>
    </row>
    <row r="308" spans="1:14" ht="33" customHeight="1" x14ac:dyDescent="0.2">
      <c r="A308" s="80" t="s">
        <v>334</v>
      </c>
      <c r="B308" s="129">
        <v>0</v>
      </c>
      <c r="C308" s="129">
        <v>0</v>
      </c>
      <c r="D308" s="129">
        <v>0</v>
      </c>
      <c r="E308" s="129">
        <v>0</v>
      </c>
      <c r="F308" s="129">
        <v>0</v>
      </c>
      <c r="G308" s="129">
        <v>0</v>
      </c>
      <c r="H308" s="129">
        <v>0</v>
      </c>
      <c r="I308" s="129">
        <v>0</v>
      </c>
      <c r="J308" s="129">
        <v>0</v>
      </c>
      <c r="K308" s="129">
        <v>0</v>
      </c>
      <c r="L308" s="129">
        <v>0</v>
      </c>
      <c r="M308" s="129">
        <v>0</v>
      </c>
      <c r="N308" s="167">
        <v>0</v>
      </c>
    </row>
    <row r="309" spans="1:14" ht="33" customHeight="1" x14ac:dyDescent="0.2">
      <c r="A309" s="80" t="s">
        <v>335</v>
      </c>
      <c r="B309" s="129">
        <v>0</v>
      </c>
      <c r="C309" s="129">
        <v>0</v>
      </c>
      <c r="D309" s="129">
        <v>0</v>
      </c>
      <c r="E309" s="129">
        <v>0</v>
      </c>
      <c r="F309" s="129">
        <v>0</v>
      </c>
      <c r="G309" s="129">
        <v>0</v>
      </c>
      <c r="H309" s="129">
        <v>0</v>
      </c>
      <c r="I309" s="129">
        <v>0</v>
      </c>
      <c r="J309" s="129">
        <v>0</v>
      </c>
      <c r="K309" s="129">
        <v>0</v>
      </c>
      <c r="L309" s="129">
        <v>0</v>
      </c>
      <c r="M309" s="129">
        <v>0</v>
      </c>
      <c r="N309" s="167">
        <v>0</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67">
        <v>0</v>
      </c>
    </row>
    <row r="311" spans="1:14" ht="33" customHeight="1" thickBot="1" x14ac:dyDescent="0.25">
      <c r="A311" s="80" t="s">
        <v>255</v>
      </c>
      <c r="B311" s="129">
        <v>0</v>
      </c>
      <c r="C311" s="129">
        <v>0</v>
      </c>
      <c r="D311" s="129">
        <v>0</v>
      </c>
      <c r="E311" s="129">
        <v>0</v>
      </c>
      <c r="F311" s="129">
        <v>0</v>
      </c>
      <c r="G311" s="129">
        <v>0</v>
      </c>
      <c r="H311" s="129">
        <v>0</v>
      </c>
      <c r="I311" s="129">
        <v>0</v>
      </c>
      <c r="J311" s="129">
        <v>0</v>
      </c>
      <c r="K311" s="129">
        <v>0</v>
      </c>
      <c r="L311" s="129">
        <v>0</v>
      </c>
      <c r="M311" s="129">
        <v>0</v>
      </c>
      <c r="N311" s="167">
        <v>0</v>
      </c>
    </row>
    <row r="312" spans="1:14" ht="33" customHeight="1" thickBot="1" x14ac:dyDescent="0.25">
      <c r="A312" s="132" t="s">
        <v>336</v>
      </c>
      <c r="B312" s="133">
        <v>31161.67</v>
      </c>
      <c r="C312" s="133">
        <v>31817.870000000003</v>
      </c>
      <c r="D312" s="133">
        <v>37204.07</v>
      </c>
      <c r="E312" s="133">
        <v>35073.479999999996</v>
      </c>
      <c r="F312" s="133">
        <v>37766.550000000003</v>
      </c>
      <c r="G312" s="133">
        <v>37834.660000000003</v>
      </c>
      <c r="H312" s="133">
        <v>34594.589999999997</v>
      </c>
      <c r="I312" s="133">
        <v>34967.46</v>
      </c>
      <c r="J312" s="133">
        <v>32025.46</v>
      </c>
      <c r="K312" s="133">
        <v>31539.85</v>
      </c>
      <c r="L312" s="133">
        <v>31210.61</v>
      </c>
      <c r="M312" s="133">
        <v>36208.26</v>
      </c>
      <c r="N312" s="133">
        <v>411404.53</v>
      </c>
    </row>
    <row r="313" spans="1:14" ht="33" customHeight="1" x14ac:dyDescent="0.2">
      <c r="A313" s="80" t="s">
        <v>337</v>
      </c>
      <c r="B313" s="129">
        <v>23125</v>
      </c>
      <c r="C313" s="129">
        <v>22850</v>
      </c>
      <c r="D313" s="129">
        <v>27130</v>
      </c>
      <c r="E313" s="129">
        <v>23850</v>
      </c>
      <c r="F313" s="129">
        <v>27640</v>
      </c>
      <c r="G313" s="129">
        <v>27745</v>
      </c>
      <c r="H313" s="129">
        <v>27200</v>
      </c>
      <c r="I313" s="129">
        <v>24529</v>
      </c>
      <c r="J313" s="129">
        <v>24060</v>
      </c>
      <c r="K313" s="129">
        <v>21900</v>
      </c>
      <c r="L313" s="129">
        <v>22825</v>
      </c>
      <c r="M313" s="129">
        <v>26750</v>
      </c>
      <c r="N313" s="167">
        <v>299604</v>
      </c>
    </row>
    <row r="314" spans="1:14" ht="33" customHeight="1" x14ac:dyDescent="0.2">
      <c r="A314" s="80" t="s">
        <v>338</v>
      </c>
      <c r="B314" s="129">
        <v>8036.67</v>
      </c>
      <c r="C314" s="129">
        <v>8967.8700000000008</v>
      </c>
      <c r="D314" s="129">
        <v>10074.07</v>
      </c>
      <c r="E314" s="129">
        <v>11223.48</v>
      </c>
      <c r="F314" s="129">
        <v>10126.549999999999</v>
      </c>
      <c r="G314" s="129">
        <v>10089.66</v>
      </c>
      <c r="H314" s="129">
        <v>7394.59</v>
      </c>
      <c r="I314" s="129">
        <v>10438.459999999999</v>
      </c>
      <c r="J314" s="129">
        <v>7965.46</v>
      </c>
      <c r="K314" s="129">
        <v>9639.85</v>
      </c>
      <c r="L314" s="129">
        <v>8385.61</v>
      </c>
      <c r="M314" s="129">
        <v>9458.26</v>
      </c>
      <c r="N314" s="167">
        <v>111800.53000000001</v>
      </c>
    </row>
    <row r="315" spans="1:14" ht="33" customHeight="1" thickBot="1" x14ac:dyDescent="0.25">
      <c r="A315" s="80" t="s">
        <v>255</v>
      </c>
      <c r="B315" s="129">
        <v>0</v>
      </c>
      <c r="C315" s="129">
        <v>0</v>
      </c>
      <c r="D315" s="129">
        <v>0</v>
      </c>
      <c r="E315" s="129">
        <v>0</v>
      </c>
      <c r="F315" s="129">
        <v>0</v>
      </c>
      <c r="G315" s="129">
        <v>0</v>
      </c>
      <c r="H315" s="129">
        <v>0</v>
      </c>
      <c r="I315" s="129">
        <v>0</v>
      </c>
      <c r="J315" s="129">
        <v>0</v>
      </c>
      <c r="K315" s="129">
        <v>0</v>
      </c>
      <c r="L315" s="129">
        <v>0</v>
      </c>
      <c r="M315" s="129">
        <v>0</v>
      </c>
      <c r="N315" s="167">
        <v>0</v>
      </c>
    </row>
    <row r="316" spans="1:14" ht="33" customHeight="1" thickBot="1" x14ac:dyDescent="0.25">
      <c r="A316" s="132" t="s">
        <v>339</v>
      </c>
      <c r="B316" s="133">
        <v>2750</v>
      </c>
      <c r="C316" s="133">
        <v>3150</v>
      </c>
      <c r="D316" s="133">
        <v>2900</v>
      </c>
      <c r="E316" s="133">
        <v>3400</v>
      </c>
      <c r="F316" s="133">
        <v>3025</v>
      </c>
      <c r="G316" s="133">
        <v>1950</v>
      </c>
      <c r="H316" s="133">
        <v>2825</v>
      </c>
      <c r="I316" s="133">
        <v>2250</v>
      </c>
      <c r="J316" s="133">
        <v>2500</v>
      </c>
      <c r="K316" s="133">
        <v>2250</v>
      </c>
      <c r="L316" s="133">
        <v>1775</v>
      </c>
      <c r="M316" s="133">
        <v>1425</v>
      </c>
      <c r="N316" s="133">
        <v>30200</v>
      </c>
    </row>
    <row r="317" spans="1:14" ht="33" customHeight="1" thickBot="1" x14ac:dyDescent="0.25">
      <c r="A317" s="81" t="s">
        <v>339</v>
      </c>
      <c r="B317" s="138">
        <v>2750</v>
      </c>
      <c r="C317" s="138">
        <v>3150</v>
      </c>
      <c r="D317" s="138">
        <v>2900</v>
      </c>
      <c r="E317" s="138">
        <v>3400</v>
      </c>
      <c r="F317" s="138">
        <v>3025</v>
      </c>
      <c r="G317" s="138">
        <v>1950</v>
      </c>
      <c r="H317" s="138">
        <v>2825</v>
      </c>
      <c r="I317" s="138">
        <v>2250</v>
      </c>
      <c r="J317" s="138">
        <v>2500</v>
      </c>
      <c r="K317" s="138">
        <v>2250</v>
      </c>
      <c r="L317" s="138">
        <v>1775</v>
      </c>
      <c r="M317" s="138">
        <v>1425</v>
      </c>
      <c r="N317" s="168">
        <v>30200</v>
      </c>
    </row>
    <row r="318" spans="1:14" ht="33" customHeight="1" thickBot="1" x14ac:dyDescent="0.25">
      <c r="A318" s="169" t="s">
        <v>250</v>
      </c>
      <c r="B318" s="141">
        <v>325077.2</v>
      </c>
      <c r="C318" s="141">
        <v>340918.36</v>
      </c>
      <c r="D318" s="141">
        <v>379960.77</v>
      </c>
      <c r="E318" s="141">
        <v>372697.36</v>
      </c>
      <c r="F318" s="141">
        <v>417740.5</v>
      </c>
      <c r="G318" s="141">
        <v>393802.23</v>
      </c>
      <c r="H318" s="141">
        <v>403211.91000000003</v>
      </c>
      <c r="I318" s="141">
        <v>404074.46</v>
      </c>
      <c r="J318" s="141">
        <v>406540.61000000004</v>
      </c>
      <c r="K318" s="141">
        <v>390446.54</v>
      </c>
      <c r="L318" s="141">
        <v>363566.33</v>
      </c>
      <c r="M318" s="141">
        <v>340670.01</v>
      </c>
      <c r="N318" s="141">
        <v>4538706.2799999993</v>
      </c>
    </row>
    <row r="319" spans="1:14" ht="33" customHeight="1" x14ac:dyDescent="0.2"/>
    <row r="320" spans="1:14" ht="33" customHeight="1" x14ac:dyDescent="0.2">
      <c r="A320" s="85"/>
    </row>
    <row r="321" spans="1:14" ht="33" customHeight="1" x14ac:dyDescent="0.2">
      <c r="A321" s="220" t="s">
        <v>423</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24" t="s">
        <v>237</v>
      </c>
      <c r="B323" s="125" t="s">
        <v>238</v>
      </c>
      <c r="C323" s="125" t="s">
        <v>239</v>
      </c>
      <c r="D323" s="125" t="s">
        <v>240</v>
      </c>
      <c r="E323" s="125" t="s">
        <v>241</v>
      </c>
      <c r="F323" s="125" t="s">
        <v>242</v>
      </c>
      <c r="G323" s="125" t="s">
        <v>243</v>
      </c>
      <c r="H323" s="125" t="s">
        <v>244</v>
      </c>
      <c r="I323" s="125" t="s">
        <v>245</v>
      </c>
      <c r="J323" s="125" t="s">
        <v>246</v>
      </c>
      <c r="K323" s="125" t="s">
        <v>247</v>
      </c>
      <c r="L323" s="125" t="s">
        <v>248</v>
      </c>
      <c r="M323" s="125" t="s">
        <v>249</v>
      </c>
      <c r="N323" s="126" t="s">
        <v>250</v>
      </c>
    </row>
    <row r="324" spans="1:14" ht="33" customHeight="1" thickBot="1" x14ac:dyDescent="0.25">
      <c r="A324" s="132" t="s">
        <v>251</v>
      </c>
      <c r="B324" s="133">
        <v>0</v>
      </c>
      <c r="C324" s="133">
        <v>0</v>
      </c>
      <c r="D324" s="133">
        <v>0</v>
      </c>
      <c r="E324" s="133">
        <v>0</v>
      </c>
      <c r="F324" s="133">
        <v>0</v>
      </c>
      <c r="G324" s="133">
        <v>0</v>
      </c>
      <c r="H324" s="133">
        <v>0</v>
      </c>
      <c r="I324" s="133">
        <v>0</v>
      </c>
      <c r="J324" s="133">
        <v>0</v>
      </c>
      <c r="K324" s="133">
        <v>0</v>
      </c>
      <c r="L324" s="133">
        <v>0</v>
      </c>
      <c r="M324" s="133">
        <v>0</v>
      </c>
      <c r="N324" s="133">
        <v>0</v>
      </c>
    </row>
    <row r="325" spans="1:14" ht="33" customHeight="1" x14ac:dyDescent="0.2">
      <c r="A325" s="77" t="s">
        <v>252</v>
      </c>
      <c r="B325" s="129">
        <v>0</v>
      </c>
      <c r="C325" s="129">
        <v>0</v>
      </c>
      <c r="D325" s="129">
        <v>0</v>
      </c>
      <c r="E325" s="129">
        <v>0</v>
      </c>
      <c r="F325" s="129">
        <v>0</v>
      </c>
      <c r="G325" s="129">
        <v>0</v>
      </c>
      <c r="H325" s="129">
        <v>0</v>
      </c>
      <c r="I325" s="129">
        <v>0</v>
      </c>
      <c r="J325" s="129">
        <v>0</v>
      </c>
      <c r="K325" s="129">
        <v>0</v>
      </c>
      <c r="L325" s="129">
        <v>0</v>
      </c>
      <c r="M325" s="129">
        <v>0</v>
      </c>
      <c r="N325" s="131">
        <v>0</v>
      </c>
    </row>
    <row r="326" spans="1:14" ht="33" customHeight="1" x14ac:dyDescent="0.2">
      <c r="A326" s="77" t="s">
        <v>234</v>
      </c>
      <c r="B326" s="129">
        <v>0</v>
      </c>
      <c r="C326" s="129">
        <v>0</v>
      </c>
      <c r="D326" s="129">
        <v>0</v>
      </c>
      <c r="E326" s="129">
        <v>0</v>
      </c>
      <c r="F326" s="129">
        <v>0</v>
      </c>
      <c r="G326" s="129">
        <v>0</v>
      </c>
      <c r="H326" s="129">
        <v>0</v>
      </c>
      <c r="I326" s="129">
        <v>0</v>
      </c>
      <c r="J326" s="129">
        <v>0</v>
      </c>
      <c r="K326" s="129">
        <v>0</v>
      </c>
      <c r="L326" s="129">
        <v>0</v>
      </c>
      <c r="M326" s="129">
        <v>0</v>
      </c>
      <c r="N326" s="131">
        <v>0</v>
      </c>
    </row>
    <row r="327" spans="1:14" ht="33" customHeight="1" x14ac:dyDescent="0.2">
      <c r="A327" s="77" t="s">
        <v>253</v>
      </c>
      <c r="B327" s="129">
        <v>0</v>
      </c>
      <c r="C327" s="129">
        <v>0</v>
      </c>
      <c r="D327" s="129">
        <v>0</v>
      </c>
      <c r="E327" s="129">
        <v>0</v>
      </c>
      <c r="F327" s="129">
        <v>0</v>
      </c>
      <c r="G327" s="129">
        <v>0</v>
      </c>
      <c r="H327" s="129">
        <v>0</v>
      </c>
      <c r="I327" s="129">
        <v>0</v>
      </c>
      <c r="J327" s="129">
        <v>0</v>
      </c>
      <c r="K327" s="129">
        <v>0</v>
      </c>
      <c r="L327" s="129">
        <v>0</v>
      </c>
      <c r="M327" s="129">
        <v>0</v>
      </c>
      <c r="N327" s="131">
        <v>0</v>
      </c>
    </row>
    <row r="328" spans="1:14" ht="33" customHeight="1" x14ac:dyDescent="0.2">
      <c r="A328" s="78" t="s">
        <v>254</v>
      </c>
      <c r="B328" s="129">
        <v>0</v>
      </c>
      <c r="C328" s="129">
        <v>0</v>
      </c>
      <c r="D328" s="129">
        <v>0</v>
      </c>
      <c r="E328" s="129">
        <v>0</v>
      </c>
      <c r="F328" s="129">
        <v>0</v>
      </c>
      <c r="G328" s="129">
        <v>0</v>
      </c>
      <c r="H328" s="129">
        <v>0</v>
      </c>
      <c r="I328" s="129">
        <v>0</v>
      </c>
      <c r="J328" s="129">
        <v>0</v>
      </c>
      <c r="K328" s="129">
        <v>0</v>
      </c>
      <c r="L328" s="129">
        <v>0</v>
      </c>
      <c r="M328" s="129">
        <v>0</v>
      </c>
      <c r="N328" s="131">
        <v>0</v>
      </c>
    </row>
    <row r="329" spans="1:14" ht="33" customHeight="1" thickBot="1" x14ac:dyDescent="0.25">
      <c r="A329" s="79" t="s">
        <v>255</v>
      </c>
      <c r="B329" s="131">
        <v>0</v>
      </c>
      <c r="C329" s="129">
        <v>0</v>
      </c>
      <c r="D329" s="129">
        <v>0</v>
      </c>
      <c r="E329" s="129">
        <v>0</v>
      </c>
      <c r="F329" s="131">
        <v>0</v>
      </c>
      <c r="G329" s="129">
        <v>0</v>
      </c>
      <c r="H329" s="129">
        <v>0</v>
      </c>
      <c r="I329" s="129">
        <v>0</v>
      </c>
      <c r="J329" s="131">
        <v>0</v>
      </c>
      <c r="K329" s="129">
        <v>0</v>
      </c>
      <c r="L329" s="129">
        <v>0</v>
      </c>
      <c r="M329" s="129">
        <v>0</v>
      </c>
      <c r="N329" s="131">
        <v>0</v>
      </c>
    </row>
    <row r="330" spans="1:14" ht="33" customHeight="1" thickBot="1" x14ac:dyDescent="0.25">
      <c r="A330" s="132" t="s">
        <v>256</v>
      </c>
      <c r="B330" s="133">
        <v>0</v>
      </c>
      <c r="C330" s="133">
        <v>8237.36</v>
      </c>
      <c r="D330" s="133">
        <v>11000.64</v>
      </c>
      <c r="E330" s="133">
        <v>8105</v>
      </c>
      <c r="F330" s="133">
        <v>7495</v>
      </c>
      <c r="G330" s="133">
        <v>14680.26</v>
      </c>
      <c r="H330" s="133">
        <v>12851.32</v>
      </c>
      <c r="I330" s="133">
        <v>12653.76</v>
      </c>
      <c r="J330" s="133">
        <v>4420</v>
      </c>
      <c r="K330" s="133">
        <v>7755</v>
      </c>
      <c r="L330" s="133">
        <v>11410.92</v>
      </c>
      <c r="M330" s="133">
        <v>4855.6400000000003</v>
      </c>
      <c r="N330" s="133">
        <v>103464.9</v>
      </c>
    </row>
    <row r="331" spans="1:14" ht="33" customHeight="1" x14ac:dyDescent="0.2">
      <c r="A331" s="80" t="s">
        <v>257</v>
      </c>
      <c r="B331" s="129">
        <v>0</v>
      </c>
      <c r="C331" s="129">
        <v>0</v>
      </c>
      <c r="D331" s="129">
        <v>0</v>
      </c>
      <c r="E331" s="129">
        <v>0</v>
      </c>
      <c r="F331" s="129">
        <v>0</v>
      </c>
      <c r="G331" s="129">
        <v>0</v>
      </c>
      <c r="H331" s="129">
        <v>0</v>
      </c>
      <c r="I331" s="129">
        <v>0</v>
      </c>
      <c r="J331" s="129">
        <v>0</v>
      </c>
      <c r="K331" s="129">
        <v>0</v>
      </c>
      <c r="L331" s="129">
        <v>0</v>
      </c>
      <c r="M331" s="129">
        <v>0</v>
      </c>
      <c r="N331" s="131">
        <v>0</v>
      </c>
    </row>
    <row r="332" spans="1:14" ht="33" customHeight="1" x14ac:dyDescent="0.2">
      <c r="A332" s="80" t="s">
        <v>258</v>
      </c>
      <c r="B332" s="129">
        <v>0</v>
      </c>
      <c r="C332" s="129">
        <v>0</v>
      </c>
      <c r="D332" s="129">
        <v>0</v>
      </c>
      <c r="E332" s="129">
        <v>0</v>
      </c>
      <c r="F332" s="129">
        <v>0</v>
      </c>
      <c r="G332" s="129">
        <v>0</v>
      </c>
      <c r="H332" s="129">
        <v>0</v>
      </c>
      <c r="I332" s="129">
        <v>0</v>
      </c>
      <c r="J332" s="129">
        <v>0</v>
      </c>
      <c r="K332" s="129">
        <v>0</v>
      </c>
      <c r="L332" s="129">
        <v>0</v>
      </c>
      <c r="M332" s="129">
        <v>0</v>
      </c>
      <c r="N332" s="131">
        <v>0</v>
      </c>
    </row>
    <row r="333" spans="1:14" ht="33" customHeight="1" x14ac:dyDescent="0.2">
      <c r="A333" s="80" t="s">
        <v>259</v>
      </c>
      <c r="B333" s="129">
        <v>0</v>
      </c>
      <c r="C333" s="129">
        <v>0</v>
      </c>
      <c r="D333" s="129">
        <v>0</v>
      </c>
      <c r="E333" s="129">
        <v>0</v>
      </c>
      <c r="F333" s="129">
        <v>0</v>
      </c>
      <c r="G333" s="129">
        <v>0</v>
      </c>
      <c r="H333" s="129">
        <v>0</v>
      </c>
      <c r="I333" s="129">
        <v>0</v>
      </c>
      <c r="J333" s="129">
        <v>0</v>
      </c>
      <c r="K333" s="129">
        <v>0</v>
      </c>
      <c r="L333" s="129">
        <v>0</v>
      </c>
      <c r="M333" s="129">
        <v>0</v>
      </c>
      <c r="N333" s="131">
        <v>0</v>
      </c>
    </row>
    <row r="334" spans="1:14" ht="33" customHeight="1" x14ac:dyDescent="0.2">
      <c r="A334" s="80" t="s">
        <v>260</v>
      </c>
      <c r="B334" s="129">
        <v>0</v>
      </c>
      <c r="C334" s="129">
        <v>0</v>
      </c>
      <c r="D334" s="129">
        <v>0</v>
      </c>
      <c r="E334" s="129">
        <v>0</v>
      </c>
      <c r="F334" s="129">
        <v>0</v>
      </c>
      <c r="G334" s="129">
        <v>0</v>
      </c>
      <c r="H334" s="129">
        <v>0</v>
      </c>
      <c r="I334" s="129">
        <v>0</v>
      </c>
      <c r="J334" s="129">
        <v>0</v>
      </c>
      <c r="K334" s="129">
        <v>0</v>
      </c>
      <c r="L334" s="129">
        <v>0</v>
      </c>
      <c r="M334" s="129">
        <v>0</v>
      </c>
      <c r="N334" s="131">
        <v>0</v>
      </c>
    </row>
    <row r="335" spans="1:14" ht="33" customHeight="1" x14ac:dyDescent="0.2">
      <c r="A335" s="80" t="s">
        <v>261</v>
      </c>
      <c r="B335" s="129">
        <v>0</v>
      </c>
      <c r="C335" s="129">
        <v>0</v>
      </c>
      <c r="D335" s="129">
        <v>0</v>
      </c>
      <c r="E335" s="129">
        <v>0</v>
      </c>
      <c r="F335" s="129">
        <v>0</v>
      </c>
      <c r="G335" s="129">
        <v>0</v>
      </c>
      <c r="H335" s="129">
        <v>0</v>
      </c>
      <c r="I335" s="129">
        <v>0</v>
      </c>
      <c r="J335" s="129">
        <v>0</v>
      </c>
      <c r="K335" s="129">
        <v>0</v>
      </c>
      <c r="L335" s="129">
        <v>0</v>
      </c>
      <c r="M335" s="129">
        <v>0</v>
      </c>
      <c r="N335" s="131">
        <v>0</v>
      </c>
    </row>
    <row r="336" spans="1:14" ht="33" customHeight="1" thickBot="1" x14ac:dyDescent="0.25">
      <c r="A336" s="80" t="s">
        <v>262</v>
      </c>
      <c r="B336" s="129">
        <v>0</v>
      </c>
      <c r="C336" s="129">
        <v>8237.36</v>
      </c>
      <c r="D336" s="129">
        <v>11000.64</v>
      </c>
      <c r="E336" s="129">
        <v>8105</v>
      </c>
      <c r="F336" s="129">
        <v>7495</v>
      </c>
      <c r="G336" s="129">
        <v>14680.26</v>
      </c>
      <c r="H336" s="129">
        <v>12851.32</v>
      </c>
      <c r="I336" s="129">
        <v>12653.76</v>
      </c>
      <c r="J336" s="129">
        <v>4420</v>
      </c>
      <c r="K336" s="129">
        <v>7755</v>
      </c>
      <c r="L336" s="129">
        <v>11410.92</v>
      </c>
      <c r="M336" s="129">
        <v>4855.6400000000003</v>
      </c>
      <c r="N336" s="131">
        <v>103464.9</v>
      </c>
    </row>
    <row r="337" spans="1:14" ht="33" customHeight="1" thickBot="1" x14ac:dyDescent="0.25">
      <c r="A337" s="132" t="s">
        <v>263</v>
      </c>
      <c r="B337" s="133">
        <v>23225.02</v>
      </c>
      <c r="C337" s="133">
        <v>20057.099999999999</v>
      </c>
      <c r="D337" s="133">
        <v>24599.9</v>
      </c>
      <c r="E337" s="133">
        <v>21130</v>
      </c>
      <c r="F337" s="133">
        <v>23759.14</v>
      </c>
      <c r="G337" s="133">
        <v>23955.24</v>
      </c>
      <c r="H337" s="133">
        <v>25522.26</v>
      </c>
      <c r="I337" s="133">
        <v>24341.119999999999</v>
      </c>
      <c r="J337" s="133">
        <v>23134</v>
      </c>
      <c r="K337" s="133">
        <v>27104</v>
      </c>
      <c r="L337" s="133">
        <v>24273.8</v>
      </c>
      <c r="M337" s="133">
        <v>22365.08</v>
      </c>
      <c r="N337" s="133">
        <v>283466.65999999997</v>
      </c>
    </row>
    <row r="338" spans="1:14" ht="33" customHeight="1" x14ac:dyDescent="0.2">
      <c r="A338" s="80" t="s">
        <v>264</v>
      </c>
      <c r="B338" s="129">
        <v>23225.02</v>
      </c>
      <c r="C338" s="129">
        <v>20057.099999999999</v>
      </c>
      <c r="D338" s="129">
        <v>24599.9</v>
      </c>
      <c r="E338" s="129">
        <v>21130</v>
      </c>
      <c r="F338" s="129">
        <v>23759.14</v>
      </c>
      <c r="G338" s="129">
        <v>23955.24</v>
      </c>
      <c r="H338" s="129">
        <v>25522.26</v>
      </c>
      <c r="I338" s="129">
        <v>24341.119999999999</v>
      </c>
      <c r="J338" s="129">
        <v>23134</v>
      </c>
      <c r="K338" s="129">
        <v>27104</v>
      </c>
      <c r="L338" s="129">
        <v>24273.8</v>
      </c>
      <c r="M338" s="129">
        <v>22365.08</v>
      </c>
      <c r="N338" s="131">
        <v>283466.65999999997</v>
      </c>
    </row>
    <row r="339" spans="1:14" ht="33" customHeight="1" x14ac:dyDescent="0.2">
      <c r="A339" s="80" t="s">
        <v>265</v>
      </c>
      <c r="B339" s="129">
        <v>0</v>
      </c>
      <c r="C339" s="129">
        <v>0</v>
      </c>
      <c r="D339" s="129">
        <v>0</v>
      </c>
      <c r="E339" s="129">
        <v>0</v>
      </c>
      <c r="F339" s="129">
        <v>0</v>
      </c>
      <c r="G339" s="129">
        <v>0</v>
      </c>
      <c r="H339" s="129">
        <v>0</v>
      </c>
      <c r="I339" s="129">
        <v>0</v>
      </c>
      <c r="J339" s="129">
        <v>0</v>
      </c>
      <c r="K339" s="129">
        <v>0</v>
      </c>
      <c r="L339" s="129">
        <v>0</v>
      </c>
      <c r="M339" s="129">
        <v>0</v>
      </c>
      <c r="N339" s="131">
        <v>0</v>
      </c>
    </row>
    <row r="340" spans="1:14" ht="33" customHeight="1" x14ac:dyDescent="0.2">
      <c r="A340" s="80" t="s">
        <v>266</v>
      </c>
      <c r="B340" s="129">
        <v>0</v>
      </c>
      <c r="C340" s="129">
        <v>0</v>
      </c>
      <c r="D340" s="129">
        <v>0</v>
      </c>
      <c r="E340" s="129">
        <v>0</v>
      </c>
      <c r="F340" s="129">
        <v>0</v>
      </c>
      <c r="G340" s="129">
        <v>0</v>
      </c>
      <c r="H340" s="129">
        <v>0</v>
      </c>
      <c r="I340" s="129">
        <v>0</v>
      </c>
      <c r="J340" s="129">
        <v>0</v>
      </c>
      <c r="K340" s="129">
        <v>0</v>
      </c>
      <c r="L340" s="129">
        <v>0</v>
      </c>
      <c r="M340" s="129">
        <v>0</v>
      </c>
      <c r="N340" s="131">
        <v>0</v>
      </c>
    </row>
    <row r="341" spans="1:14" ht="33" customHeight="1" thickBot="1" x14ac:dyDescent="0.25">
      <c r="A341" s="80" t="s">
        <v>267</v>
      </c>
      <c r="B341" s="129">
        <v>0</v>
      </c>
      <c r="C341" s="129">
        <v>0</v>
      </c>
      <c r="D341" s="129">
        <v>0</v>
      </c>
      <c r="E341" s="129">
        <v>0</v>
      </c>
      <c r="F341" s="129">
        <v>0</v>
      </c>
      <c r="G341" s="129">
        <v>0</v>
      </c>
      <c r="H341" s="129">
        <v>0</v>
      </c>
      <c r="I341" s="129">
        <v>0</v>
      </c>
      <c r="J341" s="129">
        <v>0</v>
      </c>
      <c r="K341" s="129">
        <v>0</v>
      </c>
      <c r="L341" s="129">
        <v>0</v>
      </c>
      <c r="M341" s="129">
        <v>0</v>
      </c>
      <c r="N341" s="131">
        <v>0</v>
      </c>
    </row>
    <row r="342" spans="1:14" ht="33" customHeight="1" thickBot="1" x14ac:dyDescent="0.25">
      <c r="A342" s="132" t="s">
        <v>268</v>
      </c>
      <c r="B342" s="170">
        <v>85</v>
      </c>
      <c r="C342" s="170">
        <v>100</v>
      </c>
      <c r="D342" s="170">
        <v>180</v>
      </c>
      <c r="E342" s="170">
        <v>270</v>
      </c>
      <c r="F342" s="170">
        <v>125</v>
      </c>
      <c r="G342" s="170">
        <v>0</v>
      </c>
      <c r="H342" s="170">
        <v>80</v>
      </c>
      <c r="I342" s="170">
        <v>180</v>
      </c>
      <c r="J342" s="170">
        <v>155</v>
      </c>
      <c r="K342" s="170">
        <v>0</v>
      </c>
      <c r="L342" s="170">
        <v>0</v>
      </c>
      <c r="M342" s="170">
        <v>0</v>
      </c>
      <c r="N342" s="170">
        <v>1175</v>
      </c>
    </row>
    <row r="343" spans="1:14" ht="33" customHeight="1" x14ac:dyDescent="0.2">
      <c r="A343" s="80" t="s">
        <v>269</v>
      </c>
      <c r="B343" s="129">
        <v>0</v>
      </c>
      <c r="C343" s="129">
        <v>0</v>
      </c>
      <c r="D343" s="129">
        <v>0</v>
      </c>
      <c r="E343" s="129">
        <v>0</v>
      </c>
      <c r="F343" s="129">
        <v>0</v>
      </c>
      <c r="G343" s="129">
        <v>0</v>
      </c>
      <c r="H343" s="129">
        <v>0</v>
      </c>
      <c r="I343" s="129">
        <v>0</v>
      </c>
      <c r="J343" s="129">
        <v>0</v>
      </c>
      <c r="K343" s="129">
        <v>0</v>
      </c>
      <c r="L343" s="129">
        <v>0</v>
      </c>
      <c r="M343" s="129">
        <v>0</v>
      </c>
      <c r="N343" s="167">
        <v>0</v>
      </c>
    </row>
    <row r="344" spans="1:14" ht="33" customHeight="1" thickBot="1" x14ac:dyDescent="0.25">
      <c r="A344" s="80" t="s">
        <v>270</v>
      </c>
      <c r="B344" s="129">
        <v>85</v>
      </c>
      <c r="C344" s="129">
        <v>100</v>
      </c>
      <c r="D344" s="129">
        <v>180</v>
      </c>
      <c r="E344" s="129">
        <v>270</v>
      </c>
      <c r="F344" s="129">
        <v>125</v>
      </c>
      <c r="G344" s="129">
        <v>0</v>
      </c>
      <c r="H344" s="129">
        <v>80</v>
      </c>
      <c r="I344" s="129">
        <v>180</v>
      </c>
      <c r="J344" s="129">
        <v>155</v>
      </c>
      <c r="K344" s="129">
        <v>0</v>
      </c>
      <c r="L344" s="129">
        <v>0</v>
      </c>
      <c r="M344" s="129">
        <v>0</v>
      </c>
      <c r="N344" s="167">
        <v>1175</v>
      </c>
    </row>
    <row r="345" spans="1:14" ht="33" customHeight="1" thickBot="1" x14ac:dyDescent="0.25">
      <c r="A345" s="132" t="s">
        <v>271</v>
      </c>
      <c r="B345" s="133">
        <v>135680.47</v>
      </c>
      <c r="C345" s="133">
        <v>113045.73999999999</v>
      </c>
      <c r="D345" s="133">
        <v>122626.84</v>
      </c>
      <c r="E345" s="133">
        <v>184993</v>
      </c>
      <c r="F345" s="133">
        <v>183955.47</v>
      </c>
      <c r="G345" s="133">
        <v>172264.15</v>
      </c>
      <c r="H345" s="133">
        <v>203434.55000000002</v>
      </c>
      <c r="I345" s="133">
        <v>201695.86</v>
      </c>
      <c r="J345" s="133">
        <v>178853</v>
      </c>
      <c r="K345" s="133">
        <v>158020</v>
      </c>
      <c r="L345" s="133">
        <v>108344</v>
      </c>
      <c r="M345" s="133">
        <v>99701.2</v>
      </c>
      <c r="N345" s="133">
        <v>1862614.28</v>
      </c>
    </row>
    <row r="346" spans="1:14" ht="33" customHeight="1" x14ac:dyDescent="0.2">
      <c r="A346" s="80" t="s">
        <v>272</v>
      </c>
      <c r="B346" s="129">
        <v>0</v>
      </c>
      <c r="C346" s="129">
        <v>0</v>
      </c>
      <c r="D346" s="129">
        <v>0</v>
      </c>
      <c r="E346" s="129">
        <v>0</v>
      </c>
      <c r="F346" s="129">
        <v>0</v>
      </c>
      <c r="G346" s="129">
        <v>0</v>
      </c>
      <c r="H346" s="129">
        <v>0</v>
      </c>
      <c r="I346" s="129">
        <v>0</v>
      </c>
      <c r="J346" s="129">
        <v>0</v>
      </c>
      <c r="K346" s="129">
        <v>0</v>
      </c>
      <c r="L346" s="129">
        <v>0</v>
      </c>
      <c r="M346" s="129">
        <v>0</v>
      </c>
      <c r="N346" s="167">
        <v>0</v>
      </c>
    </row>
    <row r="347" spans="1:14" ht="33" customHeight="1" x14ac:dyDescent="0.2">
      <c r="A347" s="80" t="s">
        <v>273</v>
      </c>
      <c r="B347" s="129">
        <v>0</v>
      </c>
      <c r="C347" s="129">
        <v>0</v>
      </c>
      <c r="D347" s="129">
        <v>0</v>
      </c>
      <c r="E347" s="129">
        <v>0</v>
      </c>
      <c r="F347" s="129">
        <v>0</v>
      </c>
      <c r="G347" s="129">
        <v>0</v>
      </c>
      <c r="H347" s="129">
        <v>0</v>
      </c>
      <c r="I347" s="129">
        <v>0</v>
      </c>
      <c r="J347" s="129">
        <v>0</v>
      </c>
      <c r="K347" s="129">
        <v>0</v>
      </c>
      <c r="L347" s="129">
        <v>0</v>
      </c>
      <c r="M347" s="129">
        <v>0</v>
      </c>
      <c r="N347" s="167">
        <v>0</v>
      </c>
    </row>
    <row r="348" spans="1:14" ht="33" customHeight="1" x14ac:dyDescent="0.2">
      <c r="A348" s="80" t="s">
        <v>274</v>
      </c>
      <c r="B348" s="129">
        <v>0</v>
      </c>
      <c r="C348" s="129">
        <v>0</v>
      </c>
      <c r="D348" s="129">
        <v>0</v>
      </c>
      <c r="E348" s="129">
        <v>0</v>
      </c>
      <c r="F348" s="129">
        <v>0</v>
      </c>
      <c r="G348" s="129">
        <v>0</v>
      </c>
      <c r="H348" s="129">
        <v>0</v>
      </c>
      <c r="I348" s="129">
        <v>0</v>
      </c>
      <c r="J348" s="129">
        <v>0</v>
      </c>
      <c r="K348" s="129">
        <v>0</v>
      </c>
      <c r="L348" s="129">
        <v>0</v>
      </c>
      <c r="M348" s="129">
        <v>0</v>
      </c>
      <c r="N348" s="167">
        <v>0</v>
      </c>
    </row>
    <row r="349" spans="1:14" ht="33" customHeight="1" x14ac:dyDescent="0.2">
      <c r="A349" s="80" t="s">
        <v>275</v>
      </c>
      <c r="B349" s="129">
        <v>49326.64</v>
      </c>
      <c r="C349" s="129">
        <v>35630.480000000003</v>
      </c>
      <c r="D349" s="129">
        <v>87521.77</v>
      </c>
      <c r="E349" s="129">
        <v>79969</v>
      </c>
      <c r="F349" s="129">
        <v>90819.24</v>
      </c>
      <c r="G349" s="129">
        <v>102112.06</v>
      </c>
      <c r="H349" s="129">
        <v>154037.35</v>
      </c>
      <c r="I349" s="129">
        <v>107213.22</v>
      </c>
      <c r="J349" s="129">
        <v>77955</v>
      </c>
      <c r="K349" s="129">
        <v>79229</v>
      </c>
      <c r="L349" s="129">
        <v>40783.68</v>
      </c>
      <c r="M349" s="129">
        <v>37587.019999999997</v>
      </c>
      <c r="N349" s="167">
        <v>942184.46000000008</v>
      </c>
    </row>
    <row r="350" spans="1:14" ht="33" customHeight="1" x14ac:dyDescent="0.2">
      <c r="A350" s="80" t="s">
        <v>276</v>
      </c>
      <c r="B350" s="129">
        <v>0</v>
      </c>
      <c r="C350" s="129">
        <v>0</v>
      </c>
      <c r="D350" s="129">
        <v>0</v>
      </c>
      <c r="E350" s="129">
        <v>0</v>
      </c>
      <c r="F350" s="129">
        <v>0</v>
      </c>
      <c r="G350" s="129">
        <v>0</v>
      </c>
      <c r="H350" s="129">
        <v>0</v>
      </c>
      <c r="I350" s="129">
        <v>0</v>
      </c>
      <c r="J350" s="129">
        <v>0</v>
      </c>
      <c r="K350" s="129">
        <v>0</v>
      </c>
      <c r="L350" s="129">
        <v>0</v>
      </c>
      <c r="M350" s="129">
        <v>0</v>
      </c>
      <c r="N350" s="167">
        <v>0</v>
      </c>
    </row>
    <row r="351" spans="1:14" ht="33" customHeight="1" x14ac:dyDescent="0.2">
      <c r="A351" s="80" t="s">
        <v>277</v>
      </c>
      <c r="B351" s="129">
        <v>57056.09</v>
      </c>
      <c r="C351" s="129">
        <v>48180.92</v>
      </c>
      <c r="D351" s="129">
        <v>7062.04</v>
      </c>
      <c r="E351" s="129">
        <v>5867</v>
      </c>
      <c r="F351" s="129">
        <v>1437.86</v>
      </c>
      <c r="G351" s="129">
        <v>0</v>
      </c>
      <c r="H351" s="129">
        <v>0</v>
      </c>
      <c r="I351" s="129">
        <v>4531.6400000000003</v>
      </c>
      <c r="J351" s="129">
        <v>2993</v>
      </c>
      <c r="K351" s="129">
        <v>0</v>
      </c>
      <c r="L351" s="129">
        <v>3041.98</v>
      </c>
      <c r="M351" s="129">
        <v>19650.98</v>
      </c>
      <c r="N351" s="167">
        <v>149821.50999999998</v>
      </c>
    </row>
    <row r="352" spans="1:14" ht="33" customHeight="1" x14ac:dyDescent="0.2">
      <c r="A352" s="80" t="s">
        <v>278</v>
      </c>
      <c r="B352" s="129">
        <v>0</v>
      </c>
      <c r="C352" s="129">
        <v>0</v>
      </c>
      <c r="D352" s="129">
        <v>0</v>
      </c>
      <c r="E352" s="129">
        <v>0</v>
      </c>
      <c r="F352" s="129">
        <v>0</v>
      </c>
      <c r="G352" s="129">
        <v>0</v>
      </c>
      <c r="H352" s="129">
        <v>2637.42</v>
      </c>
      <c r="I352" s="129">
        <v>0</v>
      </c>
      <c r="J352" s="129">
        <v>0</v>
      </c>
      <c r="K352" s="129">
        <v>0</v>
      </c>
      <c r="L352" s="129">
        <v>0</v>
      </c>
      <c r="M352" s="129">
        <v>0</v>
      </c>
      <c r="N352" s="167">
        <v>2637.42</v>
      </c>
    </row>
    <row r="353" spans="1:14" ht="33" customHeight="1" x14ac:dyDescent="0.2">
      <c r="A353" s="80" t="s">
        <v>279</v>
      </c>
      <c r="B353" s="129">
        <v>1755</v>
      </c>
      <c r="C353" s="129">
        <v>0</v>
      </c>
      <c r="D353" s="129">
        <v>0</v>
      </c>
      <c r="E353" s="129">
        <v>0</v>
      </c>
      <c r="F353" s="129">
        <v>0</v>
      </c>
      <c r="G353" s="129">
        <v>0</v>
      </c>
      <c r="H353" s="129">
        <v>0</v>
      </c>
      <c r="I353" s="129">
        <v>0</v>
      </c>
      <c r="J353" s="129">
        <v>0</v>
      </c>
      <c r="K353" s="129">
        <v>0</v>
      </c>
      <c r="L353" s="129">
        <v>0</v>
      </c>
      <c r="M353" s="129">
        <v>0</v>
      </c>
      <c r="N353" s="167">
        <v>1755</v>
      </c>
    </row>
    <row r="354" spans="1:14" ht="33" customHeight="1" x14ac:dyDescent="0.2">
      <c r="A354" s="80" t="s">
        <v>280</v>
      </c>
      <c r="B354" s="129">
        <v>27542.74</v>
      </c>
      <c r="C354" s="129">
        <v>29234.34</v>
      </c>
      <c r="D354" s="129">
        <v>28043.03</v>
      </c>
      <c r="E354" s="129">
        <v>99157</v>
      </c>
      <c r="F354" s="129">
        <v>91698.37</v>
      </c>
      <c r="G354" s="129">
        <v>70152.09</v>
      </c>
      <c r="H354" s="129">
        <v>46759.78</v>
      </c>
      <c r="I354" s="129">
        <v>89951</v>
      </c>
      <c r="J354" s="129">
        <v>97905</v>
      </c>
      <c r="K354" s="129">
        <v>78791</v>
      </c>
      <c r="L354" s="129">
        <v>64518.34</v>
      </c>
      <c r="M354" s="129">
        <v>42463.199999999997</v>
      </c>
      <c r="N354" s="167">
        <v>766215.8899999999</v>
      </c>
    </row>
    <row r="355" spans="1:14" ht="33" customHeight="1" x14ac:dyDescent="0.2">
      <c r="A355" s="80" t="s">
        <v>281</v>
      </c>
      <c r="B355" s="129">
        <v>0</v>
      </c>
      <c r="C355" s="129">
        <v>0</v>
      </c>
      <c r="D355" s="129">
        <v>0</v>
      </c>
      <c r="E355" s="129">
        <v>0</v>
      </c>
      <c r="F355" s="129">
        <v>0</v>
      </c>
      <c r="G355" s="129">
        <v>0</v>
      </c>
      <c r="H355" s="129">
        <v>0</v>
      </c>
      <c r="I355" s="129">
        <v>0</v>
      </c>
      <c r="J355" s="129">
        <v>0</v>
      </c>
      <c r="K355" s="129">
        <v>0</v>
      </c>
      <c r="L355" s="129">
        <v>0</v>
      </c>
      <c r="M355" s="129">
        <v>0</v>
      </c>
      <c r="N355" s="167">
        <v>0</v>
      </c>
    </row>
    <row r="356" spans="1:14" ht="33" customHeight="1" thickBot="1" x14ac:dyDescent="0.25">
      <c r="A356" s="80" t="s">
        <v>282</v>
      </c>
      <c r="B356" s="129">
        <v>0</v>
      </c>
      <c r="C356" s="129">
        <v>0</v>
      </c>
      <c r="D356" s="129">
        <v>0</v>
      </c>
      <c r="E356" s="129">
        <v>0</v>
      </c>
      <c r="F356" s="129">
        <v>0</v>
      </c>
      <c r="G356" s="129">
        <v>0</v>
      </c>
      <c r="H356" s="129">
        <v>0</v>
      </c>
      <c r="I356" s="129">
        <v>0</v>
      </c>
      <c r="J356" s="129">
        <v>0</v>
      </c>
      <c r="K356" s="129">
        <v>0</v>
      </c>
      <c r="L356" s="129">
        <v>0</v>
      </c>
      <c r="M356" s="129">
        <v>0</v>
      </c>
      <c r="N356" s="167">
        <v>0</v>
      </c>
    </row>
    <row r="357" spans="1:14" ht="33" customHeight="1" thickBot="1" x14ac:dyDescent="0.25">
      <c r="A357" s="132" t="s">
        <v>283</v>
      </c>
      <c r="B357" s="133">
        <v>0</v>
      </c>
      <c r="C357" s="133">
        <v>0</v>
      </c>
      <c r="D357" s="133">
        <v>0</v>
      </c>
      <c r="E357" s="133">
        <v>0</v>
      </c>
      <c r="F357" s="133">
        <v>0</v>
      </c>
      <c r="G357" s="133">
        <v>0</v>
      </c>
      <c r="H357" s="133">
        <v>0</v>
      </c>
      <c r="I357" s="133">
        <v>0</v>
      </c>
      <c r="J357" s="133">
        <v>0</v>
      </c>
      <c r="K357" s="133">
        <v>0</v>
      </c>
      <c r="L357" s="133">
        <v>0</v>
      </c>
      <c r="M357" s="133">
        <v>0</v>
      </c>
      <c r="N357" s="133">
        <v>0</v>
      </c>
    </row>
    <row r="358" spans="1:14" ht="33" customHeight="1" thickBot="1" x14ac:dyDescent="0.25">
      <c r="A358" s="81" t="s">
        <v>283</v>
      </c>
      <c r="B358" s="136">
        <v>0</v>
      </c>
      <c r="C358" s="136">
        <v>0</v>
      </c>
      <c r="D358" s="136">
        <v>0</v>
      </c>
      <c r="E358" s="136">
        <v>0</v>
      </c>
      <c r="F358" s="136">
        <v>0</v>
      </c>
      <c r="G358" s="136">
        <v>0</v>
      </c>
      <c r="H358" s="136">
        <v>0</v>
      </c>
      <c r="I358" s="136">
        <v>0</v>
      </c>
      <c r="J358" s="136">
        <v>0</v>
      </c>
      <c r="K358" s="136">
        <v>0</v>
      </c>
      <c r="L358" s="136">
        <v>0</v>
      </c>
      <c r="M358" s="136">
        <v>0</v>
      </c>
      <c r="N358" s="167">
        <v>0</v>
      </c>
    </row>
    <row r="359" spans="1:14" ht="33" customHeight="1" thickBot="1" x14ac:dyDescent="0.25">
      <c r="A359" s="132" t="s">
        <v>284</v>
      </c>
      <c r="B359" s="133">
        <v>40989.18</v>
      </c>
      <c r="C359" s="133">
        <v>43049.11</v>
      </c>
      <c r="D359" s="133">
        <v>46215.76</v>
      </c>
      <c r="E359" s="133">
        <v>51583</v>
      </c>
      <c r="F359" s="133">
        <v>61109.53</v>
      </c>
      <c r="G359" s="133">
        <v>72447.25</v>
      </c>
      <c r="H359" s="133">
        <v>57814.96</v>
      </c>
      <c r="I359" s="133">
        <v>61832.34</v>
      </c>
      <c r="J359" s="133">
        <v>67784.62000000001</v>
      </c>
      <c r="K359" s="133">
        <v>59237</v>
      </c>
      <c r="L359" s="133">
        <v>61039.630000000005</v>
      </c>
      <c r="M359" s="133">
        <v>42628.18</v>
      </c>
      <c r="N359" s="133">
        <v>665730.56000000006</v>
      </c>
    </row>
    <row r="360" spans="1:14" ht="33" customHeight="1" x14ac:dyDescent="0.2">
      <c r="A360" s="80" t="s">
        <v>285</v>
      </c>
      <c r="B360" s="129">
        <v>0</v>
      </c>
      <c r="C360" s="129">
        <v>0</v>
      </c>
      <c r="D360" s="129">
        <v>0</v>
      </c>
      <c r="E360" s="129">
        <v>0</v>
      </c>
      <c r="F360" s="129">
        <v>0</v>
      </c>
      <c r="G360" s="129">
        <v>0</v>
      </c>
      <c r="H360" s="129">
        <v>0</v>
      </c>
      <c r="I360" s="129">
        <v>0</v>
      </c>
      <c r="J360" s="129">
        <v>0</v>
      </c>
      <c r="K360" s="129">
        <v>0</v>
      </c>
      <c r="L360" s="129">
        <v>0</v>
      </c>
      <c r="M360" s="129">
        <v>0</v>
      </c>
      <c r="N360" s="167">
        <v>0</v>
      </c>
    </row>
    <row r="361" spans="1:14" ht="33" customHeight="1" x14ac:dyDescent="0.2">
      <c r="A361" s="80" t="s">
        <v>286</v>
      </c>
      <c r="B361" s="129">
        <v>911.51</v>
      </c>
      <c r="C361" s="129">
        <v>957.69</v>
      </c>
      <c r="D361" s="129">
        <v>0</v>
      </c>
      <c r="E361" s="129">
        <v>0</v>
      </c>
      <c r="F361" s="129">
        <v>0</v>
      </c>
      <c r="G361" s="129">
        <v>321.13</v>
      </c>
      <c r="H361" s="129">
        <v>0</v>
      </c>
      <c r="I361" s="129">
        <v>273.67</v>
      </c>
      <c r="J361" s="129">
        <v>0</v>
      </c>
      <c r="K361" s="129">
        <v>0</v>
      </c>
      <c r="L361" s="129">
        <v>0</v>
      </c>
      <c r="M361" s="129">
        <v>0</v>
      </c>
      <c r="N361" s="167">
        <v>2464</v>
      </c>
    </row>
    <row r="362" spans="1:14" ht="33" customHeight="1" x14ac:dyDescent="0.2">
      <c r="A362" s="80" t="s">
        <v>287</v>
      </c>
      <c r="B362" s="129">
        <v>0</v>
      </c>
      <c r="C362" s="129">
        <v>0</v>
      </c>
      <c r="D362" s="129">
        <v>0</v>
      </c>
      <c r="E362" s="129">
        <v>0</v>
      </c>
      <c r="F362" s="129">
        <v>0</v>
      </c>
      <c r="G362" s="129">
        <v>0</v>
      </c>
      <c r="H362" s="129">
        <v>0</v>
      </c>
      <c r="I362" s="129">
        <v>0</v>
      </c>
      <c r="J362" s="129">
        <v>0</v>
      </c>
      <c r="K362" s="129">
        <v>0</v>
      </c>
      <c r="L362" s="129">
        <v>0</v>
      </c>
      <c r="M362" s="129">
        <v>0</v>
      </c>
      <c r="N362" s="167">
        <v>0</v>
      </c>
    </row>
    <row r="363" spans="1:14" ht="33" customHeight="1" x14ac:dyDescent="0.2">
      <c r="A363" s="80" t="s">
        <v>288</v>
      </c>
      <c r="B363" s="129">
        <v>0</v>
      </c>
      <c r="C363" s="129">
        <v>0</v>
      </c>
      <c r="D363" s="129">
        <v>0</v>
      </c>
      <c r="E363" s="129">
        <v>0</v>
      </c>
      <c r="F363" s="129">
        <v>0</v>
      </c>
      <c r="G363" s="129">
        <v>0</v>
      </c>
      <c r="H363" s="129">
        <v>0</v>
      </c>
      <c r="I363" s="129">
        <v>0</v>
      </c>
      <c r="J363" s="129">
        <v>0</v>
      </c>
      <c r="K363" s="129">
        <v>0</v>
      </c>
      <c r="L363" s="129">
        <v>0</v>
      </c>
      <c r="M363" s="129">
        <v>0</v>
      </c>
      <c r="N363" s="167">
        <v>0</v>
      </c>
    </row>
    <row r="364" spans="1:14" ht="33" customHeight="1" x14ac:dyDescent="0.2">
      <c r="A364" s="80" t="s">
        <v>289</v>
      </c>
      <c r="B364" s="129">
        <v>657.89</v>
      </c>
      <c r="C364" s="129">
        <v>1208.26</v>
      </c>
      <c r="D364" s="129">
        <v>1295.76</v>
      </c>
      <c r="E364" s="129">
        <v>0</v>
      </c>
      <c r="F364" s="129">
        <v>757.95</v>
      </c>
      <c r="G364" s="129">
        <v>1499.16</v>
      </c>
      <c r="H364" s="129">
        <v>0</v>
      </c>
      <c r="I364" s="129">
        <v>1081.5</v>
      </c>
      <c r="J364" s="129">
        <v>0</v>
      </c>
      <c r="K364" s="129">
        <v>0</v>
      </c>
      <c r="L364" s="129">
        <v>506.16</v>
      </c>
      <c r="M364" s="129">
        <v>0</v>
      </c>
      <c r="N364" s="167">
        <v>7006.6799999999994</v>
      </c>
    </row>
    <row r="365" spans="1:14" ht="33" customHeight="1" x14ac:dyDescent="0.2">
      <c r="A365" s="80" t="s">
        <v>290</v>
      </c>
      <c r="B365" s="129">
        <v>39419.78</v>
      </c>
      <c r="C365" s="129">
        <v>40463.160000000003</v>
      </c>
      <c r="D365" s="129">
        <v>44350</v>
      </c>
      <c r="E365" s="129">
        <v>51553</v>
      </c>
      <c r="F365" s="129">
        <v>58851.58</v>
      </c>
      <c r="G365" s="129">
        <v>69756.960000000006</v>
      </c>
      <c r="H365" s="129">
        <v>57814.96</v>
      </c>
      <c r="I365" s="129">
        <v>59517.17</v>
      </c>
      <c r="J365" s="129">
        <v>67025.570000000007</v>
      </c>
      <c r="K365" s="129">
        <v>59237</v>
      </c>
      <c r="L365" s="129">
        <v>60533.47</v>
      </c>
      <c r="M365" s="129">
        <v>41857.360000000001</v>
      </c>
      <c r="N365" s="167">
        <v>650380.01</v>
      </c>
    </row>
    <row r="366" spans="1:14" ht="33" customHeight="1" x14ac:dyDescent="0.2">
      <c r="A366" s="80" t="s">
        <v>291</v>
      </c>
      <c r="B366" s="129">
        <v>0</v>
      </c>
      <c r="C366" s="129">
        <v>0</v>
      </c>
      <c r="D366" s="129">
        <v>0</v>
      </c>
      <c r="E366" s="129">
        <v>0</v>
      </c>
      <c r="F366" s="129">
        <v>0</v>
      </c>
      <c r="G366" s="129">
        <v>0</v>
      </c>
      <c r="H366" s="129">
        <v>0</v>
      </c>
      <c r="I366" s="129">
        <v>0</v>
      </c>
      <c r="J366" s="129">
        <v>0</v>
      </c>
      <c r="K366" s="129">
        <v>0</v>
      </c>
      <c r="L366" s="129">
        <v>0</v>
      </c>
      <c r="M366" s="129">
        <v>0</v>
      </c>
      <c r="N366" s="167">
        <v>0</v>
      </c>
    </row>
    <row r="367" spans="1:14" ht="33" customHeight="1" x14ac:dyDescent="0.2">
      <c r="A367" s="80" t="s">
        <v>292</v>
      </c>
      <c r="B367" s="129">
        <v>0</v>
      </c>
      <c r="C367" s="129">
        <v>0</v>
      </c>
      <c r="D367" s="129">
        <v>0</v>
      </c>
      <c r="E367" s="129">
        <v>30</v>
      </c>
      <c r="F367" s="129">
        <v>0</v>
      </c>
      <c r="G367" s="129">
        <v>0</v>
      </c>
      <c r="H367" s="129">
        <v>0</v>
      </c>
      <c r="I367" s="129">
        <v>0</v>
      </c>
      <c r="J367" s="129">
        <v>0</v>
      </c>
      <c r="K367" s="129">
        <v>0</v>
      </c>
      <c r="L367" s="129">
        <v>0</v>
      </c>
      <c r="M367" s="129">
        <v>0</v>
      </c>
      <c r="N367" s="167">
        <v>30</v>
      </c>
    </row>
    <row r="368" spans="1:14" ht="33" customHeight="1" x14ac:dyDescent="0.2">
      <c r="A368" s="80" t="s">
        <v>293</v>
      </c>
      <c r="B368" s="129">
        <v>0</v>
      </c>
      <c r="C368" s="129">
        <v>0</v>
      </c>
      <c r="D368" s="129">
        <v>0</v>
      </c>
      <c r="E368" s="129">
        <v>0</v>
      </c>
      <c r="F368" s="129">
        <v>0</v>
      </c>
      <c r="G368" s="129">
        <v>0</v>
      </c>
      <c r="H368" s="129">
        <v>0</v>
      </c>
      <c r="I368" s="129">
        <v>0</v>
      </c>
      <c r="J368" s="129">
        <v>0</v>
      </c>
      <c r="K368" s="129">
        <v>0</v>
      </c>
      <c r="L368" s="129">
        <v>0</v>
      </c>
      <c r="M368" s="129">
        <v>0</v>
      </c>
      <c r="N368" s="167">
        <v>0</v>
      </c>
    </row>
    <row r="369" spans="1:14" ht="33" customHeight="1" thickBot="1" x14ac:dyDescent="0.25">
      <c r="A369" s="80" t="s">
        <v>294</v>
      </c>
      <c r="B369" s="129">
        <v>0</v>
      </c>
      <c r="C369" s="129">
        <v>420</v>
      </c>
      <c r="D369" s="129">
        <v>570</v>
      </c>
      <c r="E369" s="129">
        <v>0</v>
      </c>
      <c r="F369" s="129">
        <v>1500</v>
      </c>
      <c r="G369" s="129">
        <v>870</v>
      </c>
      <c r="H369" s="129">
        <v>0</v>
      </c>
      <c r="I369" s="129">
        <v>960</v>
      </c>
      <c r="J369" s="129">
        <v>759.05</v>
      </c>
      <c r="K369" s="129">
        <v>0</v>
      </c>
      <c r="L369" s="129">
        <v>0</v>
      </c>
      <c r="M369" s="129">
        <v>770.82</v>
      </c>
      <c r="N369" s="167">
        <v>5849.87</v>
      </c>
    </row>
    <row r="370" spans="1:14" ht="33" customHeight="1" thickBot="1" x14ac:dyDescent="0.25">
      <c r="A370" s="132" t="s">
        <v>295</v>
      </c>
      <c r="B370" s="133">
        <v>65786.78</v>
      </c>
      <c r="C370" s="133">
        <v>55875.839999999997</v>
      </c>
      <c r="D370" s="133">
        <v>75122.66</v>
      </c>
      <c r="E370" s="133">
        <v>97463</v>
      </c>
      <c r="F370" s="133">
        <v>92400</v>
      </c>
      <c r="G370" s="133">
        <v>91344</v>
      </c>
      <c r="H370" s="133">
        <v>94690</v>
      </c>
      <c r="I370" s="133">
        <v>84600</v>
      </c>
      <c r="J370" s="133">
        <v>97850</v>
      </c>
      <c r="K370" s="133">
        <v>96600</v>
      </c>
      <c r="L370" s="133">
        <v>111000</v>
      </c>
      <c r="M370" s="133">
        <v>81150</v>
      </c>
      <c r="N370" s="133">
        <v>1043882.28</v>
      </c>
    </row>
    <row r="371" spans="1:14" ht="33" customHeight="1" x14ac:dyDescent="0.2">
      <c r="A371" s="80" t="s">
        <v>296</v>
      </c>
      <c r="B371" s="129">
        <v>65786.78</v>
      </c>
      <c r="C371" s="129">
        <v>55875.839999999997</v>
      </c>
      <c r="D371" s="129">
        <v>75122.66</v>
      </c>
      <c r="E371" s="129">
        <v>97463</v>
      </c>
      <c r="F371" s="129">
        <v>92400</v>
      </c>
      <c r="G371" s="129">
        <v>90700</v>
      </c>
      <c r="H371" s="129">
        <v>94690</v>
      </c>
      <c r="I371" s="129">
        <v>84600</v>
      </c>
      <c r="J371" s="129">
        <v>97700</v>
      </c>
      <c r="K371" s="129">
        <v>96600</v>
      </c>
      <c r="L371" s="129">
        <v>111000</v>
      </c>
      <c r="M371" s="129">
        <v>81150</v>
      </c>
      <c r="N371" s="167">
        <v>1043088.28</v>
      </c>
    </row>
    <row r="372" spans="1:14" ht="33" customHeight="1" x14ac:dyDescent="0.2">
      <c r="A372" s="80" t="s">
        <v>297</v>
      </c>
      <c r="B372" s="129">
        <v>0</v>
      </c>
      <c r="C372" s="129">
        <v>0</v>
      </c>
      <c r="D372" s="129">
        <v>0</v>
      </c>
      <c r="E372" s="129">
        <v>0</v>
      </c>
      <c r="F372" s="129">
        <v>0</v>
      </c>
      <c r="G372" s="129">
        <v>0</v>
      </c>
      <c r="H372" s="129">
        <v>0</v>
      </c>
      <c r="I372" s="129">
        <v>0</v>
      </c>
      <c r="J372" s="129">
        <v>0</v>
      </c>
      <c r="K372" s="129">
        <v>0</v>
      </c>
      <c r="L372" s="129">
        <v>0</v>
      </c>
      <c r="M372" s="129">
        <v>0</v>
      </c>
      <c r="N372" s="167">
        <v>0</v>
      </c>
    </row>
    <row r="373" spans="1:14" ht="33" customHeight="1" x14ac:dyDescent="0.2">
      <c r="A373" s="80" t="s">
        <v>298</v>
      </c>
      <c r="B373" s="129">
        <v>0</v>
      </c>
      <c r="C373" s="129">
        <v>0</v>
      </c>
      <c r="D373" s="129">
        <v>0</v>
      </c>
      <c r="E373" s="129">
        <v>0</v>
      </c>
      <c r="F373" s="129">
        <v>0</v>
      </c>
      <c r="G373" s="129">
        <v>644</v>
      </c>
      <c r="H373" s="129">
        <v>0</v>
      </c>
      <c r="I373" s="129">
        <v>0</v>
      </c>
      <c r="J373" s="129">
        <v>150</v>
      </c>
      <c r="K373" s="129">
        <v>0</v>
      </c>
      <c r="L373" s="129">
        <v>0</v>
      </c>
      <c r="M373" s="129">
        <v>0</v>
      </c>
      <c r="N373" s="167">
        <v>794</v>
      </c>
    </row>
    <row r="374" spans="1:14" ht="33" customHeight="1" x14ac:dyDescent="0.2">
      <c r="A374" s="80" t="s">
        <v>299</v>
      </c>
      <c r="B374" s="129">
        <v>0</v>
      </c>
      <c r="C374" s="129">
        <v>0</v>
      </c>
      <c r="D374" s="129">
        <v>0</v>
      </c>
      <c r="E374" s="129">
        <v>0</v>
      </c>
      <c r="F374" s="129">
        <v>0</v>
      </c>
      <c r="G374" s="129">
        <v>0</v>
      </c>
      <c r="H374" s="129">
        <v>0</v>
      </c>
      <c r="I374" s="129">
        <v>0</v>
      </c>
      <c r="J374" s="129">
        <v>0</v>
      </c>
      <c r="K374" s="129">
        <v>0</v>
      </c>
      <c r="L374" s="129">
        <v>0</v>
      </c>
      <c r="M374" s="129">
        <v>0</v>
      </c>
      <c r="N374" s="167">
        <v>0</v>
      </c>
    </row>
    <row r="375" spans="1:14" ht="33" customHeight="1" x14ac:dyDescent="0.2">
      <c r="A375" s="80" t="s">
        <v>300</v>
      </c>
      <c r="B375" s="129">
        <v>0</v>
      </c>
      <c r="C375" s="129">
        <v>0</v>
      </c>
      <c r="D375" s="129">
        <v>0</v>
      </c>
      <c r="E375" s="129">
        <v>0</v>
      </c>
      <c r="F375" s="129">
        <v>0</v>
      </c>
      <c r="G375" s="129">
        <v>0</v>
      </c>
      <c r="H375" s="129">
        <v>0</v>
      </c>
      <c r="I375" s="129">
        <v>0</v>
      </c>
      <c r="J375" s="129">
        <v>0</v>
      </c>
      <c r="K375" s="129">
        <v>0</v>
      </c>
      <c r="L375" s="129">
        <v>0</v>
      </c>
      <c r="M375" s="129">
        <v>0</v>
      </c>
      <c r="N375" s="167">
        <v>0</v>
      </c>
    </row>
    <row r="376" spans="1:14" ht="33" customHeight="1" x14ac:dyDescent="0.2">
      <c r="A376" s="80" t="s">
        <v>301</v>
      </c>
      <c r="B376" s="129">
        <v>0</v>
      </c>
      <c r="C376" s="129">
        <v>0</v>
      </c>
      <c r="D376" s="129">
        <v>0</v>
      </c>
      <c r="E376" s="129">
        <v>0</v>
      </c>
      <c r="F376" s="129">
        <v>0</v>
      </c>
      <c r="G376" s="129">
        <v>0</v>
      </c>
      <c r="H376" s="129">
        <v>0</v>
      </c>
      <c r="I376" s="129">
        <v>0</v>
      </c>
      <c r="J376" s="129">
        <v>0</v>
      </c>
      <c r="K376" s="129">
        <v>0</v>
      </c>
      <c r="L376" s="129">
        <v>0</v>
      </c>
      <c r="M376" s="129">
        <v>0</v>
      </c>
      <c r="N376" s="167">
        <v>0</v>
      </c>
    </row>
    <row r="377" spans="1:14" ht="33" customHeight="1" thickBot="1" x14ac:dyDescent="0.25">
      <c r="A377" s="80" t="s">
        <v>302</v>
      </c>
      <c r="B377" s="129">
        <v>0</v>
      </c>
      <c r="C377" s="129">
        <v>0</v>
      </c>
      <c r="D377" s="129">
        <v>0</v>
      </c>
      <c r="E377" s="129">
        <v>0</v>
      </c>
      <c r="F377" s="129">
        <v>0</v>
      </c>
      <c r="G377" s="129">
        <v>0</v>
      </c>
      <c r="H377" s="129">
        <v>0</v>
      </c>
      <c r="I377" s="129">
        <v>0</v>
      </c>
      <c r="J377" s="129">
        <v>0</v>
      </c>
      <c r="K377" s="129">
        <v>0</v>
      </c>
      <c r="L377" s="129">
        <v>0</v>
      </c>
      <c r="M377" s="129">
        <v>0</v>
      </c>
      <c r="N377" s="167">
        <v>0</v>
      </c>
    </row>
    <row r="378" spans="1:14" ht="33" customHeight="1" thickBot="1" x14ac:dyDescent="0.25">
      <c r="A378" s="132" t="s">
        <v>303</v>
      </c>
      <c r="B378" s="133">
        <v>40294.86</v>
      </c>
      <c r="C378" s="133">
        <v>43904.9</v>
      </c>
      <c r="D378" s="133">
        <v>38516.559999999998</v>
      </c>
      <c r="E378" s="133">
        <v>39895</v>
      </c>
      <c r="F378" s="133">
        <v>48136.13</v>
      </c>
      <c r="G378" s="133">
        <v>38333.589999999997</v>
      </c>
      <c r="H378" s="133">
        <v>38396.400000000001</v>
      </c>
      <c r="I378" s="133">
        <v>35266.090000000004</v>
      </c>
      <c r="J378" s="133">
        <v>35766</v>
      </c>
      <c r="K378" s="133">
        <v>32243</v>
      </c>
      <c r="L378" s="133">
        <v>29424.06</v>
      </c>
      <c r="M378" s="133">
        <v>24938.239999999998</v>
      </c>
      <c r="N378" s="133">
        <v>445114.83</v>
      </c>
    </row>
    <row r="379" spans="1:14" ht="33" customHeight="1" x14ac:dyDescent="0.2">
      <c r="A379" s="80" t="s">
        <v>304</v>
      </c>
      <c r="B379" s="129">
        <v>12070</v>
      </c>
      <c r="C379" s="129">
        <v>15510</v>
      </c>
      <c r="D379" s="129">
        <v>12915</v>
      </c>
      <c r="E379" s="129">
        <v>13225</v>
      </c>
      <c r="F379" s="129">
        <v>16645</v>
      </c>
      <c r="G379" s="129">
        <v>16275</v>
      </c>
      <c r="H379" s="129">
        <v>14580</v>
      </c>
      <c r="I379" s="129">
        <v>13730</v>
      </c>
      <c r="J379" s="129">
        <v>9535</v>
      </c>
      <c r="K379" s="129">
        <v>7405</v>
      </c>
      <c r="L379" s="129">
        <v>7395</v>
      </c>
      <c r="M379" s="129">
        <v>6770</v>
      </c>
      <c r="N379" s="167">
        <v>146055</v>
      </c>
    </row>
    <row r="380" spans="1:14" ht="33" customHeight="1" x14ac:dyDescent="0.2">
      <c r="A380" s="80" t="s">
        <v>305</v>
      </c>
      <c r="B380" s="129">
        <v>0</v>
      </c>
      <c r="C380" s="129">
        <v>0</v>
      </c>
      <c r="D380" s="129">
        <v>150</v>
      </c>
      <c r="E380" s="129">
        <v>0</v>
      </c>
      <c r="F380" s="129">
        <v>0</v>
      </c>
      <c r="G380" s="129">
        <v>0</v>
      </c>
      <c r="H380" s="129">
        <v>0</v>
      </c>
      <c r="I380" s="129">
        <v>0</v>
      </c>
      <c r="J380" s="129">
        <v>0</v>
      </c>
      <c r="K380" s="129">
        <v>0</v>
      </c>
      <c r="L380" s="129">
        <v>0</v>
      </c>
      <c r="M380" s="129">
        <v>0</v>
      </c>
      <c r="N380" s="167">
        <v>150</v>
      </c>
    </row>
    <row r="381" spans="1:14" ht="33" customHeight="1" x14ac:dyDescent="0.2">
      <c r="A381" s="80" t="s">
        <v>306</v>
      </c>
      <c r="B381" s="129">
        <v>14144</v>
      </c>
      <c r="C381" s="129">
        <v>13621</v>
      </c>
      <c r="D381" s="129">
        <v>14000</v>
      </c>
      <c r="E381" s="129">
        <v>12980</v>
      </c>
      <c r="F381" s="129">
        <v>15084</v>
      </c>
      <c r="G381" s="129">
        <v>13620</v>
      </c>
      <c r="H381" s="129">
        <v>13393.5</v>
      </c>
      <c r="I381" s="129">
        <v>14494</v>
      </c>
      <c r="J381" s="129">
        <v>16612</v>
      </c>
      <c r="K381" s="129">
        <v>15644</v>
      </c>
      <c r="L381" s="129">
        <v>13692</v>
      </c>
      <c r="M381" s="129">
        <v>12932</v>
      </c>
      <c r="N381" s="167">
        <v>170216.5</v>
      </c>
    </row>
    <row r="382" spans="1:14" ht="33" customHeight="1" x14ac:dyDescent="0.2">
      <c r="A382" s="80" t="s">
        <v>307</v>
      </c>
      <c r="B382" s="129">
        <v>0</v>
      </c>
      <c r="C382" s="129">
        <v>0</v>
      </c>
      <c r="D382" s="129">
        <v>0</v>
      </c>
      <c r="E382" s="129">
        <v>0</v>
      </c>
      <c r="F382" s="129">
        <v>0</v>
      </c>
      <c r="G382" s="129">
        <v>0</v>
      </c>
      <c r="H382" s="129">
        <v>0</v>
      </c>
      <c r="I382" s="129">
        <v>0</v>
      </c>
      <c r="J382" s="129">
        <v>0</v>
      </c>
      <c r="K382" s="129">
        <v>0</v>
      </c>
      <c r="L382" s="129">
        <v>0</v>
      </c>
      <c r="M382" s="129">
        <v>0</v>
      </c>
      <c r="N382" s="167">
        <v>0</v>
      </c>
    </row>
    <row r="383" spans="1:14" ht="33" customHeight="1" x14ac:dyDescent="0.2">
      <c r="A383" s="80" t="s">
        <v>308</v>
      </c>
      <c r="B383" s="129">
        <v>14080.86</v>
      </c>
      <c r="C383" s="129">
        <v>14773.9</v>
      </c>
      <c r="D383" s="129">
        <v>11451.56</v>
      </c>
      <c r="E383" s="129">
        <v>13630</v>
      </c>
      <c r="F383" s="129">
        <v>16287.13</v>
      </c>
      <c r="G383" s="129">
        <v>8438.59</v>
      </c>
      <c r="H383" s="129">
        <v>10122.9</v>
      </c>
      <c r="I383" s="129">
        <v>6711.69</v>
      </c>
      <c r="J383" s="129">
        <v>9319</v>
      </c>
      <c r="K383" s="129">
        <v>8954</v>
      </c>
      <c r="L383" s="129">
        <v>8187.06</v>
      </c>
      <c r="M383" s="129">
        <v>5236.24</v>
      </c>
      <c r="N383" s="167">
        <v>127192.93</v>
      </c>
    </row>
    <row r="384" spans="1:14" ht="33" customHeight="1" x14ac:dyDescent="0.2">
      <c r="A384" s="80" t="s">
        <v>309</v>
      </c>
      <c r="B384" s="129">
        <v>0</v>
      </c>
      <c r="C384" s="129">
        <v>0</v>
      </c>
      <c r="D384" s="129">
        <v>0</v>
      </c>
      <c r="E384" s="129">
        <v>0</v>
      </c>
      <c r="F384" s="129">
        <v>0</v>
      </c>
      <c r="G384" s="129">
        <v>0</v>
      </c>
      <c r="H384" s="129">
        <v>0</v>
      </c>
      <c r="I384" s="129">
        <v>0</v>
      </c>
      <c r="J384" s="129">
        <v>0</v>
      </c>
      <c r="K384" s="129">
        <v>0</v>
      </c>
      <c r="L384" s="129">
        <v>0</v>
      </c>
      <c r="M384" s="129">
        <v>0</v>
      </c>
      <c r="N384" s="167">
        <v>0</v>
      </c>
    </row>
    <row r="385" spans="1:14" ht="33" customHeight="1" x14ac:dyDescent="0.2">
      <c r="A385" s="80" t="s">
        <v>310</v>
      </c>
      <c r="B385" s="129">
        <v>0</v>
      </c>
      <c r="C385" s="129">
        <v>0</v>
      </c>
      <c r="D385" s="129">
        <v>0</v>
      </c>
      <c r="E385" s="129">
        <v>0</v>
      </c>
      <c r="F385" s="129">
        <v>0</v>
      </c>
      <c r="G385" s="129">
        <v>0</v>
      </c>
      <c r="H385" s="129">
        <v>0</v>
      </c>
      <c r="I385" s="129">
        <v>0</v>
      </c>
      <c r="J385" s="129">
        <v>0</v>
      </c>
      <c r="K385" s="129">
        <v>0</v>
      </c>
      <c r="L385" s="129">
        <v>0</v>
      </c>
      <c r="M385" s="129">
        <v>0</v>
      </c>
      <c r="N385" s="167">
        <v>0</v>
      </c>
    </row>
    <row r="386" spans="1:14" ht="33" customHeight="1" x14ac:dyDescent="0.2">
      <c r="A386" s="80" t="s">
        <v>311</v>
      </c>
      <c r="B386" s="129">
        <v>0</v>
      </c>
      <c r="C386" s="129">
        <v>0</v>
      </c>
      <c r="D386" s="129">
        <v>0</v>
      </c>
      <c r="E386" s="129">
        <v>0</v>
      </c>
      <c r="F386" s="129">
        <v>0</v>
      </c>
      <c r="G386" s="129">
        <v>0</v>
      </c>
      <c r="H386" s="129">
        <v>0</v>
      </c>
      <c r="I386" s="129">
        <v>0</v>
      </c>
      <c r="J386" s="129">
        <v>0</v>
      </c>
      <c r="K386" s="129">
        <v>0</v>
      </c>
      <c r="L386" s="129">
        <v>0</v>
      </c>
      <c r="M386" s="129">
        <v>0</v>
      </c>
      <c r="N386" s="167">
        <v>0</v>
      </c>
    </row>
    <row r="387" spans="1:14" ht="33" customHeight="1" x14ac:dyDescent="0.2">
      <c r="A387" s="80" t="s">
        <v>312</v>
      </c>
      <c r="B387" s="129">
        <v>0</v>
      </c>
      <c r="C387" s="129">
        <v>0</v>
      </c>
      <c r="D387" s="129">
        <v>0</v>
      </c>
      <c r="E387" s="129">
        <v>0</v>
      </c>
      <c r="F387" s="129">
        <v>0</v>
      </c>
      <c r="G387" s="129">
        <v>0</v>
      </c>
      <c r="H387" s="129">
        <v>0</v>
      </c>
      <c r="I387" s="129">
        <v>0</v>
      </c>
      <c r="J387" s="129">
        <v>0</v>
      </c>
      <c r="K387" s="129">
        <v>0</v>
      </c>
      <c r="L387" s="129">
        <v>0</v>
      </c>
      <c r="M387" s="129">
        <v>0</v>
      </c>
      <c r="N387" s="167">
        <v>0</v>
      </c>
    </row>
    <row r="388" spans="1:14" ht="33" customHeight="1" x14ac:dyDescent="0.2">
      <c r="A388" s="80" t="s">
        <v>313</v>
      </c>
      <c r="B388" s="129">
        <v>0</v>
      </c>
      <c r="C388" s="129">
        <v>0</v>
      </c>
      <c r="D388" s="129">
        <v>0</v>
      </c>
      <c r="E388" s="129">
        <v>0</v>
      </c>
      <c r="F388" s="129">
        <v>0</v>
      </c>
      <c r="G388" s="129">
        <v>0</v>
      </c>
      <c r="H388" s="129">
        <v>0</v>
      </c>
      <c r="I388" s="129">
        <v>0</v>
      </c>
      <c r="J388" s="129">
        <v>0</v>
      </c>
      <c r="K388" s="129">
        <v>0</v>
      </c>
      <c r="L388" s="129">
        <v>0</v>
      </c>
      <c r="M388" s="129">
        <v>0</v>
      </c>
      <c r="N388" s="167">
        <v>0</v>
      </c>
    </row>
    <row r="389" spans="1:14" ht="33" customHeight="1" x14ac:dyDescent="0.2">
      <c r="A389" s="80" t="s">
        <v>314</v>
      </c>
      <c r="B389" s="129">
        <v>0</v>
      </c>
      <c r="C389" s="129">
        <v>0</v>
      </c>
      <c r="D389" s="129">
        <v>0</v>
      </c>
      <c r="E389" s="129">
        <v>0</v>
      </c>
      <c r="F389" s="129">
        <v>0</v>
      </c>
      <c r="G389" s="129">
        <v>0</v>
      </c>
      <c r="H389" s="129">
        <v>0</v>
      </c>
      <c r="I389" s="129">
        <v>0</v>
      </c>
      <c r="J389" s="129">
        <v>0</v>
      </c>
      <c r="K389" s="129">
        <v>0</v>
      </c>
      <c r="L389" s="129">
        <v>0</v>
      </c>
      <c r="M389" s="129">
        <v>0</v>
      </c>
      <c r="N389" s="167">
        <v>0</v>
      </c>
    </row>
    <row r="390" spans="1:14" ht="33" customHeight="1" x14ac:dyDescent="0.2">
      <c r="A390" s="80" t="s">
        <v>315</v>
      </c>
      <c r="B390" s="129">
        <v>0</v>
      </c>
      <c r="C390" s="129">
        <v>0</v>
      </c>
      <c r="D390" s="129">
        <v>0</v>
      </c>
      <c r="E390" s="129">
        <v>0</v>
      </c>
      <c r="F390" s="129">
        <v>0</v>
      </c>
      <c r="G390" s="129">
        <v>0</v>
      </c>
      <c r="H390" s="129">
        <v>0</v>
      </c>
      <c r="I390" s="129">
        <v>0</v>
      </c>
      <c r="J390" s="129">
        <v>0</v>
      </c>
      <c r="K390" s="129">
        <v>0</v>
      </c>
      <c r="L390" s="129">
        <v>0</v>
      </c>
      <c r="M390" s="129">
        <v>0</v>
      </c>
      <c r="N390" s="167">
        <v>0</v>
      </c>
    </row>
    <row r="391" spans="1:14" ht="33" customHeight="1" x14ac:dyDescent="0.2">
      <c r="A391" s="80" t="s">
        <v>316</v>
      </c>
      <c r="B391" s="129">
        <v>0</v>
      </c>
      <c r="C391" s="129">
        <v>0</v>
      </c>
      <c r="D391" s="129">
        <v>0</v>
      </c>
      <c r="E391" s="129">
        <v>0</v>
      </c>
      <c r="F391" s="129">
        <v>0</v>
      </c>
      <c r="G391" s="129">
        <v>0</v>
      </c>
      <c r="H391" s="129">
        <v>0</v>
      </c>
      <c r="I391" s="129">
        <v>0</v>
      </c>
      <c r="J391" s="129">
        <v>0</v>
      </c>
      <c r="K391" s="129">
        <v>0</v>
      </c>
      <c r="L391" s="129">
        <v>0</v>
      </c>
      <c r="M391" s="129">
        <v>0</v>
      </c>
      <c r="N391" s="167">
        <v>0</v>
      </c>
    </row>
    <row r="392" spans="1:14" ht="33" customHeight="1" x14ac:dyDescent="0.2">
      <c r="A392" s="80" t="s">
        <v>317</v>
      </c>
      <c r="B392" s="129">
        <v>0</v>
      </c>
      <c r="C392" s="129">
        <v>0</v>
      </c>
      <c r="D392" s="129">
        <v>0</v>
      </c>
      <c r="E392" s="129">
        <v>0</v>
      </c>
      <c r="F392" s="129">
        <v>0</v>
      </c>
      <c r="G392" s="129">
        <v>0</v>
      </c>
      <c r="H392" s="129">
        <v>0</v>
      </c>
      <c r="I392" s="129">
        <v>0</v>
      </c>
      <c r="J392" s="129">
        <v>0</v>
      </c>
      <c r="K392" s="129">
        <v>0</v>
      </c>
      <c r="L392" s="129">
        <v>0</v>
      </c>
      <c r="M392" s="129">
        <v>0</v>
      </c>
      <c r="N392" s="167">
        <v>0</v>
      </c>
    </row>
    <row r="393" spans="1:14" ht="33" customHeight="1" thickBot="1" x14ac:dyDescent="0.25">
      <c r="A393" s="80" t="s">
        <v>318</v>
      </c>
      <c r="B393" s="129">
        <v>0</v>
      </c>
      <c r="C393" s="129">
        <v>0</v>
      </c>
      <c r="D393" s="129">
        <v>0</v>
      </c>
      <c r="E393" s="129">
        <v>60</v>
      </c>
      <c r="F393" s="129">
        <v>120</v>
      </c>
      <c r="G393" s="129">
        <v>0</v>
      </c>
      <c r="H393" s="129">
        <v>300</v>
      </c>
      <c r="I393" s="129">
        <v>330.4</v>
      </c>
      <c r="J393" s="129">
        <v>300</v>
      </c>
      <c r="K393" s="129">
        <v>240</v>
      </c>
      <c r="L393" s="129">
        <v>150</v>
      </c>
      <c r="M393" s="129">
        <v>0</v>
      </c>
      <c r="N393" s="167">
        <v>1500.4</v>
      </c>
    </row>
    <row r="394" spans="1:14" ht="33" customHeight="1" thickBot="1" x14ac:dyDescent="0.25">
      <c r="A394" s="132" t="s">
        <v>319</v>
      </c>
      <c r="B394" s="133">
        <v>4698.42</v>
      </c>
      <c r="C394" s="133">
        <v>4398.16</v>
      </c>
      <c r="D394" s="133">
        <v>6354.42</v>
      </c>
      <c r="E394" s="133">
        <v>4984</v>
      </c>
      <c r="F394" s="133">
        <v>5474.24</v>
      </c>
      <c r="G394" s="133">
        <v>6253.8</v>
      </c>
      <c r="H394" s="133">
        <v>7026.84</v>
      </c>
      <c r="I394" s="133">
        <v>6810.96</v>
      </c>
      <c r="J394" s="133">
        <v>5941</v>
      </c>
      <c r="K394" s="133">
        <v>6301</v>
      </c>
      <c r="L394" s="133">
        <v>7290.26</v>
      </c>
      <c r="M394" s="133">
        <v>5896.48</v>
      </c>
      <c r="N394" s="133">
        <v>71429.58</v>
      </c>
    </row>
    <row r="395" spans="1:14" ht="33" customHeight="1" x14ac:dyDescent="0.2">
      <c r="A395" s="80" t="s">
        <v>320</v>
      </c>
      <c r="B395" s="129">
        <v>0</v>
      </c>
      <c r="C395" s="129">
        <v>0</v>
      </c>
      <c r="D395" s="129">
        <v>0</v>
      </c>
      <c r="E395" s="129">
        <v>0</v>
      </c>
      <c r="F395" s="129">
        <v>0</v>
      </c>
      <c r="G395" s="129">
        <v>0</v>
      </c>
      <c r="H395" s="129">
        <v>0</v>
      </c>
      <c r="I395" s="129">
        <v>0</v>
      </c>
      <c r="J395" s="129">
        <v>0</v>
      </c>
      <c r="K395" s="129">
        <v>0</v>
      </c>
      <c r="L395" s="129">
        <v>0</v>
      </c>
      <c r="M395" s="129">
        <v>0</v>
      </c>
      <c r="N395" s="167">
        <v>0</v>
      </c>
    </row>
    <row r="396" spans="1:14" ht="33" customHeight="1" x14ac:dyDescent="0.2">
      <c r="A396" s="80" t="s">
        <v>321</v>
      </c>
      <c r="B396" s="129">
        <v>3270</v>
      </c>
      <c r="C396" s="129">
        <v>3617.2</v>
      </c>
      <c r="D396" s="129">
        <v>5203.7</v>
      </c>
      <c r="E396" s="129">
        <v>3810</v>
      </c>
      <c r="F396" s="129">
        <v>4630.9399999999996</v>
      </c>
      <c r="G396" s="129">
        <v>5293.2</v>
      </c>
      <c r="H396" s="129">
        <v>7026.84</v>
      </c>
      <c r="I396" s="129">
        <v>5940</v>
      </c>
      <c r="J396" s="129">
        <v>5220</v>
      </c>
      <c r="K396" s="129">
        <v>6301</v>
      </c>
      <c r="L396" s="129">
        <v>6569.78</v>
      </c>
      <c r="M396" s="129">
        <v>5506.48</v>
      </c>
      <c r="N396" s="167">
        <v>62389.14</v>
      </c>
    </row>
    <row r="397" spans="1:14" ht="33" customHeight="1" x14ac:dyDescent="0.2">
      <c r="A397" s="80" t="s">
        <v>322</v>
      </c>
      <c r="B397" s="129">
        <v>0</v>
      </c>
      <c r="C397" s="129">
        <v>0</v>
      </c>
      <c r="D397" s="129">
        <v>0</v>
      </c>
      <c r="E397" s="129">
        <v>0</v>
      </c>
      <c r="F397" s="129">
        <v>0</v>
      </c>
      <c r="G397" s="129">
        <v>0</v>
      </c>
      <c r="H397" s="129">
        <v>0</v>
      </c>
      <c r="I397" s="129">
        <v>0</v>
      </c>
      <c r="J397" s="129">
        <v>0</v>
      </c>
      <c r="K397" s="129">
        <v>0</v>
      </c>
      <c r="L397" s="129">
        <v>0</v>
      </c>
      <c r="M397" s="129">
        <v>0</v>
      </c>
      <c r="N397" s="167">
        <v>0</v>
      </c>
    </row>
    <row r="398" spans="1:14" ht="33" customHeight="1" x14ac:dyDescent="0.2">
      <c r="A398" s="80" t="s">
        <v>323</v>
      </c>
      <c r="B398" s="129">
        <v>0</v>
      </c>
      <c r="C398" s="129">
        <v>0</v>
      </c>
      <c r="D398" s="129">
        <v>0</v>
      </c>
      <c r="E398" s="129">
        <v>0</v>
      </c>
      <c r="F398" s="129">
        <v>0</v>
      </c>
      <c r="G398" s="129">
        <v>0</v>
      </c>
      <c r="H398" s="129">
        <v>0</v>
      </c>
      <c r="I398" s="129">
        <v>0</v>
      </c>
      <c r="J398" s="129">
        <v>0</v>
      </c>
      <c r="K398" s="129">
        <v>0</v>
      </c>
      <c r="L398" s="129">
        <v>0</v>
      </c>
      <c r="M398" s="129">
        <v>0</v>
      </c>
      <c r="N398" s="167">
        <v>0</v>
      </c>
    </row>
    <row r="399" spans="1:14" ht="33" customHeight="1" x14ac:dyDescent="0.2">
      <c r="A399" s="80" t="s">
        <v>324</v>
      </c>
      <c r="B399" s="129">
        <v>1291.94</v>
      </c>
      <c r="C399" s="129">
        <v>780.96</v>
      </c>
      <c r="D399" s="129">
        <v>1150.72</v>
      </c>
      <c r="E399" s="129">
        <v>1174</v>
      </c>
      <c r="F399" s="129">
        <v>843.3</v>
      </c>
      <c r="G399" s="129">
        <v>960.6</v>
      </c>
      <c r="H399" s="129">
        <v>0</v>
      </c>
      <c r="I399" s="129">
        <v>870.96</v>
      </c>
      <c r="J399" s="129">
        <v>721</v>
      </c>
      <c r="K399" s="129">
        <v>0</v>
      </c>
      <c r="L399" s="129">
        <v>720.48</v>
      </c>
      <c r="M399" s="129">
        <v>390</v>
      </c>
      <c r="N399" s="167">
        <v>8903.9600000000009</v>
      </c>
    </row>
    <row r="400" spans="1:14" ht="33" customHeight="1" thickBot="1" x14ac:dyDescent="0.25">
      <c r="A400" s="80" t="s">
        <v>255</v>
      </c>
      <c r="B400" s="129">
        <v>136.47999999999999</v>
      </c>
      <c r="C400" s="129">
        <v>0</v>
      </c>
      <c r="D400" s="129">
        <v>0</v>
      </c>
      <c r="E400" s="129">
        <v>0</v>
      </c>
      <c r="F400" s="129">
        <v>0</v>
      </c>
      <c r="G400" s="129">
        <v>0</v>
      </c>
      <c r="H400" s="129">
        <v>0</v>
      </c>
      <c r="I400" s="129">
        <v>0</v>
      </c>
      <c r="J400" s="129">
        <v>0</v>
      </c>
      <c r="K400" s="129">
        <v>0</v>
      </c>
      <c r="L400" s="129">
        <v>0</v>
      </c>
      <c r="M400" s="129">
        <v>0</v>
      </c>
      <c r="N400" s="167">
        <v>136.47999999999999</v>
      </c>
    </row>
    <row r="401" spans="1:14" ht="33" customHeight="1" thickBot="1" x14ac:dyDescent="0.25">
      <c r="A401" s="132" t="s">
        <v>325</v>
      </c>
      <c r="B401" s="133">
        <v>0</v>
      </c>
      <c r="C401" s="133">
        <v>980</v>
      </c>
      <c r="D401" s="133">
        <v>840</v>
      </c>
      <c r="E401" s="133">
        <v>0</v>
      </c>
      <c r="F401" s="133">
        <v>700</v>
      </c>
      <c r="G401" s="133">
        <v>0</v>
      </c>
      <c r="H401" s="133">
        <v>0</v>
      </c>
      <c r="I401" s="133">
        <v>1540</v>
      </c>
      <c r="J401" s="133">
        <v>0</v>
      </c>
      <c r="K401" s="133">
        <v>0</v>
      </c>
      <c r="L401" s="133">
        <v>0</v>
      </c>
      <c r="M401" s="133">
        <v>0</v>
      </c>
      <c r="N401" s="133">
        <v>4060</v>
      </c>
    </row>
    <row r="402" spans="1:14" ht="33" customHeight="1" x14ac:dyDescent="0.2">
      <c r="A402" s="80" t="s">
        <v>326</v>
      </c>
      <c r="B402" s="129">
        <v>0</v>
      </c>
      <c r="C402" s="129">
        <v>980</v>
      </c>
      <c r="D402" s="129">
        <v>840</v>
      </c>
      <c r="E402" s="129">
        <v>0</v>
      </c>
      <c r="F402" s="129">
        <v>700</v>
      </c>
      <c r="G402" s="129">
        <v>0</v>
      </c>
      <c r="H402" s="129">
        <v>0</v>
      </c>
      <c r="I402" s="129">
        <v>1540</v>
      </c>
      <c r="J402" s="129">
        <v>0</v>
      </c>
      <c r="K402" s="129">
        <v>0</v>
      </c>
      <c r="L402" s="129">
        <v>0</v>
      </c>
      <c r="M402" s="129">
        <v>0</v>
      </c>
      <c r="N402" s="129">
        <v>4060</v>
      </c>
    </row>
    <row r="403" spans="1:14" ht="33" customHeight="1" x14ac:dyDescent="0.2">
      <c r="A403" s="80" t="s">
        <v>327</v>
      </c>
      <c r="B403" s="129">
        <v>0</v>
      </c>
      <c r="C403" s="129">
        <v>0</v>
      </c>
      <c r="D403" s="129">
        <v>0</v>
      </c>
      <c r="E403" s="129">
        <v>0</v>
      </c>
      <c r="F403" s="129">
        <v>0</v>
      </c>
      <c r="G403" s="129">
        <v>0</v>
      </c>
      <c r="H403" s="129">
        <v>0</v>
      </c>
      <c r="I403" s="129">
        <v>0</v>
      </c>
      <c r="J403" s="129">
        <v>0</v>
      </c>
      <c r="K403" s="129">
        <v>0</v>
      </c>
      <c r="L403" s="129">
        <v>0</v>
      </c>
      <c r="M403" s="129">
        <v>0</v>
      </c>
      <c r="N403" s="129">
        <v>0</v>
      </c>
    </row>
    <row r="404" spans="1:14" ht="33" customHeight="1" x14ac:dyDescent="0.2">
      <c r="A404" s="80" t="s">
        <v>328</v>
      </c>
      <c r="B404" s="129">
        <v>0</v>
      </c>
      <c r="C404" s="129">
        <v>0</v>
      </c>
      <c r="D404" s="129">
        <v>0</v>
      </c>
      <c r="E404" s="129">
        <v>0</v>
      </c>
      <c r="F404" s="129">
        <v>0</v>
      </c>
      <c r="G404" s="129">
        <v>0</v>
      </c>
      <c r="H404" s="129">
        <v>0</v>
      </c>
      <c r="I404" s="129">
        <v>0</v>
      </c>
      <c r="J404" s="129">
        <v>0</v>
      </c>
      <c r="K404" s="129">
        <v>0</v>
      </c>
      <c r="L404" s="129">
        <v>0</v>
      </c>
      <c r="M404" s="129">
        <v>0</v>
      </c>
      <c r="N404" s="129">
        <v>0</v>
      </c>
    </row>
    <row r="405" spans="1:14" ht="33" customHeight="1" thickBot="1" x14ac:dyDescent="0.25">
      <c r="A405" s="80" t="s">
        <v>255</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thickBot="1" x14ac:dyDescent="0.25">
      <c r="A406" s="132" t="s">
        <v>367</v>
      </c>
      <c r="B406" s="133">
        <v>5851.28</v>
      </c>
      <c r="C406" s="133">
        <v>10793.6</v>
      </c>
      <c r="D406" s="133">
        <v>21474.720000000001</v>
      </c>
      <c r="E406" s="133">
        <v>12278</v>
      </c>
      <c r="F406" s="133">
        <v>13664</v>
      </c>
      <c r="G406" s="133">
        <v>69133.600000000006</v>
      </c>
      <c r="H406" s="133">
        <v>93851.23000000001</v>
      </c>
      <c r="I406" s="133">
        <v>95600.24</v>
      </c>
      <c r="J406" s="133">
        <v>10594</v>
      </c>
      <c r="K406" s="133">
        <v>70114</v>
      </c>
      <c r="L406" s="133">
        <v>73583.360000000001</v>
      </c>
      <c r="M406" s="133">
        <v>44075.770000000004</v>
      </c>
      <c r="N406" s="133">
        <v>521013.80000000005</v>
      </c>
    </row>
    <row r="407" spans="1:14" ht="33" customHeight="1" x14ac:dyDescent="0.2">
      <c r="A407" s="80" t="s">
        <v>330</v>
      </c>
      <c r="B407" s="129">
        <v>0</v>
      </c>
      <c r="C407" s="129">
        <v>0</v>
      </c>
      <c r="D407" s="129">
        <v>0</v>
      </c>
      <c r="E407" s="129">
        <v>0</v>
      </c>
      <c r="F407" s="129">
        <v>0</v>
      </c>
      <c r="G407" s="129">
        <v>3097.23</v>
      </c>
      <c r="H407" s="129">
        <v>8789.77</v>
      </c>
      <c r="I407" s="129">
        <v>7510.73</v>
      </c>
      <c r="J407" s="129">
        <v>3057</v>
      </c>
      <c r="K407" s="129">
        <v>0</v>
      </c>
      <c r="L407" s="129">
        <v>0</v>
      </c>
      <c r="M407" s="129">
        <v>0</v>
      </c>
      <c r="N407" s="167">
        <v>22454.73</v>
      </c>
    </row>
    <row r="408" spans="1:14" ht="33" customHeight="1" x14ac:dyDescent="0.2">
      <c r="A408" s="80" t="s">
        <v>331</v>
      </c>
      <c r="B408" s="129">
        <v>5851.28</v>
      </c>
      <c r="C408" s="129">
        <v>10793.6</v>
      </c>
      <c r="D408" s="129">
        <v>21324.720000000001</v>
      </c>
      <c r="E408" s="129">
        <v>12278</v>
      </c>
      <c r="F408" s="129">
        <v>13514</v>
      </c>
      <c r="G408" s="129">
        <v>18073.759999999998</v>
      </c>
      <c r="H408" s="129">
        <v>16164.24</v>
      </c>
      <c r="I408" s="129">
        <v>18109.96</v>
      </c>
      <c r="J408" s="129">
        <v>6148</v>
      </c>
      <c r="K408" s="129">
        <v>10524</v>
      </c>
      <c r="L408" s="129">
        <v>18069.68</v>
      </c>
      <c r="M408" s="129">
        <v>5903.34</v>
      </c>
      <c r="N408" s="167">
        <v>156754.57999999999</v>
      </c>
    </row>
    <row r="409" spans="1:14" ht="33" customHeight="1" x14ac:dyDescent="0.2">
      <c r="A409" s="80" t="s">
        <v>332</v>
      </c>
      <c r="B409" s="129">
        <v>0</v>
      </c>
      <c r="C409" s="129">
        <v>0</v>
      </c>
      <c r="D409" s="129">
        <v>0</v>
      </c>
      <c r="E409" s="129">
        <v>0</v>
      </c>
      <c r="F409" s="129">
        <v>0</v>
      </c>
      <c r="G409" s="129">
        <v>0</v>
      </c>
      <c r="H409" s="129">
        <v>0</v>
      </c>
      <c r="I409" s="129">
        <v>0</v>
      </c>
      <c r="J409" s="129">
        <v>0</v>
      </c>
      <c r="K409" s="129">
        <v>0</v>
      </c>
      <c r="L409" s="129">
        <v>0</v>
      </c>
      <c r="M409" s="129">
        <v>0</v>
      </c>
      <c r="N409" s="167">
        <v>0</v>
      </c>
    </row>
    <row r="410" spans="1:14" ht="33" customHeight="1" x14ac:dyDescent="0.2">
      <c r="A410" s="80" t="s">
        <v>333</v>
      </c>
      <c r="B410" s="129">
        <v>0</v>
      </c>
      <c r="C410" s="129">
        <v>0</v>
      </c>
      <c r="D410" s="129">
        <v>0</v>
      </c>
      <c r="E410" s="129">
        <v>0</v>
      </c>
      <c r="F410" s="129">
        <v>0</v>
      </c>
      <c r="G410" s="129">
        <v>0</v>
      </c>
      <c r="H410" s="129">
        <v>0</v>
      </c>
      <c r="I410" s="129">
        <v>0</v>
      </c>
      <c r="J410" s="129">
        <v>0</v>
      </c>
      <c r="K410" s="129">
        <v>0</v>
      </c>
      <c r="L410" s="129">
        <v>0</v>
      </c>
      <c r="M410" s="129">
        <v>0</v>
      </c>
      <c r="N410" s="167">
        <v>0</v>
      </c>
    </row>
    <row r="411" spans="1:14" ht="33" customHeight="1" x14ac:dyDescent="0.2">
      <c r="A411" s="80" t="s">
        <v>334</v>
      </c>
      <c r="B411" s="129">
        <v>0</v>
      </c>
      <c r="C411" s="129">
        <v>0</v>
      </c>
      <c r="D411" s="129">
        <v>0</v>
      </c>
      <c r="E411" s="129">
        <v>0</v>
      </c>
      <c r="F411" s="129">
        <v>0</v>
      </c>
      <c r="G411" s="129">
        <v>0</v>
      </c>
      <c r="H411" s="129">
        <v>0</v>
      </c>
      <c r="I411" s="129">
        <v>0</v>
      </c>
      <c r="J411" s="129">
        <v>0</v>
      </c>
      <c r="K411" s="129">
        <v>0</v>
      </c>
      <c r="L411" s="129">
        <v>0</v>
      </c>
      <c r="M411" s="129">
        <v>0</v>
      </c>
      <c r="N411" s="167">
        <v>0</v>
      </c>
    </row>
    <row r="412" spans="1:14" ht="33" customHeight="1" x14ac:dyDescent="0.2">
      <c r="A412" s="80" t="s">
        <v>335</v>
      </c>
      <c r="B412" s="129">
        <v>0</v>
      </c>
      <c r="C412" s="129">
        <v>0</v>
      </c>
      <c r="D412" s="129">
        <v>0</v>
      </c>
      <c r="E412" s="129">
        <v>0</v>
      </c>
      <c r="F412" s="129">
        <v>0</v>
      </c>
      <c r="G412" s="129">
        <v>47962.61</v>
      </c>
      <c r="H412" s="129">
        <v>68897.22</v>
      </c>
      <c r="I412" s="129">
        <v>69889.55</v>
      </c>
      <c r="J412" s="129">
        <v>1389</v>
      </c>
      <c r="K412" s="129">
        <v>59590</v>
      </c>
      <c r="L412" s="129">
        <v>55393.68</v>
      </c>
      <c r="M412" s="129">
        <v>38052.43</v>
      </c>
      <c r="N412" s="167">
        <v>341174.49</v>
      </c>
    </row>
    <row r="413" spans="1:14" ht="33" customHeight="1" x14ac:dyDescent="0.2">
      <c r="A413" s="80" t="s">
        <v>334</v>
      </c>
      <c r="B413" s="129">
        <v>0</v>
      </c>
      <c r="C413" s="129">
        <v>0</v>
      </c>
      <c r="D413" s="129">
        <v>0</v>
      </c>
      <c r="E413" s="129">
        <v>0</v>
      </c>
      <c r="F413" s="129">
        <v>0</v>
      </c>
      <c r="G413" s="129">
        <v>0</v>
      </c>
      <c r="H413" s="129">
        <v>0</v>
      </c>
      <c r="I413" s="129">
        <v>0</v>
      </c>
      <c r="J413" s="129">
        <v>0</v>
      </c>
      <c r="K413" s="129">
        <v>0</v>
      </c>
      <c r="L413" s="129">
        <v>0</v>
      </c>
      <c r="M413" s="129">
        <v>0</v>
      </c>
      <c r="N413" s="167">
        <v>0</v>
      </c>
    </row>
    <row r="414" spans="1:14" ht="33" customHeight="1" thickBot="1" x14ac:dyDescent="0.25">
      <c r="A414" s="80" t="s">
        <v>255</v>
      </c>
      <c r="B414" s="129">
        <v>0</v>
      </c>
      <c r="C414" s="129">
        <v>0</v>
      </c>
      <c r="D414" s="129">
        <v>150</v>
      </c>
      <c r="E414" s="129">
        <v>0</v>
      </c>
      <c r="F414" s="129">
        <v>150</v>
      </c>
      <c r="G414" s="129">
        <v>0</v>
      </c>
      <c r="H414" s="129">
        <v>0</v>
      </c>
      <c r="I414" s="129">
        <v>90</v>
      </c>
      <c r="J414" s="129">
        <v>0</v>
      </c>
      <c r="K414" s="129">
        <v>0</v>
      </c>
      <c r="L414" s="129">
        <v>120</v>
      </c>
      <c r="M414" s="129">
        <v>120</v>
      </c>
      <c r="N414" s="167">
        <v>630</v>
      </c>
    </row>
    <row r="415" spans="1:14" ht="33" customHeight="1" thickBot="1" x14ac:dyDescent="0.25">
      <c r="A415" s="132" t="s">
        <v>336</v>
      </c>
      <c r="B415" s="133">
        <v>180</v>
      </c>
      <c r="C415" s="133">
        <v>120</v>
      </c>
      <c r="D415" s="133">
        <v>90</v>
      </c>
      <c r="E415" s="133">
        <v>0</v>
      </c>
      <c r="F415" s="133">
        <v>91</v>
      </c>
      <c r="G415" s="133">
        <v>0</v>
      </c>
      <c r="H415" s="133">
        <v>0</v>
      </c>
      <c r="I415" s="133">
        <v>0</v>
      </c>
      <c r="J415" s="133">
        <v>0</v>
      </c>
      <c r="K415" s="133">
        <v>0</v>
      </c>
      <c r="L415" s="133">
        <v>0</v>
      </c>
      <c r="M415" s="133">
        <v>0</v>
      </c>
      <c r="N415" s="133">
        <v>481</v>
      </c>
    </row>
    <row r="416" spans="1:14" ht="33" customHeight="1" x14ac:dyDescent="0.2">
      <c r="A416" s="80" t="s">
        <v>337</v>
      </c>
      <c r="B416" s="129">
        <v>180</v>
      </c>
      <c r="C416" s="129">
        <v>120</v>
      </c>
      <c r="D416" s="129">
        <v>90</v>
      </c>
      <c r="E416" s="129">
        <v>0</v>
      </c>
      <c r="F416" s="129">
        <v>91</v>
      </c>
      <c r="G416" s="129">
        <v>0</v>
      </c>
      <c r="H416" s="129">
        <v>0</v>
      </c>
      <c r="I416" s="129">
        <v>0</v>
      </c>
      <c r="J416" s="129">
        <v>0</v>
      </c>
      <c r="K416" s="129">
        <v>0</v>
      </c>
      <c r="L416" s="129">
        <v>0</v>
      </c>
      <c r="M416" s="129">
        <v>0</v>
      </c>
      <c r="N416" s="167">
        <v>481</v>
      </c>
    </row>
    <row r="417" spans="1:14" ht="33" customHeight="1" x14ac:dyDescent="0.2">
      <c r="A417" s="80" t="s">
        <v>338</v>
      </c>
      <c r="B417" s="129">
        <v>0</v>
      </c>
      <c r="C417" s="129">
        <v>0</v>
      </c>
      <c r="D417" s="129">
        <v>0</v>
      </c>
      <c r="E417" s="129">
        <v>0</v>
      </c>
      <c r="F417" s="129">
        <v>0</v>
      </c>
      <c r="G417" s="129">
        <v>0</v>
      </c>
      <c r="H417" s="129">
        <v>0</v>
      </c>
      <c r="I417" s="129">
        <v>0</v>
      </c>
      <c r="J417" s="129">
        <v>0</v>
      </c>
      <c r="K417" s="129">
        <v>0</v>
      </c>
      <c r="L417" s="129">
        <v>0</v>
      </c>
      <c r="M417" s="129">
        <v>0</v>
      </c>
      <c r="N417" s="167">
        <v>0</v>
      </c>
    </row>
    <row r="418" spans="1:14" ht="33" customHeight="1" thickBot="1" x14ac:dyDescent="0.25">
      <c r="A418" s="80" t="s">
        <v>255</v>
      </c>
      <c r="B418" s="129">
        <v>0</v>
      </c>
      <c r="C418" s="129">
        <v>0</v>
      </c>
      <c r="D418" s="129">
        <v>0</v>
      </c>
      <c r="E418" s="129">
        <v>0</v>
      </c>
      <c r="F418" s="129">
        <v>0</v>
      </c>
      <c r="G418" s="129">
        <v>0</v>
      </c>
      <c r="H418" s="129">
        <v>0</v>
      </c>
      <c r="I418" s="129">
        <v>0</v>
      </c>
      <c r="J418" s="129">
        <v>0</v>
      </c>
      <c r="K418" s="129">
        <v>0</v>
      </c>
      <c r="L418" s="129">
        <v>0</v>
      </c>
      <c r="M418" s="129">
        <v>0</v>
      </c>
      <c r="N418" s="167">
        <v>0</v>
      </c>
    </row>
    <row r="419" spans="1:14" ht="33" customHeight="1" thickBot="1" x14ac:dyDescent="0.25">
      <c r="A419" s="132" t="s">
        <v>339</v>
      </c>
      <c r="B419" s="133">
        <v>4456.0200000000004</v>
      </c>
      <c r="C419" s="133">
        <v>4254.08</v>
      </c>
      <c r="D419" s="133">
        <v>3811.1</v>
      </c>
      <c r="E419" s="133">
        <v>8900</v>
      </c>
      <c r="F419" s="133">
        <v>3110</v>
      </c>
      <c r="G419" s="133">
        <v>4048</v>
      </c>
      <c r="H419" s="133">
        <v>4910.59</v>
      </c>
      <c r="I419" s="133">
        <v>4026</v>
      </c>
      <c r="J419" s="133">
        <v>5787</v>
      </c>
      <c r="K419" s="133">
        <v>13538</v>
      </c>
      <c r="L419" s="133">
        <v>4176.1000000000004</v>
      </c>
      <c r="M419" s="133">
        <v>2155.5</v>
      </c>
      <c r="N419" s="133">
        <v>63172.39</v>
      </c>
    </row>
    <row r="420" spans="1:14" ht="33" customHeight="1" thickBot="1" x14ac:dyDescent="0.25">
      <c r="A420" s="81" t="s">
        <v>339</v>
      </c>
      <c r="B420" s="138">
        <v>4456.0200000000004</v>
      </c>
      <c r="C420" s="138">
        <v>4254.08</v>
      </c>
      <c r="D420" s="138">
        <v>3811.1</v>
      </c>
      <c r="E420" s="138">
        <v>8900</v>
      </c>
      <c r="F420" s="138">
        <v>3110</v>
      </c>
      <c r="G420" s="138">
        <v>4048</v>
      </c>
      <c r="H420" s="138">
        <v>4910.59</v>
      </c>
      <c r="I420" s="138">
        <v>4026</v>
      </c>
      <c r="J420" s="138">
        <v>5787</v>
      </c>
      <c r="K420" s="138">
        <v>13538</v>
      </c>
      <c r="L420" s="138">
        <v>4176.1000000000004</v>
      </c>
      <c r="M420" s="138">
        <v>2155.5</v>
      </c>
      <c r="N420" s="168">
        <v>63172.39</v>
      </c>
    </row>
    <row r="421" spans="1:14" ht="33" customHeight="1" thickBot="1" x14ac:dyDescent="0.25">
      <c r="A421" s="169" t="s">
        <v>250</v>
      </c>
      <c r="B421" s="141">
        <v>321247.02999999997</v>
      </c>
      <c r="C421" s="141">
        <v>304815.88999999996</v>
      </c>
      <c r="D421" s="141">
        <v>350832.60000000003</v>
      </c>
      <c r="E421" s="141">
        <v>429601</v>
      </c>
      <c r="F421" s="141">
        <v>440019.51</v>
      </c>
      <c r="G421" s="141">
        <v>492459.89</v>
      </c>
      <c r="H421" s="141">
        <v>538578.15</v>
      </c>
      <c r="I421" s="141">
        <v>528546.37</v>
      </c>
      <c r="J421" s="141">
        <v>430284.62</v>
      </c>
      <c r="K421" s="141">
        <v>470912</v>
      </c>
      <c r="L421" s="141">
        <v>430542.13</v>
      </c>
      <c r="M421" s="141">
        <v>327766.09000000003</v>
      </c>
      <c r="N421" s="141">
        <v>5065605.28</v>
      </c>
    </row>
    <row r="422" spans="1:14" ht="33" customHeight="1" x14ac:dyDescent="0.2"/>
    <row r="423" spans="1:14" ht="33" customHeight="1" x14ac:dyDescent="0.2">
      <c r="A423" s="85"/>
    </row>
    <row r="424" spans="1:14" ht="33" customHeight="1" x14ac:dyDescent="0.2">
      <c r="A424" s="220" t="s">
        <v>420</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24" t="s">
        <v>237</v>
      </c>
      <c r="B426" s="125" t="s">
        <v>238</v>
      </c>
      <c r="C426" s="125" t="s">
        <v>239</v>
      </c>
      <c r="D426" s="125" t="s">
        <v>240</v>
      </c>
      <c r="E426" s="125" t="s">
        <v>241</v>
      </c>
      <c r="F426" s="125" t="s">
        <v>242</v>
      </c>
      <c r="G426" s="125" t="s">
        <v>243</v>
      </c>
      <c r="H426" s="125" t="s">
        <v>244</v>
      </c>
      <c r="I426" s="125" t="s">
        <v>245</v>
      </c>
      <c r="J426" s="125" t="s">
        <v>246</v>
      </c>
      <c r="K426" s="125" t="s">
        <v>247</v>
      </c>
      <c r="L426" s="125" t="s">
        <v>248</v>
      </c>
      <c r="M426" s="125" t="s">
        <v>249</v>
      </c>
      <c r="N426" s="126" t="s">
        <v>250</v>
      </c>
    </row>
    <row r="427" spans="1:14" ht="33" customHeight="1" thickBot="1" x14ac:dyDescent="0.25">
      <c r="A427" s="132" t="s">
        <v>251</v>
      </c>
      <c r="B427" s="133">
        <v>0</v>
      </c>
      <c r="C427" s="133">
        <v>0</v>
      </c>
      <c r="D427" s="133">
        <v>0</v>
      </c>
      <c r="E427" s="133">
        <v>0</v>
      </c>
      <c r="F427" s="133">
        <v>0</v>
      </c>
      <c r="G427" s="133">
        <v>0</v>
      </c>
      <c r="H427" s="133">
        <v>0</v>
      </c>
      <c r="I427" s="133">
        <v>0</v>
      </c>
      <c r="J427" s="133">
        <v>0</v>
      </c>
      <c r="K427" s="133">
        <v>0</v>
      </c>
      <c r="L427" s="133">
        <v>0</v>
      </c>
      <c r="M427" s="133">
        <v>0</v>
      </c>
      <c r="N427" s="133">
        <v>0</v>
      </c>
    </row>
    <row r="428" spans="1:14" ht="33" customHeight="1" x14ac:dyDescent="0.2">
      <c r="A428" s="77" t="s">
        <v>252</v>
      </c>
      <c r="B428" s="129">
        <v>0</v>
      </c>
      <c r="C428" s="129">
        <v>0</v>
      </c>
      <c r="D428" s="129">
        <v>0</v>
      </c>
      <c r="E428" s="129">
        <v>0</v>
      </c>
      <c r="F428" s="129">
        <v>0</v>
      </c>
      <c r="G428" s="129">
        <v>0</v>
      </c>
      <c r="H428" s="129">
        <v>0</v>
      </c>
      <c r="I428" s="129">
        <v>0</v>
      </c>
      <c r="J428" s="129">
        <v>0</v>
      </c>
      <c r="K428" s="129">
        <v>0</v>
      </c>
      <c r="L428" s="129">
        <v>0</v>
      </c>
      <c r="M428" s="129">
        <v>0</v>
      </c>
      <c r="N428" s="131">
        <v>0</v>
      </c>
    </row>
    <row r="429" spans="1:14" ht="33" customHeight="1" x14ac:dyDescent="0.2">
      <c r="A429" s="77" t="s">
        <v>234</v>
      </c>
      <c r="B429" s="129">
        <v>0</v>
      </c>
      <c r="C429" s="129">
        <v>0</v>
      </c>
      <c r="D429" s="129">
        <v>0</v>
      </c>
      <c r="E429" s="129">
        <v>0</v>
      </c>
      <c r="F429" s="129">
        <v>0</v>
      </c>
      <c r="G429" s="129">
        <v>0</v>
      </c>
      <c r="H429" s="129">
        <v>0</v>
      </c>
      <c r="I429" s="129">
        <v>0</v>
      </c>
      <c r="J429" s="129">
        <v>0</v>
      </c>
      <c r="K429" s="129">
        <v>0</v>
      </c>
      <c r="L429" s="129">
        <v>0</v>
      </c>
      <c r="M429" s="129">
        <v>0</v>
      </c>
      <c r="N429" s="131">
        <v>0</v>
      </c>
    </row>
    <row r="430" spans="1:14" ht="33" customHeight="1" x14ac:dyDescent="0.2">
      <c r="A430" s="77" t="s">
        <v>253</v>
      </c>
      <c r="B430" s="129">
        <v>0</v>
      </c>
      <c r="C430" s="129">
        <v>0</v>
      </c>
      <c r="D430" s="129">
        <v>0</v>
      </c>
      <c r="E430" s="129">
        <v>0</v>
      </c>
      <c r="F430" s="129">
        <v>0</v>
      </c>
      <c r="G430" s="129">
        <v>0</v>
      </c>
      <c r="H430" s="129">
        <v>0</v>
      </c>
      <c r="I430" s="129">
        <v>0</v>
      </c>
      <c r="J430" s="129">
        <v>0</v>
      </c>
      <c r="K430" s="129">
        <v>0</v>
      </c>
      <c r="L430" s="129">
        <v>0</v>
      </c>
      <c r="M430" s="129">
        <v>0</v>
      </c>
      <c r="N430" s="131">
        <v>0</v>
      </c>
    </row>
    <row r="431" spans="1:14" ht="33" customHeight="1" x14ac:dyDescent="0.2">
      <c r="A431" s="78" t="s">
        <v>254</v>
      </c>
      <c r="B431" s="129">
        <v>0</v>
      </c>
      <c r="C431" s="129">
        <v>0</v>
      </c>
      <c r="D431" s="129">
        <v>0</v>
      </c>
      <c r="E431" s="129">
        <v>0</v>
      </c>
      <c r="F431" s="129">
        <v>0</v>
      </c>
      <c r="G431" s="129">
        <v>0</v>
      </c>
      <c r="H431" s="129">
        <v>0</v>
      </c>
      <c r="I431" s="129">
        <v>0</v>
      </c>
      <c r="J431" s="129">
        <v>0</v>
      </c>
      <c r="K431" s="129">
        <v>0</v>
      </c>
      <c r="L431" s="129">
        <v>0</v>
      </c>
      <c r="M431" s="129">
        <v>0</v>
      </c>
      <c r="N431" s="131">
        <v>0</v>
      </c>
    </row>
    <row r="432" spans="1:14" ht="33" customHeight="1" thickBot="1" x14ac:dyDescent="0.25">
      <c r="A432" s="79" t="s">
        <v>255</v>
      </c>
      <c r="B432" s="131">
        <v>0</v>
      </c>
      <c r="C432" s="129">
        <v>0</v>
      </c>
      <c r="D432" s="129">
        <v>0</v>
      </c>
      <c r="E432" s="129">
        <v>0</v>
      </c>
      <c r="F432" s="131">
        <v>0</v>
      </c>
      <c r="G432" s="129">
        <v>0</v>
      </c>
      <c r="H432" s="129">
        <v>0</v>
      </c>
      <c r="I432" s="129">
        <v>0</v>
      </c>
      <c r="J432" s="131">
        <v>0</v>
      </c>
      <c r="K432" s="129">
        <v>0</v>
      </c>
      <c r="L432" s="129">
        <v>0</v>
      </c>
      <c r="M432" s="129">
        <v>0</v>
      </c>
      <c r="N432" s="131">
        <v>0</v>
      </c>
    </row>
    <row r="433" spans="1:14" ht="33" customHeight="1" thickBot="1" x14ac:dyDescent="0.25">
      <c r="A433" s="132" t="s">
        <v>256</v>
      </c>
      <c r="B433" s="133">
        <v>0</v>
      </c>
      <c r="C433" s="133">
        <v>0</v>
      </c>
      <c r="D433" s="133">
        <v>0</v>
      </c>
      <c r="E433" s="133">
        <v>0</v>
      </c>
      <c r="F433" s="133">
        <v>0</v>
      </c>
      <c r="G433" s="133">
        <v>0</v>
      </c>
      <c r="H433" s="133">
        <v>0</v>
      </c>
      <c r="I433" s="133">
        <v>0</v>
      </c>
      <c r="J433" s="133">
        <v>0</v>
      </c>
      <c r="K433" s="133">
        <v>0</v>
      </c>
      <c r="L433" s="133">
        <v>0</v>
      </c>
      <c r="M433" s="133">
        <v>0</v>
      </c>
      <c r="N433" s="133">
        <v>0</v>
      </c>
    </row>
    <row r="434" spans="1:14" ht="33" customHeight="1" x14ac:dyDescent="0.2">
      <c r="A434" s="80" t="s">
        <v>257</v>
      </c>
      <c r="B434" s="129">
        <v>0</v>
      </c>
      <c r="C434" s="129">
        <v>0</v>
      </c>
      <c r="D434" s="129">
        <v>0</v>
      </c>
      <c r="E434" s="129">
        <v>0</v>
      </c>
      <c r="F434" s="129">
        <v>0</v>
      </c>
      <c r="G434" s="129">
        <v>0</v>
      </c>
      <c r="H434" s="129">
        <v>0</v>
      </c>
      <c r="I434" s="129">
        <v>0</v>
      </c>
      <c r="J434" s="129">
        <v>0</v>
      </c>
      <c r="K434" s="129">
        <v>0</v>
      </c>
      <c r="L434" s="129">
        <v>0</v>
      </c>
      <c r="M434" s="129">
        <v>0</v>
      </c>
      <c r="N434" s="131">
        <v>0</v>
      </c>
    </row>
    <row r="435" spans="1:14" ht="33" customHeight="1" x14ac:dyDescent="0.2">
      <c r="A435" s="80" t="s">
        <v>258</v>
      </c>
      <c r="B435" s="129">
        <v>0</v>
      </c>
      <c r="C435" s="129">
        <v>0</v>
      </c>
      <c r="D435" s="129">
        <v>0</v>
      </c>
      <c r="E435" s="129">
        <v>0</v>
      </c>
      <c r="F435" s="129">
        <v>0</v>
      </c>
      <c r="G435" s="129">
        <v>0</v>
      </c>
      <c r="H435" s="129">
        <v>0</v>
      </c>
      <c r="I435" s="129">
        <v>0</v>
      </c>
      <c r="J435" s="129">
        <v>0</v>
      </c>
      <c r="K435" s="129">
        <v>0</v>
      </c>
      <c r="L435" s="129">
        <v>0</v>
      </c>
      <c r="M435" s="129">
        <v>0</v>
      </c>
      <c r="N435" s="131">
        <v>0</v>
      </c>
    </row>
    <row r="436" spans="1:14" ht="33" customHeight="1" x14ac:dyDescent="0.2">
      <c r="A436" s="80" t="s">
        <v>259</v>
      </c>
      <c r="B436" s="129">
        <v>0</v>
      </c>
      <c r="C436" s="129">
        <v>0</v>
      </c>
      <c r="D436" s="129">
        <v>0</v>
      </c>
      <c r="E436" s="129">
        <v>0</v>
      </c>
      <c r="F436" s="129">
        <v>0</v>
      </c>
      <c r="G436" s="129">
        <v>0</v>
      </c>
      <c r="H436" s="129">
        <v>0</v>
      </c>
      <c r="I436" s="129">
        <v>0</v>
      </c>
      <c r="J436" s="129">
        <v>0</v>
      </c>
      <c r="K436" s="129">
        <v>0</v>
      </c>
      <c r="L436" s="129">
        <v>0</v>
      </c>
      <c r="M436" s="129">
        <v>0</v>
      </c>
      <c r="N436" s="131">
        <v>0</v>
      </c>
    </row>
    <row r="437" spans="1:14" ht="33" customHeight="1" x14ac:dyDescent="0.2">
      <c r="A437" s="80" t="s">
        <v>260</v>
      </c>
      <c r="B437" s="129">
        <v>0</v>
      </c>
      <c r="C437" s="129">
        <v>0</v>
      </c>
      <c r="D437" s="129">
        <v>0</v>
      </c>
      <c r="E437" s="129">
        <v>0</v>
      </c>
      <c r="F437" s="129">
        <v>0</v>
      </c>
      <c r="G437" s="129">
        <v>0</v>
      </c>
      <c r="H437" s="129">
        <v>0</v>
      </c>
      <c r="I437" s="129">
        <v>0</v>
      </c>
      <c r="J437" s="129">
        <v>0</v>
      </c>
      <c r="K437" s="129">
        <v>0</v>
      </c>
      <c r="L437" s="129">
        <v>0</v>
      </c>
      <c r="M437" s="129">
        <v>0</v>
      </c>
      <c r="N437" s="131">
        <v>0</v>
      </c>
    </row>
    <row r="438" spans="1:14" ht="33" customHeight="1" x14ac:dyDescent="0.2">
      <c r="A438" s="80" t="s">
        <v>261</v>
      </c>
      <c r="B438" s="129">
        <v>0</v>
      </c>
      <c r="C438" s="129">
        <v>0</v>
      </c>
      <c r="D438" s="129">
        <v>0</v>
      </c>
      <c r="E438" s="129">
        <v>0</v>
      </c>
      <c r="F438" s="129">
        <v>0</v>
      </c>
      <c r="G438" s="129">
        <v>0</v>
      </c>
      <c r="H438" s="129">
        <v>0</v>
      </c>
      <c r="I438" s="129">
        <v>0</v>
      </c>
      <c r="J438" s="129">
        <v>0</v>
      </c>
      <c r="K438" s="129">
        <v>0</v>
      </c>
      <c r="L438" s="129">
        <v>0</v>
      </c>
      <c r="M438" s="129">
        <v>0</v>
      </c>
      <c r="N438" s="131">
        <v>0</v>
      </c>
    </row>
    <row r="439" spans="1:14" ht="33" customHeight="1" thickBot="1" x14ac:dyDescent="0.25">
      <c r="A439" s="80" t="s">
        <v>262</v>
      </c>
      <c r="B439" s="129">
        <v>0</v>
      </c>
      <c r="C439" s="129">
        <v>0</v>
      </c>
      <c r="D439" s="129">
        <v>0</v>
      </c>
      <c r="E439" s="129">
        <v>0</v>
      </c>
      <c r="F439" s="129">
        <v>0</v>
      </c>
      <c r="G439" s="129">
        <v>0</v>
      </c>
      <c r="H439" s="129">
        <v>0</v>
      </c>
      <c r="I439" s="129">
        <v>0</v>
      </c>
      <c r="J439" s="129">
        <v>0</v>
      </c>
      <c r="K439" s="129">
        <v>0</v>
      </c>
      <c r="L439" s="129">
        <v>0</v>
      </c>
      <c r="M439" s="129">
        <v>0</v>
      </c>
      <c r="N439" s="131">
        <v>0</v>
      </c>
    </row>
    <row r="440" spans="1:14" ht="33" customHeight="1" thickBot="1" x14ac:dyDescent="0.25">
      <c r="A440" s="132" t="s">
        <v>263</v>
      </c>
      <c r="B440" s="133">
        <v>0</v>
      </c>
      <c r="C440" s="133">
        <v>0</v>
      </c>
      <c r="D440" s="133">
        <v>0</v>
      </c>
      <c r="E440" s="133">
        <v>0</v>
      </c>
      <c r="F440" s="133">
        <v>0</v>
      </c>
      <c r="G440" s="133">
        <v>0</v>
      </c>
      <c r="H440" s="133">
        <v>0</v>
      </c>
      <c r="I440" s="133">
        <v>0</v>
      </c>
      <c r="J440" s="133">
        <v>0</v>
      </c>
      <c r="K440" s="133">
        <v>0</v>
      </c>
      <c r="L440" s="133">
        <v>0</v>
      </c>
      <c r="M440" s="133">
        <v>0</v>
      </c>
      <c r="N440" s="133">
        <v>0</v>
      </c>
    </row>
    <row r="441" spans="1:14" ht="33" customHeight="1" x14ac:dyDescent="0.2">
      <c r="A441" s="80" t="s">
        <v>264</v>
      </c>
      <c r="B441" s="129">
        <v>0</v>
      </c>
      <c r="C441" s="129">
        <v>0</v>
      </c>
      <c r="D441" s="129">
        <v>0</v>
      </c>
      <c r="E441" s="129">
        <v>0</v>
      </c>
      <c r="F441" s="129">
        <v>0</v>
      </c>
      <c r="G441" s="129">
        <v>0</v>
      </c>
      <c r="H441" s="129">
        <v>0</v>
      </c>
      <c r="I441" s="129">
        <v>0</v>
      </c>
      <c r="J441" s="129">
        <v>0</v>
      </c>
      <c r="K441" s="129">
        <v>0</v>
      </c>
      <c r="L441" s="129">
        <v>0</v>
      </c>
      <c r="M441" s="129">
        <v>0</v>
      </c>
      <c r="N441" s="131">
        <v>0</v>
      </c>
    </row>
    <row r="442" spans="1:14" ht="33" customHeight="1" x14ac:dyDescent="0.2">
      <c r="A442" s="80" t="s">
        <v>265</v>
      </c>
      <c r="B442" s="129">
        <v>0</v>
      </c>
      <c r="C442" s="129">
        <v>0</v>
      </c>
      <c r="D442" s="129">
        <v>0</v>
      </c>
      <c r="E442" s="129">
        <v>0</v>
      </c>
      <c r="F442" s="129">
        <v>0</v>
      </c>
      <c r="G442" s="129">
        <v>0</v>
      </c>
      <c r="H442" s="129">
        <v>0</v>
      </c>
      <c r="I442" s="129">
        <v>0</v>
      </c>
      <c r="J442" s="129">
        <v>0</v>
      </c>
      <c r="K442" s="129">
        <v>0</v>
      </c>
      <c r="L442" s="129">
        <v>0</v>
      </c>
      <c r="M442" s="129">
        <v>0</v>
      </c>
      <c r="N442" s="131">
        <v>0</v>
      </c>
    </row>
    <row r="443" spans="1:14" ht="33" customHeight="1" x14ac:dyDescent="0.2">
      <c r="A443" s="80" t="s">
        <v>266</v>
      </c>
      <c r="B443" s="129">
        <v>0</v>
      </c>
      <c r="C443" s="129">
        <v>0</v>
      </c>
      <c r="D443" s="129">
        <v>0</v>
      </c>
      <c r="E443" s="129">
        <v>0</v>
      </c>
      <c r="F443" s="129">
        <v>0</v>
      </c>
      <c r="G443" s="129">
        <v>0</v>
      </c>
      <c r="H443" s="129">
        <v>0</v>
      </c>
      <c r="I443" s="129">
        <v>0</v>
      </c>
      <c r="J443" s="129">
        <v>0</v>
      </c>
      <c r="K443" s="129">
        <v>0</v>
      </c>
      <c r="L443" s="129">
        <v>0</v>
      </c>
      <c r="M443" s="129">
        <v>0</v>
      </c>
      <c r="N443" s="131">
        <v>0</v>
      </c>
    </row>
    <row r="444" spans="1:14" ht="33" customHeight="1" thickBot="1" x14ac:dyDescent="0.25">
      <c r="A444" s="80" t="s">
        <v>267</v>
      </c>
      <c r="B444" s="129">
        <v>0</v>
      </c>
      <c r="C444" s="129">
        <v>0</v>
      </c>
      <c r="D444" s="129">
        <v>0</v>
      </c>
      <c r="E444" s="129">
        <v>0</v>
      </c>
      <c r="F444" s="129">
        <v>0</v>
      </c>
      <c r="G444" s="129">
        <v>0</v>
      </c>
      <c r="H444" s="129">
        <v>0</v>
      </c>
      <c r="I444" s="129">
        <v>0</v>
      </c>
      <c r="J444" s="129">
        <v>0</v>
      </c>
      <c r="K444" s="129">
        <v>0</v>
      </c>
      <c r="L444" s="129">
        <v>0</v>
      </c>
      <c r="M444" s="129">
        <v>0</v>
      </c>
      <c r="N444" s="131">
        <v>0</v>
      </c>
    </row>
    <row r="445" spans="1:14" ht="33" customHeight="1" thickBot="1" x14ac:dyDescent="0.25">
      <c r="A445" s="132" t="s">
        <v>268</v>
      </c>
      <c r="B445" s="170">
        <v>0</v>
      </c>
      <c r="C445" s="170">
        <v>0</v>
      </c>
      <c r="D445" s="170">
        <v>0</v>
      </c>
      <c r="E445" s="170">
        <v>0</v>
      </c>
      <c r="F445" s="170">
        <v>0</v>
      </c>
      <c r="G445" s="170">
        <v>0</v>
      </c>
      <c r="H445" s="170">
        <v>0</v>
      </c>
      <c r="I445" s="170">
        <v>0</v>
      </c>
      <c r="J445" s="170">
        <v>0</v>
      </c>
      <c r="K445" s="170">
        <v>0</v>
      </c>
      <c r="L445" s="170">
        <v>0</v>
      </c>
      <c r="M445" s="170">
        <v>0</v>
      </c>
      <c r="N445" s="170">
        <v>0</v>
      </c>
    </row>
    <row r="446" spans="1:14" ht="33" customHeight="1" x14ac:dyDescent="0.2">
      <c r="A446" s="80" t="s">
        <v>269</v>
      </c>
      <c r="B446" s="129">
        <v>0</v>
      </c>
      <c r="C446" s="129">
        <v>0</v>
      </c>
      <c r="D446" s="129">
        <v>0</v>
      </c>
      <c r="E446" s="129">
        <v>0</v>
      </c>
      <c r="F446" s="129">
        <v>0</v>
      </c>
      <c r="G446" s="129">
        <v>0</v>
      </c>
      <c r="H446" s="129">
        <v>0</v>
      </c>
      <c r="I446" s="129">
        <v>0</v>
      </c>
      <c r="J446" s="129">
        <v>0</v>
      </c>
      <c r="K446" s="129">
        <v>0</v>
      </c>
      <c r="L446" s="129">
        <v>0</v>
      </c>
      <c r="M446" s="129">
        <v>0</v>
      </c>
      <c r="N446" s="167">
        <v>0</v>
      </c>
    </row>
    <row r="447" spans="1:14" ht="33" customHeight="1" thickBot="1" x14ac:dyDescent="0.25">
      <c r="A447" s="80" t="s">
        <v>270</v>
      </c>
      <c r="B447" s="129">
        <v>0</v>
      </c>
      <c r="C447" s="129">
        <v>0</v>
      </c>
      <c r="D447" s="129">
        <v>0</v>
      </c>
      <c r="E447" s="129">
        <v>0</v>
      </c>
      <c r="F447" s="129">
        <v>0</v>
      </c>
      <c r="G447" s="129">
        <v>0</v>
      </c>
      <c r="H447" s="129">
        <v>0</v>
      </c>
      <c r="I447" s="129">
        <v>0</v>
      </c>
      <c r="J447" s="129">
        <v>0</v>
      </c>
      <c r="K447" s="129">
        <v>0</v>
      </c>
      <c r="L447" s="129">
        <v>0</v>
      </c>
      <c r="M447" s="129">
        <v>0</v>
      </c>
      <c r="N447" s="167">
        <v>0</v>
      </c>
    </row>
    <row r="448" spans="1:14" ht="33" customHeight="1" thickBot="1" x14ac:dyDescent="0.25">
      <c r="A448" s="132" t="s">
        <v>271</v>
      </c>
      <c r="B448" s="133">
        <v>7765.5</v>
      </c>
      <c r="C448" s="133">
        <v>0</v>
      </c>
      <c r="D448" s="133">
        <v>0</v>
      </c>
      <c r="E448" s="133">
        <v>0</v>
      </c>
      <c r="F448" s="133">
        <v>0</v>
      </c>
      <c r="G448" s="133">
        <v>0</v>
      </c>
      <c r="H448" s="133">
        <v>0</v>
      </c>
      <c r="I448" s="133">
        <v>0</v>
      </c>
      <c r="J448" s="133">
        <v>0</v>
      </c>
      <c r="K448" s="133">
        <v>2648</v>
      </c>
      <c r="L448" s="133">
        <v>2039.9</v>
      </c>
      <c r="M448" s="133">
        <v>0</v>
      </c>
      <c r="N448" s="133">
        <v>12453.4</v>
      </c>
    </row>
    <row r="449" spans="1:14" ht="33" customHeight="1" x14ac:dyDescent="0.2">
      <c r="A449" s="80" t="s">
        <v>272</v>
      </c>
      <c r="B449" s="129">
        <v>0</v>
      </c>
      <c r="C449" s="129">
        <v>0</v>
      </c>
      <c r="D449" s="129">
        <v>0</v>
      </c>
      <c r="E449" s="129">
        <v>0</v>
      </c>
      <c r="F449" s="129">
        <v>0</v>
      </c>
      <c r="G449" s="129">
        <v>0</v>
      </c>
      <c r="H449" s="129">
        <v>0</v>
      </c>
      <c r="I449" s="129">
        <v>0</v>
      </c>
      <c r="J449" s="129">
        <v>0</v>
      </c>
      <c r="K449" s="129">
        <v>480</v>
      </c>
      <c r="L449" s="129">
        <v>405</v>
      </c>
      <c r="M449" s="129">
        <v>0</v>
      </c>
      <c r="N449" s="167">
        <v>885</v>
      </c>
    </row>
    <row r="450" spans="1:14" ht="33" customHeight="1" x14ac:dyDescent="0.2">
      <c r="A450" s="80" t="s">
        <v>273</v>
      </c>
      <c r="B450" s="129">
        <v>0</v>
      </c>
      <c r="C450" s="129">
        <v>0</v>
      </c>
      <c r="D450" s="129">
        <v>0</v>
      </c>
      <c r="E450" s="129">
        <v>0</v>
      </c>
      <c r="F450" s="129">
        <v>0</v>
      </c>
      <c r="G450" s="129">
        <v>0</v>
      </c>
      <c r="H450" s="129">
        <v>0</v>
      </c>
      <c r="I450" s="129">
        <v>0</v>
      </c>
      <c r="J450" s="129">
        <v>0</v>
      </c>
      <c r="K450" s="129">
        <v>0</v>
      </c>
      <c r="L450" s="129">
        <v>0</v>
      </c>
      <c r="M450" s="129">
        <v>0</v>
      </c>
      <c r="N450" s="167">
        <v>0</v>
      </c>
    </row>
    <row r="451" spans="1:14" ht="33" customHeight="1" x14ac:dyDescent="0.2">
      <c r="A451" s="80" t="s">
        <v>274</v>
      </c>
      <c r="B451" s="129">
        <v>0</v>
      </c>
      <c r="C451" s="129">
        <v>0</v>
      </c>
      <c r="D451" s="129">
        <v>0</v>
      </c>
      <c r="E451" s="129">
        <v>0</v>
      </c>
      <c r="F451" s="129">
        <v>0</v>
      </c>
      <c r="G451" s="129">
        <v>0</v>
      </c>
      <c r="H451" s="129">
        <v>0</v>
      </c>
      <c r="I451" s="129">
        <v>0</v>
      </c>
      <c r="J451" s="129">
        <v>0</v>
      </c>
      <c r="K451" s="129">
        <v>0</v>
      </c>
      <c r="L451" s="129">
        <v>0</v>
      </c>
      <c r="M451" s="129">
        <v>0</v>
      </c>
      <c r="N451" s="167">
        <v>0</v>
      </c>
    </row>
    <row r="452" spans="1:14" ht="33" customHeight="1" x14ac:dyDescent="0.2">
      <c r="A452" s="80" t="s">
        <v>275</v>
      </c>
      <c r="B452" s="129">
        <v>0</v>
      </c>
      <c r="C452" s="129">
        <v>0</v>
      </c>
      <c r="D452" s="129">
        <v>0</v>
      </c>
      <c r="E452" s="129">
        <v>0</v>
      </c>
      <c r="F452" s="129">
        <v>0</v>
      </c>
      <c r="G452" s="129">
        <v>0</v>
      </c>
      <c r="H452" s="129">
        <v>0</v>
      </c>
      <c r="I452" s="129">
        <v>0</v>
      </c>
      <c r="J452" s="129">
        <v>0</v>
      </c>
      <c r="K452" s="129">
        <v>0</v>
      </c>
      <c r="L452" s="129">
        <v>0</v>
      </c>
      <c r="M452" s="129">
        <v>0</v>
      </c>
      <c r="N452" s="167">
        <v>0</v>
      </c>
    </row>
    <row r="453" spans="1:14" ht="33" customHeight="1" x14ac:dyDescent="0.2">
      <c r="A453" s="80" t="s">
        <v>276</v>
      </c>
      <c r="B453" s="129">
        <v>0</v>
      </c>
      <c r="C453" s="129">
        <v>0</v>
      </c>
      <c r="D453" s="129">
        <v>0</v>
      </c>
      <c r="E453" s="129">
        <v>0</v>
      </c>
      <c r="F453" s="129">
        <v>0</v>
      </c>
      <c r="G453" s="129">
        <v>0</v>
      </c>
      <c r="H453" s="129">
        <v>0</v>
      </c>
      <c r="I453" s="129">
        <v>0</v>
      </c>
      <c r="J453" s="129">
        <v>0</v>
      </c>
      <c r="K453" s="129">
        <v>0</v>
      </c>
      <c r="L453" s="129">
        <v>0</v>
      </c>
      <c r="M453" s="129">
        <v>0</v>
      </c>
      <c r="N453" s="167">
        <v>0</v>
      </c>
    </row>
    <row r="454" spans="1:14" ht="33" customHeight="1" x14ac:dyDescent="0.2">
      <c r="A454" s="80" t="s">
        <v>277</v>
      </c>
      <c r="B454" s="129">
        <v>7765.5</v>
      </c>
      <c r="C454" s="129">
        <v>0</v>
      </c>
      <c r="D454" s="129">
        <v>0</v>
      </c>
      <c r="E454" s="129">
        <v>0</v>
      </c>
      <c r="F454" s="129">
        <v>0</v>
      </c>
      <c r="G454" s="129">
        <v>0</v>
      </c>
      <c r="H454" s="129">
        <v>0</v>
      </c>
      <c r="I454" s="129">
        <v>0</v>
      </c>
      <c r="J454" s="129">
        <v>0</v>
      </c>
      <c r="K454" s="129">
        <v>1000</v>
      </c>
      <c r="L454" s="129">
        <v>0</v>
      </c>
      <c r="M454" s="129">
        <v>0</v>
      </c>
      <c r="N454" s="167">
        <v>8765.5</v>
      </c>
    </row>
    <row r="455" spans="1:14" ht="33" customHeight="1" x14ac:dyDescent="0.2">
      <c r="A455" s="80" t="s">
        <v>278</v>
      </c>
      <c r="B455" s="129">
        <v>0</v>
      </c>
      <c r="C455" s="129">
        <v>0</v>
      </c>
      <c r="D455" s="129">
        <v>0</v>
      </c>
      <c r="E455" s="129">
        <v>0</v>
      </c>
      <c r="F455" s="129">
        <v>0</v>
      </c>
      <c r="G455" s="129">
        <v>0</v>
      </c>
      <c r="H455" s="129">
        <v>0</v>
      </c>
      <c r="I455" s="129">
        <v>0</v>
      </c>
      <c r="J455" s="129">
        <v>0</v>
      </c>
      <c r="K455" s="129">
        <v>0</v>
      </c>
      <c r="L455" s="129">
        <v>0</v>
      </c>
      <c r="M455" s="129">
        <v>0</v>
      </c>
      <c r="N455" s="167">
        <v>0</v>
      </c>
    </row>
    <row r="456" spans="1:14" ht="33" customHeight="1" x14ac:dyDescent="0.2">
      <c r="A456" s="80" t="s">
        <v>279</v>
      </c>
      <c r="B456" s="129">
        <v>0</v>
      </c>
      <c r="C456" s="129">
        <v>0</v>
      </c>
      <c r="D456" s="129">
        <v>0</v>
      </c>
      <c r="E456" s="129">
        <v>0</v>
      </c>
      <c r="F456" s="129">
        <v>0</v>
      </c>
      <c r="G456" s="129">
        <v>0</v>
      </c>
      <c r="H456" s="129">
        <v>0</v>
      </c>
      <c r="I456" s="129">
        <v>0</v>
      </c>
      <c r="J456" s="129">
        <v>0</v>
      </c>
      <c r="K456" s="129">
        <v>0</v>
      </c>
      <c r="L456" s="129">
        <v>0</v>
      </c>
      <c r="M456" s="129">
        <v>0</v>
      </c>
      <c r="N456" s="167">
        <v>0</v>
      </c>
    </row>
    <row r="457" spans="1:14" ht="33" customHeight="1" x14ac:dyDescent="0.2">
      <c r="A457" s="80" t="s">
        <v>280</v>
      </c>
      <c r="B457" s="129">
        <v>0</v>
      </c>
      <c r="C457" s="129">
        <v>0</v>
      </c>
      <c r="D457" s="129">
        <v>0</v>
      </c>
      <c r="E457" s="129">
        <v>0</v>
      </c>
      <c r="F457" s="129">
        <v>0</v>
      </c>
      <c r="G457" s="129">
        <v>0</v>
      </c>
      <c r="H457" s="129">
        <v>0</v>
      </c>
      <c r="I457" s="129">
        <v>0</v>
      </c>
      <c r="J457" s="129">
        <v>0</v>
      </c>
      <c r="K457" s="129">
        <v>1168</v>
      </c>
      <c r="L457" s="129">
        <v>1305.9000000000001</v>
      </c>
      <c r="M457" s="129">
        <v>0</v>
      </c>
      <c r="N457" s="167">
        <v>2473.9</v>
      </c>
    </row>
    <row r="458" spans="1:14" ht="33" customHeight="1" x14ac:dyDescent="0.2">
      <c r="A458" s="80" t="s">
        <v>281</v>
      </c>
      <c r="B458" s="129">
        <v>0</v>
      </c>
      <c r="C458" s="129">
        <v>0</v>
      </c>
      <c r="D458" s="129">
        <v>0</v>
      </c>
      <c r="E458" s="129">
        <v>0</v>
      </c>
      <c r="F458" s="129">
        <v>0</v>
      </c>
      <c r="G458" s="129">
        <v>0</v>
      </c>
      <c r="H458" s="129">
        <v>0</v>
      </c>
      <c r="I458" s="129">
        <v>0</v>
      </c>
      <c r="J458" s="129">
        <v>0</v>
      </c>
      <c r="K458" s="129">
        <v>0</v>
      </c>
      <c r="L458" s="129">
        <v>329</v>
      </c>
      <c r="M458" s="129">
        <v>0</v>
      </c>
      <c r="N458" s="167">
        <v>329</v>
      </c>
    </row>
    <row r="459" spans="1:14" ht="33" customHeight="1" thickBot="1" x14ac:dyDescent="0.25">
      <c r="A459" s="80" t="s">
        <v>282</v>
      </c>
      <c r="B459" s="129">
        <v>0</v>
      </c>
      <c r="C459" s="129">
        <v>0</v>
      </c>
      <c r="D459" s="129">
        <v>0</v>
      </c>
      <c r="E459" s="129">
        <v>0</v>
      </c>
      <c r="F459" s="129">
        <v>0</v>
      </c>
      <c r="G459" s="129">
        <v>0</v>
      </c>
      <c r="H459" s="129">
        <v>0</v>
      </c>
      <c r="I459" s="129">
        <v>0</v>
      </c>
      <c r="J459" s="129">
        <v>0</v>
      </c>
      <c r="K459" s="129">
        <v>0</v>
      </c>
      <c r="L459" s="129">
        <v>0</v>
      </c>
      <c r="M459" s="129">
        <v>0</v>
      </c>
      <c r="N459" s="167">
        <v>0</v>
      </c>
    </row>
    <row r="460" spans="1:14" ht="33" customHeight="1" thickBot="1" x14ac:dyDescent="0.25">
      <c r="A460" s="132" t="s">
        <v>283</v>
      </c>
      <c r="B460" s="133">
        <v>8360</v>
      </c>
      <c r="C460" s="133">
        <v>8828</v>
      </c>
      <c r="D460" s="133">
        <v>11000</v>
      </c>
      <c r="E460" s="133">
        <v>4240</v>
      </c>
      <c r="F460" s="133">
        <v>12432</v>
      </c>
      <c r="G460" s="133">
        <v>9126</v>
      </c>
      <c r="H460" s="133">
        <v>15346</v>
      </c>
      <c r="I460" s="133">
        <v>15332</v>
      </c>
      <c r="J460" s="133">
        <v>18194</v>
      </c>
      <c r="K460" s="133">
        <v>16454</v>
      </c>
      <c r="L460" s="133">
        <v>17664</v>
      </c>
      <c r="M460" s="133">
        <v>14730</v>
      </c>
      <c r="N460" s="133">
        <v>151706</v>
      </c>
    </row>
    <row r="461" spans="1:14" ht="33" customHeight="1" thickBot="1" x14ac:dyDescent="0.25">
      <c r="A461" s="81" t="s">
        <v>283</v>
      </c>
      <c r="B461" s="136">
        <v>8360</v>
      </c>
      <c r="C461" s="136">
        <v>8828</v>
      </c>
      <c r="D461" s="136">
        <v>11000</v>
      </c>
      <c r="E461" s="136">
        <v>4240</v>
      </c>
      <c r="F461" s="136">
        <v>12432</v>
      </c>
      <c r="G461" s="136">
        <v>9126</v>
      </c>
      <c r="H461" s="136">
        <v>15346</v>
      </c>
      <c r="I461" s="136">
        <v>15332</v>
      </c>
      <c r="J461" s="136">
        <v>18194</v>
      </c>
      <c r="K461" s="136">
        <v>16454</v>
      </c>
      <c r="L461" s="136">
        <v>17664</v>
      </c>
      <c r="M461" s="136">
        <v>14730</v>
      </c>
      <c r="N461" s="167">
        <v>151706</v>
      </c>
    </row>
    <row r="462" spans="1:14" ht="33" customHeight="1" thickBot="1" x14ac:dyDescent="0.25">
      <c r="A462" s="132" t="s">
        <v>284</v>
      </c>
      <c r="B462" s="133">
        <v>1772.12</v>
      </c>
      <c r="C462" s="133">
        <v>1561.28</v>
      </c>
      <c r="D462" s="133">
        <v>0</v>
      </c>
      <c r="E462" s="133">
        <v>0</v>
      </c>
      <c r="F462" s="133">
        <v>3246</v>
      </c>
      <c r="G462" s="133">
        <v>0</v>
      </c>
      <c r="H462" s="133">
        <v>0</v>
      </c>
      <c r="I462" s="133">
        <v>870</v>
      </c>
      <c r="J462" s="133">
        <v>1351</v>
      </c>
      <c r="K462" s="133">
        <v>2280</v>
      </c>
      <c r="L462" s="133">
        <v>1080</v>
      </c>
      <c r="M462" s="133">
        <v>1950</v>
      </c>
      <c r="N462" s="133">
        <v>14110.4</v>
      </c>
    </row>
    <row r="463" spans="1:14" ht="33" customHeight="1" x14ac:dyDescent="0.2">
      <c r="A463" s="80" t="s">
        <v>285</v>
      </c>
      <c r="B463" s="129">
        <v>0</v>
      </c>
      <c r="C463" s="129">
        <v>0</v>
      </c>
      <c r="D463" s="129">
        <v>0</v>
      </c>
      <c r="E463" s="129">
        <v>0</v>
      </c>
      <c r="F463" s="129">
        <v>0</v>
      </c>
      <c r="G463" s="129">
        <v>0</v>
      </c>
      <c r="H463" s="129">
        <v>0</v>
      </c>
      <c r="I463" s="129">
        <v>0</v>
      </c>
      <c r="J463" s="129">
        <v>0</v>
      </c>
      <c r="K463" s="129">
        <v>0</v>
      </c>
      <c r="L463" s="129">
        <v>0</v>
      </c>
      <c r="M463" s="129">
        <v>0</v>
      </c>
      <c r="N463" s="167">
        <v>0</v>
      </c>
    </row>
    <row r="464" spans="1:14" ht="33" customHeight="1" x14ac:dyDescent="0.2">
      <c r="A464" s="80" t="s">
        <v>286</v>
      </c>
      <c r="B464" s="129">
        <v>0</v>
      </c>
      <c r="C464" s="129">
        <v>0</v>
      </c>
      <c r="D464" s="129">
        <v>0</v>
      </c>
      <c r="E464" s="129">
        <v>0</v>
      </c>
      <c r="F464" s="129">
        <v>0</v>
      </c>
      <c r="G464" s="129">
        <v>0</v>
      </c>
      <c r="H464" s="129">
        <v>0</v>
      </c>
      <c r="I464" s="129">
        <v>0</v>
      </c>
      <c r="J464" s="129">
        <v>0</v>
      </c>
      <c r="K464" s="129">
        <v>0</v>
      </c>
      <c r="L464" s="129">
        <v>0</v>
      </c>
      <c r="M464" s="129">
        <v>0</v>
      </c>
      <c r="N464" s="167">
        <v>0</v>
      </c>
    </row>
    <row r="465" spans="1:14" ht="33" customHeight="1" x14ac:dyDescent="0.2">
      <c r="A465" s="80" t="s">
        <v>287</v>
      </c>
      <c r="B465" s="129">
        <v>0</v>
      </c>
      <c r="C465" s="129">
        <v>0</v>
      </c>
      <c r="D465" s="129">
        <v>0</v>
      </c>
      <c r="E465" s="129">
        <v>0</v>
      </c>
      <c r="F465" s="129">
        <v>0</v>
      </c>
      <c r="G465" s="129">
        <v>0</v>
      </c>
      <c r="H465" s="129">
        <v>0</v>
      </c>
      <c r="I465" s="129">
        <v>0</v>
      </c>
      <c r="J465" s="129">
        <v>0</v>
      </c>
      <c r="K465" s="129">
        <v>0</v>
      </c>
      <c r="L465" s="129">
        <v>0</v>
      </c>
      <c r="M465" s="129">
        <v>0</v>
      </c>
      <c r="N465" s="167">
        <v>0</v>
      </c>
    </row>
    <row r="466" spans="1:14" ht="33" customHeight="1" x14ac:dyDescent="0.2">
      <c r="A466" s="80" t="s">
        <v>288</v>
      </c>
      <c r="B466" s="129">
        <v>0</v>
      </c>
      <c r="C466" s="129">
        <v>0</v>
      </c>
      <c r="D466" s="129">
        <v>0</v>
      </c>
      <c r="E466" s="129">
        <v>0</v>
      </c>
      <c r="F466" s="129">
        <v>0</v>
      </c>
      <c r="G466" s="129">
        <v>0</v>
      </c>
      <c r="H466" s="129">
        <v>0</v>
      </c>
      <c r="I466" s="129">
        <v>0</v>
      </c>
      <c r="J466" s="129">
        <v>0</v>
      </c>
      <c r="K466" s="129">
        <v>0</v>
      </c>
      <c r="L466" s="129">
        <v>0</v>
      </c>
      <c r="M466" s="129">
        <v>0</v>
      </c>
      <c r="N466" s="167">
        <v>0</v>
      </c>
    </row>
    <row r="467" spans="1:14" ht="33" customHeight="1" x14ac:dyDescent="0.2">
      <c r="A467" s="80" t="s">
        <v>289</v>
      </c>
      <c r="B467" s="129">
        <v>0</v>
      </c>
      <c r="C467" s="129">
        <v>0</v>
      </c>
      <c r="D467" s="129">
        <v>0</v>
      </c>
      <c r="E467" s="129">
        <v>0</v>
      </c>
      <c r="F467" s="129">
        <v>0</v>
      </c>
      <c r="G467" s="129">
        <v>0</v>
      </c>
      <c r="H467" s="129">
        <v>0</v>
      </c>
      <c r="I467" s="129">
        <v>0</v>
      </c>
      <c r="J467" s="129">
        <v>0</v>
      </c>
      <c r="K467" s="129">
        <v>0</v>
      </c>
      <c r="L467" s="129">
        <v>0</v>
      </c>
      <c r="M467" s="129">
        <v>0</v>
      </c>
      <c r="N467" s="167">
        <v>0</v>
      </c>
    </row>
    <row r="468" spans="1:14" ht="33" customHeight="1" x14ac:dyDescent="0.2">
      <c r="A468" s="80" t="s">
        <v>290</v>
      </c>
      <c r="B468" s="129">
        <v>0</v>
      </c>
      <c r="C468" s="129">
        <v>0</v>
      </c>
      <c r="D468" s="129">
        <v>0</v>
      </c>
      <c r="E468" s="129">
        <v>0</v>
      </c>
      <c r="F468" s="129">
        <v>0</v>
      </c>
      <c r="G468" s="129">
        <v>0</v>
      </c>
      <c r="H468" s="129">
        <v>0</v>
      </c>
      <c r="I468" s="129">
        <v>0</v>
      </c>
      <c r="J468" s="129">
        <v>0</v>
      </c>
      <c r="K468" s="129">
        <v>0</v>
      </c>
      <c r="L468" s="129">
        <v>0</v>
      </c>
      <c r="M468" s="129">
        <v>0</v>
      </c>
      <c r="N468" s="167">
        <v>0</v>
      </c>
    </row>
    <row r="469" spans="1:14" ht="33" customHeight="1" x14ac:dyDescent="0.2">
      <c r="A469" s="80" t="s">
        <v>291</v>
      </c>
      <c r="B469" s="129">
        <v>0</v>
      </c>
      <c r="C469" s="129">
        <v>0</v>
      </c>
      <c r="D469" s="129">
        <v>0</v>
      </c>
      <c r="E469" s="129">
        <v>0</v>
      </c>
      <c r="F469" s="129">
        <v>0</v>
      </c>
      <c r="G469" s="129">
        <v>0</v>
      </c>
      <c r="H469" s="129">
        <v>0</v>
      </c>
      <c r="I469" s="129">
        <v>0</v>
      </c>
      <c r="J469" s="129">
        <v>0</v>
      </c>
      <c r="K469" s="129">
        <v>0</v>
      </c>
      <c r="L469" s="129">
        <v>0</v>
      </c>
      <c r="M469" s="129">
        <v>0</v>
      </c>
      <c r="N469" s="167">
        <v>0</v>
      </c>
    </row>
    <row r="470" spans="1:14" ht="33" customHeight="1" x14ac:dyDescent="0.2">
      <c r="A470" s="80" t="s">
        <v>292</v>
      </c>
      <c r="B470" s="129">
        <v>0</v>
      </c>
      <c r="C470" s="129">
        <v>0</v>
      </c>
      <c r="D470" s="129">
        <v>0</v>
      </c>
      <c r="E470" s="129">
        <v>0</v>
      </c>
      <c r="F470" s="129">
        <v>0</v>
      </c>
      <c r="G470" s="129">
        <v>0</v>
      </c>
      <c r="H470" s="129">
        <v>0</v>
      </c>
      <c r="I470" s="129">
        <v>0</v>
      </c>
      <c r="J470" s="129">
        <v>0</v>
      </c>
      <c r="K470" s="129">
        <v>0</v>
      </c>
      <c r="L470" s="129">
        <v>0</v>
      </c>
      <c r="M470" s="129">
        <v>0</v>
      </c>
      <c r="N470" s="167">
        <v>0</v>
      </c>
    </row>
    <row r="471" spans="1:14" ht="33" customHeight="1" x14ac:dyDescent="0.2">
      <c r="A471" s="80" t="s">
        <v>293</v>
      </c>
      <c r="B471" s="129">
        <v>1772.12</v>
      </c>
      <c r="C471" s="129">
        <v>1561.28</v>
      </c>
      <c r="D471" s="129">
        <v>0</v>
      </c>
      <c r="E471" s="129">
        <v>0</v>
      </c>
      <c r="F471" s="129">
        <v>3246</v>
      </c>
      <c r="G471" s="129">
        <v>0</v>
      </c>
      <c r="H471" s="129">
        <v>0</v>
      </c>
      <c r="I471" s="129">
        <v>870</v>
      </c>
      <c r="J471" s="129">
        <v>1351</v>
      </c>
      <c r="K471" s="129">
        <v>2280</v>
      </c>
      <c r="L471" s="129">
        <v>1020</v>
      </c>
      <c r="M471" s="129">
        <v>1950</v>
      </c>
      <c r="N471" s="167">
        <v>14050.4</v>
      </c>
    </row>
    <row r="472" spans="1:14" ht="33" customHeight="1" thickBot="1" x14ac:dyDescent="0.25">
      <c r="A472" s="80" t="s">
        <v>294</v>
      </c>
      <c r="B472" s="129">
        <v>0</v>
      </c>
      <c r="C472" s="129">
        <v>0</v>
      </c>
      <c r="D472" s="129">
        <v>0</v>
      </c>
      <c r="E472" s="129">
        <v>0</v>
      </c>
      <c r="F472" s="129">
        <v>0</v>
      </c>
      <c r="G472" s="129">
        <v>0</v>
      </c>
      <c r="H472" s="129">
        <v>0</v>
      </c>
      <c r="I472" s="129">
        <v>0</v>
      </c>
      <c r="J472" s="129">
        <v>0</v>
      </c>
      <c r="K472" s="129">
        <v>0</v>
      </c>
      <c r="L472" s="129">
        <v>60</v>
      </c>
      <c r="M472" s="129">
        <v>0</v>
      </c>
      <c r="N472" s="167">
        <v>60</v>
      </c>
    </row>
    <row r="473" spans="1:14" ht="33" customHeight="1" thickBot="1" x14ac:dyDescent="0.25">
      <c r="A473" s="132" t="s">
        <v>295</v>
      </c>
      <c r="B473" s="133">
        <v>15612.92</v>
      </c>
      <c r="C473" s="133">
        <v>18789.189999999999</v>
      </c>
      <c r="D473" s="133">
        <v>29449.98</v>
      </c>
      <c r="E473" s="133">
        <v>27102</v>
      </c>
      <c r="F473" s="133">
        <v>28364</v>
      </c>
      <c r="G473" s="133">
        <v>29542.799999999999</v>
      </c>
      <c r="H473" s="133">
        <v>26211.68</v>
      </c>
      <c r="I473" s="133">
        <v>29747.26</v>
      </c>
      <c r="J473" s="133">
        <v>26970</v>
      </c>
      <c r="K473" s="133">
        <v>24867</v>
      </c>
      <c r="L473" s="133">
        <v>21612.44</v>
      </c>
      <c r="M473" s="133">
        <v>14802.6</v>
      </c>
      <c r="N473" s="133">
        <v>293071.86999999994</v>
      </c>
    </row>
    <row r="474" spans="1:14" ht="33" customHeight="1" x14ac:dyDescent="0.2">
      <c r="A474" s="80" t="s">
        <v>296</v>
      </c>
      <c r="B474" s="129">
        <v>15612.92</v>
      </c>
      <c r="C474" s="129">
        <v>18789.189999999999</v>
      </c>
      <c r="D474" s="129">
        <v>29449.98</v>
      </c>
      <c r="E474" s="129">
        <v>27102</v>
      </c>
      <c r="F474" s="129">
        <v>28364</v>
      </c>
      <c r="G474" s="129">
        <v>29542.799999999999</v>
      </c>
      <c r="H474" s="129">
        <v>26211.68</v>
      </c>
      <c r="I474" s="129">
        <v>29747.26</v>
      </c>
      <c r="J474" s="129">
        <v>26970</v>
      </c>
      <c r="K474" s="129">
        <v>24867</v>
      </c>
      <c r="L474" s="129">
        <v>21612.44</v>
      </c>
      <c r="M474" s="129">
        <v>14802.6</v>
      </c>
      <c r="N474" s="167">
        <v>293071.86999999994</v>
      </c>
    </row>
    <row r="475" spans="1:14" ht="33" customHeight="1" x14ac:dyDescent="0.2">
      <c r="A475" s="80" t="s">
        <v>297</v>
      </c>
      <c r="B475" s="129">
        <v>0</v>
      </c>
      <c r="C475" s="129">
        <v>0</v>
      </c>
      <c r="D475" s="129">
        <v>0</v>
      </c>
      <c r="E475" s="129">
        <v>0</v>
      </c>
      <c r="F475" s="129">
        <v>0</v>
      </c>
      <c r="G475" s="129">
        <v>0</v>
      </c>
      <c r="H475" s="129">
        <v>0</v>
      </c>
      <c r="I475" s="129">
        <v>0</v>
      </c>
      <c r="J475" s="129">
        <v>0</v>
      </c>
      <c r="K475" s="129">
        <v>0</v>
      </c>
      <c r="L475" s="129">
        <v>0</v>
      </c>
      <c r="M475" s="129">
        <v>0</v>
      </c>
      <c r="N475" s="167">
        <v>0</v>
      </c>
    </row>
    <row r="476" spans="1:14" ht="33" customHeight="1" x14ac:dyDescent="0.2">
      <c r="A476" s="80" t="s">
        <v>298</v>
      </c>
      <c r="B476" s="129">
        <v>0</v>
      </c>
      <c r="C476" s="129">
        <v>0</v>
      </c>
      <c r="D476" s="129">
        <v>0</v>
      </c>
      <c r="E476" s="129">
        <v>0</v>
      </c>
      <c r="F476" s="129">
        <v>0</v>
      </c>
      <c r="G476" s="129">
        <v>0</v>
      </c>
      <c r="H476" s="129">
        <v>0</v>
      </c>
      <c r="I476" s="129">
        <v>0</v>
      </c>
      <c r="J476" s="129">
        <v>0</v>
      </c>
      <c r="K476" s="129">
        <v>0</v>
      </c>
      <c r="L476" s="129">
        <v>0</v>
      </c>
      <c r="M476" s="129">
        <v>0</v>
      </c>
      <c r="N476" s="167">
        <v>0</v>
      </c>
    </row>
    <row r="477" spans="1:14" ht="33" customHeight="1" x14ac:dyDescent="0.2">
      <c r="A477" s="80" t="s">
        <v>299</v>
      </c>
      <c r="B477" s="129">
        <v>0</v>
      </c>
      <c r="C477" s="129">
        <v>0</v>
      </c>
      <c r="D477" s="129">
        <v>0</v>
      </c>
      <c r="E477" s="129">
        <v>0</v>
      </c>
      <c r="F477" s="129">
        <v>0</v>
      </c>
      <c r="G477" s="129">
        <v>0</v>
      </c>
      <c r="H477" s="129">
        <v>0</v>
      </c>
      <c r="I477" s="129">
        <v>0</v>
      </c>
      <c r="J477" s="129">
        <v>0</v>
      </c>
      <c r="K477" s="129">
        <v>0</v>
      </c>
      <c r="L477" s="129">
        <v>0</v>
      </c>
      <c r="M477" s="129">
        <v>0</v>
      </c>
      <c r="N477" s="167">
        <v>0</v>
      </c>
    </row>
    <row r="478" spans="1:14" ht="33" customHeight="1" x14ac:dyDescent="0.2">
      <c r="A478" s="80" t="s">
        <v>300</v>
      </c>
      <c r="B478" s="129">
        <v>0</v>
      </c>
      <c r="C478" s="129">
        <v>0</v>
      </c>
      <c r="D478" s="129">
        <v>0</v>
      </c>
      <c r="E478" s="129">
        <v>0</v>
      </c>
      <c r="F478" s="129">
        <v>0</v>
      </c>
      <c r="G478" s="129">
        <v>0</v>
      </c>
      <c r="H478" s="129">
        <v>0</v>
      </c>
      <c r="I478" s="129">
        <v>0</v>
      </c>
      <c r="J478" s="129">
        <v>0</v>
      </c>
      <c r="K478" s="129">
        <v>0</v>
      </c>
      <c r="L478" s="129">
        <v>0</v>
      </c>
      <c r="M478" s="129">
        <v>0</v>
      </c>
      <c r="N478" s="167">
        <v>0</v>
      </c>
    </row>
    <row r="479" spans="1:14" ht="33" customHeight="1" x14ac:dyDescent="0.2">
      <c r="A479" s="80" t="s">
        <v>301</v>
      </c>
      <c r="B479" s="129">
        <v>0</v>
      </c>
      <c r="C479" s="129">
        <v>0</v>
      </c>
      <c r="D479" s="129">
        <v>0</v>
      </c>
      <c r="E479" s="129">
        <v>0</v>
      </c>
      <c r="F479" s="129">
        <v>0</v>
      </c>
      <c r="G479" s="129">
        <v>0</v>
      </c>
      <c r="H479" s="129">
        <v>0</v>
      </c>
      <c r="I479" s="129">
        <v>0</v>
      </c>
      <c r="J479" s="129">
        <v>0</v>
      </c>
      <c r="K479" s="129">
        <v>0</v>
      </c>
      <c r="L479" s="129">
        <v>0</v>
      </c>
      <c r="M479" s="129">
        <v>0</v>
      </c>
      <c r="N479" s="167">
        <v>0</v>
      </c>
    </row>
    <row r="480" spans="1:14" ht="33" customHeight="1" thickBot="1" x14ac:dyDescent="0.25">
      <c r="A480" s="80" t="s">
        <v>302</v>
      </c>
      <c r="B480" s="129">
        <v>0</v>
      </c>
      <c r="C480" s="129">
        <v>0</v>
      </c>
      <c r="D480" s="129">
        <v>0</v>
      </c>
      <c r="E480" s="129">
        <v>0</v>
      </c>
      <c r="F480" s="129">
        <v>0</v>
      </c>
      <c r="G480" s="129">
        <v>0</v>
      </c>
      <c r="H480" s="129">
        <v>0</v>
      </c>
      <c r="I480" s="129">
        <v>0</v>
      </c>
      <c r="J480" s="129">
        <v>0</v>
      </c>
      <c r="K480" s="129">
        <v>0</v>
      </c>
      <c r="L480" s="129">
        <v>0</v>
      </c>
      <c r="M480" s="129">
        <v>0</v>
      </c>
      <c r="N480" s="167">
        <v>0</v>
      </c>
    </row>
    <row r="481" spans="1:14" ht="33" customHeight="1" thickBot="1" x14ac:dyDescent="0.25">
      <c r="A481" s="132" t="s">
        <v>303</v>
      </c>
      <c r="B481" s="133">
        <v>1346</v>
      </c>
      <c r="C481" s="133">
        <v>3392</v>
      </c>
      <c r="D481" s="133">
        <v>0</v>
      </c>
      <c r="E481" s="133">
        <v>850</v>
      </c>
      <c r="F481" s="133">
        <v>4486</v>
      </c>
      <c r="G481" s="133">
        <v>4104</v>
      </c>
      <c r="H481" s="133">
        <v>3590</v>
      </c>
      <c r="I481" s="133">
        <v>4128</v>
      </c>
      <c r="J481" s="133">
        <v>3222</v>
      </c>
      <c r="K481" s="133">
        <v>3882</v>
      </c>
      <c r="L481" s="133">
        <v>3634</v>
      </c>
      <c r="M481" s="133">
        <v>3300</v>
      </c>
      <c r="N481" s="133">
        <v>35934</v>
      </c>
    </row>
    <row r="482" spans="1:14" ht="33" customHeight="1" x14ac:dyDescent="0.2">
      <c r="A482" s="80" t="s">
        <v>304</v>
      </c>
      <c r="B482" s="129">
        <v>0</v>
      </c>
      <c r="C482" s="129">
        <v>0</v>
      </c>
      <c r="D482" s="129">
        <v>0</v>
      </c>
      <c r="E482" s="129">
        <v>0</v>
      </c>
      <c r="F482" s="129">
        <v>0</v>
      </c>
      <c r="G482" s="129">
        <v>0</v>
      </c>
      <c r="H482" s="129">
        <v>0</v>
      </c>
      <c r="I482" s="129">
        <v>0</v>
      </c>
      <c r="J482" s="129">
        <v>0</v>
      </c>
      <c r="K482" s="129">
        <v>0</v>
      </c>
      <c r="L482" s="129">
        <v>0</v>
      </c>
      <c r="M482" s="129">
        <v>0</v>
      </c>
      <c r="N482" s="167">
        <v>0</v>
      </c>
    </row>
    <row r="483" spans="1:14" ht="33" customHeight="1" x14ac:dyDescent="0.2">
      <c r="A483" s="80" t="s">
        <v>305</v>
      </c>
      <c r="B483" s="129">
        <v>0</v>
      </c>
      <c r="C483" s="129">
        <v>0</v>
      </c>
      <c r="D483" s="129">
        <v>0</v>
      </c>
      <c r="E483" s="129">
        <v>0</v>
      </c>
      <c r="F483" s="129">
        <v>0</v>
      </c>
      <c r="G483" s="129">
        <v>0</v>
      </c>
      <c r="H483" s="129">
        <v>0</v>
      </c>
      <c r="I483" s="129">
        <v>0</v>
      </c>
      <c r="J483" s="129">
        <v>0</v>
      </c>
      <c r="K483" s="129">
        <v>0</v>
      </c>
      <c r="L483" s="129">
        <v>0</v>
      </c>
      <c r="M483" s="129">
        <v>0</v>
      </c>
      <c r="N483" s="167">
        <v>0</v>
      </c>
    </row>
    <row r="484" spans="1:14" ht="33" customHeight="1" x14ac:dyDescent="0.2">
      <c r="A484" s="80" t="s">
        <v>306</v>
      </c>
      <c r="B484" s="129">
        <v>1346</v>
      </c>
      <c r="C484" s="129">
        <v>3392</v>
      </c>
      <c r="D484" s="129">
        <v>0</v>
      </c>
      <c r="E484" s="129">
        <v>850</v>
      </c>
      <c r="F484" s="129">
        <v>4486</v>
      </c>
      <c r="G484" s="129">
        <v>4104</v>
      </c>
      <c r="H484" s="129">
        <v>3590</v>
      </c>
      <c r="I484" s="129">
        <v>4128</v>
      </c>
      <c r="J484" s="129">
        <v>3222</v>
      </c>
      <c r="K484" s="129">
        <v>3882</v>
      </c>
      <c r="L484" s="129">
        <v>3634</v>
      </c>
      <c r="M484" s="129">
        <v>3300</v>
      </c>
      <c r="N484" s="167">
        <v>35934</v>
      </c>
    </row>
    <row r="485" spans="1:14" ht="33" customHeight="1" x14ac:dyDescent="0.2">
      <c r="A485" s="80" t="s">
        <v>307</v>
      </c>
      <c r="B485" s="129">
        <v>0</v>
      </c>
      <c r="C485" s="129">
        <v>0</v>
      </c>
      <c r="D485" s="129">
        <v>0</v>
      </c>
      <c r="E485" s="129">
        <v>0</v>
      </c>
      <c r="F485" s="129">
        <v>0</v>
      </c>
      <c r="G485" s="129">
        <v>0</v>
      </c>
      <c r="H485" s="129">
        <v>0</v>
      </c>
      <c r="I485" s="129">
        <v>0</v>
      </c>
      <c r="J485" s="129">
        <v>0</v>
      </c>
      <c r="K485" s="129">
        <v>0</v>
      </c>
      <c r="L485" s="129">
        <v>0</v>
      </c>
      <c r="M485" s="129">
        <v>0</v>
      </c>
      <c r="N485" s="167">
        <v>0</v>
      </c>
    </row>
    <row r="486" spans="1:14" ht="33" customHeight="1" x14ac:dyDescent="0.2">
      <c r="A486" s="80" t="s">
        <v>308</v>
      </c>
      <c r="B486" s="129">
        <v>0</v>
      </c>
      <c r="C486" s="129">
        <v>0</v>
      </c>
      <c r="D486" s="129">
        <v>0</v>
      </c>
      <c r="E486" s="129">
        <v>0</v>
      </c>
      <c r="F486" s="129">
        <v>0</v>
      </c>
      <c r="G486" s="129">
        <v>0</v>
      </c>
      <c r="H486" s="129">
        <v>0</v>
      </c>
      <c r="I486" s="129">
        <v>0</v>
      </c>
      <c r="J486" s="129">
        <v>0</v>
      </c>
      <c r="K486" s="129">
        <v>0</v>
      </c>
      <c r="L486" s="129">
        <v>0</v>
      </c>
      <c r="M486" s="129">
        <v>0</v>
      </c>
      <c r="N486" s="167">
        <v>0</v>
      </c>
    </row>
    <row r="487" spans="1:14" ht="33" customHeight="1" x14ac:dyDescent="0.2">
      <c r="A487" s="80" t="s">
        <v>309</v>
      </c>
      <c r="B487" s="129">
        <v>0</v>
      </c>
      <c r="C487" s="129">
        <v>0</v>
      </c>
      <c r="D487" s="129">
        <v>0</v>
      </c>
      <c r="E487" s="129">
        <v>0</v>
      </c>
      <c r="F487" s="129">
        <v>0</v>
      </c>
      <c r="G487" s="129">
        <v>0</v>
      </c>
      <c r="H487" s="129">
        <v>0</v>
      </c>
      <c r="I487" s="129">
        <v>0</v>
      </c>
      <c r="J487" s="129">
        <v>0</v>
      </c>
      <c r="K487" s="129">
        <v>0</v>
      </c>
      <c r="L487" s="129">
        <v>0</v>
      </c>
      <c r="M487" s="129">
        <v>0</v>
      </c>
      <c r="N487" s="167">
        <v>0</v>
      </c>
    </row>
    <row r="488" spans="1:14" ht="33" customHeight="1" x14ac:dyDescent="0.2">
      <c r="A488" s="80" t="s">
        <v>310</v>
      </c>
      <c r="B488" s="129">
        <v>0</v>
      </c>
      <c r="C488" s="129">
        <v>0</v>
      </c>
      <c r="D488" s="129">
        <v>0</v>
      </c>
      <c r="E488" s="129">
        <v>0</v>
      </c>
      <c r="F488" s="129">
        <v>0</v>
      </c>
      <c r="G488" s="129">
        <v>0</v>
      </c>
      <c r="H488" s="129">
        <v>0</v>
      </c>
      <c r="I488" s="129">
        <v>0</v>
      </c>
      <c r="J488" s="129">
        <v>0</v>
      </c>
      <c r="K488" s="129">
        <v>0</v>
      </c>
      <c r="L488" s="129">
        <v>0</v>
      </c>
      <c r="M488" s="129">
        <v>0</v>
      </c>
      <c r="N488" s="167">
        <v>0</v>
      </c>
    </row>
    <row r="489" spans="1:14" ht="33" customHeight="1" x14ac:dyDescent="0.2">
      <c r="A489" s="80" t="s">
        <v>311</v>
      </c>
      <c r="B489" s="129">
        <v>0</v>
      </c>
      <c r="C489" s="129">
        <v>0</v>
      </c>
      <c r="D489" s="129">
        <v>0</v>
      </c>
      <c r="E489" s="129">
        <v>0</v>
      </c>
      <c r="F489" s="129">
        <v>0</v>
      </c>
      <c r="G489" s="129">
        <v>0</v>
      </c>
      <c r="H489" s="129">
        <v>0</v>
      </c>
      <c r="I489" s="129">
        <v>0</v>
      </c>
      <c r="J489" s="129">
        <v>0</v>
      </c>
      <c r="K489" s="129">
        <v>0</v>
      </c>
      <c r="L489" s="129">
        <v>0</v>
      </c>
      <c r="M489" s="129">
        <v>0</v>
      </c>
      <c r="N489" s="167">
        <v>0</v>
      </c>
    </row>
    <row r="490" spans="1:14" ht="33" customHeight="1" x14ac:dyDescent="0.2">
      <c r="A490" s="80" t="s">
        <v>312</v>
      </c>
      <c r="B490" s="129">
        <v>0</v>
      </c>
      <c r="C490" s="129">
        <v>0</v>
      </c>
      <c r="D490" s="129">
        <v>0</v>
      </c>
      <c r="E490" s="129">
        <v>0</v>
      </c>
      <c r="F490" s="129">
        <v>0</v>
      </c>
      <c r="G490" s="129">
        <v>0</v>
      </c>
      <c r="H490" s="129">
        <v>0</v>
      </c>
      <c r="I490" s="129">
        <v>0</v>
      </c>
      <c r="J490" s="129">
        <v>0</v>
      </c>
      <c r="K490" s="129">
        <v>0</v>
      </c>
      <c r="L490" s="129">
        <v>0</v>
      </c>
      <c r="M490" s="129">
        <v>0</v>
      </c>
      <c r="N490" s="167">
        <v>0</v>
      </c>
    </row>
    <row r="491" spans="1:14" ht="33" customHeight="1" x14ac:dyDescent="0.2">
      <c r="A491" s="80" t="s">
        <v>313</v>
      </c>
      <c r="B491" s="129">
        <v>0</v>
      </c>
      <c r="C491" s="129">
        <v>0</v>
      </c>
      <c r="D491" s="129">
        <v>0</v>
      </c>
      <c r="E491" s="129">
        <v>0</v>
      </c>
      <c r="F491" s="129">
        <v>0</v>
      </c>
      <c r="G491" s="129">
        <v>0</v>
      </c>
      <c r="H491" s="129">
        <v>0</v>
      </c>
      <c r="I491" s="129">
        <v>0</v>
      </c>
      <c r="J491" s="129">
        <v>0</v>
      </c>
      <c r="K491" s="129">
        <v>0</v>
      </c>
      <c r="L491" s="129">
        <v>0</v>
      </c>
      <c r="M491" s="129">
        <v>0</v>
      </c>
      <c r="N491" s="167">
        <v>0</v>
      </c>
    </row>
    <row r="492" spans="1:14" ht="33" customHeight="1" x14ac:dyDescent="0.2">
      <c r="A492" s="80" t="s">
        <v>314</v>
      </c>
      <c r="B492" s="129">
        <v>0</v>
      </c>
      <c r="C492" s="129">
        <v>0</v>
      </c>
      <c r="D492" s="129">
        <v>0</v>
      </c>
      <c r="E492" s="129">
        <v>0</v>
      </c>
      <c r="F492" s="129">
        <v>0</v>
      </c>
      <c r="G492" s="129">
        <v>0</v>
      </c>
      <c r="H492" s="129">
        <v>0</v>
      </c>
      <c r="I492" s="129">
        <v>0</v>
      </c>
      <c r="J492" s="129">
        <v>0</v>
      </c>
      <c r="K492" s="129">
        <v>0</v>
      </c>
      <c r="L492" s="129">
        <v>0</v>
      </c>
      <c r="M492" s="129">
        <v>0</v>
      </c>
      <c r="N492" s="167">
        <v>0</v>
      </c>
    </row>
    <row r="493" spans="1:14" ht="33" customHeight="1" x14ac:dyDescent="0.2">
      <c r="A493" s="80" t="s">
        <v>315</v>
      </c>
      <c r="B493" s="129">
        <v>0</v>
      </c>
      <c r="C493" s="129">
        <v>0</v>
      </c>
      <c r="D493" s="129">
        <v>0</v>
      </c>
      <c r="E493" s="129">
        <v>0</v>
      </c>
      <c r="F493" s="129">
        <v>0</v>
      </c>
      <c r="G493" s="129">
        <v>0</v>
      </c>
      <c r="H493" s="129">
        <v>0</v>
      </c>
      <c r="I493" s="129">
        <v>0</v>
      </c>
      <c r="J493" s="129">
        <v>0</v>
      </c>
      <c r="K493" s="129">
        <v>0</v>
      </c>
      <c r="L493" s="129">
        <v>0</v>
      </c>
      <c r="M493" s="129">
        <v>0</v>
      </c>
      <c r="N493" s="167">
        <v>0</v>
      </c>
    </row>
    <row r="494" spans="1:14" ht="33" customHeight="1" x14ac:dyDescent="0.2">
      <c r="A494" s="80" t="s">
        <v>316</v>
      </c>
      <c r="B494" s="129">
        <v>0</v>
      </c>
      <c r="C494" s="129">
        <v>0</v>
      </c>
      <c r="D494" s="129">
        <v>0</v>
      </c>
      <c r="E494" s="129">
        <v>0</v>
      </c>
      <c r="F494" s="129">
        <v>0</v>
      </c>
      <c r="G494" s="129">
        <v>0</v>
      </c>
      <c r="H494" s="129">
        <v>0</v>
      </c>
      <c r="I494" s="129">
        <v>0</v>
      </c>
      <c r="J494" s="129">
        <v>0</v>
      </c>
      <c r="K494" s="129">
        <v>0</v>
      </c>
      <c r="L494" s="129">
        <v>0</v>
      </c>
      <c r="M494" s="129">
        <v>0</v>
      </c>
      <c r="N494" s="167">
        <v>0</v>
      </c>
    </row>
    <row r="495" spans="1:14" ht="33" customHeight="1" x14ac:dyDescent="0.2">
      <c r="A495" s="80" t="s">
        <v>317</v>
      </c>
      <c r="B495" s="129">
        <v>0</v>
      </c>
      <c r="C495" s="129">
        <v>0</v>
      </c>
      <c r="D495" s="129">
        <v>0</v>
      </c>
      <c r="E495" s="129">
        <v>0</v>
      </c>
      <c r="F495" s="129">
        <v>0</v>
      </c>
      <c r="G495" s="129">
        <v>0</v>
      </c>
      <c r="H495" s="129">
        <v>0</v>
      </c>
      <c r="I495" s="129">
        <v>0</v>
      </c>
      <c r="J495" s="129">
        <v>0</v>
      </c>
      <c r="K495" s="129">
        <v>0</v>
      </c>
      <c r="L495" s="129">
        <v>0</v>
      </c>
      <c r="M495" s="129">
        <v>0</v>
      </c>
      <c r="N495" s="167">
        <v>0</v>
      </c>
    </row>
    <row r="496" spans="1:14" ht="33" customHeight="1" thickBot="1" x14ac:dyDescent="0.25">
      <c r="A496" s="80" t="s">
        <v>318</v>
      </c>
      <c r="B496" s="129">
        <v>0</v>
      </c>
      <c r="C496" s="129">
        <v>0</v>
      </c>
      <c r="D496" s="129">
        <v>0</v>
      </c>
      <c r="E496" s="129">
        <v>0</v>
      </c>
      <c r="F496" s="129">
        <v>0</v>
      </c>
      <c r="G496" s="129">
        <v>0</v>
      </c>
      <c r="H496" s="129">
        <v>0</v>
      </c>
      <c r="I496" s="129">
        <v>0</v>
      </c>
      <c r="J496" s="129">
        <v>0</v>
      </c>
      <c r="K496" s="129">
        <v>0</v>
      </c>
      <c r="L496" s="129">
        <v>0</v>
      </c>
      <c r="M496" s="129">
        <v>0</v>
      </c>
      <c r="N496" s="167">
        <v>0</v>
      </c>
    </row>
    <row r="497" spans="1:14" ht="33" customHeight="1" thickBot="1" x14ac:dyDescent="0.25">
      <c r="A497" s="132" t="s">
        <v>319</v>
      </c>
      <c r="B497" s="133">
        <v>0</v>
      </c>
      <c r="C497" s="133">
        <v>0</v>
      </c>
      <c r="D497" s="133">
        <v>0</v>
      </c>
      <c r="E497" s="133">
        <v>0</v>
      </c>
      <c r="F497" s="133">
        <v>0</v>
      </c>
      <c r="G497" s="133">
        <v>0</v>
      </c>
      <c r="H497" s="133">
        <v>0</v>
      </c>
      <c r="I497" s="133">
        <v>0</v>
      </c>
      <c r="J497" s="133">
        <v>0</v>
      </c>
      <c r="K497" s="133">
        <v>0</v>
      </c>
      <c r="L497" s="133">
        <v>0</v>
      </c>
      <c r="M497" s="133">
        <v>0</v>
      </c>
      <c r="N497" s="133">
        <v>0</v>
      </c>
    </row>
    <row r="498" spans="1:14" ht="33" customHeight="1" x14ac:dyDescent="0.2">
      <c r="A498" s="80" t="s">
        <v>320</v>
      </c>
      <c r="B498" s="129">
        <v>0</v>
      </c>
      <c r="C498" s="129">
        <v>0</v>
      </c>
      <c r="D498" s="129">
        <v>0</v>
      </c>
      <c r="E498" s="129">
        <v>0</v>
      </c>
      <c r="F498" s="129">
        <v>0</v>
      </c>
      <c r="G498" s="129">
        <v>0</v>
      </c>
      <c r="H498" s="129">
        <v>0</v>
      </c>
      <c r="I498" s="129">
        <v>0</v>
      </c>
      <c r="J498" s="129">
        <v>0</v>
      </c>
      <c r="K498" s="129">
        <v>0</v>
      </c>
      <c r="L498" s="129">
        <v>0</v>
      </c>
      <c r="M498" s="129">
        <v>0</v>
      </c>
      <c r="N498" s="167">
        <v>0</v>
      </c>
    </row>
    <row r="499" spans="1:14" ht="33" customHeight="1" x14ac:dyDescent="0.2">
      <c r="A499" s="80" t="s">
        <v>321</v>
      </c>
      <c r="B499" s="129">
        <v>0</v>
      </c>
      <c r="C499" s="129">
        <v>0</v>
      </c>
      <c r="D499" s="129">
        <v>0</v>
      </c>
      <c r="E499" s="129">
        <v>0</v>
      </c>
      <c r="F499" s="129">
        <v>0</v>
      </c>
      <c r="G499" s="129">
        <v>0</v>
      </c>
      <c r="H499" s="129">
        <v>0</v>
      </c>
      <c r="I499" s="129">
        <v>0</v>
      </c>
      <c r="J499" s="129">
        <v>0</v>
      </c>
      <c r="K499" s="129">
        <v>0</v>
      </c>
      <c r="L499" s="129">
        <v>0</v>
      </c>
      <c r="M499" s="129">
        <v>0</v>
      </c>
      <c r="N499" s="167">
        <v>0</v>
      </c>
    </row>
    <row r="500" spans="1:14" ht="33" customHeight="1" x14ac:dyDescent="0.2">
      <c r="A500" s="80" t="s">
        <v>322</v>
      </c>
      <c r="B500" s="129">
        <v>0</v>
      </c>
      <c r="C500" s="129">
        <v>0</v>
      </c>
      <c r="D500" s="129">
        <v>0</v>
      </c>
      <c r="E500" s="129">
        <v>0</v>
      </c>
      <c r="F500" s="129">
        <v>0</v>
      </c>
      <c r="G500" s="129">
        <v>0</v>
      </c>
      <c r="H500" s="129">
        <v>0</v>
      </c>
      <c r="I500" s="129">
        <v>0</v>
      </c>
      <c r="J500" s="129">
        <v>0</v>
      </c>
      <c r="K500" s="129">
        <v>0</v>
      </c>
      <c r="L500" s="129">
        <v>0</v>
      </c>
      <c r="M500" s="129">
        <v>0</v>
      </c>
      <c r="N500" s="167">
        <v>0</v>
      </c>
    </row>
    <row r="501" spans="1:14" ht="33" customHeight="1" x14ac:dyDescent="0.2">
      <c r="A501" s="80" t="s">
        <v>323</v>
      </c>
      <c r="B501" s="129">
        <v>0</v>
      </c>
      <c r="C501" s="129">
        <v>0</v>
      </c>
      <c r="D501" s="129">
        <v>0</v>
      </c>
      <c r="E501" s="129">
        <v>0</v>
      </c>
      <c r="F501" s="129">
        <v>0</v>
      </c>
      <c r="G501" s="129">
        <v>0</v>
      </c>
      <c r="H501" s="129">
        <v>0</v>
      </c>
      <c r="I501" s="129">
        <v>0</v>
      </c>
      <c r="J501" s="129">
        <v>0</v>
      </c>
      <c r="K501" s="129">
        <v>0</v>
      </c>
      <c r="L501" s="129">
        <v>0</v>
      </c>
      <c r="M501" s="129">
        <v>0</v>
      </c>
      <c r="N501" s="167">
        <v>0</v>
      </c>
    </row>
    <row r="502" spans="1:14" ht="33" customHeight="1" x14ac:dyDescent="0.2">
      <c r="A502" s="80" t="s">
        <v>324</v>
      </c>
      <c r="B502" s="129">
        <v>0</v>
      </c>
      <c r="C502" s="129">
        <v>0</v>
      </c>
      <c r="D502" s="129">
        <v>0</v>
      </c>
      <c r="E502" s="129">
        <v>0</v>
      </c>
      <c r="F502" s="129">
        <v>0</v>
      </c>
      <c r="G502" s="129">
        <v>0</v>
      </c>
      <c r="H502" s="129">
        <v>0</v>
      </c>
      <c r="I502" s="129">
        <v>0</v>
      </c>
      <c r="J502" s="129">
        <v>0</v>
      </c>
      <c r="K502" s="129">
        <v>0</v>
      </c>
      <c r="L502" s="129">
        <v>0</v>
      </c>
      <c r="M502" s="129">
        <v>0</v>
      </c>
      <c r="N502" s="167">
        <v>0</v>
      </c>
    </row>
    <row r="503" spans="1:14" ht="33" customHeight="1" thickBot="1" x14ac:dyDescent="0.25">
      <c r="A503" s="80" t="s">
        <v>255</v>
      </c>
      <c r="B503" s="129">
        <v>0</v>
      </c>
      <c r="C503" s="129">
        <v>0</v>
      </c>
      <c r="D503" s="129">
        <v>0</v>
      </c>
      <c r="E503" s="129">
        <v>0</v>
      </c>
      <c r="F503" s="129">
        <v>0</v>
      </c>
      <c r="G503" s="129">
        <v>0</v>
      </c>
      <c r="H503" s="129">
        <v>0</v>
      </c>
      <c r="I503" s="129">
        <v>0</v>
      </c>
      <c r="J503" s="129">
        <v>0</v>
      </c>
      <c r="K503" s="129">
        <v>0</v>
      </c>
      <c r="L503" s="129">
        <v>0</v>
      </c>
      <c r="M503" s="129">
        <v>0</v>
      </c>
      <c r="N503" s="167">
        <v>0</v>
      </c>
    </row>
    <row r="504" spans="1:14" ht="33" customHeight="1" thickBot="1" x14ac:dyDescent="0.25">
      <c r="A504" s="132" t="s">
        <v>325</v>
      </c>
      <c r="B504" s="133">
        <v>0</v>
      </c>
      <c r="C504" s="133">
        <v>0</v>
      </c>
      <c r="D504" s="133">
        <v>0</v>
      </c>
      <c r="E504" s="133">
        <v>0</v>
      </c>
      <c r="F504" s="133">
        <v>0</v>
      </c>
      <c r="G504" s="133">
        <v>0</v>
      </c>
      <c r="H504" s="133">
        <v>0</v>
      </c>
      <c r="I504" s="133">
        <v>0</v>
      </c>
      <c r="J504" s="133">
        <v>0</v>
      </c>
      <c r="K504" s="133">
        <v>0</v>
      </c>
      <c r="L504" s="133">
        <v>0</v>
      </c>
      <c r="M504" s="133">
        <v>0</v>
      </c>
      <c r="N504" s="133">
        <v>0</v>
      </c>
    </row>
    <row r="505" spans="1:14" ht="33" customHeight="1" x14ac:dyDescent="0.2">
      <c r="A505" s="80" t="s">
        <v>326</v>
      </c>
      <c r="B505" s="129">
        <v>0</v>
      </c>
      <c r="C505" s="129">
        <v>0</v>
      </c>
      <c r="D505" s="129">
        <v>0</v>
      </c>
      <c r="E505" s="129">
        <v>0</v>
      </c>
      <c r="F505" s="129">
        <v>0</v>
      </c>
      <c r="G505" s="129">
        <v>0</v>
      </c>
      <c r="H505" s="129">
        <v>0</v>
      </c>
      <c r="I505" s="129">
        <v>0</v>
      </c>
      <c r="J505" s="129">
        <v>0</v>
      </c>
      <c r="K505" s="129">
        <v>0</v>
      </c>
      <c r="L505" s="129">
        <v>0</v>
      </c>
      <c r="M505" s="129">
        <v>0</v>
      </c>
      <c r="N505" s="129">
        <v>0</v>
      </c>
    </row>
    <row r="506" spans="1:14" ht="33" customHeight="1" x14ac:dyDescent="0.2">
      <c r="A506" s="80" t="s">
        <v>327</v>
      </c>
      <c r="B506" s="129">
        <v>0</v>
      </c>
      <c r="C506" s="129">
        <v>0</v>
      </c>
      <c r="D506" s="129">
        <v>0</v>
      </c>
      <c r="E506" s="129">
        <v>0</v>
      </c>
      <c r="F506" s="129">
        <v>0</v>
      </c>
      <c r="G506" s="129">
        <v>0</v>
      </c>
      <c r="H506" s="129">
        <v>0</v>
      </c>
      <c r="I506" s="129">
        <v>0</v>
      </c>
      <c r="J506" s="129">
        <v>0</v>
      </c>
      <c r="K506" s="129">
        <v>0</v>
      </c>
      <c r="L506" s="129">
        <v>0</v>
      </c>
      <c r="M506" s="129">
        <v>0</v>
      </c>
      <c r="N506" s="129">
        <v>0</v>
      </c>
    </row>
    <row r="507" spans="1:14" ht="33" customHeight="1" x14ac:dyDescent="0.2">
      <c r="A507" s="80" t="s">
        <v>328</v>
      </c>
      <c r="B507" s="129">
        <v>0</v>
      </c>
      <c r="C507" s="129">
        <v>0</v>
      </c>
      <c r="D507" s="129">
        <v>0</v>
      </c>
      <c r="E507" s="129">
        <v>0</v>
      </c>
      <c r="F507" s="129">
        <v>0</v>
      </c>
      <c r="G507" s="129">
        <v>0</v>
      </c>
      <c r="H507" s="129">
        <v>0</v>
      </c>
      <c r="I507" s="129">
        <v>0</v>
      </c>
      <c r="J507" s="129">
        <v>0</v>
      </c>
      <c r="K507" s="129">
        <v>0</v>
      </c>
      <c r="L507" s="129">
        <v>0</v>
      </c>
      <c r="M507" s="129">
        <v>0</v>
      </c>
      <c r="N507" s="129">
        <v>0</v>
      </c>
    </row>
    <row r="508" spans="1:14" ht="33" customHeight="1" thickBot="1" x14ac:dyDescent="0.25">
      <c r="A508" s="80" t="s">
        <v>255</v>
      </c>
      <c r="B508" s="129">
        <v>0</v>
      </c>
      <c r="C508" s="129">
        <v>0</v>
      </c>
      <c r="D508" s="129">
        <v>0</v>
      </c>
      <c r="E508" s="129">
        <v>0</v>
      </c>
      <c r="F508" s="129">
        <v>0</v>
      </c>
      <c r="G508" s="129">
        <v>0</v>
      </c>
      <c r="H508" s="129">
        <v>0</v>
      </c>
      <c r="I508" s="129">
        <v>0</v>
      </c>
      <c r="J508" s="129">
        <v>0</v>
      </c>
      <c r="K508" s="129">
        <v>0</v>
      </c>
      <c r="L508" s="129">
        <v>0</v>
      </c>
      <c r="M508" s="129">
        <v>0</v>
      </c>
      <c r="N508" s="129">
        <v>0</v>
      </c>
    </row>
    <row r="509" spans="1:14" ht="33" customHeight="1" thickBot="1" x14ac:dyDescent="0.25">
      <c r="A509" s="132" t="s">
        <v>367</v>
      </c>
      <c r="B509" s="133">
        <v>0</v>
      </c>
      <c r="C509" s="133">
        <v>0</v>
      </c>
      <c r="D509" s="133">
        <v>0</v>
      </c>
      <c r="E509" s="133">
        <v>0</v>
      </c>
      <c r="F509" s="133">
        <v>0</v>
      </c>
      <c r="G509" s="133">
        <v>0</v>
      </c>
      <c r="H509" s="133">
        <v>0</v>
      </c>
      <c r="I509" s="133">
        <v>0</v>
      </c>
      <c r="J509" s="133">
        <v>0</v>
      </c>
      <c r="K509" s="133">
        <v>0</v>
      </c>
      <c r="L509" s="133">
        <v>80</v>
      </c>
      <c r="M509" s="133">
        <v>0</v>
      </c>
      <c r="N509" s="133">
        <v>80</v>
      </c>
    </row>
    <row r="510" spans="1:14" ht="33" customHeight="1" x14ac:dyDescent="0.2">
      <c r="A510" s="80" t="s">
        <v>330</v>
      </c>
      <c r="B510" s="129">
        <v>0</v>
      </c>
      <c r="C510" s="129">
        <v>0</v>
      </c>
      <c r="D510" s="129">
        <v>0</v>
      </c>
      <c r="E510" s="129">
        <v>0</v>
      </c>
      <c r="F510" s="129">
        <v>0</v>
      </c>
      <c r="G510" s="129">
        <v>0</v>
      </c>
      <c r="H510" s="129">
        <v>0</v>
      </c>
      <c r="I510" s="129">
        <v>0</v>
      </c>
      <c r="J510" s="129">
        <v>0</v>
      </c>
      <c r="K510" s="129">
        <v>0</v>
      </c>
      <c r="L510" s="129">
        <v>0</v>
      </c>
      <c r="M510" s="129">
        <v>0</v>
      </c>
      <c r="N510" s="167">
        <v>0</v>
      </c>
    </row>
    <row r="511" spans="1:14" ht="33" customHeight="1" x14ac:dyDescent="0.2">
      <c r="A511" s="80" t="s">
        <v>331</v>
      </c>
      <c r="B511" s="129">
        <v>0</v>
      </c>
      <c r="C511" s="129">
        <v>0</v>
      </c>
      <c r="D511" s="129">
        <v>0</v>
      </c>
      <c r="E511" s="129">
        <v>0</v>
      </c>
      <c r="F511" s="129">
        <v>0</v>
      </c>
      <c r="G511" s="129">
        <v>0</v>
      </c>
      <c r="H511" s="129">
        <v>0</v>
      </c>
      <c r="I511" s="129">
        <v>0</v>
      </c>
      <c r="J511" s="129">
        <v>0</v>
      </c>
      <c r="K511" s="129">
        <v>0</v>
      </c>
      <c r="L511" s="129">
        <v>0</v>
      </c>
      <c r="M511" s="129">
        <v>0</v>
      </c>
      <c r="N511" s="167">
        <v>0</v>
      </c>
    </row>
    <row r="512" spans="1:14" ht="33" customHeight="1" x14ac:dyDescent="0.2">
      <c r="A512" s="80" t="s">
        <v>332</v>
      </c>
      <c r="B512" s="129">
        <v>0</v>
      </c>
      <c r="C512" s="129">
        <v>0</v>
      </c>
      <c r="D512" s="129">
        <v>0</v>
      </c>
      <c r="E512" s="129">
        <v>0</v>
      </c>
      <c r="F512" s="129">
        <v>0</v>
      </c>
      <c r="G512" s="129">
        <v>0</v>
      </c>
      <c r="H512" s="129">
        <v>0</v>
      </c>
      <c r="I512" s="129">
        <v>0</v>
      </c>
      <c r="J512" s="129">
        <v>0</v>
      </c>
      <c r="K512" s="129">
        <v>0</v>
      </c>
      <c r="L512" s="129">
        <v>0</v>
      </c>
      <c r="M512" s="129">
        <v>0</v>
      </c>
      <c r="N512" s="167">
        <v>0</v>
      </c>
    </row>
    <row r="513" spans="1:14" ht="33" customHeight="1" x14ac:dyDescent="0.2">
      <c r="A513" s="80" t="s">
        <v>333</v>
      </c>
      <c r="B513" s="129">
        <v>0</v>
      </c>
      <c r="C513" s="129">
        <v>0</v>
      </c>
      <c r="D513" s="129">
        <v>0</v>
      </c>
      <c r="E513" s="129">
        <v>0</v>
      </c>
      <c r="F513" s="129">
        <v>0</v>
      </c>
      <c r="G513" s="129">
        <v>0</v>
      </c>
      <c r="H513" s="129">
        <v>0</v>
      </c>
      <c r="I513" s="129">
        <v>0</v>
      </c>
      <c r="J513" s="129">
        <v>0</v>
      </c>
      <c r="K513" s="129">
        <v>0</v>
      </c>
      <c r="L513" s="129">
        <v>0</v>
      </c>
      <c r="M513" s="129">
        <v>0</v>
      </c>
      <c r="N513" s="167">
        <v>0</v>
      </c>
    </row>
    <row r="514" spans="1:14" ht="33" customHeight="1" x14ac:dyDescent="0.2">
      <c r="A514" s="80" t="s">
        <v>334</v>
      </c>
      <c r="B514" s="129">
        <v>0</v>
      </c>
      <c r="C514" s="129">
        <v>0</v>
      </c>
      <c r="D514" s="129">
        <v>0</v>
      </c>
      <c r="E514" s="129">
        <v>0</v>
      </c>
      <c r="F514" s="129">
        <v>0</v>
      </c>
      <c r="G514" s="129">
        <v>0</v>
      </c>
      <c r="H514" s="129">
        <v>0</v>
      </c>
      <c r="I514" s="129">
        <v>0</v>
      </c>
      <c r="J514" s="129">
        <v>0</v>
      </c>
      <c r="K514" s="129">
        <v>0</v>
      </c>
      <c r="L514" s="129">
        <v>0</v>
      </c>
      <c r="M514" s="129">
        <v>0</v>
      </c>
      <c r="N514" s="167">
        <v>0</v>
      </c>
    </row>
    <row r="515" spans="1:14" ht="33" customHeight="1" x14ac:dyDescent="0.2">
      <c r="A515" s="80" t="s">
        <v>335</v>
      </c>
      <c r="B515" s="129">
        <v>0</v>
      </c>
      <c r="C515" s="129">
        <v>0</v>
      </c>
      <c r="D515" s="129">
        <v>0</v>
      </c>
      <c r="E515" s="129">
        <v>0</v>
      </c>
      <c r="F515" s="129">
        <v>0</v>
      </c>
      <c r="G515" s="129">
        <v>0</v>
      </c>
      <c r="H515" s="129">
        <v>0</v>
      </c>
      <c r="I515" s="129">
        <v>0</v>
      </c>
      <c r="J515" s="129">
        <v>0</v>
      </c>
      <c r="K515" s="129">
        <v>0</v>
      </c>
      <c r="L515" s="129">
        <v>80</v>
      </c>
      <c r="M515" s="129">
        <v>0</v>
      </c>
      <c r="N515" s="167">
        <v>80</v>
      </c>
    </row>
    <row r="516" spans="1:14" ht="33" customHeight="1" x14ac:dyDescent="0.2">
      <c r="A516" s="80" t="s">
        <v>334</v>
      </c>
      <c r="B516" s="129">
        <v>0</v>
      </c>
      <c r="C516" s="129">
        <v>0</v>
      </c>
      <c r="D516" s="129">
        <v>0</v>
      </c>
      <c r="E516" s="129">
        <v>0</v>
      </c>
      <c r="F516" s="129">
        <v>0</v>
      </c>
      <c r="G516" s="129">
        <v>0</v>
      </c>
      <c r="H516" s="129">
        <v>0</v>
      </c>
      <c r="I516" s="129">
        <v>0</v>
      </c>
      <c r="J516" s="129">
        <v>0</v>
      </c>
      <c r="K516" s="129">
        <v>0</v>
      </c>
      <c r="L516" s="129">
        <v>0</v>
      </c>
      <c r="M516" s="129">
        <v>0</v>
      </c>
      <c r="N516" s="167">
        <v>0</v>
      </c>
    </row>
    <row r="517" spans="1:14" ht="33" customHeight="1" thickBot="1" x14ac:dyDescent="0.25">
      <c r="A517" s="80" t="s">
        <v>255</v>
      </c>
      <c r="B517" s="129">
        <v>0</v>
      </c>
      <c r="C517" s="129">
        <v>0</v>
      </c>
      <c r="D517" s="129">
        <v>0</v>
      </c>
      <c r="E517" s="129">
        <v>0</v>
      </c>
      <c r="F517" s="129">
        <v>0</v>
      </c>
      <c r="G517" s="129">
        <v>0</v>
      </c>
      <c r="H517" s="129">
        <v>0</v>
      </c>
      <c r="I517" s="129">
        <v>0</v>
      </c>
      <c r="J517" s="129">
        <v>0</v>
      </c>
      <c r="K517" s="129">
        <v>0</v>
      </c>
      <c r="L517" s="129">
        <v>0</v>
      </c>
      <c r="M517" s="129">
        <v>0</v>
      </c>
      <c r="N517" s="167">
        <v>0</v>
      </c>
    </row>
    <row r="518" spans="1:14" ht="33" customHeight="1" thickBot="1" x14ac:dyDescent="0.25">
      <c r="A518" s="132" t="s">
        <v>336</v>
      </c>
      <c r="B518" s="133">
        <v>0</v>
      </c>
      <c r="C518" s="133">
        <v>0</v>
      </c>
      <c r="D518" s="133">
        <v>0</v>
      </c>
      <c r="E518" s="133">
        <v>0</v>
      </c>
      <c r="F518" s="133">
        <v>0</v>
      </c>
      <c r="G518" s="133">
        <v>0</v>
      </c>
      <c r="H518" s="133">
        <v>0</v>
      </c>
      <c r="I518" s="133">
        <v>0</v>
      </c>
      <c r="J518" s="133">
        <v>0</v>
      </c>
      <c r="K518" s="133">
        <v>0</v>
      </c>
      <c r="L518" s="133">
        <v>0</v>
      </c>
      <c r="M518" s="133">
        <v>0</v>
      </c>
      <c r="N518" s="133">
        <v>0</v>
      </c>
    </row>
    <row r="519" spans="1:14" ht="33" customHeight="1" x14ac:dyDescent="0.2">
      <c r="A519" s="80" t="s">
        <v>337</v>
      </c>
      <c r="B519" s="129">
        <v>0</v>
      </c>
      <c r="C519" s="129">
        <v>0</v>
      </c>
      <c r="D519" s="129">
        <v>0</v>
      </c>
      <c r="E519" s="129">
        <v>0</v>
      </c>
      <c r="F519" s="129">
        <v>0</v>
      </c>
      <c r="G519" s="129">
        <v>0</v>
      </c>
      <c r="H519" s="129">
        <v>0</v>
      </c>
      <c r="I519" s="129">
        <v>0</v>
      </c>
      <c r="J519" s="129">
        <v>0</v>
      </c>
      <c r="K519" s="129">
        <v>0</v>
      </c>
      <c r="L519" s="129">
        <v>0</v>
      </c>
      <c r="M519" s="129">
        <v>0</v>
      </c>
      <c r="N519" s="167">
        <v>0</v>
      </c>
    </row>
    <row r="520" spans="1:14" ht="33" customHeight="1" x14ac:dyDescent="0.2">
      <c r="A520" s="80" t="s">
        <v>338</v>
      </c>
      <c r="B520" s="129">
        <v>0</v>
      </c>
      <c r="C520" s="129">
        <v>0</v>
      </c>
      <c r="D520" s="129">
        <v>0</v>
      </c>
      <c r="E520" s="129">
        <v>0</v>
      </c>
      <c r="F520" s="129">
        <v>0</v>
      </c>
      <c r="G520" s="129">
        <v>0</v>
      </c>
      <c r="H520" s="129">
        <v>0</v>
      </c>
      <c r="I520" s="129">
        <v>0</v>
      </c>
      <c r="J520" s="129">
        <v>0</v>
      </c>
      <c r="K520" s="129">
        <v>0</v>
      </c>
      <c r="L520" s="129">
        <v>0</v>
      </c>
      <c r="M520" s="129">
        <v>0</v>
      </c>
      <c r="N520" s="167">
        <v>0</v>
      </c>
    </row>
    <row r="521" spans="1:14" ht="33" customHeight="1" thickBot="1" x14ac:dyDescent="0.25">
      <c r="A521" s="80" t="s">
        <v>255</v>
      </c>
      <c r="B521" s="129">
        <v>0</v>
      </c>
      <c r="C521" s="129">
        <v>0</v>
      </c>
      <c r="D521" s="129">
        <v>0</v>
      </c>
      <c r="E521" s="129">
        <v>0</v>
      </c>
      <c r="F521" s="129">
        <v>0</v>
      </c>
      <c r="G521" s="129">
        <v>0</v>
      </c>
      <c r="H521" s="129">
        <v>0</v>
      </c>
      <c r="I521" s="129">
        <v>0</v>
      </c>
      <c r="J521" s="129">
        <v>0</v>
      </c>
      <c r="K521" s="129">
        <v>0</v>
      </c>
      <c r="L521" s="129">
        <v>0</v>
      </c>
      <c r="M521" s="129">
        <v>0</v>
      </c>
      <c r="N521" s="167">
        <v>0</v>
      </c>
    </row>
    <row r="522" spans="1:14" ht="33" customHeight="1" thickBot="1" x14ac:dyDescent="0.25">
      <c r="A522" s="132" t="s">
        <v>339</v>
      </c>
      <c r="B522" s="133">
        <v>0</v>
      </c>
      <c r="C522" s="133">
        <v>0</v>
      </c>
      <c r="D522" s="133">
        <v>0</v>
      </c>
      <c r="E522" s="133">
        <v>0</v>
      </c>
      <c r="F522" s="133">
        <v>0</v>
      </c>
      <c r="G522" s="133">
        <v>2314.14</v>
      </c>
      <c r="H522" s="133">
        <v>0</v>
      </c>
      <c r="I522" s="133">
        <v>0</v>
      </c>
      <c r="J522" s="133">
        <v>0</v>
      </c>
      <c r="K522" s="133">
        <v>0</v>
      </c>
      <c r="L522" s="133">
        <v>0</v>
      </c>
      <c r="M522" s="133">
        <v>0</v>
      </c>
      <c r="N522" s="133">
        <v>2314.14</v>
      </c>
    </row>
    <row r="523" spans="1:14" ht="33" customHeight="1" thickBot="1" x14ac:dyDescent="0.25">
      <c r="A523" s="81" t="s">
        <v>339</v>
      </c>
      <c r="B523" s="138">
        <v>0</v>
      </c>
      <c r="C523" s="138">
        <v>0</v>
      </c>
      <c r="D523" s="138">
        <v>0</v>
      </c>
      <c r="E523" s="138">
        <v>0</v>
      </c>
      <c r="F523" s="138">
        <v>0</v>
      </c>
      <c r="G523" s="138">
        <v>2314.14</v>
      </c>
      <c r="H523" s="138">
        <v>0</v>
      </c>
      <c r="I523" s="138">
        <v>0</v>
      </c>
      <c r="J523" s="138">
        <v>0</v>
      </c>
      <c r="K523" s="138">
        <v>0</v>
      </c>
      <c r="L523" s="138">
        <v>0</v>
      </c>
      <c r="M523" s="138">
        <v>0</v>
      </c>
      <c r="N523" s="168">
        <v>2314.14</v>
      </c>
    </row>
    <row r="524" spans="1:14" ht="33" customHeight="1" thickBot="1" x14ac:dyDescent="0.25">
      <c r="A524" s="169" t="s">
        <v>250</v>
      </c>
      <c r="B524" s="141">
        <v>34856.54</v>
      </c>
      <c r="C524" s="141">
        <v>32570.47</v>
      </c>
      <c r="D524" s="141">
        <v>40449.979999999996</v>
      </c>
      <c r="E524" s="141">
        <v>32192</v>
      </c>
      <c r="F524" s="141">
        <v>48528</v>
      </c>
      <c r="G524" s="141">
        <v>45086.94</v>
      </c>
      <c r="H524" s="141">
        <v>45147.68</v>
      </c>
      <c r="I524" s="141">
        <v>50077.259999999995</v>
      </c>
      <c r="J524" s="141">
        <v>49737</v>
      </c>
      <c r="K524" s="141">
        <v>50131</v>
      </c>
      <c r="L524" s="141">
        <v>46110.340000000004</v>
      </c>
      <c r="M524" s="141">
        <v>34782.6</v>
      </c>
      <c r="N524" s="141">
        <v>509669.81</v>
      </c>
    </row>
    <row r="525" spans="1:14" ht="33" customHeight="1" x14ac:dyDescent="0.2"/>
    <row r="526" spans="1:14" ht="33" customHeight="1" x14ac:dyDescent="0.2">
      <c r="A526" s="85"/>
    </row>
    <row r="527" spans="1:14" ht="33" customHeight="1" x14ac:dyDescent="0.2">
      <c r="A527" s="220" t="s">
        <v>421</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24" t="s">
        <v>237</v>
      </c>
      <c r="B529" s="125" t="s">
        <v>238</v>
      </c>
      <c r="C529" s="125" t="s">
        <v>239</v>
      </c>
      <c r="D529" s="125" t="s">
        <v>240</v>
      </c>
      <c r="E529" s="125" t="s">
        <v>241</v>
      </c>
      <c r="F529" s="125" t="s">
        <v>242</v>
      </c>
      <c r="G529" s="125" t="s">
        <v>243</v>
      </c>
      <c r="H529" s="125" t="s">
        <v>244</v>
      </c>
      <c r="I529" s="125" t="s">
        <v>245</v>
      </c>
      <c r="J529" s="125" t="s">
        <v>246</v>
      </c>
      <c r="K529" s="125" t="s">
        <v>247</v>
      </c>
      <c r="L529" s="125" t="s">
        <v>248</v>
      </c>
      <c r="M529" s="125" t="s">
        <v>249</v>
      </c>
      <c r="N529" s="126" t="s">
        <v>250</v>
      </c>
    </row>
    <row r="530" spans="1:14" ht="33" customHeight="1" thickBot="1" x14ac:dyDescent="0.25">
      <c r="A530" s="132" t="s">
        <v>251</v>
      </c>
      <c r="B530" s="133">
        <v>0</v>
      </c>
      <c r="C530" s="133">
        <v>0</v>
      </c>
      <c r="D530" s="133">
        <v>0</v>
      </c>
      <c r="E530" s="133">
        <v>0</v>
      </c>
      <c r="F530" s="133">
        <v>30</v>
      </c>
      <c r="G530" s="133">
        <v>0</v>
      </c>
      <c r="H530" s="133">
        <v>0</v>
      </c>
      <c r="I530" s="133">
        <v>0</v>
      </c>
      <c r="J530" s="133">
        <v>0</v>
      </c>
      <c r="K530" s="133">
        <v>0</v>
      </c>
      <c r="L530" s="133">
        <v>0</v>
      </c>
      <c r="M530" s="133">
        <v>0</v>
      </c>
      <c r="N530" s="133">
        <v>30</v>
      </c>
    </row>
    <row r="531" spans="1:14" ht="33" customHeight="1" x14ac:dyDescent="0.2">
      <c r="A531" s="77" t="s">
        <v>252</v>
      </c>
      <c r="B531" s="129">
        <v>0</v>
      </c>
      <c r="C531" s="129">
        <v>0</v>
      </c>
      <c r="D531" s="129">
        <v>0</v>
      </c>
      <c r="E531" s="129">
        <v>0</v>
      </c>
      <c r="F531" s="129">
        <v>0</v>
      </c>
      <c r="G531" s="129">
        <v>0</v>
      </c>
      <c r="H531" s="129">
        <v>0</v>
      </c>
      <c r="I531" s="129">
        <v>0</v>
      </c>
      <c r="J531" s="129">
        <v>0</v>
      </c>
      <c r="K531" s="129">
        <v>0</v>
      </c>
      <c r="L531" s="129">
        <v>0</v>
      </c>
      <c r="M531" s="129">
        <v>0</v>
      </c>
      <c r="N531" s="129">
        <v>0</v>
      </c>
    </row>
    <row r="532" spans="1:14" ht="33" customHeight="1" x14ac:dyDescent="0.2">
      <c r="A532" s="77" t="s">
        <v>234</v>
      </c>
      <c r="B532" s="129">
        <v>0</v>
      </c>
      <c r="C532" s="129">
        <v>0</v>
      </c>
      <c r="D532" s="129">
        <v>0</v>
      </c>
      <c r="E532" s="129">
        <v>0</v>
      </c>
      <c r="F532" s="129">
        <v>0</v>
      </c>
      <c r="G532" s="129">
        <v>0</v>
      </c>
      <c r="H532" s="129">
        <v>0</v>
      </c>
      <c r="I532" s="129">
        <v>0</v>
      </c>
      <c r="J532" s="129">
        <v>0</v>
      </c>
      <c r="K532" s="129">
        <v>0</v>
      </c>
      <c r="L532" s="129">
        <v>0</v>
      </c>
      <c r="M532" s="129">
        <v>0</v>
      </c>
      <c r="N532" s="129">
        <v>0</v>
      </c>
    </row>
    <row r="533" spans="1:14" ht="33" customHeight="1" x14ac:dyDescent="0.2">
      <c r="A533" s="77" t="s">
        <v>253</v>
      </c>
      <c r="B533" s="129">
        <v>0</v>
      </c>
      <c r="C533" s="129">
        <v>0</v>
      </c>
      <c r="D533" s="129">
        <v>0</v>
      </c>
      <c r="E533" s="129">
        <v>0</v>
      </c>
      <c r="F533" s="129">
        <v>0</v>
      </c>
      <c r="G533" s="129">
        <v>0</v>
      </c>
      <c r="H533" s="129">
        <v>0</v>
      </c>
      <c r="I533" s="129">
        <v>0</v>
      </c>
      <c r="J533" s="129">
        <v>0</v>
      </c>
      <c r="K533" s="129">
        <v>0</v>
      </c>
      <c r="L533" s="129">
        <v>0</v>
      </c>
      <c r="M533" s="129">
        <v>0</v>
      </c>
      <c r="N533" s="129">
        <v>0</v>
      </c>
    </row>
    <row r="534" spans="1:14" ht="33" customHeight="1" x14ac:dyDescent="0.2">
      <c r="A534" s="78" t="s">
        <v>254</v>
      </c>
      <c r="B534" s="129">
        <v>0</v>
      </c>
      <c r="C534" s="129">
        <v>0</v>
      </c>
      <c r="D534" s="129">
        <v>0</v>
      </c>
      <c r="E534" s="129">
        <v>0</v>
      </c>
      <c r="F534" s="129">
        <v>0</v>
      </c>
      <c r="G534" s="129">
        <v>0</v>
      </c>
      <c r="H534" s="129">
        <v>0</v>
      </c>
      <c r="I534" s="129">
        <v>0</v>
      </c>
      <c r="J534" s="129">
        <v>0</v>
      </c>
      <c r="K534" s="129">
        <v>0</v>
      </c>
      <c r="L534" s="129">
        <v>0</v>
      </c>
      <c r="M534" s="129">
        <v>0</v>
      </c>
      <c r="N534" s="129">
        <v>0</v>
      </c>
    </row>
    <row r="535" spans="1:14" ht="33" customHeight="1" thickBot="1" x14ac:dyDescent="0.25">
      <c r="A535" s="79" t="s">
        <v>255</v>
      </c>
      <c r="B535" s="131">
        <v>0</v>
      </c>
      <c r="C535" s="131">
        <v>0</v>
      </c>
      <c r="D535" s="131">
        <v>0</v>
      </c>
      <c r="E535" s="131">
        <v>0</v>
      </c>
      <c r="F535" s="131">
        <v>30</v>
      </c>
      <c r="G535" s="131">
        <v>0</v>
      </c>
      <c r="H535" s="131">
        <v>0</v>
      </c>
      <c r="I535" s="131">
        <v>0</v>
      </c>
      <c r="J535" s="131">
        <v>0</v>
      </c>
      <c r="K535" s="131">
        <v>0</v>
      </c>
      <c r="L535" s="131">
        <v>0</v>
      </c>
      <c r="M535" s="131">
        <v>0</v>
      </c>
      <c r="N535" s="131">
        <v>30</v>
      </c>
    </row>
    <row r="536" spans="1:14" ht="33" customHeight="1" thickBot="1" x14ac:dyDescent="0.25">
      <c r="A536" s="132" t="s">
        <v>256</v>
      </c>
      <c r="B536" s="133">
        <v>0</v>
      </c>
      <c r="C536" s="133">
        <v>0</v>
      </c>
      <c r="D536" s="133">
        <v>0</v>
      </c>
      <c r="E536" s="133">
        <v>0</v>
      </c>
      <c r="F536" s="133">
        <v>0</v>
      </c>
      <c r="G536" s="133">
        <v>0</v>
      </c>
      <c r="H536" s="133">
        <v>0</v>
      </c>
      <c r="I536" s="133">
        <v>0</v>
      </c>
      <c r="J536" s="133">
        <v>0</v>
      </c>
      <c r="K536" s="133">
        <v>0</v>
      </c>
      <c r="L536" s="133">
        <v>0</v>
      </c>
      <c r="M536" s="133">
        <v>0</v>
      </c>
      <c r="N536" s="133">
        <v>0</v>
      </c>
    </row>
    <row r="537" spans="1:14" ht="33" customHeight="1" x14ac:dyDescent="0.2">
      <c r="A537" s="80" t="s">
        <v>257</v>
      </c>
      <c r="B537" s="129">
        <v>0</v>
      </c>
      <c r="C537" s="129">
        <v>0</v>
      </c>
      <c r="D537" s="129">
        <v>0</v>
      </c>
      <c r="E537" s="129">
        <v>0</v>
      </c>
      <c r="F537" s="129">
        <v>0</v>
      </c>
      <c r="G537" s="129">
        <v>0</v>
      </c>
      <c r="H537" s="129">
        <v>0</v>
      </c>
      <c r="I537" s="129">
        <v>0</v>
      </c>
      <c r="J537" s="129">
        <v>0</v>
      </c>
      <c r="K537" s="129">
        <v>0</v>
      </c>
      <c r="L537" s="129">
        <v>0</v>
      </c>
      <c r="M537" s="129">
        <v>0</v>
      </c>
      <c r="N537" s="129">
        <v>0</v>
      </c>
    </row>
    <row r="538" spans="1:14" ht="33" customHeight="1" x14ac:dyDescent="0.2">
      <c r="A538" s="80" t="s">
        <v>258</v>
      </c>
      <c r="B538" s="129">
        <v>0</v>
      </c>
      <c r="C538" s="129">
        <v>0</v>
      </c>
      <c r="D538" s="129">
        <v>0</v>
      </c>
      <c r="E538" s="129">
        <v>0</v>
      </c>
      <c r="F538" s="129">
        <v>0</v>
      </c>
      <c r="G538" s="129">
        <v>0</v>
      </c>
      <c r="H538" s="129">
        <v>0</v>
      </c>
      <c r="I538" s="129">
        <v>0</v>
      </c>
      <c r="J538" s="129">
        <v>0</v>
      </c>
      <c r="K538" s="129">
        <v>0</v>
      </c>
      <c r="L538" s="129">
        <v>0</v>
      </c>
      <c r="M538" s="129">
        <v>0</v>
      </c>
      <c r="N538" s="129">
        <v>0</v>
      </c>
    </row>
    <row r="539" spans="1:14" ht="33" customHeight="1" x14ac:dyDescent="0.2">
      <c r="A539" s="80" t="s">
        <v>259</v>
      </c>
      <c r="B539" s="129">
        <v>0</v>
      </c>
      <c r="C539" s="129">
        <v>0</v>
      </c>
      <c r="D539" s="129">
        <v>0</v>
      </c>
      <c r="E539" s="129">
        <v>0</v>
      </c>
      <c r="F539" s="129">
        <v>0</v>
      </c>
      <c r="G539" s="129">
        <v>0</v>
      </c>
      <c r="H539" s="129">
        <v>0</v>
      </c>
      <c r="I539" s="129">
        <v>0</v>
      </c>
      <c r="J539" s="129">
        <v>0</v>
      </c>
      <c r="K539" s="129">
        <v>0</v>
      </c>
      <c r="L539" s="129">
        <v>0</v>
      </c>
      <c r="M539" s="129">
        <v>0</v>
      </c>
      <c r="N539" s="129">
        <v>0</v>
      </c>
    </row>
    <row r="540" spans="1:14" ht="33" customHeight="1" x14ac:dyDescent="0.2">
      <c r="A540" s="80" t="s">
        <v>260</v>
      </c>
      <c r="B540" s="129">
        <v>0</v>
      </c>
      <c r="C540" s="129">
        <v>0</v>
      </c>
      <c r="D540" s="129">
        <v>0</v>
      </c>
      <c r="E540" s="129">
        <v>0</v>
      </c>
      <c r="F540" s="129">
        <v>0</v>
      </c>
      <c r="G540" s="129">
        <v>0</v>
      </c>
      <c r="H540" s="129">
        <v>0</v>
      </c>
      <c r="I540" s="129">
        <v>0</v>
      </c>
      <c r="J540" s="129">
        <v>0</v>
      </c>
      <c r="K540" s="129">
        <v>0</v>
      </c>
      <c r="L540" s="129">
        <v>0</v>
      </c>
      <c r="M540" s="129">
        <v>0</v>
      </c>
      <c r="N540" s="129">
        <v>0</v>
      </c>
    </row>
    <row r="541" spans="1:14" ht="33" customHeight="1" x14ac:dyDescent="0.2">
      <c r="A541" s="80" t="s">
        <v>261</v>
      </c>
      <c r="B541" s="129">
        <v>0</v>
      </c>
      <c r="C541" s="129">
        <v>0</v>
      </c>
      <c r="D541" s="129">
        <v>0</v>
      </c>
      <c r="E541" s="129">
        <v>0</v>
      </c>
      <c r="F541" s="129">
        <v>0</v>
      </c>
      <c r="G541" s="129">
        <v>0</v>
      </c>
      <c r="H541" s="129">
        <v>0</v>
      </c>
      <c r="I541" s="129">
        <v>0</v>
      </c>
      <c r="J541" s="129">
        <v>0</v>
      </c>
      <c r="K541" s="129">
        <v>0</v>
      </c>
      <c r="L541" s="129">
        <v>0</v>
      </c>
      <c r="M541" s="129">
        <v>0</v>
      </c>
      <c r="N541" s="129">
        <v>0</v>
      </c>
    </row>
    <row r="542" spans="1:14" ht="33" customHeight="1" thickBot="1" x14ac:dyDescent="0.25">
      <c r="A542" s="80" t="s">
        <v>262</v>
      </c>
      <c r="B542" s="129">
        <v>0</v>
      </c>
      <c r="C542" s="129">
        <v>0</v>
      </c>
      <c r="D542" s="129">
        <v>0</v>
      </c>
      <c r="E542" s="129">
        <v>0</v>
      </c>
      <c r="F542" s="129">
        <v>0</v>
      </c>
      <c r="G542" s="129">
        <v>0</v>
      </c>
      <c r="H542" s="129">
        <v>0</v>
      </c>
      <c r="I542" s="129">
        <v>0</v>
      </c>
      <c r="J542" s="129">
        <v>0</v>
      </c>
      <c r="K542" s="129">
        <v>0</v>
      </c>
      <c r="L542" s="129">
        <v>0</v>
      </c>
      <c r="M542" s="129">
        <v>0</v>
      </c>
      <c r="N542" s="129">
        <v>0</v>
      </c>
    </row>
    <row r="543" spans="1:14" ht="33" customHeight="1" thickBot="1" x14ac:dyDescent="0.25">
      <c r="A543" s="132" t="s">
        <v>263</v>
      </c>
      <c r="B543" s="133">
        <v>0</v>
      </c>
      <c r="C543" s="133">
        <v>0</v>
      </c>
      <c r="D543" s="133">
        <v>0</v>
      </c>
      <c r="E543" s="133">
        <v>0</v>
      </c>
      <c r="F543" s="133">
        <v>0</v>
      </c>
      <c r="G543" s="133">
        <v>0</v>
      </c>
      <c r="H543" s="133">
        <v>0</v>
      </c>
      <c r="I543" s="133">
        <v>0</v>
      </c>
      <c r="J543" s="133">
        <v>0</v>
      </c>
      <c r="K543" s="133">
        <v>0</v>
      </c>
      <c r="L543" s="133">
        <v>0</v>
      </c>
      <c r="M543" s="133">
        <v>0</v>
      </c>
      <c r="N543" s="133">
        <v>0</v>
      </c>
    </row>
    <row r="544" spans="1:14" ht="33" customHeight="1" x14ac:dyDescent="0.2">
      <c r="A544" s="80" t="s">
        <v>264</v>
      </c>
      <c r="B544" s="129">
        <v>0</v>
      </c>
      <c r="C544" s="129">
        <v>0</v>
      </c>
      <c r="D544" s="129">
        <v>0</v>
      </c>
      <c r="E544" s="129">
        <v>0</v>
      </c>
      <c r="F544" s="129">
        <v>0</v>
      </c>
      <c r="G544" s="129">
        <v>0</v>
      </c>
      <c r="H544" s="129">
        <v>0</v>
      </c>
      <c r="I544" s="129">
        <v>0</v>
      </c>
      <c r="J544" s="129">
        <v>0</v>
      </c>
      <c r="K544" s="129">
        <v>0</v>
      </c>
      <c r="L544" s="129">
        <v>0</v>
      </c>
      <c r="M544" s="129">
        <v>0</v>
      </c>
      <c r="N544" s="129">
        <v>0</v>
      </c>
    </row>
    <row r="545" spans="1:14" ht="33" customHeight="1" x14ac:dyDescent="0.2">
      <c r="A545" s="80" t="s">
        <v>265</v>
      </c>
      <c r="B545" s="129">
        <v>0</v>
      </c>
      <c r="C545" s="129">
        <v>0</v>
      </c>
      <c r="D545" s="129">
        <v>0</v>
      </c>
      <c r="E545" s="129">
        <v>0</v>
      </c>
      <c r="F545" s="129">
        <v>0</v>
      </c>
      <c r="G545" s="129">
        <v>0</v>
      </c>
      <c r="H545" s="129">
        <v>0</v>
      </c>
      <c r="I545" s="129">
        <v>0</v>
      </c>
      <c r="J545" s="129">
        <v>0</v>
      </c>
      <c r="K545" s="129">
        <v>0</v>
      </c>
      <c r="L545" s="129">
        <v>0</v>
      </c>
      <c r="M545" s="129">
        <v>0</v>
      </c>
      <c r="N545" s="129">
        <v>0</v>
      </c>
    </row>
    <row r="546" spans="1:14" ht="33" customHeight="1" x14ac:dyDescent="0.2">
      <c r="A546" s="80" t="s">
        <v>266</v>
      </c>
      <c r="B546" s="129">
        <v>0</v>
      </c>
      <c r="C546" s="129">
        <v>0</v>
      </c>
      <c r="D546" s="129">
        <v>0</v>
      </c>
      <c r="E546" s="129">
        <v>0</v>
      </c>
      <c r="F546" s="129">
        <v>0</v>
      </c>
      <c r="G546" s="129">
        <v>0</v>
      </c>
      <c r="H546" s="129">
        <v>0</v>
      </c>
      <c r="I546" s="129">
        <v>0</v>
      </c>
      <c r="J546" s="129">
        <v>0</v>
      </c>
      <c r="K546" s="129">
        <v>0</v>
      </c>
      <c r="L546" s="129">
        <v>0</v>
      </c>
      <c r="M546" s="129">
        <v>0</v>
      </c>
      <c r="N546" s="129">
        <v>0</v>
      </c>
    </row>
    <row r="547" spans="1:14" ht="33" customHeight="1" thickBot="1" x14ac:dyDescent="0.25">
      <c r="A547" s="80" t="s">
        <v>267</v>
      </c>
      <c r="B547" s="129">
        <v>0</v>
      </c>
      <c r="C547" s="129">
        <v>0</v>
      </c>
      <c r="D547" s="129">
        <v>0</v>
      </c>
      <c r="E547" s="129">
        <v>0</v>
      </c>
      <c r="F547" s="129">
        <v>0</v>
      </c>
      <c r="G547" s="129">
        <v>0</v>
      </c>
      <c r="H547" s="129">
        <v>0</v>
      </c>
      <c r="I547" s="129">
        <v>0</v>
      </c>
      <c r="J547" s="129">
        <v>0</v>
      </c>
      <c r="K547" s="129">
        <v>0</v>
      </c>
      <c r="L547" s="129">
        <v>0</v>
      </c>
      <c r="M547" s="129">
        <v>0</v>
      </c>
      <c r="N547" s="129">
        <v>0</v>
      </c>
    </row>
    <row r="548" spans="1:14" ht="33" customHeight="1" thickBot="1" x14ac:dyDescent="0.25">
      <c r="A548" s="132" t="s">
        <v>268</v>
      </c>
      <c r="B548" s="134">
        <v>390</v>
      </c>
      <c r="C548" s="134">
        <v>920</v>
      </c>
      <c r="D548" s="134">
        <v>885</v>
      </c>
      <c r="E548" s="134">
        <v>445</v>
      </c>
      <c r="F548" s="134">
        <v>545</v>
      </c>
      <c r="G548" s="134">
        <v>920</v>
      </c>
      <c r="H548" s="134">
        <v>1070</v>
      </c>
      <c r="I548" s="134">
        <v>954</v>
      </c>
      <c r="J548" s="134">
        <v>1520</v>
      </c>
      <c r="K548" s="134">
        <v>1035</v>
      </c>
      <c r="L548" s="134">
        <v>1121</v>
      </c>
      <c r="M548" s="134">
        <v>552</v>
      </c>
      <c r="N548" s="134">
        <v>10357</v>
      </c>
    </row>
    <row r="549" spans="1:14" ht="33" customHeight="1" x14ac:dyDescent="0.2">
      <c r="A549" s="80" t="s">
        <v>269</v>
      </c>
      <c r="B549" s="129">
        <v>0</v>
      </c>
      <c r="C549" s="129">
        <v>0</v>
      </c>
      <c r="D549" s="129">
        <v>0</v>
      </c>
      <c r="E549" s="129">
        <v>0</v>
      </c>
      <c r="F549" s="129">
        <v>0</v>
      </c>
      <c r="G549" s="129">
        <v>0</v>
      </c>
      <c r="H549" s="129">
        <v>0</v>
      </c>
      <c r="I549" s="129">
        <v>0</v>
      </c>
      <c r="J549" s="129">
        <v>0</v>
      </c>
      <c r="K549" s="129">
        <v>0</v>
      </c>
      <c r="L549" s="129">
        <v>0</v>
      </c>
      <c r="M549" s="129">
        <v>0</v>
      </c>
      <c r="N549" s="167">
        <v>0</v>
      </c>
    </row>
    <row r="550" spans="1:14" ht="33" customHeight="1" thickBot="1" x14ac:dyDescent="0.25">
      <c r="A550" s="80" t="s">
        <v>270</v>
      </c>
      <c r="B550" s="129">
        <v>390</v>
      </c>
      <c r="C550" s="129">
        <v>920</v>
      </c>
      <c r="D550" s="129">
        <v>885</v>
      </c>
      <c r="E550" s="129">
        <v>445</v>
      </c>
      <c r="F550" s="129">
        <v>545</v>
      </c>
      <c r="G550" s="129">
        <v>920</v>
      </c>
      <c r="H550" s="129">
        <v>1070</v>
      </c>
      <c r="I550" s="129">
        <v>954</v>
      </c>
      <c r="J550" s="129">
        <v>1520</v>
      </c>
      <c r="K550" s="129">
        <v>1035</v>
      </c>
      <c r="L550" s="129">
        <v>1121</v>
      </c>
      <c r="M550" s="129">
        <v>552</v>
      </c>
      <c r="N550" s="167">
        <v>10357</v>
      </c>
    </row>
    <row r="551" spans="1:14" ht="33" customHeight="1" thickBot="1" x14ac:dyDescent="0.25">
      <c r="A551" s="132" t="s">
        <v>271</v>
      </c>
      <c r="B551" s="133">
        <v>161870.21000000002</v>
      </c>
      <c r="C551" s="133">
        <v>147919.58000000002</v>
      </c>
      <c r="D551" s="133">
        <v>104952.56</v>
      </c>
      <c r="E551" s="133">
        <v>104318.69</v>
      </c>
      <c r="F551" s="133">
        <v>172102.79</v>
      </c>
      <c r="G551" s="133">
        <v>191216</v>
      </c>
      <c r="H551" s="133">
        <v>197684.03999999998</v>
      </c>
      <c r="I551" s="133">
        <v>185278.40000000002</v>
      </c>
      <c r="J551" s="133">
        <v>192059.75</v>
      </c>
      <c r="K551" s="133">
        <v>192620.36000000002</v>
      </c>
      <c r="L551" s="133">
        <v>186032.16999999998</v>
      </c>
      <c r="M551" s="133">
        <v>168645.88</v>
      </c>
      <c r="N551" s="133">
        <v>2004700.4300000002</v>
      </c>
    </row>
    <row r="552" spans="1:14" ht="33" customHeight="1" x14ac:dyDescent="0.2">
      <c r="A552" s="80" t="s">
        <v>272</v>
      </c>
      <c r="B552" s="129">
        <v>1169.57</v>
      </c>
      <c r="C552" s="129">
        <v>2665.47</v>
      </c>
      <c r="D552" s="129">
        <v>3457.55</v>
      </c>
      <c r="E552" s="129">
        <v>2239.6</v>
      </c>
      <c r="F552" s="129">
        <v>1109.72</v>
      </c>
      <c r="G552" s="129">
        <v>608.54999999999995</v>
      </c>
      <c r="H552" s="129">
        <v>1503.05</v>
      </c>
      <c r="I552" s="129">
        <v>1893.78</v>
      </c>
      <c r="J552" s="129">
        <v>811.62</v>
      </c>
      <c r="K552" s="129">
        <v>0</v>
      </c>
      <c r="L552" s="129">
        <v>541.08000000000004</v>
      </c>
      <c r="M552" s="129">
        <v>1082.1600000000001</v>
      </c>
      <c r="N552" s="167">
        <v>17082.150000000001</v>
      </c>
    </row>
    <row r="553" spans="1:14" ht="33" customHeight="1" x14ac:dyDescent="0.2">
      <c r="A553" s="80" t="s">
        <v>273</v>
      </c>
      <c r="B553" s="129">
        <v>0</v>
      </c>
      <c r="C553" s="129">
        <v>0</v>
      </c>
      <c r="D553" s="129">
        <v>0</v>
      </c>
      <c r="E553" s="129">
        <v>0</v>
      </c>
      <c r="F553" s="129">
        <v>0</v>
      </c>
      <c r="G553" s="129">
        <v>0</v>
      </c>
      <c r="H553" s="129">
        <v>0</v>
      </c>
      <c r="I553" s="129">
        <v>0</v>
      </c>
      <c r="J553" s="129">
        <v>0</v>
      </c>
      <c r="K553" s="129">
        <v>0</v>
      </c>
      <c r="L553" s="129">
        <v>0</v>
      </c>
      <c r="M553" s="129">
        <v>0</v>
      </c>
      <c r="N553" s="167">
        <v>0</v>
      </c>
    </row>
    <row r="554" spans="1:14" ht="33" customHeight="1" x14ac:dyDescent="0.2">
      <c r="A554" s="80" t="s">
        <v>274</v>
      </c>
      <c r="B554" s="129">
        <v>0</v>
      </c>
      <c r="C554" s="129">
        <v>0</v>
      </c>
      <c r="D554" s="129">
        <v>0</v>
      </c>
      <c r="E554" s="129">
        <v>0</v>
      </c>
      <c r="F554" s="129">
        <v>0</v>
      </c>
      <c r="G554" s="129">
        <v>0</v>
      </c>
      <c r="H554" s="129">
        <v>0</v>
      </c>
      <c r="I554" s="129">
        <v>0</v>
      </c>
      <c r="J554" s="129">
        <v>0</v>
      </c>
      <c r="K554" s="129">
        <v>0</v>
      </c>
      <c r="L554" s="129">
        <v>0</v>
      </c>
      <c r="M554" s="129">
        <v>0</v>
      </c>
      <c r="N554" s="167">
        <v>0</v>
      </c>
    </row>
    <row r="555" spans="1:14" ht="33" customHeight="1" x14ac:dyDescent="0.2">
      <c r="A555" s="80" t="s">
        <v>275</v>
      </c>
      <c r="B555" s="129">
        <v>80375.45</v>
      </c>
      <c r="C555" s="129">
        <v>50314.65</v>
      </c>
      <c r="D555" s="129">
        <v>42391.46</v>
      </c>
      <c r="E555" s="129">
        <v>6053.32</v>
      </c>
      <c r="F555" s="129">
        <v>0</v>
      </c>
      <c r="G555" s="129">
        <v>55616.68</v>
      </c>
      <c r="H555" s="129">
        <v>140608.38</v>
      </c>
      <c r="I555" s="129">
        <v>85517.85</v>
      </c>
      <c r="J555" s="129">
        <v>128328.5</v>
      </c>
      <c r="K555" s="129">
        <v>8150.6</v>
      </c>
      <c r="L555" s="129">
        <v>88928.69</v>
      </c>
      <c r="M555" s="129">
        <v>50591.41</v>
      </c>
      <c r="N555" s="167">
        <v>736876.99000000011</v>
      </c>
    </row>
    <row r="556" spans="1:14" ht="33" customHeight="1" x14ac:dyDescent="0.2">
      <c r="A556" s="80" t="s">
        <v>276</v>
      </c>
      <c r="B556" s="129">
        <v>0</v>
      </c>
      <c r="C556" s="129">
        <v>0</v>
      </c>
      <c r="D556" s="129">
        <v>0</v>
      </c>
      <c r="E556" s="129">
        <v>0</v>
      </c>
      <c r="F556" s="129">
        <v>0</v>
      </c>
      <c r="G556" s="129">
        <v>0</v>
      </c>
      <c r="H556" s="129">
        <v>0</v>
      </c>
      <c r="I556" s="129">
        <v>0</v>
      </c>
      <c r="J556" s="129">
        <v>0</v>
      </c>
      <c r="K556" s="129">
        <v>0</v>
      </c>
      <c r="L556" s="129">
        <v>0</v>
      </c>
      <c r="M556" s="129">
        <v>0</v>
      </c>
      <c r="N556" s="167">
        <v>0</v>
      </c>
    </row>
    <row r="557" spans="1:14" ht="33" customHeight="1" x14ac:dyDescent="0.2">
      <c r="A557" s="80" t="s">
        <v>277</v>
      </c>
      <c r="B557" s="129">
        <v>5713.06</v>
      </c>
      <c r="C557" s="129">
        <v>3080.16</v>
      </c>
      <c r="D557" s="129">
        <v>1960</v>
      </c>
      <c r="E557" s="129">
        <v>0</v>
      </c>
      <c r="F557" s="129">
        <v>0</v>
      </c>
      <c r="G557" s="129">
        <v>0</v>
      </c>
      <c r="H557" s="129">
        <v>0</v>
      </c>
      <c r="I557" s="129">
        <v>0</v>
      </c>
      <c r="J557" s="129">
        <v>0</v>
      </c>
      <c r="K557" s="129">
        <v>0</v>
      </c>
      <c r="L557" s="129">
        <v>0</v>
      </c>
      <c r="M557" s="129">
        <v>0</v>
      </c>
      <c r="N557" s="167">
        <v>10753.220000000001</v>
      </c>
    </row>
    <row r="558" spans="1:14" ht="33" customHeight="1" x14ac:dyDescent="0.2">
      <c r="A558" s="80" t="s">
        <v>278</v>
      </c>
      <c r="B558" s="129">
        <v>0</v>
      </c>
      <c r="C558" s="129">
        <v>0</v>
      </c>
      <c r="D558" s="129">
        <v>1205</v>
      </c>
      <c r="E558" s="129">
        <v>0</v>
      </c>
      <c r="F558" s="129">
        <v>0</v>
      </c>
      <c r="G558" s="129">
        <v>0</v>
      </c>
      <c r="H558" s="129">
        <v>0</v>
      </c>
      <c r="I558" s="129">
        <v>0</v>
      </c>
      <c r="J558" s="129">
        <v>0</v>
      </c>
      <c r="K558" s="129">
        <v>0</v>
      </c>
      <c r="L558" s="129">
        <v>0</v>
      </c>
      <c r="M558" s="129">
        <v>0</v>
      </c>
      <c r="N558" s="167">
        <v>1205</v>
      </c>
    </row>
    <row r="559" spans="1:14" ht="33" customHeight="1" x14ac:dyDescent="0.2">
      <c r="A559" s="80" t="s">
        <v>279</v>
      </c>
      <c r="B559" s="129">
        <v>2100</v>
      </c>
      <c r="C559" s="129">
        <v>1015</v>
      </c>
      <c r="D559" s="129">
        <v>945</v>
      </c>
      <c r="E559" s="129">
        <v>0</v>
      </c>
      <c r="F559" s="129">
        <v>0</v>
      </c>
      <c r="G559" s="129">
        <v>0</v>
      </c>
      <c r="H559" s="129">
        <v>0</v>
      </c>
      <c r="I559" s="129">
        <v>0</v>
      </c>
      <c r="J559" s="129">
        <v>0</v>
      </c>
      <c r="K559" s="129">
        <v>0</v>
      </c>
      <c r="L559" s="129">
        <v>0</v>
      </c>
      <c r="M559" s="129">
        <v>900</v>
      </c>
      <c r="N559" s="167">
        <v>4960</v>
      </c>
    </row>
    <row r="560" spans="1:14" ht="33" customHeight="1" x14ac:dyDescent="0.2">
      <c r="A560" s="80" t="s">
        <v>280</v>
      </c>
      <c r="B560" s="129">
        <v>72512.13</v>
      </c>
      <c r="C560" s="129">
        <v>90844.3</v>
      </c>
      <c r="D560" s="129">
        <v>54993.55</v>
      </c>
      <c r="E560" s="129">
        <v>96025.77</v>
      </c>
      <c r="F560" s="129">
        <v>170993.07</v>
      </c>
      <c r="G560" s="129">
        <v>134990.76999999999</v>
      </c>
      <c r="H560" s="129">
        <v>55572.61</v>
      </c>
      <c r="I560" s="129">
        <v>97866.77</v>
      </c>
      <c r="J560" s="129">
        <v>62919.63</v>
      </c>
      <c r="K560" s="129">
        <v>184469.76000000001</v>
      </c>
      <c r="L560" s="129">
        <v>96562.4</v>
      </c>
      <c r="M560" s="129">
        <v>116072.31</v>
      </c>
      <c r="N560" s="167">
        <v>1233823.07</v>
      </c>
    </row>
    <row r="561" spans="1:14" ht="33" customHeight="1" x14ac:dyDescent="0.2">
      <c r="A561" s="80" t="s">
        <v>281</v>
      </c>
      <c r="B561" s="129">
        <v>0</v>
      </c>
      <c r="C561" s="129">
        <v>0</v>
      </c>
      <c r="D561" s="129">
        <v>0</v>
      </c>
      <c r="E561" s="129">
        <v>0</v>
      </c>
      <c r="F561" s="129">
        <v>0</v>
      </c>
      <c r="G561" s="129">
        <v>0</v>
      </c>
      <c r="H561" s="129">
        <v>0</v>
      </c>
      <c r="I561" s="129">
        <v>0</v>
      </c>
      <c r="J561" s="129">
        <v>0</v>
      </c>
      <c r="K561" s="129">
        <v>0</v>
      </c>
      <c r="L561" s="129">
        <v>0</v>
      </c>
      <c r="M561" s="129">
        <v>0</v>
      </c>
      <c r="N561" s="167">
        <v>0</v>
      </c>
    </row>
    <row r="562" spans="1:14" ht="33" customHeight="1" thickBot="1" x14ac:dyDescent="0.25">
      <c r="A562" s="80" t="s">
        <v>282</v>
      </c>
      <c r="B562" s="129">
        <v>0</v>
      </c>
      <c r="C562" s="129">
        <v>0</v>
      </c>
      <c r="D562" s="129">
        <v>0</v>
      </c>
      <c r="E562" s="129">
        <v>0</v>
      </c>
      <c r="F562" s="129">
        <v>0</v>
      </c>
      <c r="G562" s="129">
        <v>0</v>
      </c>
      <c r="H562" s="129">
        <v>0</v>
      </c>
      <c r="I562" s="129">
        <v>0</v>
      </c>
      <c r="J562" s="129">
        <v>0</v>
      </c>
      <c r="K562" s="129">
        <v>0</v>
      </c>
      <c r="L562" s="129">
        <v>0</v>
      </c>
      <c r="M562" s="129">
        <v>0</v>
      </c>
      <c r="N562" s="167">
        <v>0</v>
      </c>
    </row>
    <row r="563" spans="1:14" ht="33" customHeight="1" thickBot="1" x14ac:dyDescent="0.25">
      <c r="A563" s="132" t="s">
        <v>283</v>
      </c>
      <c r="B563" s="133">
        <v>5160</v>
      </c>
      <c r="C563" s="133">
        <v>4860</v>
      </c>
      <c r="D563" s="133">
        <v>6600</v>
      </c>
      <c r="E563" s="133">
        <v>4920</v>
      </c>
      <c r="F563" s="133">
        <v>6240</v>
      </c>
      <c r="G563" s="133">
        <v>5760</v>
      </c>
      <c r="H563" s="133">
        <v>5400</v>
      </c>
      <c r="I563" s="133">
        <v>5850</v>
      </c>
      <c r="J563" s="133">
        <v>6570</v>
      </c>
      <c r="K563" s="133">
        <v>6180</v>
      </c>
      <c r="L563" s="133">
        <v>4500</v>
      </c>
      <c r="M563" s="133">
        <v>5640</v>
      </c>
      <c r="N563" s="133">
        <v>67680</v>
      </c>
    </row>
    <row r="564" spans="1:14" ht="33" customHeight="1" thickBot="1" x14ac:dyDescent="0.25">
      <c r="A564" s="81" t="s">
        <v>283</v>
      </c>
      <c r="B564" s="136">
        <v>5160</v>
      </c>
      <c r="C564" s="136">
        <v>4860</v>
      </c>
      <c r="D564" s="136">
        <v>6600</v>
      </c>
      <c r="E564" s="136">
        <v>4920</v>
      </c>
      <c r="F564" s="136">
        <v>6240</v>
      </c>
      <c r="G564" s="136">
        <v>5760</v>
      </c>
      <c r="H564" s="136">
        <v>5400</v>
      </c>
      <c r="I564" s="136">
        <v>5850</v>
      </c>
      <c r="J564" s="136">
        <v>6570</v>
      </c>
      <c r="K564" s="136">
        <v>6180</v>
      </c>
      <c r="L564" s="136">
        <v>4500</v>
      </c>
      <c r="M564" s="136">
        <v>5640</v>
      </c>
      <c r="N564" s="167">
        <v>67680</v>
      </c>
    </row>
    <row r="565" spans="1:14" ht="33" customHeight="1" thickBot="1" x14ac:dyDescent="0.25">
      <c r="A565" s="132" t="s">
        <v>284</v>
      </c>
      <c r="B565" s="133">
        <v>905.18</v>
      </c>
      <c r="C565" s="133">
        <v>0</v>
      </c>
      <c r="D565" s="133">
        <v>0</v>
      </c>
      <c r="E565" s="133">
        <v>763.5</v>
      </c>
      <c r="F565" s="133">
        <v>0</v>
      </c>
      <c r="G565" s="133">
        <v>0</v>
      </c>
      <c r="H565" s="133">
        <v>0</v>
      </c>
      <c r="I565" s="133">
        <v>970.58</v>
      </c>
      <c r="J565" s="133">
        <v>0</v>
      </c>
      <c r="K565" s="133">
        <v>759.17</v>
      </c>
      <c r="L565" s="133">
        <v>0</v>
      </c>
      <c r="M565" s="133">
        <v>0</v>
      </c>
      <c r="N565" s="133">
        <v>3398.43</v>
      </c>
    </row>
    <row r="566" spans="1:14" ht="33" customHeight="1" x14ac:dyDescent="0.2">
      <c r="A566" s="80" t="s">
        <v>285</v>
      </c>
      <c r="B566" s="129">
        <v>0</v>
      </c>
      <c r="C566" s="129">
        <v>0</v>
      </c>
      <c r="D566" s="129">
        <v>0</v>
      </c>
      <c r="E566" s="129">
        <v>0</v>
      </c>
      <c r="F566" s="129">
        <v>0</v>
      </c>
      <c r="G566" s="129">
        <v>0</v>
      </c>
      <c r="H566" s="129">
        <v>0</v>
      </c>
      <c r="I566" s="129">
        <v>0</v>
      </c>
      <c r="J566" s="129">
        <v>0</v>
      </c>
      <c r="K566" s="129">
        <v>0</v>
      </c>
      <c r="L566" s="129">
        <v>0</v>
      </c>
      <c r="M566" s="129">
        <v>0</v>
      </c>
      <c r="N566" s="167">
        <v>0</v>
      </c>
    </row>
    <row r="567" spans="1:14" ht="33" customHeight="1" x14ac:dyDescent="0.2">
      <c r="A567" s="80" t="s">
        <v>286</v>
      </c>
      <c r="B567" s="129">
        <v>0</v>
      </c>
      <c r="C567" s="129">
        <v>0</v>
      </c>
      <c r="D567" s="129">
        <v>0</v>
      </c>
      <c r="E567" s="129">
        <v>0</v>
      </c>
      <c r="F567" s="129">
        <v>0</v>
      </c>
      <c r="G567" s="129">
        <v>0</v>
      </c>
      <c r="H567" s="129">
        <v>0</v>
      </c>
      <c r="I567" s="129">
        <v>0</v>
      </c>
      <c r="J567" s="129">
        <v>0</v>
      </c>
      <c r="K567" s="129">
        <v>0</v>
      </c>
      <c r="L567" s="129">
        <v>0</v>
      </c>
      <c r="M567" s="129">
        <v>0</v>
      </c>
      <c r="N567" s="167">
        <v>0</v>
      </c>
    </row>
    <row r="568" spans="1:14" ht="33" customHeight="1" x14ac:dyDescent="0.2">
      <c r="A568" s="80" t="s">
        <v>287</v>
      </c>
      <c r="B568" s="129">
        <v>0</v>
      </c>
      <c r="C568" s="129">
        <v>0</v>
      </c>
      <c r="D568" s="129">
        <v>0</v>
      </c>
      <c r="E568" s="129">
        <v>0</v>
      </c>
      <c r="F568" s="129">
        <v>0</v>
      </c>
      <c r="G568" s="129">
        <v>0</v>
      </c>
      <c r="H568" s="129">
        <v>0</v>
      </c>
      <c r="I568" s="129">
        <v>0</v>
      </c>
      <c r="J568" s="129">
        <v>0</v>
      </c>
      <c r="K568" s="129">
        <v>0</v>
      </c>
      <c r="L568" s="129">
        <v>0</v>
      </c>
      <c r="M568" s="129">
        <v>0</v>
      </c>
      <c r="N568" s="167">
        <v>0</v>
      </c>
    </row>
    <row r="569" spans="1:14" ht="33" customHeight="1" x14ac:dyDescent="0.2">
      <c r="A569" s="80" t="s">
        <v>288</v>
      </c>
      <c r="B569" s="129">
        <v>0</v>
      </c>
      <c r="C569" s="129">
        <v>0</v>
      </c>
      <c r="D569" s="129">
        <v>0</v>
      </c>
      <c r="E569" s="129">
        <v>0</v>
      </c>
      <c r="F569" s="129">
        <v>0</v>
      </c>
      <c r="G569" s="129">
        <v>0</v>
      </c>
      <c r="H569" s="129">
        <v>0</v>
      </c>
      <c r="I569" s="129">
        <v>0</v>
      </c>
      <c r="J569" s="129">
        <v>0</v>
      </c>
      <c r="K569" s="129">
        <v>0</v>
      </c>
      <c r="L569" s="129">
        <v>0</v>
      </c>
      <c r="M569" s="129">
        <v>0</v>
      </c>
      <c r="N569" s="167">
        <v>0</v>
      </c>
    </row>
    <row r="570" spans="1:14" ht="33" customHeight="1" x14ac:dyDescent="0.2">
      <c r="A570" s="80" t="s">
        <v>289</v>
      </c>
      <c r="B570" s="129">
        <v>905.18</v>
      </c>
      <c r="C570" s="129">
        <v>0</v>
      </c>
      <c r="D570" s="129">
        <v>0</v>
      </c>
      <c r="E570" s="129">
        <v>763.5</v>
      </c>
      <c r="F570" s="129">
        <v>0</v>
      </c>
      <c r="G570" s="129">
        <v>0</v>
      </c>
      <c r="H570" s="129">
        <v>0</v>
      </c>
      <c r="I570" s="129">
        <v>970.58</v>
      </c>
      <c r="J570" s="129">
        <v>0</v>
      </c>
      <c r="K570" s="129">
        <v>759.17</v>
      </c>
      <c r="L570" s="129">
        <v>0</v>
      </c>
      <c r="M570" s="129">
        <v>0</v>
      </c>
      <c r="N570" s="167">
        <v>3398.43</v>
      </c>
    </row>
    <row r="571" spans="1:14" ht="33" customHeight="1" x14ac:dyDescent="0.2">
      <c r="A571" s="80" t="s">
        <v>290</v>
      </c>
      <c r="B571" s="129">
        <v>0</v>
      </c>
      <c r="C571" s="129">
        <v>0</v>
      </c>
      <c r="D571" s="129">
        <v>0</v>
      </c>
      <c r="E571" s="129">
        <v>0</v>
      </c>
      <c r="F571" s="129">
        <v>0</v>
      </c>
      <c r="G571" s="129">
        <v>0</v>
      </c>
      <c r="H571" s="129">
        <v>0</v>
      </c>
      <c r="I571" s="129">
        <v>0</v>
      </c>
      <c r="J571" s="129">
        <v>0</v>
      </c>
      <c r="K571" s="129">
        <v>0</v>
      </c>
      <c r="L571" s="129">
        <v>0</v>
      </c>
      <c r="M571" s="129">
        <v>0</v>
      </c>
      <c r="N571" s="167">
        <v>0</v>
      </c>
    </row>
    <row r="572" spans="1:14" ht="33" customHeight="1" x14ac:dyDescent="0.2">
      <c r="A572" s="80" t="s">
        <v>291</v>
      </c>
      <c r="B572" s="129">
        <v>0</v>
      </c>
      <c r="C572" s="129">
        <v>0</v>
      </c>
      <c r="D572" s="129">
        <v>0</v>
      </c>
      <c r="E572" s="129">
        <v>0</v>
      </c>
      <c r="F572" s="129">
        <v>0</v>
      </c>
      <c r="G572" s="129">
        <v>0</v>
      </c>
      <c r="H572" s="129">
        <v>0</v>
      </c>
      <c r="I572" s="129">
        <v>0</v>
      </c>
      <c r="J572" s="129">
        <v>0</v>
      </c>
      <c r="K572" s="129">
        <v>0</v>
      </c>
      <c r="L572" s="129">
        <v>0</v>
      </c>
      <c r="M572" s="129">
        <v>0</v>
      </c>
      <c r="N572" s="167">
        <v>0</v>
      </c>
    </row>
    <row r="573" spans="1:14" ht="33" customHeight="1" x14ac:dyDescent="0.2">
      <c r="A573" s="80" t="s">
        <v>292</v>
      </c>
      <c r="B573" s="129">
        <v>0</v>
      </c>
      <c r="C573" s="129">
        <v>0</v>
      </c>
      <c r="D573" s="129">
        <v>0</v>
      </c>
      <c r="E573" s="129">
        <v>0</v>
      </c>
      <c r="F573" s="129">
        <v>0</v>
      </c>
      <c r="G573" s="129">
        <v>0</v>
      </c>
      <c r="H573" s="129">
        <v>0</v>
      </c>
      <c r="I573" s="129">
        <v>0</v>
      </c>
      <c r="J573" s="129">
        <v>0</v>
      </c>
      <c r="K573" s="129">
        <v>0</v>
      </c>
      <c r="L573" s="129">
        <v>0</v>
      </c>
      <c r="M573" s="129">
        <v>0</v>
      </c>
      <c r="N573" s="167">
        <v>0</v>
      </c>
    </row>
    <row r="574" spans="1:14" ht="33" customHeight="1" x14ac:dyDescent="0.2">
      <c r="A574" s="80" t="s">
        <v>293</v>
      </c>
      <c r="B574" s="129">
        <v>0</v>
      </c>
      <c r="C574" s="129">
        <v>0</v>
      </c>
      <c r="D574" s="129">
        <v>0</v>
      </c>
      <c r="E574" s="129">
        <v>0</v>
      </c>
      <c r="F574" s="129">
        <v>0</v>
      </c>
      <c r="G574" s="129">
        <v>0</v>
      </c>
      <c r="H574" s="129">
        <v>0</v>
      </c>
      <c r="I574" s="129">
        <v>0</v>
      </c>
      <c r="J574" s="129">
        <v>0</v>
      </c>
      <c r="K574" s="129">
        <v>0</v>
      </c>
      <c r="L574" s="129">
        <v>0</v>
      </c>
      <c r="M574" s="129">
        <v>0</v>
      </c>
      <c r="N574" s="167">
        <v>0</v>
      </c>
    </row>
    <row r="575" spans="1:14" ht="33" customHeight="1" thickBot="1" x14ac:dyDescent="0.25">
      <c r="A575" s="80" t="s">
        <v>294</v>
      </c>
      <c r="B575" s="129">
        <v>0</v>
      </c>
      <c r="C575" s="129">
        <v>0</v>
      </c>
      <c r="D575" s="129">
        <v>0</v>
      </c>
      <c r="E575" s="129">
        <v>0</v>
      </c>
      <c r="F575" s="129">
        <v>0</v>
      </c>
      <c r="G575" s="129">
        <v>0</v>
      </c>
      <c r="H575" s="129">
        <v>0</v>
      </c>
      <c r="I575" s="129">
        <v>0</v>
      </c>
      <c r="J575" s="129">
        <v>0</v>
      </c>
      <c r="K575" s="129">
        <v>0</v>
      </c>
      <c r="L575" s="129">
        <v>0</v>
      </c>
      <c r="M575" s="129">
        <v>0</v>
      </c>
      <c r="N575" s="167">
        <v>0</v>
      </c>
    </row>
    <row r="576" spans="1:14" ht="33" customHeight="1" thickBot="1" x14ac:dyDescent="0.25">
      <c r="A576" s="132" t="s">
        <v>295</v>
      </c>
      <c r="B576" s="133">
        <v>21203.03</v>
      </c>
      <c r="C576" s="133">
        <v>22578.77</v>
      </c>
      <c r="D576" s="133">
        <v>21515.82</v>
      </c>
      <c r="E576" s="133">
        <v>25254.89</v>
      </c>
      <c r="F576" s="133">
        <v>29438.880000000001</v>
      </c>
      <c r="G576" s="133">
        <v>29120.959999999999</v>
      </c>
      <c r="H576" s="133">
        <v>23632.26</v>
      </c>
      <c r="I576" s="133">
        <v>25733.03</v>
      </c>
      <c r="J576" s="133">
        <v>27584.27</v>
      </c>
      <c r="K576" s="133">
        <v>23069.73</v>
      </c>
      <c r="L576" s="133">
        <v>26881.040000000001</v>
      </c>
      <c r="M576" s="133">
        <v>18812.560000000001</v>
      </c>
      <c r="N576" s="133">
        <v>294825.24</v>
      </c>
    </row>
    <row r="577" spans="1:14" ht="33" customHeight="1" x14ac:dyDescent="0.2">
      <c r="A577" s="80" t="s">
        <v>296</v>
      </c>
      <c r="B577" s="129">
        <v>19070.03</v>
      </c>
      <c r="C577" s="129">
        <v>20401.77</v>
      </c>
      <c r="D577" s="129">
        <v>19969.82</v>
      </c>
      <c r="E577" s="129">
        <v>24924.89</v>
      </c>
      <c r="F577" s="129">
        <v>29009.88</v>
      </c>
      <c r="G577" s="129">
        <v>29120.959999999999</v>
      </c>
      <c r="H577" s="129">
        <v>23632.26</v>
      </c>
      <c r="I577" s="129">
        <v>25733.03</v>
      </c>
      <c r="J577" s="129">
        <v>27584.27</v>
      </c>
      <c r="K577" s="129">
        <v>23069.73</v>
      </c>
      <c r="L577" s="129">
        <v>26881.040000000001</v>
      </c>
      <c r="M577" s="129">
        <v>18452.560000000001</v>
      </c>
      <c r="N577" s="167">
        <v>287850.23999999999</v>
      </c>
    </row>
    <row r="578" spans="1:14" ht="33" customHeight="1" x14ac:dyDescent="0.2">
      <c r="A578" s="80" t="s">
        <v>297</v>
      </c>
      <c r="B578" s="129">
        <v>0</v>
      </c>
      <c r="C578" s="129">
        <v>0</v>
      </c>
      <c r="D578" s="129">
        <v>0</v>
      </c>
      <c r="E578" s="129">
        <v>0</v>
      </c>
      <c r="F578" s="129">
        <v>0</v>
      </c>
      <c r="G578" s="129">
        <v>0</v>
      </c>
      <c r="H578" s="129">
        <v>0</v>
      </c>
      <c r="I578" s="129">
        <v>0</v>
      </c>
      <c r="J578" s="129">
        <v>0</v>
      </c>
      <c r="K578" s="129">
        <v>0</v>
      </c>
      <c r="L578" s="129">
        <v>0</v>
      </c>
      <c r="M578" s="129">
        <v>0</v>
      </c>
      <c r="N578" s="167">
        <v>0</v>
      </c>
    </row>
    <row r="579" spans="1:14" ht="33" customHeight="1" x14ac:dyDescent="0.2">
      <c r="A579" s="80" t="s">
        <v>298</v>
      </c>
      <c r="B579" s="129">
        <v>1808</v>
      </c>
      <c r="C579" s="129">
        <v>730</v>
      </c>
      <c r="D579" s="129">
        <v>661</v>
      </c>
      <c r="E579" s="129">
        <v>0</v>
      </c>
      <c r="F579" s="129">
        <v>0</v>
      </c>
      <c r="G579" s="129">
        <v>0</v>
      </c>
      <c r="H579" s="129">
        <v>0</v>
      </c>
      <c r="I579" s="129">
        <v>0</v>
      </c>
      <c r="J579" s="129">
        <v>0</v>
      </c>
      <c r="K579" s="129">
        <v>0</v>
      </c>
      <c r="L579" s="129">
        <v>0</v>
      </c>
      <c r="M579" s="129">
        <v>0</v>
      </c>
      <c r="N579" s="167">
        <v>3199</v>
      </c>
    </row>
    <row r="580" spans="1:14" ht="33" customHeight="1" x14ac:dyDescent="0.2">
      <c r="A580" s="80" t="s">
        <v>299</v>
      </c>
      <c r="B580" s="129">
        <v>325</v>
      </c>
      <c r="C580" s="129">
        <v>1447</v>
      </c>
      <c r="D580" s="129">
        <v>885</v>
      </c>
      <c r="E580" s="129">
        <v>330</v>
      </c>
      <c r="F580" s="129">
        <v>429</v>
      </c>
      <c r="G580" s="129">
        <v>0</v>
      </c>
      <c r="H580" s="129">
        <v>0</v>
      </c>
      <c r="I580" s="129">
        <v>0</v>
      </c>
      <c r="J580" s="129">
        <v>0</v>
      </c>
      <c r="K580" s="129">
        <v>0</v>
      </c>
      <c r="L580" s="129">
        <v>0</v>
      </c>
      <c r="M580" s="129">
        <v>360</v>
      </c>
      <c r="N580" s="167">
        <v>3776</v>
      </c>
    </row>
    <row r="581" spans="1:14" ht="33" customHeight="1" x14ac:dyDescent="0.2">
      <c r="A581" s="80" t="s">
        <v>300</v>
      </c>
      <c r="B581" s="129">
        <v>0</v>
      </c>
      <c r="C581" s="129">
        <v>0</v>
      </c>
      <c r="D581" s="129">
        <v>0</v>
      </c>
      <c r="E581" s="129">
        <v>0</v>
      </c>
      <c r="F581" s="129">
        <v>0</v>
      </c>
      <c r="G581" s="129">
        <v>0</v>
      </c>
      <c r="H581" s="129">
        <v>0</v>
      </c>
      <c r="I581" s="129">
        <v>0</v>
      </c>
      <c r="J581" s="129">
        <v>0</v>
      </c>
      <c r="K581" s="129">
        <v>0</v>
      </c>
      <c r="L581" s="129">
        <v>0</v>
      </c>
      <c r="M581" s="129">
        <v>0</v>
      </c>
      <c r="N581" s="167">
        <v>0</v>
      </c>
    </row>
    <row r="582" spans="1:14" ht="33" customHeight="1" x14ac:dyDescent="0.2">
      <c r="A582" s="80" t="s">
        <v>301</v>
      </c>
      <c r="B582" s="129">
        <v>0</v>
      </c>
      <c r="C582" s="129">
        <v>0</v>
      </c>
      <c r="D582" s="129">
        <v>0</v>
      </c>
      <c r="E582" s="129">
        <v>0</v>
      </c>
      <c r="F582" s="129">
        <v>0</v>
      </c>
      <c r="G582" s="129">
        <v>0</v>
      </c>
      <c r="H582" s="129">
        <v>0</v>
      </c>
      <c r="I582" s="129">
        <v>0</v>
      </c>
      <c r="J582" s="129">
        <v>0</v>
      </c>
      <c r="K582" s="129">
        <v>0</v>
      </c>
      <c r="L582" s="129">
        <v>0</v>
      </c>
      <c r="M582" s="129">
        <v>0</v>
      </c>
      <c r="N582" s="167">
        <v>0</v>
      </c>
    </row>
    <row r="583" spans="1:14" ht="33" customHeight="1" thickBot="1" x14ac:dyDescent="0.25">
      <c r="A583" s="80" t="s">
        <v>302</v>
      </c>
      <c r="B583" s="129">
        <v>0</v>
      </c>
      <c r="C583" s="129">
        <v>0</v>
      </c>
      <c r="D583" s="129">
        <v>0</v>
      </c>
      <c r="E583" s="129">
        <v>0</v>
      </c>
      <c r="F583" s="129">
        <v>0</v>
      </c>
      <c r="G583" s="129">
        <v>0</v>
      </c>
      <c r="H583" s="129">
        <v>0</v>
      </c>
      <c r="I583" s="129">
        <v>0</v>
      </c>
      <c r="J583" s="129">
        <v>0</v>
      </c>
      <c r="K583" s="129">
        <v>0</v>
      </c>
      <c r="L583" s="129">
        <v>0</v>
      </c>
      <c r="M583" s="129">
        <v>0</v>
      </c>
      <c r="N583" s="167">
        <v>0</v>
      </c>
    </row>
    <row r="584" spans="1:14" ht="33" customHeight="1" thickBot="1" x14ac:dyDescent="0.25">
      <c r="A584" s="132" t="s">
        <v>303</v>
      </c>
      <c r="B584" s="133">
        <v>7008.85</v>
      </c>
      <c r="C584" s="133">
        <v>7576.3099999999995</v>
      </c>
      <c r="D584" s="133">
        <v>10251.299999999999</v>
      </c>
      <c r="E584" s="133">
        <v>9796.2099999999991</v>
      </c>
      <c r="F584" s="133">
        <v>12317.990000000002</v>
      </c>
      <c r="G584" s="133">
        <v>12729.400000000001</v>
      </c>
      <c r="H584" s="133">
        <v>11096.619999999999</v>
      </c>
      <c r="I584" s="133">
        <v>8717.1899999999987</v>
      </c>
      <c r="J584" s="133">
        <v>7824.1100000000006</v>
      </c>
      <c r="K584" s="133">
        <v>6875.3700000000008</v>
      </c>
      <c r="L584" s="133">
        <v>7855.58</v>
      </c>
      <c r="M584" s="133">
        <v>6352.5999999999995</v>
      </c>
      <c r="N584" s="133">
        <v>108401.53000000001</v>
      </c>
    </row>
    <row r="585" spans="1:14" ht="33" customHeight="1" x14ac:dyDescent="0.2">
      <c r="A585" s="80" t="s">
        <v>304</v>
      </c>
      <c r="B585" s="129">
        <v>0</v>
      </c>
      <c r="C585" s="129">
        <v>0</v>
      </c>
      <c r="D585" s="129">
        <v>0</v>
      </c>
      <c r="E585" s="129">
        <v>0</v>
      </c>
      <c r="F585" s="129">
        <v>0</v>
      </c>
      <c r="G585" s="129">
        <v>0</v>
      </c>
      <c r="H585" s="129">
        <v>0</v>
      </c>
      <c r="I585" s="129">
        <v>0</v>
      </c>
      <c r="J585" s="129">
        <v>0</v>
      </c>
      <c r="K585" s="129">
        <v>0</v>
      </c>
      <c r="L585" s="129">
        <v>0</v>
      </c>
      <c r="M585" s="129">
        <v>0</v>
      </c>
      <c r="N585" s="167">
        <v>0</v>
      </c>
    </row>
    <row r="586" spans="1:14" ht="33" customHeight="1" x14ac:dyDescent="0.2">
      <c r="A586" s="80" t="s">
        <v>305</v>
      </c>
      <c r="B586" s="129">
        <v>0</v>
      </c>
      <c r="C586" s="129">
        <v>0</v>
      </c>
      <c r="D586" s="129">
        <v>0</v>
      </c>
      <c r="E586" s="129">
        <v>0</v>
      </c>
      <c r="F586" s="129">
        <v>0</v>
      </c>
      <c r="G586" s="129">
        <v>0</v>
      </c>
      <c r="H586" s="129">
        <v>0</v>
      </c>
      <c r="I586" s="129">
        <v>0</v>
      </c>
      <c r="J586" s="129">
        <v>0</v>
      </c>
      <c r="K586" s="129">
        <v>0</v>
      </c>
      <c r="L586" s="129">
        <v>0</v>
      </c>
      <c r="M586" s="129">
        <v>0</v>
      </c>
      <c r="N586" s="167">
        <v>0</v>
      </c>
    </row>
    <row r="587" spans="1:14" ht="33" customHeight="1" x14ac:dyDescent="0.2">
      <c r="A587" s="80" t="s">
        <v>306</v>
      </c>
      <c r="B587" s="129">
        <v>4058.28</v>
      </c>
      <c r="C587" s="129">
        <v>4997.21</v>
      </c>
      <c r="D587" s="129">
        <v>5382.26</v>
      </c>
      <c r="E587" s="129">
        <v>5232.12</v>
      </c>
      <c r="F587" s="129">
        <v>6738.17</v>
      </c>
      <c r="G587" s="129">
        <v>7582.12</v>
      </c>
      <c r="H587" s="129">
        <v>5662.51</v>
      </c>
      <c r="I587" s="129">
        <v>3926.88</v>
      </c>
      <c r="J587" s="129">
        <v>4109.5</v>
      </c>
      <c r="K587" s="129">
        <v>4364.26</v>
      </c>
      <c r="L587" s="129">
        <v>3862.96</v>
      </c>
      <c r="M587" s="129">
        <v>4077</v>
      </c>
      <c r="N587" s="167">
        <v>59993.270000000004</v>
      </c>
    </row>
    <row r="588" spans="1:14" ht="33" customHeight="1" x14ac:dyDescent="0.2">
      <c r="A588" s="80" t="s">
        <v>307</v>
      </c>
      <c r="B588" s="129">
        <v>0</v>
      </c>
      <c r="C588" s="129">
        <v>0</v>
      </c>
      <c r="D588" s="129">
        <v>0</v>
      </c>
      <c r="E588" s="129">
        <v>0</v>
      </c>
      <c r="F588" s="129">
        <v>0</v>
      </c>
      <c r="G588" s="129">
        <v>0</v>
      </c>
      <c r="H588" s="129">
        <v>0</v>
      </c>
      <c r="I588" s="129">
        <v>0</v>
      </c>
      <c r="J588" s="129">
        <v>0</v>
      </c>
      <c r="K588" s="129">
        <v>0</v>
      </c>
      <c r="L588" s="129">
        <v>0</v>
      </c>
      <c r="M588" s="129">
        <v>0</v>
      </c>
      <c r="N588" s="167">
        <v>0</v>
      </c>
    </row>
    <row r="589" spans="1:14" ht="33" customHeight="1" x14ac:dyDescent="0.2">
      <c r="A589" s="80" t="s">
        <v>308</v>
      </c>
      <c r="B589" s="129">
        <v>0</v>
      </c>
      <c r="C589" s="129">
        <v>0</v>
      </c>
      <c r="D589" s="129">
        <v>0</v>
      </c>
      <c r="E589" s="129">
        <v>620.08000000000004</v>
      </c>
      <c r="F589" s="129">
        <v>1832.6</v>
      </c>
      <c r="G589" s="129">
        <v>1799.54</v>
      </c>
      <c r="H589" s="129">
        <v>1192.68</v>
      </c>
      <c r="I589" s="129">
        <v>1100.94</v>
      </c>
      <c r="J589" s="129">
        <v>0</v>
      </c>
      <c r="K589" s="129">
        <v>0</v>
      </c>
      <c r="L589" s="129">
        <v>0</v>
      </c>
      <c r="M589" s="129">
        <v>0</v>
      </c>
      <c r="N589" s="167">
        <v>6545.84</v>
      </c>
    </row>
    <row r="590" spans="1:14" ht="33" customHeight="1" x14ac:dyDescent="0.2">
      <c r="A590" s="80" t="s">
        <v>309</v>
      </c>
      <c r="B590" s="129">
        <v>0</v>
      </c>
      <c r="C590" s="129">
        <v>0</v>
      </c>
      <c r="D590" s="129">
        <v>0</v>
      </c>
      <c r="E590" s="129">
        <v>0</v>
      </c>
      <c r="F590" s="129">
        <v>0</v>
      </c>
      <c r="G590" s="129">
        <v>0</v>
      </c>
      <c r="H590" s="129">
        <v>0</v>
      </c>
      <c r="I590" s="129">
        <v>0</v>
      </c>
      <c r="J590" s="129">
        <v>0</v>
      </c>
      <c r="K590" s="129">
        <v>0</v>
      </c>
      <c r="L590" s="129">
        <v>0</v>
      </c>
      <c r="M590" s="129">
        <v>0</v>
      </c>
      <c r="N590" s="167">
        <v>0</v>
      </c>
    </row>
    <row r="591" spans="1:14" ht="33" customHeight="1" x14ac:dyDescent="0.2">
      <c r="A591" s="80" t="s">
        <v>310</v>
      </c>
      <c r="B591" s="129">
        <v>0</v>
      </c>
      <c r="C591" s="129">
        <v>0</v>
      </c>
      <c r="D591" s="129">
        <v>0</v>
      </c>
      <c r="E591" s="129">
        <v>0</v>
      </c>
      <c r="F591" s="129">
        <v>0</v>
      </c>
      <c r="G591" s="129">
        <v>0</v>
      </c>
      <c r="H591" s="129">
        <v>0</v>
      </c>
      <c r="I591" s="129">
        <v>0</v>
      </c>
      <c r="J591" s="129">
        <v>0</v>
      </c>
      <c r="K591" s="129">
        <v>0</v>
      </c>
      <c r="L591" s="129">
        <v>0</v>
      </c>
      <c r="M591" s="129">
        <v>0</v>
      </c>
      <c r="N591" s="167">
        <v>0</v>
      </c>
    </row>
    <row r="592" spans="1:14" ht="33" customHeight="1" x14ac:dyDescent="0.2">
      <c r="A592" s="80" t="s">
        <v>311</v>
      </c>
      <c r="B592" s="129">
        <v>0</v>
      </c>
      <c r="C592" s="129">
        <v>0</v>
      </c>
      <c r="D592" s="129">
        <v>0</v>
      </c>
      <c r="E592" s="129">
        <v>0</v>
      </c>
      <c r="F592" s="129">
        <v>0</v>
      </c>
      <c r="G592" s="129">
        <v>0</v>
      </c>
      <c r="H592" s="129">
        <v>0</v>
      </c>
      <c r="I592" s="129">
        <v>0</v>
      </c>
      <c r="J592" s="129">
        <v>0</v>
      </c>
      <c r="K592" s="129">
        <v>0</v>
      </c>
      <c r="L592" s="129">
        <v>0</v>
      </c>
      <c r="M592" s="129">
        <v>0</v>
      </c>
      <c r="N592" s="167">
        <v>0</v>
      </c>
    </row>
    <row r="593" spans="1:14" ht="33" customHeight="1" x14ac:dyDescent="0.2">
      <c r="A593" s="80" t="s">
        <v>312</v>
      </c>
      <c r="B593" s="129">
        <v>0</v>
      </c>
      <c r="C593" s="129">
        <v>0</v>
      </c>
      <c r="D593" s="129">
        <v>0</v>
      </c>
      <c r="E593" s="129">
        <v>0</v>
      </c>
      <c r="F593" s="129">
        <v>0</v>
      </c>
      <c r="G593" s="129">
        <v>0</v>
      </c>
      <c r="H593" s="129">
        <v>0</v>
      </c>
      <c r="I593" s="129">
        <v>0</v>
      </c>
      <c r="J593" s="129">
        <v>0</v>
      </c>
      <c r="K593" s="129">
        <v>0</v>
      </c>
      <c r="L593" s="129">
        <v>0</v>
      </c>
      <c r="M593" s="129">
        <v>0</v>
      </c>
      <c r="N593" s="167">
        <v>0</v>
      </c>
    </row>
    <row r="594" spans="1:14" ht="33" customHeight="1" x14ac:dyDescent="0.2">
      <c r="A594" s="80" t="s">
        <v>313</v>
      </c>
      <c r="B594" s="129">
        <v>0</v>
      </c>
      <c r="C594" s="129">
        <v>0</v>
      </c>
      <c r="D594" s="129">
        <v>0</v>
      </c>
      <c r="E594" s="129">
        <v>0</v>
      </c>
      <c r="F594" s="129">
        <v>0</v>
      </c>
      <c r="G594" s="129">
        <v>0</v>
      </c>
      <c r="H594" s="129">
        <v>0</v>
      </c>
      <c r="I594" s="129">
        <v>0</v>
      </c>
      <c r="J594" s="129">
        <v>0</v>
      </c>
      <c r="K594" s="129">
        <v>0</v>
      </c>
      <c r="L594" s="129">
        <v>0</v>
      </c>
      <c r="M594" s="129">
        <v>0</v>
      </c>
      <c r="N594" s="167">
        <v>0</v>
      </c>
    </row>
    <row r="595" spans="1:14" ht="33" customHeight="1" x14ac:dyDescent="0.2">
      <c r="A595" s="80" t="s">
        <v>314</v>
      </c>
      <c r="B595" s="129">
        <v>0</v>
      </c>
      <c r="C595" s="129">
        <v>0</v>
      </c>
      <c r="D595" s="129">
        <v>0</v>
      </c>
      <c r="E595" s="129">
        <v>0</v>
      </c>
      <c r="F595" s="129">
        <v>0</v>
      </c>
      <c r="G595" s="129">
        <v>0</v>
      </c>
      <c r="H595" s="129">
        <v>0</v>
      </c>
      <c r="I595" s="129">
        <v>0</v>
      </c>
      <c r="J595" s="129">
        <v>0</v>
      </c>
      <c r="K595" s="129">
        <v>0</v>
      </c>
      <c r="L595" s="129">
        <v>0</v>
      </c>
      <c r="M595" s="129">
        <v>0</v>
      </c>
      <c r="N595" s="167">
        <v>0</v>
      </c>
    </row>
    <row r="596" spans="1:14" ht="33" customHeight="1" x14ac:dyDescent="0.2">
      <c r="A596" s="80" t="s">
        <v>315</v>
      </c>
      <c r="B596" s="129">
        <v>0</v>
      </c>
      <c r="C596" s="129">
        <v>0</v>
      </c>
      <c r="D596" s="129">
        <v>0</v>
      </c>
      <c r="E596" s="129">
        <v>0</v>
      </c>
      <c r="F596" s="129">
        <v>0</v>
      </c>
      <c r="G596" s="129">
        <v>0</v>
      </c>
      <c r="H596" s="129">
        <v>0</v>
      </c>
      <c r="I596" s="129">
        <v>0</v>
      </c>
      <c r="J596" s="129">
        <v>0</v>
      </c>
      <c r="K596" s="129">
        <v>0</v>
      </c>
      <c r="L596" s="129">
        <v>0</v>
      </c>
      <c r="M596" s="129">
        <v>0</v>
      </c>
      <c r="N596" s="167">
        <v>0</v>
      </c>
    </row>
    <row r="597" spans="1:14" ht="33" customHeight="1" x14ac:dyDescent="0.2">
      <c r="A597" s="80" t="s">
        <v>316</v>
      </c>
      <c r="B597" s="129">
        <v>0</v>
      </c>
      <c r="C597" s="129">
        <v>0</v>
      </c>
      <c r="D597" s="129">
        <v>0</v>
      </c>
      <c r="E597" s="129">
        <v>0</v>
      </c>
      <c r="F597" s="129">
        <v>0</v>
      </c>
      <c r="G597" s="129">
        <v>0</v>
      </c>
      <c r="H597" s="129">
        <v>0</v>
      </c>
      <c r="I597" s="129">
        <v>0</v>
      </c>
      <c r="J597" s="129">
        <v>0</v>
      </c>
      <c r="K597" s="129">
        <v>0</v>
      </c>
      <c r="L597" s="129">
        <v>0</v>
      </c>
      <c r="M597" s="129">
        <v>0</v>
      </c>
      <c r="N597" s="167">
        <v>0</v>
      </c>
    </row>
    <row r="598" spans="1:14" ht="33" customHeight="1" x14ac:dyDescent="0.2">
      <c r="A598" s="80" t="s">
        <v>317</v>
      </c>
      <c r="B598" s="129">
        <v>1692.97</v>
      </c>
      <c r="C598" s="129">
        <v>1076.1199999999999</v>
      </c>
      <c r="D598" s="129">
        <v>2609.46</v>
      </c>
      <c r="E598" s="129">
        <v>2192.39</v>
      </c>
      <c r="F598" s="129">
        <v>2741.28</v>
      </c>
      <c r="G598" s="129">
        <v>2345.79</v>
      </c>
      <c r="H598" s="129">
        <v>2589.4699999999998</v>
      </c>
      <c r="I598" s="129">
        <v>2186.48</v>
      </c>
      <c r="J598" s="129">
        <v>2211.63</v>
      </c>
      <c r="K598" s="129">
        <v>2255.5100000000002</v>
      </c>
      <c r="L598" s="129">
        <v>2048.63</v>
      </c>
      <c r="M598" s="129">
        <v>1521.81</v>
      </c>
      <c r="N598" s="167">
        <v>25471.540000000008</v>
      </c>
    </row>
    <row r="599" spans="1:14" ht="33" customHeight="1" thickBot="1" x14ac:dyDescent="0.25">
      <c r="A599" s="80" t="s">
        <v>318</v>
      </c>
      <c r="B599" s="129">
        <v>1257.5999999999999</v>
      </c>
      <c r="C599" s="129">
        <v>1502.98</v>
      </c>
      <c r="D599" s="129">
        <v>2259.58</v>
      </c>
      <c r="E599" s="129">
        <v>1751.62</v>
      </c>
      <c r="F599" s="129">
        <v>1005.94</v>
      </c>
      <c r="G599" s="129">
        <v>1001.95</v>
      </c>
      <c r="H599" s="129">
        <v>1651.96</v>
      </c>
      <c r="I599" s="129">
        <v>1502.89</v>
      </c>
      <c r="J599" s="129">
        <v>1502.98</v>
      </c>
      <c r="K599" s="129">
        <v>255.6</v>
      </c>
      <c r="L599" s="129">
        <v>1943.99</v>
      </c>
      <c r="M599" s="129">
        <v>753.79</v>
      </c>
      <c r="N599" s="167">
        <v>16390.88</v>
      </c>
    </row>
    <row r="600" spans="1:14" ht="33" customHeight="1" thickBot="1" x14ac:dyDescent="0.25">
      <c r="A600" s="132" t="s">
        <v>319</v>
      </c>
      <c r="B600" s="133">
        <v>2634.73</v>
      </c>
      <c r="C600" s="133">
        <v>4386.71</v>
      </c>
      <c r="D600" s="133">
        <v>6790.24</v>
      </c>
      <c r="E600" s="133">
        <v>4706.87</v>
      </c>
      <c r="F600" s="133">
        <v>4141.9399999999996</v>
      </c>
      <c r="G600" s="133">
        <v>5438.72</v>
      </c>
      <c r="H600" s="133">
        <v>7809.96</v>
      </c>
      <c r="I600" s="133">
        <v>5646.69</v>
      </c>
      <c r="J600" s="133">
        <v>8409.98</v>
      </c>
      <c r="K600" s="133">
        <v>6205.55</v>
      </c>
      <c r="L600" s="133">
        <v>6414.6</v>
      </c>
      <c r="M600" s="133">
        <v>5138.8099999999995</v>
      </c>
      <c r="N600" s="133">
        <v>67724.800000000003</v>
      </c>
    </row>
    <row r="601" spans="1:14" ht="33" customHeight="1" x14ac:dyDescent="0.2">
      <c r="A601" s="80" t="s">
        <v>320</v>
      </c>
      <c r="B601" s="129">
        <v>2634.73</v>
      </c>
      <c r="C601" s="129">
        <v>4386.71</v>
      </c>
      <c r="D601" s="129">
        <v>6310.24</v>
      </c>
      <c r="E601" s="129">
        <v>4226.87</v>
      </c>
      <c r="F601" s="129">
        <v>4141.9399999999996</v>
      </c>
      <c r="G601" s="129">
        <v>5198.72</v>
      </c>
      <c r="H601" s="129">
        <v>6849.96</v>
      </c>
      <c r="I601" s="129">
        <v>4686.6899999999996</v>
      </c>
      <c r="J601" s="129">
        <v>7449.98</v>
      </c>
      <c r="K601" s="129">
        <v>5725.55</v>
      </c>
      <c r="L601" s="129">
        <v>5694.6</v>
      </c>
      <c r="M601" s="129">
        <v>3938.81</v>
      </c>
      <c r="N601" s="167">
        <v>61244.799999999996</v>
      </c>
    </row>
    <row r="602" spans="1:14" ht="33" customHeight="1" x14ac:dyDescent="0.2">
      <c r="A602" s="80" t="s">
        <v>321</v>
      </c>
      <c r="B602" s="129">
        <v>0</v>
      </c>
      <c r="C602" s="129">
        <v>0</v>
      </c>
      <c r="D602" s="129">
        <v>480</v>
      </c>
      <c r="E602" s="129">
        <v>480</v>
      </c>
      <c r="F602" s="129">
        <v>0</v>
      </c>
      <c r="G602" s="129">
        <v>240</v>
      </c>
      <c r="H602" s="129">
        <v>960</v>
      </c>
      <c r="I602" s="129">
        <v>960</v>
      </c>
      <c r="J602" s="129">
        <v>960</v>
      </c>
      <c r="K602" s="129">
        <v>480</v>
      </c>
      <c r="L602" s="129">
        <v>720</v>
      </c>
      <c r="M602" s="129">
        <v>1200</v>
      </c>
      <c r="N602" s="167">
        <v>6480</v>
      </c>
    </row>
    <row r="603" spans="1:14" ht="33" customHeight="1" x14ac:dyDescent="0.2">
      <c r="A603" s="80" t="s">
        <v>322</v>
      </c>
      <c r="B603" s="129">
        <v>0</v>
      </c>
      <c r="C603" s="129">
        <v>0</v>
      </c>
      <c r="D603" s="129">
        <v>0</v>
      </c>
      <c r="E603" s="129">
        <v>0</v>
      </c>
      <c r="F603" s="129">
        <v>0</v>
      </c>
      <c r="G603" s="129">
        <v>0</v>
      </c>
      <c r="H603" s="129">
        <v>0</v>
      </c>
      <c r="I603" s="129">
        <v>0</v>
      </c>
      <c r="J603" s="129">
        <v>0</v>
      </c>
      <c r="K603" s="129">
        <v>0</v>
      </c>
      <c r="L603" s="129">
        <v>0</v>
      </c>
      <c r="M603" s="129">
        <v>0</v>
      </c>
      <c r="N603" s="167">
        <v>0</v>
      </c>
    </row>
    <row r="604" spans="1:14" ht="33" customHeight="1" x14ac:dyDescent="0.2">
      <c r="A604" s="80" t="s">
        <v>323</v>
      </c>
      <c r="B604" s="129">
        <v>0</v>
      </c>
      <c r="C604" s="129">
        <v>0</v>
      </c>
      <c r="D604" s="129">
        <v>0</v>
      </c>
      <c r="E604" s="129">
        <v>0</v>
      </c>
      <c r="F604" s="129">
        <v>0</v>
      </c>
      <c r="G604" s="129">
        <v>0</v>
      </c>
      <c r="H604" s="129">
        <v>0</v>
      </c>
      <c r="I604" s="129">
        <v>0</v>
      </c>
      <c r="J604" s="129">
        <v>0</v>
      </c>
      <c r="K604" s="129">
        <v>0</v>
      </c>
      <c r="L604" s="129">
        <v>0</v>
      </c>
      <c r="M604" s="129">
        <v>0</v>
      </c>
      <c r="N604" s="167">
        <v>0</v>
      </c>
    </row>
    <row r="605" spans="1:14" ht="33" customHeight="1" x14ac:dyDescent="0.2">
      <c r="A605" s="80" t="s">
        <v>324</v>
      </c>
      <c r="B605" s="129">
        <v>0</v>
      </c>
      <c r="C605" s="129">
        <v>0</v>
      </c>
      <c r="D605" s="129">
        <v>0</v>
      </c>
      <c r="E605" s="129">
        <v>0</v>
      </c>
      <c r="F605" s="129">
        <v>0</v>
      </c>
      <c r="G605" s="129">
        <v>0</v>
      </c>
      <c r="H605" s="129">
        <v>0</v>
      </c>
      <c r="I605" s="129">
        <v>0</v>
      </c>
      <c r="J605" s="129">
        <v>0</v>
      </c>
      <c r="K605" s="129">
        <v>0</v>
      </c>
      <c r="L605" s="129">
        <v>0</v>
      </c>
      <c r="M605" s="129">
        <v>0</v>
      </c>
      <c r="N605" s="167">
        <v>0</v>
      </c>
    </row>
    <row r="606" spans="1:14" ht="33" customHeight="1" thickBot="1" x14ac:dyDescent="0.25">
      <c r="A606" s="80" t="s">
        <v>255</v>
      </c>
      <c r="B606" s="129">
        <v>0</v>
      </c>
      <c r="C606" s="129">
        <v>0</v>
      </c>
      <c r="D606" s="129">
        <v>0</v>
      </c>
      <c r="E606" s="129">
        <v>0</v>
      </c>
      <c r="F606" s="129">
        <v>0</v>
      </c>
      <c r="G606" s="129">
        <v>0</v>
      </c>
      <c r="H606" s="129">
        <v>0</v>
      </c>
      <c r="I606" s="129">
        <v>0</v>
      </c>
      <c r="J606" s="129">
        <v>0</v>
      </c>
      <c r="K606" s="129">
        <v>0</v>
      </c>
      <c r="L606" s="129">
        <v>0</v>
      </c>
      <c r="M606" s="129">
        <v>0</v>
      </c>
      <c r="N606" s="167">
        <v>0</v>
      </c>
    </row>
    <row r="607" spans="1:14" ht="33" customHeight="1" thickBot="1" x14ac:dyDescent="0.25">
      <c r="A607" s="132" t="s">
        <v>325</v>
      </c>
      <c r="B607" s="133">
        <v>0</v>
      </c>
      <c r="C607" s="133">
        <v>0</v>
      </c>
      <c r="D607" s="133">
        <v>1200</v>
      </c>
      <c r="E607" s="133">
        <v>0</v>
      </c>
      <c r="F607" s="133">
        <v>0</v>
      </c>
      <c r="G607" s="133">
        <v>1050</v>
      </c>
      <c r="H607" s="133">
        <v>750</v>
      </c>
      <c r="I607" s="133">
        <v>1950</v>
      </c>
      <c r="J607" s="133">
        <v>1980</v>
      </c>
      <c r="K607" s="133">
        <v>3295</v>
      </c>
      <c r="L607" s="133">
        <v>3630</v>
      </c>
      <c r="M607" s="133">
        <v>1800</v>
      </c>
      <c r="N607" s="133">
        <v>15655</v>
      </c>
    </row>
    <row r="608" spans="1:14" ht="33" customHeight="1" x14ac:dyDescent="0.2">
      <c r="A608" s="80" t="s">
        <v>326</v>
      </c>
      <c r="B608" s="129">
        <v>0</v>
      </c>
      <c r="C608" s="129">
        <v>0</v>
      </c>
      <c r="D608" s="129">
        <v>0</v>
      </c>
      <c r="E608" s="129">
        <v>0</v>
      </c>
      <c r="F608" s="129">
        <v>0</v>
      </c>
      <c r="G608" s="129">
        <v>1050</v>
      </c>
      <c r="H608" s="129">
        <v>0</v>
      </c>
      <c r="I608" s="129">
        <v>0</v>
      </c>
      <c r="J608" s="129">
        <v>0</v>
      </c>
      <c r="K608" s="129">
        <v>0</v>
      </c>
      <c r="L608" s="129">
        <v>600</v>
      </c>
      <c r="M608" s="129">
        <v>600</v>
      </c>
      <c r="N608" s="129">
        <v>2250</v>
      </c>
    </row>
    <row r="609" spans="1:14" ht="33" customHeight="1" x14ac:dyDescent="0.2">
      <c r="A609" s="80" t="s">
        <v>327</v>
      </c>
      <c r="B609" s="129">
        <v>0</v>
      </c>
      <c r="C609" s="129">
        <v>0</v>
      </c>
      <c r="D609" s="129">
        <v>0</v>
      </c>
      <c r="E609" s="129">
        <v>0</v>
      </c>
      <c r="F609" s="129">
        <v>0</v>
      </c>
      <c r="G609" s="129">
        <v>0</v>
      </c>
      <c r="H609" s="129">
        <v>0</v>
      </c>
      <c r="I609" s="129">
        <v>0</v>
      </c>
      <c r="J609" s="129">
        <v>0</v>
      </c>
      <c r="K609" s="129">
        <v>0</v>
      </c>
      <c r="L609" s="129">
        <v>0</v>
      </c>
      <c r="M609" s="129">
        <v>0</v>
      </c>
      <c r="N609" s="129">
        <v>0</v>
      </c>
    </row>
    <row r="610" spans="1:14" ht="33" customHeight="1" x14ac:dyDescent="0.2">
      <c r="A610" s="80" t="s">
        <v>328</v>
      </c>
      <c r="B610" s="129">
        <v>0</v>
      </c>
      <c r="C610" s="129">
        <v>0</v>
      </c>
      <c r="D610" s="129">
        <v>0</v>
      </c>
      <c r="E610" s="129">
        <v>0</v>
      </c>
      <c r="F610" s="129">
        <v>0</v>
      </c>
      <c r="G610" s="129">
        <v>0</v>
      </c>
      <c r="H610" s="129">
        <v>0</v>
      </c>
      <c r="I610" s="129">
        <v>0</v>
      </c>
      <c r="J610" s="129">
        <v>0</v>
      </c>
      <c r="K610" s="129">
        <v>0</v>
      </c>
      <c r="L610" s="129">
        <v>0</v>
      </c>
      <c r="M610" s="129">
        <v>0</v>
      </c>
      <c r="N610" s="129">
        <v>0</v>
      </c>
    </row>
    <row r="611" spans="1:14" ht="33" customHeight="1" thickBot="1" x14ac:dyDescent="0.25">
      <c r="A611" s="80" t="s">
        <v>255</v>
      </c>
      <c r="B611" s="129">
        <v>0</v>
      </c>
      <c r="C611" s="129">
        <v>0</v>
      </c>
      <c r="D611" s="129">
        <v>1200</v>
      </c>
      <c r="E611" s="129">
        <v>0</v>
      </c>
      <c r="F611" s="129">
        <v>0</v>
      </c>
      <c r="G611" s="129">
        <v>0</v>
      </c>
      <c r="H611" s="129">
        <v>750</v>
      </c>
      <c r="I611" s="129">
        <v>1950</v>
      </c>
      <c r="J611" s="129">
        <v>1980</v>
      </c>
      <c r="K611" s="129">
        <v>3295</v>
      </c>
      <c r="L611" s="129">
        <v>3030</v>
      </c>
      <c r="M611" s="129">
        <v>1200</v>
      </c>
      <c r="N611" s="129">
        <v>13405</v>
      </c>
    </row>
    <row r="612" spans="1:14" ht="33" customHeight="1" thickBot="1" x14ac:dyDescent="0.25">
      <c r="A612" s="132" t="s">
        <v>367</v>
      </c>
      <c r="B612" s="133">
        <v>18483.740000000002</v>
      </c>
      <c r="C612" s="133">
        <v>8511.99</v>
      </c>
      <c r="D612" s="133">
        <v>8753.1200000000008</v>
      </c>
      <c r="E612" s="133">
        <v>16089.57</v>
      </c>
      <c r="F612" s="133">
        <v>14959.24</v>
      </c>
      <c r="G612" s="133">
        <v>19682.8</v>
      </c>
      <c r="H612" s="133">
        <v>21747.39</v>
      </c>
      <c r="I612" s="133">
        <v>17036.36</v>
      </c>
      <c r="J612" s="133">
        <v>14005.94</v>
      </c>
      <c r="K612" s="133">
        <v>19070.09</v>
      </c>
      <c r="L612" s="133">
        <v>21280.28</v>
      </c>
      <c r="M612" s="133">
        <v>7610.87</v>
      </c>
      <c r="N612" s="133">
        <v>187231.38999999998</v>
      </c>
    </row>
    <row r="613" spans="1:14" ht="33" customHeight="1" x14ac:dyDescent="0.2">
      <c r="A613" s="80" t="s">
        <v>330</v>
      </c>
      <c r="B613" s="129">
        <v>0</v>
      </c>
      <c r="C613" s="129">
        <v>0</v>
      </c>
      <c r="D613" s="129">
        <v>0</v>
      </c>
      <c r="E613" s="129">
        <v>0</v>
      </c>
      <c r="F613" s="129">
        <v>0</v>
      </c>
      <c r="G613" s="129">
        <v>0</v>
      </c>
      <c r="H613" s="129">
        <v>0</v>
      </c>
      <c r="I613" s="129">
        <v>0</v>
      </c>
      <c r="J613" s="129">
        <v>0</v>
      </c>
      <c r="K613" s="129">
        <v>0</v>
      </c>
      <c r="L613" s="129">
        <v>0</v>
      </c>
      <c r="M613" s="129">
        <v>0</v>
      </c>
      <c r="N613" s="167">
        <v>0</v>
      </c>
    </row>
    <row r="614" spans="1:14" ht="33" customHeight="1" x14ac:dyDescent="0.2">
      <c r="A614" s="80" t="s">
        <v>331</v>
      </c>
      <c r="B614" s="129">
        <v>0</v>
      </c>
      <c r="C614" s="129">
        <v>0</v>
      </c>
      <c r="D614" s="129">
        <v>0</v>
      </c>
      <c r="E614" s="129">
        <v>0</v>
      </c>
      <c r="F614" s="129">
        <v>0</v>
      </c>
      <c r="G614" s="129">
        <v>0</v>
      </c>
      <c r="H614" s="129">
        <v>0</v>
      </c>
      <c r="I614" s="129">
        <v>0</v>
      </c>
      <c r="J614" s="129">
        <v>0</v>
      </c>
      <c r="K614" s="129">
        <v>0</v>
      </c>
      <c r="L614" s="129">
        <v>0</v>
      </c>
      <c r="M614" s="129">
        <v>0</v>
      </c>
      <c r="N614" s="167">
        <v>0</v>
      </c>
    </row>
    <row r="615" spans="1:14" ht="33" customHeight="1" x14ac:dyDescent="0.2">
      <c r="A615" s="80" t="s">
        <v>332</v>
      </c>
      <c r="B615" s="129">
        <v>0</v>
      </c>
      <c r="C615" s="129">
        <v>0</v>
      </c>
      <c r="D615" s="129">
        <v>0</v>
      </c>
      <c r="E615" s="129">
        <v>0</v>
      </c>
      <c r="F615" s="129">
        <v>0</v>
      </c>
      <c r="G615" s="129">
        <v>0</v>
      </c>
      <c r="H615" s="129">
        <v>0</v>
      </c>
      <c r="I615" s="129">
        <v>0</v>
      </c>
      <c r="J615" s="129">
        <v>0</v>
      </c>
      <c r="K615" s="129">
        <v>0</v>
      </c>
      <c r="L615" s="129">
        <v>0</v>
      </c>
      <c r="M615" s="129">
        <v>0</v>
      </c>
      <c r="N615" s="167">
        <v>0</v>
      </c>
    </row>
    <row r="616" spans="1:14" ht="33" customHeight="1" x14ac:dyDescent="0.2">
      <c r="A616" s="80" t="s">
        <v>333</v>
      </c>
      <c r="B616" s="129">
        <v>0</v>
      </c>
      <c r="C616" s="129">
        <v>0</v>
      </c>
      <c r="D616" s="129">
        <v>0</v>
      </c>
      <c r="E616" s="129">
        <v>0</v>
      </c>
      <c r="F616" s="129">
        <v>0</v>
      </c>
      <c r="G616" s="129">
        <v>0</v>
      </c>
      <c r="H616" s="129">
        <v>0</v>
      </c>
      <c r="I616" s="129">
        <v>0</v>
      </c>
      <c r="J616" s="129">
        <v>0</v>
      </c>
      <c r="K616" s="129">
        <v>0</v>
      </c>
      <c r="L616" s="129">
        <v>0</v>
      </c>
      <c r="M616" s="129">
        <v>0</v>
      </c>
      <c r="N616" s="167">
        <v>0</v>
      </c>
    </row>
    <row r="617" spans="1:14" ht="33" customHeight="1" x14ac:dyDescent="0.2">
      <c r="A617" s="80" t="s">
        <v>334</v>
      </c>
      <c r="B617" s="129">
        <v>0</v>
      </c>
      <c r="C617" s="129">
        <v>0</v>
      </c>
      <c r="D617" s="129">
        <v>0</v>
      </c>
      <c r="E617" s="129">
        <v>0</v>
      </c>
      <c r="F617" s="129">
        <v>0</v>
      </c>
      <c r="G617" s="129">
        <v>0</v>
      </c>
      <c r="H617" s="129">
        <v>0</v>
      </c>
      <c r="I617" s="129">
        <v>0</v>
      </c>
      <c r="J617" s="129">
        <v>0</v>
      </c>
      <c r="K617" s="129">
        <v>0</v>
      </c>
      <c r="L617" s="129">
        <v>0</v>
      </c>
      <c r="M617" s="129">
        <v>0</v>
      </c>
      <c r="N617" s="167">
        <v>0</v>
      </c>
    </row>
    <row r="618" spans="1:14" ht="33" customHeight="1" x14ac:dyDescent="0.2">
      <c r="A618" s="80" t="s">
        <v>335</v>
      </c>
      <c r="B618" s="129">
        <v>0</v>
      </c>
      <c r="C618" s="129">
        <v>0</v>
      </c>
      <c r="D618" s="129">
        <v>0</v>
      </c>
      <c r="E618" s="129">
        <v>0</v>
      </c>
      <c r="F618" s="129">
        <v>0</v>
      </c>
      <c r="G618" s="129">
        <v>0</v>
      </c>
      <c r="H618" s="129">
        <v>0</v>
      </c>
      <c r="I618" s="129">
        <v>0</v>
      </c>
      <c r="J618" s="129">
        <v>0</v>
      </c>
      <c r="K618" s="129">
        <v>0</v>
      </c>
      <c r="L618" s="129">
        <v>0</v>
      </c>
      <c r="M618" s="129">
        <v>0</v>
      </c>
      <c r="N618" s="167">
        <v>0</v>
      </c>
    </row>
    <row r="619" spans="1:14" ht="33" customHeight="1" x14ac:dyDescent="0.2">
      <c r="A619" s="80" t="s">
        <v>334</v>
      </c>
      <c r="B619" s="129">
        <v>18483.740000000002</v>
      </c>
      <c r="C619" s="129">
        <v>5721.99</v>
      </c>
      <c r="D619" s="129">
        <v>8753.1200000000008</v>
      </c>
      <c r="E619" s="129">
        <v>16089.57</v>
      </c>
      <c r="F619" s="129">
        <v>14959.24</v>
      </c>
      <c r="G619" s="129">
        <v>19682.8</v>
      </c>
      <c r="H619" s="129">
        <v>21447.39</v>
      </c>
      <c r="I619" s="129">
        <v>16616.36</v>
      </c>
      <c r="J619" s="129">
        <v>14005.94</v>
      </c>
      <c r="K619" s="129">
        <v>19070.09</v>
      </c>
      <c r="L619" s="129">
        <v>20920.28</v>
      </c>
      <c r="M619" s="129">
        <v>7220.87</v>
      </c>
      <c r="N619" s="167">
        <v>182971.38999999998</v>
      </c>
    </row>
    <row r="620" spans="1:14" ht="33" customHeight="1" thickBot="1" x14ac:dyDescent="0.25">
      <c r="A620" s="80" t="s">
        <v>255</v>
      </c>
      <c r="B620" s="129">
        <v>0</v>
      </c>
      <c r="C620" s="129">
        <v>2790</v>
      </c>
      <c r="D620" s="129">
        <v>0</v>
      </c>
      <c r="E620" s="129">
        <v>0</v>
      </c>
      <c r="F620" s="129">
        <v>0</v>
      </c>
      <c r="G620" s="129">
        <v>0</v>
      </c>
      <c r="H620" s="129">
        <v>300</v>
      </c>
      <c r="I620" s="129">
        <v>420</v>
      </c>
      <c r="J620" s="129">
        <v>0</v>
      </c>
      <c r="K620" s="129">
        <v>0</v>
      </c>
      <c r="L620" s="129">
        <v>360</v>
      </c>
      <c r="M620" s="129">
        <v>390</v>
      </c>
      <c r="N620" s="167">
        <v>4260</v>
      </c>
    </row>
    <row r="621" spans="1:14" ht="33" customHeight="1" thickBot="1" x14ac:dyDescent="0.25">
      <c r="A621" s="132" t="s">
        <v>336</v>
      </c>
      <c r="B621" s="133">
        <v>0</v>
      </c>
      <c r="C621" s="133">
        <v>0</v>
      </c>
      <c r="D621" s="133">
        <v>0</v>
      </c>
      <c r="E621" s="133">
        <v>0</v>
      </c>
      <c r="F621" s="133">
        <v>0</v>
      </c>
      <c r="G621" s="133">
        <v>0</v>
      </c>
      <c r="H621" s="133">
        <v>0</v>
      </c>
      <c r="I621" s="133">
        <v>0</v>
      </c>
      <c r="J621" s="133">
        <v>0</v>
      </c>
      <c r="K621" s="133">
        <v>0</v>
      </c>
      <c r="L621" s="133">
        <v>0</v>
      </c>
      <c r="M621" s="133">
        <v>0</v>
      </c>
      <c r="N621" s="133">
        <v>0</v>
      </c>
    </row>
    <row r="622" spans="1:14" ht="33" customHeight="1" x14ac:dyDescent="0.2">
      <c r="A622" s="80" t="s">
        <v>337</v>
      </c>
      <c r="B622" s="129">
        <v>0</v>
      </c>
      <c r="C622" s="129">
        <v>0</v>
      </c>
      <c r="D622" s="129">
        <v>0</v>
      </c>
      <c r="E622" s="129">
        <v>0</v>
      </c>
      <c r="F622" s="129">
        <v>0</v>
      </c>
      <c r="G622" s="129">
        <v>0</v>
      </c>
      <c r="H622" s="129">
        <v>0</v>
      </c>
      <c r="I622" s="129">
        <v>0</v>
      </c>
      <c r="J622" s="129">
        <v>0</v>
      </c>
      <c r="K622" s="129">
        <v>0</v>
      </c>
      <c r="L622" s="129">
        <v>0</v>
      </c>
      <c r="M622" s="129">
        <v>0</v>
      </c>
      <c r="N622" s="167">
        <v>0</v>
      </c>
    </row>
    <row r="623" spans="1:14" ht="33" customHeight="1" x14ac:dyDescent="0.2">
      <c r="A623" s="80" t="s">
        <v>338</v>
      </c>
      <c r="B623" s="129">
        <v>0</v>
      </c>
      <c r="C623" s="129">
        <v>0</v>
      </c>
      <c r="D623" s="129">
        <v>0</v>
      </c>
      <c r="E623" s="129">
        <v>0</v>
      </c>
      <c r="F623" s="129">
        <v>0</v>
      </c>
      <c r="G623" s="129">
        <v>0</v>
      </c>
      <c r="H623" s="129">
        <v>0</v>
      </c>
      <c r="I623" s="129">
        <v>0</v>
      </c>
      <c r="J623" s="129">
        <v>0</v>
      </c>
      <c r="K623" s="129">
        <v>0</v>
      </c>
      <c r="L623" s="129">
        <v>0</v>
      </c>
      <c r="M623" s="129">
        <v>0</v>
      </c>
      <c r="N623" s="167">
        <v>0</v>
      </c>
    </row>
    <row r="624" spans="1:14" ht="33" customHeight="1" thickBot="1" x14ac:dyDescent="0.25">
      <c r="A624" s="80" t="s">
        <v>255</v>
      </c>
      <c r="B624" s="129">
        <v>0</v>
      </c>
      <c r="C624" s="129">
        <v>0</v>
      </c>
      <c r="D624" s="129">
        <v>0</v>
      </c>
      <c r="E624" s="129">
        <v>0</v>
      </c>
      <c r="F624" s="129">
        <v>0</v>
      </c>
      <c r="G624" s="129">
        <v>0</v>
      </c>
      <c r="H624" s="129">
        <v>0</v>
      </c>
      <c r="I624" s="129">
        <v>0</v>
      </c>
      <c r="J624" s="129">
        <v>0</v>
      </c>
      <c r="K624" s="129">
        <v>0</v>
      </c>
      <c r="L624" s="129">
        <v>0</v>
      </c>
      <c r="M624" s="129">
        <v>0</v>
      </c>
      <c r="N624" s="167">
        <v>0</v>
      </c>
    </row>
    <row r="625" spans="1:14" ht="33" customHeight="1" thickBot="1" x14ac:dyDescent="0.25">
      <c r="A625" s="132" t="s">
        <v>339</v>
      </c>
      <c r="B625" s="133">
        <v>2940</v>
      </c>
      <c r="C625" s="133">
        <v>4848</v>
      </c>
      <c r="D625" s="133">
        <v>8184</v>
      </c>
      <c r="E625" s="133">
        <v>7723</v>
      </c>
      <c r="F625" s="133">
        <v>8073</v>
      </c>
      <c r="G625" s="133">
        <v>5076</v>
      </c>
      <c r="H625" s="133">
        <v>8413</v>
      </c>
      <c r="I625" s="133">
        <v>8180</v>
      </c>
      <c r="J625" s="133">
        <v>11279</v>
      </c>
      <c r="K625" s="133">
        <v>8606</v>
      </c>
      <c r="L625" s="133">
        <v>6297</v>
      </c>
      <c r="M625" s="133">
        <v>3458</v>
      </c>
      <c r="N625" s="133">
        <v>83077</v>
      </c>
    </row>
    <row r="626" spans="1:14" ht="33" customHeight="1" thickBot="1" x14ac:dyDescent="0.25">
      <c r="A626" s="81" t="s">
        <v>339</v>
      </c>
      <c r="B626" s="138">
        <v>2940</v>
      </c>
      <c r="C626" s="138">
        <v>4848</v>
      </c>
      <c r="D626" s="138">
        <v>8184</v>
      </c>
      <c r="E626" s="138">
        <v>7723</v>
      </c>
      <c r="F626" s="138">
        <v>8073</v>
      </c>
      <c r="G626" s="138">
        <v>5076</v>
      </c>
      <c r="H626" s="138">
        <v>8413</v>
      </c>
      <c r="I626" s="138">
        <v>8180</v>
      </c>
      <c r="J626" s="138">
        <v>11279</v>
      </c>
      <c r="K626" s="138">
        <v>8606</v>
      </c>
      <c r="L626" s="138">
        <v>6297</v>
      </c>
      <c r="M626" s="138">
        <v>3458</v>
      </c>
      <c r="N626" s="168">
        <v>83077</v>
      </c>
    </row>
    <row r="627" spans="1:14" ht="33" customHeight="1" thickBot="1" x14ac:dyDescent="0.25">
      <c r="A627" s="169" t="s">
        <v>250</v>
      </c>
      <c r="B627" s="141">
        <v>220595.74000000002</v>
      </c>
      <c r="C627" s="141">
        <v>201601.36</v>
      </c>
      <c r="D627" s="141">
        <v>169132.04</v>
      </c>
      <c r="E627" s="141">
        <v>174017.72999999998</v>
      </c>
      <c r="F627" s="141">
        <v>247848.84000000003</v>
      </c>
      <c r="G627" s="141">
        <v>270993.88</v>
      </c>
      <c r="H627" s="141">
        <v>277603.26999999996</v>
      </c>
      <c r="I627" s="141">
        <v>260316.25000000003</v>
      </c>
      <c r="J627" s="141">
        <v>271233.05</v>
      </c>
      <c r="K627" s="141">
        <v>267716.27</v>
      </c>
      <c r="L627" s="141">
        <v>264011.67</v>
      </c>
      <c r="M627" s="141">
        <v>218010.72</v>
      </c>
      <c r="N627" s="141">
        <v>2843080.82</v>
      </c>
    </row>
    <row r="628" spans="1:14" ht="33" customHeight="1" x14ac:dyDescent="0.2"/>
    <row r="629" spans="1:14" ht="33" customHeight="1" x14ac:dyDescent="0.3">
      <c r="A629" s="85"/>
      <c r="N629" s="174"/>
    </row>
    <row r="630" spans="1:14" ht="33" customHeight="1" x14ac:dyDescent="0.2">
      <c r="N630" s="47"/>
    </row>
    <row r="631" spans="1:14" ht="12.75" customHeight="1" x14ac:dyDescent="0.2">
      <c r="A631" s="204"/>
      <c r="B631" s="204"/>
      <c r="C631" s="204"/>
      <c r="D631" s="204"/>
      <c r="E631" s="204"/>
      <c r="F631" s="204"/>
      <c r="G631" s="204"/>
      <c r="H631" s="204"/>
      <c r="I631" s="204"/>
      <c r="J631" s="204"/>
      <c r="K631" s="204"/>
      <c r="L631" s="204"/>
      <c r="M631" s="204"/>
      <c r="N631" s="204"/>
    </row>
    <row r="632" spans="1:14" ht="12.75" customHeight="1" x14ac:dyDescent="0.2">
      <c r="A632" s="2"/>
    </row>
    <row r="635" spans="1:14" ht="12.75" customHeight="1" x14ac:dyDescent="0.25">
      <c r="N635" s="173"/>
    </row>
  </sheetData>
  <mergeCells count="8">
    <mergeCell ref="A527:N528"/>
    <mergeCell ref="A631:N631"/>
    <mergeCell ref="A2:N2"/>
    <mergeCell ref="A12:N13"/>
    <mergeCell ref="A115:N116"/>
    <mergeCell ref="A218:N219"/>
    <mergeCell ref="A321:N322"/>
    <mergeCell ref="A424:N425"/>
  </mergeCells>
  <hyperlinks>
    <hyperlink ref="A8" location="'2022'!A424" display="5 - BELGRANO CARGAS Y LOGÍSTICA S.A. - Línea Urquiza"/>
    <hyperlink ref="A7" location="'2022'!A321" display="4 - BELGRANO CARGAS Y LOGÍSTICA S.A. - Línea San Martín "/>
    <hyperlink ref="A9" location="'2022'!A527" display="6 - BELGRANO CARGAS Y LOGÍSTICA S.A. - Línea Belgrano"/>
    <hyperlink ref="A4" location="'2022'!Área_de_impresión" display="1 - FERROEXPRESO PAMPEANO S.A."/>
    <hyperlink ref="A5" location="'2022'!A115" display="2 - NUEVO CENTRAL ARGENTINO S.A."/>
    <hyperlink ref="A6" location="'2022'!A218" display="3 - FERROSUR ROCA S.A."/>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5"/>
  <sheetViews>
    <sheetView showGridLines="0" showRowColHeaders="0" showRuler="0" view="pageLayout" topLeftCell="F1" zoomScaleNormal="100" workbookViewId="0"/>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200" t="s">
        <v>212</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01" t="s">
        <v>0</v>
      </c>
      <c r="B4" s="202"/>
      <c r="C4" s="202"/>
      <c r="D4" s="203"/>
      <c r="E4" s="17"/>
      <c r="F4" s="17"/>
      <c r="G4" s="17"/>
      <c r="H4" s="17"/>
      <c r="I4" s="17"/>
      <c r="J4" s="17"/>
      <c r="K4" s="17"/>
      <c r="L4" s="17"/>
      <c r="M4" s="17"/>
      <c r="N4" s="18"/>
    </row>
    <row r="5" spans="1:14" ht="24.95" customHeight="1" thickTop="1" thickBot="1" x14ac:dyDescent="0.25">
      <c r="A5" s="201" t="s">
        <v>31</v>
      </c>
      <c r="B5" s="202"/>
      <c r="C5" s="202"/>
      <c r="D5" s="203"/>
      <c r="E5" s="17"/>
      <c r="F5" s="17"/>
      <c r="G5" s="17"/>
      <c r="H5" s="17"/>
      <c r="I5" s="17"/>
      <c r="J5" s="17"/>
      <c r="K5" s="17"/>
      <c r="L5" s="17"/>
      <c r="M5" s="17"/>
      <c r="N5" s="18"/>
    </row>
    <row r="6" spans="1:14" ht="24.95" customHeight="1" thickTop="1" thickBot="1" x14ac:dyDescent="0.25">
      <c r="A6" s="201" t="s">
        <v>50</v>
      </c>
      <c r="B6" s="202"/>
      <c r="C6" s="202"/>
      <c r="D6" s="203"/>
      <c r="E6" s="17"/>
      <c r="F6" s="17"/>
      <c r="G6" s="17"/>
      <c r="H6" s="17"/>
      <c r="I6" s="17"/>
      <c r="J6" s="17"/>
      <c r="K6" s="17"/>
      <c r="L6" s="17"/>
      <c r="M6" s="17"/>
      <c r="N6" s="18"/>
    </row>
    <row r="7" spans="1:14" ht="24.95" customHeight="1" thickTop="1" thickBot="1" x14ac:dyDescent="0.25">
      <c r="A7" s="201" t="s">
        <v>116</v>
      </c>
      <c r="B7" s="202"/>
      <c r="C7" s="202"/>
      <c r="D7" s="203"/>
      <c r="E7" s="17"/>
      <c r="F7" s="17"/>
      <c r="G7" s="17"/>
      <c r="H7" s="17"/>
      <c r="I7" s="17"/>
      <c r="J7" s="17"/>
      <c r="K7" s="17"/>
      <c r="L7" s="17"/>
      <c r="M7" s="17"/>
      <c r="N7" s="18"/>
    </row>
    <row r="8" spans="1:14" ht="24.95" customHeight="1" thickTop="1" thickBot="1" x14ac:dyDescent="0.25">
      <c r="A8" s="201" t="s">
        <v>117</v>
      </c>
      <c r="B8" s="202"/>
      <c r="C8" s="202"/>
      <c r="D8" s="203"/>
      <c r="E8" s="17"/>
      <c r="F8" s="17"/>
      <c r="G8" s="17"/>
      <c r="H8" s="17"/>
      <c r="I8" s="17"/>
      <c r="J8" s="17"/>
      <c r="K8" s="17"/>
      <c r="L8" s="17"/>
      <c r="M8" s="17"/>
      <c r="N8" s="18"/>
    </row>
    <row r="9" spans="1:14" ht="24.95" customHeight="1" thickTop="1" thickBot="1" x14ac:dyDescent="0.25">
      <c r="A9" s="201" t="s">
        <v>225</v>
      </c>
      <c r="B9" s="202"/>
      <c r="C9" s="202"/>
      <c r="D9" s="203"/>
      <c r="E9" s="17"/>
      <c r="F9" s="17"/>
      <c r="G9" s="17"/>
      <c r="H9" s="17"/>
      <c r="I9" s="17"/>
      <c r="J9" s="17"/>
      <c r="K9" s="17"/>
      <c r="L9" s="17"/>
      <c r="M9" s="17"/>
      <c r="N9" s="18"/>
    </row>
    <row r="10" spans="1:14" ht="24.95" customHeight="1" thickTop="1" thickBot="1" x14ac:dyDescent="0.25">
      <c r="A10" s="201" t="s">
        <v>90</v>
      </c>
      <c r="B10" s="202"/>
      <c r="C10" s="202"/>
      <c r="D10" s="203"/>
      <c r="E10" s="17"/>
      <c r="F10" s="17"/>
      <c r="G10" s="17"/>
      <c r="H10" s="17"/>
      <c r="I10" s="17"/>
      <c r="J10" s="17"/>
      <c r="K10" s="17"/>
      <c r="L10" s="17"/>
      <c r="M10" s="17"/>
      <c r="N10" s="18"/>
    </row>
    <row r="11" spans="1:14" ht="12.75" customHeight="1" thickTop="1" x14ac:dyDescent="0.2"/>
    <row r="12" spans="1:14" ht="12.75" customHeight="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198" t="s">
        <v>32</v>
      </c>
      <c r="B17" s="209">
        <v>3851</v>
      </c>
      <c r="C17" s="209">
        <v>4982</v>
      </c>
      <c r="D17" s="209">
        <v>31333</v>
      </c>
      <c r="E17" s="209">
        <v>35639</v>
      </c>
      <c r="F17" s="209">
        <v>34905</v>
      </c>
      <c r="G17" s="209">
        <v>18990</v>
      </c>
      <c r="H17" s="209">
        <v>26280</v>
      </c>
      <c r="I17" s="209">
        <v>18571</v>
      </c>
      <c r="J17" s="209">
        <v>20140</v>
      </c>
      <c r="K17" s="209">
        <v>33108</v>
      </c>
      <c r="L17" s="209">
        <v>27731</v>
      </c>
      <c r="M17" s="209">
        <v>22966</v>
      </c>
      <c r="N17" s="211">
        <f>SUM(B17:M17)</f>
        <v>278496</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198" t="s">
        <v>118</v>
      </c>
      <c r="B19" s="209"/>
      <c r="C19" s="209"/>
      <c r="D19" s="209"/>
      <c r="E19" s="209"/>
      <c r="F19" s="209"/>
      <c r="G19" s="209"/>
      <c r="H19" s="209"/>
      <c r="I19" s="209"/>
      <c r="J19" s="209"/>
      <c r="K19" s="209"/>
      <c r="L19" s="209"/>
      <c r="M19" s="209"/>
      <c r="N19" s="211">
        <f>SUM(B19:M19)</f>
        <v>0</v>
      </c>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198" t="s">
        <v>14</v>
      </c>
      <c r="B21" s="209">
        <v>13092</v>
      </c>
      <c r="C21" s="209">
        <v>9397</v>
      </c>
      <c r="D21" s="209">
        <v>520</v>
      </c>
      <c r="E21" s="209">
        <v>1451</v>
      </c>
      <c r="F21" s="209"/>
      <c r="G21" s="209">
        <v>1374</v>
      </c>
      <c r="H21" s="209"/>
      <c r="I21" s="209">
        <v>2047</v>
      </c>
      <c r="J21" s="209"/>
      <c r="K21" s="209"/>
      <c r="L21" s="209"/>
      <c r="M21" s="209">
        <v>7003</v>
      </c>
      <c r="N21" s="211">
        <f t="shared" ref="N21:N55" si="0">SUM(B21:M21)</f>
        <v>34884</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198" t="s">
        <v>18</v>
      </c>
      <c r="B23" s="209"/>
      <c r="C23" s="209">
        <v>25508</v>
      </c>
      <c r="D23" s="209">
        <v>138131</v>
      </c>
      <c r="E23" s="209">
        <v>69172</v>
      </c>
      <c r="F23" s="209">
        <v>53290</v>
      </c>
      <c r="G23" s="209">
        <v>52508</v>
      </c>
      <c r="H23" s="209">
        <v>76255</v>
      </c>
      <c r="I23" s="209">
        <v>55045</v>
      </c>
      <c r="J23" s="209">
        <v>76116</v>
      </c>
      <c r="K23" s="209">
        <v>74985</v>
      </c>
      <c r="L23" s="209">
        <v>44199</v>
      </c>
      <c r="M23" s="209">
        <v>6265</v>
      </c>
      <c r="N23" s="211">
        <f t="shared" si="0"/>
        <v>671474</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198" t="s">
        <v>24</v>
      </c>
      <c r="B25" s="209">
        <v>15513</v>
      </c>
      <c r="C25" s="209">
        <v>13157</v>
      </c>
      <c r="D25" s="209">
        <v>27761</v>
      </c>
      <c r="E25" s="209">
        <v>35472</v>
      </c>
      <c r="F25" s="209">
        <v>40090</v>
      </c>
      <c r="G25" s="209">
        <v>11781</v>
      </c>
      <c r="H25" s="209">
        <v>19030</v>
      </c>
      <c r="I25" s="209">
        <v>16112</v>
      </c>
      <c r="J25" s="209"/>
      <c r="K25" s="209">
        <v>26400</v>
      </c>
      <c r="L25" s="209">
        <v>20084</v>
      </c>
      <c r="M25" s="209">
        <v>21079</v>
      </c>
      <c r="N25" s="211">
        <f t="shared" si="0"/>
        <v>246479</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198" t="s">
        <v>15</v>
      </c>
      <c r="B27" s="209">
        <v>3748</v>
      </c>
      <c r="C27" s="209"/>
      <c r="D27" s="209">
        <v>58931</v>
      </c>
      <c r="E27" s="209">
        <v>128689</v>
      </c>
      <c r="F27" s="209">
        <v>109832</v>
      </c>
      <c r="G27" s="209">
        <v>44097</v>
      </c>
      <c r="H27" s="209">
        <v>37530</v>
      </c>
      <c r="I27" s="209">
        <v>17884</v>
      </c>
      <c r="J27" s="209">
        <v>9612</v>
      </c>
      <c r="K27" s="209">
        <v>8201</v>
      </c>
      <c r="L27" s="209">
        <v>3513</v>
      </c>
      <c r="M27" s="209">
        <v>241</v>
      </c>
      <c r="N27" s="211">
        <f t="shared" si="0"/>
        <v>422278</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198" t="s">
        <v>25</v>
      </c>
      <c r="B29" s="209">
        <v>3689</v>
      </c>
      <c r="C29" s="209">
        <v>8075</v>
      </c>
      <c r="D29" s="209">
        <v>10727</v>
      </c>
      <c r="E29" s="209">
        <v>5933</v>
      </c>
      <c r="F29" s="209">
        <v>4693</v>
      </c>
      <c r="G29" s="209">
        <v>12283</v>
      </c>
      <c r="H29" s="209">
        <v>12211</v>
      </c>
      <c r="I29" s="209">
        <v>6571</v>
      </c>
      <c r="J29" s="209">
        <v>4811</v>
      </c>
      <c r="K29" s="209">
        <v>13722</v>
      </c>
      <c r="L29" s="209">
        <v>9427</v>
      </c>
      <c r="M29" s="209">
        <v>2738</v>
      </c>
      <c r="N29" s="211">
        <f t="shared" si="0"/>
        <v>94880</v>
      </c>
    </row>
    <row r="30" spans="1:14" ht="12.75" customHeight="1" thickBot="1" x14ac:dyDescent="0.25">
      <c r="A30" s="199"/>
      <c r="B30" s="210"/>
      <c r="C30" s="210"/>
      <c r="D30" s="210"/>
      <c r="E30" s="210"/>
      <c r="F30" s="210"/>
      <c r="G30" s="210"/>
      <c r="H30" s="210"/>
      <c r="I30" s="210"/>
      <c r="J30" s="210"/>
      <c r="K30" s="210"/>
      <c r="L30" s="210"/>
      <c r="M30" s="210"/>
      <c r="N30" s="212"/>
    </row>
    <row r="31" spans="1:14" ht="12.75" customHeight="1" x14ac:dyDescent="0.2">
      <c r="A31" s="198" t="s">
        <v>19</v>
      </c>
      <c r="B31" s="209"/>
      <c r="C31" s="209">
        <v>48</v>
      </c>
      <c r="D31" s="209">
        <v>305</v>
      </c>
      <c r="E31" s="209">
        <v>527</v>
      </c>
      <c r="F31" s="209">
        <v>20317</v>
      </c>
      <c r="G31" s="209">
        <v>23705</v>
      </c>
      <c r="H31" s="209">
        <v>11256</v>
      </c>
      <c r="I31" s="209">
        <v>8799</v>
      </c>
      <c r="J31" s="209">
        <v>9284</v>
      </c>
      <c r="K31" s="209">
        <v>1384</v>
      </c>
      <c r="L31" s="209">
        <v>2045</v>
      </c>
      <c r="M31" s="209"/>
      <c r="N31" s="211">
        <f t="shared" si="0"/>
        <v>77670</v>
      </c>
    </row>
    <row r="32" spans="1:14" ht="12.75" customHeight="1" thickBot="1" x14ac:dyDescent="0.25">
      <c r="A32" s="199"/>
      <c r="B32" s="210"/>
      <c r="C32" s="210"/>
      <c r="D32" s="210"/>
      <c r="E32" s="210"/>
      <c r="F32" s="210"/>
      <c r="G32" s="210"/>
      <c r="H32" s="210"/>
      <c r="I32" s="210"/>
      <c r="J32" s="210"/>
      <c r="K32" s="210"/>
      <c r="L32" s="210"/>
      <c r="M32" s="210"/>
      <c r="N32" s="212"/>
    </row>
    <row r="33" spans="1:14" ht="12.75" customHeight="1" x14ac:dyDescent="0.2">
      <c r="A33" s="198" t="s">
        <v>23</v>
      </c>
      <c r="B33" s="209">
        <v>41352</v>
      </c>
      <c r="C33" s="209">
        <v>372</v>
      </c>
      <c r="D33" s="209"/>
      <c r="E33" s="209"/>
      <c r="F33" s="209"/>
      <c r="G33" s="209">
        <v>34354</v>
      </c>
      <c r="H33" s="209">
        <v>30185</v>
      </c>
      <c r="I33" s="209">
        <v>70404</v>
      </c>
      <c r="J33" s="209">
        <v>55385</v>
      </c>
      <c r="K33" s="209">
        <v>21604</v>
      </c>
      <c r="L33" s="209">
        <v>32122</v>
      </c>
      <c r="M33" s="209">
        <v>2829</v>
      </c>
      <c r="N33" s="211">
        <f t="shared" si="0"/>
        <v>288607</v>
      </c>
    </row>
    <row r="34" spans="1:14" ht="12.75" customHeight="1" thickBot="1" x14ac:dyDescent="0.25">
      <c r="A34" s="199"/>
      <c r="B34" s="210"/>
      <c r="C34" s="210"/>
      <c r="D34" s="210"/>
      <c r="E34" s="210"/>
      <c r="F34" s="210"/>
      <c r="G34" s="210"/>
      <c r="H34" s="210"/>
      <c r="I34" s="210"/>
      <c r="J34" s="210"/>
      <c r="K34" s="210"/>
      <c r="L34" s="210"/>
      <c r="M34" s="210"/>
      <c r="N34" s="212"/>
    </row>
    <row r="35" spans="1:14" ht="12.75" customHeight="1" x14ac:dyDescent="0.2">
      <c r="A35" s="198" t="s">
        <v>26</v>
      </c>
      <c r="B35" s="209"/>
      <c r="C35" s="209"/>
      <c r="D35" s="209"/>
      <c r="E35" s="209"/>
      <c r="F35" s="209"/>
      <c r="G35" s="209"/>
      <c r="H35" s="209"/>
      <c r="I35" s="209"/>
      <c r="J35" s="209">
        <v>10088</v>
      </c>
      <c r="K35" s="209">
        <v>5809</v>
      </c>
      <c r="L35" s="209"/>
      <c r="M35" s="209"/>
      <c r="N35" s="211">
        <f t="shared" si="0"/>
        <v>15897</v>
      </c>
    </row>
    <row r="36" spans="1:14" ht="12.75" customHeight="1" thickBot="1" x14ac:dyDescent="0.25">
      <c r="A36" s="199"/>
      <c r="B36" s="210"/>
      <c r="C36" s="210"/>
      <c r="D36" s="210"/>
      <c r="E36" s="210"/>
      <c r="F36" s="210"/>
      <c r="G36" s="210"/>
      <c r="H36" s="210"/>
      <c r="I36" s="210"/>
      <c r="J36" s="210"/>
      <c r="K36" s="210"/>
      <c r="L36" s="210"/>
      <c r="M36" s="210"/>
      <c r="N36" s="212"/>
    </row>
    <row r="37" spans="1:14" ht="12.75" customHeight="1" x14ac:dyDescent="0.2">
      <c r="A37" s="198" t="s">
        <v>17</v>
      </c>
      <c r="B37" s="209"/>
      <c r="C37" s="209"/>
      <c r="D37" s="209"/>
      <c r="E37" s="209">
        <v>1484</v>
      </c>
      <c r="F37" s="209">
        <v>12923</v>
      </c>
      <c r="G37" s="209">
        <v>3083</v>
      </c>
      <c r="H37" s="209">
        <v>1653</v>
      </c>
      <c r="I37" s="209">
        <v>874</v>
      </c>
      <c r="J37" s="209"/>
      <c r="K37" s="209"/>
      <c r="L37" s="209"/>
      <c r="M37" s="209"/>
      <c r="N37" s="211">
        <f t="shared" si="0"/>
        <v>20017</v>
      </c>
    </row>
    <row r="38" spans="1:14" ht="12.75" customHeight="1" thickBot="1" x14ac:dyDescent="0.25">
      <c r="A38" s="199"/>
      <c r="B38" s="210"/>
      <c r="C38" s="210"/>
      <c r="D38" s="210"/>
      <c r="E38" s="210"/>
      <c r="F38" s="210"/>
      <c r="G38" s="210"/>
      <c r="H38" s="210"/>
      <c r="I38" s="210"/>
      <c r="J38" s="210"/>
      <c r="K38" s="210"/>
      <c r="L38" s="210"/>
      <c r="M38" s="210"/>
      <c r="N38" s="212"/>
    </row>
    <row r="39" spans="1:14" ht="12.75" customHeight="1" x14ac:dyDescent="0.2">
      <c r="A39" s="198" t="s">
        <v>16</v>
      </c>
      <c r="B39" s="209">
        <v>100987</v>
      </c>
      <c r="C39" s="209">
        <v>78495</v>
      </c>
      <c r="D39" s="209"/>
      <c r="E39" s="209">
        <v>6249</v>
      </c>
      <c r="F39" s="209">
        <v>8731</v>
      </c>
      <c r="G39" s="209">
        <v>14007</v>
      </c>
      <c r="H39" s="209">
        <v>8793</v>
      </c>
      <c r="I39" s="209">
        <v>10376</v>
      </c>
      <c r="J39" s="209">
        <v>14192</v>
      </c>
      <c r="K39" s="209">
        <v>14659</v>
      </c>
      <c r="L39" s="209">
        <v>10276</v>
      </c>
      <c r="M39" s="209">
        <v>228825</v>
      </c>
      <c r="N39" s="211">
        <f t="shared" si="0"/>
        <v>495590</v>
      </c>
    </row>
    <row r="40" spans="1:14" ht="12.75" customHeight="1" thickBot="1" x14ac:dyDescent="0.25">
      <c r="A40" s="199"/>
      <c r="B40" s="210"/>
      <c r="C40" s="210"/>
      <c r="D40" s="210"/>
      <c r="E40" s="210"/>
      <c r="F40" s="210"/>
      <c r="G40" s="210"/>
      <c r="H40" s="210"/>
      <c r="I40" s="210"/>
      <c r="J40" s="210"/>
      <c r="K40" s="210"/>
      <c r="L40" s="210"/>
      <c r="M40" s="210"/>
      <c r="N40" s="212"/>
    </row>
    <row r="41" spans="1:14" ht="12.75" customHeight="1" x14ac:dyDescent="0.2">
      <c r="A41" s="198" t="s">
        <v>40</v>
      </c>
      <c r="B41" s="209">
        <v>1926</v>
      </c>
      <c r="C41" s="209">
        <v>986</v>
      </c>
      <c r="D41" s="209">
        <v>712</v>
      </c>
      <c r="E41" s="209">
        <v>4802</v>
      </c>
      <c r="F41" s="209">
        <v>7679</v>
      </c>
      <c r="G41" s="209">
        <v>12341</v>
      </c>
      <c r="H41" s="209">
        <v>19723</v>
      </c>
      <c r="I41" s="209">
        <v>11247</v>
      </c>
      <c r="J41" s="209">
        <v>5814</v>
      </c>
      <c r="K41" s="209">
        <v>6144</v>
      </c>
      <c r="L41" s="209">
        <v>4501</v>
      </c>
      <c r="M41" s="209">
        <v>409</v>
      </c>
      <c r="N41" s="211">
        <f t="shared" si="0"/>
        <v>76284</v>
      </c>
    </row>
    <row r="42" spans="1:14" ht="12.75" customHeight="1" thickBot="1" x14ac:dyDescent="0.25">
      <c r="A42" s="199"/>
      <c r="B42" s="210"/>
      <c r="C42" s="210"/>
      <c r="D42" s="210"/>
      <c r="E42" s="210"/>
      <c r="F42" s="210"/>
      <c r="G42" s="210"/>
      <c r="H42" s="210"/>
      <c r="I42" s="210"/>
      <c r="J42" s="210"/>
      <c r="K42" s="210"/>
      <c r="L42" s="210"/>
      <c r="M42" s="210"/>
      <c r="N42" s="212"/>
    </row>
    <row r="43" spans="1:14" ht="12.75" customHeight="1" x14ac:dyDescent="0.2">
      <c r="A43" s="198" t="s">
        <v>35</v>
      </c>
      <c r="B43" s="209"/>
      <c r="C43" s="209"/>
      <c r="D43" s="209"/>
      <c r="E43" s="209"/>
      <c r="F43" s="209"/>
      <c r="G43" s="209"/>
      <c r="H43" s="209"/>
      <c r="I43" s="209"/>
      <c r="J43" s="209"/>
      <c r="K43" s="209"/>
      <c r="L43" s="209"/>
      <c r="M43" s="209"/>
      <c r="N43" s="211">
        <f t="shared" si="0"/>
        <v>0</v>
      </c>
    </row>
    <row r="44" spans="1:14" ht="12.75" customHeight="1" thickBot="1" x14ac:dyDescent="0.25">
      <c r="A44" s="199"/>
      <c r="B44" s="210"/>
      <c r="C44" s="210"/>
      <c r="D44" s="210"/>
      <c r="E44" s="210"/>
      <c r="F44" s="210"/>
      <c r="G44" s="210"/>
      <c r="H44" s="210"/>
      <c r="I44" s="210"/>
      <c r="J44" s="210"/>
      <c r="K44" s="210"/>
      <c r="L44" s="210"/>
      <c r="M44" s="210"/>
      <c r="N44" s="212"/>
    </row>
    <row r="45" spans="1:14" ht="12.75" customHeight="1" x14ac:dyDescent="0.2">
      <c r="A45" s="198" t="s">
        <v>119</v>
      </c>
      <c r="B45" s="209">
        <v>4523</v>
      </c>
      <c r="C45" s="209">
        <v>3066</v>
      </c>
      <c r="D45" s="209">
        <v>1733</v>
      </c>
      <c r="E45" s="209">
        <v>2524</v>
      </c>
      <c r="F45" s="209">
        <v>4091</v>
      </c>
      <c r="G45" s="209">
        <v>3686</v>
      </c>
      <c r="H45" s="209">
        <v>2682</v>
      </c>
      <c r="I45" s="209">
        <v>4634</v>
      </c>
      <c r="J45" s="209">
        <v>7961</v>
      </c>
      <c r="K45" s="209">
        <v>8890</v>
      </c>
      <c r="L45" s="209">
        <v>9044</v>
      </c>
      <c r="M45" s="209">
        <v>7212</v>
      </c>
      <c r="N45" s="211">
        <f t="shared" si="0"/>
        <v>60046</v>
      </c>
    </row>
    <row r="46" spans="1:14" ht="12.75" customHeight="1" thickBot="1" x14ac:dyDescent="0.25">
      <c r="A46" s="199"/>
      <c r="B46" s="210"/>
      <c r="C46" s="210"/>
      <c r="D46" s="210"/>
      <c r="E46" s="210"/>
      <c r="F46" s="210"/>
      <c r="G46" s="210"/>
      <c r="H46" s="210"/>
      <c r="I46" s="210"/>
      <c r="J46" s="210"/>
      <c r="K46" s="210"/>
      <c r="L46" s="210"/>
      <c r="M46" s="210"/>
      <c r="N46" s="212"/>
    </row>
    <row r="47" spans="1:14" ht="12.75" customHeight="1" x14ac:dyDescent="0.2">
      <c r="A47" s="198" t="s">
        <v>106</v>
      </c>
      <c r="B47" s="209">
        <v>2545</v>
      </c>
      <c r="C47" s="209">
        <v>6026</v>
      </c>
      <c r="D47" s="209">
        <v>7200</v>
      </c>
      <c r="E47" s="209">
        <v>7242</v>
      </c>
      <c r="F47" s="209">
        <v>8825</v>
      </c>
      <c r="G47" s="209">
        <v>6484</v>
      </c>
      <c r="H47" s="209">
        <v>7209</v>
      </c>
      <c r="I47" s="209">
        <v>6866</v>
      </c>
      <c r="J47" s="209">
        <v>7666</v>
      </c>
      <c r="K47" s="209">
        <v>8128</v>
      </c>
      <c r="L47" s="209">
        <v>7282</v>
      </c>
      <c r="M47" s="209">
        <v>7617</v>
      </c>
      <c r="N47" s="211">
        <f t="shared" si="0"/>
        <v>83090</v>
      </c>
    </row>
    <row r="48" spans="1:14"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198" t="s">
        <v>127</v>
      </c>
      <c r="B49" s="209">
        <v>427</v>
      </c>
      <c r="C49" s="209"/>
      <c r="D49" s="209">
        <v>23764</v>
      </c>
      <c r="E49" s="209"/>
      <c r="F49" s="209"/>
      <c r="G49" s="209"/>
      <c r="H49" s="209"/>
      <c r="I49" s="209"/>
      <c r="J49" s="209"/>
      <c r="K49" s="209">
        <v>288</v>
      </c>
      <c r="L49" s="209"/>
      <c r="M49" s="209"/>
      <c r="N49" s="211">
        <f t="shared" si="0"/>
        <v>24479</v>
      </c>
    </row>
    <row r="50" spans="1:14" ht="12.75" customHeight="1" thickBot="1" x14ac:dyDescent="0.25">
      <c r="A50" s="199"/>
      <c r="B50" s="210"/>
      <c r="C50" s="210"/>
      <c r="D50" s="210"/>
      <c r="E50" s="210"/>
      <c r="F50" s="210"/>
      <c r="G50" s="210"/>
      <c r="H50" s="210"/>
      <c r="I50" s="210"/>
      <c r="J50" s="210"/>
      <c r="K50" s="210"/>
      <c r="L50" s="210"/>
      <c r="M50" s="210"/>
      <c r="N50" s="212"/>
    </row>
    <row r="51" spans="1:14" ht="12.75" customHeight="1" x14ac:dyDescent="0.2">
      <c r="A51" s="198" t="s">
        <v>126</v>
      </c>
      <c r="B51" s="209"/>
      <c r="C51" s="209">
        <v>82</v>
      </c>
      <c r="D51" s="209">
        <v>85</v>
      </c>
      <c r="E51" s="209">
        <v>276</v>
      </c>
      <c r="F51" s="209"/>
      <c r="G51" s="209">
        <v>80</v>
      </c>
      <c r="H51" s="209"/>
      <c r="I51" s="209">
        <v>363</v>
      </c>
      <c r="J51" s="209">
        <v>196</v>
      </c>
      <c r="K51" s="209">
        <v>101</v>
      </c>
      <c r="L51" s="209"/>
      <c r="M51" s="209"/>
      <c r="N51" s="211">
        <f t="shared" si="0"/>
        <v>1183</v>
      </c>
    </row>
    <row r="52" spans="1:14" ht="12.75" customHeight="1" thickBot="1" x14ac:dyDescent="0.25">
      <c r="A52" s="199"/>
      <c r="B52" s="210"/>
      <c r="C52" s="210"/>
      <c r="D52" s="210"/>
      <c r="E52" s="210"/>
      <c r="F52" s="210"/>
      <c r="G52" s="210"/>
      <c r="H52" s="210"/>
      <c r="I52" s="210"/>
      <c r="J52" s="210"/>
      <c r="K52" s="210"/>
      <c r="L52" s="210"/>
      <c r="M52" s="210"/>
      <c r="N52" s="212"/>
    </row>
    <row r="53" spans="1:14" ht="12.75" customHeight="1" x14ac:dyDescent="0.2">
      <c r="A53" s="198" t="s">
        <v>125</v>
      </c>
      <c r="B53" s="209"/>
      <c r="C53" s="209">
        <v>294</v>
      </c>
      <c r="D53" s="209"/>
      <c r="E53" s="209"/>
      <c r="F53" s="209">
        <v>1244</v>
      </c>
      <c r="G53" s="209">
        <v>2595</v>
      </c>
      <c r="H53" s="209">
        <v>1144</v>
      </c>
      <c r="I53" s="209"/>
      <c r="J53" s="209"/>
      <c r="K53" s="209"/>
      <c r="L53" s="209"/>
      <c r="M53" s="209"/>
      <c r="N53" s="211">
        <f t="shared" si="0"/>
        <v>5277</v>
      </c>
    </row>
    <row r="54" spans="1:14" ht="12.75" customHeight="1" thickBot="1" x14ac:dyDescent="0.25">
      <c r="A54" s="199"/>
      <c r="B54" s="210"/>
      <c r="C54" s="210"/>
      <c r="D54" s="210"/>
      <c r="E54" s="210"/>
      <c r="F54" s="210"/>
      <c r="G54" s="210"/>
      <c r="H54" s="210"/>
      <c r="I54" s="210"/>
      <c r="J54" s="210"/>
      <c r="K54" s="210"/>
      <c r="L54" s="210"/>
      <c r="M54" s="210"/>
      <c r="N54" s="212"/>
    </row>
    <row r="55" spans="1:14" ht="12.75" customHeight="1" x14ac:dyDescent="0.2">
      <c r="A55" s="198" t="s">
        <v>38</v>
      </c>
      <c r="B55" s="209"/>
      <c r="C55" s="209">
        <v>189</v>
      </c>
      <c r="D55" s="209">
        <v>735</v>
      </c>
      <c r="E55" s="209">
        <v>1717</v>
      </c>
      <c r="F55" s="209">
        <v>195</v>
      </c>
      <c r="G55" s="209">
        <v>253</v>
      </c>
      <c r="H55" s="209">
        <v>139</v>
      </c>
      <c r="I55" s="209">
        <v>130</v>
      </c>
      <c r="J55" s="209">
        <v>239</v>
      </c>
      <c r="K55" s="209">
        <v>244</v>
      </c>
      <c r="L55" s="209">
        <v>314</v>
      </c>
      <c r="M55" s="209">
        <v>23</v>
      </c>
      <c r="N55" s="211">
        <f t="shared" si="0"/>
        <v>4178</v>
      </c>
    </row>
    <row r="56" spans="1:14" ht="12.75" customHeight="1" thickBot="1" x14ac:dyDescent="0.25">
      <c r="A56" s="199"/>
      <c r="B56" s="210"/>
      <c r="C56" s="210"/>
      <c r="D56" s="210"/>
      <c r="E56" s="210"/>
      <c r="F56" s="210"/>
      <c r="G56" s="210"/>
      <c r="H56" s="210"/>
      <c r="I56" s="210"/>
      <c r="J56" s="210"/>
      <c r="K56" s="210"/>
      <c r="L56" s="210"/>
      <c r="M56" s="210"/>
      <c r="N56" s="212"/>
    </row>
    <row r="57" spans="1:14" ht="12.75" customHeight="1" x14ac:dyDescent="0.2">
      <c r="A57" s="198" t="s">
        <v>60</v>
      </c>
      <c r="B57" s="209"/>
      <c r="C57" s="209"/>
      <c r="D57" s="209"/>
      <c r="E57" s="209">
        <v>653</v>
      </c>
      <c r="F57" s="209"/>
      <c r="G57" s="209"/>
      <c r="H57" s="209"/>
      <c r="I57" s="209">
        <v>440</v>
      </c>
      <c r="J57" s="209">
        <v>441</v>
      </c>
      <c r="K57" s="209">
        <v>95</v>
      </c>
      <c r="L57" s="209"/>
      <c r="M57" s="209">
        <v>90</v>
      </c>
      <c r="N57" s="211">
        <f>SUM(B57:M57)</f>
        <v>1719</v>
      </c>
    </row>
    <row r="58" spans="1:14" ht="12.75" customHeight="1" thickBot="1" x14ac:dyDescent="0.25">
      <c r="A58" s="199"/>
      <c r="B58" s="210"/>
      <c r="C58" s="210"/>
      <c r="D58" s="210"/>
      <c r="E58" s="210"/>
      <c r="F58" s="210"/>
      <c r="G58" s="210"/>
      <c r="H58" s="210"/>
      <c r="I58" s="210"/>
      <c r="J58" s="210"/>
      <c r="K58" s="210"/>
      <c r="L58" s="210"/>
      <c r="M58" s="210"/>
      <c r="N58" s="212"/>
    </row>
    <row r="59" spans="1:14" ht="12.75" customHeight="1" x14ac:dyDescent="0.2">
      <c r="A59" s="205" t="s">
        <v>13</v>
      </c>
      <c r="B59" s="194">
        <f t="shared" ref="B59:M59" si="1">SUM(B17:B57)</f>
        <v>191653</v>
      </c>
      <c r="C59" s="194">
        <f t="shared" si="1"/>
        <v>150677</v>
      </c>
      <c r="D59" s="194">
        <f t="shared" si="1"/>
        <v>301937</v>
      </c>
      <c r="E59" s="194">
        <f t="shared" si="1"/>
        <v>301830</v>
      </c>
      <c r="F59" s="194">
        <f t="shared" si="1"/>
        <v>306815</v>
      </c>
      <c r="G59" s="194">
        <f t="shared" si="1"/>
        <v>241621</v>
      </c>
      <c r="H59" s="194">
        <f t="shared" si="1"/>
        <v>254090</v>
      </c>
      <c r="I59" s="194">
        <f t="shared" si="1"/>
        <v>230363</v>
      </c>
      <c r="J59" s="194">
        <f t="shared" si="1"/>
        <v>221945</v>
      </c>
      <c r="K59" s="194">
        <f t="shared" si="1"/>
        <v>223762</v>
      </c>
      <c r="L59" s="194">
        <f t="shared" si="1"/>
        <v>170538</v>
      </c>
      <c r="M59" s="194">
        <f t="shared" si="1"/>
        <v>307297</v>
      </c>
      <c r="N59" s="194">
        <f>SUM(N17:N58)</f>
        <v>2902528</v>
      </c>
    </row>
    <row r="60" spans="1:14" ht="12.75" customHeight="1" thickBot="1" x14ac:dyDescent="0.25">
      <c r="A60" s="206"/>
      <c r="B60" s="195"/>
      <c r="C60" s="195"/>
      <c r="D60" s="195"/>
      <c r="E60" s="195"/>
      <c r="F60" s="195"/>
      <c r="G60" s="195"/>
      <c r="H60" s="195"/>
      <c r="I60" s="195"/>
      <c r="J60" s="195"/>
      <c r="K60" s="195"/>
      <c r="L60" s="195"/>
      <c r="M60" s="195"/>
      <c r="N60" s="195"/>
    </row>
    <row r="61" spans="1:14" ht="12.75" customHeight="1" x14ac:dyDescent="0.2"/>
    <row r="62" spans="1:14" ht="12.75" customHeight="1" x14ac:dyDescent="0.2"/>
    <row r="63" spans="1:14" ht="12.75" customHeight="1" x14ac:dyDescent="0.2"/>
    <row r="64" spans="1:14" s="10" customFormat="1" ht="24.95" customHeight="1" x14ac:dyDescent="0.2">
      <c r="A64" s="204" t="s">
        <v>189</v>
      </c>
      <c r="B64" s="204"/>
      <c r="C64" s="204"/>
      <c r="D64" s="204"/>
      <c r="E64" s="204"/>
      <c r="F64" s="204"/>
      <c r="G64" s="204"/>
      <c r="H64" s="204"/>
      <c r="I64" s="204"/>
      <c r="J64" s="204"/>
      <c r="K64" s="204"/>
      <c r="L64" s="204"/>
      <c r="M64" s="204"/>
      <c r="N64" s="204"/>
    </row>
    <row r="65" spans="1:14" ht="12.75" customHeight="1" thickBot="1" x14ac:dyDescent="0.25">
      <c r="A65" s="20"/>
      <c r="F65" s="4"/>
    </row>
    <row r="66" spans="1:14" ht="12.75" customHeight="1" x14ac:dyDescent="0.2">
      <c r="A66" s="198"/>
      <c r="B66" s="198" t="s">
        <v>1</v>
      </c>
      <c r="C66" s="198" t="s">
        <v>2</v>
      </c>
      <c r="D66" s="198" t="s">
        <v>3</v>
      </c>
      <c r="E66" s="198" t="s">
        <v>4</v>
      </c>
      <c r="F66" s="198" t="s">
        <v>5</v>
      </c>
      <c r="G66" s="198" t="s">
        <v>6</v>
      </c>
      <c r="H66" s="198" t="s">
        <v>7</v>
      </c>
      <c r="I66" s="198" t="s">
        <v>8</v>
      </c>
      <c r="J66" s="198" t="s">
        <v>9</v>
      </c>
      <c r="K66" s="198" t="s">
        <v>10</v>
      </c>
      <c r="L66" s="198" t="s">
        <v>11</v>
      </c>
      <c r="M66" s="198" t="s">
        <v>12</v>
      </c>
      <c r="N66" s="196" t="s">
        <v>13</v>
      </c>
    </row>
    <row r="67" spans="1:14" ht="12.75" customHeight="1" thickBot="1" x14ac:dyDescent="0.25">
      <c r="A67" s="199"/>
      <c r="B67" s="199"/>
      <c r="C67" s="199"/>
      <c r="D67" s="199"/>
      <c r="E67" s="199"/>
      <c r="F67" s="199"/>
      <c r="G67" s="199"/>
      <c r="H67" s="199"/>
      <c r="I67" s="199"/>
      <c r="J67" s="199"/>
      <c r="K67" s="199"/>
      <c r="L67" s="199"/>
      <c r="M67" s="199"/>
      <c r="N67" s="197"/>
    </row>
    <row r="68" spans="1:14" ht="12.75" customHeight="1" x14ac:dyDescent="0.2">
      <c r="A68" s="198" t="s">
        <v>125</v>
      </c>
      <c r="B68" s="209">
        <v>12436</v>
      </c>
      <c r="C68" s="209">
        <v>8031</v>
      </c>
      <c r="D68" s="209">
        <v>6511</v>
      </c>
      <c r="E68" s="209">
        <v>12101</v>
      </c>
      <c r="F68" s="209">
        <v>14821</v>
      </c>
      <c r="G68" s="209">
        <v>15288</v>
      </c>
      <c r="H68" s="209">
        <v>20789</v>
      </c>
      <c r="I68" s="209">
        <v>16636</v>
      </c>
      <c r="J68" s="209">
        <v>17947</v>
      </c>
      <c r="K68" s="209">
        <v>11126</v>
      </c>
      <c r="L68" s="209">
        <v>5112</v>
      </c>
      <c r="M68" s="209">
        <v>12168</v>
      </c>
      <c r="N68" s="211">
        <f t="shared" ref="N68:N112" si="2">SUM(B68:M68)</f>
        <v>152966</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33</v>
      </c>
      <c r="B70" s="209">
        <v>3464</v>
      </c>
      <c r="C70" s="209">
        <v>2169</v>
      </c>
      <c r="D70" s="209">
        <v>994</v>
      </c>
      <c r="E70" s="209">
        <v>2588</v>
      </c>
      <c r="F70" s="209">
        <v>3268</v>
      </c>
      <c r="G70" s="209">
        <v>2820</v>
      </c>
      <c r="H70" s="209">
        <v>15461</v>
      </c>
      <c r="I70" s="209">
        <v>21406</v>
      </c>
      <c r="J70" s="209">
        <v>8764</v>
      </c>
      <c r="K70" s="209">
        <v>6746</v>
      </c>
      <c r="L70" s="209">
        <v>5006</v>
      </c>
      <c r="M70" s="209">
        <v>3714</v>
      </c>
      <c r="N70" s="211">
        <f t="shared" si="2"/>
        <v>76400</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145</v>
      </c>
      <c r="B72" s="209">
        <v>88471</v>
      </c>
      <c r="C72" s="209">
        <v>35882</v>
      </c>
      <c r="D72" s="209">
        <v>58052</v>
      </c>
      <c r="E72" s="209">
        <v>112266</v>
      </c>
      <c r="F72" s="209">
        <v>162017</v>
      </c>
      <c r="G72" s="209">
        <v>134787</v>
      </c>
      <c r="H72" s="209">
        <v>175503</v>
      </c>
      <c r="I72" s="209">
        <v>175348</v>
      </c>
      <c r="J72" s="209">
        <v>167086</v>
      </c>
      <c r="K72" s="209">
        <v>162791</v>
      </c>
      <c r="L72" s="209">
        <v>162162</v>
      </c>
      <c r="M72" s="209">
        <v>116287</v>
      </c>
      <c r="N72" s="211">
        <f t="shared" si="2"/>
        <v>1550652</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43</v>
      </c>
      <c r="B74" s="209">
        <v>32642</v>
      </c>
      <c r="C74" s="209">
        <v>61883</v>
      </c>
      <c r="D74" s="209">
        <v>106691</v>
      </c>
      <c r="E74" s="209">
        <v>149145</v>
      </c>
      <c r="F74" s="209">
        <v>169788</v>
      </c>
      <c r="G74" s="209">
        <v>173909</v>
      </c>
      <c r="H74" s="209">
        <v>99227</v>
      </c>
      <c r="I74" s="209">
        <v>68974</v>
      </c>
      <c r="J74" s="209">
        <v>69643</v>
      </c>
      <c r="K74" s="209">
        <v>68684</v>
      </c>
      <c r="L74" s="209">
        <v>44398</v>
      </c>
      <c r="M74" s="209">
        <v>96698</v>
      </c>
      <c r="N74" s="211">
        <f t="shared" si="2"/>
        <v>1141682</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35</v>
      </c>
      <c r="B76" s="209">
        <v>612</v>
      </c>
      <c r="C76" s="209">
        <v>810</v>
      </c>
      <c r="D76" s="209">
        <v>1772</v>
      </c>
      <c r="E76" s="209">
        <v>3146</v>
      </c>
      <c r="F76" s="209">
        <v>3179</v>
      </c>
      <c r="G76" s="209">
        <v>2281</v>
      </c>
      <c r="H76" s="209">
        <v>3124</v>
      </c>
      <c r="I76" s="209">
        <v>2149</v>
      </c>
      <c r="J76" s="209">
        <v>2179</v>
      </c>
      <c r="K76" s="209">
        <v>2123</v>
      </c>
      <c r="L76" s="209">
        <v>1974</v>
      </c>
      <c r="M76" s="209">
        <v>1194</v>
      </c>
      <c r="N76" s="211">
        <f t="shared" si="2"/>
        <v>24543</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156</v>
      </c>
      <c r="B78" s="209">
        <v>1531</v>
      </c>
      <c r="C78" s="209">
        <v>3033</v>
      </c>
      <c r="D78" s="209">
        <v>1509</v>
      </c>
      <c r="E78" s="209">
        <v>1536</v>
      </c>
      <c r="F78" s="209">
        <v>1509</v>
      </c>
      <c r="G78" s="209">
        <v>1506</v>
      </c>
      <c r="H78" s="209">
        <v>1444</v>
      </c>
      <c r="I78" s="209">
        <v>1509</v>
      </c>
      <c r="J78" s="209">
        <v>1510</v>
      </c>
      <c r="K78" s="209">
        <v>7058</v>
      </c>
      <c r="L78" s="209">
        <v>5945</v>
      </c>
      <c r="M78" s="209">
        <v>2592</v>
      </c>
      <c r="N78" s="211">
        <f t="shared" si="2"/>
        <v>30682</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56</v>
      </c>
      <c r="B80" s="209">
        <v>6095</v>
      </c>
      <c r="C80" s="209">
        <v>7320</v>
      </c>
      <c r="D80" s="209">
        <v>10472</v>
      </c>
      <c r="E80" s="209">
        <v>5634</v>
      </c>
      <c r="F80" s="209">
        <v>26104</v>
      </c>
      <c r="G80" s="209">
        <v>31654</v>
      </c>
      <c r="H80" s="209">
        <v>39071</v>
      </c>
      <c r="I80" s="209">
        <v>29008</v>
      </c>
      <c r="J80" s="209">
        <v>31007</v>
      </c>
      <c r="K80" s="209">
        <v>25242</v>
      </c>
      <c r="L80" s="209">
        <v>21530</v>
      </c>
      <c r="M80" s="209">
        <v>20517</v>
      </c>
      <c r="N80" s="211">
        <f t="shared" si="2"/>
        <v>253654</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32</v>
      </c>
      <c r="B82" s="209">
        <v>17902</v>
      </c>
      <c r="C82" s="209">
        <v>9245</v>
      </c>
      <c r="D82" s="209">
        <v>12388</v>
      </c>
      <c r="E82" s="209">
        <v>25192</v>
      </c>
      <c r="F82" s="209">
        <v>27980</v>
      </c>
      <c r="G82" s="209">
        <v>27994</v>
      </c>
      <c r="H82" s="209">
        <v>29674</v>
      </c>
      <c r="I82" s="209">
        <v>41086</v>
      </c>
      <c r="J82" s="209">
        <v>32019</v>
      </c>
      <c r="K82" s="209">
        <v>25179</v>
      </c>
      <c r="L82" s="209">
        <v>22715</v>
      </c>
      <c r="M82" s="209">
        <v>14442</v>
      </c>
      <c r="N82" s="211">
        <f t="shared" si="2"/>
        <v>285816</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198" t="s">
        <v>131</v>
      </c>
      <c r="B84" s="209">
        <v>6576</v>
      </c>
      <c r="C84" s="209">
        <v>4186</v>
      </c>
      <c r="D84" s="209"/>
      <c r="E84" s="209"/>
      <c r="F84" s="209"/>
      <c r="G84" s="209"/>
      <c r="H84" s="209"/>
      <c r="I84" s="209"/>
      <c r="J84" s="209"/>
      <c r="K84" s="209"/>
      <c r="L84" s="209"/>
      <c r="M84" s="209"/>
      <c r="N84" s="211">
        <f t="shared" si="2"/>
        <v>10762</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198" t="s">
        <v>126</v>
      </c>
      <c r="B86" s="209">
        <v>4810</v>
      </c>
      <c r="C86" s="209">
        <v>1212</v>
      </c>
      <c r="D86" s="209"/>
      <c r="E86" s="209"/>
      <c r="F86" s="209"/>
      <c r="G86" s="209"/>
      <c r="H86" s="209">
        <v>2286</v>
      </c>
      <c r="I86" s="209">
        <v>4504</v>
      </c>
      <c r="J86" s="209"/>
      <c r="K86" s="209"/>
      <c r="L86" s="209"/>
      <c r="M86" s="209"/>
      <c r="N86" s="211">
        <f t="shared" si="2"/>
        <v>12812</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198" t="s">
        <v>38</v>
      </c>
      <c r="B88" s="209">
        <v>895</v>
      </c>
      <c r="C88" s="209">
        <v>1187</v>
      </c>
      <c r="D88" s="209">
        <v>889</v>
      </c>
      <c r="E88" s="209">
        <v>1672</v>
      </c>
      <c r="F88" s="209">
        <v>1545</v>
      </c>
      <c r="G88" s="209">
        <v>2193</v>
      </c>
      <c r="H88" s="209">
        <v>3446</v>
      </c>
      <c r="I88" s="209">
        <v>4114</v>
      </c>
      <c r="J88" s="209">
        <v>3289</v>
      </c>
      <c r="K88" s="209">
        <v>3269</v>
      </c>
      <c r="L88" s="209">
        <v>3782</v>
      </c>
      <c r="M88" s="209">
        <v>3125</v>
      </c>
      <c r="N88" s="211">
        <f t="shared" si="2"/>
        <v>29406</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198" t="s">
        <v>157</v>
      </c>
      <c r="B90" s="209">
        <v>10284</v>
      </c>
      <c r="C90" s="209">
        <v>7548</v>
      </c>
      <c r="D90" s="209">
        <v>7293</v>
      </c>
      <c r="E90" s="209">
        <v>5334</v>
      </c>
      <c r="F90" s="209">
        <v>6485</v>
      </c>
      <c r="G90" s="209">
        <v>9363</v>
      </c>
      <c r="H90" s="209">
        <v>18615</v>
      </c>
      <c r="I90" s="209">
        <v>27176</v>
      </c>
      <c r="J90" s="209">
        <v>22820</v>
      </c>
      <c r="K90" s="209">
        <v>18501</v>
      </c>
      <c r="L90" s="209">
        <v>20176</v>
      </c>
      <c r="M90" s="209">
        <v>14795</v>
      </c>
      <c r="N90" s="211">
        <f t="shared" si="2"/>
        <v>168390</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198" t="s">
        <v>41</v>
      </c>
      <c r="B92" s="209"/>
      <c r="C92" s="209"/>
      <c r="D92" s="209"/>
      <c r="E92" s="209"/>
      <c r="F92" s="209">
        <v>4238</v>
      </c>
      <c r="G92" s="209">
        <v>10140</v>
      </c>
      <c r="H92" s="209">
        <v>8886</v>
      </c>
      <c r="I92" s="209">
        <v>6204</v>
      </c>
      <c r="J92" s="209">
        <v>908</v>
      </c>
      <c r="K92" s="209"/>
      <c r="L92" s="209"/>
      <c r="M92" s="209"/>
      <c r="N92" s="211">
        <f t="shared" si="2"/>
        <v>30376</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198" t="s">
        <v>128</v>
      </c>
      <c r="B94" s="209"/>
      <c r="C94" s="209"/>
      <c r="D94" s="209"/>
      <c r="E94" s="209">
        <v>1288</v>
      </c>
      <c r="F94" s="209">
        <v>688</v>
      </c>
      <c r="G94" s="209"/>
      <c r="H94" s="209">
        <v>2461</v>
      </c>
      <c r="I94" s="209">
        <v>956</v>
      </c>
      <c r="J94" s="209">
        <v>1490</v>
      </c>
      <c r="K94" s="209">
        <v>1467</v>
      </c>
      <c r="L94" s="209">
        <f>1323+1850</f>
        <v>3173</v>
      </c>
      <c r="M94" s="209"/>
      <c r="N94" s="211">
        <f t="shared" si="2"/>
        <v>11523</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198" t="s">
        <v>100</v>
      </c>
      <c r="B96" s="209"/>
      <c r="C96" s="209"/>
      <c r="D96" s="209"/>
      <c r="E96" s="209"/>
      <c r="F96" s="209"/>
      <c r="G96" s="209"/>
      <c r="H96" s="209"/>
      <c r="I96" s="209"/>
      <c r="J96" s="209"/>
      <c r="K96" s="209"/>
      <c r="L96" s="209"/>
      <c r="M96" s="209"/>
      <c r="N96" s="211">
        <f t="shared" si="2"/>
        <v>0</v>
      </c>
    </row>
    <row r="97" spans="1:14" ht="12.75" customHeight="1" thickBot="1" x14ac:dyDescent="0.25">
      <c r="A97" s="199"/>
      <c r="B97" s="210"/>
      <c r="C97" s="210"/>
      <c r="D97" s="210"/>
      <c r="E97" s="210"/>
      <c r="F97" s="210"/>
      <c r="G97" s="210"/>
      <c r="H97" s="210"/>
      <c r="I97" s="210"/>
      <c r="J97" s="210"/>
      <c r="K97" s="210"/>
      <c r="L97" s="210"/>
      <c r="M97" s="210"/>
      <c r="N97" s="212"/>
    </row>
    <row r="98" spans="1:14" ht="12.75" customHeight="1" x14ac:dyDescent="0.2">
      <c r="A98" s="198" t="s">
        <v>102</v>
      </c>
      <c r="B98" s="209"/>
      <c r="C98" s="209"/>
      <c r="D98" s="209"/>
      <c r="E98" s="209"/>
      <c r="F98" s="209"/>
      <c r="G98" s="209"/>
      <c r="H98" s="209"/>
      <c r="I98" s="209"/>
      <c r="J98" s="209"/>
      <c r="K98" s="209"/>
      <c r="L98" s="209"/>
      <c r="M98" s="209"/>
      <c r="N98" s="211">
        <f t="shared" si="2"/>
        <v>0</v>
      </c>
    </row>
    <row r="99" spans="1:14" ht="12.75" customHeight="1" thickBot="1" x14ac:dyDescent="0.25">
      <c r="A99" s="199"/>
      <c r="B99" s="210"/>
      <c r="C99" s="210"/>
      <c r="D99" s="210"/>
      <c r="E99" s="210"/>
      <c r="F99" s="210"/>
      <c r="G99" s="210"/>
      <c r="H99" s="210"/>
      <c r="I99" s="210"/>
      <c r="J99" s="210"/>
      <c r="K99" s="210"/>
      <c r="L99" s="210"/>
      <c r="M99" s="210"/>
      <c r="N99" s="212"/>
    </row>
    <row r="100" spans="1:14" ht="12.75" customHeight="1" x14ac:dyDescent="0.2">
      <c r="A100" s="198" t="s">
        <v>34</v>
      </c>
      <c r="B100" s="209">
        <v>10273</v>
      </c>
      <c r="C100" s="209">
        <v>19153</v>
      </c>
      <c r="D100" s="209">
        <v>23138</v>
      </c>
      <c r="E100" s="209">
        <v>23390</v>
      </c>
      <c r="F100" s="209">
        <v>25300</v>
      </c>
      <c r="G100" s="209">
        <v>19521</v>
      </c>
      <c r="H100" s="209">
        <v>20659</v>
      </c>
      <c r="I100" s="209">
        <v>21940</v>
      </c>
      <c r="J100" s="209">
        <v>23454</v>
      </c>
      <c r="K100" s="209">
        <v>24714</v>
      </c>
      <c r="L100" s="209">
        <v>23164</v>
      </c>
      <c r="M100" s="209">
        <v>23133</v>
      </c>
      <c r="N100" s="211">
        <f t="shared" si="2"/>
        <v>257839</v>
      </c>
    </row>
    <row r="101" spans="1:14" ht="12.75" customHeight="1" thickBot="1" x14ac:dyDescent="0.25">
      <c r="A101" s="199"/>
      <c r="B101" s="210"/>
      <c r="C101" s="210"/>
      <c r="D101" s="210"/>
      <c r="E101" s="210"/>
      <c r="F101" s="210"/>
      <c r="G101" s="210"/>
      <c r="H101" s="210"/>
      <c r="I101" s="210"/>
      <c r="J101" s="210"/>
      <c r="K101" s="210"/>
      <c r="L101" s="210"/>
      <c r="M101" s="210"/>
      <c r="N101" s="212"/>
    </row>
    <row r="102" spans="1:14" ht="12.75" customHeight="1" x14ac:dyDescent="0.2">
      <c r="A102" s="198" t="s">
        <v>158</v>
      </c>
      <c r="B102" s="209">
        <v>700</v>
      </c>
      <c r="C102" s="209">
        <v>704</v>
      </c>
      <c r="D102" s="209"/>
      <c r="E102" s="209"/>
      <c r="F102" s="209"/>
      <c r="G102" s="209"/>
      <c r="H102" s="209"/>
      <c r="I102" s="209"/>
      <c r="J102" s="209"/>
      <c r="K102" s="209"/>
      <c r="L102" s="209"/>
      <c r="M102" s="209"/>
      <c r="N102" s="211">
        <f t="shared" si="2"/>
        <v>1404</v>
      </c>
    </row>
    <row r="103" spans="1:14" ht="12.75" customHeight="1" thickBot="1" x14ac:dyDescent="0.25">
      <c r="A103" s="199"/>
      <c r="B103" s="210"/>
      <c r="C103" s="210"/>
      <c r="D103" s="210"/>
      <c r="E103" s="210"/>
      <c r="F103" s="210"/>
      <c r="G103" s="210"/>
      <c r="H103" s="210"/>
      <c r="I103" s="210"/>
      <c r="J103" s="210"/>
      <c r="K103" s="210"/>
      <c r="L103" s="210"/>
      <c r="M103" s="210"/>
      <c r="N103" s="212"/>
    </row>
    <row r="104" spans="1:14" ht="12.75" customHeight="1" x14ac:dyDescent="0.2">
      <c r="A104" s="198" t="s">
        <v>103</v>
      </c>
      <c r="B104" s="209">
        <v>390</v>
      </c>
      <c r="C104" s="209">
        <v>227</v>
      </c>
      <c r="D104" s="209">
        <v>766</v>
      </c>
      <c r="E104" s="209"/>
      <c r="F104" s="209">
        <v>7322</v>
      </c>
      <c r="G104" s="209">
        <v>7294</v>
      </c>
      <c r="H104" s="209">
        <v>4607</v>
      </c>
      <c r="I104" s="209">
        <v>17213</v>
      </c>
      <c r="J104" s="209">
        <v>19908</v>
      </c>
      <c r="K104" s="209">
        <v>1145</v>
      </c>
      <c r="L104" s="209">
        <v>4587</v>
      </c>
      <c r="M104" s="209">
        <v>1741</v>
      </c>
      <c r="N104" s="211">
        <f t="shared" si="2"/>
        <v>65200</v>
      </c>
    </row>
    <row r="105" spans="1:14" ht="12.75" customHeight="1" thickBot="1" x14ac:dyDescent="0.25">
      <c r="A105" s="199"/>
      <c r="B105" s="210"/>
      <c r="C105" s="210"/>
      <c r="D105" s="210"/>
      <c r="E105" s="210"/>
      <c r="F105" s="210"/>
      <c r="G105" s="210"/>
      <c r="H105" s="210"/>
      <c r="I105" s="210"/>
      <c r="J105" s="210"/>
      <c r="K105" s="210"/>
      <c r="L105" s="210"/>
      <c r="M105" s="210"/>
      <c r="N105" s="212"/>
    </row>
    <row r="106" spans="1:14" ht="12.75" customHeight="1" x14ac:dyDescent="0.2">
      <c r="A106" s="198" t="s">
        <v>104</v>
      </c>
      <c r="B106" s="209"/>
      <c r="C106" s="209"/>
      <c r="D106" s="209">
        <v>175</v>
      </c>
      <c r="E106" s="209">
        <v>136</v>
      </c>
      <c r="F106" s="209">
        <v>152</v>
      </c>
      <c r="G106" s="209"/>
      <c r="H106" s="209"/>
      <c r="I106" s="209"/>
      <c r="J106" s="209"/>
      <c r="K106" s="209"/>
      <c r="L106" s="209"/>
      <c r="M106" s="209"/>
      <c r="N106" s="211">
        <f t="shared" si="2"/>
        <v>463</v>
      </c>
    </row>
    <row r="107" spans="1:14" ht="12.75" customHeight="1" thickBot="1" x14ac:dyDescent="0.25">
      <c r="A107" s="199"/>
      <c r="B107" s="210"/>
      <c r="C107" s="210"/>
      <c r="D107" s="210"/>
      <c r="E107" s="210"/>
      <c r="F107" s="210"/>
      <c r="G107" s="210"/>
      <c r="H107" s="210"/>
      <c r="I107" s="210"/>
      <c r="J107" s="210"/>
      <c r="K107" s="210"/>
      <c r="L107" s="210"/>
      <c r="M107" s="210"/>
      <c r="N107" s="212"/>
    </row>
    <row r="108" spans="1:14" ht="12.75" customHeight="1" x14ac:dyDescent="0.2">
      <c r="A108" s="198" t="s">
        <v>129</v>
      </c>
      <c r="B108" s="209"/>
      <c r="C108" s="209"/>
      <c r="D108" s="209"/>
      <c r="E108" s="209"/>
      <c r="F108" s="209"/>
      <c r="G108" s="209"/>
      <c r="H108" s="209"/>
      <c r="I108" s="209"/>
      <c r="J108" s="209"/>
      <c r="K108" s="209"/>
      <c r="L108" s="209">
        <v>666</v>
      </c>
      <c r="M108" s="209">
        <v>148</v>
      </c>
      <c r="N108" s="211">
        <f t="shared" si="2"/>
        <v>814</v>
      </c>
    </row>
    <row r="109" spans="1:14" ht="12.75" customHeight="1" thickBot="1" x14ac:dyDescent="0.25">
      <c r="A109" s="199"/>
      <c r="B109" s="210"/>
      <c r="C109" s="210"/>
      <c r="D109" s="210"/>
      <c r="E109" s="210"/>
      <c r="F109" s="210"/>
      <c r="G109" s="210"/>
      <c r="H109" s="210"/>
      <c r="I109" s="210"/>
      <c r="J109" s="210"/>
      <c r="K109" s="210"/>
      <c r="L109" s="210"/>
      <c r="M109" s="210"/>
      <c r="N109" s="212"/>
    </row>
    <row r="110" spans="1:14" ht="12.75" customHeight="1" x14ac:dyDescent="0.2">
      <c r="A110" s="198" t="s">
        <v>40</v>
      </c>
      <c r="B110" s="209"/>
      <c r="C110" s="209"/>
      <c r="D110" s="209"/>
      <c r="E110" s="209"/>
      <c r="F110" s="209"/>
      <c r="G110" s="209"/>
      <c r="H110" s="209"/>
      <c r="I110" s="209">
        <v>497</v>
      </c>
      <c r="J110" s="209"/>
      <c r="K110" s="209"/>
      <c r="L110" s="209"/>
      <c r="M110" s="209"/>
      <c r="N110" s="211">
        <f t="shared" si="2"/>
        <v>497</v>
      </c>
    </row>
    <row r="111" spans="1:14" ht="12.75" customHeight="1" thickBot="1" x14ac:dyDescent="0.25">
      <c r="A111" s="199"/>
      <c r="B111" s="210"/>
      <c r="C111" s="210"/>
      <c r="D111" s="210"/>
      <c r="E111" s="210"/>
      <c r="F111" s="210"/>
      <c r="G111" s="210"/>
      <c r="H111" s="210"/>
      <c r="I111" s="210"/>
      <c r="J111" s="210"/>
      <c r="K111" s="210"/>
      <c r="L111" s="210"/>
      <c r="M111" s="210"/>
      <c r="N111" s="212"/>
    </row>
    <row r="112" spans="1:14" ht="12.75" customHeight="1" x14ac:dyDescent="0.2">
      <c r="A112" s="198" t="s">
        <v>49</v>
      </c>
      <c r="B112" s="209">
        <v>28</v>
      </c>
      <c r="C112" s="209">
        <v>457</v>
      </c>
      <c r="D112" s="209">
        <v>242</v>
      </c>
      <c r="E112" s="209">
        <v>594</v>
      </c>
      <c r="F112" s="209">
        <v>53</v>
      </c>
      <c r="G112" s="209">
        <v>151</v>
      </c>
      <c r="H112" s="209">
        <v>319</v>
      </c>
      <c r="I112" s="209">
        <v>329</v>
      </c>
      <c r="J112" s="209">
        <v>262</v>
      </c>
      <c r="K112" s="209">
        <v>217</v>
      </c>
      <c r="L112" s="209">
        <v>54</v>
      </c>
      <c r="M112" s="209"/>
      <c r="N112" s="211">
        <f t="shared" si="2"/>
        <v>2706</v>
      </c>
    </row>
    <row r="113" spans="1:14" ht="12.75" customHeight="1" thickBot="1" x14ac:dyDescent="0.25">
      <c r="A113" s="199"/>
      <c r="B113" s="210"/>
      <c r="C113" s="210"/>
      <c r="D113" s="210"/>
      <c r="E113" s="210"/>
      <c r="F113" s="210"/>
      <c r="G113" s="210"/>
      <c r="H113" s="210"/>
      <c r="I113" s="210"/>
      <c r="J113" s="210"/>
      <c r="K113" s="210"/>
      <c r="L113" s="210"/>
      <c r="M113" s="210"/>
      <c r="N113" s="212"/>
    </row>
    <row r="114" spans="1:14" ht="12.75" customHeight="1" x14ac:dyDescent="0.2">
      <c r="A114" s="205" t="s">
        <v>13</v>
      </c>
      <c r="B114" s="194">
        <f t="shared" ref="B114:M114" si="3">SUM(B68:B112)</f>
        <v>197109</v>
      </c>
      <c r="C114" s="194">
        <f t="shared" si="3"/>
        <v>163047</v>
      </c>
      <c r="D114" s="194">
        <f t="shared" si="3"/>
        <v>230892</v>
      </c>
      <c r="E114" s="194">
        <f t="shared" si="3"/>
        <v>344022</v>
      </c>
      <c r="F114" s="194">
        <f t="shared" si="3"/>
        <v>454449</v>
      </c>
      <c r="G114" s="194">
        <f t="shared" si="3"/>
        <v>438901</v>
      </c>
      <c r="H114" s="194">
        <f t="shared" si="3"/>
        <v>445572</v>
      </c>
      <c r="I114" s="194">
        <f t="shared" si="3"/>
        <v>439049</v>
      </c>
      <c r="J114" s="194">
        <f t="shared" si="3"/>
        <v>402286</v>
      </c>
      <c r="K114" s="194">
        <f t="shared" si="3"/>
        <v>358262</v>
      </c>
      <c r="L114" s="194">
        <f t="shared" si="3"/>
        <v>324444</v>
      </c>
      <c r="M114" s="194">
        <f t="shared" si="3"/>
        <v>310554</v>
      </c>
      <c r="N114" s="194">
        <f>SUM(N68:N113)</f>
        <v>4108587</v>
      </c>
    </row>
    <row r="115" spans="1:14" ht="12.75" customHeight="1" thickBot="1" x14ac:dyDescent="0.25">
      <c r="A115" s="206"/>
      <c r="B115" s="195"/>
      <c r="C115" s="195"/>
      <c r="D115" s="195"/>
      <c r="E115" s="195"/>
      <c r="F115" s="195"/>
      <c r="G115" s="195"/>
      <c r="H115" s="195"/>
      <c r="I115" s="195"/>
      <c r="J115" s="195"/>
      <c r="K115" s="195"/>
      <c r="L115" s="195"/>
      <c r="M115" s="195"/>
      <c r="N115" s="195"/>
    </row>
    <row r="116" spans="1:14" ht="12.75" customHeight="1" x14ac:dyDescent="0.2"/>
    <row r="117" spans="1:14" ht="12.75" customHeight="1" x14ac:dyDescent="0.2"/>
    <row r="118" spans="1:14" ht="12.75" customHeight="1" x14ac:dyDescent="0.2"/>
    <row r="119" spans="1:14" s="10" customFormat="1" ht="24.95" customHeight="1" x14ac:dyDescent="0.2">
      <c r="A119" s="204" t="s">
        <v>190</v>
      </c>
      <c r="B119" s="204"/>
      <c r="C119" s="204"/>
      <c r="D119" s="204"/>
      <c r="E119" s="204"/>
      <c r="F119" s="204"/>
      <c r="G119" s="204"/>
      <c r="H119" s="204"/>
      <c r="I119" s="204"/>
      <c r="J119" s="204"/>
      <c r="K119" s="204"/>
      <c r="L119" s="204"/>
      <c r="M119" s="204"/>
      <c r="N119" s="204"/>
    </row>
    <row r="120" spans="1:14" ht="12.75" customHeight="1" thickBot="1" x14ac:dyDescent="0.25">
      <c r="A120" s="20"/>
      <c r="F120" s="4"/>
    </row>
    <row r="121" spans="1:14" ht="12.75" customHeight="1" x14ac:dyDescent="0.2">
      <c r="A121" s="198"/>
      <c r="B121" s="198" t="s">
        <v>1</v>
      </c>
      <c r="C121" s="198" t="s">
        <v>2</v>
      </c>
      <c r="D121" s="198" t="s">
        <v>3</v>
      </c>
      <c r="E121" s="198" t="s">
        <v>4</v>
      </c>
      <c r="F121" s="198" t="s">
        <v>5</v>
      </c>
      <c r="G121" s="198" t="s">
        <v>6</v>
      </c>
      <c r="H121" s="198" t="s">
        <v>7</v>
      </c>
      <c r="I121" s="198" t="s">
        <v>8</v>
      </c>
      <c r="J121" s="198" t="s">
        <v>9</v>
      </c>
      <c r="K121" s="198" t="s">
        <v>10</v>
      </c>
      <c r="L121" s="198" t="s">
        <v>11</v>
      </c>
      <c r="M121" s="198" t="s">
        <v>12</v>
      </c>
      <c r="N121" s="196" t="s">
        <v>13</v>
      </c>
    </row>
    <row r="122" spans="1:14" ht="12.75" customHeight="1" thickBot="1" x14ac:dyDescent="0.25">
      <c r="A122" s="199"/>
      <c r="B122" s="199"/>
      <c r="C122" s="199"/>
      <c r="D122" s="199"/>
      <c r="E122" s="199"/>
      <c r="F122" s="199"/>
      <c r="G122" s="199"/>
      <c r="H122" s="199"/>
      <c r="I122" s="199"/>
      <c r="J122" s="199"/>
      <c r="K122" s="199"/>
      <c r="L122" s="199"/>
      <c r="M122" s="199"/>
      <c r="N122" s="197"/>
    </row>
    <row r="123" spans="1:14" ht="12.75" customHeight="1" x14ac:dyDescent="0.2">
      <c r="A123" s="198" t="s">
        <v>35</v>
      </c>
      <c r="B123" s="209">
        <v>44047</v>
      </c>
      <c r="C123" s="209">
        <v>48123</v>
      </c>
      <c r="D123" s="209">
        <v>48950</v>
      </c>
      <c r="E123" s="209">
        <v>47179</v>
      </c>
      <c r="F123" s="209">
        <v>53296</v>
      </c>
      <c r="G123" s="209">
        <v>46674</v>
      </c>
      <c r="H123" s="209">
        <v>42299</v>
      </c>
      <c r="I123" s="209">
        <v>48117</v>
      </c>
      <c r="J123" s="209">
        <v>56383</v>
      </c>
      <c r="K123" s="209">
        <v>60919</v>
      </c>
      <c r="L123" s="209">
        <v>65606</v>
      </c>
      <c r="M123" s="209">
        <v>60812</v>
      </c>
      <c r="N123" s="211">
        <f t="shared" ref="N123:N133" si="4">SUM(B123:M123)</f>
        <v>622405</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198" t="s">
        <v>56</v>
      </c>
      <c r="B125" s="209">
        <v>236297</v>
      </c>
      <c r="C125" s="209">
        <v>233042</v>
      </c>
      <c r="D125" s="209">
        <v>252820</v>
      </c>
      <c r="E125" s="209">
        <v>244078</v>
      </c>
      <c r="F125" s="209">
        <v>219854</v>
      </c>
      <c r="G125" s="209">
        <v>203211</v>
      </c>
      <c r="H125" s="209">
        <v>192397</v>
      </c>
      <c r="I125" s="209">
        <v>183144</v>
      </c>
      <c r="J125" s="209">
        <v>189415</v>
      </c>
      <c r="K125" s="209">
        <v>213597</v>
      </c>
      <c r="L125" s="209">
        <v>202991</v>
      </c>
      <c r="M125" s="209">
        <v>216615</v>
      </c>
      <c r="N125" s="211">
        <f t="shared" si="4"/>
        <v>2587461</v>
      </c>
    </row>
    <row r="126" spans="1:14" ht="12.75" customHeight="1" thickBot="1" x14ac:dyDescent="0.25">
      <c r="A126" s="199"/>
      <c r="B126" s="210"/>
      <c r="C126" s="210"/>
      <c r="D126" s="210"/>
      <c r="E126" s="210"/>
      <c r="F126" s="210"/>
      <c r="G126" s="210"/>
      <c r="H126" s="210"/>
      <c r="I126" s="210"/>
      <c r="J126" s="210"/>
      <c r="K126" s="210"/>
      <c r="L126" s="210"/>
      <c r="M126" s="210"/>
      <c r="N126" s="212"/>
    </row>
    <row r="127" spans="1:14" ht="12.75" customHeight="1" x14ac:dyDescent="0.2">
      <c r="A127" s="198" t="s">
        <v>43</v>
      </c>
      <c r="B127" s="209">
        <v>32229</v>
      </c>
      <c r="C127" s="209">
        <v>23611</v>
      </c>
      <c r="D127" s="209">
        <v>17252</v>
      </c>
      <c r="E127" s="209">
        <v>24189</v>
      </c>
      <c r="F127" s="209">
        <v>25025</v>
      </c>
      <c r="G127" s="209">
        <v>35291</v>
      </c>
      <c r="H127" s="209">
        <v>30846</v>
      </c>
      <c r="I127" s="209">
        <v>10657</v>
      </c>
      <c r="J127" s="209">
        <v>15312</v>
      </c>
      <c r="K127" s="209">
        <v>4398</v>
      </c>
      <c r="L127" s="209">
        <v>2347</v>
      </c>
      <c r="M127" s="209">
        <v>6565</v>
      </c>
      <c r="N127" s="211">
        <f t="shared" si="4"/>
        <v>227722</v>
      </c>
    </row>
    <row r="128" spans="1:14" ht="12.75" customHeight="1" thickBot="1" x14ac:dyDescent="0.25">
      <c r="A128" s="199"/>
      <c r="B128" s="210"/>
      <c r="C128" s="210"/>
      <c r="D128" s="210"/>
      <c r="E128" s="210"/>
      <c r="F128" s="210"/>
      <c r="G128" s="210"/>
      <c r="H128" s="210"/>
      <c r="I128" s="210"/>
      <c r="J128" s="210"/>
      <c r="K128" s="210"/>
      <c r="L128" s="210"/>
      <c r="M128" s="210"/>
      <c r="N128" s="212"/>
    </row>
    <row r="129" spans="1:14" ht="12.75" customHeight="1" x14ac:dyDescent="0.2">
      <c r="A129" s="198" t="s">
        <v>105</v>
      </c>
      <c r="B129" s="209">
        <v>20681</v>
      </c>
      <c r="C129" s="209">
        <v>19131</v>
      </c>
      <c r="D129" s="209">
        <v>22565</v>
      </c>
      <c r="E129" s="209">
        <v>19764</v>
      </c>
      <c r="F129" s="209">
        <v>22757</v>
      </c>
      <c r="G129" s="209">
        <v>17669</v>
      </c>
      <c r="H129" s="209">
        <v>16827</v>
      </c>
      <c r="I129" s="209">
        <v>22390</v>
      </c>
      <c r="J129" s="209">
        <v>24458</v>
      </c>
      <c r="K129" s="209">
        <v>22426</v>
      </c>
      <c r="L129" s="209">
        <v>23471</v>
      </c>
      <c r="M129" s="209">
        <v>22505</v>
      </c>
      <c r="N129" s="211">
        <f t="shared" si="4"/>
        <v>254644</v>
      </c>
    </row>
    <row r="130" spans="1:14" ht="12.75" customHeight="1" thickBot="1" x14ac:dyDescent="0.25">
      <c r="A130" s="199"/>
      <c r="B130" s="210"/>
      <c r="C130" s="210"/>
      <c r="D130" s="210"/>
      <c r="E130" s="210"/>
      <c r="F130" s="210"/>
      <c r="G130" s="210"/>
      <c r="H130" s="210"/>
      <c r="I130" s="210"/>
      <c r="J130" s="210"/>
      <c r="K130" s="210"/>
      <c r="L130" s="210"/>
      <c r="M130" s="210"/>
      <c r="N130" s="212"/>
    </row>
    <row r="131" spans="1:14" ht="12.75" customHeight="1" x14ac:dyDescent="0.2">
      <c r="A131" s="198" t="s">
        <v>125</v>
      </c>
      <c r="B131" s="209">
        <v>11577</v>
      </c>
      <c r="C131" s="209">
        <v>18687</v>
      </c>
      <c r="D131" s="209">
        <v>11888</v>
      </c>
      <c r="E131" s="209">
        <v>19580</v>
      </c>
      <c r="F131" s="209">
        <v>17661</v>
      </c>
      <c r="G131" s="209">
        <v>17454</v>
      </c>
      <c r="H131" s="209">
        <v>25687</v>
      </c>
      <c r="I131" s="209">
        <v>21908</v>
      </c>
      <c r="J131" s="209">
        <v>18011</v>
      </c>
      <c r="K131" s="209">
        <v>3499</v>
      </c>
      <c r="L131" s="209">
        <v>14268</v>
      </c>
      <c r="M131" s="209">
        <v>17349</v>
      </c>
      <c r="N131" s="211">
        <f t="shared" si="4"/>
        <v>197569</v>
      </c>
    </row>
    <row r="132" spans="1:14" ht="12.75" customHeight="1" thickBot="1" x14ac:dyDescent="0.25">
      <c r="A132" s="199"/>
      <c r="B132" s="210"/>
      <c r="C132" s="210"/>
      <c r="D132" s="210"/>
      <c r="E132" s="210"/>
      <c r="F132" s="210"/>
      <c r="G132" s="210"/>
      <c r="H132" s="210"/>
      <c r="I132" s="210"/>
      <c r="J132" s="210"/>
      <c r="K132" s="210"/>
      <c r="L132" s="210"/>
      <c r="M132" s="210"/>
      <c r="N132" s="212"/>
    </row>
    <row r="133" spans="1:14" ht="12.75" customHeight="1" x14ac:dyDescent="0.2">
      <c r="A133" s="198" t="s">
        <v>58</v>
      </c>
      <c r="B133" s="209">
        <v>5175</v>
      </c>
      <c r="C133" s="209">
        <v>4395</v>
      </c>
      <c r="D133" s="209">
        <v>6344</v>
      </c>
      <c r="E133" s="209">
        <v>7708</v>
      </c>
      <c r="F133" s="209">
        <v>5880</v>
      </c>
      <c r="G133" s="209">
        <v>3572</v>
      </c>
      <c r="H133" s="209">
        <v>5148</v>
      </c>
      <c r="I133" s="209">
        <v>5979</v>
      </c>
      <c r="J133" s="209">
        <v>8663</v>
      </c>
      <c r="K133" s="209">
        <v>7661</v>
      </c>
      <c r="L133" s="209">
        <v>7370</v>
      </c>
      <c r="M133" s="209">
        <v>7128</v>
      </c>
      <c r="N133" s="211">
        <f t="shared" si="4"/>
        <v>75023</v>
      </c>
    </row>
    <row r="134" spans="1:14" ht="12.75" customHeight="1" thickBot="1" x14ac:dyDescent="0.25">
      <c r="A134" s="199"/>
      <c r="B134" s="210"/>
      <c r="C134" s="210"/>
      <c r="D134" s="210"/>
      <c r="E134" s="210"/>
      <c r="F134" s="210"/>
      <c r="G134" s="210"/>
      <c r="H134" s="210"/>
      <c r="I134" s="210"/>
      <c r="J134" s="210"/>
      <c r="K134" s="210"/>
      <c r="L134" s="210"/>
      <c r="M134" s="210"/>
      <c r="N134" s="212"/>
    </row>
    <row r="135" spans="1:14" ht="12.75" customHeight="1" x14ac:dyDescent="0.2">
      <c r="A135" s="198" t="s">
        <v>54</v>
      </c>
      <c r="B135" s="209">
        <v>4393</v>
      </c>
      <c r="C135" s="209">
        <v>6036</v>
      </c>
      <c r="D135" s="209">
        <v>6270</v>
      </c>
      <c r="E135" s="209">
        <v>5117</v>
      </c>
      <c r="F135" s="209">
        <v>5840</v>
      </c>
      <c r="G135" s="209">
        <v>2785</v>
      </c>
      <c r="H135" s="209">
        <v>7419</v>
      </c>
      <c r="I135" s="209">
        <v>6225</v>
      </c>
      <c r="J135" s="209">
        <v>4673</v>
      </c>
      <c r="K135" s="209">
        <v>8152</v>
      </c>
      <c r="L135" s="209">
        <v>5411</v>
      </c>
      <c r="M135" s="209">
        <v>5291</v>
      </c>
      <c r="N135" s="211">
        <f>SUM(B135:M135)</f>
        <v>67612</v>
      </c>
    </row>
    <row r="136" spans="1:14" ht="12.75" customHeight="1" thickBot="1" x14ac:dyDescent="0.25">
      <c r="A136" s="199"/>
      <c r="B136" s="210"/>
      <c r="C136" s="210"/>
      <c r="D136" s="210"/>
      <c r="E136" s="210"/>
      <c r="F136" s="210"/>
      <c r="G136" s="210"/>
      <c r="H136" s="210"/>
      <c r="I136" s="210"/>
      <c r="J136" s="210"/>
      <c r="K136" s="210"/>
      <c r="L136" s="210"/>
      <c r="M136" s="210"/>
      <c r="N136" s="212"/>
    </row>
    <row r="137" spans="1:14" ht="12.75" customHeight="1" x14ac:dyDescent="0.2">
      <c r="A137" s="198" t="s">
        <v>42</v>
      </c>
      <c r="B137" s="209"/>
      <c r="C137" s="209"/>
      <c r="D137" s="209"/>
      <c r="E137" s="209"/>
      <c r="F137" s="209"/>
      <c r="G137" s="209"/>
      <c r="H137" s="209"/>
      <c r="I137" s="209"/>
      <c r="J137" s="209"/>
      <c r="K137" s="209">
        <v>3818</v>
      </c>
      <c r="L137" s="209">
        <v>2472</v>
      </c>
      <c r="M137" s="209">
        <v>3600</v>
      </c>
      <c r="N137" s="211">
        <f>SUM(B137:M137)</f>
        <v>9890</v>
      </c>
    </row>
    <row r="138" spans="1:14" ht="12.75" customHeight="1" thickBot="1" x14ac:dyDescent="0.25">
      <c r="A138" s="199"/>
      <c r="B138" s="210"/>
      <c r="C138" s="210"/>
      <c r="D138" s="210"/>
      <c r="E138" s="210"/>
      <c r="F138" s="210"/>
      <c r="G138" s="210"/>
      <c r="H138" s="210"/>
      <c r="I138" s="210"/>
      <c r="J138" s="210"/>
      <c r="K138" s="210"/>
      <c r="L138" s="210"/>
      <c r="M138" s="210"/>
      <c r="N138" s="212"/>
    </row>
    <row r="139" spans="1:14" ht="12.75" customHeight="1" x14ac:dyDescent="0.2">
      <c r="A139" s="198" t="s">
        <v>60</v>
      </c>
      <c r="B139" s="209">
        <v>4228</v>
      </c>
      <c r="C139" s="209">
        <v>9375</v>
      </c>
      <c r="D139" s="209">
        <v>10431</v>
      </c>
      <c r="E139" s="209">
        <v>9474</v>
      </c>
      <c r="F139" s="209">
        <v>9564</v>
      </c>
      <c r="G139" s="209">
        <v>10026</v>
      </c>
      <c r="H139" s="209">
        <v>11152</v>
      </c>
      <c r="I139" s="209">
        <v>13017</v>
      </c>
      <c r="J139" s="209">
        <v>9223</v>
      </c>
      <c r="K139" s="209">
        <v>13342</v>
      </c>
      <c r="L139" s="209">
        <v>16887</v>
      </c>
      <c r="M139" s="209">
        <v>11416</v>
      </c>
      <c r="N139" s="211">
        <f>SUM(B139:M139)</f>
        <v>128135</v>
      </c>
    </row>
    <row r="140" spans="1:14" ht="12.75" customHeight="1" thickBot="1" x14ac:dyDescent="0.25">
      <c r="A140" s="199"/>
      <c r="B140" s="210"/>
      <c r="C140" s="210"/>
      <c r="D140" s="210"/>
      <c r="E140" s="210"/>
      <c r="F140" s="210"/>
      <c r="G140" s="210"/>
      <c r="H140" s="210"/>
      <c r="I140" s="210"/>
      <c r="J140" s="210"/>
      <c r="K140" s="210"/>
      <c r="L140" s="210"/>
      <c r="M140" s="210"/>
      <c r="N140" s="212"/>
    </row>
    <row r="141" spans="1:14" ht="12.75" customHeight="1" x14ac:dyDescent="0.2">
      <c r="A141" s="205" t="s">
        <v>13</v>
      </c>
      <c r="B141" s="194">
        <f t="shared" ref="B141:M141" si="5">SUM(B123:B139)</f>
        <v>358627</v>
      </c>
      <c r="C141" s="194">
        <f t="shared" si="5"/>
        <v>362400</v>
      </c>
      <c r="D141" s="194">
        <f t="shared" si="5"/>
        <v>376520</v>
      </c>
      <c r="E141" s="194">
        <f t="shared" si="5"/>
        <v>377089</v>
      </c>
      <c r="F141" s="194">
        <f t="shared" si="5"/>
        <v>359877</v>
      </c>
      <c r="G141" s="194">
        <f t="shared" si="5"/>
        <v>336682</v>
      </c>
      <c r="H141" s="194">
        <f t="shared" si="5"/>
        <v>331775</v>
      </c>
      <c r="I141" s="194">
        <f t="shared" si="5"/>
        <v>311437</v>
      </c>
      <c r="J141" s="194">
        <f t="shared" si="5"/>
        <v>326138</v>
      </c>
      <c r="K141" s="194">
        <f t="shared" si="5"/>
        <v>337812</v>
      </c>
      <c r="L141" s="194">
        <f t="shared" si="5"/>
        <v>340823</v>
      </c>
      <c r="M141" s="194">
        <f t="shared" si="5"/>
        <v>351281</v>
      </c>
      <c r="N141" s="194">
        <f>SUM(N123:N140)</f>
        <v>4170461</v>
      </c>
    </row>
    <row r="142" spans="1:14" ht="12.75" customHeight="1" thickBot="1" x14ac:dyDescent="0.25">
      <c r="A142" s="206"/>
      <c r="B142" s="195"/>
      <c r="C142" s="195"/>
      <c r="D142" s="195"/>
      <c r="E142" s="195"/>
      <c r="F142" s="195"/>
      <c r="G142" s="195"/>
      <c r="H142" s="195"/>
      <c r="I142" s="195"/>
      <c r="J142" s="195"/>
      <c r="K142" s="195"/>
      <c r="L142" s="195"/>
      <c r="M142" s="195"/>
      <c r="N142" s="195"/>
    </row>
    <row r="143" spans="1:14" ht="12.75" customHeight="1" x14ac:dyDescent="0.2"/>
    <row r="144" spans="1:14" ht="12.75" customHeight="1" x14ac:dyDescent="0.2"/>
    <row r="145" spans="1:14" ht="12.75" customHeight="1" x14ac:dyDescent="0.2"/>
    <row r="146" spans="1:14" s="10" customFormat="1" ht="24.95" customHeight="1" x14ac:dyDescent="0.2">
      <c r="A146" s="204" t="s">
        <v>207</v>
      </c>
      <c r="B146" s="204"/>
      <c r="C146" s="204"/>
      <c r="D146" s="204"/>
      <c r="E146" s="204"/>
      <c r="F146" s="204"/>
      <c r="G146" s="204"/>
      <c r="H146" s="204"/>
      <c r="I146" s="204"/>
      <c r="J146" s="204"/>
      <c r="K146" s="204"/>
      <c r="L146" s="204"/>
      <c r="M146" s="204"/>
      <c r="N146" s="204"/>
    </row>
    <row r="147" spans="1:14" ht="12.75" customHeight="1" thickBot="1" x14ac:dyDescent="0.25">
      <c r="A147" s="20"/>
      <c r="F147" s="4"/>
    </row>
    <row r="148" spans="1:14" ht="12.75" customHeight="1" x14ac:dyDescent="0.2">
      <c r="A148" s="198"/>
      <c r="B148" s="198" t="s">
        <v>1</v>
      </c>
      <c r="C148" s="198" t="s">
        <v>2</v>
      </c>
      <c r="D148" s="198" t="s">
        <v>3</v>
      </c>
      <c r="E148" s="198" t="s">
        <v>4</v>
      </c>
      <c r="F148" s="198" t="s">
        <v>5</v>
      </c>
      <c r="G148" s="198" t="s">
        <v>6</v>
      </c>
      <c r="H148" s="198" t="s">
        <v>7</v>
      </c>
      <c r="I148" s="198" t="s">
        <v>8</v>
      </c>
      <c r="J148" s="198" t="s">
        <v>9</v>
      </c>
      <c r="K148" s="198" t="s">
        <v>10</v>
      </c>
      <c r="L148" s="198" t="s">
        <v>11</v>
      </c>
      <c r="M148" s="198" t="s">
        <v>12</v>
      </c>
      <c r="N148" s="196" t="s">
        <v>13</v>
      </c>
    </row>
    <row r="149" spans="1:14" ht="12.75" customHeight="1" thickBot="1" x14ac:dyDescent="0.25">
      <c r="A149" s="199"/>
      <c r="B149" s="199"/>
      <c r="C149" s="199"/>
      <c r="D149" s="199"/>
      <c r="E149" s="199"/>
      <c r="F149" s="199"/>
      <c r="G149" s="199"/>
      <c r="H149" s="199"/>
      <c r="I149" s="199"/>
      <c r="J149" s="199"/>
      <c r="K149" s="199"/>
      <c r="L149" s="199"/>
      <c r="M149" s="199"/>
      <c r="N149" s="197"/>
    </row>
    <row r="150" spans="1:14" ht="12.75" customHeight="1" x14ac:dyDescent="0.2">
      <c r="A150" s="207" t="s">
        <v>65</v>
      </c>
      <c r="B150" s="209">
        <v>13247.99</v>
      </c>
      <c r="C150" s="209">
        <v>17392</v>
      </c>
      <c r="D150" s="209">
        <v>17513</v>
      </c>
      <c r="E150" s="209">
        <v>18218.8</v>
      </c>
      <c r="F150" s="209">
        <v>18118.79</v>
      </c>
      <c r="G150" s="209">
        <v>19516.39</v>
      </c>
      <c r="H150" s="209">
        <v>18035.64</v>
      </c>
      <c r="I150" s="209">
        <v>16462.810000000001</v>
      </c>
      <c r="J150" s="209">
        <v>16585.689999999999</v>
      </c>
      <c r="K150" s="209">
        <v>18179.689999999999</v>
      </c>
      <c r="L150" s="209">
        <v>24472.86</v>
      </c>
      <c r="M150" s="209">
        <v>21310.35</v>
      </c>
      <c r="N150" s="211">
        <f t="shared" ref="N150:N160" si="6">SUM(B150:M150)</f>
        <v>219054.00999999998</v>
      </c>
    </row>
    <row r="151" spans="1:14" ht="12.75" customHeight="1" thickBot="1" x14ac:dyDescent="0.25">
      <c r="A151" s="208"/>
      <c r="B151" s="210"/>
      <c r="C151" s="210"/>
      <c r="D151" s="210"/>
      <c r="E151" s="210"/>
      <c r="F151" s="210"/>
      <c r="G151" s="210"/>
      <c r="H151" s="210"/>
      <c r="I151" s="210"/>
      <c r="J151" s="210"/>
      <c r="K151" s="210"/>
      <c r="L151" s="210"/>
      <c r="M151" s="210"/>
      <c r="N151" s="212"/>
    </row>
    <row r="152" spans="1:14" ht="12.75" customHeight="1" x14ac:dyDescent="0.2">
      <c r="A152" s="198" t="s">
        <v>64</v>
      </c>
      <c r="B152" s="209">
        <v>64036.160000000003</v>
      </c>
      <c r="C152" s="209">
        <v>31629</v>
      </c>
      <c r="D152" s="209">
        <v>93144.37</v>
      </c>
      <c r="E152" s="209">
        <v>110363.1</v>
      </c>
      <c r="F152" s="209">
        <v>113492.16</v>
      </c>
      <c r="G152" s="209">
        <v>72544.479999999996</v>
      </c>
      <c r="H152" s="209">
        <v>74953.100000000006</v>
      </c>
      <c r="I152" s="209">
        <v>82152.149999999994</v>
      </c>
      <c r="J152" s="209">
        <v>31989.41</v>
      </c>
      <c r="K152" s="209">
        <v>71343.64</v>
      </c>
      <c r="L152" s="209">
        <v>47946</v>
      </c>
      <c r="M152" s="209">
        <v>106131.55</v>
      </c>
      <c r="N152" s="211">
        <f t="shared" si="6"/>
        <v>899725.12000000011</v>
      </c>
    </row>
    <row r="153" spans="1:14" ht="12.75" customHeight="1" thickBot="1" x14ac:dyDescent="0.25">
      <c r="A153" s="199"/>
      <c r="B153" s="210"/>
      <c r="C153" s="210"/>
      <c r="D153" s="210"/>
      <c r="E153" s="210"/>
      <c r="F153" s="210"/>
      <c r="G153" s="210"/>
      <c r="H153" s="210"/>
      <c r="I153" s="210"/>
      <c r="J153" s="210"/>
      <c r="K153" s="210"/>
      <c r="L153" s="210"/>
      <c r="M153" s="210"/>
      <c r="N153" s="212"/>
    </row>
    <row r="154" spans="1:14" ht="12.75" customHeight="1" x14ac:dyDescent="0.2">
      <c r="A154" s="198" t="s">
        <v>66</v>
      </c>
      <c r="B154" s="209">
        <v>68717.759999999995</v>
      </c>
      <c r="C154" s="209">
        <v>60258</v>
      </c>
      <c r="D154" s="209">
        <v>45411.4</v>
      </c>
      <c r="E154" s="209">
        <v>47535.17</v>
      </c>
      <c r="F154" s="209">
        <v>84610.5</v>
      </c>
      <c r="G154" s="209">
        <v>79368.97</v>
      </c>
      <c r="H154" s="209">
        <v>74162.59</v>
      </c>
      <c r="I154" s="209">
        <v>74676.73</v>
      </c>
      <c r="J154" s="209">
        <v>82036.63</v>
      </c>
      <c r="K154" s="209">
        <v>87323.85</v>
      </c>
      <c r="L154" s="209">
        <v>74695.600000000006</v>
      </c>
      <c r="M154" s="209">
        <v>73268.19</v>
      </c>
      <c r="N154" s="211">
        <f t="shared" si="6"/>
        <v>852065.3899999999</v>
      </c>
    </row>
    <row r="155" spans="1:14" ht="12.75" customHeight="1" thickBot="1" x14ac:dyDescent="0.25">
      <c r="A155" s="199"/>
      <c r="B155" s="210"/>
      <c r="C155" s="210"/>
      <c r="D155" s="210"/>
      <c r="E155" s="210"/>
      <c r="F155" s="210"/>
      <c r="G155" s="210"/>
      <c r="H155" s="210"/>
      <c r="I155" s="210"/>
      <c r="J155" s="210"/>
      <c r="K155" s="210"/>
      <c r="L155" s="210"/>
      <c r="M155" s="210"/>
      <c r="N155" s="212"/>
    </row>
    <row r="156" spans="1:14" ht="12.75" customHeight="1" x14ac:dyDescent="0.2">
      <c r="A156" s="198" t="s">
        <v>62</v>
      </c>
      <c r="B156" s="209">
        <v>53338.38</v>
      </c>
      <c r="C156" s="209">
        <v>45663</v>
      </c>
      <c r="D156" s="209">
        <v>49943.89</v>
      </c>
      <c r="E156" s="209">
        <v>44952.53</v>
      </c>
      <c r="F156" s="209">
        <v>28416.97</v>
      </c>
      <c r="G156" s="209">
        <v>29627.56</v>
      </c>
      <c r="H156" s="209">
        <v>39013.32</v>
      </c>
      <c r="I156" s="209">
        <v>44964.84</v>
      </c>
      <c r="J156" s="209">
        <v>46659.17</v>
      </c>
      <c r="K156" s="209">
        <v>45825.77</v>
      </c>
      <c r="L156" s="209">
        <v>45015.63</v>
      </c>
      <c r="M156" s="209">
        <v>46319.43</v>
      </c>
      <c r="N156" s="211">
        <f t="shared" si="6"/>
        <v>519740.49</v>
      </c>
    </row>
    <row r="157" spans="1:14" ht="12.75" customHeight="1" thickBot="1" x14ac:dyDescent="0.25">
      <c r="A157" s="199"/>
      <c r="B157" s="210"/>
      <c r="C157" s="210"/>
      <c r="D157" s="210"/>
      <c r="E157" s="210"/>
      <c r="F157" s="210"/>
      <c r="G157" s="210"/>
      <c r="H157" s="210"/>
      <c r="I157" s="210"/>
      <c r="J157" s="210"/>
      <c r="K157" s="210"/>
      <c r="L157" s="210"/>
      <c r="M157" s="210"/>
      <c r="N157" s="212"/>
    </row>
    <row r="158" spans="1:14" ht="12.75" customHeight="1" x14ac:dyDescent="0.2">
      <c r="A158" s="207" t="s">
        <v>63</v>
      </c>
      <c r="B158" s="209">
        <v>30200.12</v>
      </c>
      <c r="C158" s="209">
        <v>26007</v>
      </c>
      <c r="D158" s="209">
        <v>31490.59</v>
      </c>
      <c r="E158" s="209">
        <v>26193.72</v>
      </c>
      <c r="F158" s="209">
        <v>40004.71</v>
      </c>
      <c r="G158" s="209">
        <v>34163.599999999999</v>
      </c>
      <c r="H158" s="209">
        <v>34295.11</v>
      </c>
      <c r="I158" s="209">
        <v>32766.48</v>
      </c>
      <c r="J158" s="209">
        <v>39235.97</v>
      </c>
      <c r="K158" s="209">
        <v>31195.42</v>
      </c>
      <c r="L158" s="209">
        <v>35576.370000000003</v>
      </c>
      <c r="M158" s="209">
        <v>29783.94</v>
      </c>
      <c r="N158" s="211">
        <f t="shared" si="6"/>
        <v>390913.02999999997</v>
      </c>
    </row>
    <row r="159" spans="1:14" ht="12.75" customHeight="1" thickBot="1" x14ac:dyDescent="0.25">
      <c r="A159" s="208"/>
      <c r="B159" s="210"/>
      <c r="C159" s="210"/>
      <c r="D159" s="210"/>
      <c r="E159" s="210"/>
      <c r="F159" s="210"/>
      <c r="G159" s="210"/>
      <c r="H159" s="210"/>
      <c r="I159" s="210"/>
      <c r="J159" s="210"/>
      <c r="K159" s="210"/>
      <c r="L159" s="210"/>
      <c r="M159" s="210"/>
      <c r="N159" s="212"/>
    </row>
    <row r="160" spans="1:14" ht="12.75" customHeight="1" x14ac:dyDescent="0.2">
      <c r="A160" s="198" t="s">
        <v>60</v>
      </c>
      <c r="B160" s="209">
        <v>16551.37</v>
      </c>
      <c r="C160" s="209">
        <v>18574</v>
      </c>
      <c r="D160" s="209">
        <v>12821.52</v>
      </c>
      <c r="E160" s="209">
        <v>16765.71</v>
      </c>
      <c r="F160" s="209">
        <v>20148.240000000002</v>
      </c>
      <c r="G160" s="209">
        <v>19975</v>
      </c>
      <c r="H160" s="209">
        <v>18861.71</v>
      </c>
      <c r="I160" s="209">
        <v>42001.05</v>
      </c>
      <c r="J160" s="209">
        <v>39806.949999999997</v>
      </c>
      <c r="K160" s="209">
        <v>26095.7</v>
      </c>
      <c r="L160" s="209">
        <v>30336.51</v>
      </c>
      <c r="M160" s="209">
        <v>29005.57</v>
      </c>
      <c r="N160" s="211">
        <f t="shared" si="6"/>
        <v>290943.33</v>
      </c>
    </row>
    <row r="161" spans="1:14" ht="12.75" customHeight="1" thickBot="1" x14ac:dyDescent="0.25">
      <c r="A161" s="199"/>
      <c r="B161" s="210"/>
      <c r="C161" s="210"/>
      <c r="D161" s="210"/>
      <c r="E161" s="210"/>
      <c r="F161" s="210"/>
      <c r="G161" s="210"/>
      <c r="H161" s="210"/>
      <c r="I161" s="210"/>
      <c r="J161" s="210"/>
      <c r="K161" s="210"/>
      <c r="L161" s="210"/>
      <c r="M161" s="210"/>
      <c r="N161" s="212"/>
    </row>
    <row r="162" spans="1:14" ht="12.75" customHeight="1" x14ac:dyDescent="0.2">
      <c r="A162" s="205" t="s">
        <v>13</v>
      </c>
      <c r="B162" s="194">
        <f t="shared" ref="B162:M162" si="7">SUM(B150:B160)</f>
        <v>246091.78</v>
      </c>
      <c r="C162" s="194">
        <f t="shared" si="7"/>
        <v>199523</v>
      </c>
      <c r="D162" s="194">
        <f t="shared" si="7"/>
        <v>250324.76999999996</v>
      </c>
      <c r="E162" s="194">
        <f t="shared" si="7"/>
        <v>264029.03000000003</v>
      </c>
      <c r="F162" s="194">
        <f t="shared" si="7"/>
        <v>304791.37</v>
      </c>
      <c r="G162" s="194">
        <f t="shared" si="7"/>
        <v>255196</v>
      </c>
      <c r="H162" s="194">
        <f t="shared" si="7"/>
        <v>259321.47</v>
      </c>
      <c r="I162" s="194">
        <f t="shared" si="7"/>
        <v>293024.06</v>
      </c>
      <c r="J162" s="194">
        <f t="shared" si="7"/>
        <v>256313.82</v>
      </c>
      <c r="K162" s="194">
        <f t="shared" si="7"/>
        <v>279964.07</v>
      </c>
      <c r="L162" s="194">
        <f t="shared" si="7"/>
        <v>258042.97000000003</v>
      </c>
      <c r="M162" s="194">
        <f t="shared" si="7"/>
        <v>305819.02999999997</v>
      </c>
      <c r="N162" s="194">
        <f>SUM(B162:M162)</f>
        <v>3172441.37</v>
      </c>
    </row>
    <row r="163" spans="1:14" ht="12.75" customHeight="1" thickBot="1" x14ac:dyDescent="0.25">
      <c r="A163" s="206"/>
      <c r="B163" s="195"/>
      <c r="C163" s="195"/>
      <c r="D163" s="195"/>
      <c r="E163" s="195"/>
      <c r="F163" s="195"/>
      <c r="G163" s="195"/>
      <c r="H163" s="195"/>
      <c r="I163" s="195"/>
      <c r="J163" s="195"/>
      <c r="K163" s="195"/>
      <c r="L163" s="195"/>
      <c r="M163" s="195"/>
      <c r="N163" s="195"/>
    </row>
    <row r="164" spans="1:14" ht="12.75" customHeight="1" x14ac:dyDescent="0.2"/>
    <row r="165" spans="1:14" ht="12.75" customHeight="1" x14ac:dyDescent="0.2"/>
    <row r="166" spans="1:14" ht="12.75" customHeight="1" x14ac:dyDescent="0.2"/>
    <row r="167" spans="1:14" s="10" customFormat="1" ht="24.95" customHeight="1" x14ac:dyDescent="0.2">
      <c r="A167" s="204" t="s">
        <v>206</v>
      </c>
      <c r="B167" s="204"/>
      <c r="C167" s="204"/>
      <c r="D167" s="204"/>
      <c r="E167" s="204"/>
      <c r="F167" s="204"/>
      <c r="G167" s="204"/>
      <c r="H167" s="204"/>
      <c r="I167" s="204"/>
      <c r="J167" s="204"/>
      <c r="K167" s="204"/>
      <c r="L167" s="204"/>
      <c r="M167" s="204"/>
      <c r="N167" s="204"/>
    </row>
    <row r="168" spans="1:14" ht="12.75" customHeight="1" thickBot="1" x14ac:dyDescent="0.25">
      <c r="A168" s="20"/>
      <c r="F168" s="4"/>
    </row>
    <row r="169" spans="1:14" ht="12.75" customHeight="1" x14ac:dyDescent="0.2">
      <c r="A169" s="198"/>
      <c r="B169" s="198" t="s">
        <v>1</v>
      </c>
      <c r="C169" s="198" t="s">
        <v>2</v>
      </c>
      <c r="D169" s="198" t="s">
        <v>3</v>
      </c>
      <c r="E169" s="198" t="s">
        <v>4</v>
      </c>
      <c r="F169" s="198" t="s">
        <v>5</v>
      </c>
      <c r="G169" s="198" t="s">
        <v>6</v>
      </c>
      <c r="H169" s="198" t="s">
        <v>7</v>
      </c>
      <c r="I169" s="198" t="s">
        <v>8</v>
      </c>
      <c r="J169" s="198" t="s">
        <v>9</v>
      </c>
      <c r="K169" s="198" t="s">
        <v>10</v>
      </c>
      <c r="L169" s="198" t="s">
        <v>11</v>
      </c>
      <c r="M169" s="198" t="s">
        <v>12</v>
      </c>
      <c r="N169" s="196" t="s">
        <v>13</v>
      </c>
    </row>
    <row r="170" spans="1:14" ht="12.75" customHeight="1" thickBot="1" x14ac:dyDescent="0.25">
      <c r="A170" s="199"/>
      <c r="B170" s="199"/>
      <c r="C170" s="199"/>
      <c r="D170" s="199"/>
      <c r="E170" s="199"/>
      <c r="F170" s="199"/>
      <c r="G170" s="199"/>
      <c r="H170" s="199"/>
      <c r="I170" s="199"/>
      <c r="J170" s="199"/>
      <c r="K170" s="199"/>
      <c r="L170" s="199"/>
      <c r="M170" s="199"/>
      <c r="N170" s="197"/>
    </row>
    <row r="171" spans="1:14" ht="12.75" customHeight="1" x14ac:dyDescent="0.2">
      <c r="A171" s="198" t="s">
        <v>132</v>
      </c>
      <c r="B171" s="209">
        <v>7109.85</v>
      </c>
      <c r="C171" s="209">
        <v>3500</v>
      </c>
      <c r="D171" s="209">
        <v>8460</v>
      </c>
      <c r="E171" s="209">
        <v>10208</v>
      </c>
      <c r="F171" s="209">
        <v>11307</v>
      </c>
      <c r="G171" s="209">
        <v>7677.2</v>
      </c>
      <c r="H171" s="209">
        <v>9442.7999999999993</v>
      </c>
      <c r="I171" s="209">
        <v>9867.2000000000007</v>
      </c>
      <c r="J171" s="209">
        <v>15893.4</v>
      </c>
      <c r="K171" s="209">
        <v>7985.45</v>
      </c>
      <c r="L171" s="209">
        <v>16207.55</v>
      </c>
      <c r="M171" s="209">
        <v>12904.88</v>
      </c>
      <c r="N171" s="211">
        <f t="shared" ref="N171:N233" si="8">SUM(B171:M171)</f>
        <v>120563.32999999999</v>
      </c>
    </row>
    <row r="172" spans="1:14" ht="12.75" customHeight="1" thickBot="1" x14ac:dyDescent="0.25">
      <c r="A172" s="199"/>
      <c r="B172" s="210"/>
      <c r="C172" s="210"/>
      <c r="D172" s="210"/>
      <c r="E172" s="210"/>
      <c r="F172" s="210"/>
      <c r="G172" s="210"/>
      <c r="H172" s="210"/>
      <c r="I172" s="210"/>
      <c r="J172" s="210"/>
      <c r="K172" s="210"/>
      <c r="L172" s="210"/>
      <c r="M172" s="210"/>
      <c r="N172" s="212"/>
    </row>
    <row r="173" spans="1:14" ht="12.75" customHeight="1" x14ac:dyDescent="0.2">
      <c r="A173" s="198" t="s">
        <v>33</v>
      </c>
      <c r="B173" s="209"/>
      <c r="C173" s="209"/>
      <c r="D173" s="209"/>
      <c r="E173" s="209"/>
      <c r="F173" s="209"/>
      <c r="G173" s="209"/>
      <c r="H173" s="209"/>
      <c r="I173" s="209"/>
      <c r="J173" s="209"/>
      <c r="K173" s="209"/>
      <c r="L173" s="209">
        <v>2004</v>
      </c>
      <c r="M173" s="209">
        <v>4258</v>
      </c>
      <c r="N173" s="211">
        <f t="shared" si="8"/>
        <v>6262</v>
      </c>
    </row>
    <row r="174" spans="1:14" ht="12.75" customHeight="1" thickBot="1" x14ac:dyDescent="0.25">
      <c r="A174" s="199"/>
      <c r="B174" s="210"/>
      <c r="C174" s="210"/>
      <c r="D174" s="210"/>
      <c r="E174" s="210"/>
      <c r="F174" s="210"/>
      <c r="G174" s="210"/>
      <c r="H174" s="210"/>
      <c r="I174" s="210"/>
      <c r="J174" s="210"/>
      <c r="K174" s="210"/>
      <c r="L174" s="210"/>
      <c r="M174" s="210"/>
      <c r="N174" s="212"/>
    </row>
    <row r="175" spans="1:14" ht="12.75" customHeight="1" x14ac:dyDescent="0.2">
      <c r="A175" s="198" t="s">
        <v>147</v>
      </c>
      <c r="B175" s="209"/>
      <c r="C175" s="209"/>
      <c r="D175" s="209"/>
      <c r="E175" s="209"/>
      <c r="F175" s="209"/>
      <c r="G175" s="209"/>
      <c r="H175" s="209"/>
      <c r="I175" s="209"/>
      <c r="J175" s="209"/>
      <c r="K175" s="209"/>
      <c r="L175" s="209"/>
      <c r="M175" s="209"/>
      <c r="N175" s="211">
        <f t="shared" si="8"/>
        <v>0</v>
      </c>
    </row>
    <row r="176" spans="1:14" ht="12.75" customHeight="1" thickBot="1" x14ac:dyDescent="0.25">
      <c r="A176" s="199"/>
      <c r="B176" s="210"/>
      <c r="C176" s="210"/>
      <c r="D176" s="210"/>
      <c r="E176" s="210"/>
      <c r="F176" s="210"/>
      <c r="G176" s="210"/>
      <c r="H176" s="210"/>
      <c r="I176" s="210"/>
      <c r="J176" s="210"/>
      <c r="K176" s="210"/>
      <c r="L176" s="210"/>
      <c r="M176" s="210"/>
      <c r="N176" s="212"/>
    </row>
    <row r="177" spans="1:14" ht="12.75" customHeight="1" x14ac:dyDescent="0.2">
      <c r="A177" s="198" t="s">
        <v>148</v>
      </c>
      <c r="B177" s="209"/>
      <c r="C177" s="209"/>
      <c r="D177" s="209"/>
      <c r="E177" s="209"/>
      <c r="F177" s="209"/>
      <c r="G177" s="209"/>
      <c r="H177" s="209"/>
      <c r="I177" s="209"/>
      <c r="J177" s="209"/>
      <c r="K177" s="209"/>
      <c r="L177" s="209"/>
      <c r="M177" s="209"/>
      <c r="N177" s="211">
        <f t="shared" si="8"/>
        <v>0</v>
      </c>
    </row>
    <row r="178" spans="1:14" ht="12.75" customHeight="1" thickBot="1" x14ac:dyDescent="0.25">
      <c r="A178" s="199"/>
      <c r="B178" s="210"/>
      <c r="C178" s="210"/>
      <c r="D178" s="210"/>
      <c r="E178" s="210"/>
      <c r="F178" s="210"/>
      <c r="G178" s="210"/>
      <c r="H178" s="210"/>
      <c r="I178" s="210"/>
      <c r="J178" s="210"/>
      <c r="K178" s="210"/>
      <c r="L178" s="210"/>
      <c r="M178" s="210"/>
      <c r="N178" s="212"/>
    </row>
    <row r="179" spans="1:14" ht="12.75" customHeight="1" x14ac:dyDescent="0.2">
      <c r="A179" s="198" t="s">
        <v>149</v>
      </c>
      <c r="B179" s="209">
        <v>925.88</v>
      </c>
      <c r="C179" s="209">
        <v>1046.3</v>
      </c>
      <c r="D179" s="209"/>
      <c r="E179" s="209">
        <v>1314.55</v>
      </c>
      <c r="F179" s="209">
        <v>2169.96</v>
      </c>
      <c r="G179" s="209">
        <v>1230.74</v>
      </c>
      <c r="H179" s="209"/>
      <c r="I179" s="209">
        <v>804.25</v>
      </c>
      <c r="J179" s="209">
        <v>893.55</v>
      </c>
      <c r="K179" s="209">
        <v>786.4</v>
      </c>
      <c r="L179" s="209"/>
      <c r="M179" s="209"/>
      <c r="N179" s="211">
        <f t="shared" si="8"/>
        <v>9171.6299999999992</v>
      </c>
    </row>
    <row r="180" spans="1:14" ht="12.75" customHeight="1" thickBot="1" x14ac:dyDescent="0.25">
      <c r="A180" s="199"/>
      <c r="B180" s="210"/>
      <c r="C180" s="210"/>
      <c r="D180" s="210"/>
      <c r="E180" s="210"/>
      <c r="F180" s="210"/>
      <c r="G180" s="210"/>
      <c r="H180" s="210"/>
      <c r="I180" s="210"/>
      <c r="J180" s="210"/>
      <c r="K180" s="210"/>
      <c r="L180" s="210"/>
      <c r="M180" s="210"/>
      <c r="N180" s="212"/>
    </row>
    <row r="181" spans="1:14" ht="12.75" customHeight="1" x14ac:dyDescent="0.2">
      <c r="A181" s="198" t="s">
        <v>76</v>
      </c>
      <c r="B181" s="209">
        <v>1120</v>
      </c>
      <c r="C181" s="209">
        <v>1120</v>
      </c>
      <c r="D181" s="209">
        <v>1465</v>
      </c>
      <c r="E181" s="209">
        <v>805</v>
      </c>
      <c r="F181" s="209">
        <v>1120</v>
      </c>
      <c r="G181" s="209">
        <v>1120</v>
      </c>
      <c r="H181" s="209">
        <v>1120</v>
      </c>
      <c r="I181" s="209">
        <v>1570.6</v>
      </c>
      <c r="J181" s="209">
        <v>1260</v>
      </c>
      <c r="K181" s="209">
        <v>1675.6</v>
      </c>
      <c r="L181" s="209">
        <v>1830.7</v>
      </c>
      <c r="M181" s="209">
        <v>1470</v>
      </c>
      <c r="N181" s="211">
        <f t="shared" si="8"/>
        <v>15676.900000000001</v>
      </c>
    </row>
    <row r="182" spans="1:14" ht="12.75" customHeight="1" thickBot="1" x14ac:dyDescent="0.25">
      <c r="A182" s="199"/>
      <c r="B182" s="210"/>
      <c r="C182" s="210"/>
      <c r="D182" s="210"/>
      <c r="E182" s="210"/>
      <c r="F182" s="210"/>
      <c r="G182" s="210"/>
      <c r="H182" s="210"/>
      <c r="I182" s="210"/>
      <c r="J182" s="210"/>
      <c r="K182" s="210"/>
      <c r="L182" s="210"/>
      <c r="M182" s="210"/>
      <c r="N182" s="212"/>
    </row>
    <row r="183" spans="1:14" ht="12.75" customHeight="1" x14ac:dyDescent="0.2">
      <c r="A183" s="198" t="s">
        <v>123</v>
      </c>
      <c r="B183" s="209">
        <v>3975.38</v>
      </c>
      <c r="C183" s="209">
        <v>887.01</v>
      </c>
      <c r="D183" s="209"/>
      <c r="E183" s="209"/>
      <c r="F183" s="209"/>
      <c r="G183" s="209"/>
      <c r="H183" s="209"/>
      <c r="I183" s="209">
        <v>1234</v>
      </c>
      <c r="J183" s="209">
        <v>1258</v>
      </c>
      <c r="K183" s="209">
        <v>1000</v>
      </c>
      <c r="L183" s="209">
        <v>1120</v>
      </c>
      <c r="M183" s="209">
        <v>3606.78</v>
      </c>
      <c r="N183" s="211">
        <f t="shared" si="8"/>
        <v>13081.17</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198" t="s">
        <v>133</v>
      </c>
      <c r="B185" s="209">
        <v>338</v>
      </c>
      <c r="C185" s="209"/>
      <c r="D185" s="209"/>
      <c r="E185" s="209">
        <v>307.14999999999998</v>
      </c>
      <c r="F185" s="209"/>
      <c r="G185" s="209"/>
      <c r="H185" s="209"/>
      <c r="I185" s="209">
        <v>282.52999999999997</v>
      </c>
      <c r="J185" s="209">
        <v>204</v>
      </c>
      <c r="K185" s="209">
        <v>336</v>
      </c>
      <c r="L185" s="209"/>
      <c r="M185" s="209"/>
      <c r="N185" s="211">
        <f t="shared" si="8"/>
        <v>1467.6799999999998</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198" t="s">
        <v>94</v>
      </c>
      <c r="B187" s="209">
        <v>3870</v>
      </c>
      <c r="C187" s="209">
        <v>4702</v>
      </c>
      <c r="D187" s="209">
        <v>2867</v>
      </c>
      <c r="E187" s="209">
        <v>2703</v>
      </c>
      <c r="F187" s="209">
        <v>2272</v>
      </c>
      <c r="G187" s="209">
        <v>2946</v>
      </c>
      <c r="H187" s="209">
        <v>2967</v>
      </c>
      <c r="I187" s="209">
        <v>2532</v>
      </c>
      <c r="J187" s="209">
        <v>3244</v>
      </c>
      <c r="K187" s="209">
        <v>3025</v>
      </c>
      <c r="L187" s="209">
        <v>3436</v>
      </c>
      <c r="M187" s="209">
        <v>579</v>
      </c>
      <c r="N187" s="211">
        <f t="shared" si="8"/>
        <v>35143</v>
      </c>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198" t="s">
        <v>71</v>
      </c>
      <c r="B189" s="209">
        <v>362.3</v>
      </c>
      <c r="C189" s="209">
        <v>362.4</v>
      </c>
      <c r="D189" s="209"/>
      <c r="E189" s="209">
        <v>362.3</v>
      </c>
      <c r="F189" s="209"/>
      <c r="G189" s="209"/>
      <c r="H189" s="209"/>
      <c r="I189" s="209"/>
      <c r="J189" s="209"/>
      <c r="K189" s="209"/>
      <c r="L189" s="209"/>
      <c r="M189" s="209"/>
      <c r="N189" s="211">
        <f t="shared" si="8"/>
        <v>1087</v>
      </c>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198" t="s">
        <v>75</v>
      </c>
      <c r="B191" s="209">
        <v>45.1</v>
      </c>
      <c r="C191" s="209">
        <v>830.26</v>
      </c>
      <c r="D191" s="209">
        <v>4879.2</v>
      </c>
      <c r="E191" s="209">
        <v>1962.23</v>
      </c>
      <c r="F191" s="209">
        <v>2336.4699999999998</v>
      </c>
      <c r="G191" s="209">
        <v>1783.43</v>
      </c>
      <c r="H191" s="209">
        <v>3278.99</v>
      </c>
      <c r="I191" s="209">
        <v>8389.81</v>
      </c>
      <c r="J191" s="209">
        <v>13318.85</v>
      </c>
      <c r="K191" s="209">
        <v>7312.98</v>
      </c>
      <c r="L191" s="209">
        <v>3514.72</v>
      </c>
      <c r="M191" s="209">
        <v>715.3</v>
      </c>
      <c r="N191" s="211">
        <f t="shared" si="8"/>
        <v>48367.34</v>
      </c>
    </row>
    <row r="192" spans="1:14" ht="12.75" customHeight="1" thickBot="1" x14ac:dyDescent="0.25">
      <c r="A192" s="199"/>
      <c r="B192" s="210"/>
      <c r="C192" s="210"/>
      <c r="D192" s="210"/>
      <c r="E192" s="210"/>
      <c r="F192" s="210"/>
      <c r="G192" s="210"/>
      <c r="H192" s="210"/>
      <c r="I192" s="210"/>
      <c r="J192" s="210"/>
      <c r="K192" s="210"/>
      <c r="L192" s="210"/>
      <c r="M192" s="210"/>
      <c r="N192" s="212"/>
    </row>
    <row r="193" spans="1:14" ht="12.75" customHeight="1" x14ac:dyDescent="0.2">
      <c r="A193" s="198" t="s">
        <v>135</v>
      </c>
      <c r="B193" s="209">
        <v>487</v>
      </c>
      <c r="C193" s="209">
        <v>440</v>
      </c>
      <c r="D193" s="209">
        <v>319.5</v>
      </c>
      <c r="E193" s="209">
        <v>910.36</v>
      </c>
      <c r="F193" s="209">
        <v>425</v>
      </c>
      <c r="G193" s="209">
        <v>779</v>
      </c>
      <c r="H193" s="209">
        <v>950.6</v>
      </c>
      <c r="I193" s="209">
        <v>2144</v>
      </c>
      <c r="J193" s="209">
        <v>2195</v>
      </c>
      <c r="K193" s="209">
        <v>530</v>
      </c>
      <c r="L193" s="209">
        <v>300</v>
      </c>
      <c r="M193" s="209">
        <v>870</v>
      </c>
      <c r="N193" s="211">
        <f t="shared" si="8"/>
        <v>10350.459999999999</v>
      </c>
    </row>
    <row r="194" spans="1:14" ht="12.75" customHeight="1" thickBot="1" x14ac:dyDescent="0.25">
      <c r="A194" s="199"/>
      <c r="B194" s="210"/>
      <c r="C194" s="210"/>
      <c r="D194" s="210"/>
      <c r="E194" s="210"/>
      <c r="F194" s="210"/>
      <c r="G194" s="210"/>
      <c r="H194" s="210"/>
      <c r="I194" s="210"/>
      <c r="J194" s="210"/>
      <c r="K194" s="210"/>
      <c r="L194" s="210"/>
      <c r="M194" s="210"/>
      <c r="N194" s="212"/>
    </row>
    <row r="195" spans="1:14" ht="12.75" customHeight="1" x14ac:dyDescent="0.2">
      <c r="A195" s="207" t="s">
        <v>136</v>
      </c>
      <c r="B195" s="209">
        <v>345.1</v>
      </c>
      <c r="C195" s="209"/>
      <c r="D195" s="209">
        <v>34.299999999999997</v>
      </c>
      <c r="E195" s="209"/>
      <c r="F195" s="209">
        <v>504</v>
      </c>
      <c r="G195" s="209">
        <v>488</v>
      </c>
      <c r="H195" s="209">
        <v>1615.26</v>
      </c>
      <c r="I195" s="209">
        <v>2140.6799999999998</v>
      </c>
      <c r="J195" s="209">
        <v>2307.8000000000002</v>
      </c>
      <c r="K195" s="209">
        <v>2872.76</v>
      </c>
      <c r="L195" s="209">
        <v>1232.3399999999999</v>
      </c>
      <c r="M195" s="209"/>
      <c r="N195" s="211">
        <f t="shared" si="8"/>
        <v>11540.240000000002</v>
      </c>
    </row>
    <row r="196" spans="1:14" ht="12.75" customHeight="1" thickBot="1" x14ac:dyDescent="0.25">
      <c r="A196" s="208"/>
      <c r="B196" s="210"/>
      <c r="C196" s="210"/>
      <c r="D196" s="210"/>
      <c r="E196" s="210"/>
      <c r="F196" s="210"/>
      <c r="G196" s="210"/>
      <c r="H196" s="210"/>
      <c r="I196" s="210"/>
      <c r="J196" s="210"/>
      <c r="K196" s="210"/>
      <c r="L196" s="210"/>
      <c r="M196" s="210"/>
      <c r="N196" s="212"/>
    </row>
    <row r="197" spans="1:14" ht="12.75" customHeight="1" x14ac:dyDescent="0.2">
      <c r="A197" s="198" t="s">
        <v>137</v>
      </c>
      <c r="B197" s="209">
        <v>524</v>
      </c>
      <c r="C197" s="209">
        <v>365</v>
      </c>
      <c r="D197" s="209">
        <v>430</v>
      </c>
      <c r="E197" s="209">
        <v>471</v>
      </c>
      <c r="F197" s="209">
        <v>598</v>
      </c>
      <c r="G197" s="209">
        <v>593</v>
      </c>
      <c r="H197" s="209">
        <v>483.07</v>
      </c>
      <c r="I197" s="209"/>
      <c r="J197" s="209">
        <v>197</v>
      </c>
      <c r="K197" s="209">
        <v>194.5</v>
      </c>
      <c r="L197" s="209">
        <v>192</v>
      </c>
      <c r="M197" s="209">
        <v>12</v>
      </c>
      <c r="N197" s="211">
        <f t="shared" si="8"/>
        <v>4059.57</v>
      </c>
    </row>
    <row r="198" spans="1:14" ht="12.75" customHeight="1" thickBot="1" x14ac:dyDescent="0.25">
      <c r="A198" s="199"/>
      <c r="B198" s="210"/>
      <c r="C198" s="210"/>
      <c r="D198" s="210"/>
      <c r="E198" s="210"/>
      <c r="F198" s="210"/>
      <c r="G198" s="210"/>
      <c r="H198" s="210"/>
      <c r="I198" s="210"/>
      <c r="J198" s="210"/>
      <c r="K198" s="210"/>
      <c r="L198" s="210"/>
      <c r="M198" s="210"/>
      <c r="N198" s="212"/>
    </row>
    <row r="199" spans="1:14" ht="12.75" customHeight="1" x14ac:dyDescent="0.2">
      <c r="A199" s="198" t="s">
        <v>60</v>
      </c>
      <c r="B199" s="209">
        <v>1845.18</v>
      </c>
      <c r="C199" s="209">
        <v>2262.19</v>
      </c>
      <c r="D199" s="209">
        <v>2653.35</v>
      </c>
      <c r="E199" s="209">
        <v>3482.18</v>
      </c>
      <c r="F199" s="209">
        <v>3926.39</v>
      </c>
      <c r="G199" s="209">
        <v>5548.85</v>
      </c>
      <c r="H199" s="209">
        <v>6600.65</v>
      </c>
      <c r="I199" s="209">
        <v>6916.27</v>
      </c>
      <c r="J199" s="209">
        <v>7159.01</v>
      </c>
      <c r="K199" s="209">
        <v>6322.56</v>
      </c>
      <c r="L199" s="209">
        <v>4016.03</v>
      </c>
      <c r="M199" s="209">
        <v>2538.8000000000002</v>
      </c>
      <c r="N199" s="211">
        <f t="shared" si="8"/>
        <v>53271.46</v>
      </c>
    </row>
    <row r="200" spans="1:14" ht="12.75" customHeight="1" thickBot="1" x14ac:dyDescent="0.25">
      <c r="A200" s="199"/>
      <c r="B200" s="210"/>
      <c r="C200" s="210"/>
      <c r="D200" s="210"/>
      <c r="E200" s="210"/>
      <c r="F200" s="210"/>
      <c r="G200" s="210"/>
      <c r="H200" s="210"/>
      <c r="I200" s="210"/>
      <c r="J200" s="210"/>
      <c r="K200" s="210"/>
      <c r="L200" s="210"/>
      <c r="M200" s="210"/>
      <c r="N200" s="212"/>
    </row>
    <row r="201" spans="1:14" ht="12.75" customHeight="1" x14ac:dyDescent="0.2">
      <c r="A201" s="207" t="s">
        <v>150</v>
      </c>
      <c r="B201" s="209">
        <v>3857</v>
      </c>
      <c r="C201" s="209">
        <v>4758</v>
      </c>
      <c r="D201" s="209">
        <v>2152</v>
      </c>
      <c r="E201" s="209">
        <v>2729.06</v>
      </c>
      <c r="F201" s="209">
        <v>5318</v>
      </c>
      <c r="G201" s="209">
        <v>2552</v>
      </c>
      <c r="H201" s="209">
        <v>1591</v>
      </c>
      <c r="I201" s="209">
        <v>4861</v>
      </c>
      <c r="J201" s="209">
        <v>3961</v>
      </c>
      <c r="K201" s="209">
        <v>1232</v>
      </c>
      <c r="L201" s="209">
        <v>1815</v>
      </c>
      <c r="M201" s="209"/>
      <c r="N201" s="211">
        <f t="shared" si="8"/>
        <v>34826.06</v>
      </c>
    </row>
    <row r="202" spans="1:14" ht="12.75" customHeight="1" thickBot="1" x14ac:dyDescent="0.25">
      <c r="A202" s="208"/>
      <c r="B202" s="210"/>
      <c r="C202" s="210"/>
      <c r="D202" s="210"/>
      <c r="E202" s="210"/>
      <c r="F202" s="210"/>
      <c r="G202" s="210"/>
      <c r="H202" s="210"/>
      <c r="I202" s="210"/>
      <c r="J202" s="210"/>
      <c r="K202" s="210"/>
      <c r="L202" s="210"/>
      <c r="M202" s="210"/>
      <c r="N202" s="212"/>
    </row>
    <row r="203" spans="1:14" ht="12.75" customHeight="1" x14ac:dyDescent="0.2">
      <c r="A203" s="198" t="s">
        <v>151</v>
      </c>
      <c r="B203" s="209"/>
      <c r="C203" s="209"/>
      <c r="D203" s="209">
        <v>3167</v>
      </c>
      <c r="E203" s="209">
        <v>5832</v>
      </c>
      <c r="F203" s="209">
        <v>970</v>
      </c>
      <c r="G203" s="209"/>
      <c r="H203" s="209">
        <v>4012</v>
      </c>
      <c r="I203" s="209">
        <v>4940</v>
      </c>
      <c r="J203" s="209">
        <v>3027</v>
      </c>
      <c r="K203" s="209">
        <v>6849</v>
      </c>
      <c r="L203" s="209">
        <v>8316</v>
      </c>
      <c r="M203" s="209">
        <v>4227.4799999999996</v>
      </c>
      <c r="N203" s="211">
        <f t="shared" si="8"/>
        <v>41340.479999999996</v>
      </c>
    </row>
    <row r="204" spans="1:14" ht="12.75" customHeight="1" thickBot="1" x14ac:dyDescent="0.25">
      <c r="A204" s="199"/>
      <c r="B204" s="210"/>
      <c r="C204" s="210"/>
      <c r="D204" s="210"/>
      <c r="E204" s="210"/>
      <c r="F204" s="210"/>
      <c r="G204" s="210"/>
      <c r="H204" s="210"/>
      <c r="I204" s="210"/>
      <c r="J204" s="210"/>
      <c r="K204" s="210"/>
      <c r="L204" s="210"/>
      <c r="M204" s="210"/>
      <c r="N204" s="212"/>
    </row>
    <row r="205" spans="1:14" ht="12.75" customHeight="1" x14ac:dyDescent="0.2">
      <c r="A205" s="198" t="s">
        <v>124</v>
      </c>
      <c r="B205" s="209">
        <v>29888.959999999999</v>
      </c>
      <c r="C205" s="209">
        <v>26902.15</v>
      </c>
      <c r="D205" s="209">
        <v>33898</v>
      </c>
      <c r="E205" s="209">
        <v>37815.800000000003</v>
      </c>
      <c r="F205" s="209">
        <v>48259.1</v>
      </c>
      <c r="G205" s="209">
        <v>42767.18</v>
      </c>
      <c r="H205" s="209">
        <v>36069.050000000003</v>
      </c>
      <c r="I205" s="209">
        <v>37531.79</v>
      </c>
      <c r="J205" s="209">
        <v>41049.46</v>
      </c>
      <c r="K205" s="209">
        <v>32065.85</v>
      </c>
      <c r="L205" s="209">
        <v>40634.07</v>
      </c>
      <c r="M205" s="209">
        <v>33764.400000000001</v>
      </c>
      <c r="N205" s="211">
        <f t="shared" si="8"/>
        <v>440645.81</v>
      </c>
    </row>
    <row r="206" spans="1:14" ht="12.75" customHeight="1" thickBot="1" x14ac:dyDescent="0.25">
      <c r="A206" s="199"/>
      <c r="B206" s="210"/>
      <c r="C206" s="210"/>
      <c r="D206" s="210"/>
      <c r="E206" s="210"/>
      <c r="F206" s="210"/>
      <c r="G206" s="210"/>
      <c r="H206" s="210"/>
      <c r="I206" s="210"/>
      <c r="J206" s="210"/>
      <c r="K206" s="210"/>
      <c r="L206" s="210"/>
      <c r="M206" s="210"/>
      <c r="N206" s="212"/>
    </row>
    <row r="207" spans="1:14" ht="12.75" customHeight="1" x14ac:dyDescent="0.2">
      <c r="A207" s="207" t="s">
        <v>152</v>
      </c>
      <c r="B207" s="209">
        <v>1676.44</v>
      </c>
      <c r="C207" s="209">
        <v>2072.1999999999998</v>
      </c>
      <c r="D207" s="209">
        <v>2336.86</v>
      </c>
      <c r="E207" s="209">
        <v>1564.76</v>
      </c>
      <c r="F207" s="209">
        <v>1860.9</v>
      </c>
      <c r="G207" s="209">
        <v>1535.4</v>
      </c>
      <c r="H207" s="209">
        <v>804.5</v>
      </c>
      <c r="I207" s="209">
        <v>1237.7</v>
      </c>
      <c r="J207" s="209">
        <v>1558.6</v>
      </c>
      <c r="K207" s="209">
        <v>976.83</v>
      </c>
      <c r="L207" s="209">
        <v>1070.8499999999999</v>
      </c>
      <c r="M207" s="209">
        <v>50.3</v>
      </c>
      <c r="N207" s="211">
        <f t="shared" si="8"/>
        <v>16745.34</v>
      </c>
    </row>
    <row r="208" spans="1:14" ht="12.75" customHeight="1" thickBot="1" x14ac:dyDescent="0.25">
      <c r="A208" s="208"/>
      <c r="B208" s="210"/>
      <c r="C208" s="210"/>
      <c r="D208" s="210"/>
      <c r="E208" s="210"/>
      <c r="F208" s="210"/>
      <c r="G208" s="210"/>
      <c r="H208" s="210"/>
      <c r="I208" s="210"/>
      <c r="J208" s="210"/>
      <c r="K208" s="210"/>
      <c r="L208" s="210"/>
      <c r="M208" s="210"/>
      <c r="N208" s="212"/>
    </row>
    <row r="209" spans="1:14" ht="12.75" customHeight="1" x14ac:dyDescent="0.2">
      <c r="A209" s="198" t="s">
        <v>140</v>
      </c>
      <c r="B209" s="209">
        <v>50</v>
      </c>
      <c r="C209" s="209"/>
      <c r="D209" s="209"/>
      <c r="E209" s="209">
        <v>22</v>
      </c>
      <c r="F209" s="209"/>
      <c r="G209" s="209">
        <v>22.2</v>
      </c>
      <c r="H209" s="209"/>
      <c r="I209" s="209">
        <v>300</v>
      </c>
      <c r="J209" s="209"/>
      <c r="K209" s="209">
        <v>24.71</v>
      </c>
      <c r="L209" s="209">
        <v>22.17</v>
      </c>
      <c r="M209" s="209"/>
      <c r="N209" s="211">
        <f t="shared" si="8"/>
        <v>441.08</v>
      </c>
    </row>
    <row r="210" spans="1:14" ht="12.75" customHeight="1" thickBot="1" x14ac:dyDescent="0.25">
      <c r="A210" s="199"/>
      <c r="B210" s="210"/>
      <c r="C210" s="210"/>
      <c r="D210" s="210"/>
      <c r="E210" s="210"/>
      <c r="F210" s="210"/>
      <c r="G210" s="210"/>
      <c r="H210" s="210"/>
      <c r="I210" s="210"/>
      <c r="J210" s="210"/>
      <c r="K210" s="210"/>
      <c r="L210" s="210"/>
      <c r="M210" s="210"/>
      <c r="N210" s="212"/>
    </row>
    <row r="211" spans="1:14" ht="12.75" customHeight="1" x14ac:dyDescent="0.2">
      <c r="A211" s="198" t="s">
        <v>141</v>
      </c>
      <c r="B211" s="209"/>
      <c r="C211" s="209"/>
      <c r="D211" s="209"/>
      <c r="E211" s="209"/>
      <c r="F211" s="209"/>
      <c r="G211" s="209"/>
      <c r="H211" s="209">
        <v>3465</v>
      </c>
      <c r="I211" s="209">
        <v>150</v>
      </c>
      <c r="J211" s="209">
        <v>4079</v>
      </c>
      <c r="K211" s="209">
        <v>2344</v>
      </c>
      <c r="L211" s="209"/>
      <c r="M211" s="209">
        <v>3160</v>
      </c>
      <c r="N211" s="211">
        <f t="shared" si="8"/>
        <v>13198</v>
      </c>
    </row>
    <row r="212" spans="1:14" ht="12.75" customHeight="1" thickBot="1" x14ac:dyDescent="0.25">
      <c r="A212" s="199"/>
      <c r="B212" s="210"/>
      <c r="C212" s="210"/>
      <c r="D212" s="210"/>
      <c r="E212" s="210"/>
      <c r="F212" s="210"/>
      <c r="G212" s="210"/>
      <c r="H212" s="210"/>
      <c r="I212" s="210"/>
      <c r="J212" s="210"/>
      <c r="K212" s="210"/>
      <c r="L212" s="210"/>
      <c r="M212" s="210"/>
      <c r="N212" s="212"/>
    </row>
    <row r="213" spans="1:14" ht="12.75" customHeight="1" x14ac:dyDescent="0.2">
      <c r="A213" s="198" t="s">
        <v>153</v>
      </c>
      <c r="B213" s="209"/>
      <c r="C213" s="209"/>
      <c r="D213" s="209"/>
      <c r="E213" s="209"/>
      <c r="F213" s="209"/>
      <c r="G213" s="209"/>
      <c r="H213" s="209"/>
      <c r="I213" s="209"/>
      <c r="J213" s="209"/>
      <c r="K213" s="209">
        <v>825.2</v>
      </c>
      <c r="L213" s="209">
        <v>622.70000000000005</v>
      </c>
      <c r="M213" s="209">
        <v>323.89999999999998</v>
      </c>
      <c r="N213" s="211">
        <f t="shared" si="8"/>
        <v>1771.8000000000002</v>
      </c>
    </row>
    <row r="214" spans="1:14" ht="12.75" customHeight="1" thickBot="1" x14ac:dyDescent="0.25">
      <c r="A214" s="199"/>
      <c r="B214" s="210"/>
      <c r="C214" s="210"/>
      <c r="D214" s="210"/>
      <c r="E214" s="210"/>
      <c r="F214" s="210"/>
      <c r="G214" s="210"/>
      <c r="H214" s="210"/>
      <c r="I214" s="210"/>
      <c r="J214" s="210"/>
      <c r="K214" s="210"/>
      <c r="L214" s="210"/>
      <c r="M214" s="210"/>
      <c r="N214" s="212"/>
    </row>
    <row r="215" spans="1:14" ht="12.75" customHeight="1" x14ac:dyDescent="0.2">
      <c r="A215" s="198" t="s">
        <v>107</v>
      </c>
      <c r="B215" s="209"/>
      <c r="C215" s="209"/>
      <c r="D215" s="209"/>
      <c r="E215" s="209">
        <v>2326.4</v>
      </c>
      <c r="F215" s="209">
        <v>12307.27</v>
      </c>
      <c r="G215" s="209">
        <v>2306</v>
      </c>
      <c r="H215" s="209"/>
      <c r="I215" s="209"/>
      <c r="J215" s="209"/>
      <c r="K215" s="209"/>
      <c r="L215" s="209"/>
      <c r="M215" s="209"/>
      <c r="N215" s="211">
        <f t="shared" si="8"/>
        <v>16939.669999999998</v>
      </c>
    </row>
    <row r="216" spans="1:14" ht="12.75" customHeight="1" thickBot="1" x14ac:dyDescent="0.25">
      <c r="A216" s="199"/>
      <c r="B216" s="210"/>
      <c r="C216" s="210"/>
      <c r="D216" s="210"/>
      <c r="E216" s="210"/>
      <c r="F216" s="210"/>
      <c r="G216" s="210"/>
      <c r="H216" s="210"/>
      <c r="I216" s="210"/>
      <c r="J216" s="210"/>
      <c r="K216" s="210"/>
      <c r="L216" s="210"/>
      <c r="M216" s="210"/>
      <c r="N216" s="212"/>
    </row>
    <row r="217" spans="1:14" ht="12.75" customHeight="1" x14ac:dyDescent="0.2">
      <c r="A217" s="198" t="s">
        <v>79</v>
      </c>
      <c r="B217" s="209"/>
      <c r="C217" s="209"/>
      <c r="D217" s="209">
        <v>2279.1999999999998</v>
      </c>
      <c r="E217" s="209">
        <v>33510.6</v>
      </c>
      <c r="F217" s="209">
        <v>34516.21</v>
      </c>
      <c r="G217" s="209">
        <v>32902.800000000003</v>
      </c>
      <c r="H217" s="209">
        <v>20332.09</v>
      </c>
      <c r="I217" s="209">
        <v>12795.53</v>
      </c>
      <c r="J217" s="209"/>
      <c r="K217" s="209"/>
      <c r="L217" s="209"/>
      <c r="M217" s="209"/>
      <c r="N217" s="211">
        <f>SUM(B217:M217)</f>
        <v>136336.43</v>
      </c>
    </row>
    <row r="218" spans="1:14" ht="12.75" customHeight="1" thickBot="1" x14ac:dyDescent="0.25">
      <c r="A218" s="199"/>
      <c r="B218" s="210"/>
      <c r="C218" s="210"/>
      <c r="D218" s="210"/>
      <c r="E218" s="210"/>
      <c r="F218" s="210"/>
      <c r="G218" s="210"/>
      <c r="H218" s="210"/>
      <c r="I218" s="210"/>
      <c r="J218" s="210"/>
      <c r="K218" s="210"/>
      <c r="L218" s="210"/>
      <c r="M218" s="210"/>
      <c r="N218" s="212"/>
    </row>
    <row r="219" spans="1:14" ht="12.75" customHeight="1" x14ac:dyDescent="0.2">
      <c r="A219" s="198" t="s">
        <v>154</v>
      </c>
      <c r="B219" s="209">
        <v>196.27</v>
      </c>
      <c r="C219" s="209">
        <v>146.99</v>
      </c>
      <c r="D219" s="209">
        <v>66.5</v>
      </c>
      <c r="E219" s="209">
        <v>160.55000000000001</v>
      </c>
      <c r="F219" s="209">
        <v>120.3</v>
      </c>
      <c r="G219" s="209">
        <v>74.599999999999994</v>
      </c>
      <c r="H219" s="209"/>
      <c r="I219" s="209"/>
      <c r="J219" s="209"/>
      <c r="K219" s="209"/>
      <c r="L219" s="209"/>
      <c r="M219" s="209"/>
      <c r="N219" s="211">
        <f t="shared" si="8"/>
        <v>765.20999999999992</v>
      </c>
    </row>
    <row r="220" spans="1:14" ht="12.75" customHeight="1" thickBot="1" x14ac:dyDescent="0.25">
      <c r="A220" s="199"/>
      <c r="B220" s="210"/>
      <c r="C220" s="210"/>
      <c r="D220" s="210"/>
      <c r="E220" s="210"/>
      <c r="F220" s="210"/>
      <c r="G220" s="210"/>
      <c r="H220" s="210"/>
      <c r="I220" s="210"/>
      <c r="J220" s="210"/>
      <c r="K220" s="210"/>
      <c r="L220" s="210"/>
      <c r="M220" s="210"/>
      <c r="N220" s="212"/>
    </row>
    <row r="221" spans="1:14" ht="12.75" customHeight="1" x14ac:dyDescent="0.2">
      <c r="A221" s="198" t="s">
        <v>155</v>
      </c>
      <c r="B221" s="209"/>
      <c r="C221" s="209"/>
      <c r="D221" s="209"/>
      <c r="E221" s="209"/>
      <c r="F221" s="209"/>
      <c r="G221" s="209"/>
      <c r="H221" s="209"/>
      <c r="I221" s="209"/>
      <c r="J221" s="209"/>
      <c r="K221" s="209"/>
      <c r="L221" s="209"/>
      <c r="M221" s="209"/>
      <c r="N221" s="211">
        <f t="shared" si="8"/>
        <v>0</v>
      </c>
    </row>
    <row r="222" spans="1:14" ht="12.75" customHeight="1" thickBot="1" x14ac:dyDescent="0.25">
      <c r="A222" s="199"/>
      <c r="B222" s="210"/>
      <c r="C222" s="210"/>
      <c r="D222" s="210"/>
      <c r="E222" s="210"/>
      <c r="F222" s="210"/>
      <c r="G222" s="210"/>
      <c r="H222" s="210"/>
      <c r="I222" s="210"/>
      <c r="J222" s="210"/>
      <c r="K222" s="210"/>
      <c r="L222" s="210"/>
      <c r="M222" s="210"/>
      <c r="N222" s="212"/>
    </row>
    <row r="223" spans="1:14" ht="12.75" customHeight="1" x14ac:dyDescent="0.2">
      <c r="A223" s="207" t="s">
        <v>134</v>
      </c>
      <c r="B223" s="209">
        <v>1189.7</v>
      </c>
      <c r="C223" s="209">
        <v>3833.77</v>
      </c>
      <c r="D223" s="209">
        <v>917.7</v>
      </c>
      <c r="E223" s="209">
        <v>816.6</v>
      </c>
      <c r="F223" s="209">
        <v>1609</v>
      </c>
      <c r="G223" s="209">
        <v>1009.28</v>
      </c>
      <c r="H223" s="209">
        <v>367</v>
      </c>
      <c r="I223" s="209">
        <v>577</v>
      </c>
      <c r="J223" s="209">
        <v>246.2</v>
      </c>
      <c r="K223" s="209">
        <v>1014</v>
      </c>
      <c r="L223" s="209">
        <v>571.4</v>
      </c>
      <c r="M223" s="209"/>
      <c r="N223" s="211">
        <f t="shared" si="8"/>
        <v>12151.650000000001</v>
      </c>
    </row>
    <row r="224" spans="1:14" ht="12.75" customHeight="1" thickBot="1" x14ac:dyDescent="0.25">
      <c r="A224" s="208"/>
      <c r="B224" s="210"/>
      <c r="C224" s="210"/>
      <c r="D224" s="210"/>
      <c r="E224" s="210"/>
      <c r="F224" s="210"/>
      <c r="G224" s="210"/>
      <c r="H224" s="210"/>
      <c r="I224" s="210"/>
      <c r="J224" s="210"/>
      <c r="K224" s="210"/>
      <c r="L224" s="210"/>
      <c r="M224" s="210"/>
      <c r="N224" s="212"/>
    </row>
    <row r="225" spans="1:14" ht="12.75" customHeight="1" x14ac:dyDescent="0.2">
      <c r="A225" s="198" t="s">
        <v>138</v>
      </c>
      <c r="B225" s="209">
        <v>582.71</v>
      </c>
      <c r="C225" s="209"/>
      <c r="D225" s="209">
        <v>10</v>
      </c>
      <c r="E225" s="209">
        <v>110.7</v>
      </c>
      <c r="F225" s="209">
        <v>365.5</v>
      </c>
      <c r="G225" s="209">
        <v>425.7</v>
      </c>
      <c r="H225" s="209">
        <v>501.8</v>
      </c>
      <c r="I225" s="209">
        <v>1557.43</v>
      </c>
      <c r="J225" s="209">
        <v>965.22</v>
      </c>
      <c r="K225" s="209">
        <v>1472.31</v>
      </c>
      <c r="L225" s="209">
        <v>992.83</v>
      </c>
      <c r="M225" s="209">
        <v>149.9</v>
      </c>
      <c r="N225" s="211">
        <f t="shared" si="8"/>
        <v>7134.1</v>
      </c>
    </row>
    <row r="226" spans="1:14" ht="12.75" customHeight="1" thickBot="1" x14ac:dyDescent="0.25">
      <c r="A226" s="199"/>
      <c r="B226" s="210"/>
      <c r="C226" s="210"/>
      <c r="D226" s="210"/>
      <c r="E226" s="210"/>
      <c r="F226" s="210"/>
      <c r="G226" s="210"/>
      <c r="H226" s="210"/>
      <c r="I226" s="210"/>
      <c r="J226" s="210"/>
      <c r="K226" s="210"/>
      <c r="L226" s="210"/>
      <c r="M226" s="210"/>
      <c r="N226" s="212"/>
    </row>
    <row r="227" spans="1:14" ht="12.75" customHeight="1" x14ac:dyDescent="0.2">
      <c r="A227" s="198" t="s">
        <v>44</v>
      </c>
      <c r="B227" s="209">
        <v>2181</v>
      </c>
      <c r="C227" s="209">
        <v>1658.9</v>
      </c>
      <c r="D227" s="209">
        <v>2714.8</v>
      </c>
      <c r="E227" s="209">
        <v>2082.67</v>
      </c>
      <c r="F227" s="209">
        <v>2675.9</v>
      </c>
      <c r="G227" s="209">
        <v>2241.44</v>
      </c>
      <c r="H227" s="209">
        <v>3081.34</v>
      </c>
      <c r="I227" s="209">
        <v>3224.5</v>
      </c>
      <c r="J227" s="209">
        <v>2712.3</v>
      </c>
      <c r="K227" s="209">
        <v>3145.44</v>
      </c>
      <c r="L227" s="209">
        <v>2888.34</v>
      </c>
      <c r="M227" s="209">
        <v>1539.65</v>
      </c>
      <c r="N227" s="211">
        <f t="shared" si="8"/>
        <v>30146.280000000002</v>
      </c>
    </row>
    <row r="228" spans="1:14" ht="12.75" customHeight="1" thickBot="1" x14ac:dyDescent="0.25">
      <c r="A228" s="199"/>
      <c r="B228" s="210"/>
      <c r="C228" s="210"/>
      <c r="D228" s="210"/>
      <c r="E228" s="210"/>
      <c r="F228" s="210"/>
      <c r="G228" s="210"/>
      <c r="H228" s="210"/>
      <c r="I228" s="210"/>
      <c r="J228" s="210"/>
      <c r="K228" s="210"/>
      <c r="L228" s="210"/>
      <c r="M228" s="210"/>
      <c r="N228" s="212"/>
    </row>
    <row r="229" spans="1:14" ht="12.75" customHeight="1" x14ac:dyDescent="0.2">
      <c r="A229" s="198" t="s">
        <v>139</v>
      </c>
      <c r="B229" s="209">
        <v>29</v>
      </c>
      <c r="C229" s="209">
        <v>46</v>
      </c>
      <c r="D229" s="209">
        <v>261.77</v>
      </c>
      <c r="E229" s="209">
        <v>13.7</v>
      </c>
      <c r="F229" s="209">
        <v>727</v>
      </c>
      <c r="G229" s="209">
        <v>80.599999999999994</v>
      </c>
      <c r="H229" s="209">
        <v>563.20000000000005</v>
      </c>
      <c r="I229" s="209"/>
      <c r="J229" s="209">
        <v>120</v>
      </c>
      <c r="K229" s="209">
        <v>405.5</v>
      </c>
      <c r="L229" s="209">
        <v>40.520000000000003</v>
      </c>
      <c r="M229" s="209">
        <v>1375.26</v>
      </c>
      <c r="N229" s="211">
        <f t="shared" si="8"/>
        <v>3662.55</v>
      </c>
    </row>
    <row r="230" spans="1:14" ht="12.75" customHeight="1" thickBot="1" x14ac:dyDescent="0.25">
      <c r="A230" s="199"/>
      <c r="B230" s="210"/>
      <c r="C230" s="210"/>
      <c r="D230" s="210"/>
      <c r="E230" s="210"/>
      <c r="F230" s="210"/>
      <c r="G230" s="210"/>
      <c r="H230" s="210"/>
      <c r="I230" s="210"/>
      <c r="J230" s="210"/>
      <c r="K230" s="210"/>
      <c r="L230" s="210"/>
      <c r="M230" s="210"/>
      <c r="N230" s="212"/>
    </row>
    <row r="231" spans="1:14" ht="12.75" customHeight="1" x14ac:dyDescent="0.2">
      <c r="A231" s="207" t="s">
        <v>227</v>
      </c>
      <c r="B231" s="209">
        <v>726.37</v>
      </c>
      <c r="C231" s="209">
        <v>1289.49</v>
      </c>
      <c r="D231" s="209">
        <v>1795.25</v>
      </c>
      <c r="E231" s="209">
        <v>1537.22</v>
      </c>
      <c r="F231" s="209">
        <v>1459.1</v>
      </c>
      <c r="G231" s="209">
        <v>294.60000000000002</v>
      </c>
      <c r="H231" s="209"/>
      <c r="I231" s="209"/>
      <c r="J231" s="209"/>
      <c r="K231" s="209"/>
      <c r="L231" s="209"/>
      <c r="M231" s="209"/>
      <c r="N231" s="211">
        <f t="shared" si="8"/>
        <v>7102.0300000000007</v>
      </c>
    </row>
    <row r="232" spans="1:14" ht="12.75" customHeight="1" thickBot="1" x14ac:dyDescent="0.25">
      <c r="A232" s="208"/>
      <c r="B232" s="210"/>
      <c r="C232" s="210"/>
      <c r="D232" s="210"/>
      <c r="E232" s="210"/>
      <c r="F232" s="210"/>
      <c r="G232" s="210"/>
      <c r="H232" s="210"/>
      <c r="I232" s="210"/>
      <c r="J232" s="210"/>
      <c r="K232" s="210"/>
      <c r="L232" s="210"/>
      <c r="M232" s="210"/>
      <c r="N232" s="212"/>
    </row>
    <row r="233" spans="1:14" ht="12.75" customHeight="1" x14ac:dyDescent="0.2">
      <c r="A233" s="207" t="s">
        <v>228</v>
      </c>
      <c r="B233" s="209">
        <v>255.1</v>
      </c>
      <c r="C233" s="209">
        <v>78</v>
      </c>
      <c r="D233" s="209">
        <v>170</v>
      </c>
      <c r="E233" s="209">
        <v>37.5</v>
      </c>
      <c r="F233" s="209">
        <v>153.6</v>
      </c>
      <c r="G233" s="209">
        <v>10</v>
      </c>
      <c r="H233" s="209">
        <v>5</v>
      </c>
      <c r="I233" s="209">
        <v>420</v>
      </c>
      <c r="J233" s="209">
        <v>1</v>
      </c>
      <c r="K233" s="209">
        <v>570</v>
      </c>
      <c r="L233" s="209"/>
      <c r="M233" s="209"/>
      <c r="N233" s="211">
        <f t="shared" si="8"/>
        <v>1700.2</v>
      </c>
    </row>
    <row r="234" spans="1:14" ht="12.75" customHeight="1" thickBot="1" x14ac:dyDescent="0.25">
      <c r="A234" s="208"/>
      <c r="B234" s="210"/>
      <c r="C234" s="210"/>
      <c r="D234" s="210"/>
      <c r="E234" s="210"/>
      <c r="F234" s="210"/>
      <c r="G234" s="210"/>
      <c r="H234" s="210"/>
      <c r="I234" s="210"/>
      <c r="J234" s="210"/>
      <c r="K234" s="210"/>
      <c r="L234" s="210"/>
      <c r="M234" s="210"/>
      <c r="N234" s="212"/>
    </row>
    <row r="235" spans="1:14" ht="12.75" customHeight="1" x14ac:dyDescent="0.2">
      <c r="A235" s="205" t="s">
        <v>13</v>
      </c>
      <c r="B235" s="194">
        <f t="shared" ref="B235:H235" si="9">SUM(B171:B233)</f>
        <v>61580.34</v>
      </c>
      <c r="C235" s="194">
        <f t="shared" si="9"/>
        <v>56300.659999999996</v>
      </c>
      <c r="D235" s="194">
        <f t="shared" si="9"/>
        <v>70877.430000000008</v>
      </c>
      <c r="E235" s="194">
        <f t="shared" si="9"/>
        <v>111085.32999999999</v>
      </c>
      <c r="F235" s="194">
        <f t="shared" si="9"/>
        <v>135000.70000000001</v>
      </c>
      <c r="G235" s="194">
        <f t="shared" si="9"/>
        <v>108388.02</v>
      </c>
      <c r="H235" s="194">
        <f t="shared" si="9"/>
        <v>97250.349999999991</v>
      </c>
      <c r="I235" s="194">
        <f>SUM(I171:I233)</f>
        <v>103476.29</v>
      </c>
      <c r="J235" s="194">
        <f>SUM(J171:J233)</f>
        <v>105650.39000000001</v>
      </c>
      <c r="K235" s="194">
        <f>SUM(K171:K233)</f>
        <v>82966.090000000011</v>
      </c>
      <c r="L235" s="194">
        <v>90827</v>
      </c>
      <c r="M235" s="194">
        <v>71545</v>
      </c>
      <c r="N235" s="194">
        <f>SUM(B235:M235)</f>
        <v>1094947.6000000001</v>
      </c>
    </row>
    <row r="236" spans="1:14" ht="12.75" customHeight="1" thickBot="1" x14ac:dyDescent="0.25">
      <c r="A236" s="206"/>
      <c r="B236" s="195"/>
      <c r="C236" s="195"/>
      <c r="D236" s="195"/>
      <c r="E236" s="195"/>
      <c r="F236" s="195"/>
      <c r="G236" s="195"/>
      <c r="H236" s="195"/>
      <c r="I236" s="195"/>
      <c r="J236" s="195"/>
      <c r="K236" s="195"/>
      <c r="L236" s="195"/>
      <c r="M236" s="195"/>
      <c r="N236" s="195"/>
    </row>
    <row r="237" spans="1:14" ht="12.75" customHeight="1" x14ac:dyDescent="0.2"/>
    <row r="238" spans="1:14" ht="12.75" customHeight="1" x14ac:dyDescent="0.2">
      <c r="C238" s="5"/>
    </row>
    <row r="239" spans="1:14" ht="12.75" customHeight="1" x14ac:dyDescent="0.2"/>
    <row r="240" spans="1:14" s="10" customFormat="1" ht="24.95" customHeight="1" x14ac:dyDescent="0.2">
      <c r="A240" s="204" t="s">
        <v>170</v>
      </c>
      <c r="B240" s="204"/>
      <c r="C240" s="204"/>
      <c r="D240" s="204"/>
      <c r="E240" s="204"/>
      <c r="F240" s="204"/>
      <c r="G240" s="204"/>
      <c r="H240" s="204"/>
      <c r="I240" s="204"/>
      <c r="J240" s="204"/>
      <c r="K240" s="204"/>
      <c r="L240" s="204"/>
      <c r="M240" s="204"/>
      <c r="N240" s="204"/>
    </row>
    <row r="241" spans="1:14" ht="12.75" customHeight="1" thickBot="1" x14ac:dyDescent="0.25">
      <c r="A241" s="20"/>
      <c r="F241" s="4"/>
    </row>
    <row r="242" spans="1:14" ht="12.75" customHeight="1" x14ac:dyDescent="0.2">
      <c r="A242" s="198"/>
      <c r="B242" s="198" t="s">
        <v>1</v>
      </c>
      <c r="C242" s="198" t="s">
        <v>2</v>
      </c>
      <c r="D242" s="198" t="s">
        <v>3</v>
      </c>
      <c r="E242" s="198" t="s">
        <v>4</v>
      </c>
      <c r="F242" s="198" t="s">
        <v>5</v>
      </c>
      <c r="G242" s="198" t="s">
        <v>6</v>
      </c>
      <c r="H242" s="198" t="s">
        <v>7</v>
      </c>
      <c r="I242" s="198" t="s">
        <v>8</v>
      </c>
      <c r="J242" s="198" t="s">
        <v>9</v>
      </c>
      <c r="K242" s="198" t="s">
        <v>10</v>
      </c>
      <c r="L242" s="198" t="s">
        <v>11</v>
      </c>
      <c r="M242" s="198" t="s">
        <v>12</v>
      </c>
      <c r="N242" s="196" t="s">
        <v>13</v>
      </c>
    </row>
    <row r="243" spans="1:14" ht="12.75" customHeight="1" thickBot="1" x14ac:dyDescent="0.25">
      <c r="A243" s="199"/>
      <c r="B243" s="199"/>
      <c r="C243" s="199"/>
      <c r="D243" s="199"/>
      <c r="E243" s="199"/>
      <c r="F243" s="199"/>
      <c r="G243" s="199"/>
      <c r="H243" s="199"/>
      <c r="I243" s="199"/>
      <c r="J243" s="199"/>
      <c r="K243" s="199"/>
      <c r="L243" s="199"/>
      <c r="M243" s="199"/>
      <c r="N243" s="197"/>
    </row>
    <row r="244" spans="1:14" ht="12.75" customHeight="1" x14ac:dyDescent="0.2">
      <c r="A244" s="207" t="s">
        <v>82</v>
      </c>
      <c r="B244" s="209">
        <v>11714</v>
      </c>
      <c r="C244" s="209">
        <v>10271</v>
      </c>
      <c r="D244" s="209">
        <v>18985</v>
      </c>
      <c r="E244" s="209">
        <v>15667</v>
      </c>
      <c r="F244" s="209">
        <v>33119</v>
      </c>
      <c r="G244" s="209">
        <v>49543</v>
      </c>
      <c r="H244" s="209">
        <v>32445</v>
      </c>
      <c r="I244" s="209">
        <v>28723</v>
      </c>
      <c r="J244" s="209">
        <v>30361</v>
      </c>
      <c r="K244" s="209">
        <v>25001</v>
      </c>
      <c r="L244" s="209">
        <v>17981</v>
      </c>
      <c r="M244" s="209">
        <v>23385</v>
      </c>
      <c r="N244" s="211">
        <f t="shared" ref="N244:N262" si="10">SUM(B244:M244)</f>
        <v>297195</v>
      </c>
    </row>
    <row r="245" spans="1:14" ht="12.75" customHeight="1" thickBot="1" x14ac:dyDescent="0.25">
      <c r="A245" s="208"/>
      <c r="B245" s="210"/>
      <c r="C245" s="210"/>
      <c r="D245" s="210"/>
      <c r="E245" s="210"/>
      <c r="F245" s="210"/>
      <c r="G245" s="210"/>
      <c r="H245" s="210"/>
      <c r="I245" s="210"/>
      <c r="J245" s="210"/>
      <c r="K245" s="210"/>
      <c r="L245" s="210"/>
      <c r="M245" s="210"/>
      <c r="N245" s="212"/>
    </row>
    <row r="246" spans="1:14" ht="12.75" customHeight="1" x14ac:dyDescent="0.2">
      <c r="A246" s="198" t="s">
        <v>33</v>
      </c>
      <c r="B246" s="209">
        <v>1006</v>
      </c>
      <c r="C246" s="209">
        <v>3202</v>
      </c>
      <c r="D246" s="209">
        <v>5219</v>
      </c>
      <c r="E246" s="209">
        <v>5795</v>
      </c>
      <c r="F246" s="209">
        <v>6131</v>
      </c>
      <c r="G246" s="209">
        <v>14885</v>
      </c>
      <c r="H246" s="209">
        <v>34889</v>
      </c>
      <c r="I246" s="209">
        <v>16326</v>
      </c>
      <c r="J246" s="209">
        <v>16984</v>
      </c>
      <c r="K246" s="209">
        <v>25084</v>
      </c>
      <c r="L246" s="209">
        <v>25858</v>
      </c>
      <c r="M246" s="209">
        <v>17197</v>
      </c>
      <c r="N246" s="211">
        <f t="shared" si="10"/>
        <v>172576</v>
      </c>
    </row>
    <row r="247" spans="1:14" ht="12.75" customHeight="1" thickBot="1" x14ac:dyDescent="0.25">
      <c r="A247" s="199"/>
      <c r="B247" s="210"/>
      <c r="C247" s="210"/>
      <c r="D247" s="210"/>
      <c r="E247" s="210"/>
      <c r="F247" s="210"/>
      <c r="G247" s="210"/>
      <c r="H247" s="210"/>
      <c r="I247" s="210"/>
      <c r="J247" s="210"/>
      <c r="K247" s="210"/>
      <c r="L247" s="210"/>
      <c r="M247" s="210"/>
      <c r="N247" s="212"/>
    </row>
    <row r="248" spans="1:14" ht="12.75" customHeight="1" x14ac:dyDescent="0.2">
      <c r="A248" s="207" t="s">
        <v>143</v>
      </c>
      <c r="B248" s="209">
        <v>252</v>
      </c>
      <c r="C248" s="209">
        <v>0</v>
      </c>
      <c r="D248" s="209">
        <v>90</v>
      </c>
      <c r="E248" s="209">
        <v>0</v>
      </c>
      <c r="F248" s="209">
        <v>150</v>
      </c>
      <c r="G248" s="209">
        <v>684</v>
      </c>
      <c r="H248" s="209">
        <v>690</v>
      </c>
      <c r="I248" s="209">
        <v>894</v>
      </c>
      <c r="J248" s="209">
        <v>960</v>
      </c>
      <c r="K248" s="209">
        <v>270</v>
      </c>
      <c r="L248" s="209">
        <v>220</v>
      </c>
      <c r="M248" s="209">
        <v>0</v>
      </c>
      <c r="N248" s="211">
        <f t="shared" si="10"/>
        <v>4210</v>
      </c>
    </row>
    <row r="249" spans="1:14" ht="12.75" customHeight="1" thickBot="1" x14ac:dyDescent="0.25">
      <c r="A249" s="208"/>
      <c r="B249" s="210"/>
      <c r="C249" s="210"/>
      <c r="D249" s="210"/>
      <c r="E249" s="210"/>
      <c r="F249" s="210"/>
      <c r="G249" s="210"/>
      <c r="H249" s="210"/>
      <c r="I249" s="210"/>
      <c r="J249" s="210"/>
      <c r="K249" s="210"/>
      <c r="L249" s="210"/>
      <c r="M249" s="210"/>
      <c r="N249" s="212"/>
    </row>
    <row r="250" spans="1:14" ht="12.75" customHeight="1" x14ac:dyDescent="0.2">
      <c r="A250" s="207" t="s">
        <v>83</v>
      </c>
      <c r="B250" s="209">
        <v>20180</v>
      </c>
      <c r="C250" s="209">
        <v>16936</v>
      </c>
      <c r="D250" s="209">
        <v>16371</v>
      </c>
      <c r="E250" s="209">
        <v>14310</v>
      </c>
      <c r="F250" s="209">
        <v>16863</v>
      </c>
      <c r="G250" s="209">
        <v>16188</v>
      </c>
      <c r="H250" s="209">
        <v>18369</v>
      </c>
      <c r="I250" s="209">
        <v>23466</v>
      </c>
      <c r="J250" s="209">
        <v>19111</v>
      </c>
      <c r="K250" s="209">
        <v>22299</v>
      </c>
      <c r="L250" s="209">
        <v>22830</v>
      </c>
      <c r="M250" s="209">
        <v>15091</v>
      </c>
      <c r="N250" s="211">
        <f t="shared" si="10"/>
        <v>222014</v>
      </c>
    </row>
    <row r="251" spans="1:14" ht="12.75" customHeight="1" thickBot="1" x14ac:dyDescent="0.25">
      <c r="A251" s="208"/>
      <c r="B251" s="210"/>
      <c r="C251" s="210"/>
      <c r="D251" s="210"/>
      <c r="E251" s="210"/>
      <c r="F251" s="210"/>
      <c r="G251" s="210"/>
      <c r="H251" s="210"/>
      <c r="I251" s="210"/>
      <c r="J251" s="210"/>
      <c r="K251" s="210"/>
      <c r="L251" s="210"/>
      <c r="M251" s="210"/>
      <c r="N251" s="212"/>
    </row>
    <row r="252" spans="1:14" ht="12.75" customHeight="1" x14ac:dyDescent="0.2">
      <c r="A252" s="198" t="s">
        <v>86</v>
      </c>
      <c r="B252" s="209">
        <v>660</v>
      </c>
      <c r="C252" s="209">
        <v>660</v>
      </c>
      <c r="D252" s="209">
        <v>660</v>
      </c>
      <c r="E252" s="209">
        <v>1320</v>
      </c>
      <c r="F252" s="209">
        <v>330</v>
      </c>
      <c r="G252" s="209">
        <v>990</v>
      </c>
      <c r="H252" s="209">
        <v>660</v>
      </c>
      <c r="I252" s="209">
        <v>1350</v>
      </c>
      <c r="J252" s="209">
        <v>990</v>
      </c>
      <c r="K252" s="209">
        <v>990</v>
      </c>
      <c r="L252" s="209">
        <v>660</v>
      </c>
      <c r="M252" s="209">
        <v>1320</v>
      </c>
      <c r="N252" s="211">
        <f t="shared" si="10"/>
        <v>10590</v>
      </c>
    </row>
    <row r="253" spans="1:14" ht="12.75" customHeight="1" thickBot="1" x14ac:dyDescent="0.25">
      <c r="A253" s="199"/>
      <c r="B253" s="210"/>
      <c r="C253" s="210"/>
      <c r="D253" s="210"/>
      <c r="E253" s="210"/>
      <c r="F253" s="210"/>
      <c r="G253" s="210"/>
      <c r="H253" s="210"/>
      <c r="I253" s="210"/>
      <c r="J253" s="210"/>
      <c r="K253" s="210"/>
      <c r="L253" s="210"/>
      <c r="M253" s="210"/>
      <c r="N253" s="212"/>
    </row>
    <row r="254" spans="1:14" ht="12.75" customHeight="1" x14ac:dyDescent="0.2">
      <c r="A254" s="198" t="s">
        <v>85</v>
      </c>
      <c r="B254" s="209">
        <v>7710</v>
      </c>
      <c r="C254" s="209">
        <v>8460</v>
      </c>
      <c r="D254" s="209">
        <v>7710</v>
      </c>
      <c r="E254" s="209">
        <v>14130</v>
      </c>
      <c r="F254" s="209">
        <v>15864</v>
      </c>
      <c r="G254" s="209">
        <v>13455</v>
      </c>
      <c r="H254" s="209">
        <v>9920</v>
      </c>
      <c r="I254" s="209">
        <v>10470</v>
      </c>
      <c r="J254" s="209">
        <v>6900</v>
      </c>
      <c r="K254" s="209">
        <v>3340</v>
      </c>
      <c r="L254" s="209">
        <v>6020</v>
      </c>
      <c r="M254" s="209">
        <v>3630</v>
      </c>
      <c r="N254" s="211">
        <f t="shared" si="10"/>
        <v>107609</v>
      </c>
    </row>
    <row r="255" spans="1:14" ht="12.75" customHeight="1" thickBot="1" x14ac:dyDescent="0.25">
      <c r="A255" s="199"/>
      <c r="B255" s="210"/>
      <c r="C255" s="210"/>
      <c r="D255" s="210"/>
      <c r="E255" s="210"/>
      <c r="F255" s="210"/>
      <c r="G255" s="210"/>
      <c r="H255" s="210"/>
      <c r="I255" s="210"/>
      <c r="J255" s="210"/>
      <c r="K255" s="210"/>
      <c r="L255" s="210"/>
      <c r="M255" s="210"/>
      <c r="N255" s="212"/>
    </row>
    <row r="256" spans="1:14" ht="12.75" customHeight="1" x14ac:dyDescent="0.2">
      <c r="A256" s="198" t="s">
        <v>44</v>
      </c>
      <c r="B256" s="209">
        <v>5188</v>
      </c>
      <c r="C256" s="209">
        <v>17930</v>
      </c>
      <c r="D256" s="209">
        <v>30146</v>
      </c>
      <c r="E256" s="209">
        <v>23122</v>
      </c>
      <c r="F256" s="209">
        <v>28767</v>
      </c>
      <c r="G256" s="209">
        <v>23465</v>
      </c>
      <c r="H256" s="209">
        <v>30366</v>
      </c>
      <c r="I256" s="209">
        <v>25195</v>
      </c>
      <c r="J256" s="209">
        <v>25619</v>
      </c>
      <c r="K256" s="209">
        <v>34272</v>
      </c>
      <c r="L256" s="209">
        <v>29429</v>
      </c>
      <c r="M256" s="209">
        <v>25803</v>
      </c>
      <c r="N256" s="211">
        <f t="shared" si="10"/>
        <v>299302</v>
      </c>
    </row>
    <row r="257" spans="1:14" ht="12.75" customHeight="1" thickBot="1" x14ac:dyDescent="0.25">
      <c r="A257" s="199"/>
      <c r="B257" s="210"/>
      <c r="C257" s="210"/>
      <c r="D257" s="210"/>
      <c r="E257" s="210"/>
      <c r="F257" s="210"/>
      <c r="G257" s="210"/>
      <c r="H257" s="210"/>
      <c r="I257" s="210"/>
      <c r="J257" s="210"/>
      <c r="K257" s="210"/>
      <c r="L257" s="210"/>
      <c r="M257" s="210"/>
      <c r="N257" s="212"/>
    </row>
    <row r="258" spans="1:14" ht="12.75" customHeight="1" x14ac:dyDescent="0.2">
      <c r="A258" s="207" t="s">
        <v>84</v>
      </c>
      <c r="B258" s="209">
        <v>36444</v>
      </c>
      <c r="C258" s="209">
        <v>26045</v>
      </c>
      <c r="D258" s="209">
        <v>25167</v>
      </c>
      <c r="E258" s="209">
        <v>26082</v>
      </c>
      <c r="F258" s="209">
        <v>21810</v>
      </c>
      <c r="G258" s="209">
        <v>19682</v>
      </c>
      <c r="H258" s="209">
        <v>26296</v>
      </c>
      <c r="I258" s="209">
        <v>27333</v>
      </c>
      <c r="J258" s="209">
        <v>30860</v>
      </c>
      <c r="K258" s="209">
        <v>22741</v>
      </c>
      <c r="L258" s="209">
        <v>25127</v>
      </c>
      <c r="M258" s="209">
        <v>27124</v>
      </c>
      <c r="N258" s="211">
        <f t="shared" si="10"/>
        <v>314711</v>
      </c>
    </row>
    <row r="259" spans="1:14" ht="12.75" customHeight="1" thickBot="1" x14ac:dyDescent="0.25">
      <c r="A259" s="208"/>
      <c r="B259" s="210"/>
      <c r="C259" s="210"/>
      <c r="D259" s="210"/>
      <c r="E259" s="210"/>
      <c r="F259" s="210"/>
      <c r="G259" s="210"/>
      <c r="H259" s="210"/>
      <c r="I259" s="210"/>
      <c r="J259" s="210"/>
      <c r="K259" s="210"/>
      <c r="L259" s="210"/>
      <c r="M259" s="210"/>
      <c r="N259" s="212"/>
    </row>
    <row r="260" spans="1:14" ht="12.75" customHeight="1" x14ac:dyDescent="0.2">
      <c r="A260" s="198" t="s">
        <v>89</v>
      </c>
      <c r="B260" s="209">
        <v>14099</v>
      </c>
      <c r="C260" s="209">
        <v>12210</v>
      </c>
      <c r="D260" s="209">
        <v>10215</v>
      </c>
      <c r="E260" s="209">
        <v>9000</v>
      </c>
      <c r="F260" s="209">
        <v>16349</v>
      </c>
      <c r="G260" s="209">
        <v>14514</v>
      </c>
      <c r="H260" s="209">
        <v>17910</v>
      </c>
      <c r="I260" s="209">
        <v>18439</v>
      </c>
      <c r="J260" s="209">
        <v>8230</v>
      </c>
      <c r="K260" s="209">
        <v>6915</v>
      </c>
      <c r="L260" s="209">
        <v>4115</v>
      </c>
      <c r="M260" s="209">
        <v>4297</v>
      </c>
      <c r="N260" s="211">
        <f t="shared" si="10"/>
        <v>136293</v>
      </c>
    </row>
    <row r="261" spans="1:14" ht="12.75" customHeight="1" thickBot="1" x14ac:dyDescent="0.25">
      <c r="A261" s="199"/>
      <c r="B261" s="210"/>
      <c r="C261" s="210"/>
      <c r="D261" s="210"/>
      <c r="E261" s="210"/>
      <c r="F261" s="210"/>
      <c r="G261" s="210"/>
      <c r="H261" s="210"/>
      <c r="I261" s="210"/>
      <c r="J261" s="210"/>
      <c r="K261" s="210"/>
      <c r="L261" s="210"/>
      <c r="M261" s="210"/>
      <c r="N261" s="212"/>
    </row>
    <row r="262" spans="1:14" ht="12.75" customHeight="1" x14ac:dyDescent="0.2">
      <c r="A262" s="198" t="s">
        <v>144</v>
      </c>
      <c r="B262" s="209">
        <v>0</v>
      </c>
      <c r="C262" s="209">
        <v>0</v>
      </c>
      <c r="D262" s="209">
        <v>0</v>
      </c>
      <c r="E262" s="209">
        <v>0</v>
      </c>
      <c r="F262" s="209">
        <v>0</v>
      </c>
      <c r="G262" s="209">
        <v>0</v>
      </c>
      <c r="H262" s="209">
        <v>0</v>
      </c>
      <c r="I262" s="209">
        <v>0</v>
      </c>
      <c r="J262" s="209">
        <v>0</v>
      </c>
      <c r="K262" s="209">
        <v>0</v>
      </c>
      <c r="L262" s="209">
        <v>0</v>
      </c>
      <c r="M262" s="209">
        <v>0</v>
      </c>
      <c r="N262" s="211">
        <f t="shared" si="10"/>
        <v>0</v>
      </c>
    </row>
    <row r="263" spans="1:14" ht="12.75" customHeight="1" thickBot="1" x14ac:dyDescent="0.25">
      <c r="A263" s="199"/>
      <c r="B263" s="210"/>
      <c r="C263" s="210"/>
      <c r="D263" s="210"/>
      <c r="E263" s="210"/>
      <c r="F263" s="210"/>
      <c r="G263" s="210"/>
      <c r="H263" s="210"/>
      <c r="I263" s="210"/>
      <c r="J263" s="210"/>
      <c r="K263" s="210"/>
      <c r="L263" s="210"/>
      <c r="M263" s="210"/>
      <c r="N263" s="212"/>
    </row>
    <row r="264" spans="1:14" ht="12.75" customHeight="1" x14ac:dyDescent="0.2">
      <c r="A264" s="205" t="s">
        <v>13</v>
      </c>
      <c r="B264" s="194">
        <f t="shared" ref="B264:M264" si="11">SUM(B244:B262)</f>
        <v>97253</v>
      </c>
      <c r="C264" s="194">
        <f t="shared" si="11"/>
        <v>95714</v>
      </c>
      <c r="D264" s="194">
        <f t="shared" si="11"/>
        <v>114563</v>
      </c>
      <c r="E264" s="194">
        <f t="shared" si="11"/>
        <v>109426</v>
      </c>
      <c r="F264" s="194">
        <f t="shared" si="11"/>
        <v>139383</v>
      </c>
      <c r="G264" s="194">
        <f t="shared" si="11"/>
        <v>153406</v>
      </c>
      <c r="H264" s="194">
        <f t="shared" si="11"/>
        <v>171545</v>
      </c>
      <c r="I264" s="194">
        <f t="shared" si="11"/>
        <v>152196</v>
      </c>
      <c r="J264" s="194">
        <f t="shared" si="11"/>
        <v>140015</v>
      </c>
      <c r="K264" s="194">
        <f t="shared" si="11"/>
        <v>140912</v>
      </c>
      <c r="L264" s="194">
        <f t="shared" si="11"/>
        <v>132240</v>
      </c>
      <c r="M264" s="194">
        <f t="shared" si="11"/>
        <v>117847</v>
      </c>
      <c r="N264" s="194">
        <f>SUM(B264:M264)</f>
        <v>1564500</v>
      </c>
    </row>
    <row r="265" spans="1:14" ht="12.75" customHeight="1" thickBot="1" x14ac:dyDescent="0.25">
      <c r="A265" s="206"/>
      <c r="B265" s="195"/>
      <c r="C265" s="195"/>
      <c r="D265" s="195"/>
      <c r="E265" s="195"/>
      <c r="F265" s="195"/>
      <c r="G265" s="195"/>
      <c r="H265" s="195"/>
      <c r="I265" s="195"/>
      <c r="J265" s="195"/>
      <c r="K265" s="195"/>
      <c r="L265" s="195"/>
      <c r="M265" s="195"/>
      <c r="N265" s="195"/>
    </row>
    <row r="266" spans="1:14" ht="12.75" customHeight="1" x14ac:dyDescent="0.2"/>
    <row r="267" spans="1:14" ht="12.75" customHeight="1" x14ac:dyDescent="0.2"/>
    <row r="268" spans="1:14" ht="12.75" customHeight="1" x14ac:dyDescent="0.2"/>
    <row r="269" spans="1:14" s="10" customFormat="1" ht="24.95" customHeight="1" x14ac:dyDescent="0.2">
      <c r="A269" s="204" t="s">
        <v>194</v>
      </c>
      <c r="B269" s="204"/>
      <c r="C269" s="204"/>
      <c r="D269" s="204"/>
      <c r="E269" s="204"/>
      <c r="F269" s="204"/>
      <c r="G269" s="204"/>
      <c r="H269" s="204"/>
      <c r="I269" s="204"/>
      <c r="J269" s="204"/>
      <c r="K269" s="204"/>
      <c r="L269" s="204"/>
      <c r="M269" s="204"/>
      <c r="N269" s="204"/>
    </row>
    <row r="270" spans="1:14" ht="12.75" customHeight="1" thickBot="1" x14ac:dyDescent="0.25"/>
    <row r="271" spans="1:14" ht="12.75" customHeight="1" x14ac:dyDescent="0.2">
      <c r="A271" s="198"/>
      <c r="B271" s="198" t="s">
        <v>1</v>
      </c>
      <c r="C271" s="198" t="s">
        <v>2</v>
      </c>
      <c r="D271" s="198" t="s">
        <v>3</v>
      </c>
      <c r="E271" s="198" t="s">
        <v>4</v>
      </c>
      <c r="F271" s="198" t="s">
        <v>5</v>
      </c>
      <c r="G271" s="198" t="s">
        <v>6</v>
      </c>
      <c r="H271" s="198" t="s">
        <v>7</v>
      </c>
      <c r="I271" s="198" t="s">
        <v>8</v>
      </c>
      <c r="J271" s="198" t="s">
        <v>9</v>
      </c>
      <c r="K271" s="198" t="s">
        <v>10</v>
      </c>
      <c r="L271" s="198" t="s">
        <v>11</v>
      </c>
      <c r="M271" s="198" t="s">
        <v>12</v>
      </c>
      <c r="N271" s="196" t="s">
        <v>13</v>
      </c>
    </row>
    <row r="272" spans="1:14" ht="12.75" customHeight="1" thickBot="1" x14ac:dyDescent="0.25">
      <c r="A272" s="199"/>
      <c r="B272" s="199"/>
      <c r="C272" s="199"/>
      <c r="D272" s="199"/>
      <c r="E272" s="199"/>
      <c r="F272" s="199"/>
      <c r="G272" s="199"/>
      <c r="H272" s="199"/>
      <c r="I272" s="199"/>
      <c r="J272" s="199"/>
      <c r="K272" s="199"/>
      <c r="L272" s="199"/>
      <c r="M272" s="199"/>
      <c r="N272" s="197"/>
    </row>
    <row r="273" spans="1:14" ht="12.75" customHeight="1" x14ac:dyDescent="0.2">
      <c r="A273" s="205" t="s">
        <v>13</v>
      </c>
      <c r="B273" s="194">
        <v>93</v>
      </c>
      <c r="C273" s="194">
        <v>76</v>
      </c>
      <c r="D273" s="194">
        <v>87</v>
      </c>
      <c r="E273" s="194">
        <v>155</v>
      </c>
      <c r="F273" s="194">
        <v>872</v>
      </c>
      <c r="G273" s="194">
        <v>231</v>
      </c>
      <c r="H273" s="194">
        <v>231</v>
      </c>
      <c r="I273" s="194">
        <v>197</v>
      </c>
      <c r="J273" s="194">
        <v>485</v>
      </c>
      <c r="K273" s="194">
        <v>280</v>
      </c>
      <c r="L273" s="194">
        <v>207</v>
      </c>
      <c r="M273" s="194">
        <v>135</v>
      </c>
      <c r="N273" s="194">
        <f>SUM(B273:M273)</f>
        <v>3049</v>
      </c>
    </row>
    <row r="274" spans="1:14" ht="12.75" customHeight="1" thickBot="1" x14ac:dyDescent="0.25">
      <c r="A274" s="206"/>
      <c r="B274" s="195"/>
      <c r="C274" s="195"/>
      <c r="D274" s="195"/>
      <c r="E274" s="195"/>
      <c r="F274" s="195"/>
      <c r="G274" s="195"/>
      <c r="H274" s="195"/>
      <c r="I274" s="195"/>
      <c r="J274" s="195"/>
      <c r="K274" s="195"/>
      <c r="L274" s="195"/>
      <c r="M274" s="195"/>
      <c r="N274" s="195"/>
    </row>
    <row r="275" spans="1:14" ht="12.75" customHeight="1" x14ac:dyDescent="0.2"/>
  </sheetData>
  <mergeCells count="1625">
    <mergeCell ref="M53:M54"/>
    <mergeCell ref="N53:N54"/>
    <mergeCell ref="M55:M56"/>
    <mergeCell ref="F55:F56"/>
    <mergeCell ref="G55:G56"/>
    <mergeCell ref="H55:H56"/>
    <mergeCell ref="I55:I56"/>
    <mergeCell ref="G57:G58"/>
    <mergeCell ref="H57:H58"/>
    <mergeCell ref="I57:I58"/>
    <mergeCell ref="J57:J58"/>
    <mergeCell ref="J55:J56"/>
    <mergeCell ref="K57:K58"/>
    <mergeCell ref="L57:L58"/>
    <mergeCell ref="M57:M58"/>
    <mergeCell ref="N57:N58"/>
    <mergeCell ref="N55:N56"/>
    <mergeCell ref="L53:L54"/>
    <mergeCell ref="L55:L56"/>
    <mergeCell ref="B57:B58"/>
    <mergeCell ref="C57:C58"/>
    <mergeCell ref="D57:D58"/>
    <mergeCell ref="E57:E58"/>
    <mergeCell ref="F57:F58"/>
    <mergeCell ref="B53:B54"/>
    <mergeCell ref="C53:C54"/>
    <mergeCell ref="D53:D54"/>
    <mergeCell ref="E53:E54"/>
    <mergeCell ref="F53:F54"/>
    <mergeCell ref="G53:G54"/>
    <mergeCell ref="H53:H54"/>
    <mergeCell ref="B55:B56"/>
    <mergeCell ref="C55:C56"/>
    <mergeCell ref="D55:D56"/>
    <mergeCell ref="E55:E56"/>
    <mergeCell ref="K53:K54"/>
    <mergeCell ref="I53:I54"/>
    <mergeCell ref="J53:J54"/>
    <mergeCell ref="K55:K56"/>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J51:J52"/>
    <mergeCell ref="K51:K52"/>
    <mergeCell ref="L51:L52"/>
    <mergeCell ref="M51:M52"/>
    <mergeCell ref="F51:F52"/>
    <mergeCell ref="G51:G52"/>
    <mergeCell ref="H51:H52"/>
    <mergeCell ref="I51:I52"/>
    <mergeCell ref="N51:N5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I47:I48"/>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17:M18"/>
    <mergeCell ref="N17:N18"/>
    <mergeCell ref="N112:N113"/>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M110:M111"/>
    <mergeCell ref="N110:N111"/>
    <mergeCell ref="N108:N109"/>
    <mergeCell ref="B110:B111"/>
    <mergeCell ref="C110:C111"/>
    <mergeCell ref="D110:D111"/>
    <mergeCell ref="E110:E111"/>
    <mergeCell ref="F110:F111"/>
    <mergeCell ref="G110:G111"/>
    <mergeCell ref="H110:H111"/>
    <mergeCell ref="B112:B113"/>
    <mergeCell ref="C112:C113"/>
    <mergeCell ref="D112:D113"/>
    <mergeCell ref="E112:E113"/>
    <mergeCell ref="K110:K111"/>
    <mergeCell ref="L110:L111"/>
    <mergeCell ref="I110:I111"/>
    <mergeCell ref="J110:J111"/>
    <mergeCell ref="J112:J113"/>
    <mergeCell ref="K112:K113"/>
    <mergeCell ref="L112:L113"/>
    <mergeCell ref="M112:M113"/>
    <mergeCell ref="F112:F113"/>
    <mergeCell ref="G112:G113"/>
    <mergeCell ref="H112:H113"/>
    <mergeCell ref="I112:I113"/>
    <mergeCell ref="M106:M107"/>
    <mergeCell ref="N106:N107"/>
    <mergeCell ref="N104:N105"/>
    <mergeCell ref="B106:B107"/>
    <mergeCell ref="C106:C107"/>
    <mergeCell ref="D106:D107"/>
    <mergeCell ref="E106:E107"/>
    <mergeCell ref="F106:F107"/>
    <mergeCell ref="G106:G107"/>
    <mergeCell ref="H106:H107"/>
    <mergeCell ref="B108:B109"/>
    <mergeCell ref="C108:C109"/>
    <mergeCell ref="D108:D109"/>
    <mergeCell ref="E108:E109"/>
    <mergeCell ref="K106:K107"/>
    <mergeCell ref="L106:L107"/>
    <mergeCell ref="I106:I107"/>
    <mergeCell ref="J106:J107"/>
    <mergeCell ref="J108:J109"/>
    <mergeCell ref="K108:K109"/>
    <mergeCell ref="L108:L109"/>
    <mergeCell ref="M108:M109"/>
    <mergeCell ref="F108:F109"/>
    <mergeCell ref="G108:G109"/>
    <mergeCell ref="H108:H109"/>
    <mergeCell ref="I108:I109"/>
    <mergeCell ref="M102:M103"/>
    <mergeCell ref="N102:N103"/>
    <mergeCell ref="N100:N101"/>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104:M105"/>
    <mergeCell ref="F104:F105"/>
    <mergeCell ref="G104:G105"/>
    <mergeCell ref="H104:H105"/>
    <mergeCell ref="I104:I105"/>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L74:L75"/>
    <mergeCell ref="I74:I75"/>
    <mergeCell ref="J74:J75"/>
    <mergeCell ref="J76:J77"/>
    <mergeCell ref="K76:K77"/>
    <mergeCell ref="N78:N79"/>
    <mergeCell ref="N76:N77"/>
    <mergeCell ref="B78:B79"/>
    <mergeCell ref="C78:C79"/>
    <mergeCell ref="D78:D79"/>
    <mergeCell ref="E78:E79"/>
    <mergeCell ref="F78:F79"/>
    <mergeCell ref="G78:G79"/>
    <mergeCell ref="H78:H79"/>
    <mergeCell ref="M76:M77"/>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B76:B77"/>
    <mergeCell ref="C76:C77"/>
    <mergeCell ref="D76:D77"/>
    <mergeCell ref="E76:E77"/>
    <mergeCell ref="K74:K75"/>
    <mergeCell ref="M74:M75"/>
    <mergeCell ref="L76:L77"/>
    <mergeCell ref="E74:E75"/>
    <mergeCell ref="F74:F75"/>
    <mergeCell ref="G74:G75"/>
    <mergeCell ref="F72:F73"/>
    <mergeCell ref="G72:G73"/>
    <mergeCell ref="H72:H73"/>
    <mergeCell ref="F76:F77"/>
    <mergeCell ref="G76:G77"/>
    <mergeCell ref="H76:H77"/>
    <mergeCell ref="I76:I77"/>
    <mergeCell ref="H70:H71"/>
    <mergeCell ref="K70:K71"/>
    <mergeCell ref="L70:L71"/>
    <mergeCell ref="I72:I73"/>
    <mergeCell ref="B70:B71"/>
    <mergeCell ref="C70:C71"/>
    <mergeCell ref="D70:D71"/>
    <mergeCell ref="E70:E71"/>
    <mergeCell ref="F70:F71"/>
    <mergeCell ref="G70:G71"/>
    <mergeCell ref="B72:B73"/>
    <mergeCell ref="C72:C73"/>
    <mergeCell ref="D72:D73"/>
    <mergeCell ref="E72:E73"/>
    <mergeCell ref="N74:N75"/>
    <mergeCell ref="N72:N73"/>
    <mergeCell ref="B74:B75"/>
    <mergeCell ref="C74:C75"/>
    <mergeCell ref="D74:D75"/>
    <mergeCell ref="J72:J73"/>
    <mergeCell ref="H74:H75"/>
    <mergeCell ref="M72:M73"/>
    <mergeCell ref="K72:K73"/>
    <mergeCell ref="M139:M140"/>
    <mergeCell ref="B137:B138"/>
    <mergeCell ref="C137:C138"/>
    <mergeCell ref="D137:D138"/>
    <mergeCell ref="E137:E138"/>
    <mergeCell ref="N139:N140"/>
    <mergeCell ref="N137:N138"/>
    <mergeCell ref="B139:B140"/>
    <mergeCell ref="C139:C140"/>
    <mergeCell ref="D139:D140"/>
    <mergeCell ref="E139:E140"/>
    <mergeCell ref="F139:F140"/>
    <mergeCell ref="G139:G140"/>
    <mergeCell ref="H139:H140"/>
    <mergeCell ref="M137:M138"/>
    <mergeCell ref="B68:B69"/>
    <mergeCell ref="C68:C69"/>
    <mergeCell ref="D68:D69"/>
    <mergeCell ref="E68:E69"/>
    <mergeCell ref="K139:K140"/>
    <mergeCell ref="L139:L140"/>
    <mergeCell ref="I139:I140"/>
    <mergeCell ref="J139:J140"/>
    <mergeCell ref="J137:J138"/>
    <mergeCell ref="K137:K138"/>
    <mergeCell ref="F68:F69"/>
    <mergeCell ref="G68:G69"/>
    <mergeCell ref="H68:H69"/>
    <mergeCell ref="I68:I69"/>
    <mergeCell ref="M70:M71"/>
    <mergeCell ref="N70:N71"/>
    <mergeCell ref="N68:N69"/>
    <mergeCell ref="N135:N136"/>
    <mergeCell ref="N133:N134"/>
    <mergeCell ref="B135:B136"/>
    <mergeCell ref="C135:C136"/>
    <mergeCell ref="D135:D136"/>
    <mergeCell ref="E135:E136"/>
    <mergeCell ref="F135:F136"/>
    <mergeCell ref="G135:G136"/>
    <mergeCell ref="H135:H136"/>
    <mergeCell ref="L133:L134"/>
    <mergeCell ref="K135:K136"/>
    <mergeCell ref="L135:L136"/>
    <mergeCell ref="I135:I136"/>
    <mergeCell ref="J135:J136"/>
    <mergeCell ref="L137:L138"/>
    <mergeCell ref="M135:M136"/>
    <mergeCell ref="F137:F138"/>
    <mergeCell ref="G137:G138"/>
    <mergeCell ref="H137:H138"/>
    <mergeCell ref="I137:I138"/>
    <mergeCell ref="N131:N132"/>
    <mergeCell ref="N129:N130"/>
    <mergeCell ref="B131:B132"/>
    <mergeCell ref="C131:C132"/>
    <mergeCell ref="D131:D132"/>
    <mergeCell ref="E131:E132"/>
    <mergeCell ref="F131:F132"/>
    <mergeCell ref="G131:G132"/>
    <mergeCell ref="H131:H132"/>
    <mergeCell ref="K131:K132"/>
    <mergeCell ref="L131:L132"/>
    <mergeCell ref="I131:I132"/>
    <mergeCell ref="J131:J132"/>
    <mergeCell ref="J133:J134"/>
    <mergeCell ref="K133:K134"/>
    <mergeCell ref="M133:M134"/>
    <mergeCell ref="F133:F134"/>
    <mergeCell ref="G133:G134"/>
    <mergeCell ref="H133:H134"/>
    <mergeCell ref="I133:I134"/>
    <mergeCell ref="B133:B134"/>
    <mergeCell ref="C133:C134"/>
    <mergeCell ref="D133:D134"/>
    <mergeCell ref="E133:E134"/>
    <mergeCell ref="B129:B130"/>
    <mergeCell ref="C129:C130"/>
    <mergeCell ref="D129:D130"/>
    <mergeCell ref="E129:E130"/>
    <mergeCell ref="K127:K128"/>
    <mergeCell ref="L127:L128"/>
    <mergeCell ref="I127:I128"/>
    <mergeCell ref="J127:J128"/>
    <mergeCell ref="J129:J130"/>
    <mergeCell ref="K129:K130"/>
    <mergeCell ref="L129:L130"/>
    <mergeCell ref="M129:M130"/>
    <mergeCell ref="F129:F130"/>
    <mergeCell ref="G129:G130"/>
    <mergeCell ref="H129:H130"/>
    <mergeCell ref="I129:I130"/>
    <mergeCell ref="M131:M132"/>
    <mergeCell ref="J123:J124"/>
    <mergeCell ref="J125:J126"/>
    <mergeCell ref="K125:K126"/>
    <mergeCell ref="L125:L126"/>
    <mergeCell ref="M125:M126"/>
    <mergeCell ref="F125:F126"/>
    <mergeCell ref="G125:G126"/>
    <mergeCell ref="H125:H126"/>
    <mergeCell ref="I125:I126"/>
    <mergeCell ref="M127:M128"/>
    <mergeCell ref="M123:M124"/>
    <mergeCell ref="N127:N128"/>
    <mergeCell ref="N125:N126"/>
    <mergeCell ref="B127:B128"/>
    <mergeCell ref="C127:C128"/>
    <mergeCell ref="D127:D128"/>
    <mergeCell ref="E127:E128"/>
    <mergeCell ref="F127:F128"/>
    <mergeCell ref="G127:G128"/>
    <mergeCell ref="H127:H128"/>
    <mergeCell ref="B160:B161"/>
    <mergeCell ref="C160:C161"/>
    <mergeCell ref="D160:D161"/>
    <mergeCell ref="E160:E161"/>
    <mergeCell ref="K158:K159"/>
    <mergeCell ref="I158:I159"/>
    <mergeCell ref="J158:J159"/>
    <mergeCell ref="J160:J161"/>
    <mergeCell ref="K160:K161"/>
    <mergeCell ref="L160:L161"/>
    <mergeCell ref="M160:M161"/>
    <mergeCell ref="F160:F161"/>
    <mergeCell ref="G160:G161"/>
    <mergeCell ref="H160:H161"/>
    <mergeCell ref="I160:I161"/>
    <mergeCell ref="C158:C159"/>
    <mergeCell ref="D158:D159"/>
    <mergeCell ref="E158:E159"/>
    <mergeCell ref="F158:F159"/>
    <mergeCell ref="G158:G159"/>
    <mergeCell ref="H158:H159"/>
    <mergeCell ref="E152:E153"/>
    <mergeCell ref="K150:K151"/>
    <mergeCell ref="N123:N124"/>
    <mergeCell ref="N160:N161"/>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B156:B157"/>
    <mergeCell ref="C156:C157"/>
    <mergeCell ref="D156:D157"/>
    <mergeCell ref="E156:E157"/>
    <mergeCell ref="F156:F157"/>
    <mergeCell ref="G156:G157"/>
    <mergeCell ref="H156:H157"/>
    <mergeCell ref="J156:J157"/>
    <mergeCell ref="K156:K157"/>
    <mergeCell ref="L156:L157"/>
    <mergeCell ref="I156:I157"/>
    <mergeCell ref="M158:M159"/>
    <mergeCell ref="N158:N159"/>
    <mergeCell ref="N156:N157"/>
    <mergeCell ref="L158:L159"/>
    <mergeCell ref="B158:B159"/>
    <mergeCell ref="L150:L151"/>
    <mergeCell ref="I150:I151"/>
    <mergeCell ref="J150:J151"/>
    <mergeCell ref="J152:J153"/>
    <mergeCell ref="K152:K153"/>
    <mergeCell ref="L152:L153"/>
    <mergeCell ref="F152:F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M231:M232"/>
    <mergeCell ref="N231:N232"/>
    <mergeCell ref="N229:N230"/>
    <mergeCell ref="B231:B232"/>
    <mergeCell ref="C231:C232"/>
    <mergeCell ref="D231:D232"/>
    <mergeCell ref="E231:E232"/>
    <mergeCell ref="F231:F232"/>
    <mergeCell ref="G231:G232"/>
    <mergeCell ref="H231:H232"/>
    <mergeCell ref="B233:B234"/>
    <mergeCell ref="C233:C234"/>
    <mergeCell ref="D233:D234"/>
    <mergeCell ref="E233:E234"/>
    <mergeCell ref="K231:K232"/>
    <mergeCell ref="L231:L232"/>
    <mergeCell ref="I231:I232"/>
    <mergeCell ref="J231:J232"/>
    <mergeCell ref="J233:J234"/>
    <mergeCell ref="K233:K234"/>
    <mergeCell ref="L233:L234"/>
    <mergeCell ref="M233:M234"/>
    <mergeCell ref="F233:F234"/>
    <mergeCell ref="G233:G234"/>
    <mergeCell ref="H233:H234"/>
    <mergeCell ref="I233:I234"/>
    <mergeCell ref="N233:N234"/>
    <mergeCell ref="M227:M228"/>
    <mergeCell ref="N227:N228"/>
    <mergeCell ref="N225:N226"/>
    <mergeCell ref="B227:B228"/>
    <mergeCell ref="C227:C228"/>
    <mergeCell ref="D227:D228"/>
    <mergeCell ref="E227:E228"/>
    <mergeCell ref="F227:F228"/>
    <mergeCell ref="G227:G228"/>
    <mergeCell ref="H227:H228"/>
    <mergeCell ref="B229:B230"/>
    <mergeCell ref="C229:C230"/>
    <mergeCell ref="D229:D230"/>
    <mergeCell ref="E229:E230"/>
    <mergeCell ref="K227:K228"/>
    <mergeCell ref="L227:L228"/>
    <mergeCell ref="I227:I228"/>
    <mergeCell ref="J227:J228"/>
    <mergeCell ref="J229:J230"/>
    <mergeCell ref="K229:K230"/>
    <mergeCell ref="L229:L230"/>
    <mergeCell ref="M229:M230"/>
    <mergeCell ref="F229:F230"/>
    <mergeCell ref="G229:G230"/>
    <mergeCell ref="H229:H230"/>
    <mergeCell ref="I229:I230"/>
    <mergeCell ref="M223:M224"/>
    <mergeCell ref="N223:N224"/>
    <mergeCell ref="N221:N222"/>
    <mergeCell ref="B223:B224"/>
    <mergeCell ref="C223:C224"/>
    <mergeCell ref="D223:D224"/>
    <mergeCell ref="E223:E224"/>
    <mergeCell ref="F223:F224"/>
    <mergeCell ref="G223:G224"/>
    <mergeCell ref="H223:H224"/>
    <mergeCell ref="B225:B226"/>
    <mergeCell ref="C225:C226"/>
    <mergeCell ref="D225:D226"/>
    <mergeCell ref="E225:E226"/>
    <mergeCell ref="K223:K224"/>
    <mergeCell ref="L223:L224"/>
    <mergeCell ref="I223:I224"/>
    <mergeCell ref="J223:J224"/>
    <mergeCell ref="J225:J226"/>
    <mergeCell ref="K225:K226"/>
    <mergeCell ref="L225:L226"/>
    <mergeCell ref="M225:M226"/>
    <mergeCell ref="F225:F226"/>
    <mergeCell ref="G225:G226"/>
    <mergeCell ref="H225:H226"/>
    <mergeCell ref="I225:I226"/>
    <mergeCell ref="M219:M220"/>
    <mergeCell ref="N219:N220"/>
    <mergeCell ref="N217:N218"/>
    <mergeCell ref="B219:B220"/>
    <mergeCell ref="C219:C220"/>
    <mergeCell ref="D219:D220"/>
    <mergeCell ref="E219:E220"/>
    <mergeCell ref="F219:F220"/>
    <mergeCell ref="G219:G220"/>
    <mergeCell ref="H219:H220"/>
    <mergeCell ref="B221:B222"/>
    <mergeCell ref="C221:C222"/>
    <mergeCell ref="D221:D222"/>
    <mergeCell ref="E221:E222"/>
    <mergeCell ref="K219:K220"/>
    <mergeCell ref="L219:L220"/>
    <mergeCell ref="I219:I220"/>
    <mergeCell ref="J219:J220"/>
    <mergeCell ref="J221:J222"/>
    <mergeCell ref="K221:K222"/>
    <mergeCell ref="L221:L222"/>
    <mergeCell ref="M221:M222"/>
    <mergeCell ref="F221:F222"/>
    <mergeCell ref="G221:G222"/>
    <mergeCell ref="H221:H222"/>
    <mergeCell ref="I221:I222"/>
    <mergeCell ref="M215:M216"/>
    <mergeCell ref="N215:N216"/>
    <mergeCell ref="N213:N214"/>
    <mergeCell ref="B215:B216"/>
    <mergeCell ref="C215:C216"/>
    <mergeCell ref="D215:D216"/>
    <mergeCell ref="E215:E216"/>
    <mergeCell ref="F215:F216"/>
    <mergeCell ref="G215:G216"/>
    <mergeCell ref="H215:H216"/>
    <mergeCell ref="B217:B218"/>
    <mergeCell ref="C217:C218"/>
    <mergeCell ref="D217:D218"/>
    <mergeCell ref="E217:E218"/>
    <mergeCell ref="K215:K216"/>
    <mergeCell ref="L215:L216"/>
    <mergeCell ref="I215:I216"/>
    <mergeCell ref="J215:J216"/>
    <mergeCell ref="J217:J218"/>
    <mergeCell ref="K217:K218"/>
    <mergeCell ref="L217:L218"/>
    <mergeCell ref="M217:M218"/>
    <mergeCell ref="F217:F218"/>
    <mergeCell ref="G217:G218"/>
    <mergeCell ref="H217:H218"/>
    <mergeCell ref="I217:I218"/>
    <mergeCell ref="M211:M212"/>
    <mergeCell ref="N211:N212"/>
    <mergeCell ref="N209:N210"/>
    <mergeCell ref="B211:B212"/>
    <mergeCell ref="C211:C212"/>
    <mergeCell ref="D211:D212"/>
    <mergeCell ref="E211:E212"/>
    <mergeCell ref="F211:F212"/>
    <mergeCell ref="G211:G212"/>
    <mergeCell ref="H211:H212"/>
    <mergeCell ref="B213:B214"/>
    <mergeCell ref="C213:C214"/>
    <mergeCell ref="D213:D214"/>
    <mergeCell ref="E213:E214"/>
    <mergeCell ref="K211:K212"/>
    <mergeCell ref="L211:L212"/>
    <mergeCell ref="I211:I212"/>
    <mergeCell ref="J211:J212"/>
    <mergeCell ref="J213:J214"/>
    <mergeCell ref="K213:K214"/>
    <mergeCell ref="L213:L214"/>
    <mergeCell ref="M213:M214"/>
    <mergeCell ref="F213:F214"/>
    <mergeCell ref="G213:G214"/>
    <mergeCell ref="H213:H214"/>
    <mergeCell ref="I213:I214"/>
    <mergeCell ref="M207:M208"/>
    <mergeCell ref="N207:N208"/>
    <mergeCell ref="N205:N206"/>
    <mergeCell ref="B207:B208"/>
    <mergeCell ref="C207:C208"/>
    <mergeCell ref="D207:D208"/>
    <mergeCell ref="E207:E208"/>
    <mergeCell ref="F207:F208"/>
    <mergeCell ref="G207:G208"/>
    <mergeCell ref="H207:H208"/>
    <mergeCell ref="B209:B210"/>
    <mergeCell ref="C209:C210"/>
    <mergeCell ref="D209:D210"/>
    <mergeCell ref="E209:E210"/>
    <mergeCell ref="K207:K208"/>
    <mergeCell ref="L207:L208"/>
    <mergeCell ref="I207:I208"/>
    <mergeCell ref="J207:J208"/>
    <mergeCell ref="J209:J210"/>
    <mergeCell ref="K209:K210"/>
    <mergeCell ref="L209:L210"/>
    <mergeCell ref="M209:M210"/>
    <mergeCell ref="F209:F210"/>
    <mergeCell ref="G209:G210"/>
    <mergeCell ref="H209:H210"/>
    <mergeCell ref="I209:I210"/>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B201:B202"/>
    <mergeCell ref="C201:C202"/>
    <mergeCell ref="D201:D202"/>
    <mergeCell ref="E201:E202"/>
    <mergeCell ref="J201:J202"/>
    <mergeCell ref="K201:K202"/>
    <mergeCell ref="L201:L202"/>
    <mergeCell ref="M201:M202"/>
    <mergeCell ref="F201:F202"/>
    <mergeCell ref="G201:G202"/>
    <mergeCell ref="H201:H202"/>
    <mergeCell ref="I201:I202"/>
    <mergeCell ref="M203:M204"/>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M199:M200"/>
    <mergeCell ref="N199:N200"/>
    <mergeCell ref="N197:N198"/>
    <mergeCell ref="B199:B200"/>
    <mergeCell ref="C199:C200"/>
    <mergeCell ref="D199:D200"/>
    <mergeCell ref="E199:E200"/>
    <mergeCell ref="F199:F200"/>
    <mergeCell ref="G199:G200"/>
    <mergeCell ref="H199:H200"/>
    <mergeCell ref="J193:J194"/>
    <mergeCell ref="K193:K194"/>
    <mergeCell ref="L193:L194"/>
    <mergeCell ref="M193:M194"/>
    <mergeCell ref="F193:F194"/>
    <mergeCell ref="G193:G194"/>
    <mergeCell ref="H193:H194"/>
    <mergeCell ref="I193:I194"/>
    <mergeCell ref="M195:M196"/>
    <mergeCell ref="N195:N196"/>
    <mergeCell ref="N193:N194"/>
    <mergeCell ref="B195:B196"/>
    <mergeCell ref="C195:C196"/>
    <mergeCell ref="D195:D196"/>
    <mergeCell ref="E195:E196"/>
    <mergeCell ref="F195:F196"/>
    <mergeCell ref="G195:G196"/>
    <mergeCell ref="H195:H196"/>
    <mergeCell ref="K199:K200"/>
    <mergeCell ref="L199:L200"/>
    <mergeCell ref="I199:I200"/>
    <mergeCell ref="J199:J200"/>
    <mergeCell ref="J189:J190"/>
    <mergeCell ref="K189:K190"/>
    <mergeCell ref="L189:L190"/>
    <mergeCell ref="M189:M190"/>
    <mergeCell ref="F189:F190"/>
    <mergeCell ref="G189:G190"/>
    <mergeCell ref="H189:H190"/>
    <mergeCell ref="I189:I190"/>
    <mergeCell ref="M191:M192"/>
    <mergeCell ref="N191:N192"/>
    <mergeCell ref="N189:N190"/>
    <mergeCell ref="B191:B192"/>
    <mergeCell ref="C191:C192"/>
    <mergeCell ref="D191:D192"/>
    <mergeCell ref="E191:E192"/>
    <mergeCell ref="F191:F192"/>
    <mergeCell ref="G191:G192"/>
    <mergeCell ref="H191:H192"/>
    <mergeCell ref="K191:K192"/>
    <mergeCell ref="L191:L192"/>
    <mergeCell ref="I191:I192"/>
    <mergeCell ref="J191:J192"/>
    <mergeCell ref="M187:M188"/>
    <mergeCell ref="N187:N188"/>
    <mergeCell ref="N185:N186"/>
    <mergeCell ref="B187:B188"/>
    <mergeCell ref="C187:C188"/>
    <mergeCell ref="D187:D188"/>
    <mergeCell ref="E187:E188"/>
    <mergeCell ref="F187:F188"/>
    <mergeCell ref="G187:G188"/>
    <mergeCell ref="H187:H188"/>
    <mergeCell ref="J181:J182"/>
    <mergeCell ref="B181:B182"/>
    <mergeCell ref="C181:C182"/>
    <mergeCell ref="D181:D182"/>
    <mergeCell ref="E181:E182"/>
    <mergeCell ref="F181:F182"/>
    <mergeCell ref="G181:G182"/>
    <mergeCell ref="K181:K182"/>
    <mergeCell ref="L181:L182"/>
    <mergeCell ref="M181:M182"/>
    <mergeCell ref="K187:K188"/>
    <mergeCell ref="L187:L188"/>
    <mergeCell ref="I187:I188"/>
    <mergeCell ref="J187:J188"/>
    <mergeCell ref="M183:M184"/>
    <mergeCell ref="N183:N184"/>
    <mergeCell ref="N181:N182"/>
    <mergeCell ref="L183:L184"/>
    <mergeCell ref="B183:B184"/>
    <mergeCell ref="C183:C184"/>
    <mergeCell ref="D183:D184"/>
    <mergeCell ref="E183:E184"/>
    <mergeCell ref="F183:F184"/>
    <mergeCell ref="G183:G184"/>
    <mergeCell ref="H183:H184"/>
    <mergeCell ref="K183:K184"/>
    <mergeCell ref="I183:I184"/>
    <mergeCell ref="J183:J184"/>
    <mergeCell ref="J185:J186"/>
    <mergeCell ref="K185:K186"/>
    <mergeCell ref="L185:L186"/>
    <mergeCell ref="M185:M186"/>
    <mergeCell ref="F185:F186"/>
    <mergeCell ref="G185:G186"/>
    <mergeCell ref="H185:H186"/>
    <mergeCell ref="I185:I186"/>
    <mergeCell ref="I181:I182"/>
    <mergeCell ref="M173:M174"/>
    <mergeCell ref="N173:N174"/>
    <mergeCell ref="M177:M178"/>
    <mergeCell ref="N177:N178"/>
    <mergeCell ref="N175:N176"/>
    <mergeCell ref="M179:M180"/>
    <mergeCell ref="N179:N180"/>
    <mergeCell ref="M175:M176"/>
    <mergeCell ref="B177:B178"/>
    <mergeCell ref="C177:C178"/>
    <mergeCell ref="D177:D178"/>
    <mergeCell ref="E177:E178"/>
    <mergeCell ref="F177:F178"/>
    <mergeCell ref="G177:G178"/>
    <mergeCell ref="H177:H178"/>
    <mergeCell ref="E179:E180"/>
    <mergeCell ref="F179:F180"/>
    <mergeCell ref="G179:G180"/>
    <mergeCell ref="H179:H180"/>
    <mergeCell ref="K177:K178"/>
    <mergeCell ref="L177:L178"/>
    <mergeCell ref="I177:I178"/>
    <mergeCell ref="J177:J178"/>
    <mergeCell ref="D173:D174"/>
    <mergeCell ref="B179:B180"/>
    <mergeCell ref="C179:C180"/>
    <mergeCell ref="D179:D180"/>
    <mergeCell ref="I179:I180"/>
    <mergeCell ref="J179:J180"/>
    <mergeCell ref="K179:K180"/>
    <mergeCell ref="L179:L180"/>
    <mergeCell ref="M171:M172"/>
    <mergeCell ref="N171:N172"/>
    <mergeCell ref="N262:N263"/>
    <mergeCell ref="B171:B172"/>
    <mergeCell ref="C171:C172"/>
    <mergeCell ref="D171:D172"/>
    <mergeCell ref="E171:E172"/>
    <mergeCell ref="F171:F172"/>
    <mergeCell ref="G171:G172"/>
    <mergeCell ref="H171:H172"/>
    <mergeCell ref="E173:E174"/>
    <mergeCell ref="F173:F174"/>
    <mergeCell ref="G173:G174"/>
    <mergeCell ref="H173:H174"/>
    <mergeCell ref="K171:K172"/>
    <mergeCell ref="L171:L172"/>
    <mergeCell ref="I171:I172"/>
    <mergeCell ref="J171:J172"/>
    <mergeCell ref="H175:H176"/>
    <mergeCell ref="I175:I176"/>
    <mergeCell ref="I173:I174"/>
    <mergeCell ref="J173:J174"/>
    <mergeCell ref="K173:K174"/>
    <mergeCell ref="L173:L174"/>
    <mergeCell ref="J175:J176"/>
    <mergeCell ref="K175:K176"/>
    <mergeCell ref="L175:L176"/>
    <mergeCell ref="B175:B176"/>
    <mergeCell ref="C175:C176"/>
    <mergeCell ref="D175:D176"/>
    <mergeCell ref="E175:E176"/>
    <mergeCell ref="F175:F176"/>
    <mergeCell ref="M260:M261"/>
    <mergeCell ref="N260:N261"/>
    <mergeCell ref="N258:N259"/>
    <mergeCell ref="B260:B261"/>
    <mergeCell ref="C260:C261"/>
    <mergeCell ref="D260:D261"/>
    <mergeCell ref="E260:E261"/>
    <mergeCell ref="F260:F261"/>
    <mergeCell ref="G260:G261"/>
    <mergeCell ref="H260:H261"/>
    <mergeCell ref="B262:B263"/>
    <mergeCell ref="C262:C263"/>
    <mergeCell ref="D262:D263"/>
    <mergeCell ref="E262:E263"/>
    <mergeCell ref="K260:K261"/>
    <mergeCell ref="L260:L261"/>
    <mergeCell ref="I260:I261"/>
    <mergeCell ref="J260:J261"/>
    <mergeCell ref="J262:J263"/>
    <mergeCell ref="K262:K263"/>
    <mergeCell ref="L262:L263"/>
    <mergeCell ref="M262:M263"/>
    <mergeCell ref="F262:F263"/>
    <mergeCell ref="G262:G263"/>
    <mergeCell ref="H262:H263"/>
    <mergeCell ref="I262:I263"/>
    <mergeCell ref="B258:B259"/>
    <mergeCell ref="C258:C259"/>
    <mergeCell ref="D258:D259"/>
    <mergeCell ref="E258:E259"/>
    <mergeCell ref="J258:J259"/>
    <mergeCell ref="K258:K259"/>
    <mergeCell ref="L258:L259"/>
    <mergeCell ref="M258:M259"/>
    <mergeCell ref="F258:F259"/>
    <mergeCell ref="G258:G259"/>
    <mergeCell ref="H258:H259"/>
    <mergeCell ref="I258:I259"/>
    <mergeCell ref="B254:B255"/>
    <mergeCell ref="C254:C255"/>
    <mergeCell ref="D254:D255"/>
    <mergeCell ref="E254:E255"/>
    <mergeCell ref="J254:J255"/>
    <mergeCell ref="K254:K255"/>
    <mergeCell ref="L254:L255"/>
    <mergeCell ref="M254:M255"/>
    <mergeCell ref="F254:F255"/>
    <mergeCell ref="G254:G255"/>
    <mergeCell ref="H254:H255"/>
    <mergeCell ref="I254:I255"/>
    <mergeCell ref="M256:M257"/>
    <mergeCell ref="N256:N257"/>
    <mergeCell ref="N254:N255"/>
    <mergeCell ref="B256:B257"/>
    <mergeCell ref="C256:C257"/>
    <mergeCell ref="D256:D257"/>
    <mergeCell ref="E256:E257"/>
    <mergeCell ref="F256:F257"/>
    <mergeCell ref="G256:G257"/>
    <mergeCell ref="H256:H257"/>
    <mergeCell ref="F250:F251"/>
    <mergeCell ref="G250:G251"/>
    <mergeCell ref="H250:H251"/>
    <mergeCell ref="I250:I251"/>
    <mergeCell ref="M252:M253"/>
    <mergeCell ref="K256:K257"/>
    <mergeCell ref="L256:L257"/>
    <mergeCell ref="I256:I257"/>
    <mergeCell ref="J256:J257"/>
    <mergeCell ref="I248:I249"/>
    <mergeCell ref="J248:J249"/>
    <mergeCell ref="J250:J251"/>
    <mergeCell ref="K250:K251"/>
    <mergeCell ref="L250:L251"/>
    <mergeCell ref="N252:N253"/>
    <mergeCell ref="N250:N251"/>
    <mergeCell ref="B252:B253"/>
    <mergeCell ref="C252:C253"/>
    <mergeCell ref="D252:D253"/>
    <mergeCell ref="E252:E253"/>
    <mergeCell ref="F252:F253"/>
    <mergeCell ref="G252:G253"/>
    <mergeCell ref="H252:H253"/>
    <mergeCell ref="M250:M251"/>
    <mergeCell ref="K252:K253"/>
    <mergeCell ref="L252:L253"/>
    <mergeCell ref="I252:I253"/>
    <mergeCell ref="J252:J253"/>
    <mergeCell ref="B250:B251"/>
    <mergeCell ref="C250:C251"/>
    <mergeCell ref="D250:D251"/>
    <mergeCell ref="E250:E251"/>
    <mergeCell ref="H246:H247"/>
    <mergeCell ref="I246:I247"/>
    <mergeCell ref="I244:I245"/>
    <mergeCell ref="J244:J245"/>
    <mergeCell ref="K244:K245"/>
    <mergeCell ref="L244:L245"/>
    <mergeCell ref="J246:J247"/>
    <mergeCell ref="K246:K247"/>
    <mergeCell ref="L246:L247"/>
    <mergeCell ref="B246:B247"/>
    <mergeCell ref="C246:C247"/>
    <mergeCell ref="D246:D247"/>
    <mergeCell ref="E246:E247"/>
    <mergeCell ref="F246:F247"/>
    <mergeCell ref="G246:G247"/>
    <mergeCell ref="N244:N245"/>
    <mergeCell ref="M248:M249"/>
    <mergeCell ref="N248:N249"/>
    <mergeCell ref="N246:N247"/>
    <mergeCell ref="B248:B249"/>
    <mergeCell ref="C248:C249"/>
    <mergeCell ref="D248:D249"/>
    <mergeCell ref="E248:E249"/>
    <mergeCell ref="F248:F249"/>
    <mergeCell ref="G248:G249"/>
    <mergeCell ref="H248:H249"/>
    <mergeCell ref="K248:K249"/>
    <mergeCell ref="E244:E245"/>
    <mergeCell ref="F244:F245"/>
    <mergeCell ref="G244:G245"/>
    <mergeCell ref="H244:H245"/>
    <mergeCell ref="L248:L249"/>
    <mergeCell ref="B244:B245"/>
    <mergeCell ref="C244:C245"/>
    <mergeCell ref="D244:D245"/>
    <mergeCell ref="B173:B174"/>
    <mergeCell ref="C173:C174"/>
    <mergeCell ref="G175:G176"/>
    <mergeCell ref="H181:H182"/>
    <mergeCell ref="B150:B151"/>
    <mergeCell ref="C150:C151"/>
    <mergeCell ref="D150:D151"/>
    <mergeCell ref="E150:E151"/>
    <mergeCell ref="F150:F151"/>
    <mergeCell ref="G150:G151"/>
    <mergeCell ref="H150:H151"/>
    <mergeCell ref="B152:B153"/>
    <mergeCell ref="C152:C153"/>
    <mergeCell ref="D152:D153"/>
    <mergeCell ref="B185:B186"/>
    <mergeCell ref="C185:C186"/>
    <mergeCell ref="D185:D186"/>
    <mergeCell ref="E185:E186"/>
    <mergeCell ref="B189:B190"/>
    <mergeCell ref="C189:C190"/>
    <mergeCell ref="D189:D190"/>
    <mergeCell ref="E189:E190"/>
    <mergeCell ref="B193:B194"/>
    <mergeCell ref="C193:C194"/>
    <mergeCell ref="D193:D194"/>
    <mergeCell ref="E193:E194"/>
    <mergeCell ref="B197:B198"/>
    <mergeCell ref="C197:C198"/>
    <mergeCell ref="D197:D198"/>
    <mergeCell ref="A29:A30"/>
    <mergeCell ref="A31:A32"/>
    <mergeCell ref="A102:A103"/>
    <mergeCell ref="A104:A105"/>
    <mergeCell ref="A106:A107"/>
    <mergeCell ref="A108:A109"/>
    <mergeCell ref="A94:A95"/>
    <mergeCell ref="A96:A97"/>
    <mergeCell ref="A98:A99"/>
    <mergeCell ref="A100:A101"/>
    <mergeCell ref="A17:A18"/>
    <mergeCell ref="A19:A20"/>
    <mergeCell ref="A21:A22"/>
    <mergeCell ref="A23:A24"/>
    <mergeCell ref="A25:A26"/>
    <mergeCell ref="A27:A28"/>
    <mergeCell ref="A41:A42"/>
    <mergeCell ref="A43:A44"/>
    <mergeCell ref="A45:A46"/>
    <mergeCell ref="A47:A48"/>
    <mergeCell ref="A33:A34"/>
    <mergeCell ref="A35:A36"/>
    <mergeCell ref="A37:A38"/>
    <mergeCell ref="A39:A40"/>
    <mergeCell ref="A49:A50"/>
    <mergeCell ref="A51:A52"/>
    <mergeCell ref="A53:A54"/>
    <mergeCell ref="A55:A56"/>
    <mergeCell ref="A57:A58"/>
    <mergeCell ref="A121:A122"/>
    <mergeCell ref="A86:A87"/>
    <mergeCell ref="A88:A89"/>
    <mergeCell ref="A90:A91"/>
    <mergeCell ref="A114:A115"/>
    <mergeCell ref="A92:A93"/>
    <mergeCell ref="A139:A140"/>
    <mergeCell ref="A68:A69"/>
    <mergeCell ref="A70:A71"/>
    <mergeCell ref="A72:A73"/>
    <mergeCell ref="A74:A75"/>
    <mergeCell ref="A76:A77"/>
    <mergeCell ref="A78:A79"/>
    <mergeCell ref="A80:A81"/>
    <mergeCell ref="A82:A83"/>
    <mergeCell ref="A84:A85"/>
    <mergeCell ref="A110:A111"/>
    <mergeCell ref="A112:A113"/>
    <mergeCell ref="A135:A136"/>
    <mergeCell ref="A137:A138"/>
    <mergeCell ref="A123:A124"/>
    <mergeCell ref="A125:A126"/>
    <mergeCell ref="A127:A128"/>
    <mergeCell ref="A129:A130"/>
    <mergeCell ref="A131:A132"/>
    <mergeCell ref="A133:A134"/>
    <mergeCell ref="A201:A202"/>
    <mergeCell ref="A203:A204"/>
    <mergeCell ref="A205:A206"/>
    <mergeCell ref="A227:A228"/>
    <mergeCell ref="A229:A230"/>
    <mergeCell ref="A215:A216"/>
    <mergeCell ref="A217:A218"/>
    <mergeCell ref="A219:A220"/>
    <mergeCell ref="A221:A222"/>
    <mergeCell ref="A231:A232"/>
    <mergeCell ref="A233:A234"/>
    <mergeCell ref="A150:A151"/>
    <mergeCell ref="A152:A153"/>
    <mergeCell ref="A154:A155"/>
    <mergeCell ref="A156:A157"/>
    <mergeCell ref="A158:A159"/>
    <mergeCell ref="A160:A161"/>
    <mergeCell ref="A223:A224"/>
    <mergeCell ref="A225:A226"/>
    <mergeCell ref="L68:L69"/>
    <mergeCell ref="M68:M69"/>
    <mergeCell ref="L72:L73"/>
    <mergeCell ref="A244:A245"/>
    <mergeCell ref="A246:A247"/>
    <mergeCell ref="A171:A172"/>
    <mergeCell ref="A173:A174"/>
    <mergeCell ref="A175:A176"/>
    <mergeCell ref="A177:A178"/>
    <mergeCell ref="A179:A180"/>
    <mergeCell ref="A181:A182"/>
    <mergeCell ref="A191:A192"/>
    <mergeCell ref="A193:A194"/>
    <mergeCell ref="A256:A257"/>
    <mergeCell ref="A258:A259"/>
    <mergeCell ref="A260:A261"/>
    <mergeCell ref="A262:A263"/>
    <mergeCell ref="A248:A249"/>
    <mergeCell ref="A250:A251"/>
    <mergeCell ref="A252:A253"/>
    <mergeCell ref="A254:A255"/>
    <mergeCell ref="A195:A196"/>
    <mergeCell ref="A197:A198"/>
    <mergeCell ref="A183:A184"/>
    <mergeCell ref="A185:A186"/>
    <mergeCell ref="A187:A188"/>
    <mergeCell ref="A189:A190"/>
    <mergeCell ref="A207:A208"/>
    <mergeCell ref="A209:A210"/>
    <mergeCell ref="A211:A212"/>
    <mergeCell ref="A213:A214"/>
    <mergeCell ref="A199:A200"/>
    <mergeCell ref="M162:M163"/>
    <mergeCell ref="G141:G142"/>
    <mergeCell ref="H141:H142"/>
    <mergeCell ref="I162:I163"/>
    <mergeCell ref="J162:J163"/>
    <mergeCell ref="G114:G115"/>
    <mergeCell ref="H114:H115"/>
    <mergeCell ref="G59:G60"/>
    <mergeCell ref="H59:H60"/>
    <mergeCell ref="I114:I115"/>
    <mergeCell ref="J114:J115"/>
    <mergeCell ref="J59:J60"/>
    <mergeCell ref="J68:J69"/>
    <mergeCell ref="I70:I71"/>
    <mergeCell ref="J70:J71"/>
    <mergeCell ref="K114:K115"/>
    <mergeCell ref="L114:L115"/>
    <mergeCell ref="A64:N64"/>
    <mergeCell ref="A59:A60"/>
    <mergeCell ref="B59:B60"/>
    <mergeCell ref="C59:C60"/>
    <mergeCell ref="D59:D60"/>
    <mergeCell ref="E59:E60"/>
    <mergeCell ref="F59:F60"/>
    <mergeCell ref="I59:I60"/>
    <mergeCell ref="K59:K60"/>
    <mergeCell ref="L59:L60"/>
    <mergeCell ref="M114:M115"/>
    <mergeCell ref="N114:N115"/>
    <mergeCell ref="M59:M60"/>
    <mergeCell ref="N59:N60"/>
    <mergeCell ref="K68:K69"/>
    <mergeCell ref="M264:M265"/>
    <mergeCell ref="N264:N265"/>
    <mergeCell ref="M235:M236"/>
    <mergeCell ref="N235:N236"/>
    <mergeCell ref="M246:M247"/>
    <mergeCell ref="M244:M245"/>
    <mergeCell ref="A162:A163"/>
    <mergeCell ref="B162:B163"/>
    <mergeCell ref="C162:C163"/>
    <mergeCell ref="D162:D163"/>
    <mergeCell ref="E162:E163"/>
    <mergeCell ref="F162:F163"/>
    <mergeCell ref="K162:K163"/>
    <mergeCell ref="L162:L163"/>
    <mergeCell ref="I141:I142"/>
    <mergeCell ref="J141:J142"/>
    <mergeCell ref="K141:K142"/>
    <mergeCell ref="L141:L142"/>
    <mergeCell ref="K154:K155"/>
    <mergeCell ref="L154:L155"/>
    <mergeCell ref="I154:I155"/>
    <mergeCell ref="J154:J155"/>
    <mergeCell ref="A141:A142"/>
    <mergeCell ref="B141:B142"/>
    <mergeCell ref="C141:C142"/>
    <mergeCell ref="D141:D142"/>
    <mergeCell ref="E141:E142"/>
    <mergeCell ref="F141:F142"/>
    <mergeCell ref="N162:N163"/>
    <mergeCell ref="M148:M149"/>
    <mergeCell ref="N148:N149"/>
    <mergeCell ref="M141:M142"/>
    <mergeCell ref="M15:M16"/>
    <mergeCell ref="N15:N16"/>
    <mergeCell ref="M66:M67"/>
    <mergeCell ref="N66:N67"/>
    <mergeCell ref="K66:K67"/>
    <mergeCell ref="L66:L67"/>
    <mergeCell ref="M273:M274"/>
    <mergeCell ref="N273:N274"/>
    <mergeCell ref="A264:A265"/>
    <mergeCell ref="B264:B265"/>
    <mergeCell ref="C264:C265"/>
    <mergeCell ref="D264:D265"/>
    <mergeCell ref="E264:E265"/>
    <mergeCell ref="F264:F265"/>
    <mergeCell ref="G264:G265"/>
    <mergeCell ref="H264:H265"/>
    <mergeCell ref="G235:G236"/>
    <mergeCell ref="H235:H236"/>
    <mergeCell ref="I264:I265"/>
    <mergeCell ref="J264:J265"/>
    <mergeCell ref="K264:K265"/>
    <mergeCell ref="L264:L265"/>
    <mergeCell ref="I242:I243"/>
    <mergeCell ref="J242:J243"/>
    <mergeCell ref="K242:K243"/>
    <mergeCell ref="L242:L243"/>
    <mergeCell ref="A235:A236"/>
    <mergeCell ref="B235:B236"/>
    <mergeCell ref="C235:C236"/>
    <mergeCell ref="D235:D236"/>
    <mergeCell ref="E235:E236"/>
    <mergeCell ref="F235:F236"/>
    <mergeCell ref="A15:A16"/>
    <mergeCell ref="B15:B16"/>
    <mergeCell ref="C15:C16"/>
    <mergeCell ref="D15:D16"/>
    <mergeCell ref="E15:E16"/>
    <mergeCell ref="F15:F16"/>
    <mergeCell ref="G273:G274"/>
    <mergeCell ref="H273:H274"/>
    <mergeCell ref="I15:I16"/>
    <mergeCell ref="J15:J16"/>
    <mergeCell ref="K15:K16"/>
    <mergeCell ref="L15:L16"/>
    <mergeCell ref="G15:G16"/>
    <mergeCell ref="H15:H16"/>
    <mergeCell ref="I66:I67"/>
    <mergeCell ref="J66:J67"/>
    <mergeCell ref="A273:A274"/>
    <mergeCell ref="B273:B274"/>
    <mergeCell ref="C273:C274"/>
    <mergeCell ref="D273:D274"/>
    <mergeCell ref="E273:E274"/>
    <mergeCell ref="F273:F274"/>
    <mergeCell ref="I273:I274"/>
    <mergeCell ref="J273:J274"/>
    <mergeCell ref="K273:K274"/>
    <mergeCell ref="L273:L274"/>
    <mergeCell ref="I235:I236"/>
    <mergeCell ref="J235:J236"/>
    <mergeCell ref="K235:K236"/>
    <mergeCell ref="L235:L236"/>
    <mergeCell ref="B114:B115"/>
    <mergeCell ref="C114:C115"/>
    <mergeCell ref="N169:N170"/>
    <mergeCell ref="A148:A149"/>
    <mergeCell ref="B148:B149"/>
    <mergeCell ref="C148:C149"/>
    <mergeCell ref="D148:D149"/>
    <mergeCell ref="E148:E149"/>
    <mergeCell ref="I121:I122"/>
    <mergeCell ref="J121:J122"/>
    <mergeCell ref="K121:K122"/>
    <mergeCell ref="L121:L122"/>
    <mergeCell ref="E121:E122"/>
    <mergeCell ref="F121:F122"/>
    <mergeCell ref="G121:G122"/>
    <mergeCell ref="H121:H122"/>
    <mergeCell ref="M121:M122"/>
    <mergeCell ref="N121:N122"/>
    <mergeCell ref="A66:A67"/>
    <mergeCell ref="B66:B67"/>
    <mergeCell ref="C66:C67"/>
    <mergeCell ref="D66:D67"/>
    <mergeCell ref="E66:E67"/>
    <mergeCell ref="F66:F67"/>
    <mergeCell ref="G66:G67"/>
    <mergeCell ref="H66:H67"/>
    <mergeCell ref="N141:N142"/>
    <mergeCell ref="M150:M151"/>
    <mergeCell ref="N150:N151"/>
    <mergeCell ref="M152:M153"/>
    <mergeCell ref="M156:M157"/>
    <mergeCell ref="D114:D115"/>
    <mergeCell ref="E114:E115"/>
    <mergeCell ref="F114:F115"/>
    <mergeCell ref="A2:N2"/>
    <mergeCell ref="A4:D4"/>
    <mergeCell ref="A5:D5"/>
    <mergeCell ref="A6:D6"/>
    <mergeCell ref="A7:D7"/>
    <mergeCell ref="M271:M272"/>
    <mergeCell ref="N271:N272"/>
    <mergeCell ref="A242:A243"/>
    <mergeCell ref="B242:B243"/>
    <mergeCell ref="C242:C243"/>
    <mergeCell ref="D242:D243"/>
    <mergeCell ref="E242:E243"/>
    <mergeCell ref="F242:F243"/>
    <mergeCell ref="G242:G243"/>
    <mergeCell ref="H242:H243"/>
    <mergeCell ref="L169:L170"/>
    <mergeCell ref="M242:M243"/>
    <mergeCell ref="N242:N243"/>
    <mergeCell ref="A169:A170"/>
    <mergeCell ref="B169:B170"/>
    <mergeCell ref="C169:C170"/>
    <mergeCell ref="D169:D170"/>
    <mergeCell ref="E169:E170"/>
    <mergeCell ref="F169:F170"/>
    <mergeCell ref="G169:G170"/>
    <mergeCell ref="F148:F149"/>
    <mergeCell ref="G148:G149"/>
    <mergeCell ref="H148:H149"/>
    <mergeCell ref="I169:I170"/>
    <mergeCell ref="J169:J170"/>
    <mergeCell ref="K169:K170"/>
    <mergeCell ref="H169:H170"/>
    <mergeCell ref="F271:F272"/>
    <mergeCell ref="G271:G272"/>
    <mergeCell ref="H271:H272"/>
    <mergeCell ref="A167:N167"/>
    <mergeCell ref="A146:N146"/>
    <mergeCell ref="A119:N119"/>
    <mergeCell ref="I148:I149"/>
    <mergeCell ref="J148:J149"/>
    <mergeCell ref="K148:K149"/>
    <mergeCell ref="L148:L149"/>
    <mergeCell ref="A8:D8"/>
    <mergeCell ref="A9:D9"/>
    <mergeCell ref="A10:D10"/>
    <mergeCell ref="A271:A272"/>
    <mergeCell ref="A269:N269"/>
    <mergeCell ref="A240:N240"/>
    <mergeCell ref="B271:B272"/>
    <mergeCell ref="C271:C272"/>
    <mergeCell ref="D271:D272"/>
    <mergeCell ref="E271:E272"/>
    <mergeCell ref="I271:I272"/>
    <mergeCell ref="J271:J272"/>
    <mergeCell ref="K271:K272"/>
    <mergeCell ref="L271:L272"/>
    <mergeCell ref="A13:N13"/>
    <mergeCell ref="G162:G163"/>
    <mergeCell ref="H162:H163"/>
    <mergeCell ref="G152:G153"/>
    <mergeCell ref="B121:B122"/>
    <mergeCell ref="C121:C122"/>
    <mergeCell ref="D121:D122"/>
    <mergeCell ref="M169:M170"/>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6'!A164" display="4 - BUENOS AIRES AL PACIFICO - SAN MARTIN S.A."/>
    <hyperlink ref="A4:D4" location="'1996'!A50" display="1 - FERROEXPRESO PAMPEANO S.A."/>
    <hyperlink ref="A5:D5" location="'1996'!A100" display="2 - NUEVO CENTRAL ARGENTINO S.A."/>
    <hyperlink ref="A6:D6" location="'1996'!A143" display="3 - FERROSUR ROCA S.A."/>
    <hyperlink ref="A8:D8" location="'1996'!A198" display="5 - FERROCARRIL MESOPOTAMICO - GRAL. URQUIZA S.A."/>
    <hyperlink ref="A9:D9" location="'1996'!A266" display="6 - BELGRANO S.A."/>
    <hyperlink ref="A10:D10" location="'1996'!A274"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76"/>
  <sheetViews>
    <sheetView showGridLines="0" showRowColHeaders="0" view="pageLayout" topLeftCell="F1"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0" t="s">
        <v>211</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1" t="s">
        <v>0</v>
      </c>
      <c r="B4" s="202"/>
      <c r="C4" s="202"/>
      <c r="D4" s="203"/>
      <c r="E4" s="15"/>
      <c r="F4" s="15"/>
      <c r="G4" s="15"/>
      <c r="H4" s="15"/>
      <c r="I4" s="15"/>
      <c r="J4" s="15"/>
      <c r="K4" s="15"/>
      <c r="L4" s="15"/>
      <c r="M4" s="15"/>
      <c r="N4" s="16"/>
    </row>
    <row r="5" spans="1:14" s="10" customFormat="1" ht="24.95" customHeight="1" thickTop="1" thickBot="1" x14ac:dyDescent="0.25">
      <c r="A5" s="201" t="s">
        <v>31</v>
      </c>
      <c r="B5" s="202"/>
      <c r="C5" s="202"/>
      <c r="D5" s="203"/>
      <c r="E5" s="15"/>
      <c r="F5" s="15"/>
      <c r="G5" s="15"/>
      <c r="H5" s="15"/>
      <c r="I5" s="15"/>
      <c r="J5" s="15"/>
      <c r="K5" s="15"/>
      <c r="L5" s="15"/>
      <c r="M5" s="15"/>
      <c r="N5" s="16"/>
    </row>
    <row r="6" spans="1:14" s="10" customFormat="1" ht="24.95" customHeight="1" thickTop="1" thickBot="1" x14ac:dyDescent="0.25">
      <c r="A6" s="201" t="s">
        <v>50</v>
      </c>
      <c r="B6" s="202"/>
      <c r="C6" s="202"/>
      <c r="D6" s="203"/>
      <c r="E6" s="15"/>
      <c r="F6" s="15"/>
      <c r="G6" s="15"/>
      <c r="H6" s="15"/>
      <c r="I6" s="15"/>
      <c r="J6" s="15"/>
      <c r="K6" s="15"/>
      <c r="L6" s="15"/>
      <c r="M6" s="15"/>
      <c r="N6" s="16"/>
    </row>
    <row r="7" spans="1:14" s="10" customFormat="1" ht="24.95" customHeight="1" thickTop="1" thickBot="1" x14ac:dyDescent="0.25">
      <c r="A7" s="201" t="s">
        <v>116</v>
      </c>
      <c r="B7" s="202"/>
      <c r="C7" s="202"/>
      <c r="D7" s="203"/>
      <c r="E7" s="15"/>
      <c r="F7" s="15"/>
      <c r="G7" s="15"/>
      <c r="H7" s="15"/>
      <c r="I7" s="15"/>
      <c r="J7" s="15"/>
      <c r="K7" s="15"/>
      <c r="L7" s="15"/>
      <c r="M7" s="15"/>
      <c r="N7" s="16"/>
    </row>
    <row r="8" spans="1:14" s="10" customFormat="1" ht="24.95" customHeight="1" thickTop="1" thickBot="1" x14ac:dyDescent="0.25">
      <c r="A8" s="201" t="s">
        <v>117</v>
      </c>
      <c r="B8" s="202"/>
      <c r="C8" s="202"/>
      <c r="D8" s="203"/>
      <c r="E8" s="15"/>
      <c r="F8" s="15"/>
      <c r="G8" s="15"/>
      <c r="H8" s="15"/>
      <c r="I8" s="15"/>
      <c r="J8" s="15"/>
      <c r="K8" s="15"/>
      <c r="L8" s="15"/>
      <c r="M8" s="15"/>
      <c r="N8" s="16"/>
    </row>
    <row r="9" spans="1:14" s="10" customFormat="1" ht="24.95" customHeight="1" thickTop="1" thickBot="1" x14ac:dyDescent="0.25">
      <c r="A9" s="201" t="s">
        <v>225</v>
      </c>
      <c r="B9" s="202"/>
      <c r="C9" s="202"/>
      <c r="D9" s="203"/>
      <c r="E9" s="15"/>
      <c r="F9" s="15"/>
      <c r="G9" s="15"/>
      <c r="H9" s="15"/>
      <c r="I9" s="15"/>
      <c r="J9" s="15"/>
      <c r="K9" s="15"/>
      <c r="L9" s="15"/>
      <c r="M9" s="15"/>
      <c r="N9" s="16"/>
    </row>
    <row r="10" spans="1:14" s="10" customFormat="1" ht="24.95" customHeight="1" thickTop="1" thickBot="1" x14ac:dyDescent="0.25">
      <c r="A10" s="201" t="s">
        <v>90</v>
      </c>
      <c r="B10" s="202"/>
      <c r="C10" s="202"/>
      <c r="D10" s="203"/>
      <c r="E10" s="15"/>
      <c r="F10" s="15"/>
      <c r="G10" s="15"/>
      <c r="H10" s="15"/>
      <c r="I10" s="15"/>
      <c r="J10" s="15"/>
      <c r="K10" s="15"/>
      <c r="L10" s="15"/>
      <c r="M10" s="15"/>
      <c r="N10" s="16"/>
    </row>
    <row r="11" spans="1:14" ht="12.75" customHeight="1" thickTop="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198" t="s">
        <v>32</v>
      </c>
      <c r="B17" s="209">
        <v>2016</v>
      </c>
      <c r="C17" s="209">
        <v>15818</v>
      </c>
      <c r="D17" s="209">
        <v>38417</v>
      </c>
      <c r="E17" s="209">
        <v>34335</v>
      </c>
      <c r="F17" s="209">
        <v>36143</v>
      </c>
      <c r="G17" s="209">
        <v>20433</v>
      </c>
      <c r="H17" s="209">
        <v>27756</v>
      </c>
      <c r="I17" s="209">
        <v>33284</v>
      </c>
      <c r="J17" s="209">
        <v>30362</v>
      </c>
      <c r="K17" s="209">
        <v>28722</v>
      </c>
      <c r="L17" s="209">
        <v>27194</v>
      </c>
      <c r="M17" s="209">
        <v>7093</v>
      </c>
      <c r="N17" s="211">
        <f>SUM(B17:M17)</f>
        <v>301573</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198" t="s">
        <v>118</v>
      </c>
      <c r="B19" s="209"/>
      <c r="C19" s="209"/>
      <c r="D19" s="209"/>
      <c r="E19" s="209"/>
      <c r="F19" s="209"/>
      <c r="G19" s="209"/>
      <c r="H19" s="209"/>
      <c r="I19" s="209"/>
      <c r="J19" s="209"/>
      <c r="K19" s="209"/>
      <c r="L19" s="209"/>
      <c r="M19" s="209"/>
      <c r="N19" s="211">
        <f>SUM(B19:M19)</f>
        <v>0</v>
      </c>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198" t="s">
        <v>14</v>
      </c>
      <c r="B21" s="209">
        <v>13503</v>
      </c>
      <c r="C21" s="209">
        <v>12416</v>
      </c>
      <c r="D21" s="209">
        <v>1358</v>
      </c>
      <c r="E21" s="209">
        <v>2344</v>
      </c>
      <c r="F21" s="209">
        <v>14839</v>
      </c>
      <c r="G21" s="209">
        <v>17491</v>
      </c>
      <c r="H21" s="209">
        <v>2580</v>
      </c>
      <c r="I21" s="209"/>
      <c r="J21" s="209"/>
      <c r="K21" s="209">
        <v>1579</v>
      </c>
      <c r="L21" s="209">
        <v>2494</v>
      </c>
      <c r="M21" s="209">
        <v>10373</v>
      </c>
      <c r="N21" s="211">
        <f t="shared" ref="N21:N55" si="0">SUM(B21:M21)</f>
        <v>78977</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198" t="s">
        <v>18</v>
      </c>
      <c r="B23" s="209">
        <v>1741</v>
      </c>
      <c r="C23" s="209">
        <v>14121</v>
      </c>
      <c r="D23" s="209">
        <v>86940</v>
      </c>
      <c r="E23" s="209">
        <v>49894</v>
      </c>
      <c r="F23" s="209">
        <v>33883</v>
      </c>
      <c r="G23" s="209">
        <v>60692</v>
      </c>
      <c r="H23" s="209">
        <v>88882</v>
      </c>
      <c r="I23" s="209">
        <v>87392</v>
      </c>
      <c r="J23" s="209">
        <v>73654</v>
      </c>
      <c r="K23" s="209">
        <v>72162</v>
      </c>
      <c r="L23" s="209">
        <v>48713</v>
      </c>
      <c r="M23" s="209">
        <v>3162</v>
      </c>
      <c r="N23" s="211">
        <f t="shared" si="0"/>
        <v>621236</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198" t="s">
        <v>24</v>
      </c>
      <c r="B25" s="209">
        <v>12633</v>
      </c>
      <c r="C25" s="209">
        <v>8052</v>
      </c>
      <c r="D25" s="209">
        <v>40498</v>
      </c>
      <c r="E25" s="209">
        <v>40562</v>
      </c>
      <c r="F25" s="209">
        <v>44232</v>
      </c>
      <c r="G25" s="209">
        <v>2529</v>
      </c>
      <c r="H25" s="209">
        <v>22746</v>
      </c>
      <c r="I25" s="209">
        <v>25391</v>
      </c>
      <c r="J25" s="209">
        <v>27395</v>
      </c>
      <c r="K25" s="209">
        <v>24952</v>
      </c>
      <c r="L25" s="209">
        <v>21213</v>
      </c>
      <c r="M25" s="209"/>
      <c r="N25" s="211">
        <f t="shared" si="0"/>
        <v>270203</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198" t="s">
        <v>15</v>
      </c>
      <c r="B27" s="209">
        <v>425</v>
      </c>
      <c r="C27" s="209"/>
      <c r="D27" s="209">
        <v>127619</v>
      </c>
      <c r="E27" s="209">
        <v>204653</v>
      </c>
      <c r="F27" s="209">
        <v>140122</v>
      </c>
      <c r="G27" s="209">
        <v>58745</v>
      </c>
      <c r="H27" s="209">
        <v>42985</v>
      </c>
      <c r="I27" s="209">
        <v>17331</v>
      </c>
      <c r="J27" s="209">
        <v>8068</v>
      </c>
      <c r="K27" s="209">
        <v>17379</v>
      </c>
      <c r="L27" s="209">
        <v>14159</v>
      </c>
      <c r="M27" s="209">
        <v>4363</v>
      </c>
      <c r="N27" s="211">
        <f t="shared" si="0"/>
        <v>635849</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198" t="s">
        <v>25</v>
      </c>
      <c r="B29" s="209">
        <v>1479</v>
      </c>
      <c r="C29" s="209">
        <v>6701</v>
      </c>
      <c r="D29" s="209">
        <v>13394</v>
      </c>
      <c r="E29" s="209">
        <v>5429</v>
      </c>
      <c r="F29" s="209">
        <v>13034</v>
      </c>
      <c r="G29" s="209"/>
      <c r="H29" s="209">
        <v>11801</v>
      </c>
      <c r="I29" s="209">
        <v>18822</v>
      </c>
      <c r="J29" s="209">
        <v>20451</v>
      </c>
      <c r="K29" s="209">
        <v>8184</v>
      </c>
      <c r="L29" s="209">
        <v>17779</v>
      </c>
      <c r="M29" s="209">
        <v>2369</v>
      </c>
      <c r="N29" s="211">
        <f t="shared" si="0"/>
        <v>119443</v>
      </c>
    </row>
    <row r="30" spans="1:14" ht="12.75" customHeight="1" thickBot="1" x14ac:dyDescent="0.25">
      <c r="A30" s="199"/>
      <c r="B30" s="210"/>
      <c r="C30" s="210"/>
      <c r="D30" s="210"/>
      <c r="E30" s="210"/>
      <c r="F30" s="210"/>
      <c r="G30" s="210"/>
      <c r="H30" s="210"/>
      <c r="I30" s="210"/>
      <c r="J30" s="210"/>
      <c r="K30" s="210"/>
      <c r="L30" s="210"/>
      <c r="M30" s="210"/>
      <c r="N30" s="212"/>
    </row>
    <row r="31" spans="1:14" ht="12.75" customHeight="1" x14ac:dyDescent="0.2">
      <c r="A31" s="198" t="s">
        <v>19</v>
      </c>
      <c r="B31" s="209"/>
      <c r="C31" s="209"/>
      <c r="D31" s="209">
        <v>1101</v>
      </c>
      <c r="E31" s="209">
        <v>2440</v>
      </c>
      <c r="F31" s="209">
        <v>24748</v>
      </c>
      <c r="G31" s="209">
        <v>4442</v>
      </c>
      <c r="H31" s="209">
        <v>4714</v>
      </c>
      <c r="I31" s="209">
        <v>1151</v>
      </c>
      <c r="J31" s="209">
        <v>6522</v>
      </c>
      <c r="K31" s="209">
        <v>2994</v>
      </c>
      <c r="L31" s="209"/>
      <c r="M31" s="209"/>
      <c r="N31" s="211">
        <f t="shared" si="0"/>
        <v>48112</v>
      </c>
    </row>
    <row r="32" spans="1:14" ht="12.75" customHeight="1" thickBot="1" x14ac:dyDescent="0.25">
      <c r="A32" s="199"/>
      <c r="B32" s="210"/>
      <c r="C32" s="210"/>
      <c r="D32" s="210"/>
      <c r="E32" s="210"/>
      <c r="F32" s="210"/>
      <c r="G32" s="210"/>
      <c r="H32" s="210"/>
      <c r="I32" s="210"/>
      <c r="J32" s="210"/>
      <c r="K32" s="210"/>
      <c r="L32" s="210"/>
      <c r="M32" s="210"/>
      <c r="N32" s="212"/>
    </row>
    <row r="33" spans="1:14" ht="12.75" customHeight="1" x14ac:dyDescent="0.2">
      <c r="A33" s="198" t="s">
        <v>23</v>
      </c>
      <c r="B33" s="209">
        <v>6772</v>
      </c>
      <c r="C33" s="209"/>
      <c r="D33" s="209"/>
      <c r="E33" s="209"/>
      <c r="F33" s="209">
        <v>8059</v>
      </c>
      <c r="G33" s="209">
        <v>31939</v>
      </c>
      <c r="H33" s="209">
        <v>50998</v>
      </c>
      <c r="I33" s="209">
        <v>11025</v>
      </c>
      <c r="J33" s="209">
        <v>14543</v>
      </c>
      <c r="K33" s="209">
        <v>18491</v>
      </c>
      <c r="L33" s="209">
        <v>1565</v>
      </c>
      <c r="M33" s="209"/>
      <c r="N33" s="211">
        <f t="shared" si="0"/>
        <v>143392</v>
      </c>
    </row>
    <row r="34" spans="1:14" ht="12.75" customHeight="1" thickBot="1" x14ac:dyDescent="0.25">
      <c r="A34" s="199"/>
      <c r="B34" s="210"/>
      <c r="C34" s="210"/>
      <c r="D34" s="210"/>
      <c r="E34" s="210"/>
      <c r="F34" s="210"/>
      <c r="G34" s="210"/>
      <c r="H34" s="210"/>
      <c r="I34" s="210"/>
      <c r="J34" s="210"/>
      <c r="K34" s="210"/>
      <c r="L34" s="210"/>
      <c r="M34" s="210"/>
      <c r="N34" s="212"/>
    </row>
    <row r="35" spans="1:14" ht="12.75" customHeight="1" x14ac:dyDescent="0.2">
      <c r="A35" s="198" t="s">
        <v>26</v>
      </c>
      <c r="B35" s="209"/>
      <c r="C35" s="209"/>
      <c r="D35" s="209"/>
      <c r="E35" s="209"/>
      <c r="F35" s="209"/>
      <c r="G35" s="209"/>
      <c r="H35" s="209"/>
      <c r="I35" s="209"/>
      <c r="J35" s="209"/>
      <c r="K35" s="209"/>
      <c r="L35" s="209"/>
      <c r="M35" s="209"/>
      <c r="N35" s="211">
        <f t="shared" si="0"/>
        <v>0</v>
      </c>
    </row>
    <row r="36" spans="1:14" ht="12.75" customHeight="1" thickBot="1" x14ac:dyDescent="0.25">
      <c r="A36" s="199"/>
      <c r="B36" s="210"/>
      <c r="C36" s="210"/>
      <c r="D36" s="210"/>
      <c r="E36" s="210"/>
      <c r="F36" s="210"/>
      <c r="G36" s="210"/>
      <c r="H36" s="210"/>
      <c r="I36" s="210"/>
      <c r="J36" s="210"/>
      <c r="K36" s="210"/>
      <c r="L36" s="210"/>
      <c r="M36" s="210"/>
      <c r="N36" s="212"/>
    </row>
    <row r="37" spans="1:14" ht="12.75" customHeight="1" x14ac:dyDescent="0.2">
      <c r="A37" s="198" t="s">
        <v>17</v>
      </c>
      <c r="B37" s="209"/>
      <c r="C37" s="209"/>
      <c r="D37" s="209"/>
      <c r="E37" s="209">
        <v>2969</v>
      </c>
      <c r="F37" s="209">
        <v>10882</v>
      </c>
      <c r="G37" s="209">
        <v>5825</v>
      </c>
      <c r="H37" s="209">
        <v>2281</v>
      </c>
      <c r="I37" s="209">
        <v>267</v>
      </c>
      <c r="J37" s="209">
        <v>832</v>
      </c>
      <c r="K37" s="209">
        <v>1408</v>
      </c>
      <c r="L37" s="209"/>
      <c r="M37" s="209"/>
      <c r="N37" s="211">
        <f t="shared" si="0"/>
        <v>24464</v>
      </c>
    </row>
    <row r="38" spans="1:14" ht="12.75" customHeight="1" thickBot="1" x14ac:dyDescent="0.25">
      <c r="A38" s="199"/>
      <c r="B38" s="210"/>
      <c r="C38" s="210"/>
      <c r="D38" s="210"/>
      <c r="E38" s="210"/>
      <c r="F38" s="210"/>
      <c r="G38" s="210"/>
      <c r="H38" s="210"/>
      <c r="I38" s="210"/>
      <c r="J38" s="210"/>
      <c r="K38" s="210"/>
      <c r="L38" s="210"/>
      <c r="M38" s="210"/>
      <c r="N38" s="212"/>
    </row>
    <row r="39" spans="1:14" ht="12.75" customHeight="1" x14ac:dyDescent="0.2">
      <c r="A39" s="198" t="s">
        <v>16</v>
      </c>
      <c r="B39" s="209">
        <v>294193</v>
      </c>
      <c r="C39" s="209">
        <v>217827</v>
      </c>
      <c r="D39" s="209">
        <v>32615</v>
      </c>
      <c r="E39" s="209">
        <v>2231</v>
      </c>
      <c r="F39" s="209">
        <v>11080</v>
      </c>
      <c r="G39" s="209">
        <v>6605</v>
      </c>
      <c r="H39" s="209">
        <v>12121</v>
      </c>
      <c r="I39" s="209">
        <v>10561</v>
      </c>
      <c r="J39" s="209">
        <v>7880</v>
      </c>
      <c r="K39" s="209">
        <v>4567</v>
      </c>
      <c r="L39" s="209">
        <v>8797</v>
      </c>
      <c r="M39" s="209">
        <v>127484</v>
      </c>
      <c r="N39" s="211">
        <f t="shared" si="0"/>
        <v>735961</v>
      </c>
    </row>
    <row r="40" spans="1:14" ht="12.75" customHeight="1" thickBot="1" x14ac:dyDescent="0.25">
      <c r="A40" s="199"/>
      <c r="B40" s="210"/>
      <c r="C40" s="210"/>
      <c r="D40" s="210"/>
      <c r="E40" s="210"/>
      <c r="F40" s="210"/>
      <c r="G40" s="210"/>
      <c r="H40" s="210"/>
      <c r="I40" s="210"/>
      <c r="J40" s="210"/>
      <c r="K40" s="210"/>
      <c r="L40" s="210"/>
      <c r="M40" s="210"/>
      <c r="N40" s="212"/>
    </row>
    <row r="41" spans="1:14" ht="12.75" customHeight="1" x14ac:dyDescent="0.2">
      <c r="A41" s="198" t="s">
        <v>40</v>
      </c>
      <c r="B41" s="209">
        <v>0</v>
      </c>
      <c r="C41" s="209"/>
      <c r="D41" s="209"/>
      <c r="E41" s="209"/>
      <c r="F41" s="209">
        <v>9629</v>
      </c>
      <c r="G41" s="209">
        <v>9063</v>
      </c>
      <c r="H41" s="209">
        <v>9294</v>
      </c>
      <c r="I41" s="209">
        <v>1859</v>
      </c>
      <c r="J41" s="209">
        <v>1031</v>
      </c>
      <c r="K41" s="209">
        <v>4869</v>
      </c>
      <c r="L41" s="209">
        <v>2942</v>
      </c>
      <c r="M41" s="209"/>
      <c r="N41" s="211">
        <f t="shared" si="0"/>
        <v>38687</v>
      </c>
    </row>
    <row r="42" spans="1:14" ht="12.75" customHeight="1" thickBot="1" x14ac:dyDescent="0.25">
      <c r="A42" s="199"/>
      <c r="B42" s="210"/>
      <c r="C42" s="210"/>
      <c r="D42" s="210"/>
      <c r="E42" s="210"/>
      <c r="F42" s="210"/>
      <c r="G42" s="210"/>
      <c r="H42" s="210"/>
      <c r="I42" s="210"/>
      <c r="J42" s="210"/>
      <c r="K42" s="210"/>
      <c r="L42" s="210"/>
      <c r="M42" s="210"/>
      <c r="N42" s="212"/>
    </row>
    <row r="43" spans="1:14" ht="12.75" customHeight="1" x14ac:dyDescent="0.2">
      <c r="A43" s="198" t="s">
        <v>35</v>
      </c>
      <c r="B43" s="209"/>
      <c r="C43" s="209"/>
      <c r="D43" s="209"/>
      <c r="E43" s="209"/>
      <c r="F43" s="209"/>
      <c r="G43" s="209"/>
      <c r="H43" s="209"/>
      <c r="I43" s="209"/>
      <c r="J43" s="209"/>
      <c r="K43" s="209"/>
      <c r="L43" s="209"/>
      <c r="M43" s="209"/>
      <c r="N43" s="211">
        <f t="shared" si="0"/>
        <v>0</v>
      </c>
    </row>
    <row r="44" spans="1:14" ht="12.75" customHeight="1" thickBot="1" x14ac:dyDescent="0.25">
      <c r="A44" s="199"/>
      <c r="B44" s="210"/>
      <c r="C44" s="210"/>
      <c r="D44" s="210"/>
      <c r="E44" s="210"/>
      <c r="F44" s="210"/>
      <c r="G44" s="210"/>
      <c r="H44" s="210"/>
      <c r="I44" s="210"/>
      <c r="J44" s="210"/>
      <c r="K44" s="210"/>
      <c r="L44" s="210"/>
      <c r="M44" s="210"/>
      <c r="N44" s="212"/>
    </row>
    <row r="45" spans="1:14" ht="12.75" customHeight="1" x14ac:dyDescent="0.2">
      <c r="A45" s="198" t="s">
        <v>119</v>
      </c>
      <c r="B45" s="209">
        <v>6127</v>
      </c>
      <c r="C45" s="209">
        <v>5312</v>
      </c>
      <c r="D45" s="209">
        <v>6444</v>
      </c>
      <c r="E45" s="209">
        <v>5232</v>
      </c>
      <c r="F45" s="209">
        <v>5353</v>
      </c>
      <c r="G45" s="209">
        <v>4795</v>
      </c>
      <c r="H45" s="209">
        <v>9418</v>
      </c>
      <c r="I45" s="209">
        <v>6346</v>
      </c>
      <c r="J45" s="209">
        <v>7798</v>
      </c>
      <c r="K45" s="209">
        <v>9559</v>
      </c>
      <c r="L45" s="209">
        <v>8510</v>
      </c>
      <c r="M45" s="209">
        <v>7723</v>
      </c>
      <c r="N45" s="211">
        <f t="shared" si="0"/>
        <v>82617</v>
      </c>
    </row>
    <row r="46" spans="1:14" ht="12.75" customHeight="1" thickBot="1" x14ac:dyDescent="0.25">
      <c r="A46" s="199"/>
      <c r="B46" s="210"/>
      <c r="C46" s="210"/>
      <c r="D46" s="210"/>
      <c r="E46" s="210"/>
      <c r="F46" s="210"/>
      <c r="G46" s="210"/>
      <c r="H46" s="210"/>
      <c r="I46" s="210"/>
      <c r="J46" s="210"/>
      <c r="K46" s="210"/>
      <c r="L46" s="210"/>
      <c r="M46" s="210"/>
      <c r="N46" s="212"/>
    </row>
    <row r="47" spans="1:14" ht="12.75" customHeight="1" x14ac:dyDescent="0.2">
      <c r="A47" s="198" t="s">
        <v>106</v>
      </c>
      <c r="B47" s="209">
        <v>3551</v>
      </c>
      <c r="C47" s="209">
        <v>7918</v>
      </c>
      <c r="D47" s="209">
        <v>13373</v>
      </c>
      <c r="E47" s="209">
        <v>13755</v>
      </c>
      <c r="F47" s="209">
        <v>12224</v>
      </c>
      <c r="G47" s="209">
        <v>13082</v>
      </c>
      <c r="H47" s="209">
        <v>13248</v>
      </c>
      <c r="I47" s="209">
        <v>11723</v>
      </c>
      <c r="J47" s="209">
        <v>12906</v>
      </c>
      <c r="K47" s="209">
        <v>12637</v>
      </c>
      <c r="L47" s="209">
        <v>11733</v>
      </c>
      <c r="M47" s="209">
        <v>11728</v>
      </c>
      <c r="N47" s="211">
        <f t="shared" si="0"/>
        <v>137878</v>
      </c>
    </row>
    <row r="48" spans="1:14"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198" t="s">
        <v>127</v>
      </c>
      <c r="B49" s="209"/>
      <c r="C49" s="209"/>
      <c r="D49" s="209"/>
      <c r="E49" s="209"/>
      <c r="F49" s="209"/>
      <c r="G49" s="209"/>
      <c r="H49" s="209"/>
      <c r="I49" s="209"/>
      <c r="J49" s="209"/>
      <c r="K49" s="209"/>
      <c r="L49" s="209"/>
      <c r="M49" s="209"/>
      <c r="N49" s="211">
        <f t="shared" si="0"/>
        <v>0</v>
      </c>
    </row>
    <row r="50" spans="1:14" ht="12.75" customHeight="1" thickBot="1" x14ac:dyDescent="0.25">
      <c r="A50" s="199"/>
      <c r="B50" s="210"/>
      <c r="C50" s="210"/>
      <c r="D50" s="210"/>
      <c r="E50" s="210"/>
      <c r="F50" s="210"/>
      <c r="G50" s="210"/>
      <c r="H50" s="210"/>
      <c r="I50" s="210"/>
      <c r="J50" s="210"/>
      <c r="K50" s="210"/>
      <c r="L50" s="210"/>
      <c r="M50" s="210"/>
      <c r="N50" s="212"/>
    </row>
    <row r="51" spans="1:14" ht="12.75" customHeight="1" x14ac:dyDescent="0.2">
      <c r="A51" s="198" t="s">
        <v>126</v>
      </c>
      <c r="B51" s="209"/>
      <c r="C51" s="209"/>
      <c r="D51" s="209"/>
      <c r="E51" s="209"/>
      <c r="F51" s="209"/>
      <c r="G51" s="209"/>
      <c r="H51" s="209"/>
      <c r="I51" s="209"/>
      <c r="J51" s="209"/>
      <c r="K51" s="209"/>
      <c r="L51" s="209"/>
      <c r="M51" s="209"/>
      <c r="N51" s="211">
        <f t="shared" si="0"/>
        <v>0</v>
      </c>
    </row>
    <row r="52" spans="1:14" ht="12.75" customHeight="1" thickBot="1" x14ac:dyDescent="0.25">
      <c r="A52" s="199"/>
      <c r="B52" s="210"/>
      <c r="C52" s="210"/>
      <c r="D52" s="210"/>
      <c r="E52" s="210"/>
      <c r="F52" s="210"/>
      <c r="G52" s="210"/>
      <c r="H52" s="210"/>
      <c r="I52" s="210"/>
      <c r="J52" s="210"/>
      <c r="K52" s="210"/>
      <c r="L52" s="210"/>
      <c r="M52" s="210"/>
      <c r="N52" s="212"/>
    </row>
    <row r="53" spans="1:14" ht="12.75" customHeight="1" x14ac:dyDescent="0.2">
      <c r="A53" s="198" t="s">
        <v>125</v>
      </c>
      <c r="B53" s="209"/>
      <c r="C53" s="209"/>
      <c r="D53" s="209"/>
      <c r="E53" s="209"/>
      <c r="F53" s="209"/>
      <c r="G53" s="209"/>
      <c r="H53" s="209"/>
      <c r="I53" s="209"/>
      <c r="J53" s="209"/>
      <c r="K53" s="209"/>
      <c r="L53" s="209"/>
      <c r="M53" s="209"/>
      <c r="N53" s="211">
        <f t="shared" si="0"/>
        <v>0</v>
      </c>
    </row>
    <row r="54" spans="1:14" ht="12.75" customHeight="1" thickBot="1" x14ac:dyDescent="0.25">
      <c r="A54" s="199"/>
      <c r="B54" s="210"/>
      <c r="C54" s="210"/>
      <c r="D54" s="210"/>
      <c r="E54" s="210"/>
      <c r="F54" s="210"/>
      <c r="G54" s="210"/>
      <c r="H54" s="210"/>
      <c r="I54" s="210"/>
      <c r="J54" s="210"/>
      <c r="K54" s="210"/>
      <c r="L54" s="210"/>
      <c r="M54" s="210"/>
      <c r="N54" s="212"/>
    </row>
    <row r="55" spans="1:14" ht="12.75" customHeight="1" x14ac:dyDescent="0.2">
      <c r="A55" s="198" t="s">
        <v>38</v>
      </c>
      <c r="B55" s="209">
        <v>178</v>
      </c>
      <c r="C55" s="209">
        <v>82</v>
      </c>
      <c r="D55" s="209">
        <v>53</v>
      </c>
      <c r="E55" s="209">
        <v>78</v>
      </c>
      <c r="F55" s="209">
        <v>5</v>
      </c>
      <c r="G55" s="209">
        <v>90</v>
      </c>
      <c r="H55" s="209"/>
      <c r="I55" s="209">
        <v>25</v>
      </c>
      <c r="J55" s="209">
        <v>30</v>
      </c>
      <c r="K55" s="209">
        <v>68</v>
      </c>
      <c r="L55" s="209">
        <v>58</v>
      </c>
      <c r="M55" s="209"/>
      <c r="N55" s="211">
        <f t="shared" si="0"/>
        <v>667</v>
      </c>
    </row>
    <row r="56" spans="1:14" ht="12.75" customHeight="1" thickBot="1" x14ac:dyDescent="0.25">
      <c r="A56" s="199"/>
      <c r="B56" s="210"/>
      <c r="C56" s="210"/>
      <c r="D56" s="210"/>
      <c r="E56" s="210"/>
      <c r="F56" s="210"/>
      <c r="G56" s="210"/>
      <c r="H56" s="210"/>
      <c r="I56" s="210"/>
      <c r="J56" s="210"/>
      <c r="K56" s="210"/>
      <c r="L56" s="210"/>
      <c r="M56" s="210"/>
      <c r="N56" s="212"/>
    </row>
    <row r="57" spans="1:14" ht="12.75" customHeight="1" x14ac:dyDescent="0.2">
      <c r="A57" s="198" t="s">
        <v>60</v>
      </c>
      <c r="B57" s="209">
        <v>61</v>
      </c>
      <c r="C57" s="209"/>
      <c r="D57" s="209"/>
      <c r="E57" s="209"/>
      <c r="F57" s="209"/>
      <c r="G57" s="209"/>
      <c r="H57" s="209"/>
      <c r="I57" s="209">
        <v>97</v>
      </c>
      <c r="J57" s="209"/>
      <c r="K57" s="209"/>
      <c r="L57" s="209"/>
      <c r="M57" s="209"/>
      <c r="N57" s="211">
        <f>SUM(B57:M57)</f>
        <v>158</v>
      </c>
    </row>
    <row r="58" spans="1:14" ht="12.75" customHeight="1" thickBot="1" x14ac:dyDescent="0.25">
      <c r="A58" s="199"/>
      <c r="B58" s="210"/>
      <c r="C58" s="210"/>
      <c r="D58" s="210"/>
      <c r="E58" s="210"/>
      <c r="F58" s="210"/>
      <c r="G58" s="210"/>
      <c r="H58" s="210"/>
      <c r="I58" s="210"/>
      <c r="J58" s="210"/>
      <c r="K58" s="210"/>
      <c r="L58" s="210"/>
      <c r="M58" s="210"/>
      <c r="N58" s="212"/>
    </row>
    <row r="59" spans="1:14" ht="12.75" customHeight="1" x14ac:dyDescent="0.2">
      <c r="A59" s="205" t="s">
        <v>13</v>
      </c>
      <c r="B59" s="194">
        <f t="shared" ref="B59:M59" si="1">SUM(B17:B57)</f>
        <v>342679</v>
      </c>
      <c r="C59" s="194">
        <f t="shared" si="1"/>
        <v>288247</v>
      </c>
      <c r="D59" s="194">
        <f t="shared" si="1"/>
        <v>361812</v>
      </c>
      <c r="E59" s="194">
        <f t="shared" si="1"/>
        <v>363922</v>
      </c>
      <c r="F59" s="194">
        <f t="shared" si="1"/>
        <v>364233</v>
      </c>
      <c r="G59" s="194">
        <f t="shared" si="1"/>
        <v>235731</v>
      </c>
      <c r="H59" s="194">
        <f t="shared" si="1"/>
        <v>298824</v>
      </c>
      <c r="I59" s="194">
        <f t="shared" si="1"/>
        <v>225274</v>
      </c>
      <c r="J59" s="194">
        <f t="shared" si="1"/>
        <v>211472</v>
      </c>
      <c r="K59" s="194">
        <f t="shared" si="1"/>
        <v>207571</v>
      </c>
      <c r="L59" s="194">
        <f t="shared" si="1"/>
        <v>165157</v>
      </c>
      <c r="M59" s="194">
        <f t="shared" si="1"/>
        <v>174295</v>
      </c>
      <c r="N59" s="194">
        <f>SUM(B59:M59)</f>
        <v>3239217</v>
      </c>
    </row>
    <row r="60" spans="1:14" ht="12.75" customHeight="1" thickBot="1" x14ac:dyDescent="0.25">
      <c r="A60" s="206"/>
      <c r="B60" s="195"/>
      <c r="C60" s="195"/>
      <c r="D60" s="195"/>
      <c r="E60" s="195"/>
      <c r="F60" s="195"/>
      <c r="G60" s="195"/>
      <c r="H60" s="195"/>
      <c r="I60" s="195"/>
      <c r="J60" s="195"/>
      <c r="K60" s="195"/>
      <c r="L60" s="195"/>
      <c r="M60" s="195"/>
      <c r="N60" s="195"/>
    </row>
    <row r="61" spans="1:14" ht="12.75" customHeight="1" x14ac:dyDescent="0.2">
      <c r="B61" s="5"/>
      <c r="C61" s="5"/>
      <c r="D61" s="5"/>
      <c r="E61" s="5"/>
      <c r="F61" s="5"/>
      <c r="G61" s="5"/>
      <c r="H61" s="5"/>
      <c r="I61" s="5"/>
      <c r="J61" s="5"/>
      <c r="K61" s="5"/>
      <c r="L61" s="5"/>
      <c r="M61" s="5"/>
      <c r="N61" s="47"/>
    </row>
    <row r="64" spans="1:14" s="10" customFormat="1" ht="24.95" customHeight="1" x14ac:dyDescent="0.2">
      <c r="A64" s="204" t="s">
        <v>189</v>
      </c>
      <c r="B64" s="204"/>
      <c r="C64" s="204"/>
      <c r="D64" s="204"/>
      <c r="E64" s="204"/>
      <c r="F64" s="204"/>
      <c r="G64" s="204"/>
      <c r="H64" s="204"/>
      <c r="I64" s="204"/>
      <c r="J64" s="204"/>
      <c r="K64" s="204"/>
      <c r="L64" s="204"/>
      <c r="M64" s="204"/>
      <c r="N64" s="204"/>
    </row>
    <row r="65" spans="1:14" ht="12.75" customHeight="1" thickBot="1" x14ac:dyDescent="0.25">
      <c r="A65" s="20"/>
      <c r="F65" s="4"/>
    </row>
    <row r="66" spans="1:14" ht="12.75" customHeight="1" x14ac:dyDescent="0.2">
      <c r="A66" s="198"/>
      <c r="B66" s="198" t="s">
        <v>1</v>
      </c>
      <c r="C66" s="198" t="s">
        <v>2</v>
      </c>
      <c r="D66" s="198" t="s">
        <v>3</v>
      </c>
      <c r="E66" s="198" t="s">
        <v>4</v>
      </c>
      <c r="F66" s="198" t="s">
        <v>5</v>
      </c>
      <c r="G66" s="198" t="s">
        <v>6</v>
      </c>
      <c r="H66" s="198" t="s">
        <v>7</v>
      </c>
      <c r="I66" s="198" t="s">
        <v>8</v>
      </c>
      <c r="J66" s="198" t="s">
        <v>9</v>
      </c>
      <c r="K66" s="198" t="s">
        <v>10</v>
      </c>
      <c r="L66" s="198" t="s">
        <v>11</v>
      </c>
      <c r="M66" s="198" t="s">
        <v>12</v>
      </c>
      <c r="N66" s="196" t="s">
        <v>13</v>
      </c>
    </row>
    <row r="67" spans="1:14" ht="12.75" customHeight="1" thickBot="1" x14ac:dyDescent="0.25">
      <c r="A67" s="199"/>
      <c r="B67" s="199"/>
      <c r="C67" s="199"/>
      <c r="D67" s="199"/>
      <c r="E67" s="199"/>
      <c r="F67" s="199"/>
      <c r="G67" s="199"/>
      <c r="H67" s="199"/>
      <c r="I67" s="199"/>
      <c r="J67" s="199"/>
      <c r="K67" s="199"/>
      <c r="L67" s="199"/>
      <c r="M67" s="199"/>
      <c r="N67" s="197"/>
    </row>
    <row r="68" spans="1:14" ht="12.75" customHeight="1" x14ac:dyDescent="0.2">
      <c r="A68" s="198" t="s">
        <v>125</v>
      </c>
      <c r="B68" s="209">
        <v>12052</v>
      </c>
      <c r="C68" s="209">
        <v>11950</v>
      </c>
      <c r="D68" s="209">
        <v>20881</v>
      </c>
      <c r="E68" s="209">
        <v>14917</v>
      </c>
      <c r="F68" s="209">
        <v>12759</v>
      </c>
      <c r="G68" s="209">
        <v>8266</v>
      </c>
      <c r="H68" s="209">
        <v>14423</v>
      </c>
      <c r="I68" s="209">
        <v>14331</v>
      </c>
      <c r="J68" s="209">
        <v>11250</v>
      </c>
      <c r="K68" s="209">
        <v>12715</v>
      </c>
      <c r="L68" s="209">
        <v>17714</v>
      </c>
      <c r="M68" s="209">
        <v>13933</v>
      </c>
      <c r="N68" s="211">
        <f>SUM(B68:M68)</f>
        <v>165191</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33</v>
      </c>
      <c r="B70" s="209">
        <v>1610</v>
      </c>
      <c r="C70" s="209">
        <v>900</v>
      </c>
      <c r="D70" s="209">
        <v>3165</v>
      </c>
      <c r="E70" s="209">
        <v>2555</v>
      </c>
      <c r="F70" s="209">
        <v>5106</v>
      </c>
      <c r="G70" s="209">
        <v>10528</v>
      </c>
      <c r="H70" s="209">
        <v>17104</v>
      </c>
      <c r="I70" s="209">
        <v>16638</v>
      </c>
      <c r="J70" s="209">
        <v>9098</v>
      </c>
      <c r="K70" s="209">
        <v>2875</v>
      </c>
      <c r="L70" s="209">
        <v>1500</v>
      </c>
      <c r="M70" s="209">
        <v>4085</v>
      </c>
      <c r="N70" s="211">
        <f>SUM(B70:M70)</f>
        <v>75164</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145</v>
      </c>
      <c r="B72" s="209">
        <v>105330</v>
      </c>
      <c r="C72" s="209">
        <v>97544</v>
      </c>
      <c r="D72" s="209">
        <v>119597</v>
      </c>
      <c r="E72" s="209">
        <v>118920</v>
      </c>
      <c r="F72" s="209">
        <v>180953</v>
      </c>
      <c r="G72" s="209">
        <v>179138</v>
      </c>
      <c r="H72" s="209">
        <v>172342</v>
      </c>
      <c r="I72" s="209">
        <v>184300</v>
      </c>
      <c r="J72" s="209">
        <v>180529</v>
      </c>
      <c r="K72" s="209">
        <v>169936</v>
      </c>
      <c r="L72" s="209">
        <v>84757</v>
      </c>
      <c r="M72" s="209">
        <v>129065</v>
      </c>
      <c r="N72" s="211">
        <f>SUM(B72:M72)</f>
        <v>1722411</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43</v>
      </c>
      <c r="B74" s="209">
        <v>95189</v>
      </c>
      <c r="C74" s="209">
        <v>63024</v>
      </c>
      <c r="D74" s="209">
        <v>158523</v>
      </c>
      <c r="E74" s="209">
        <v>165229</v>
      </c>
      <c r="F74" s="209">
        <v>190970</v>
      </c>
      <c r="G74" s="209">
        <v>118559</v>
      </c>
      <c r="H74" s="209">
        <v>103468</v>
      </c>
      <c r="I74" s="209">
        <v>86214</v>
      </c>
      <c r="J74" s="209">
        <v>80833</v>
      </c>
      <c r="K74" s="209">
        <v>76865</v>
      </c>
      <c r="L74" s="209">
        <v>39478</v>
      </c>
      <c r="M74" s="209">
        <v>28573</v>
      </c>
      <c r="N74" s="211">
        <f>SUM(B74:M74)</f>
        <v>1206925</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35</v>
      </c>
      <c r="B76" s="209">
        <v>3182</v>
      </c>
      <c r="C76" s="209">
        <v>3191</v>
      </c>
      <c r="D76" s="209">
        <v>3230</v>
      </c>
      <c r="E76" s="209">
        <v>3544</v>
      </c>
      <c r="F76" s="209">
        <v>1996</v>
      </c>
      <c r="G76" s="209">
        <v>3033</v>
      </c>
      <c r="H76" s="209">
        <v>4941</v>
      </c>
      <c r="I76" s="209">
        <v>4156</v>
      </c>
      <c r="J76" s="209">
        <v>3011</v>
      </c>
      <c r="K76" s="209">
        <v>2998</v>
      </c>
      <c r="L76" s="209">
        <v>3730</v>
      </c>
      <c r="M76" s="209">
        <v>2030</v>
      </c>
      <c r="N76" s="211">
        <f>SUM(B76:M76)</f>
        <v>39042</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46</v>
      </c>
      <c r="B78" s="209">
        <v>34411</v>
      </c>
      <c r="C78" s="209">
        <v>38590</v>
      </c>
      <c r="D78" s="209">
        <v>42940</v>
      </c>
      <c r="E78" s="209">
        <v>42696</v>
      </c>
      <c r="F78" s="209">
        <v>32020</v>
      </c>
      <c r="G78" s="209">
        <v>25888</v>
      </c>
      <c r="H78" s="209">
        <v>43941</v>
      </c>
      <c r="I78" s="209">
        <v>31413</v>
      </c>
      <c r="J78" s="209">
        <v>34897</v>
      </c>
      <c r="K78" s="209">
        <v>29255</v>
      </c>
      <c r="L78" s="209">
        <v>39109</v>
      </c>
      <c r="M78" s="209">
        <v>29652</v>
      </c>
      <c r="N78" s="211">
        <f t="shared" ref="N78:N112" si="2">SUM(B78:M78)</f>
        <v>424812</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32</v>
      </c>
      <c r="B80" s="209">
        <v>18996</v>
      </c>
      <c r="C80" s="209">
        <v>12040</v>
      </c>
      <c r="D80" s="209">
        <v>16443</v>
      </c>
      <c r="E80" s="209">
        <v>20949</v>
      </c>
      <c r="F80" s="209">
        <v>33702</v>
      </c>
      <c r="G80" s="209">
        <v>37974</v>
      </c>
      <c r="H80" s="209">
        <v>34995</v>
      </c>
      <c r="I80" s="209">
        <v>35520</v>
      </c>
      <c r="J80" s="209">
        <v>35049</v>
      </c>
      <c r="K80" s="209">
        <v>22019</v>
      </c>
      <c r="L80" s="209">
        <v>14011</v>
      </c>
      <c r="M80" s="209">
        <v>17776</v>
      </c>
      <c r="N80" s="211">
        <f t="shared" si="2"/>
        <v>299474</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131</v>
      </c>
      <c r="B82" s="209"/>
      <c r="C82" s="209"/>
      <c r="D82" s="209"/>
      <c r="E82" s="209"/>
      <c r="F82" s="209"/>
      <c r="G82" s="209"/>
      <c r="H82" s="209"/>
      <c r="I82" s="209"/>
      <c r="J82" s="209"/>
      <c r="K82" s="209"/>
      <c r="L82" s="209"/>
      <c r="M82" s="209"/>
      <c r="N82" s="211">
        <f t="shared" si="2"/>
        <v>0</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198" t="s">
        <v>126</v>
      </c>
      <c r="B84" s="209"/>
      <c r="C84" s="209"/>
      <c r="D84" s="209">
        <v>1156</v>
      </c>
      <c r="E84" s="209">
        <v>5910</v>
      </c>
      <c r="F84" s="209">
        <v>3181</v>
      </c>
      <c r="G84" s="209">
        <v>1679</v>
      </c>
      <c r="H84" s="209">
        <v>4169</v>
      </c>
      <c r="I84" s="209">
        <v>5184</v>
      </c>
      <c r="J84" s="209">
        <v>2098</v>
      </c>
      <c r="K84" s="209">
        <v>4799</v>
      </c>
      <c r="L84" s="209">
        <v>7258</v>
      </c>
      <c r="M84" s="209">
        <v>5849</v>
      </c>
      <c r="N84" s="211">
        <f t="shared" si="2"/>
        <v>41283</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198" t="s">
        <v>38</v>
      </c>
      <c r="B86" s="209">
        <v>4112</v>
      </c>
      <c r="C86" s="209">
        <v>3312</v>
      </c>
      <c r="D86" s="209">
        <v>1729</v>
      </c>
      <c r="E86" s="209">
        <v>2030</v>
      </c>
      <c r="F86" s="209">
        <v>1790</v>
      </c>
      <c r="G86" s="209">
        <v>2896</v>
      </c>
      <c r="H86" s="209">
        <v>1839</v>
      </c>
      <c r="I86" s="209">
        <v>2300</v>
      </c>
      <c r="J86" s="209">
        <v>2924</v>
      </c>
      <c r="K86" s="209">
        <v>3016</v>
      </c>
      <c r="L86" s="209">
        <v>2266</v>
      </c>
      <c r="M86" s="209">
        <v>1006</v>
      </c>
      <c r="N86" s="211">
        <f t="shared" si="2"/>
        <v>29220</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198" t="s">
        <v>37</v>
      </c>
      <c r="B88" s="209">
        <v>25655</v>
      </c>
      <c r="C88" s="209">
        <v>17712</v>
      </c>
      <c r="D88" s="209">
        <v>8244</v>
      </c>
      <c r="E88" s="209">
        <v>6354</v>
      </c>
      <c r="F88" s="209">
        <v>6856</v>
      </c>
      <c r="G88" s="209">
        <v>10218</v>
      </c>
      <c r="H88" s="209">
        <v>11072</v>
      </c>
      <c r="I88" s="209">
        <v>12387</v>
      </c>
      <c r="J88" s="209">
        <v>16692</v>
      </c>
      <c r="K88" s="209">
        <v>19853</v>
      </c>
      <c r="L88" s="209">
        <v>16430</v>
      </c>
      <c r="M88" s="209">
        <v>8838</v>
      </c>
      <c r="N88" s="211">
        <f t="shared" si="2"/>
        <v>160311</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198" t="s">
        <v>113</v>
      </c>
      <c r="B90" s="209">
        <v>1648</v>
      </c>
      <c r="C90" s="209">
        <v>2462</v>
      </c>
      <c r="D90" s="209">
        <v>3346</v>
      </c>
      <c r="E90" s="209">
        <v>4599</v>
      </c>
      <c r="F90" s="209">
        <v>6986</v>
      </c>
      <c r="G90" s="209">
        <v>4694</v>
      </c>
      <c r="H90" s="209">
        <v>5042</v>
      </c>
      <c r="I90" s="209">
        <v>7692</v>
      </c>
      <c r="J90" s="209">
        <v>7094</v>
      </c>
      <c r="K90" s="209">
        <v>7264</v>
      </c>
      <c r="L90" s="209">
        <v>7104</v>
      </c>
      <c r="M90" s="209">
        <v>4490</v>
      </c>
      <c r="N90" s="211">
        <f t="shared" si="2"/>
        <v>62421</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198" t="s">
        <v>41</v>
      </c>
      <c r="B92" s="209"/>
      <c r="C92" s="209"/>
      <c r="D92" s="209"/>
      <c r="E92" s="209"/>
      <c r="F92" s="209">
        <v>7552</v>
      </c>
      <c r="G92" s="209">
        <v>8941</v>
      </c>
      <c r="H92" s="209">
        <v>7431</v>
      </c>
      <c r="I92" s="209">
        <v>5777</v>
      </c>
      <c r="J92" s="209">
        <v>1898</v>
      </c>
      <c r="K92" s="209"/>
      <c r="L92" s="209"/>
      <c r="M92" s="209"/>
      <c r="N92" s="211">
        <f t="shared" si="2"/>
        <v>31599</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198" t="s">
        <v>128</v>
      </c>
      <c r="B94" s="209">
        <v>612</v>
      </c>
      <c r="C94" s="209">
        <v>942</v>
      </c>
      <c r="D94" s="209">
        <v>815</v>
      </c>
      <c r="E94" s="209">
        <v>629</v>
      </c>
      <c r="F94" s="209"/>
      <c r="G94" s="209">
        <v>992</v>
      </c>
      <c r="H94" s="209">
        <v>755</v>
      </c>
      <c r="I94" s="209">
        <v>1115</v>
      </c>
      <c r="J94" s="209">
        <v>956</v>
      </c>
      <c r="K94" s="209"/>
      <c r="L94" s="209"/>
      <c r="M94" s="209">
        <v>1119</v>
      </c>
      <c r="N94" s="211">
        <f t="shared" si="2"/>
        <v>7935</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198" t="s">
        <v>100</v>
      </c>
      <c r="B96" s="209"/>
      <c r="C96" s="209"/>
      <c r="D96" s="209"/>
      <c r="E96" s="209"/>
      <c r="F96" s="209"/>
      <c r="G96" s="209"/>
      <c r="H96" s="209"/>
      <c r="I96" s="209"/>
      <c r="J96" s="209"/>
      <c r="K96" s="209"/>
      <c r="L96" s="209"/>
      <c r="M96" s="209"/>
      <c r="N96" s="211">
        <f t="shared" si="2"/>
        <v>0</v>
      </c>
    </row>
    <row r="97" spans="1:14" ht="12.75" customHeight="1" thickBot="1" x14ac:dyDescent="0.25">
      <c r="A97" s="199"/>
      <c r="B97" s="210"/>
      <c r="C97" s="210"/>
      <c r="D97" s="210"/>
      <c r="E97" s="210"/>
      <c r="F97" s="210"/>
      <c r="G97" s="210"/>
      <c r="H97" s="210"/>
      <c r="I97" s="210"/>
      <c r="J97" s="210"/>
      <c r="K97" s="210"/>
      <c r="L97" s="210"/>
      <c r="M97" s="210"/>
      <c r="N97" s="212"/>
    </row>
    <row r="98" spans="1:14" ht="12.75" customHeight="1" x14ac:dyDescent="0.2">
      <c r="A98" s="198" t="s">
        <v>102</v>
      </c>
      <c r="B98" s="209"/>
      <c r="C98" s="209"/>
      <c r="D98" s="209"/>
      <c r="E98" s="209"/>
      <c r="F98" s="209"/>
      <c r="G98" s="209"/>
      <c r="H98" s="209"/>
      <c r="I98" s="209"/>
      <c r="J98" s="209"/>
      <c r="K98" s="209"/>
      <c r="L98" s="209"/>
      <c r="M98" s="209"/>
      <c r="N98" s="211">
        <f t="shared" si="2"/>
        <v>0</v>
      </c>
    </row>
    <row r="99" spans="1:14" ht="12.75" customHeight="1" thickBot="1" x14ac:dyDescent="0.25">
      <c r="A99" s="199"/>
      <c r="B99" s="210"/>
      <c r="C99" s="210"/>
      <c r="D99" s="210"/>
      <c r="E99" s="210"/>
      <c r="F99" s="210"/>
      <c r="G99" s="210"/>
      <c r="H99" s="210"/>
      <c r="I99" s="210"/>
      <c r="J99" s="210"/>
      <c r="K99" s="210"/>
      <c r="L99" s="210"/>
      <c r="M99" s="210"/>
      <c r="N99" s="212"/>
    </row>
    <row r="100" spans="1:14" ht="12.75" customHeight="1" x14ac:dyDescent="0.2">
      <c r="A100" s="198" t="s">
        <v>34</v>
      </c>
      <c r="B100" s="209">
        <v>9565</v>
      </c>
      <c r="C100" s="209">
        <v>23993</v>
      </c>
      <c r="D100" s="209">
        <v>40566</v>
      </c>
      <c r="E100" s="209">
        <v>41442</v>
      </c>
      <c r="F100" s="209">
        <v>37082</v>
      </c>
      <c r="G100" s="209">
        <v>39528</v>
      </c>
      <c r="H100" s="209">
        <v>40266</v>
      </c>
      <c r="I100" s="209">
        <v>36456</v>
      </c>
      <c r="J100" s="209">
        <v>35654</v>
      </c>
      <c r="K100" s="209">
        <v>38308</v>
      </c>
      <c r="L100" s="209">
        <v>35541</v>
      </c>
      <c r="M100" s="209">
        <v>35587</v>
      </c>
      <c r="N100" s="211">
        <f t="shared" si="2"/>
        <v>413988</v>
      </c>
    </row>
    <row r="101" spans="1:14" ht="12.75" customHeight="1" thickBot="1" x14ac:dyDescent="0.25">
      <c r="A101" s="199"/>
      <c r="B101" s="210"/>
      <c r="C101" s="210"/>
      <c r="D101" s="210"/>
      <c r="E101" s="210"/>
      <c r="F101" s="210"/>
      <c r="G101" s="210"/>
      <c r="H101" s="210"/>
      <c r="I101" s="210"/>
      <c r="J101" s="210"/>
      <c r="K101" s="210"/>
      <c r="L101" s="210"/>
      <c r="M101" s="210"/>
      <c r="N101" s="212"/>
    </row>
    <row r="102" spans="1:14" ht="12.75" customHeight="1" x14ac:dyDescent="0.2">
      <c r="A102" s="207" t="s">
        <v>146</v>
      </c>
      <c r="B102" s="209"/>
      <c r="C102" s="209"/>
      <c r="D102" s="209"/>
      <c r="E102" s="209"/>
      <c r="F102" s="209"/>
      <c r="G102" s="209"/>
      <c r="H102" s="209"/>
      <c r="I102" s="209"/>
      <c r="J102" s="209"/>
      <c r="K102" s="209">
        <v>21494</v>
      </c>
      <c r="L102" s="209">
        <v>43751</v>
      </c>
      <c r="M102" s="209">
        <v>34259</v>
      </c>
      <c r="N102" s="211">
        <f t="shared" si="2"/>
        <v>99504</v>
      </c>
    </row>
    <row r="103" spans="1:14" ht="12.75" customHeight="1" thickBot="1" x14ac:dyDescent="0.25">
      <c r="A103" s="208"/>
      <c r="B103" s="210"/>
      <c r="C103" s="210"/>
      <c r="D103" s="210"/>
      <c r="E103" s="210"/>
      <c r="F103" s="210"/>
      <c r="G103" s="210"/>
      <c r="H103" s="210"/>
      <c r="I103" s="210"/>
      <c r="J103" s="210"/>
      <c r="K103" s="210"/>
      <c r="L103" s="210"/>
      <c r="M103" s="210"/>
      <c r="N103" s="212"/>
    </row>
    <row r="104" spans="1:14" ht="12.75" customHeight="1" x14ac:dyDescent="0.2">
      <c r="A104" s="198" t="s">
        <v>103</v>
      </c>
      <c r="B104" s="209">
        <v>771</v>
      </c>
      <c r="C104" s="209">
        <v>2110</v>
      </c>
      <c r="D104" s="209">
        <v>2137</v>
      </c>
      <c r="E104" s="209">
        <v>2960</v>
      </c>
      <c r="F104" s="209">
        <v>16026</v>
      </c>
      <c r="G104" s="209">
        <v>13568</v>
      </c>
      <c r="H104" s="209">
        <v>4712</v>
      </c>
      <c r="I104" s="209">
        <v>2333</v>
      </c>
      <c r="J104" s="209">
        <v>8877</v>
      </c>
      <c r="K104" s="209">
        <v>7310</v>
      </c>
      <c r="L104" s="209">
        <v>11059</v>
      </c>
      <c r="M104" s="209">
        <v>2364</v>
      </c>
      <c r="N104" s="211">
        <f t="shared" si="2"/>
        <v>74227</v>
      </c>
    </row>
    <row r="105" spans="1:14" ht="12.75" customHeight="1" thickBot="1" x14ac:dyDescent="0.25">
      <c r="A105" s="199"/>
      <c r="B105" s="210"/>
      <c r="C105" s="210"/>
      <c r="D105" s="210"/>
      <c r="E105" s="210"/>
      <c r="F105" s="210"/>
      <c r="G105" s="210"/>
      <c r="H105" s="210"/>
      <c r="I105" s="210"/>
      <c r="J105" s="210"/>
      <c r="K105" s="210"/>
      <c r="L105" s="210"/>
      <c r="M105" s="210"/>
      <c r="N105" s="212"/>
    </row>
    <row r="106" spans="1:14" ht="12.75" customHeight="1" x14ac:dyDescent="0.2">
      <c r="A106" s="198" t="s">
        <v>104</v>
      </c>
      <c r="B106" s="209"/>
      <c r="C106" s="209"/>
      <c r="D106" s="209"/>
      <c r="E106" s="209"/>
      <c r="F106" s="209"/>
      <c r="G106" s="209"/>
      <c r="H106" s="209"/>
      <c r="I106" s="209"/>
      <c r="J106" s="209"/>
      <c r="K106" s="209"/>
      <c r="L106" s="209"/>
      <c r="M106" s="209"/>
      <c r="N106" s="211">
        <f t="shared" si="2"/>
        <v>0</v>
      </c>
    </row>
    <row r="107" spans="1:14" ht="12.75" customHeight="1" thickBot="1" x14ac:dyDescent="0.25">
      <c r="A107" s="199"/>
      <c r="B107" s="210"/>
      <c r="C107" s="210"/>
      <c r="D107" s="210"/>
      <c r="E107" s="210"/>
      <c r="F107" s="210"/>
      <c r="G107" s="210"/>
      <c r="H107" s="210"/>
      <c r="I107" s="210"/>
      <c r="J107" s="210"/>
      <c r="K107" s="210"/>
      <c r="L107" s="210"/>
      <c r="M107" s="210"/>
      <c r="N107" s="212"/>
    </row>
    <row r="108" spans="1:14" ht="12.75" customHeight="1" x14ac:dyDescent="0.2">
      <c r="A108" s="198" t="s">
        <v>129</v>
      </c>
      <c r="B108" s="209"/>
      <c r="C108" s="209">
        <v>146</v>
      </c>
      <c r="D108" s="209"/>
      <c r="E108" s="209"/>
      <c r="F108" s="209"/>
      <c r="G108" s="209"/>
      <c r="H108" s="209"/>
      <c r="I108" s="209"/>
      <c r="J108" s="209"/>
      <c r="K108" s="209"/>
      <c r="L108" s="209"/>
      <c r="M108" s="209"/>
      <c r="N108" s="211">
        <f t="shared" si="2"/>
        <v>146</v>
      </c>
    </row>
    <row r="109" spans="1:14" ht="12.75" customHeight="1" thickBot="1" x14ac:dyDescent="0.25">
      <c r="A109" s="199"/>
      <c r="B109" s="210"/>
      <c r="C109" s="210"/>
      <c r="D109" s="210"/>
      <c r="E109" s="210"/>
      <c r="F109" s="210"/>
      <c r="G109" s="210"/>
      <c r="H109" s="210"/>
      <c r="I109" s="210"/>
      <c r="J109" s="210"/>
      <c r="K109" s="210"/>
      <c r="L109" s="210"/>
      <c r="M109" s="210"/>
      <c r="N109" s="212"/>
    </row>
    <row r="110" spans="1:14" ht="12.75" customHeight="1" x14ac:dyDescent="0.2">
      <c r="A110" s="198" t="s">
        <v>40</v>
      </c>
      <c r="B110" s="209"/>
      <c r="C110" s="209"/>
      <c r="D110" s="209"/>
      <c r="E110" s="209">
        <v>914</v>
      </c>
      <c r="F110" s="209">
        <v>887</v>
      </c>
      <c r="G110" s="209"/>
      <c r="H110" s="209"/>
      <c r="I110" s="209">
        <v>1872</v>
      </c>
      <c r="J110" s="209">
        <v>500</v>
      </c>
      <c r="K110" s="209">
        <v>659</v>
      </c>
      <c r="L110" s="209">
        <v>500</v>
      </c>
      <c r="M110" s="209"/>
      <c r="N110" s="211">
        <f t="shared" si="2"/>
        <v>5332</v>
      </c>
    </row>
    <row r="111" spans="1:14" ht="12.75" customHeight="1" thickBot="1" x14ac:dyDescent="0.25">
      <c r="A111" s="199"/>
      <c r="B111" s="210"/>
      <c r="C111" s="210"/>
      <c r="D111" s="210"/>
      <c r="E111" s="210"/>
      <c r="F111" s="210"/>
      <c r="G111" s="210"/>
      <c r="H111" s="210"/>
      <c r="I111" s="210"/>
      <c r="J111" s="210"/>
      <c r="K111" s="210"/>
      <c r="L111" s="210"/>
      <c r="M111" s="210"/>
      <c r="N111" s="212"/>
    </row>
    <row r="112" spans="1:14" ht="12.75" customHeight="1" x14ac:dyDescent="0.2">
      <c r="A112" s="198" t="s">
        <v>49</v>
      </c>
      <c r="B112" s="209">
        <v>70</v>
      </c>
      <c r="C112" s="209"/>
      <c r="D112" s="209">
        <v>30</v>
      </c>
      <c r="E112" s="209">
        <v>44</v>
      </c>
      <c r="F112" s="209">
        <v>35</v>
      </c>
      <c r="G112" s="209"/>
      <c r="H112" s="209">
        <v>753</v>
      </c>
      <c r="I112" s="209"/>
      <c r="J112" s="209"/>
      <c r="K112" s="209">
        <v>35</v>
      </c>
      <c r="L112" s="209">
        <v>35</v>
      </c>
      <c r="M112" s="209">
        <v>40</v>
      </c>
      <c r="N112" s="211">
        <f t="shared" si="2"/>
        <v>1042</v>
      </c>
    </row>
    <row r="113" spans="1:14" ht="12.75" customHeight="1" thickBot="1" x14ac:dyDescent="0.25">
      <c r="A113" s="199"/>
      <c r="B113" s="210"/>
      <c r="C113" s="210"/>
      <c r="D113" s="210"/>
      <c r="E113" s="210"/>
      <c r="F113" s="210"/>
      <c r="G113" s="210"/>
      <c r="H113" s="210"/>
      <c r="I113" s="210"/>
      <c r="J113" s="210"/>
      <c r="K113" s="210"/>
      <c r="L113" s="210"/>
      <c r="M113" s="210"/>
      <c r="N113" s="212"/>
    </row>
    <row r="114" spans="1:14" ht="12.75" customHeight="1" x14ac:dyDescent="0.2">
      <c r="A114" s="205" t="s">
        <v>13</v>
      </c>
      <c r="B114" s="194">
        <f t="shared" ref="B114:M114" si="3">SUM(B68:B112)</f>
        <v>313203</v>
      </c>
      <c r="C114" s="194">
        <f t="shared" si="3"/>
        <v>277916</v>
      </c>
      <c r="D114" s="194">
        <f t="shared" si="3"/>
        <v>422802</v>
      </c>
      <c r="E114" s="194">
        <f t="shared" si="3"/>
        <v>433692</v>
      </c>
      <c r="F114" s="194">
        <f t="shared" si="3"/>
        <v>537901</v>
      </c>
      <c r="G114" s="194">
        <f t="shared" si="3"/>
        <v>465902</v>
      </c>
      <c r="H114" s="194">
        <f t="shared" si="3"/>
        <v>467253</v>
      </c>
      <c r="I114" s="194">
        <f t="shared" si="3"/>
        <v>447688</v>
      </c>
      <c r="J114" s="194">
        <f t="shared" si="3"/>
        <v>431360</v>
      </c>
      <c r="K114" s="194">
        <f t="shared" si="3"/>
        <v>419401</v>
      </c>
      <c r="L114" s="194">
        <f t="shared" si="3"/>
        <v>324243</v>
      </c>
      <c r="M114" s="194">
        <f t="shared" si="3"/>
        <v>318666</v>
      </c>
      <c r="N114" s="194">
        <f>SUM(B114:M114)</f>
        <v>4860027</v>
      </c>
    </row>
    <row r="115" spans="1:14" ht="12.75" customHeight="1" thickBot="1" x14ac:dyDescent="0.25">
      <c r="A115" s="206"/>
      <c r="B115" s="195"/>
      <c r="C115" s="195"/>
      <c r="D115" s="195"/>
      <c r="E115" s="195"/>
      <c r="F115" s="195"/>
      <c r="G115" s="195"/>
      <c r="H115" s="195"/>
      <c r="I115" s="195"/>
      <c r="J115" s="195"/>
      <c r="K115" s="195"/>
      <c r="L115" s="195"/>
      <c r="M115" s="195"/>
      <c r="N115" s="195"/>
    </row>
    <row r="119" spans="1:14" s="10" customFormat="1" ht="24.95" customHeight="1" x14ac:dyDescent="0.2">
      <c r="A119" s="204" t="s">
        <v>190</v>
      </c>
      <c r="B119" s="204"/>
      <c r="C119" s="204"/>
      <c r="D119" s="204"/>
      <c r="E119" s="204"/>
      <c r="F119" s="204"/>
      <c r="G119" s="204"/>
      <c r="H119" s="204"/>
      <c r="I119" s="204"/>
      <c r="J119" s="204"/>
      <c r="K119" s="204"/>
      <c r="L119" s="204"/>
      <c r="M119" s="204"/>
      <c r="N119" s="204"/>
    </row>
    <row r="120" spans="1:14" ht="12.75" customHeight="1" thickBot="1" x14ac:dyDescent="0.25">
      <c r="A120" s="20"/>
      <c r="F120" s="4"/>
    </row>
    <row r="121" spans="1:14" ht="12.75" customHeight="1" x14ac:dyDescent="0.2">
      <c r="A121" s="198"/>
      <c r="B121" s="198" t="s">
        <v>1</v>
      </c>
      <c r="C121" s="198" t="s">
        <v>2</v>
      </c>
      <c r="D121" s="198" t="s">
        <v>3</v>
      </c>
      <c r="E121" s="198" t="s">
        <v>4</v>
      </c>
      <c r="F121" s="198" t="s">
        <v>5</v>
      </c>
      <c r="G121" s="198" t="s">
        <v>6</v>
      </c>
      <c r="H121" s="198" t="s">
        <v>7</v>
      </c>
      <c r="I121" s="198" t="s">
        <v>8</v>
      </c>
      <c r="J121" s="198" t="s">
        <v>9</v>
      </c>
      <c r="K121" s="198" t="s">
        <v>10</v>
      </c>
      <c r="L121" s="198" t="s">
        <v>11</v>
      </c>
      <c r="M121" s="198" t="s">
        <v>12</v>
      </c>
      <c r="N121" s="196" t="s">
        <v>13</v>
      </c>
    </row>
    <row r="122" spans="1:14" ht="12.75" customHeight="1" thickBot="1" x14ac:dyDescent="0.25">
      <c r="A122" s="199"/>
      <c r="B122" s="199"/>
      <c r="C122" s="199"/>
      <c r="D122" s="199"/>
      <c r="E122" s="199"/>
      <c r="F122" s="199"/>
      <c r="G122" s="199"/>
      <c r="H122" s="199"/>
      <c r="I122" s="199"/>
      <c r="J122" s="199"/>
      <c r="K122" s="199"/>
      <c r="L122" s="199"/>
      <c r="M122" s="199"/>
      <c r="N122" s="197"/>
    </row>
    <row r="123" spans="1:14" ht="12.75" customHeight="1" x14ac:dyDescent="0.2">
      <c r="A123" s="198" t="s">
        <v>51</v>
      </c>
      <c r="B123" s="209">
        <v>52491</v>
      </c>
      <c r="C123" s="209">
        <v>65300</v>
      </c>
      <c r="D123" s="209">
        <v>62200</v>
      </c>
      <c r="E123" s="209">
        <v>68500</v>
      </c>
      <c r="F123" s="209">
        <v>71700</v>
      </c>
      <c r="G123" s="209">
        <v>50300</v>
      </c>
      <c r="H123" s="209">
        <v>75200</v>
      </c>
      <c r="I123" s="209">
        <v>76900</v>
      </c>
      <c r="J123" s="209">
        <v>78900</v>
      </c>
      <c r="K123" s="209">
        <v>81900</v>
      </c>
      <c r="L123" s="209">
        <v>67400</v>
      </c>
      <c r="M123" s="209">
        <v>60500</v>
      </c>
      <c r="N123" s="211">
        <f t="shared" ref="N123:N133" si="4">SUM(B123:M123)</f>
        <v>811291</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198" t="s">
        <v>56</v>
      </c>
      <c r="B125" s="209">
        <v>214098</v>
      </c>
      <c r="C125" s="209">
        <v>191000</v>
      </c>
      <c r="D125" s="209">
        <v>238900</v>
      </c>
      <c r="E125" s="209">
        <v>226600</v>
      </c>
      <c r="F125" s="209">
        <v>198500</v>
      </c>
      <c r="G125" s="209">
        <v>138400</v>
      </c>
      <c r="H125" s="209">
        <v>188300</v>
      </c>
      <c r="I125" s="209">
        <v>241500</v>
      </c>
      <c r="J125" s="209">
        <v>232600</v>
      </c>
      <c r="K125" s="209">
        <v>271700</v>
      </c>
      <c r="L125" s="209">
        <v>232300</v>
      </c>
      <c r="M125" s="209">
        <v>239500</v>
      </c>
      <c r="N125" s="211">
        <f t="shared" si="4"/>
        <v>2613398</v>
      </c>
    </row>
    <row r="126" spans="1:14" ht="12.75" customHeight="1" thickBot="1" x14ac:dyDescent="0.25">
      <c r="A126" s="199"/>
      <c r="B126" s="210"/>
      <c r="C126" s="210"/>
      <c r="D126" s="210"/>
      <c r="E126" s="210"/>
      <c r="F126" s="210"/>
      <c r="G126" s="210"/>
      <c r="H126" s="210"/>
      <c r="I126" s="210"/>
      <c r="J126" s="210"/>
      <c r="K126" s="210"/>
      <c r="L126" s="210"/>
      <c r="M126" s="210"/>
      <c r="N126" s="212"/>
    </row>
    <row r="127" spans="1:14" ht="12.75" customHeight="1" x14ac:dyDescent="0.2">
      <c r="A127" s="198" t="s">
        <v>43</v>
      </c>
      <c r="B127" s="209">
        <v>44061</v>
      </c>
      <c r="C127" s="209">
        <v>19200</v>
      </c>
      <c r="D127" s="209">
        <v>23300</v>
      </c>
      <c r="E127" s="209">
        <v>20700</v>
      </c>
      <c r="F127" s="209">
        <v>36400</v>
      </c>
      <c r="G127" s="209">
        <v>24000</v>
      </c>
      <c r="H127" s="209">
        <v>9200</v>
      </c>
      <c r="I127" s="209">
        <v>6900</v>
      </c>
      <c r="J127" s="209">
        <v>6200</v>
      </c>
      <c r="K127" s="209">
        <v>900</v>
      </c>
      <c r="L127" s="209">
        <v>0</v>
      </c>
      <c r="M127" s="209">
        <v>3600</v>
      </c>
      <c r="N127" s="211">
        <f t="shared" si="4"/>
        <v>194461</v>
      </c>
    </row>
    <row r="128" spans="1:14" ht="12.75" customHeight="1" thickBot="1" x14ac:dyDescent="0.25">
      <c r="A128" s="199"/>
      <c r="B128" s="210"/>
      <c r="C128" s="210"/>
      <c r="D128" s="210"/>
      <c r="E128" s="210"/>
      <c r="F128" s="210"/>
      <c r="G128" s="210"/>
      <c r="H128" s="210"/>
      <c r="I128" s="210"/>
      <c r="J128" s="210"/>
      <c r="K128" s="210"/>
      <c r="L128" s="210"/>
      <c r="M128" s="210"/>
      <c r="N128" s="212"/>
    </row>
    <row r="129" spans="1:14" ht="12.75" customHeight="1" x14ac:dyDescent="0.2">
      <c r="A129" s="198" t="s">
        <v>105</v>
      </c>
      <c r="B129" s="209">
        <v>23236</v>
      </c>
      <c r="C129" s="209">
        <v>19100</v>
      </c>
      <c r="D129" s="209">
        <v>20600</v>
      </c>
      <c r="E129" s="209">
        <v>19600</v>
      </c>
      <c r="F129" s="209">
        <v>23200</v>
      </c>
      <c r="G129" s="209">
        <v>21400</v>
      </c>
      <c r="H129" s="209">
        <v>27000</v>
      </c>
      <c r="I129" s="209">
        <v>21000</v>
      </c>
      <c r="J129" s="209">
        <v>22700</v>
      </c>
      <c r="K129" s="209">
        <v>25300</v>
      </c>
      <c r="L129" s="209">
        <v>24600</v>
      </c>
      <c r="M129" s="209">
        <v>25500</v>
      </c>
      <c r="N129" s="211">
        <f t="shared" si="4"/>
        <v>273236</v>
      </c>
    </row>
    <row r="130" spans="1:14" ht="12.75" customHeight="1" thickBot="1" x14ac:dyDescent="0.25">
      <c r="A130" s="199"/>
      <c r="B130" s="210"/>
      <c r="C130" s="210"/>
      <c r="D130" s="210"/>
      <c r="E130" s="210"/>
      <c r="F130" s="210"/>
      <c r="G130" s="210"/>
      <c r="H130" s="210"/>
      <c r="I130" s="210"/>
      <c r="J130" s="210"/>
      <c r="K130" s="210"/>
      <c r="L130" s="210"/>
      <c r="M130" s="210"/>
      <c r="N130" s="212"/>
    </row>
    <row r="131" spans="1:14" ht="12.75" customHeight="1" x14ac:dyDescent="0.2">
      <c r="A131" s="198" t="s">
        <v>125</v>
      </c>
      <c r="B131" s="209">
        <v>15102</v>
      </c>
      <c r="C131" s="209">
        <v>15600</v>
      </c>
      <c r="D131" s="209">
        <v>18900</v>
      </c>
      <c r="E131" s="209">
        <v>19200</v>
      </c>
      <c r="F131" s="209">
        <v>16900</v>
      </c>
      <c r="G131" s="209">
        <v>13600</v>
      </c>
      <c r="H131" s="209">
        <v>17100</v>
      </c>
      <c r="I131" s="209">
        <v>18200</v>
      </c>
      <c r="J131" s="209">
        <v>19900</v>
      </c>
      <c r="K131" s="209">
        <v>15500</v>
      </c>
      <c r="L131" s="209">
        <v>21100</v>
      </c>
      <c r="M131" s="209">
        <v>20200</v>
      </c>
      <c r="N131" s="211">
        <f t="shared" si="4"/>
        <v>211302</v>
      </c>
    </row>
    <row r="132" spans="1:14" ht="12.75" customHeight="1" thickBot="1" x14ac:dyDescent="0.25">
      <c r="A132" s="199"/>
      <c r="B132" s="210"/>
      <c r="C132" s="210"/>
      <c r="D132" s="210"/>
      <c r="E132" s="210"/>
      <c r="F132" s="210"/>
      <c r="G132" s="210"/>
      <c r="H132" s="210"/>
      <c r="I132" s="210"/>
      <c r="J132" s="210"/>
      <c r="K132" s="210"/>
      <c r="L132" s="210"/>
      <c r="M132" s="210"/>
      <c r="N132" s="212"/>
    </row>
    <row r="133" spans="1:14" ht="12.75" customHeight="1" x14ac:dyDescent="0.2">
      <c r="A133" s="198" t="s">
        <v>58</v>
      </c>
      <c r="B133" s="209">
        <v>6665</v>
      </c>
      <c r="C133" s="209">
        <v>5700</v>
      </c>
      <c r="D133" s="209">
        <v>6500</v>
      </c>
      <c r="E133" s="209">
        <v>6400</v>
      </c>
      <c r="F133" s="209">
        <v>6400</v>
      </c>
      <c r="G133" s="209">
        <v>7400</v>
      </c>
      <c r="H133" s="209">
        <v>7600</v>
      </c>
      <c r="I133" s="209">
        <v>7600</v>
      </c>
      <c r="J133" s="209">
        <v>5900</v>
      </c>
      <c r="K133" s="209">
        <v>7700</v>
      </c>
      <c r="L133" s="209">
        <v>8400</v>
      </c>
      <c r="M133" s="209">
        <v>7900</v>
      </c>
      <c r="N133" s="211">
        <f t="shared" si="4"/>
        <v>84165</v>
      </c>
    </row>
    <row r="134" spans="1:14" ht="12.75" customHeight="1" thickBot="1" x14ac:dyDescent="0.25">
      <c r="A134" s="199"/>
      <c r="B134" s="210"/>
      <c r="C134" s="210"/>
      <c r="D134" s="210"/>
      <c r="E134" s="210"/>
      <c r="F134" s="210"/>
      <c r="G134" s="210"/>
      <c r="H134" s="210"/>
      <c r="I134" s="210"/>
      <c r="J134" s="210"/>
      <c r="K134" s="210"/>
      <c r="L134" s="210"/>
      <c r="M134" s="210"/>
      <c r="N134" s="212"/>
    </row>
    <row r="135" spans="1:14" ht="12.75" customHeight="1" x14ac:dyDescent="0.2">
      <c r="A135" s="198" t="s">
        <v>54</v>
      </c>
      <c r="B135" s="209">
        <v>6454</v>
      </c>
      <c r="C135" s="209">
        <v>5600</v>
      </c>
      <c r="D135" s="209">
        <v>5200</v>
      </c>
      <c r="E135" s="209">
        <v>8100</v>
      </c>
      <c r="F135" s="209">
        <v>8900</v>
      </c>
      <c r="G135" s="209">
        <v>11000</v>
      </c>
      <c r="H135" s="209">
        <v>6500</v>
      </c>
      <c r="I135" s="209">
        <v>10600</v>
      </c>
      <c r="J135" s="209">
        <v>12300</v>
      </c>
      <c r="K135" s="209">
        <v>11800</v>
      </c>
      <c r="L135" s="209">
        <v>9400</v>
      </c>
      <c r="M135" s="209">
        <v>8700</v>
      </c>
      <c r="N135" s="211">
        <f>SUM(B135:M135)</f>
        <v>104554</v>
      </c>
    </row>
    <row r="136" spans="1:14" ht="12.75" customHeight="1" thickBot="1" x14ac:dyDescent="0.25">
      <c r="A136" s="199"/>
      <c r="B136" s="210"/>
      <c r="C136" s="210"/>
      <c r="D136" s="210"/>
      <c r="E136" s="210"/>
      <c r="F136" s="210"/>
      <c r="G136" s="210"/>
      <c r="H136" s="210"/>
      <c r="I136" s="210"/>
      <c r="J136" s="210"/>
      <c r="K136" s="210"/>
      <c r="L136" s="210"/>
      <c r="M136" s="210"/>
      <c r="N136" s="212"/>
    </row>
    <row r="137" spans="1:14" ht="12.75" customHeight="1" x14ac:dyDescent="0.2">
      <c r="A137" s="198" t="s">
        <v>42</v>
      </c>
      <c r="B137" s="209">
        <v>5228</v>
      </c>
      <c r="C137" s="209">
        <v>6100</v>
      </c>
      <c r="D137" s="209">
        <v>5900</v>
      </c>
      <c r="E137" s="209">
        <v>5000</v>
      </c>
      <c r="F137" s="209">
        <v>6700</v>
      </c>
      <c r="G137" s="209">
        <v>5900</v>
      </c>
      <c r="H137" s="209">
        <v>7700</v>
      </c>
      <c r="I137" s="209">
        <v>6700</v>
      </c>
      <c r="J137" s="209">
        <v>6300</v>
      </c>
      <c r="K137" s="209">
        <v>6900</v>
      </c>
      <c r="L137" s="209">
        <v>6800</v>
      </c>
      <c r="M137" s="209">
        <v>6700</v>
      </c>
      <c r="N137" s="211">
        <f>SUM(B137:M137)</f>
        <v>75928</v>
      </c>
    </row>
    <row r="138" spans="1:14" ht="12.75" customHeight="1" thickBot="1" x14ac:dyDescent="0.25">
      <c r="A138" s="199"/>
      <c r="B138" s="210"/>
      <c r="C138" s="210"/>
      <c r="D138" s="210"/>
      <c r="E138" s="210"/>
      <c r="F138" s="210"/>
      <c r="G138" s="210"/>
      <c r="H138" s="210"/>
      <c r="I138" s="210"/>
      <c r="J138" s="210"/>
      <c r="K138" s="210"/>
      <c r="L138" s="210"/>
      <c r="M138" s="210"/>
      <c r="N138" s="212"/>
    </row>
    <row r="139" spans="1:14" ht="12.75" customHeight="1" x14ac:dyDescent="0.2">
      <c r="A139" s="198" t="s">
        <v>53</v>
      </c>
      <c r="B139" s="209"/>
      <c r="C139" s="209">
        <v>3700</v>
      </c>
      <c r="D139" s="209">
        <v>1400</v>
      </c>
      <c r="E139" s="209">
        <v>3200</v>
      </c>
      <c r="F139" s="209">
        <v>800</v>
      </c>
      <c r="G139" s="209">
        <v>1600</v>
      </c>
      <c r="H139" s="209">
        <v>400</v>
      </c>
      <c r="I139" s="209">
        <v>2800</v>
      </c>
      <c r="J139" s="209">
        <v>1400</v>
      </c>
      <c r="K139" s="209">
        <v>1900</v>
      </c>
      <c r="L139" s="209">
        <v>2800</v>
      </c>
      <c r="M139" s="209">
        <v>1600</v>
      </c>
      <c r="N139" s="211">
        <f>SUM(B139:M139)</f>
        <v>21600</v>
      </c>
    </row>
    <row r="140" spans="1:14" ht="12.75" customHeight="1" thickBot="1" x14ac:dyDescent="0.25">
      <c r="A140" s="199"/>
      <c r="B140" s="210"/>
      <c r="C140" s="210"/>
      <c r="D140" s="210"/>
      <c r="E140" s="210"/>
      <c r="F140" s="210"/>
      <c r="G140" s="210"/>
      <c r="H140" s="210"/>
      <c r="I140" s="210"/>
      <c r="J140" s="210"/>
      <c r="K140" s="210"/>
      <c r="L140" s="210"/>
      <c r="M140" s="210"/>
      <c r="N140" s="212"/>
    </row>
    <row r="141" spans="1:14" ht="12.75" customHeight="1" x14ac:dyDescent="0.2">
      <c r="A141" s="198" t="s">
        <v>60</v>
      </c>
      <c r="B141" s="209">
        <v>8616</v>
      </c>
      <c r="C141" s="209">
        <v>4200</v>
      </c>
      <c r="D141" s="209">
        <v>7000</v>
      </c>
      <c r="E141" s="209">
        <v>8400</v>
      </c>
      <c r="F141" s="209">
        <v>10300</v>
      </c>
      <c r="G141" s="209">
        <v>5100</v>
      </c>
      <c r="H141" s="209">
        <v>9200</v>
      </c>
      <c r="I141" s="209">
        <v>10300</v>
      </c>
      <c r="J141" s="209">
        <v>9000</v>
      </c>
      <c r="K141" s="209">
        <v>11300</v>
      </c>
      <c r="L141" s="209">
        <v>16300</v>
      </c>
      <c r="M141" s="209">
        <v>20000</v>
      </c>
      <c r="N141" s="211">
        <f>SUM(B141:M141)</f>
        <v>119716</v>
      </c>
    </row>
    <row r="142" spans="1:14" ht="12.75" customHeight="1" thickBot="1" x14ac:dyDescent="0.25">
      <c r="A142" s="199"/>
      <c r="B142" s="210"/>
      <c r="C142" s="210"/>
      <c r="D142" s="210"/>
      <c r="E142" s="210"/>
      <c r="F142" s="210"/>
      <c r="G142" s="210"/>
      <c r="H142" s="210"/>
      <c r="I142" s="210"/>
      <c r="J142" s="210"/>
      <c r="K142" s="210"/>
      <c r="L142" s="210"/>
      <c r="M142" s="210"/>
      <c r="N142" s="212"/>
    </row>
    <row r="143" spans="1:14" ht="12.75" customHeight="1" x14ac:dyDescent="0.2">
      <c r="A143" s="205" t="s">
        <v>13</v>
      </c>
      <c r="B143" s="194">
        <f t="shared" ref="B143:M143" si="5">SUM(B123:B141)</f>
        <v>375951</v>
      </c>
      <c r="C143" s="194">
        <f t="shared" si="5"/>
        <v>335500</v>
      </c>
      <c r="D143" s="194">
        <f t="shared" si="5"/>
        <v>389900</v>
      </c>
      <c r="E143" s="194">
        <f t="shared" si="5"/>
        <v>385700</v>
      </c>
      <c r="F143" s="194">
        <f t="shared" si="5"/>
        <v>379800</v>
      </c>
      <c r="G143" s="194">
        <f t="shared" si="5"/>
        <v>278700</v>
      </c>
      <c r="H143" s="194">
        <f t="shared" si="5"/>
        <v>348200</v>
      </c>
      <c r="I143" s="194">
        <f t="shared" si="5"/>
        <v>402500</v>
      </c>
      <c r="J143" s="194">
        <f t="shared" si="5"/>
        <v>395200</v>
      </c>
      <c r="K143" s="194">
        <f t="shared" si="5"/>
        <v>434900</v>
      </c>
      <c r="L143" s="194">
        <f t="shared" si="5"/>
        <v>389100</v>
      </c>
      <c r="M143" s="194">
        <f t="shared" si="5"/>
        <v>394200</v>
      </c>
      <c r="N143" s="194">
        <f>SUM(N123:N142)</f>
        <v>4509651</v>
      </c>
    </row>
    <row r="144" spans="1:14" ht="12.75" customHeight="1" thickBot="1" x14ac:dyDescent="0.25">
      <c r="A144" s="206"/>
      <c r="B144" s="195"/>
      <c r="C144" s="195"/>
      <c r="D144" s="195"/>
      <c r="E144" s="195"/>
      <c r="F144" s="195"/>
      <c r="G144" s="195"/>
      <c r="H144" s="195"/>
      <c r="I144" s="195"/>
      <c r="J144" s="195"/>
      <c r="K144" s="195"/>
      <c r="L144" s="195"/>
      <c r="M144" s="195"/>
      <c r="N144" s="195"/>
    </row>
    <row r="148" spans="1:14" s="10" customFormat="1" ht="24.95" customHeight="1" x14ac:dyDescent="0.2">
      <c r="A148" s="204" t="s">
        <v>207</v>
      </c>
      <c r="B148" s="204"/>
      <c r="C148" s="204"/>
      <c r="D148" s="204"/>
      <c r="E148" s="204"/>
      <c r="F148" s="204"/>
      <c r="G148" s="204"/>
      <c r="H148" s="204"/>
      <c r="I148" s="204"/>
      <c r="J148" s="204"/>
      <c r="K148" s="204"/>
      <c r="L148" s="204"/>
      <c r="M148" s="204"/>
      <c r="N148" s="204"/>
    </row>
    <row r="149" spans="1:14" ht="12.75" customHeight="1" thickBot="1" x14ac:dyDescent="0.25">
      <c r="A149" s="20"/>
      <c r="F149" s="4"/>
    </row>
    <row r="150" spans="1:14" ht="12.75" customHeight="1" x14ac:dyDescent="0.2">
      <c r="A150" s="198"/>
      <c r="B150" s="198" t="s">
        <v>1</v>
      </c>
      <c r="C150" s="198" t="s">
        <v>2</v>
      </c>
      <c r="D150" s="198" t="s">
        <v>3</v>
      </c>
      <c r="E150" s="198" t="s">
        <v>4</v>
      </c>
      <c r="F150" s="198" t="s">
        <v>5</v>
      </c>
      <c r="G150" s="198" t="s">
        <v>6</v>
      </c>
      <c r="H150" s="198" t="s">
        <v>7</v>
      </c>
      <c r="I150" s="198" t="s">
        <v>8</v>
      </c>
      <c r="J150" s="198" t="s">
        <v>9</v>
      </c>
      <c r="K150" s="198" t="s">
        <v>10</v>
      </c>
      <c r="L150" s="198" t="s">
        <v>11</v>
      </c>
      <c r="M150" s="198" t="s">
        <v>12</v>
      </c>
      <c r="N150" s="196" t="s">
        <v>13</v>
      </c>
    </row>
    <row r="151" spans="1:14" ht="12.75" customHeight="1" thickBot="1" x14ac:dyDescent="0.25">
      <c r="A151" s="199"/>
      <c r="B151" s="199"/>
      <c r="C151" s="199"/>
      <c r="D151" s="199"/>
      <c r="E151" s="199"/>
      <c r="F151" s="199"/>
      <c r="G151" s="199"/>
      <c r="H151" s="199"/>
      <c r="I151" s="199"/>
      <c r="J151" s="199"/>
      <c r="K151" s="199"/>
      <c r="L151" s="199"/>
      <c r="M151" s="199"/>
      <c r="N151" s="197"/>
    </row>
    <row r="152" spans="1:14" ht="12.75" customHeight="1" x14ac:dyDescent="0.2">
      <c r="A152" s="207" t="s">
        <v>65</v>
      </c>
      <c r="B152" s="209">
        <v>20468.009999999998</v>
      </c>
      <c r="C152" s="209">
        <v>17882.099999999999</v>
      </c>
      <c r="D152" s="209">
        <v>23282.9</v>
      </c>
      <c r="E152" s="209">
        <v>19134</v>
      </c>
      <c r="F152" s="209">
        <v>18219</v>
      </c>
      <c r="G152" s="209">
        <v>15796</v>
      </c>
      <c r="H152" s="209">
        <v>18372</v>
      </c>
      <c r="I152" s="209">
        <v>13062</v>
      </c>
      <c r="J152" s="209"/>
      <c r="K152" s="209">
        <v>14720</v>
      </c>
      <c r="L152" s="209">
        <v>13886</v>
      </c>
      <c r="M152" s="209">
        <v>12221</v>
      </c>
      <c r="N152" s="211">
        <f t="shared" ref="N152:N162" si="6">SUM(B152:M152)</f>
        <v>187043.01</v>
      </c>
    </row>
    <row r="153" spans="1:14" ht="12.75" customHeight="1" thickBot="1" x14ac:dyDescent="0.25">
      <c r="A153" s="208"/>
      <c r="B153" s="210"/>
      <c r="C153" s="210"/>
      <c r="D153" s="210"/>
      <c r="E153" s="210"/>
      <c r="F153" s="210"/>
      <c r="G153" s="210"/>
      <c r="H153" s="210"/>
      <c r="I153" s="210"/>
      <c r="J153" s="210"/>
      <c r="K153" s="210"/>
      <c r="L153" s="210"/>
      <c r="M153" s="210"/>
      <c r="N153" s="212"/>
    </row>
    <row r="154" spans="1:14" ht="12.75" customHeight="1" x14ac:dyDescent="0.2">
      <c r="A154" s="198" t="s">
        <v>64</v>
      </c>
      <c r="B154" s="209">
        <v>100046.1</v>
      </c>
      <c r="C154" s="209">
        <v>87276</v>
      </c>
      <c r="D154" s="209">
        <v>112412</v>
      </c>
      <c r="E154" s="209">
        <v>100850</v>
      </c>
      <c r="F154" s="209">
        <v>101207</v>
      </c>
      <c r="G154" s="209">
        <v>76428</v>
      </c>
      <c r="H154" s="209">
        <v>62661</v>
      </c>
      <c r="I154" s="209">
        <v>53754</v>
      </c>
      <c r="J154" s="209">
        <v>40862</v>
      </c>
      <c r="K154" s="209">
        <v>52931</v>
      </c>
      <c r="L154" s="209">
        <v>36807</v>
      </c>
      <c r="M154" s="209">
        <v>69900</v>
      </c>
      <c r="N154" s="211">
        <f t="shared" si="6"/>
        <v>895134.1</v>
      </c>
    </row>
    <row r="155" spans="1:14" ht="12.75" customHeight="1" thickBot="1" x14ac:dyDescent="0.25">
      <c r="A155" s="199"/>
      <c r="B155" s="210"/>
      <c r="C155" s="210"/>
      <c r="D155" s="210"/>
      <c r="E155" s="210"/>
      <c r="F155" s="210"/>
      <c r="G155" s="210"/>
      <c r="H155" s="210"/>
      <c r="I155" s="210"/>
      <c r="J155" s="210"/>
      <c r="K155" s="210"/>
      <c r="L155" s="210"/>
      <c r="M155" s="210"/>
      <c r="N155" s="212"/>
    </row>
    <row r="156" spans="1:14" ht="12.75" customHeight="1" x14ac:dyDescent="0.2">
      <c r="A156" s="198" t="s">
        <v>66</v>
      </c>
      <c r="B156" s="209">
        <v>78158.8</v>
      </c>
      <c r="C156" s="209">
        <v>82812</v>
      </c>
      <c r="D156" s="209">
        <v>91246.48</v>
      </c>
      <c r="E156" s="209">
        <v>95353</v>
      </c>
      <c r="F156" s="209">
        <v>95670</v>
      </c>
      <c r="G156" s="209">
        <v>91884</v>
      </c>
      <c r="H156" s="209">
        <v>100193</v>
      </c>
      <c r="I156" s="209">
        <v>102983</v>
      </c>
      <c r="J156" s="209">
        <v>108030</v>
      </c>
      <c r="K156" s="209">
        <v>96934</v>
      </c>
      <c r="L156" s="209">
        <v>81540</v>
      </c>
      <c r="M156" s="209">
        <v>101249</v>
      </c>
      <c r="N156" s="211">
        <f t="shared" si="6"/>
        <v>1126053.28</v>
      </c>
    </row>
    <row r="157" spans="1:14" ht="12.75" customHeight="1" thickBot="1" x14ac:dyDescent="0.25">
      <c r="A157" s="199"/>
      <c r="B157" s="210"/>
      <c r="C157" s="210"/>
      <c r="D157" s="210"/>
      <c r="E157" s="210"/>
      <c r="F157" s="210"/>
      <c r="G157" s="210"/>
      <c r="H157" s="210"/>
      <c r="I157" s="210"/>
      <c r="J157" s="210"/>
      <c r="K157" s="210"/>
      <c r="L157" s="210"/>
      <c r="M157" s="210"/>
      <c r="N157" s="212"/>
    </row>
    <row r="158" spans="1:14" ht="12.75" customHeight="1" x14ac:dyDescent="0.2">
      <c r="A158" s="198" t="s">
        <v>62</v>
      </c>
      <c r="B158" s="209">
        <v>36004.94</v>
      </c>
      <c r="C158" s="209">
        <v>42869</v>
      </c>
      <c r="D158" s="209">
        <v>44894</v>
      </c>
      <c r="E158" s="209">
        <v>49693</v>
      </c>
      <c r="F158" s="209">
        <v>46328</v>
      </c>
      <c r="G158" s="209">
        <v>41978</v>
      </c>
      <c r="H158" s="209">
        <v>46930</v>
      </c>
      <c r="I158" s="209">
        <v>39381</v>
      </c>
      <c r="J158" s="209">
        <v>47441</v>
      </c>
      <c r="K158" s="209">
        <v>56584</v>
      </c>
      <c r="L158" s="209">
        <v>47164</v>
      </c>
      <c r="M158" s="209">
        <v>49756</v>
      </c>
      <c r="N158" s="211">
        <f t="shared" si="6"/>
        <v>549022.93999999994</v>
      </c>
    </row>
    <row r="159" spans="1:14" ht="12.75" customHeight="1" thickBot="1" x14ac:dyDescent="0.25">
      <c r="A159" s="199"/>
      <c r="B159" s="210"/>
      <c r="C159" s="210"/>
      <c r="D159" s="210"/>
      <c r="E159" s="210"/>
      <c r="F159" s="210"/>
      <c r="G159" s="210"/>
      <c r="H159" s="210"/>
      <c r="I159" s="210"/>
      <c r="J159" s="210"/>
      <c r="K159" s="210"/>
      <c r="L159" s="210"/>
      <c r="M159" s="210"/>
      <c r="N159" s="212"/>
    </row>
    <row r="160" spans="1:14" ht="12.75" customHeight="1" x14ac:dyDescent="0.2">
      <c r="A160" s="207" t="s">
        <v>63</v>
      </c>
      <c r="B160" s="209">
        <v>25556.61</v>
      </c>
      <c r="C160" s="209">
        <v>19693</v>
      </c>
      <c r="D160" s="209">
        <v>26428</v>
      </c>
      <c r="E160" s="209">
        <v>27773</v>
      </c>
      <c r="F160" s="209">
        <v>29527</v>
      </c>
      <c r="G160" s="209">
        <v>29067</v>
      </c>
      <c r="H160" s="209">
        <v>34258</v>
      </c>
      <c r="I160" s="209">
        <v>26670</v>
      </c>
      <c r="J160" s="209">
        <v>33164</v>
      </c>
      <c r="K160" s="209">
        <v>30801</v>
      </c>
      <c r="L160" s="209">
        <v>29880</v>
      </c>
      <c r="M160" s="209">
        <v>28366</v>
      </c>
      <c r="N160" s="211">
        <f t="shared" si="6"/>
        <v>341183.61</v>
      </c>
    </row>
    <row r="161" spans="1:14" ht="12.75" customHeight="1" thickBot="1" x14ac:dyDescent="0.25">
      <c r="A161" s="208"/>
      <c r="B161" s="210"/>
      <c r="C161" s="210"/>
      <c r="D161" s="210"/>
      <c r="E161" s="210"/>
      <c r="F161" s="210"/>
      <c r="G161" s="210"/>
      <c r="H161" s="210"/>
      <c r="I161" s="210"/>
      <c r="J161" s="210"/>
      <c r="K161" s="210"/>
      <c r="L161" s="210"/>
      <c r="M161" s="210"/>
      <c r="N161" s="212"/>
    </row>
    <row r="162" spans="1:14" ht="12.75" customHeight="1" x14ac:dyDescent="0.2">
      <c r="A162" s="198" t="s">
        <v>60</v>
      </c>
      <c r="B162" s="209">
        <v>26734.02</v>
      </c>
      <c r="C162" s="209">
        <v>25202</v>
      </c>
      <c r="D162" s="209">
        <v>30479</v>
      </c>
      <c r="E162" s="209">
        <v>37482</v>
      </c>
      <c r="F162" s="209">
        <v>43106</v>
      </c>
      <c r="G162" s="209">
        <v>48699</v>
      </c>
      <c r="H162" s="209">
        <v>52080</v>
      </c>
      <c r="I162" s="209">
        <v>48821</v>
      </c>
      <c r="J162" s="209">
        <v>50936</v>
      </c>
      <c r="K162" s="209">
        <v>48467</v>
      </c>
      <c r="L162" s="209">
        <v>47477</v>
      </c>
      <c r="M162" s="209">
        <v>47643</v>
      </c>
      <c r="N162" s="211">
        <f t="shared" si="6"/>
        <v>507126.02</v>
      </c>
    </row>
    <row r="163" spans="1:14" ht="12.75" customHeight="1" thickBot="1" x14ac:dyDescent="0.25">
      <c r="A163" s="199"/>
      <c r="B163" s="210"/>
      <c r="C163" s="210"/>
      <c r="D163" s="210"/>
      <c r="E163" s="210"/>
      <c r="F163" s="210"/>
      <c r="G163" s="210"/>
      <c r="H163" s="210"/>
      <c r="I163" s="210"/>
      <c r="J163" s="210"/>
      <c r="K163" s="210"/>
      <c r="L163" s="210"/>
      <c r="M163" s="210"/>
      <c r="N163" s="212"/>
    </row>
    <row r="164" spans="1:14" ht="12.75" customHeight="1" x14ac:dyDescent="0.2">
      <c r="A164" s="205" t="s">
        <v>13</v>
      </c>
      <c r="B164" s="194">
        <f t="shared" ref="B164:M164" si="7">SUM(B152:B162)</f>
        <v>286968.48000000004</v>
      </c>
      <c r="C164" s="194">
        <f t="shared" si="7"/>
        <v>275734.09999999998</v>
      </c>
      <c r="D164" s="194">
        <f t="shared" si="7"/>
        <v>328742.38</v>
      </c>
      <c r="E164" s="194">
        <f t="shared" si="7"/>
        <v>330285</v>
      </c>
      <c r="F164" s="194">
        <f t="shared" si="7"/>
        <v>334057</v>
      </c>
      <c r="G164" s="194">
        <f t="shared" si="7"/>
        <v>303852</v>
      </c>
      <c r="H164" s="194">
        <f t="shared" si="7"/>
        <v>314494</v>
      </c>
      <c r="I164" s="194">
        <f t="shared" si="7"/>
        <v>284671</v>
      </c>
      <c r="J164" s="194">
        <f t="shared" si="7"/>
        <v>280433</v>
      </c>
      <c r="K164" s="194">
        <f t="shared" si="7"/>
        <v>300437</v>
      </c>
      <c r="L164" s="194">
        <f t="shared" si="7"/>
        <v>256754</v>
      </c>
      <c r="M164" s="194">
        <f t="shared" si="7"/>
        <v>309135</v>
      </c>
      <c r="N164" s="194">
        <f>SUM(B164:M164)</f>
        <v>3605562.96</v>
      </c>
    </row>
    <row r="165" spans="1:14" ht="12.75" customHeight="1" thickBot="1" x14ac:dyDescent="0.25">
      <c r="A165" s="206"/>
      <c r="B165" s="195"/>
      <c r="C165" s="195"/>
      <c r="D165" s="195"/>
      <c r="E165" s="195"/>
      <c r="F165" s="195"/>
      <c r="G165" s="195"/>
      <c r="H165" s="195"/>
      <c r="I165" s="195"/>
      <c r="J165" s="195"/>
      <c r="K165" s="195"/>
      <c r="L165" s="195"/>
      <c r="M165" s="195"/>
      <c r="N165" s="195"/>
    </row>
    <row r="169" spans="1:14" s="10" customFormat="1" ht="24.95" customHeight="1" x14ac:dyDescent="0.2">
      <c r="A169" s="204" t="s">
        <v>206</v>
      </c>
      <c r="B169" s="204"/>
      <c r="C169" s="204"/>
      <c r="D169" s="204"/>
      <c r="E169" s="204"/>
      <c r="F169" s="204"/>
      <c r="G169" s="204"/>
      <c r="H169" s="204"/>
      <c r="I169" s="204"/>
      <c r="J169" s="204"/>
      <c r="K169" s="204"/>
      <c r="L169" s="204"/>
      <c r="M169" s="204"/>
      <c r="N169" s="204"/>
    </row>
    <row r="170" spans="1:14" ht="12.75" customHeight="1" thickBot="1" x14ac:dyDescent="0.25">
      <c r="A170" s="20"/>
      <c r="F170" s="4"/>
    </row>
    <row r="171" spans="1:14" ht="12.75" customHeight="1" x14ac:dyDescent="0.2">
      <c r="A171" s="198"/>
      <c r="B171" s="198" t="s">
        <v>1</v>
      </c>
      <c r="C171" s="198" t="s">
        <v>2</v>
      </c>
      <c r="D171" s="198" t="s">
        <v>3</v>
      </c>
      <c r="E171" s="198" t="s">
        <v>4</v>
      </c>
      <c r="F171" s="198" t="s">
        <v>5</v>
      </c>
      <c r="G171" s="198" t="s">
        <v>6</v>
      </c>
      <c r="H171" s="198" t="s">
        <v>7</v>
      </c>
      <c r="I171" s="198" t="s">
        <v>8</v>
      </c>
      <c r="J171" s="198" t="s">
        <v>9</v>
      </c>
      <c r="K171" s="198" t="s">
        <v>10</v>
      </c>
      <c r="L171" s="198" t="s">
        <v>11</v>
      </c>
      <c r="M171" s="198" t="s">
        <v>12</v>
      </c>
      <c r="N171" s="196" t="s">
        <v>13</v>
      </c>
    </row>
    <row r="172" spans="1:14" ht="12.75" customHeight="1" thickBot="1" x14ac:dyDescent="0.25">
      <c r="A172" s="199"/>
      <c r="B172" s="199"/>
      <c r="C172" s="199"/>
      <c r="D172" s="199"/>
      <c r="E172" s="199"/>
      <c r="F172" s="199"/>
      <c r="G172" s="199"/>
      <c r="H172" s="199"/>
      <c r="I172" s="199"/>
      <c r="J172" s="199"/>
      <c r="K172" s="199"/>
      <c r="L172" s="199"/>
      <c r="M172" s="199"/>
      <c r="N172" s="197"/>
    </row>
    <row r="173" spans="1:14" ht="12.75" customHeight="1" x14ac:dyDescent="0.2">
      <c r="A173" s="198" t="s">
        <v>132</v>
      </c>
      <c r="B173" s="209">
        <v>12655.3</v>
      </c>
      <c r="C173" s="209">
        <v>9616.25</v>
      </c>
      <c r="D173" s="209">
        <v>11148.85</v>
      </c>
      <c r="E173" s="209"/>
      <c r="F173" s="209"/>
      <c r="G173" s="209"/>
      <c r="H173" s="209"/>
      <c r="I173" s="209"/>
      <c r="J173" s="209"/>
      <c r="K173" s="209"/>
      <c r="L173" s="209"/>
      <c r="M173" s="209"/>
      <c r="N173" s="211">
        <f t="shared" ref="N173:N235" si="8">SUM(B173:M173)</f>
        <v>33420.400000000001</v>
      </c>
    </row>
    <row r="174" spans="1:14" ht="12.75" customHeight="1" thickBot="1" x14ac:dyDescent="0.25">
      <c r="A174" s="199"/>
      <c r="B174" s="210"/>
      <c r="C174" s="210"/>
      <c r="D174" s="210"/>
      <c r="E174" s="210"/>
      <c r="F174" s="210"/>
      <c r="G174" s="210"/>
      <c r="H174" s="210"/>
      <c r="I174" s="210"/>
      <c r="J174" s="210"/>
      <c r="K174" s="210"/>
      <c r="L174" s="210"/>
      <c r="M174" s="210"/>
      <c r="N174" s="212"/>
    </row>
    <row r="175" spans="1:14" ht="12.75" customHeight="1" x14ac:dyDescent="0.2">
      <c r="A175" s="198" t="s">
        <v>33</v>
      </c>
      <c r="B175" s="209">
        <v>3050</v>
      </c>
      <c r="C175" s="209"/>
      <c r="D175" s="209"/>
      <c r="E175" s="209"/>
      <c r="F175" s="209"/>
      <c r="G175" s="209"/>
      <c r="H175" s="209"/>
      <c r="I175" s="209"/>
      <c r="J175" s="209"/>
      <c r="K175" s="209"/>
      <c r="L175" s="209"/>
      <c r="M175" s="209"/>
      <c r="N175" s="211">
        <f t="shared" si="8"/>
        <v>3050</v>
      </c>
    </row>
    <row r="176" spans="1:14" ht="12.75" customHeight="1" thickBot="1" x14ac:dyDescent="0.25">
      <c r="A176" s="199"/>
      <c r="B176" s="210"/>
      <c r="C176" s="210"/>
      <c r="D176" s="210"/>
      <c r="E176" s="210"/>
      <c r="F176" s="210"/>
      <c r="G176" s="210"/>
      <c r="H176" s="210"/>
      <c r="I176" s="210"/>
      <c r="J176" s="210"/>
      <c r="K176" s="210"/>
      <c r="L176" s="210"/>
      <c r="M176" s="210"/>
      <c r="N176" s="212"/>
    </row>
    <row r="177" spans="1:14" ht="12.75" customHeight="1" x14ac:dyDescent="0.2">
      <c r="A177" s="198" t="s">
        <v>147</v>
      </c>
      <c r="B177" s="209"/>
      <c r="C177" s="209"/>
      <c r="D177" s="209"/>
      <c r="E177" s="209"/>
      <c r="F177" s="209"/>
      <c r="G177" s="209"/>
      <c r="H177" s="209"/>
      <c r="I177" s="209"/>
      <c r="J177" s="209"/>
      <c r="K177" s="209"/>
      <c r="L177" s="209"/>
      <c r="M177" s="209"/>
      <c r="N177" s="211">
        <f t="shared" si="8"/>
        <v>0</v>
      </c>
    </row>
    <row r="178" spans="1:14" ht="12.75" customHeight="1" thickBot="1" x14ac:dyDescent="0.25">
      <c r="A178" s="199"/>
      <c r="B178" s="210"/>
      <c r="C178" s="210"/>
      <c r="D178" s="210"/>
      <c r="E178" s="210"/>
      <c r="F178" s="210"/>
      <c r="G178" s="210"/>
      <c r="H178" s="210"/>
      <c r="I178" s="210"/>
      <c r="J178" s="210"/>
      <c r="K178" s="210"/>
      <c r="L178" s="210"/>
      <c r="M178" s="210"/>
      <c r="N178" s="212"/>
    </row>
    <row r="179" spans="1:14" ht="12.75" customHeight="1" x14ac:dyDescent="0.2">
      <c r="A179" s="198" t="s">
        <v>148</v>
      </c>
      <c r="B179" s="209"/>
      <c r="C179" s="209"/>
      <c r="D179" s="209"/>
      <c r="E179" s="209"/>
      <c r="F179" s="209"/>
      <c r="G179" s="209"/>
      <c r="H179" s="209"/>
      <c r="I179" s="209"/>
      <c r="J179" s="209"/>
      <c r="K179" s="209"/>
      <c r="L179" s="209"/>
      <c r="M179" s="209"/>
      <c r="N179" s="211">
        <f t="shared" si="8"/>
        <v>0</v>
      </c>
    </row>
    <row r="180" spans="1:14" ht="12.75" customHeight="1" thickBot="1" x14ac:dyDescent="0.25">
      <c r="A180" s="199"/>
      <c r="B180" s="210"/>
      <c r="C180" s="210"/>
      <c r="D180" s="210"/>
      <c r="E180" s="210"/>
      <c r="F180" s="210"/>
      <c r="G180" s="210"/>
      <c r="H180" s="210"/>
      <c r="I180" s="210"/>
      <c r="J180" s="210"/>
      <c r="K180" s="210"/>
      <c r="L180" s="210"/>
      <c r="M180" s="210"/>
      <c r="N180" s="212"/>
    </row>
    <row r="181" spans="1:14" ht="12.75" customHeight="1" x14ac:dyDescent="0.2">
      <c r="A181" s="198" t="s">
        <v>149</v>
      </c>
      <c r="B181" s="209"/>
      <c r="C181" s="209"/>
      <c r="D181" s="209"/>
      <c r="E181" s="209"/>
      <c r="F181" s="209"/>
      <c r="G181" s="209"/>
      <c r="H181" s="209"/>
      <c r="I181" s="209"/>
      <c r="J181" s="209"/>
      <c r="K181" s="209"/>
      <c r="L181" s="209"/>
      <c r="M181" s="209"/>
      <c r="N181" s="211">
        <f t="shared" si="8"/>
        <v>0</v>
      </c>
    </row>
    <row r="182" spans="1:14" ht="12.75" customHeight="1" thickBot="1" x14ac:dyDescent="0.25">
      <c r="A182" s="199"/>
      <c r="B182" s="210"/>
      <c r="C182" s="210"/>
      <c r="D182" s="210"/>
      <c r="E182" s="210"/>
      <c r="F182" s="210"/>
      <c r="G182" s="210"/>
      <c r="H182" s="210"/>
      <c r="I182" s="210"/>
      <c r="J182" s="210"/>
      <c r="K182" s="210"/>
      <c r="L182" s="210"/>
      <c r="M182" s="210"/>
      <c r="N182" s="212"/>
    </row>
    <row r="183" spans="1:14" ht="12.75" customHeight="1" x14ac:dyDescent="0.2">
      <c r="A183" s="198" t="s">
        <v>76</v>
      </c>
      <c r="B183" s="209">
        <v>1400</v>
      </c>
      <c r="C183" s="209">
        <v>1745.6</v>
      </c>
      <c r="D183" s="209">
        <v>1505</v>
      </c>
      <c r="E183" s="209">
        <v>1500</v>
      </c>
      <c r="F183" s="209">
        <v>1740</v>
      </c>
      <c r="G183" s="209">
        <v>2989</v>
      </c>
      <c r="H183" s="209">
        <v>2212</v>
      </c>
      <c r="I183" s="209">
        <v>2581</v>
      </c>
      <c r="J183" s="209">
        <v>2207</v>
      </c>
      <c r="K183" s="209">
        <v>2442</v>
      </c>
      <c r="L183" s="209">
        <v>1626</v>
      </c>
      <c r="M183" s="209">
        <v>4120</v>
      </c>
      <c r="N183" s="211">
        <f t="shared" si="8"/>
        <v>26067.599999999999</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198" t="s">
        <v>123</v>
      </c>
      <c r="B185" s="209">
        <v>953</v>
      </c>
      <c r="C185" s="209">
        <v>1777.5</v>
      </c>
      <c r="D185" s="209">
        <v>3442.5</v>
      </c>
      <c r="E185" s="209">
        <v>9596</v>
      </c>
      <c r="F185" s="209">
        <v>6210</v>
      </c>
      <c r="G185" s="209">
        <v>10911</v>
      </c>
      <c r="H185" s="209">
        <v>10497</v>
      </c>
      <c r="I185" s="209">
        <v>10237</v>
      </c>
      <c r="J185" s="209">
        <v>20067</v>
      </c>
      <c r="K185" s="209">
        <v>18665</v>
      </c>
      <c r="L185" s="209">
        <v>12186</v>
      </c>
      <c r="M185" s="209">
        <v>7659</v>
      </c>
      <c r="N185" s="211">
        <f t="shared" si="8"/>
        <v>112201</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198" t="s">
        <v>133</v>
      </c>
      <c r="B187" s="209"/>
      <c r="C187" s="209"/>
      <c r="D187" s="209">
        <v>396</v>
      </c>
      <c r="E187" s="209"/>
      <c r="F187" s="209"/>
      <c r="G187" s="209"/>
      <c r="H187" s="209"/>
      <c r="I187" s="209"/>
      <c r="J187" s="209"/>
      <c r="K187" s="209"/>
      <c r="L187" s="209"/>
      <c r="M187" s="209"/>
      <c r="N187" s="211">
        <f t="shared" si="8"/>
        <v>396</v>
      </c>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198" t="s">
        <v>94</v>
      </c>
      <c r="B189" s="209">
        <v>995.2</v>
      </c>
      <c r="C189" s="209">
        <v>498</v>
      </c>
      <c r="D189" s="209">
        <v>671</v>
      </c>
      <c r="E189" s="209"/>
      <c r="F189" s="209"/>
      <c r="G189" s="209"/>
      <c r="H189" s="209"/>
      <c r="I189" s="209"/>
      <c r="J189" s="209"/>
      <c r="K189" s="209"/>
      <c r="L189" s="209"/>
      <c r="M189" s="209"/>
      <c r="N189" s="211">
        <f t="shared" si="8"/>
        <v>2164.1999999999998</v>
      </c>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198" t="s">
        <v>71</v>
      </c>
      <c r="B191" s="209"/>
      <c r="C191" s="209"/>
      <c r="D191" s="209"/>
      <c r="E191" s="209"/>
      <c r="F191" s="209"/>
      <c r="G191" s="209"/>
      <c r="H191" s="209"/>
      <c r="I191" s="209"/>
      <c r="J191" s="209"/>
      <c r="K191" s="209"/>
      <c r="L191" s="209"/>
      <c r="M191" s="209"/>
      <c r="N191" s="211">
        <f t="shared" si="8"/>
        <v>0</v>
      </c>
    </row>
    <row r="192" spans="1:14" ht="12.75" customHeight="1" thickBot="1" x14ac:dyDescent="0.25">
      <c r="A192" s="199"/>
      <c r="B192" s="210"/>
      <c r="C192" s="210"/>
      <c r="D192" s="210"/>
      <c r="E192" s="210"/>
      <c r="F192" s="210"/>
      <c r="G192" s="210"/>
      <c r="H192" s="210"/>
      <c r="I192" s="210"/>
      <c r="J192" s="210"/>
      <c r="K192" s="210"/>
      <c r="L192" s="210"/>
      <c r="M192" s="210"/>
      <c r="N192" s="212"/>
    </row>
    <row r="193" spans="1:14" ht="12.75" customHeight="1" x14ac:dyDescent="0.2">
      <c r="A193" s="198" t="s">
        <v>75</v>
      </c>
      <c r="B193" s="209">
        <v>120.02</v>
      </c>
      <c r="C193" s="209">
        <v>1500</v>
      </c>
      <c r="D193" s="209">
        <v>4255.2</v>
      </c>
      <c r="E193" s="209">
        <v>6126</v>
      </c>
      <c r="F193" s="209">
        <v>6790</v>
      </c>
      <c r="G193" s="209">
        <v>3102</v>
      </c>
      <c r="H193" s="209">
        <v>5327</v>
      </c>
      <c r="I193" s="209">
        <v>10147</v>
      </c>
      <c r="J193" s="209">
        <v>15794</v>
      </c>
      <c r="K193" s="209">
        <v>13052</v>
      </c>
      <c r="L193" s="209">
        <v>1181</v>
      </c>
      <c r="M193" s="209"/>
      <c r="N193" s="211">
        <f t="shared" si="8"/>
        <v>67394.22</v>
      </c>
    </row>
    <row r="194" spans="1:14" ht="12.75" customHeight="1" thickBot="1" x14ac:dyDescent="0.25">
      <c r="A194" s="199"/>
      <c r="B194" s="210"/>
      <c r="C194" s="210"/>
      <c r="D194" s="210"/>
      <c r="E194" s="210"/>
      <c r="F194" s="210"/>
      <c r="G194" s="210"/>
      <c r="H194" s="210"/>
      <c r="I194" s="210"/>
      <c r="J194" s="210"/>
      <c r="K194" s="210"/>
      <c r="L194" s="210"/>
      <c r="M194" s="210"/>
      <c r="N194" s="212"/>
    </row>
    <row r="195" spans="1:14" ht="12.75" customHeight="1" x14ac:dyDescent="0.2">
      <c r="A195" s="198" t="s">
        <v>135</v>
      </c>
      <c r="B195" s="209">
        <v>654</v>
      </c>
      <c r="C195" s="209">
        <v>1642</v>
      </c>
      <c r="D195" s="209">
        <v>469</v>
      </c>
      <c r="E195" s="209"/>
      <c r="F195" s="209"/>
      <c r="G195" s="209"/>
      <c r="H195" s="209"/>
      <c r="I195" s="209"/>
      <c r="J195" s="209"/>
      <c r="K195" s="209"/>
      <c r="L195" s="209"/>
      <c r="M195" s="209"/>
      <c r="N195" s="211">
        <f t="shared" si="8"/>
        <v>2765</v>
      </c>
    </row>
    <row r="196" spans="1:14" ht="12.75" customHeight="1" thickBot="1" x14ac:dyDescent="0.25">
      <c r="A196" s="199"/>
      <c r="B196" s="210"/>
      <c r="C196" s="210"/>
      <c r="D196" s="210"/>
      <c r="E196" s="210"/>
      <c r="F196" s="210"/>
      <c r="G196" s="210"/>
      <c r="H196" s="210"/>
      <c r="I196" s="210"/>
      <c r="J196" s="210"/>
      <c r="K196" s="210"/>
      <c r="L196" s="210"/>
      <c r="M196" s="210"/>
      <c r="N196" s="212"/>
    </row>
    <row r="197" spans="1:14" ht="12.75" customHeight="1" x14ac:dyDescent="0.2">
      <c r="A197" s="207" t="s">
        <v>136</v>
      </c>
      <c r="B197" s="209">
        <v>592.6</v>
      </c>
      <c r="C197" s="209">
        <v>447.8</v>
      </c>
      <c r="D197" s="209">
        <v>124.3</v>
      </c>
      <c r="E197" s="209"/>
      <c r="F197" s="209"/>
      <c r="G197" s="209"/>
      <c r="H197" s="209"/>
      <c r="I197" s="209"/>
      <c r="J197" s="209"/>
      <c r="K197" s="209"/>
      <c r="L197" s="209"/>
      <c r="M197" s="209"/>
      <c r="N197" s="211">
        <f t="shared" si="8"/>
        <v>1164.7</v>
      </c>
    </row>
    <row r="198" spans="1:14" ht="12.75" customHeight="1" thickBot="1" x14ac:dyDescent="0.25">
      <c r="A198" s="208"/>
      <c r="B198" s="210"/>
      <c r="C198" s="210"/>
      <c r="D198" s="210"/>
      <c r="E198" s="210"/>
      <c r="F198" s="210"/>
      <c r="G198" s="210"/>
      <c r="H198" s="210"/>
      <c r="I198" s="210"/>
      <c r="J198" s="210"/>
      <c r="K198" s="210"/>
      <c r="L198" s="210"/>
      <c r="M198" s="210"/>
      <c r="N198" s="212"/>
    </row>
    <row r="199" spans="1:14" ht="12.75" customHeight="1" x14ac:dyDescent="0.2">
      <c r="A199" s="198" t="s">
        <v>137</v>
      </c>
      <c r="B199" s="209">
        <v>3</v>
      </c>
      <c r="C199" s="209">
        <v>39</v>
      </c>
      <c r="D199" s="209"/>
      <c r="E199" s="209"/>
      <c r="F199" s="209"/>
      <c r="G199" s="209"/>
      <c r="H199" s="209"/>
      <c r="I199" s="209"/>
      <c r="J199" s="209"/>
      <c r="K199" s="209"/>
      <c r="L199" s="209"/>
      <c r="M199" s="209"/>
      <c r="N199" s="211">
        <f t="shared" si="8"/>
        <v>42</v>
      </c>
    </row>
    <row r="200" spans="1:14" ht="12.75" customHeight="1" thickBot="1" x14ac:dyDescent="0.25">
      <c r="A200" s="199"/>
      <c r="B200" s="210"/>
      <c r="C200" s="210"/>
      <c r="D200" s="210"/>
      <c r="E200" s="210"/>
      <c r="F200" s="210"/>
      <c r="G200" s="210"/>
      <c r="H200" s="210"/>
      <c r="I200" s="210"/>
      <c r="J200" s="210"/>
      <c r="K200" s="210"/>
      <c r="L200" s="210"/>
      <c r="M200" s="210"/>
      <c r="N200" s="212"/>
    </row>
    <row r="201" spans="1:14" ht="12.75" customHeight="1" x14ac:dyDescent="0.2">
      <c r="A201" s="198" t="s">
        <v>60</v>
      </c>
      <c r="B201" s="209">
        <v>1787.85</v>
      </c>
      <c r="C201" s="209">
        <v>619.27</v>
      </c>
      <c r="D201" s="209">
        <v>1400.15</v>
      </c>
      <c r="E201" s="209">
        <v>4354</v>
      </c>
      <c r="F201" s="209">
        <v>11014</v>
      </c>
      <c r="G201" s="209">
        <v>12929</v>
      </c>
      <c r="H201" s="209">
        <v>13997</v>
      </c>
      <c r="I201" s="209">
        <v>11936</v>
      </c>
      <c r="J201" s="209">
        <v>17800</v>
      </c>
      <c r="K201" s="209">
        <v>20931</v>
      </c>
      <c r="L201" s="209">
        <v>16970</v>
      </c>
      <c r="M201" s="209">
        <v>15015</v>
      </c>
      <c r="N201" s="211">
        <f t="shared" si="8"/>
        <v>128753.27</v>
      </c>
    </row>
    <row r="202" spans="1:14" ht="12.75" customHeight="1" thickBot="1" x14ac:dyDescent="0.25">
      <c r="A202" s="199"/>
      <c r="B202" s="210"/>
      <c r="C202" s="210"/>
      <c r="D202" s="210"/>
      <c r="E202" s="210"/>
      <c r="F202" s="210"/>
      <c r="G202" s="210"/>
      <c r="H202" s="210"/>
      <c r="I202" s="210"/>
      <c r="J202" s="210"/>
      <c r="K202" s="210"/>
      <c r="L202" s="210"/>
      <c r="M202" s="210"/>
      <c r="N202" s="212"/>
    </row>
    <row r="203" spans="1:14" ht="12.75" customHeight="1" x14ac:dyDescent="0.2">
      <c r="A203" s="207" t="s">
        <v>150</v>
      </c>
      <c r="B203" s="209"/>
      <c r="C203" s="209"/>
      <c r="D203" s="209"/>
      <c r="E203" s="209"/>
      <c r="F203" s="209"/>
      <c r="G203" s="209"/>
      <c r="H203" s="209"/>
      <c r="I203" s="209"/>
      <c r="J203" s="209"/>
      <c r="K203" s="209"/>
      <c r="L203" s="209"/>
      <c r="M203" s="209"/>
      <c r="N203" s="211">
        <f t="shared" si="8"/>
        <v>0</v>
      </c>
    </row>
    <row r="204" spans="1:14" ht="12.75" customHeight="1" thickBot="1" x14ac:dyDescent="0.25">
      <c r="A204" s="208"/>
      <c r="B204" s="210"/>
      <c r="C204" s="210"/>
      <c r="D204" s="210"/>
      <c r="E204" s="210"/>
      <c r="F204" s="210"/>
      <c r="G204" s="210"/>
      <c r="H204" s="210"/>
      <c r="I204" s="210"/>
      <c r="J204" s="210"/>
      <c r="K204" s="210"/>
      <c r="L204" s="210"/>
      <c r="M204" s="210"/>
      <c r="N204" s="212"/>
    </row>
    <row r="205" spans="1:14" ht="12.75" customHeight="1" x14ac:dyDescent="0.2">
      <c r="A205" s="198" t="s">
        <v>151</v>
      </c>
      <c r="B205" s="209">
        <v>12045.66</v>
      </c>
      <c r="C205" s="209">
        <v>9866</v>
      </c>
      <c r="D205" s="209">
        <v>10112</v>
      </c>
      <c r="E205" s="209">
        <v>13376</v>
      </c>
      <c r="F205" s="209">
        <v>8841</v>
      </c>
      <c r="G205" s="209">
        <v>11310</v>
      </c>
      <c r="H205" s="209">
        <v>11467</v>
      </c>
      <c r="I205" s="209">
        <v>12305</v>
      </c>
      <c r="J205" s="209">
        <v>7823</v>
      </c>
      <c r="K205" s="209">
        <v>2721</v>
      </c>
      <c r="L205" s="209">
        <v>11614</v>
      </c>
      <c r="M205" s="209">
        <v>8777</v>
      </c>
      <c r="N205" s="211">
        <f t="shared" si="8"/>
        <v>120257.66</v>
      </c>
    </row>
    <row r="206" spans="1:14" ht="12.75" customHeight="1" thickBot="1" x14ac:dyDescent="0.25">
      <c r="A206" s="199"/>
      <c r="B206" s="210"/>
      <c r="C206" s="210"/>
      <c r="D206" s="210"/>
      <c r="E206" s="210"/>
      <c r="F206" s="210"/>
      <c r="G206" s="210"/>
      <c r="H206" s="210"/>
      <c r="I206" s="210"/>
      <c r="J206" s="210"/>
      <c r="K206" s="210"/>
      <c r="L206" s="210"/>
      <c r="M206" s="210"/>
      <c r="N206" s="212"/>
    </row>
    <row r="207" spans="1:14" ht="12.75" customHeight="1" x14ac:dyDescent="0.2">
      <c r="A207" s="198" t="s">
        <v>124</v>
      </c>
      <c r="B207" s="209">
        <v>42870.34</v>
      </c>
      <c r="C207" s="209">
        <v>33576.019999999997</v>
      </c>
      <c r="D207" s="209">
        <v>46547.68</v>
      </c>
      <c r="E207" s="209">
        <v>38360</v>
      </c>
      <c r="F207" s="209">
        <v>36452</v>
      </c>
      <c r="G207" s="209">
        <v>22844</v>
      </c>
      <c r="H207" s="209">
        <v>28948</v>
      </c>
      <c r="I207" s="209">
        <v>31659</v>
      </c>
      <c r="J207" s="209">
        <v>19442</v>
      </c>
      <c r="K207" s="209">
        <v>19269</v>
      </c>
      <c r="L207" s="209">
        <v>19695</v>
      </c>
      <c r="M207" s="209">
        <v>18939</v>
      </c>
      <c r="N207" s="211">
        <f t="shared" si="8"/>
        <v>358602.04</v>
      </c>
    </row>
    <row r="208" spans="1:14" ht="12.75" customHeight="1" thickBot="1" x14ac:dyDescent="0.25">
      <c r="A208" s="199"/>
      <c r="B208" s="210"/>
      <c r="C208" s="210"/>
      <c r="D208" s="210"/>
      <c r="E208" s="210"/>
      <c r="F208" s="210"/>
      <c r="G208" s="210"/>
      <c r="H208" s="210"/>
      <c r="I208" s="210"/>
      <c r="J208" s="210"/>
      <c r="K208" s="210"/>
      <c r="L208" s="210"/>
      <c r="M208" s="210"/>
      <c r="N208" s="212"/>
    </row>
    <row r="209" spans="1:14" ht="12.75" customHeight="1" x14ac:dyDescent="0.2">
      <c r="A209" s="207" t="s">
        <v>152</v>
      </c>
      <c r="B209" s="209"/>
      <c r="C209" s="209"/>
      <c r="D209" s="209"/>
      <c r="E209" s="209"/>
      <c r="F209" s="209"/>
      <c r="G209" s="209"/>
      <c r="H209" s="209"/>
      <c r="I209" s="209"/>
      <c r="J209" s="209"/>
      <c r="K209" s="209"/>
      <c r="L209" s="209"/>
      <c r="M209" s="209"/>
      <c r="N209" s="211">
        <f t="shared" si="8"/>
        <v>0</v>
      </c>
    </row>
    <row r="210" spans="1:14" ht="12.75" customHeight="1" thickBot="1" x14ac:dyDescent="0.25">
      <c r="A210" s="208"/>
      <c r="B210" s="210"/>
      <c r="C210" s="210"/>
      <c r="D210" s="210"/>
      <c r="E210" s="210"/>
      <c r="F210" s="210"/>
      <c r="G210" s="210"/>
      <c r="H210" s="210"/>
      <c r="I210" s="210"/>
      <c r="J210" s="210"/>
      <c r="K210" s="210"/>
      <c r="L210" s="210"/>
      <c r="M210" s="210"/>
      <c r="N210" s="212"/>
    </row>
    <row r="211" spans="1:14" ht="12.75" customHeight="1" x14ac:dyDescent="0.2">
      <c r="A211" s="198" t="s">
        <v>140</v>
      </c>
      <c r="B211" s="209">
        <v>42</v>
      </c>
      <c r="C211" s="209"/>
      <c r="D211" s="209">
        <v>39.4</v>
      </c>
      <c r="E211" s="209"/>
      <c r="F211" s="209"/>
      <c r="G211" s="209"/>
      <c r="H211" s="209"/>
      <c r="I211" s="209"/>
      <c r="J211" s="209"/>
      <c r="K211" s="209"/>
      <c r="L211" s="209"/>
      <c r="M211" s="209"/>
      <c r="N211" s="211">
        <f t="shared" si="8"/>
        <v>81.400000000000006</v>
      </c>
    </row>
    <row r="212" spans="1:14" ht="12.75" customHeight="1" thickBot="1" x14ac:dyDescent="0.25">
      <c r="A212" s="199"/>
      <c r="B212" s="210"/>
      <c r="C212" s="210"/>
      <c r="D212" s="210"/>
      <c r="E212" s="210"/>
      <c r="F212" s="210"/>
      <c r="G212" s="210"/>
      <c r="H212" s="210"/>
      <c r="I212" s="210"/>
      <c r="J212" s="210"/>
      <c r="K212" s="210"/>
      <c r="L212" s="210"/>
      <c r="M212" s="210"/>
      <c r="N212" s="212"/>
    </row>
    <row r="213" spans="1:14" ht="12.75" customHeight="1" x14ac:dyDescent="0.2">
      <c r="A213" s="198" t="s">
        <v>141</v>
      </c>
      <c r="B213" s="209"/>
      <c r="C213" s="209">
        <v>920</v>
      </c>
      <c r="D213" s="209"/>
      <c r="E213" s="209"/>
      <c r="F213" s="209"/>
      <c r="G213" s="209"/>
      <c r="H213" s="209"/>
      <c r="I213" s="209"/>
      <c r="J213" s="209"/>
      <c r="K213" s="209"/>
      <c r="L213" s="209"/>
      <c r="M213" s="209"/>
      <c r="N213" s="211">
        <f t="shared" si="8"/>
        <v>920</v>
      </c>
    </row>
    <row r="214" spans="1:14" ht="12.75" customHeight="1" thickBot="1" x14ac:dyDescent="0.25">
      <c r="A214" s="199"/>
      <c r="B214" s="210"/>
      <c r="C214" s="210"/>
      <c r="D214" s="210"/>
      <c r="E214" s="210"/>
      <c r="F214" s="210"/>
      <c r="G214" s="210"/>
      <c r="H214" s="210"/>
      <c r="I214" s="210"/>
      <c r="J214" s="210"/>
      <c r="K214" s="210"/>
      <c r="L214" s="210"/>
      <c r="M214" s="210"/>
      <c r="N214" s="212"/>
    </row>
    <row r="215" spans="1:14" ht="12.75" customHeight="1" x14ac:dyDescent="0.2">
      <c r="A215" s="198" t="s">
        <v>153</v>
      </c>
      <c r="B215" s="209"/>
      <c r="C215" s="209"/>
      <c r="D215" s="209"/>
      <c r="E215" s="209"/>
      <c r="F215" s="209"/>
      <c r="G215" s="209"/>
      <c r="H215" s="209"/>
      <c r="I215" s="209"/>
      <c r="J215" s="209"/>
      <c r="K215" s="209"/>
      <c r="L215" s="209"/>
      <c r="M215" s="209"/>
      <c r="N215" s="211">
        <f t="shared" si="8"/>
        <v>0</v>
      </c>
    </row>
    <row r="216" spans="1:14" ht="12.75" customHeight="1" thickBot="1" x14ac:dyDescent="0.25">
      <c r="A216" s="199"/>
      <c r="B216" s="210"/>
      <c r="C216" s="210"/>
      <c r="D216" s="210"/>
      <c r="E216" s="210"/>
      <c r="F216" s="210"/>
      <c r="G216" s="210"/>
      <c r="H216" s="210"/>
      <c r="I216" s="210"/>
      <c r="J216" s="210"/>
      <c r="K216" s="210"/>
      <c r="L216" s="210"/>
      <c r="M216" s="210"/>
      <c r="N216" s="212"/>
    </row>
    <row r="217" spans="1:14" ht="12.75" customHeight="1" x14ac:dyDescent="0.2">
      <c r="A217" s="198" t="s">
        <v>107</v>
      </c>
      <c r="B217" s="209"/>
      <c r="C217" s="209"/>
      <c r="D217" s="209"/>
      <c r="E217" s="209">
        <v>9573</v>
      </c>
      <c r="F217" s="209">
        <v>12590</v>
      </c>
      <c r="G217" s="209">
        <v>16520</v>
      </c>
      <c r="H217" s="209">
        <v>19077</v>
      </c>
      <c r="I217" s="209">
        <v>2346</v>
      </c>
      <c r="J217" s="209"/>
      <c r="K217" s="209"/>
      <c r="L217" s="209"/>
      <c r="M217" s="209"/>
      <c r="N217" s="211">
        <f t="shared" si="8"/>
        <v>60106</v>
      </c>
    </row>
    <row r="218" spans="1:14" ht="12.75" customHeight="1" thickBot="1" x14ac:dyDescent="0.25">
      <c r="A218" s="199"/>
      <c r="B218" s="210"/>
      <c r="C218" s="210"/>
      <c r="D218" s="210"/>
      <c r="E218" s="210"/>
      <c r="F218" s="210"/>
      <c r="G218" s="210"/>
      <c r="H218" s="210"/>
      <c r="I218" s="210"/>
      <c r="J218" s="210"/>
      <c r="K218" s="210"/>
      <c r="L218" s="210"/>
      <c r="M218" s="210"/>
      <c r="N218" s="212"/>
    </row>
    <row r="219" spans="1:14" ht="12.75" customHeight="1" x14ac:dyDescent="0.2">
      <c r="A219" s="198" t="s">
        <v>79</v>
      </c>
      <c r="B219" s="209"/>
      <c r="C219" s="209"/>
      <c r="D219" s="209"/>
      <c r="E219" s="209">
        <v>17521</v>
      </c>
      <c r="F219" s="209">
        <v>25413</v>
      </c>
      <c r="G219" s="209">
        <v>13442</v>
      </c>
      <c r="H219" s="209">
        <v>21381</v>
      </c>
      <c r="I219" s="209">
        <v>26859</v>
      </c>
      <c r="J219" s="209">
        <v>13081</v>
      </c>
      <c r="K219" s="209"/>
      <c r="L219" s="209"/>
      <c r="M219" s="209"/>
      <c r="N219" s="211">
        <f>SUM(B219:M219)</f>
        <v>117697</v>
      </c>
    </row>
    <row r="220" spans="1:14" ht="12.75" customHeight="1" thickBot="1" x14ac:dyDescent="0.25">
      <c r="A220" s="199"/>
      <c r="B220" s="210"/>
      <c r="C220" s="210"/>
      <c r="D220" s="210"/>
      <c r="E220" s="210"/>
      <c r="F220" s="210"/>
      <c r="G220" s="210"/>
      <c r="H220" s="210"/>
      <c r="I220" s="210"/>
      <c r="J220" s="210"/>
      <c r="K220" s="210"/>
      <c r="L220" s="210"/>
      <c r="M220" s="210"/>
      <c r="N220" s="212"/>
    </row>
    <row r="221" spans="1:14" ht="12.75" customHeight="1" x14ac:dyDescent="0.2">
      <c r="A221" s="198" t="s">
        <v>154</v>
      </c>
      <c r="B221" s="209"/>
      <c r="C221" s="209"/>
      <c r="D221" s="209"/>
      <c r="E221" s="209"/>
      <c r="F221" s="209"/>
      <c r="G221" s="209"/>
      <c r="H221" s="209"/>
      <c r="I221" s="209"/>
      <c r="J221" s="209"/>
      <c r="K221" s="209"/>
      <c r="L221" s="209"/>
      <c r="M221" s="209"/>
      <c r="N221" s="211">
        <f t="shared" si="8"/>
        <v>0</v>
      </c>
    </row>
    <row r="222" spans="1:14" ht="12.75" customHeight="1" thickBot="1" x14ac:dyDescent="0.25">
      <c r="A222" s="199"/>
      <c r="B222" s="210"/>
      <c r="C222" s="210"/>
      <c r="D222" s="210"/>
      <c r="E222" s="210"/>
      <c r="F222" s="210"/>
      <c r="G222" s="210"/>
      <c r="H222" s="210"/>
      <c r="I222" s="210"/>
      <c r="J222" s="210"/>
      <c r="K222" s="210"/>
      <c r="L222" s="210"/>
      <c r="M222" s="210"/>
      <c r="N222" s="212"/>
    </row>
    <row r="223" spans="1:14" ht="12.75" customHeight="1" x14ac:dyDescent="0.2">
      <c r="A223" s="198" t="s">
        <v>155</v>
      </c>
      <c r="B223" s="209"/>
      <c r="C223" s="209"/>
      <c r="D223" s="209"/>
      <c r="E223" s="209"/>
      <c r="F223" s="209"/>
      <c r="G223" s="209"/>
      <c r="H223" s="209"/>
      <c r="I223" s="209"/>
      <c r="J223" s="209"/>
      <c r="K223" s="209"/>
      <c r="L223" s="209"/>
      <c r="M223" s="209"/>
      <c r="N223" s="211">
        <f t="shared" si="8"/>
        <v>0</v>
      </c>
    </row>
    <row r="224" spans="1:14" ht="12.75" customHeight="1" thickBot="1" x14ac:dyDescent="0.25">
      <c r="A224" s="199"/>
      <c r="B224" s="210"/>
      <c r="C224" s="210"/>
      <c r="D224" s="210"/>
      <c r="E224" s="210"/>
      <c r="F224" s="210"/>
      <c r="G224" s="210"/>
      <c r="H224" s="210"/>
      <c r="I224" s="210"/>
      <c r="J224" s="210"/>
      <c r="K224" s="210"/>
      <c r="L224" s="210"/>
      <c r="M224" s="210"/>
      <c r="N224" s="212"/>
    </row>
    <row r="225" spans="1:14" ht="12.75" customHeight="1" x14ac:dyDescent="0.2">
      <c r="A225" s="207" t="s">
        <v>134</v>
      </c>
      <c r="B225" s="209"/>
      <c r="C225" s="209">
        <v>150</v>
      </c>
      <c r="D225" s="209"/>
      <c r="E225" s="209"/>
      <c r="F225" s="209"/>
      <c r="G225" s="209"/>
      <c r="H225" s="209"/>
      <c r="I225" s="209"/>
      <c r="J225" s="209"/>
      <c r="K225" s="209"/>
      <c r="L225" s="209"/>
      <c r="M225" s="209"/>
      <c r="N225" s="211">
        <f t="shared" si="8"/>
        <v>150</v>
      </c>
    </row>
    <row r="226" spans="1:14" ht="12.75" customHeight="1" thickBot="1" x14ac:dyDescent="0.25">
      <c r="A226" s="208"/>
      <c r="B226" s="210"/>
      <c r="C226" s="210"/>
      <c r="D226" s="210"/>
      <c r="E226" s="210"/>
      <c r="F226" s="210"/>
      <c r="G226" s="210"/>
      <c r="H226" s="210"/>
      <c r="I226" s="210"/>
      <c r="J226" s="210"/>
      <c r="K226" s="210"/>
      <c r="L226" s="210"/>
      <c r="M226" s="210"/>
      <c r="N226" s="212"/>
    </row>
    <row r="227" spans="1:14" ht="12.75" customHeight="1" x14ac:dyDescent="0.2">
      <c r="A227" s="198" t="s">
        <v>138</v>
      </c>
      <c r="B227" s="209">
        <v>102.8</v>
      </c>
      <c r="C227" s="209">
        <v>693.6</v>
      </c>
      <c r="D227" s="209"/>
      <c r="E227" s="209"/>
      <c r="F227" s="209"/>
      <c r="G227" s="209"/>
      <c r="H227" s="209"/>
      <c r="I227" s="209"/>
      <c r="J227" s="209"/>
      <c r="K227" s="209"/>
      <c r="L227" s="209"/>
      <c r="M227" s="209"/>
      <c r="N227" s="211">
        <f t="shared" si="8"/>
        <v>796.4</v>
      </c>
    </row>
    <row r="228" spans="1:14" ht="12.75" customHeight="1" thickBot="1" x14ac:dyDescent="0.25">
      <c r="A228" s="199"/>
      <c r="B228" s="210"/>
      <c r="C228" s="210"/>
      <c r="D228" s="210"/>
      <c r="E228" s="210"/>
      <c r="F228" s="210"/>
      <c r="G228" s="210"/>
      <c r="H228" s="210"/>
      <c r="I228" s="210"/>
      <c r="J228" s="210"/>
      <c r="K228" s="210"/>
      <c r="L228" s="210"/>
      <c r="M228" s="210"/>
      <c r="N228" s="212"/>
    </row>
    <row r="229" spans="1:14" ht="12.75" customHeight="1" x14ac:dyDescent="0.2">
      <c r="A229" s="198" t="s">
        <v>44</v>
      </c>
      <c r="B229" s="209">
        <v>715</v>
      </c>
      <c r="C229" s="209">
        <v>1101.32</v>
      </c>
      <c r="D229" s="209">
        <v>980.02</v>
      </c>
      <c r="E229" s="209"/>
      <c r="F229" s="209"/>
      <c r="G229" s="209"/>
      <c r="H229" s="209"/>
      <c r="I229" s="209"/>
      <c r="J229" s="209"/>
      <c r="K229" s="209"/>
      <c r="L229" s="209"/>
      <c r="M229" s="209"/>
      <c r="N229" s="211">
        <f t="shared" si="8"/>
        <v>2796.34</v>
      </c>
    </row>
    <row r="230" spans="1:14" ht="12.75" customHeight="1" thickBot="1" x14ac:dyDescent="0.25">
      <c r="A230" s="199"/>
      <c r="B230" s="210"/>
      <c r="C230" s="210"/>
      <c r="D230" s="210"/>
      <c r="E230" s="210"/>
      <c r="F230" s="210"/>
      <c r="G230" s="210"/>
      <c r="H230" s="210"/>
      <c r="I230" s="210"/>
      <c r="J230" s="210"/>
      <c r="K230" s="210"/>
      <c r="L230" s="210"/>
      <c r="M230" s="210"/>
      <c r="N230" s="212"/>
    </row>
    <row r="231" spans="1:14" ht="12.75" customHeight="1" x14ac:dyDescent="0.2">
      <c r="A231" s="198" t="s">
        <v>139</v>
      </c>
      <c r="B231" s="209">
        <v>453.5</v>
      </c>
      <c r="C231" s="209">
        <v>220.5</v>
      </c>
      <c r="D231" s="209">
        <v>400</v>
      </c>
      <c r="E231" s="209"/>
      <c r="F231" s="209"/>
      <c r="G231" s="209"/>
      <c r="H231" s="209"/>
      <c r="I231" s="209"/>
      <c r="J231" s="209"/>
      <c r="K231" s="209"/>
      <c r="L231" s="209"/>
      <c r="M231" s="209"/>
      <c r="N231" s="211">
        <f t="shared" si="8"/>
        <v>1074</v>
      </c>
    </row>
    <row r="232" spans="1:14" ht="12.75" customHeight="1" thickBot="1" x14ac:dyDescent="0.25">
      <c r="A232" s="199"/>
      <c r="B232" s="210"/>
      <c r="C232" s="210"/>
      <c r="D232" s="210"/>
      <c r="E232" s="210"/>
      <c r="F232" s="210"/>
      <c r="G232" s="210"/>
      <c r="H232" s="210"/>
      <c r="I232" s="210"/>
      <c r="J232" s="210"/>
      <c r="K232" s="210"/>
      <c r="L232" s="210"/>
      <c r="M232" s="210"/>
      <c r="N232" s="212"/>
    </row>
    <row r="233" spans="1:14" ht="12.75" customHeight="1" x14ac:dyDescent="0.2">
      <c r="A233" s="207" t="s">
        <v>227</v>
      </c>
      <c r="B233" s="209"/>
      <c r="C233" s="209"/>
      <c r="D233" s="209"/>
      <c r="E233" s="209"/>
      <c r="F233" s="209"/>
      <c r="G233" s="209"/>
      <c r="H233" s="209"/>
      <c r="I233" s="209"/>
      <c r="J233" s="209"/>
      <c r="K233" s="209"/>
      <c r="L233" s="209"/>
      <c r="M233" s="209"/>
      <c r="N233" s="211">
        <f t="shared" si="8"/>
        <v>0</v>
      </c>
    </row>
    <row r="234" spans="1:14" ht="12.75" customHeight="1" thickBot="1" x14ac:dyDescent="0.25">
      <c r="A234" s="208"/>
      <c r="B234" s="210"/>
      <c r="C234" s="210"/>
      <c r="D234" s="210"/>
      <c r="E234" s="210"/>
      <c r="F234" s="210"/>
      <c r="G234" s="210"/>
      <c r="H234" s="210"/>
      <c r="I234" s="210"/>
      <c r="J234" s="210"/>
      <c r="K234" s="210"/>
      <c r="L234" s="210"/>
      <c r="M234" s="210"/>
      <c r="N234" s="212"/>
    </row>
    <row r="235" spans="1:14" ht="12.75" customHeight="1" x14ac:dyDescent="0.2">
      <c r="A235" s="207" t="s">
        <v>228</v>
      </c>
      <c r="B235" s="209"/>
      <c r="C235" s="209">
        <v>8</v>
      </c>
      <c r="D235" s="209"/>
      <c r="E235" s="209"/>
      <c r="F235" s="209"/>
      <c r="G235" s="209"/>
      <c r="H235" s="209"/>
      <c r="I235" s="209"/>
      <c r="J235" s="209"/>
      <c r="K235" s="209"/>
      <c r="L235" s="209"/>
      <c r="M235" s="209"/>
      <c r="N235" s="211">
        <f t="shared" si="8"/>
        <v>8</v>
      </c>
    </row>
    <row r="236" spans="1:14" ht="12.75" customHeight="1" thickBot="1" x14ac:dyDescent="0.25">
      <c r="A236" s="208"/>
      <c r="B236" s="210"/>
      <c r="C236" s="210"/>
      <c r="D236" s="210"/>
      <c r="E236" s="210"/>
      <c r="F236" s="210"/>
      <c r="G236" s="210"/>
      <c r="H236" s="210"/>
      <c r="I236" s="210"/>
      <c r="J236" s="210"/>
      <c r="K236" s="210"/>
      <c r="L236" s="210"/>
      <c r="M236" s="210"/>
      <c r="N236" s="212"/>
    </row>
    <row r="237" spans="1:14" ht="12.75" customHeight="1" x14ac:dyDescent="0.2">
      <c r="A237" s="205" t="s">
        <v>13</v>
      </c>
      <c r="B237" s="194">
        <f t="shared" ref="B237:H237" si="9">SUM(B173:B235)</f>
        <v>78440.27</v>
      </c>
      <c r="C237" s="194">
        <f t="shared" si="9"/>
        <v>64420.859999999993</v>
      </c>
      <c r="D237" s="194">
        <f t="shared" si="9"/>
        <v>81491.099999999991</v>
      </c>
      <c r="E237" s="194">
        <f t="shared" si="9"/>
        <v>100406</v>
      </c>
      <c r="F237" s="194">
        <f t="shared" si="9"/>
        <v>109050</v>
      </c>
      <c r="G237" s="194">
        <f t="shared" si="9"/>
        <v>94047</v>
      </c>
      <c r="H237" s="194">
        <f t="shared" si="9"/>
        <v>112906</v>
      </c>
      <c r="I237" s="194">
        <f>SUM(I173:I235)</f>
        <v>108070</v>
      </c>
      <c r="J237" s="194">
        <f>SUM(J173:J235)</f>
        <v>96214</v>
      </c>
      <c r="K237" s="194">
        <f>SUM(K173:K235)</f>
        <v>77080</v>
      </c>
      <c r="L237" s="194">
        <f>SUM(L173:L235)</f>
        <v>63272</v>
      </c>
      <c r="M237" s="194">
        <f>SUM(M173:M235)</f>
        <v>54510</v>
      </c>
      <c r="N237" s="194">
        <f>SUM(B237:M237)</f>
        <v>1039907.23</v>
      </c>
    </row>
    <row r="238" spans="1:14" ht="12.75" customHeight="1" thickBot="1" x14ac:dyDescent="0.25">
      <c r="A238" s="206"/>
      <c r="B238" s="195"/>
      <c r="C238" s="195"/>
      <c r="D238" s="195"/>
      <c r="E238" s="195"/>
      <c r="F238" s="195"/>
      <c r="G238" s="195"/>
      <c r="H238" s="195"/>
      <c r="I238" s="195"/>
      <c r="J238" s="195"/>
      <c r="K238" s="195"/>
      <c r="L238" s="195"/>
      <c r="M238" s="195"/>
      <c r="N238" s="195"/>
    </row>
    <row r="241" spans="1:14" ht="12.75" customHeight="1" x14ac:dyDescent="0.2">
      <c r="C241" s="5"/>
    </row>
    <row r="242" spans="1:14" s="10" customFormat="1" ht="24.95" customHeight="1" x14ac:dyDescent="0.2">
      <c r="A242" s="204" t="s">
        <v>170</v>
      </c>
      <c r="B242" s="204"/>
      <c r="C242" s="204"/>
      <c r="D242" s="204"/>
      <c r="E242" s="204"/>
      <c r="F242" s="204"/>
      <c r="G242" s="204"/>
      <c r="H242" s="204"/>
      <c r="I242" s="204"/>
      <c r="J242" s="204"/>
      <c r="K242" s="204"/>
      <c r="L242" s="204"/>
      <c r="M242" s="204"/>
      <c r="N242" s="204"/>
    </row>
    <row r="243" spans="1:14" ht="12.75" customHeight="1" thickBot="1" x14ac:dyDescent="0.25">
      <c r="A243" s="20"/>
      <c r="F243" s="4"/>
    </row>
    <row r="244" spans="1:14" ht="12.75" customHeight="1" x14ac:dyDescent="0.2">
      <c r="A244" s="198"/>
      <c r="B244" s="198" t="s">
        <v>1</v>
      </c>
      <c r="C244" s="198" t="s">
        <v>2</v>
      </c>
      <c r="D244" s="198" t="s">
        <v>3</v>
      </c>
      <c r="E244" s="198" t="s">
        <v>4</v>
      </c>
      <c r="F244" s="198" t="s">
        <v>5</v>
      </c>
      <c r="G244" s="198" t="s">
        <v>6</v>
      </c>
      <c r="H244" s="198" t="s">
        <v>7</v>
      </c>
      <c r="I244" s="198" t="s">
        <v>8</v>
      </c>
      <c r="J244" s="198" t="s">
        <v>9</v>
      </c>
      <c r="K244" s="198" t="s">
        <v>10</v>
      </c>
      <c r="L244" s="198" t="s">
        <v>11</v>
      </c>
      <c r="M244" s="198" t="s">
        <v>12</v>
      </c>
      <c r="N244" s="196" t="s">
        <v>13</v>
      </c>
    </row>
    <row r="245" spans="1:14" ht="12.75" customHeight="1" thickBot="1" x14ac:dyDescent="0.25">
      <c r="A245" s="199"/>
      <c r="B245" s="199"/>
      <c r="C245" s="199"/>
      <c r="D245" s="199"/>
      <c r="E245" s="199"/>
      <c r="F245" s="199"/>
      <c r="G245" s="199"/>
      <c r="H245" s="199"/>
      <c r="I245" s="199"/>
      <c r="J245" s="199"/>
      <c r="K245" s="199"/>
      <c r="L245" s="199"/>
      <c r="M245" s="199"/>
      <c r="N245" s="197"/>
    </row>
    <row r="246" spans="1:14" ht="12.75" customHeight="1" x14ac:dyDescent="0.2">
      <c r="A246" s="207" t="s">
        <v>82</v>
      </c>
      <c r="B246" s="209">
        <v>23746</v>
      </c>
      <c r="C246" s="209">
        <v>8643</v>
      </c>
      <c r="D246" s="209">
        <v>24242</v>
      </c>
      <c r="E246" s="209">
        <v>29851</v>
      </c>
      <c r="F246" s="209">
        <v>64007</v>
      </c>
      <c r="G246" s="209">
        <v>55608</v>
      </c>
      <c r="H246" s="209">
        <v>42521</v>
      </c>
      <c r="I246" s="209">
        <v>39323</v>
      </c>
      <c r="J246" s="209">
        <v>38149</v>
      </c>
      <c r="K246" s="209">
        <v>33573</v>
      </c>
      <c r="L246" s="209">
        <v>31593</v>
      </c>
      <c r="M246" s="209">
        <v>23597</v>
      </c>
      <c r="N246" s="211">
        <f>SUM(B246:M246)</f>
        <v>414853</v>
      </c>
    </row>
    <row r="247" spans="1:14" ht="12.75" customHeight="1" thickBot="1" x14ac:dyDescent="0.25">
      <c r="A247" s="208"/>
      <c r="B247" s="210"/>
      <c r="C247" s="210"/>
      <c r="D247" s="210"/>
      <c r="E247" s="210"/>
      <c r="F247" s="210"/>
      <c r="G247" s="210"/>
      <c r="H247" s="210"/>
      <c r="I247" s="210"/>
      <c r="J247" s="210"/>
      <c r="K247" s="210"/>
      <c r="L247" s="210"/>
      <c r="M247" s="210"/>
      <c r="N247" s="212"/>
    </row>
    <row r="248" spans="1:14" ht="12.75" customHeight="1" x14ac:dyDescent="0.2">
      <c r="A248" s="198" t="s">
        <v>33</v>
      </c>
      <c r="B248" s="209">
        <v>13790</v>
      </c>
      <c r="C248" s="209">
        <v>8733</v>
      </c>
      <c r="D248" s="209">
        <v>9720</v>
      </c>
      <c r="E248" s="209">
        <v>10131</v>
      </c>
      <c r="F248" s="209">
        <v>8861</v>
      </c>
      <c r="G248" s="209">
        <v>18589</v>
      </c>
      <c r="H248" s="209">
        <v>22954</v>
      </c>
      <c r="I248" s="209">
        <v>19471</v>
      </c>
      <c r="J248" s="209">
        <v>23640</v>
      </c>
      <c r="K248" s="209">
        <v>22978</v>
      </c>
      <c r="L248" s="209">
        <v>17671</v>
      </c>
      <c r="M248" s="209">
        <v>11845</v>
      </c>
      <c r="N248" s="211">
        <f t="shared" ref="N248:N264" si="10">SUM(B248:M248)</f>
        <v>188383</v>
      </c>
    </row>
    <row r="249" spans="1:14" ht="12.75" customHeight="1" thickBot="1" x14ac:dyDescent="0.25">
      <c r="A249" s="199"/>
      <c r="B249" s="210"/>
      <c r="C249" s="210"/>
      <c r="D249" s="210"/>
      <c r="E249" s="210"/>
      <c r="F249" s="210"/>
      <c r="G249" s="210"/>
      <c r="H249" s="210"/>
      <c r="I249" s="210"/>
      <c r="J249" s="210"/>
      <c r="K249" s="210"/>
      <c r="L249" s="210"/>
      <c r="M249" s="210"/>
      <c r="N249" s="212"/>
    </row>
    <row r="250" spans="1:14" ht="12.75" customHeight="1" x14ac:dyDescent="0.2">
      <c r="A250" s="207" t="s">
        <v>143</v>
      </c>
      <c r="B250" s="209"/>
      <c r="C250" s="209"/>
      <c r="D250" s="209">
        <v>120</v>
      </c>
      <c r="E250" s="209"/>
      <c r="F250" s="209"/>
      <c r="G250" s="209"/>
      <c r="H250" s="209"/>
      <c r="I250" s="209"/>
      <c r="J250" s="209"/>
      <c r="K250" s="209"/>
      <c r="L250" s="209"/>
      <c r="M250" s="209"/>
      <c r="N250" s="211">
        <f t="shared" si="10"/>
        <v>120</v>
      </c>
    </row>
    <row r="251" spans="1:14" ht="12.75" customHeight="1" thickBot="1" x14ac:dyDescent="0.25">
      <c r="A251" s="208"/>
      <c r="B251" s="210"/>
      <c r="C251" s="210"/>
      <c r="D251" s="210"/>
      <c r="E251" s="210"/>
      <c r="F251" s="210"/>
      <c r="G251" s="210"/>
      <c r="H251" s="210"/>
      <c r="I251" s="210"/>
      <c r="J251" s="210"/>
      <c r="K251" s="210"/>
      <c r="L251" s="210"/>
      <c r="M251" s="210"/>
      <c r="N251" s="212"/>
    </row>
    <row r="252" spans="1:14" ht="12.75" customHeight="1" x14ac:dyDescent="0.2">
      <c r="A252" s="207" t="s">
        <v>83</v>
      </c>
      <c r="B252" s="209">
        <v>23876</v>
      </c>
      <c r="C252" s="209">
        <v>13833</v>
      </c>
      <c r="D252" s="209">
        <v>18737</v>
      </c>
      <c r="E252" s="209">
        <v>21329</v>
      </c>
      <c r="F252" s="209">
        <v>20550</v>
      </c>
      <c r="G252" s="209">
        <v>15180</v>
      </c>
      <c r="H252" s="209">
        <v>14340</v>
      </c>
      <c r="I252" s="209">
        <v>20137</v>
      </c>
      <c r="J252" s="209">
        <v>20374</v>
      </c>
      <c r="K252" s="209">
        <v>19783</v>
      </c>
      <c r="L252" s="209">
        <v>16418</v>
      </c>
      <c r="M252" s="209">
        <v>18876</v>
      </c>
      <c r="N252" s="211">
        <f t="shared" si="10"/>
        <v>223433</v>
      </c>
    </row>
    <row r="253" spans="1:14" ht="12.75" customHeight="1" thickBot="1" x14ac:dyDescent="0.25">
      <c r="A253" s="208"/>
      <c r="B253" s="210"/>
      <c r="C253" s="210"/>
      <c r="D253" s="210"/>
      <c r="E253" s="210"/>
      <c r="F253" s="210"/>
      <c r="G253" s="210"/>
      <c r="H253" s="210"/>
      <c r="I253" s="210"/>
      <c r="J253" s="210"/>
      <c r="K253" s="210"/>
      <c r="L253" s="210"/>
      <c r="M253" s="210"/>
      <c r="N253" s="212"/>
    </row>
    <row r="254" spans="1:14" ht="12.75" customHeight="1" x14ac:dyDescent="0.2">
      <c r="A254" s="198" t="s">
        <v>86</v>
      </c>
      <c r="B254" s="209">
        <v>660</v>
      </c>
      <c r="C254" s="209">
        <v>990</v>
      </c>
      <c r="D254" s="209">
        <v>660</v>
      </c>
      <c r="E254" s="209">
        <v>990</v>
      </c>
      <c r="F254" s="209">
        <v>990</v>
      </c>
      <c r="G254" s="209">
        <v>990</v>
      </c>
      <c r="H254" s="209">
        <v>990</v>
      </c>
      <c r="I254" s="209">
        <v>990</v>
      </c>
      <c r="J254" s="209">
        <v>660</v>
      </c>
      <c r="K254" s="209">
        <v>1260</v>
      </c>
      <c r="L254" s="209">
        <v>1320</v>
      </c>
      <c r="M254" s="209">
        <v>660</v>
      </c>
      <c r="N254" s="211">
        <f t="shared" si="10"/>
        <v>11160</v>
      </c>
    </row>
    <row r="255" spans="1:14" ht="12.75" customHeight="1" thickBot="1" x14ac:dyDescent="0.25">
      <c r="A255" s="199"/>
      <c r="B255" s="210"/>
      <c r="C255" s="210"/>
      <c r="D255" s="210"/>
      <c r="E255" s="210"/>
      <c r="F255" s="210"/>
      <c r="G255" s="210"/>
      <c r="H255" s="210"/>
      <c r="I255" s="210"/>
      <c r="J255" s="210"/>
      <c r="K255" s="210"/>
      <c r="L255" s="210"/>
      <c r="M255" s="210"/>
      <c r="N255" s="212"/>
    </row>
    <row r="256" spans="1:14" ht="12.75" customHeight="1" x14ac:dyDescent="0.2">
      <c r="A256" s="198" t="s">
        <v>85</v>
      </c>
      <c r="B256" s="209">
        <v>4040</v>
      </c>
      <c r="C256" s="209">
        <v>6960</v>
      </c>
      <c r="D256" s="209">
        <v>5810</v>
      </c>
      <c r="E256" s="209">
        <v>8160</v>
      </c>
      <c r="F256" s="209">
        <v>6238</v>
      </c>
      <c r="G256" s="209">
        <v>3780</v>
      </c>
      <c r="H256" s="209">
        <v>1964</v>
      </c>
      <c r="I256" s="209">
        <v>2260</v>
      </c>
      <c r="J256" s="209">
        <v>3840</v>
      </c>
      <c r="K256" s="209">
        <v>4900</v>
      </c>
      <c r="L256" s="209">
        <v>4678</v>
      </c>
      <c r="M256" s="209">
        <v>3420</v>
      </c>
      <c r="N256" s="211">
        <f t="shared" si="10"/>
        <v>56050</v>
      </c>
    </row>
    <row r="257" spans="1:14" ht="12.75" customHeight="1" thickBot="1" x14ac:dyDescent="0.25">
      <c r="A257" s="199"/>
      <c r="B257" s="210"/>
      <c r="C257" s="210"/>
      <c r="D257" s="210"/>
      <c r="E257" s="210"/>
      <c r="F257" s="210"/>
      <c r="G257" s="210"/>
      <c r="H257" s="210"/>
      <c r="I257" s="210"/>
      <c r="J257" s="210"/>
      <c r="K257" s="210"/>
      <c r="L257" s="210"/>
      <c r="M257" s="210"/>
      <c r="N257" s="212"/>
    </row>
    <row r="258" spans="1:14" ht="12.75" customHeight="1" x14ac:dyDescent="0.2">
      <c r="A258" s="198" t="s">
        <v>44</v>
      </c>
      <c r="B258" s="209">
        <v>20963</v>
      </c>
      <c r="C258" s="209">
        <v>18204</v>
      </c>
      <c r="D258" s="209">
        <v>15918</v>
      </c>
      <c r="E258" s="209">
        <v>15072</v>
      </c>
      <c r="F258" s="209">
        <v>22196</v>
      </c>
      <c r="G258" s="209">
        <v>25549</v>
      </c>
      <c r="H258" s="209">
        <v>22536</v>
      </c>
      <c r="I258" s="209">
        <v>23373</v>
      </c>
      <c r="J258" s="209">
        <v>22946</v>
      </c>
      <c r="K258" s="209">
        <v>26569</v>
      </c>
      <c r="L258" s="209">
        <v>26630</v>
      </c>
      <c r="M258" s="209">
        <v>18153</v>
      </c>
      <c r="N258" s="211">
        <f t="shared" si="10"/>
        <v>258109</v>
      </c>
    </row>
    <row r="259" spans="1:14" ht="12.75" customHeight="1" thickBot="1" x14ac:dyDescent="0.25">
      <c r="A259" s="199"/>
      <c r="B259" s="210"/>
      <c r="C259" s="210"/>
      <c r="D259" s="210"/>
      <c r="E259" s="210"/>
      <c r="F259" s="210"/>
      <c r="G259" s="210"/>
      <c r="H259" s="210"/>
      <c r="I259" s="210"/>
      <c r="J259" s="210"/>
      <c r="K259" s="210"/>
      <c r="L259" s="210"/>
      <c r="M259" s="210"/>
      <c r="N259" s="212"/>
    </row>
    <row r="260" spans="1:14" ht="12.75" customHeight="1" x14ac:dyDescent="0.2">
      <c r="A260" s="207" t="s">
        <v>84</v>
      </c>
      <c r="B260" s="209">
        <v>25222</v>
      </c>
      <c r="C260" s="209">
        <v>28930</v>
      </c>
      <c r="D260" s="209">
        <v>25157</v>
      </c>
      <c r="E260" s="209">
        <v>27749</v>
      </c>
      <c r="F260" s="209">
        <v>27619</v>
      </c>
      <c r="G260" s="209">
        <v>26844</v>
      </c>
      <c r="H260" s="209">
        <v>26101</v>
      </c>
      <c r="I260" s="209">
        <v>25010</v>
      </c>
      <c r="J260" s="209">
        <v>26611</v>
      </c>
      <c r="K260" s="209">
        <v>26539</v>
      </c>
      <c r="L260" s="209">
        <v>23908</v>
      </c>
      <c r="M260" s="209">
        <v>23472</v>
      </c>
      <c r="N260" s="211">
        <f t="shared" si="10"/>
        <v>313162</v>
      </c>
    </row>
    <row r="261" spans="1:14" ht="12.75" customHeight="1" thickBot="1" x14ac:dyDescent="0.25">
      <c r="A261" s="208"/>
      <c r="B261" s="210"/>
      <c r="C261" s="210"/>
      <c r="D261" s="210"/>
      <c r="E261" s="210"/>
      <c r="F261" s="210"/>
      <c r="G261" s="210"/>
      <c r="H261" s="210"/>
      <c r="I261" s="210"/>
      <c r="J261" s="210"/>
      <c r="K261" s="210"/>
      <c r="L261" s="210"/>
      <c r="M261" s="210"/>
      <c r="N261" s="212"/>
    </row>
    <row r="262" spans="1:14" ht="12.75" customHeight="1" x14ac:dyDescent="0.2">
      <c r="A262" s="198" t="s">
        <v>89</v>
      </c>
      <c r="B262" s="209">
        <v>9734</v>
      </c>
      <c r="C262" s="209">
        <v>10062</v>
      </c>
      <c r="D262" s="209">
        <v>16667</v>
      </c>
      <c r="E262" s="209">
        <v>20764</v>
      </c>
      <c r="F262" s="209">
        <v>19958</v>
      </c>
      <c r="G262" s="209">
        <v>16253</v>
      </c>
      <c r="H262" s="209">
        <v>22652</v>
      </c>
      <c r="I262" s="209">
        <v>21914</v>
      </c>
      <c r="J262" s="209">
        <v>17426</v>
      </c>
      <c r="K262" s="209">
        <v>10746</v>
      </c>
      <c r="L262" s="209">
        <v>10825</v>
      </c>
      <c r="M262" s="209">
        <v>11119</v>
      </c>
      <c r="N262" s="211">
        <f t="shared" si="10"/>
        <v>188120</v>
      </c>
    </row>
    <row r="263" spans="1:14" ht="12.75" customHeight="1" thickBot="1" x14ac:dyDescent="0.25">
      <c r="A263" s="199"/>
      <c r="B263" s="210"/>
      <c r="C263" s="210"/>
      <c r="D263" s="210"/>
      <c r="E263" s="210"/>
      <c r="F263" s="210"/>
      <c r="G263" s="210"/>
      <c r="H263" s="210"/>
      <c r="I263" s="210"/>
      <c r="J263" s="210"/>
      <c r="K263" s="210"/>
      <c r="L263" s="210"/>
      <c r="M263" s="210"/>
      <c r="N263" s="212"/>
    </row>
    <row r="264" spans="1:14" ht="12.75" customHeight="1" x14ac:dyDescent="0.2">
      <c r="A264" s="198" t="s">
        <v>144</v>
      </c>
      <c r="B264" s="209"/>
      <c r="C264" s="209"/>
      <c r="D264" s="209"/>
      <c r="E264" s="209"/>
      <c r="F264" s="209"/>
      <c r="G264" s="209"/>
      <c r="H264" s="209"/>
      <c r="I264" s="209"/>
      <c r="J264" s="209"/>
      <c r="K264" s="209"/>
      <c r="L264" s="209"/>
      <c r="M264" s="209"/>
      <c r="N264" s="211">
        <f t="shared" si="10"/>
        <v>0</v>
      </c>
    </row>
    <row r="265" spans="1:14" ht="12.75" customHeight="1" thickBot="1" x14ac:dyDescent="0.25">
      <c r="A265" s="199"/>
      <c r="B265" s="210"/>
      <c r="C265" s="210"/>
      <c r="D265" s="210"/>
      <c r="E265" s="210"/>
      <c r="F265" s="210"/>
      <c r="G265" s="210"/>
      <c r="H265" s="210"/>
      <c r="I265" s="210"/>
      <c r="J265" s="210"/>
      <c r="K265" s="210"/>
      <c r="L265" s="210"/>
      <c r="M265" s="210"/>
      <c r="N265" s="212"/>
    </row>
    <row r="266" spans="1:14" ht="12.75" customHeight="1" x14ac:dyDescent="0.2">
      <c r="A266" s="205" t="s">
        <v>13</v>
      </c>
      <c r="B266" s="194">
        <f t="shared" ref="B266:M266" si="11">SUM(B246:B264)</f>
        <v>122031</v>
      </c>
      <c r="C266" s="194">
        <f t="shared" si="11"/>
        <v>96355</v>
      </c>
      <c r="D266" s="194">
        <f t="shared" si="11"/>
        <v>117031</v>
      </c>
      <c r="E266" s="194">
        <f t="shared" si="11"/>
        <v>134046</v>
      </c>
      <c r="F266" s="194">
        <f t="shared" si="11"/>
        <v>170419</v>
      </c>
      <c r="G266" s="194">
        <f t="shared" si="11"/>
        <v>162793</v>
      </c>
      <c r="H266" s="194">
        <f t="shared" si="11"/>
        <v>154058</v>
      </c>
      <c r="I266" s="194">
        <f t="shared" si="11"/>
        <v>152478</v>
      </c>
      <c r="J266" s="194">
        <f t="shared" si="11"/>
        <v>153646</v>
      </c>
      <c r="K266" s="194">
        <f t="shared" si="11"/>
        <v>146348</v>
      </c>
      <c r="L266" s="194">
        <f t="shared" si="11"/>
        <v>133043</v>
      </c>
      <c r="M266" s="194">
        <f t="shared" si="11"/>
        <v>111142</v>
      </c>
      <c r="N266" s="194">
        <f>SUM(B266:M266)</f>
        <v>1653390</v>
      </c>
    </row>
    <row r="267" spans="1:14" ht="12.75" customHeight="1" thickBot="1" x14ac:dyDescent="0.25">
      <c r="A267" s="206"/>
      <c r="B267" s="195"/>
      <c r="C267" s="195"/>
      <c r="D267" s="195"/>
      <c r="E267" s="195"/>
      <c r="F267" s="195"/>
      <c r="G267" s="195"/>
      <c r="H267" s="195"/>
      <c r="I267" s="195"/>
      <c r="J267" s="195"/>
      <c r="K267" s="195"/>
      <c r="L267" s="195"/>
      <c r="M267" s="195"/>
      <c r="N267" s="195"/>
    </row>
    <row r="271" spans="1:14" s="10" customFormat="1" ht="24.95" customHeight="1" x14ac:dyDescent="0.2">
      <c r="A271" s="204" t="s">
        <v>194</v>
      </c>
      <c r="B271" s="204"/>
      <c r="C271" s="204"/>
      <c r="D271" s="204"/>
      <c r="E271" s="204"/>
      <c r="F271" s="204"/>
      <c r="G271" s="204"/>
      <c r="H271" s="204"/>
      <c r="I271" s="204"/>
      <c r="J271" s="204"/>
      <c r="K271" s="204"/>
      <c r="L271" s="204"/>
      <c r="M271" s="204"/>
      <c r="N271" s="204"/>
    </row>
    <row r="272" spans="1:14" ht="12.75" customHeight="1" thickBot="1" x14ac:dyDescent="0.25"/>
    <row r="273" spans="1:14" ht="12.75" customHeight="1" x14ac:dyDescent="0.2">
      <c r="A273" s="198"/>
      <c r="B273" s="198" t="s">
        <v>1</v>
      </c>
      <c r="C273" s="198" t="s">
        <v>2</v>
      </c>
      <c r="D273" s="198" t="s">
        <v>3</v>
      </c>
      <c r="E273" s="198" t="s">
        <v>4</v>
      </c>
      <c r="F273" s="198" t="s">
        <v>5</v>
      </c>
      <c r="G273" s="198" t="s">
        <v>6</v>
      </c>
      <c r="H273" s="198" t="s">
        <v>7</v>
      </c>
      <c r="I273" s="198" t="s">
        <v>8</v>
      </c>
      <c r="J273" s="198" t="s">
        <v>9</v>
      </c>
      <c r="K273" s="198" t="s">
        <v>10</v>
      </c>
      <c r="L273" s="198" t="s">
        <v>11</v>
      </c>
      <c r="M273" s="198" t="s">
        <v>12</v>
      </c>
      <c r="N273" s="196" t="s">
        <v>13</v>
      </c>
    </row>
    <row r="274" spans="1:14" ht="12.75" customHeight="1" thickBot="1" x14ac:dyDescent="0.25">
      <c r="A274" s="199"/>
      <c r="B274" s="199"/>
      <c r="C274" s="199"/>
      <c r="D274" s="199"/>
      <c r="E274" s="199"/>
      <c r="F274" s="199"/>
      <c r="G274" s="199"/>
      <c r="H274" s="199"/>
      <c r="I274" s="199"/>
      <c r="J274" s="199"/>
      <c r="K274" s="199"/>
      <c r="L274" s="199"/>
      <c r="M274" s="199"/>
      <c r="N274" s="197"/>
    </row>
    <row r="275" spans="1:14" ht="12.75" customHeight="1" x14ac:dyDescent="0.2">
      <c r="A275" s="205" t="s">
        <v>13</v>
      </c>
      <c r="B275" s="194">
        <v>276</v>
      </c>
      <c r="C275" s="194">
        <v>176</v>
      </c>
      <c r="D275" s="194">
        <v>214</v>
      </c>
      <c r="E275" s="194">
        <v>169</v>
      </c>
      <c r="F275" s="194">
        <v>294</v>
      </c>
      <c r="G275" s="194">
        <v>663</v>
      </c>
      <c r="H275" s="194">
        <v>418</v>
      </c>
      <c r="I275" s="194">
        <v>287</v>
      </c>
      <c r="J275" s="194">
        <v>363</v>
      </c>
      <c r="K275" s="194">
        <v>378</v>
      </c>
      <c r="L275" s="194">
        <v>567</v>
      </c>
      <c r="M275" s="194">
        <v>321</v>
      </c>
      <c r="N275" s="194">
        <f>SUM(B275:M275)</f>
        <v>4126</v>
      </c>
    </row>
    <row r="276" spans="1:14" ht="12.75" customHeight="1" thickBot="1" x14ac:dyDescent="0.25">
      <c r="A276" s="206"/>
      <c r="B276" s="195"/>
      <c r="C276" s="195"/>
      <c r="D276" s="195"/>
      <c r="E276" s="195"/>
      <c r="F276" s="195"/>
      <c r="G276" s="195"/>
      <c r="H276" s="195"/>
      <c r="I276" s="195"/>
      <c r="J276" s="195"/>
      <c r="K276" s="195"/>
      <c r="L276" s="195"/>
      <c r="M276" s="195"/>
      <c r="N276" s="195"/>
    </row>
  </sheetData>
  <mergeCells count="1639">
    <mergeCell ref="N55:N56"/>
    <mergeCell ref="N53:N54"/>
    <mergeCell ref="B55:B56"/>
    <mergeCell ref="C55:C56"/>
    <mergeCell ref="D55:D56"/>
    <mergeCell ref="E55:E56"/>
    <mergeCell ref="F55:F56"/>
    <mergeCell ref="G55:G56"/>
    <mergeCell ref="H55:H56"/>
    <mergeCell ref="B57:B58"/>
    <mergeCell ref="C57:C58"/>
    <mergeCell ref="D57:D58"/>
    <mergeCell ref="E57:E58"/>
    <mergeCell ref="K55:K56"/>
    <mergeCell ref="L55:L56"/>
    <mergeCell ref="I55:I56"/>
    <mergeCell ref="J55:J56"/>
    <mergeCell ref="N57:N58"/>
    <mergeCell ref="J57:J58"/>
    <mergeCell ref="K57:K58"/>
    <mergeCell ref="L57:L58"/>
    <mergeCell ref="M57:M58"/>
    <mergeCell ref="F57:F58"/>
    <mergeCell ref="G57:G58"/>
    <mergeCell ref="H57:H58"/>
    <mergeCell ref="I57:I58"/>
    <mergeCell ref="N51:N52"/>
    <mergeCell ref="N49:N50"/>
    <mergeCell ref="B51:B52"/>
    <mergeCell ref="C51:C52"/>
    <mergeCell ref="D51:D52"/>
    <mergeCell ref="E51:E52"/>
    <mergeCell ref="F51:F52"/>
    <mergeCell ref="G51:G52"/>
    <mergeCell ref="H51:H52"/>
    <mergeCell ref="B53:B54"/>
    <mergeCell ref="C53:C54"/>
    <mergeCell ref="D53:D54"/>
    <mergeCell ref="E53:E54"/>
    <mergeCell ref="K51:K52"/>
    <mergeCell ref="L51:L52"/>
    <mergeCell ref="I51:I52"/>
    <mergeCell ref="J51:J52"/>
    <mergeCell ref="J53:J54"/>
    <mergeCell ref="K53:K54"/>
    <mergeCell ref="L53:L54"/>
    <mergeCell ref="M53:M54"/>
    <mergeCell ref="F53:F54"/>
    <mergeCell ref="G53:G54"/>
    <mergeCell ref="H53:H54"/>
    <mergeCell ref="I53:I54"/>
    <mergeCell ref="N47:N48"/>
    <mergeCell ref="N45:N46"/>
    <mergeCell ref="B47:B48"/>
    <mergeCell ref="C47:C48"/>
    <mergeCell ref="D47:D48"/>
    <mergeCell ref="E47:E48"/>
    <mergeCell ref="F47:F48"/>
    <mergeCell ref="G47:G48"/>
    <mergeCell ref="H47:H48"/>
    <mergeCell ref="B49:B50"/>
    <mergeCell ref="C49:C50"/>
    <mergeCell ref="D49:D50"/>
    <mergeCell ref="E49:E50"/>
    <mergeCell ref="K47:K48"/>
    <mergeCell ref="L47:L48"/>
    <mergeCell ref="I47:I48"/>
    <mergeCell ref="J47:J48"/>
    <mergeCell ref="J49:J50"/>
    <mergeCell ref="K49:K50"/>
    <mergeCell ref="L49:L50"/>
    <mergeCell ref="M49:M50"/>
    <mergeCell ref="F49:F50"/>
    <mergeCell ref="G49:G50"/>
    <mergeCell ref="H49:H50"/>
    <mergeCell ref="I49:I50"/>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N39:N40"/>
    <mergeCell ref="N37:N38"/>
    <mergeCell ref="B39:B40"/>
    <mergeCell ref="C39:C40"/>
    <mergeCell ref="D39:D40"/>
    <mergeCell ref="E39:E40"/>
    <mergeCell ref="F39:F40"/>
    <mergeCell ref="G39:G40"/>
    <mergeCell ref="H39:H40"/>
    <mergeCell ref="B41:B42"/>
    <mergeCell ref="C41:C42"/>
    <mergeCell ref="D41:D42"/>
    <mergeCell ref="E41:E42"/>
    <mergeCell ref="K39:K40"/>
    <mergeCell ref="L39:L40"/>
    <mergeCell ref="I39:I40"/>
    <mergeCell ref="J39:J40"/>
    <mergeCell ref="J41:J42"/>
    <mergeCell ref="K41:K42"/>
    <mergeCell ref="L41:L42"/>
    <mergeCell ref="M41:M42"/>
    <mergeCell ref="F41:F42"/>
    <mergeCell ref="G41:G42"/>
    <mergeCell ref="H41:H42"/>
    <mergeCell ref="I41:I42"/>
    <mergeCell ref="N35:N36"/>
    <mergeCell ref="N33:N34"/>
    <mergeCell ref="B35:B36"/>
    <mergeCell ref="C35:C36"/>
    <mergeCell ref="D35:D36"/>
    <mergeCell ref="E35:E36"/>
    <mergeCell ref="F35:F36"/>
    <mergeCell ref="G35:G36"/>
    <mergeCell ref="H35:H36"/>
    <mergeCell ref="B37:B38"/>
    <mergeCell ref="C37:C38"/>
    <mergeCell ref="D37:D38"/>
    <mergeCell ref="E37:E38"/>
    <mergeCell ref="K35:K36"/>
    <mergeCell ref="L35:L36"/>
    <mergeCell ref="I35:I36"/>
    <mergeCell ref="J35:J36"/>
    <mergeCell ref="J37:J38"/>
    <mergeCell ref="K37:K38"/>
    <mergeCell ref="L37:L38"/>
    <mergeCell ref="M37:M38"/>
    <mergeCell ref="F37:F38"/>
    <mergeCell ref="G37:G38"/>
    <mergeCell ref="H37:H38"/>
    <mergeCell ref="I37:I38"/>
    <mergeCell ref="N31:N32"/>
    <mergeCell ref="N29:N30"/>
    <mergeCell ref="B31:B32"/>
    <mergeCell ref="C31:C32"/>
    <mergeCell ref="D31:D32"/>
    <mergeCell ref="E31:E32"/>
    <mergeCell ref="F31:F32"/>
    <mergeCell ref="G31:G32"/>
    <mergeCell ref="H31:H32"/>
    <mergeCell ref="B33:B34"/>
    <mergeCell ref="C33:C34"/>
    <mergeCell ref="D33:D34"/>
    <mergeCell ref="E33:E34"/>
    <mergeCell ref="K31:K32"/>
    <mergeCell ref="L31:L32"/>
    <mergeCell ref="I31:I32"/>
    <mergeCell ref="J31:J32"/>
    <mergeCell ref="J33:J34"/>
    <mergeCell ref="K33:K34"/>
    <mergeCell ref="L33:L34"/>
    <mergeCell ref="M33:M34"/>
    <mergeCell ref="F33:F34"/>
    <mergeCell ref="G33:G34"/>
    <mergeCell ref="H33:H34"/>
    <mergeCell ref="I33:I34"/>
    <mergeCell ref="N27:N28"/>
    <mergeCell ref="N25:N26"/>
    <mergeCell ref="B27:B28"/>
    <mergeCell ref="C27:C28"/>
    <mergeCell ref="D27:D28"/>
    <mergeCell ref="E27:E28"/>
    <mergeCell ref="F27:F28"/>
    <mergeCell ref="G27:G28"/>
    <mergeCell ref="H27:H28"/>
    <mergeCell ref="B29:B30"/>
    <mergeCell ref="C29:C30"/>
    <mergeCell ref="D29:D30"/>
    <mergeCell ref="E29:E30"/>
    <mergeCell ref="K27:K28"/>
    <mergeCell ref="L27:L28"/>
    <mergeCell ref="I27:I28"/>
    <mergeCell ref="J27:J28"/>
    <mergeCell ref="J29:J30"/>
    <mergeCell ref="K29:K30"/>
    <mergeCell ref="L29:L30"/>
    <mergeCell ref="M29:M30"/>
    <mergeCell ref="F29:F30"/>
    <mergeCell ref="G29:G30"/>
    <mergeCell ref="H29:H30"/>
    <mergeCell ref="I29:I30"/>
    <mergeCell ref="N23:N24"/>
    <mergeCell ref="N21:N22"/>
    <mergeCell ref="B23:B24"/>
    <mergeCell ref="C23:C24"/>
    <mergeCell ref="D23:D24"/>
    <mergeCell ref="E23:E24"/>
    <mergeCell ref="F23:F24"/>
    <mergeCell ref="G23:G24"/>
    <mergeCell ref="H23:H24"/>
    <mergeCell ref="B25:B26"/>
    <mergeCell ref="C25:C26"/>
    <mergeCell ref="D25:D26"/>
    <mergeCell ref="E25:E26"/>
    <mergeCell ref="K23:K24"/>
    <mergeCell ref="L23:L24"/>
    <mergeCell ref="I23:I24"/>
    <mergeCell ref="J23:J24"/>
    <mergeCell ref="J25:J26"/>
    <mergeCell ref="K25:K26"/>
    <mergeCell ref="L25:L26"/>
    <mergeCell ref="M25:M26"/>
    <mergeCell ref="F25:F26"/>
    <mergeCell ref="G25:G26"/>
    <mergeCell ref="H25:H26"/>
    <mergeCell ref="I25:I26"/>
    <mergeCell ref="N17:N18"/>
    <mergeCell ref="B19:B20"/>
    <mergeCell ref="C19:C20"/>
    <mergeCell ref="D19:D20"/>
    <mergeCell ref="E19:E20"/>
    <mergeCell ref="F19:F20"/>
    <mergeCell ref="G19:G20"/>
    <mergeCell ref="H19:H20"/>
    <mergeCell ref="B21:B22"/>
    <mergeCell ref="C21:C22"/>
    <mergeCell ref="D21:D22"/>
    <mergeCell ref="E21:E22"/>
    <mergeCell ref="K19:K20"/>
    <mergeCell ref="L19:L20"/>
    <mergeCell ref="I19:I20"/>
    <mergeCell ref="J19:J20"/>
    <mergeCell ref="J21:J22"/>
    <mergeCell ref="K21:K22"/>
    <mergeCell ref="L21:L22"/>
    <mergeCell ref="M21:M22"/>
    <mergeCell ref="F21:F22"/>
    <mergeCell ref="G21:G22"/>
    <mergeCell ref="H21:H22"/>
    <mergeCell ref="I21:I22"/>
    <mergeCell ref="M112:M113"/>
    <mergeCell ref="B110:B111"/>
    <mergeCell ref="C110:C111"/>
    <mergeCell ref="D110:D111"/>
    <mergeCell ref="E110:E111"/>
    <mergeCell ref="N112:N113"/>
    <mergeCell ref="N110:N111"/>
    <mergeCell ref="B112:B113"/>
    <mergeCell ref="C112:C113"/>
    <mergeCell ref="D112:D113"/>
    <mergeCell ref="E112:E113"/>
    <mergeCell ref="F112:F113"/>
    <mergeCell ref="G112:G113"/>
    <mergeCell ref="H112:H113"/>
    <mergeCell ref="M110:M111"/>
    <mergeCell ref="B17:B18"/>
    <mergeCell ref="C17:C18"/>
    <mergeCell ref="D17:D18"/>
    <mergeCell ref="E17:E18"/>
    <mergeCell ref="K112:K113"/>
    <mergeCell ref="L112:L113"/>
    <mergeCell ref="I112:I113"/>
    <mergeCell ref="J112:J113"/>
    <mergeCell ref="J110:J111"/>
    <mergeCell ref="K110:K111"/>
    <mergeCell ref="J17:J18"/>
    <mergeCell ref="K17:K18"/>
    <mergeCell ref="L17:L18"/>
    <mergeCell ref="M17:M18"/>
    <mergeCell ref="F17:F18"/>
    <mergeCell ref="G17:G18"/>
    <mergeCell ref="H17:H18"/>
    <mergeCell ref="N108:N109"/>
    <mergeCell ref="N106:N107"/>
    <mergeCell ref="B108:B109"/>
    <mergeCell ref="C108:C109"/>
    <mergeCell ref="D108:D109"/>
    <mergeCell ref="E108:E109"/>
    <mergeCell ref="F108:F109"/>
    <mergeCell ref="G108:G109"/>
    <mergeCell ref="H108:H109"/>
    <mergeCell ref="L106:L107"/>
    <mergeCell ref="K108:K109"/>
    <mergeCell ref="L108:L109"/>
    <mergeCell ref="I108:I109"/>
    <mergeCell ref="J108:J109"/>
    <mergeCell ref="L110:L111"/>
    <mergeCell ref="M108:M109"/>
    <mergeCell ref="F110:F111"/>
    <mergeCell ref="G110:G111"/>
    <mergeCell ref="H110:H111"/>
    <mergeCell ref="I110:I111"/>
    <mergeCell ref="M104:M105"/>
    <mergeCell ref="N104:N105"/>
    <mergeCell ref="N102:N103"/>
    <mergeCell ref="B104:B105"/>
    <mergeCell ref="C104:C105"/>
    <mergeCell ref="D104:D105"/>
    <mergeCell ref="E104:E105"/>
    <mergeCell ref="F104:F105"/>
    <mergeCell ref="G104:G105"/>
    <mergeCell ref="H104:H105"/>
    <mergeCell ref="K104:K105"/>
    <mergeCell ref="L104:L105"/>
    <mergeCell ref="I104:I105"/>
    <mergeCell ref="J104:J105"/>
    <mergeCell ref="J106:J107"/>
    <mergeCell ref="K106:K107"/>
    <mergeCell ref="M106:M107"/>
    <mergeCell ref="F106:F107"/>
    <mergeCell ref="G106:G107"/>
    <mergeCell ref="H106:H107"/>
    <mergeCell ref="I106:I107"/>
    <mergeCell ref="B106:B107"/>
    <mergeCell ref="C106:C107"/>
    <mergeCell ref="D106:D107"/>
    <mergeCell ref="E106:E107"/>
    <mergeCell ref="M100:M101"/>
    <mergeCell ref="N100:N101"/>
    <mergeCell ref="N98:N99"/>
    <mergeCell ref="B100:B101"/>
    <mergeCell ref="C100:C101"/>
    <mergeCell ref="D100:D101"/>
    <mergeCell ref="E100:E101"/>
    <mergeCell ref="F100:F101"/>
    <mergeCell ref="G100:G101"/>
    <mergeCell ref="H100:H101"/>
    <mergeCell ref="B102:B103"/>
    <mergeCell ref="C102:C103"/>
    <mergeCell ref="D102:D103"/>
    <mergeCell ref="E102:E103"/>
    <mergeCell ref="K100:K101"/>
    <mergeCell ref="L100:L101"/>
    <mergeCell ref="I100:I101"/>
    <mergeCell ref="J100:J101"/>
    <mergeCell ref="J102:J103"/>
    <mergeCell ref="K102:K103"/>
    <mergeCell ref="L102:L103"/>
    <mergeCell ref="M102:M103"/>
    <mergeCell ref="F102:F103"/>
    <mergeCell ref="G102:G103"/>
    <mergeCell ref="H102:H103"/>
    <mergeCell ref="I102:I103"/>
    <mergeCell ref="M96:M97"/>
    <mergeCell ref="N96:N97"/>
    <mergeCell ref="N94:N95"/>
    <mergeCell ref="B96:B97"/>
    <mergeCell ref="C96:C97"/>
    <mergeCell ref="D96:D97"/>
    <mergeCell ref="E96:E97"/>
    <mergeCell ref="F96:F97"/>
    <mergeCell ref="G96:G97"/>
    <mergeCell ref="H96:H97"/>
    <mergeCell ref="B98:B99"/>
    <mergeCell ref="C98:C99"/>
    <mergeCell ref="D98:D99"/>
    <mergeCell ref="E98:E99"/>
    <mergeCell ref="K96:K97"/>
    <mergeCell ref="L96:L97"/>
    <mergeCell ref="I96:I97"/>
    <mergeCell ref="J96:J97"/>
    <mergeCell ref="J98:J99"/>
    <mergeCell ref="K98:K99"/>
    <mergeCell ref="L98:L99"/>
    <mergeCell ref="M98:M99"/>
    <mergeCell ref="F98:F99"/>
    <mergeCell ref="G98:G99"/>
    <mergeCell ref="H98:H99"/>
    <mergeCell ref="I98:I99"/>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B72:B73"/>
    <mergeCell ref="C72:C73"/>
    <mergeCell ref="D72:D73"/>
    <mergeCell ref="E72:E73"/>
    <mergeCell ref="F72:F73"/>
    <mergeCell ref="G72:G73"/>
    <mergeCell ref="B74:B75"/>
    <mergeCell ref="C74:C75"/>
    <mergeCell ref="D74:D75"/>
    <mergeCell ref="E74:E75"/>
    <mergeCell ref="K72:K73"/>
    <mergeCell ref="L72:L73"/>
    <mergeCell ref="I72:I73"/>
    <mergeCell ref="J72:J73"/>
    <mergeCell ref="J74:J75"/>
    <mergeCell ref="K74:K75"/>
    <mergeCell ref="L74:L75"/>
    <mergeCell ref="F74:F75"/>
    <mergeCell ref="G74:G75"/>
    <mergeCell ref="H74:H75"/>
    <mergeCell ref="I74:I75"/>
    <mergeCell ref="B68:B69"/>
    <mergeCell ref="C68:C69"/>
    <mergeCell ref="D68:D69"/>
    <mergeCell ref="E68:E69"/>
    <mergeCell ref="F68:F69"/>
    <mergeCell ref="G68:G69"/>
    <mergeCell ref="H68:H69"/>
    <mergeCell ref="B70:B71"/>
    <mergeCell ref="I68:I69"/>
    <mergeCell ref="J68:J69"/>
    <mergeCell ref="J70:J71"/>
    <mergeCell ref="K70:K71"/>
    <mergeCell ref="L70:L71"/>
    <mergeCell ref="F70:F71"/>
    <mergeCell ref="G70:G71"/>
    <mergeCell ref="H70:H71"/>
    <mergeCell ref="I70:I71"/>
    <mergeCell ref="C70:C71"/>
    <mergeCell ref="D70:D71"/>
    <mergeCell ref="E70:E71"/>
    <mergeCell ref="K68:K69"/>
    <mergeCell ref="L68:L69"/>
    <mergeCell ref="M139:M140"/>
    <mergeCell ref="N139:N140"/>
    <mergeCell ref="N137:N138"/>
    <mergeCell ref="B139:B140"/>
    <mergeCell ref="C139:C140"/>
    <mergeCell ref="D139:D140"/>
    <mergeCell ref="E139:E140"/>
    <mergeCell ref="F139:F140"/>
    <mergeCell ref="G139:G140"/>
    <mergeCell ref="H139:H140"/>
    <mergeCell ref="B141:B142"/>
    <mergeCell ref="C141:C142"/>
    <mergeCell ref="D141:D142"/>
    <mergeCell ref="E141:E142"/>
    <mergeCell ref="K139:K140"/>
    <mergeCell ref="L139:L140"/>
    <mergeCell ref="I139:I140"/>
    <mergeCell ref="J139:J140"/>
    <mergeCell ref="J141:J142"/>
    <mergeCell ref="K141:K142"/>
    <mergeCell ref="L141:L142"/>
    <mergeCell ref="M141:M142"/>
    <mergeCell ref="F141:F142"/>
    <mergeCell ref="G141:G142"/>
    <mergeCell ref="H141:H142"/>
    <mergeCell ref="I141:I142"/>
    <mergeCell ref="N141:N142"/>
    <mergeCell ref="M135:M136"/>
    <mergeCell ref="N135:N136"/>
    <mergeCell ref="N133:N134"/>
    <mergeCell ref="B135:B136"/>
    <mergeCell ref="C135:C136"/>
    <mergeCell ref="D135:D136"/>
    <mergeCell ref="E135:E136"/>
    <mergeCell ref="F135:F136"/>
    <mergeCell ref="G135:G136"/>
    <mergeCell ref="H135:H136"/>
    <mergeCell ref="B137:B138"/>
    <mergeCell ref="C137:C138"/>
    <mergeCell ref="D137:D138"/>
    <mergeCell ref="E137:E138"/>
    <mergeCell ref="K135:K136"/>
    <mergeCell ref="L135:L136"/>
    <mergeCell ref="I135:I136"/>
    <mergeCell ref="J135:J136"/>
    <mergeCell ref="J137:J138"/>
    <mergeCell ref="K137:K138"/>
    <mergeCell ref="L137:L138"/>
    <mergeCell ref="M137:M138"/>
    <mergeCell ref="F137:F138"/>
    <mergeCell ref="G137:G138"/>
    <mergeCell ref="H137:H138"/>
    <mergeCell ref="I137:I138"/>
    <mergeCell ref="H129:H130"/>
    <mergeCell ref="I129:I130"/>
    <mergeCell ref="M131:M132"/>
    <mergeCell ref="N131:N132"/>
    <mergeCell ref="N129:N130"/>
    <mergeCell ref="B131:B132"/>
    <mergeCell ref="C131:C132"/>
    <mergeCell ref="D131:D132"/>
    <mergeCell ref="E131:E132"/>
    <mergeCell ref="F131:F132"/>
    <mergeCell ref="G131:G132"/>
    <mergeCell ref="H131:H132"/>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N123:N124"/>
    <mergeCell ref="N162:N163"/>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127:M128"/>
    <mergeCell ref="N127:N128"/>
    <mergeCell ref="N125:N126"/>
    <mergeCell ref="B127:B128"/>
    <mergeCell ref="C127:C128"/>
    <mergeCell ref="D127:D128"/>
    <mergeCell ref="E127:E128"/>
    <mergeCell ref="C162:C163"/>
    <mergeCell ref="D162:D163"/>
    <mergeCell ref="E162:E163"/>
    <mergeCell ref="K160:K161"/>
    <mergeCell ref="L160:L161"/>
    <mergeCell ref="I160:I161"/>
    <mergeCell ref="J160:J161"/>
    <mergeCell ref="J162:J163"/>
    <mergeCell ref="K162:K163"/>
    <mergeCell ref="L162:L163"/>
    <mergeCell ref="M162:M163"/>
    <mergeCell ref="F162:F163"/>
    <mergeCell ref="G162:G163"/>
    <mergeCell ref="H162:H163"/>
    <mergeCell ref="I162:I163"/>
    <mergeCell ref="M123:M124"/>
    <mergeCell ref="F127:F128"/>
    <mergeCell ref="G127:G128"/>
    <mergeCell ref="H127:H128"/>
    <mergeCell ref="C129:C130"/>
    <mergeCell ref="D129:D130"/>
    <mergeCell ref="E129:E130"/>
    <mergeCell ref="K127:K128"/>
    <mergeCell ref="L127:L128"/>
    <mergeCell ref="I127:I128"/>
    <mergeCell ref="J127:J128"/>
    <mergeCell ref="J129:J130"/>
    <mergeCell ref="K129:K130"/>
    <mergeCell ref="L129:L130"/>
    <mergeCell ref="M129:M130"/>
    <mergeCell ref="F129:F130"/>
    <mergeCell ref="G129:G130"/>
    <mergeCell ref="E158:E159"/>
    <mergeCell ref="K156:K157"/>
    <mergeCell ref="L156:L157"/>
    <mergeCell ref="I156:I157"/>
    <mergeCell ref="J156:J157"/>
    <mergeCell ref="J158:J159"/>
    <mergeCell ref="K158:K159"/>
    <mergeCell ref="L158:L159"/>
    <mergeCell ref="M158:M159"/>
    <mergeCell ref="F158:F159"/>
    <mergeCell ref="G158:G159"/>
    <mergeCell ref="H158:H159"/>
    <mergeCell ref="I158:I159"/>
    <mergeCell ref="M160:M161"/>
    <mergeCell ref="N160:N161"/>
    <mergeCell ref="N158:N159"/>
    <mergeCell ref="B160:B161"/>
    <mergeCell ref="C160:C161"/>
    <mergeCell ref="D160:D161"/>
    <mergeCell ref="E160:E161"/>
    <mergeCell ref="F160:F161"/>
    <mergeCell ref="G160:G161"/>
    <mergeCell ref="H160:H161"/>
    <mergeCell ref="C158:C159"/>
    <mergeCell ref="D158:D159"/>
    <mergeCell ref="L152:L153"/>
    <mergeCell ref="I152:I153"/>
    <mergeCell ref="J152:J153"/>
    <mergeCell ref="J154:J155"/>
    <mergeCell ref="K154:K155"/>
    <mergeCell ref="L154:L155"/>
    <mergeCell ref="G154:G155"/>
    <mergeCell ref="H154:H155"/>
    <mergeCell ref="I154:I155"/>
    <mergeCell ref="M156:M157"/>
    <mergeCell ref="C154:C155"/>
    <mergeCell ref="D154:D155"/>
    <mergeCell ref="E154:E155"/>
    <mergeCell ref="N156:N157"/>
    <mergeCell ref="N154:N155"/>
    <mergeCell ref="B156:B157"/>
    <mergeCell ref="C156:C157"/>
    <mergeCell ref="D156:D157"/>
    <mergeCell ref="E156:E157"/>
    <mergeCell ref="F156:F157"/>
    <mergeCell ref="G156:G157"/>
    <mergeCell ref="H156:H157"/>
    <mergeCell ref="M154:M155"/>
    <mergeCell ref="M152:M153"/>
    <mergeCell ref="N152:N153"/>
    <mergeCell ref="M233:M234"/>
    <mergeCell ref="N233:N234"/>
    <mergeCell ref="N231:N232"/>
    <mergeCell ref="B233:B234"/>
    <mergeCell ref="C233:C234"/>
    <mergeCell ref="D233:D234"/>
    <mergeCell ref="E233:E234"/>
    <mergeCell ref="F233:F234"/>
    <mergeCell ref="G233:G234"/>
    <mergeCell ref="H233:H234"/>
    <mergeCell ref="B235:B236"/>
    <mergeCell ref="C235:C236"/>
    <mergeCell ref="D235:D236"/>
    <mergeCell ref="E235:E236"/>
    <mergeCell ref="K233:K234"/>
    <mergeCell ref="L233:L234"/>
    <mergeCell ref="I233:I234"/>
    <mergeCell ref="J233:J234"/>
    <mergeCell ref="J235:J236"/>
    <mergeCell ref="K235:K236"/>
    <mergeCell ref="L235:L236"/>
    <mergeCell ref="M235:M236"/>
    <mergeCell ref="F235:F236"/>
    <mergeCell ref="G235:G236"/>
    <mergeCell ref="H235:H236"/>
    <mergeCell ref="I235:I236"/>
    <mergeCell ref="N235:N236"/>
    <mergeCell ref="M229:M230"/>
    <mergeCell ref="N229:N230"/>
    <mergeCell ref="N227:N228"/>
    <mergeCell ref="B229:B230"/>
    <mergeCell ref="C229:C230"/>
    <mergeCell ref="D229:D230"/>
    <mergeCell ref="E229:E230"/>
    <mergeCell ref="F229:F230"/>
    <mergeCell ref="G229:G230"/>
    <mergeCell ref="H229:H230"/>
    <mergeCell ref="B231:B232"/>
    <mergeCell ref="C231:C232"/>
    <mergeCell ref="D231:D232"/>
    <mergeCell ref="E231:E232"/>
    <mergeCell ref="K229:K230"/>
    <mergeCell ref="L229:L230"/>
    <mergeCell ref="I229:I230"/>
    <mergeCell ref="J229:J230"/>
    <mergeCell ref="J231:J232"/>
    <mergeCell ref="K231:K232"/>
    <mergeCell ref="L231:L232"/>
    <mergeCell ref="M231:M232"/>
    <mergeCell ref="F231:F232"/>
    <mergeCell ref="G231:G232"/>
    <mergeCell ref="H231:H232"/>
    <mergeCell ref="I231:I232"/>
    <mergeCell ref="M225:M226"/>
    <mergeCell ref="N225:N226"/>
    <mergeCell ref="N223:N224"/>
    <mergeCell ref="B225:B226"/>
    <mergeCell ref="C225:C226"/>
    <mergeCell ref="D225:D226"/>
    <mergeCell ref="E225:E226"/>
    <mergeCell ref="F225:F226"/>
    <mergeCell ref="G225:G226"/>
    <mergeCell ref="H225:H226"/>
    <mergeCell ref="B227:B228"/>
    <mergeCell ref="C227:C228"/>
    <mergeCell ref="D227:D228"/>
    <mergeCell ref="E227:E228"/>
    <mergeCell ref="K225:K226"/>
    <mergeCell ref="L225:L226"/>
    <mergeCell ref="I225:I226"/>
    <mergeCell ref="J225:J226"/>
    <mergeCell ref="J227:J228"/>
    <mergeCell ref="K227:K228"/>
    <mergeCell ref="L227:L228"/>
    <mergeCell ref="M227:M228"/>
    <mergeCell ref="F227:F228"/>
    <mergeCell ref="G227:G228"/>
    <mergeCell ref="H227:H228"/>
    <mergeCell ref="I227:I228"/>
    <mergeCell ref="M221:M222"/>
    <mergeCell ref="N221:N222"/>
    <mergeCell ref="N219:N220"/>
    <mergeCell ref="B221:B222"/>
    <mergeCell ref="C221:C222"/>
    <mergeCell ref="D221:D222"/>
    <mergeCell ref="E221:E222"/>
    <mergeCell ref="F221:F222"/>
    <mergeCell ref="G221:G222"/>
    <mergeCell ref="H221:H222"/>
    <mergeCell ref="B223:B224"/>
    <mergeCell ref="C223:C224"/>
    <mergeCell ref="D223:D224"/>
    <mergeCell ref="E223:E224"/>
    <mergeCell ref="K221:K222"/>
    <mergeCell ref="L221:L222"/>
    <mergeCell ref="I221:I222"/>
    <mergeCell ref="J221:J222"/>
    <mergeCell ref="J223:J224"/>
    <mergeCell ref="K223:K224"/>
    <mergeCell ref="L223:L224"/>
    <mergeCell ref="M223:M224"/>
    <mergeCell ref="F223:F224"/>
    <mergeCell ref="G223:G224"/>
    <mergeCell ref="H223:H224"/>
    <mergeCell ref="I223:I224"/>
    <mergeCell ref="M217:M218"/>
    <mergeCell ref="N217:N218"/>
    <mergeCell ref="N215:N216"/>
    <mergeCell ref="B217:B218"/>
    <mergeCell ref="C217:C218"/>
    <mergeCell ref="D217:D218"/>
    <mergeCell ref="E217:E218"/>
    <mergeCell ref="F217:F218"/>
    <mergeCell ref="G217:G218"/>
    <mergeCell ref="H217:H218"/>
    <mergeCell ref="B219:B220"/>
    <mergeCell ref="C219:C220"/>
    <mergeCell ref="D219:D220"/>
    <mergeCell ref="E219:E220"/>
    <mergeCell ref="K217:K218"/>
    <mergeCell ref="L217:L218"/>
    <mergeCell ref="I217:I218"/>
    <mergeCell ref="J217:J218"/>
    <mergeCell ref="J219:J220"/>
    <mergeCell ref="K219:K220"/>
    <mergeCell ref="L219:L220"/>
    <mergeCell ref="M219:M220"/>
    <mergeCell ref="F219:F220"/>
    <mergeCell ref="G219:G220"/>
    <mergeCell ref="H219:H220"/>
    <mergeCell ref="I219:I220"/>
    <mergeCell ref="M213:M214"/>
    <mergeCell ref="N213:N214"/>
    <mergeCell ref="N211:N212"/>
    <mergeCell ref="B213:B214"/>
    <mergeCell ref="C213:C214"/>
    <mergeCell ref="D213:D214"/>
    <mergeCell ref="E213:E214"/>
    <mergeCell ref="F213:F214"/>
    <mergeCell ref="G213:G214"/>
    <mergeCell ref="H213:H214"/>
    <mergeCell ref="B215:B216"/>
    <mergeCell ref="C215:C216"/>
    <mergeCell ref="D215:D216"/>
    <mergeCell ref="E215:E216"/>
    <mergeCell ref="K213:K214"/>
    <mergeCell ref="L213:L214"/>
    <mergeCell ref="I213:I214"/>
    <mergeCell ref="J213:J214"/>
    <mergeCell ref="J215:J216"/>
    <mergeCell ref="K215:K216"/>
    <mergeCell ref="L215:L216"/>
    <mergeCell ref="M215:M216"/>
    <mergeCell ref="F215:F216"/>
    <mergeCell ref="G215:G216"/>
    <mergeCell ref="H215:H216"/>
    <mergeCell ref="I215:I216"/>
    <mergeCell ref="M209:M210"/>
    <mergeCell ref="N209:N210"/>
    <mergeCell ref="N207:N208"/>
    <mergeCell ref="B209:B210"/>
    <mergeCell ref="C209:C210"/>
    <mergeCell ref="D209:D210"/>
    <mergeCell ref="E209:E210"/>
    <mergeCell ref="F209:F210"/>
    <mergeCell ref="G209:G210"/>
    <mergeCell ref="H209:H210"/>
    <mergeCell ref="B211:B212"/>
    <mergeCell ref="C211:C212"/>
    <mergeCell ref="D211:D212"/>
    <mergeCell ref="E211:E212"/>
    <mergeCell ref="K209:K210"/>
    <mergeCell ref="L209:L210"/>
    <mergeCell ref="I209:I210"/>
    <mergeCell ref="J209:J210"/>
    <mergeCell ref="J211:J212"/>
    <mergeCell ref="K211:K212"/>
    <mergeCell ref="L211:L212"/>
    <mergeCell ref="M211:M212"/>
    <mergeCell ref="F211:F212"/>
    <mergeCell ref="G211:G212"/>
    <mergeCell ref="H211:H212"/>
    <mergeCell ref="I211:I212"/>
    <mergeCell ref="M205:M206"/>
    <mergeCell ref="N205:N206"/>
    <mergeCell ref="N203:N204"/>
    <mergeCell ref="B205:B206"/>
    <mergeCell ref="C205:C206"/>
    <mergeCell ref="D205:D206"/>
    <mergeCell ref="E205:E206"/>
    <mergeCell ref="F205:F206"/>
    <mergeCell ref="G205:G206"/>
    <mergeCell ref="H205:H206"/>
    <mergeCell ref="B207:B208"/>
    <mergeCell ref="C207:C208"/>
    <mergeCell ref="D207:D208"/>
    <mergeCell ref="E207:E208"/>
    <mergeCell ref="K205:K206"/>
    <mergeCell ref="L205:L206"/>
    <mergeCell ref="I205:I206"/>
    <mergeCell ref="J205:J206"/>
    <mergeCell ref="J207:J208"/>
    <mergeCell ref="K207:K208"/>
    <mergeCell ref="L207:L208"/>
    <mergeCell ref="M207:M208"/>
    <mergeCell ref="F207:F208"/>
    <mergeCell ref="G207:G208"/>
    <mergeCell ref="H207:H208"/>
    <mergeCell ref="I207:I208"/>
    <mergeCell ref="M201:M202"/>
    <mergeCell ref="N201:N202"/>
    <mergeCell ref="N199:N200"/>
    <mergeCell ref="B201:B202"/>
    <mergeCell ref="C201:C202"/>
    <mergeCell ref="D201:D202"/>
    <mergeCell ref="E201:E202"/>
    <mergeCell ref="F201:F202"/>
    <mergeCell ref="G201:G202"/>
    <mergeCell ref="H201:H202"/>
    <mergeCell ref="B203:B204"/>
    <mergeCell ref="C203:C204"/>
    <mergeCell ref="D203:D204"/>
    <mergeCell ref="E203:E204"/>
    <mergeCell ref="K201:K202"/>
    <mergeCell ref="L201:L202"/>
    <mergeCell ref="I201:I202"/>
    <mergeCell ref="J201:J202"/>
    <mergeCell ref="J203:J204"/>
    <mergeCell ref="K203:K204"/>
    <mergeCell ref="L203:L204"/>
    <mergeCell ref="M203:M204"/>
    <mergeCell ref="F203:F204"/>
    <mergeCell ref="G203:G204"/>
    <mergeCell ref="H203:H204"/>
    <mergeCell ref="I203:I204"/>
    <mergeCell ref="M197:M198"/>
    <mergeCell ref="N197:N198"/>
    <mergeCell ref="N195:N196"/>
    <mergeCell ref="B197:B198"/>
    <mergeCell ref="C197:C198"/>
    <mergeCell ref="D197:D198"/>
    <mergeCell ref="E197:E198"/>
    <mergeCell ref="F197:F198"/>
    <mergeCell ref="G197:G198"/>
    <mergeCell ref="H197:H198"/>
    <mergeCell ref="B199:B200"/>
    <mergeCell ref="C199:C200"/>
    <mergeCell ref="D199:D200"/>
    <mergeCell ref="E199:E200"/>
    <mergeCell ref="K197:K198"/>
    <mergeCell ref="L197:L198"/>
    <mergeCell ref="I197:I198"/>
    <mergeCell ref="J197:J198"/>
    <mergeCell ref="J199:J200"/>
    <mergeCell ref="K199:K200"/>
    <mergeCell ref="L199:L200"/>
    <mergeCell ref="M199:M200"/>
    <mergeCell ref="F199:F200"/>
    <mergeCell ref="G199:G200"/>
    <mergeCell ref="H199:H200"/>
    <mergeCell ref="I199:I200"/>
    <mergeCell ref="M193:M194"/>
    <mergeCell ref="N193:N194"/>
    <mergeCell ref="N191:N192"/>
    <mergeCell ref="B193:B194"/>
    <mergeCell ref="C193:C194"/>
    <mergeCell ref="D193:D194"/>
    <mergeCell ref="E193:E194"/>
    <mergeCell ref="F193:F194"/>
    <mergeCell ref="G193:G194"/>
    <mergeCell ref="H193:H194"/>
    <mergeCell ref="B195:B196"/>
    <mergeCell ref="C195:C196"/>
    <mergeCell ref="D195:D196"/>
    <mergeCell ref="E195:E196"/>
    <mergeCell ref="K193:K194"/>
    <mergeCell ref="L193:L194"/>
    <mergeCell ref="I193:I194"/>
    <mergeCell ref="J193:J194"/>
    <mergeCell ref="J195:J196"/>
    <mergeCell ref="K195:K196"/>
    <mergeCell ref="L195:L196"/>
    <mergeCell ref="M195:M196"/>
    <mergeCell ref="F195:F196"/>
    <mergeCell ref="G195:G196"/>
    <mergeCell ref="H195:H196"/>
    <mergeCell ref="I195:I196"/>
    <mergeCell ref="M189:M190"/>
    <mergeCell ref="N189:N190"/>
    <mergeCell ref="N187:N188"/>
    <mergeCell ref="B189:B190"/>
    <mergeCell ref="C189:C190"/>
    <mergeCell ref="D189:D190"/>
    <mergeCell ref="E189:E190"/>
    <mergeCell ref="F189:F190"/>
    <mergeCell ref="G189:G190"/>
    <mergeCell ref="H189:H190"/>
    <mergeCell ref="B191:B192"/>
    <mergeCell ref="C191:C192"/>
    <mergeCell ref="D191:D192"/>
    <mergeCell ref="E191:E192"/>
    <mergeCell ref="K189:K190"/>
    <mergeCell ref="L189:L190"/>
    <mergeCell ref="I189:I190"/>
    <mergeCell ref="J189:J190"/>
    <mergeCell ref="J191:J192"/>
    <mergeCell ref="K191:K192"/>
    <mergeCell ref="L191:L192"/>
    <mergeCell ref="M191:M192"/>
    <mergeCell ref="F191:F192"/>
    <mergeCell ref="G191:G192"/>
    <mergeCell ref="H191:H192"/>
    <mergeCell ref="I191:I192"/>
    <mergeCell ref="C187:C188"/>
    <mergeCell ref="D187:D188"/>
    <mergeCell ref="E187:E188"/>
    <mergeCell ref="K185:K186"/>
    <mergeCell ref="L185:L186"/>
    <mergeCell ref="I185:I186"/>
    <mergeCell ref="J185:J186"/>
    <mergeCell ref="J187:J188"/>
    <mergeCell ref="K187:K188"/>
    <mergeCell ref="L187:L188"/>
    <mergeCell ref="M187:M188"/>
    <mergeCell ref="F187:F188"/>
    <mergeCell ref="G187:G188"/>
    <mergeCell ref="H187:H188"/>
    <mergeCell ref="I187:I188"/>
    <mergeCell ref="B183:B184"/>
    <mergeCell ref="C183:C184"/>
    <mergeCell ref="D183:D184"/>
    <mergeCell ref="E183:E184"/>
    <mergeCell ref="M185:M186"/>
    <mergeCell ref="F183:F184"/>
    <mergeCell ref="G183:G184"/>
    <mergeCell ref="H183:H184"/>
    <mergeCell ref="I183:I184"/>
    <mergeCell ref="M181:M182"/>
    <mergeCell ref="L177:L178"/>
    <mergeCell ref="I177:I178"/>
    <mergeCell ref="J177:J178"/>
    <mergeCell ref="J179:J180"/>
    <mergeCell ref="K179:K180"/>
    <mergeCell ref="L179:L180"/>
    <mergeCell ref="M177:M178"/>
    <mergeCell ref="N185:N186"/>
    <mergeCell ref="N183:N184"/>
    <mergeCell ref="B185:B186"/>
    <mergeCell ref="C185:C186"/>
    <mergeCell ref="D185:D186"/>
    <mergeCell ref="E185:E186"/>
    <mergeCell ref="F185:F186"/>
    <mergeCell ref="G185:G186"/>
    <mergeCell ref="H185:H186"/>
    <mergeCell ref="C179:C180"/>
    <mergeCell ref="D179:D180"/>
    <mergeCell ref="E179:E180"/>
    <mergeCell ref="F179:F180"/>
    <mergeCell ref="G179:G180"/>
    <mergeCell ref="H179:H180"/>
    <mergeCell ref="I179:I180"/>
    <mergeCell ref="K181:K182"/>
    <mergeCell ref="L181:L182"/>
    <mergeCell ref="I181:I182"/>
    <mergeCell ref="J181:J182"/>
    <mergeCell ref="J183:J184"/>
    <mergeCell ref="K183:K184"/>
    <mergeCell ref="L183:L184"/>
    <mergeCell ref="M183:M184"/>
    <mergeCell ref="N264:N265"/>
    <mergeCell ref="B173:B174"/>
    <mergeCell ref="C173:C174"/>
    <mergeCell ref="D173:D174"/>
    <mergeCell ref="E173:E174"/>
    <mergeCell ref="F173:F174"/>
    <mergeCell ref="G173:G174"/>
    <mergeCell ref="H173:H174"/>
    <mergeCell ref="B175:B176"/>
    <mergeCell ref="C175:C176"/>
    <mergeCell ref="J175:J176"/>
    <mergeCell ref="K175:K176"/>
    <mergeCell ref="L175:L176"/>
    <mergeCell ref="I175:I176"/>
    <mergeCell ref="N177:N178"/>
    <mergeCell ref="N175:N176"/>
    <mergeCell ref="K177:K178"/>
    <mergeCell ref="N181:N182"/>
    <mergeCell ref="N179:N180"/>
    <mergeCell ref="B181:B182"/>
    <mergeCell ref="C181:C182"/>
    <mergeCell ref="D181:D182"/>
    <mergeCell ref="E181:E182"/>
    <mergeCell ref="F181:F182"/>
    <mergeCell ref="G181:G182"/>
    <mergeCell ref="H181:H182"/>
    <mergeCell ref="M179:M180"/>
    <mergeCell ref="B177:B178"/>
    <mergeCell ref="C177:C178"/>
    <mergeCell ref="D177:D178"/>
    <mergeCell ref="E177:E178"/>
    <mergeCell ref="F177:F178"/>
    <mergeCell ref="M260:M261"/>
    <mergeCell ref="M258:M259"/>
    <mergeCell ref="N258:N259"/>
    <mergeCell ref="M262:M263"/>
    <mergeCell ref="N262:N263"/>
    <mergeCell ref="N260:N261"/>
    <mergeCell ref="I260:I261"/>
    <mergeCell ref="H262:H263"/>
    <mergeCell ref="B264:B265"/>
    <mergeCell ref="C264:C265"/>
    <mergeCell ref="D264:D265"/>
    <mergeCell ref="E264:E265"/>
    <mergeCell ref="G260:G261"/>
    <mergeCell ref="F262:F263"/>
    <mergeCell ref="G262:G263"/>
    <mergeCell ref="H260:H261"/>
    <mergeCell ref="K262:K263"/>
    <mergeCell ref="B262:B263"/>
    <mergeCell ref="C262:C263"/>
    <mergeCell ref="D262:D263"/>
    <mergeCell ref="E262:E263"/>
    <mergeCell ref="L262:L263"/>
    <mergeCell ref="I262:I263"/>
    <mergeCell ref="J262:J263"/>
    <mergeCell ref="J264:J265"/>
    <mergeCell ref="K264:K265"/>
    <mergeCell ref="L264:L265"/>
    <mergeCell ref="M264:M265"/>
    <mergeCell ref="F264:F265"/>
    <mergeCell ref="G264:G265"/>
    <mergeCell ref="H264:H265"/>
    <mergeCell ref="I264:I265"/>
    <mergeCell ref="M256:M257"/>
    <mergeCell ref="N256:N257"/>
    <mergeCell ref="N254:N255"/>
    <mergeCell ref="C256:C257"/>
    <mergeCell ref="D256:D257"/>
    <mergeCell ref="E256:E257"/>
    <mergeCell ref="F256:F257"/>
    <mergeCell ref="G256:G257"/>
    <mergeCell ref="H256:H257"/>
    <mergeCell ref="J254:J255"/>
    <mergeCell ref="E258:E259"/>
    <mergeCell ref="F258:F259"/>
    <mergeCell ref="G258:G259"/>
    <mergeCell ref="H258:H259"/>
    <mergeCell ref="K256:K257"/>
    <mergeCell ref="L256:L257"/>
    <mergeCell ref="I256:I257"/>
    <mergeCell ref="J256:J257"/>
    <mergeCell ref="I258:I259"/>
    <mergeCell ref="J258:J259"/>
    <mergeCell ref="K258:K259"/>
    <mergeCell ref="L258:L259"/>
    <mergeCell ref="N252:N253"/>
    <mergeCell ref="M248:M249"/>
    <mergeCell ref="M246:M247"/>
    <mergeCell ref="N250:N251"/>
    <mergeCell ref="N248:N249"/>
    <mergeCell ref="L252:L253"/>
    <mergeCell ref="M252:M253"/>
    <mergeCell ref="E250:E251"/>
    <mergeCell ref="F250:F251"/>
    <mergeCell ref="G250:G251"/>
    <mergeCell ref="K250:K251"/>
    <mergeCell ref="F254:F255"/>
    <mergeCell ref="G254:G255"/>
    <mergeCell ref="J250:J251"/>
    <mergeCell ref="I252:I253"/>
    <mergeCell ref="J252:J253"/>
    <mergeCell ref="K252:K253"/>
    <mergeCell ref="K254:K255"/>
    <mergeCell ref="L254:L255"/>
    <mergeCell ref="H254:H255"/>
    <mergeCell ref="I254:I255"/>
    <mergeCell ref="M254:M255"/>
    <mergeCell ref="E252:E253"/>
    <mergeCell ref="F252:F253"/>
    <mergeCell ref="G252:G253"/>
    <mergeCell ref="H252:H253"/>
    <mergeCell ref="E254:E255"/>
    <mergeCell ref="H250:H251"/>
    <mergeCell ref="L248:L249"/>
    <mergeCell ref="E246:E247"/>
    <mergeCell ref="F246:F247"/>
    <mergeCell ref="G246:G247"/>
    <mergeCell ref="L250:L251"/>
    <mergeCell ref="K246:K247"/>
    <mergeCell ref="L246:L247"/>
    <mergeCell ref="B248:B249"/>
    <mergeCell ref="C248:C249"/>
    <mergeCell ref="F248:F249"/>
    <mergeCell ref="J248:J249"/>
    <mergeCell ref="K248:K249"/>
    <mergeCell ref="J260:J261"/>
    <mergeCell ref="K260:K261"/>
    <mergeCell ref="L260:L261"/>
    <mergeCell ref="B260:B261"/>
    <mergeCell ref="C260:C261"/>
    <mergeCell ref="D260:D261"/>
    <mergeCell ref="E260:E261"/>
    <mergeCell ref="F260:F261"/>
    <mergeCell ref="C252:C253"/>
    <mergeCell ref="D252:D253"/>
    <mergeCell ref="B250:B251"/>
    <mergeCell ref="C250:C251"/>
    <mergeCell ref="D250:D251"/>
    <mergeCell ref="B258:B259"/>
    <mergeCell ref="A231:A232"/>
    <mergeCell ref="A233:A234"/>
    <mergeCell ref="A235:A236"/>
    <mergeCell ref="A246:A247"/>
    <mergeCell ref="A223:A224"/>
    <mergeCell ref="A225:A226"/>
    <mergeCell ref="A227:A228"/>
    <mergeCell ref="A229:A230"/>
    <mergeCell ref="A244:A245"/>
    <mergeCell ref="A237:A238"/>
    <mergeCell ref="A260:A261"/>
    <mergeCell ref="A262:A263"/>
    <mergeCell ref="A248:A249"/>
    <mergeCell ref="A250:A251"/>
    <mergeCell ref="A252:A253"/>
    <mergeCell ref="A254:A255"/>
    <mergeCell ref="A256:A257"/>
    <mergeCell ref="A258:A259"/>
    <mergeCell ref="A199:A200"/>
    <mergeCell ref="A201:A202"/>
    <mergeCell ref="A191:A192"/>
    <mergeCell ref="A193:A194"/>
    <mergeCell ref="A195:A196"/>
    <mergeCell ref="A197:A198"/>
    <mergeCell ref="A169:N169"/>
    <mergeCell ref="A148:N148"/>
    <mergeCell ref="C150:C151"/>
    <mergeCell ref="D150:D151"/>
    <mergeCell ref="E150:E151"/>
    <mergeCell ref="F150:F151"/>
    <mergeCell ref="G150:G151"/>
    <mergeCell ref="A158:A159"/>
    <mergeCell ref="A160:A161"/>
    <mergeCell ref="B154:B155"/>
    <mergeCell ref="B158:B159"/>
    <mergeCell ref="M173:M174"/>
    <mergeCell ref="M175:M176"/>
    <mergeCell ref="F175:F176"/>
    <mergeCell ref="G175:G176"/>
    <mergeCell ref="H175:H176"/>
    <mergeCell ref="N173:N174"/>
    <mergeCell ref="K173:K174"/>
    <mergeCell ref="L173:L174"/>
    <mergeCell ref="I173:I174"/>
    <mergeCell ref="J173:J174"/>
    <mergeCell ref="G177:G178"/>
    <mergeCell ref="D175:D176"/>
    <mergeCell ref="E175:E176"/>
    <mergeCell ref="H177:H178"/>
    <mergeCell ref="B179:B180"/>
    <mergeCell ref="A114:A115"/>
    <mergeCell ref="B114:B115"/>
    <mergeCell ref="A162:A163"/>
    <mergeCell ref="A173:A174"/>
    <mergeCell ref="A141:A142"/>
    <mergeCell ref="A152:A153"/>
    <mergeCell ref="A154:A155"/>
    <mergeCell ref="A156:A157"/>
    <mergeCell ref="A143:A144"/>
    <mergeCell ref="A183:A184"/>
    <mergeCell ref="A185:A186"/>
    <mergeCell ref="A187:A188"/>
    <mergeCell ref="A189:A190"/>
    <mergeCell ref="A175:A176"/>
    <mergeCell ref="A177:A178"/>
    <mergeCell ref="A179:A180"/>
    <mergeCell ref="A181:A182"/>
    <mergeCell ref="B187:B188"/>
    <mergeCell ref="B162:B163"/>
    <mergeCell ref="B129:B130"/>
    <mergeCell ref="A125:A126"/>
    <mergeCell ref="A127:A128"/>
    <mergeCell ref="A129:A130"/>
    <mergeCell ref="N15:N16"/>
    <mergeCell ref="A17:A18"/>
    <mergeCell ref="A19:A20"/>
    <mergeCell ref="A21:A22"/>
    <mergeCell ref="A23:A24"/>
    <mergeCell ref="A25:A26"/>
    <mergeCell ref="A27:A28"/>
    <mergeCell ref="A55:A56"/>
    <mergeCell ref="A57:A58"/>
    <mergeCell ref="I17:I18"/>
    <mergeCell ref="M19:M20"/>
    <mergeCell ref="N19:N20"/>
    <mergeCell ref="A119:N119"/>
    <mergeCell ref="A64:N64"/>
    <mergeCell ref="A68:A69"/>
    <mergeCell ref="A70:A71"/>
    <mergeCell ref="A72:A73"/>
    <mergeCell ref="A88:A89"/>
    <mergeCell ref="A74:A75"/>
    <mergeCell ref="A76:A77"/>
    <mergeCell ref="A78:A79"/>
    <mergeCell ref="A80:A81"/>
    <mergeCell ref="A29:A30"/>
    <mergeCell ref="A31:A32"/>
    <mergeCell ref="A33:A34"/>
    <mergeCell ref="A45:A46"/>
    <mergeCell ref="A47:A48"/>
    <mergeCell ref="A49:A50"/>
    <mergeCell ref="A106:A107"/>
    <mergeCell ref="A108:A109"/>
    <mergeCell ref="A110:A111"/>
    <mergeCell ref="A98:A99"/>
    <mergeCell ref="F15:F16"/>
    <mergeCell ref="G15:G16"/>
    <mergeCell ref="H15:H16"/>
    <mergeCell ref="I15:I16"/>
    <mergeCell ref="J66:J67"/>
    <mergeCell ref="K66:K67"/>
    <mergeCell ref="H66:H67"/>
    <mergeCell ref="I66:I67"/>
    <mergeCell ref="J59:J60"/>
    <mergeCell ref="K59:K60"/>
    <mergeCell ref="J15:J16"/>
    <mergeCell ref="K15:K16"/>
    <mergeCell ref="L15:L16"/>
    <mergeCell ref="M15:M16"/>
    <mergeCell ref="A15:A16"/>
    <mergeCell ref="B15:B16"/>
    <mergeCell ref="C15:C16"/>
    <mergeCell ref="D15:D16"/>
    <mergeCell ref="E15:E16"/>
    <mergeCell ref="M23:M24"/>
    <mergeCell ref="M27:M28"/>
    <mergeCell ref="M31:M32"/>
    <mergeCell ref="M35:M36"/>
    <mergeCell ref="M39:M40"/>
    <mergeCell ref="M43:M44"/>
    <mergeCell ref="M47:M48"/>
    <mergeCell ref="M51:M52"/>
    <mergeCell ref="M55:M56"/>
    <mergeCell ref="A100:A101"/>
    <mergeCell ref="A102:A103"/>
    <mergeCell ref="A104:A105"/>
    <mergeCell ref="A51:A52"/>
    <mergeCell ref="A35:A36"/>
    <mergeCell ref="A39:A40"/>
    <mergeCell ref="A41:A42"/>
    <mergeCell ref="A43:A44"/>
    <mergeCell ref="A37:A38"/>
    <mergeCell ref="A53:A54"/>
    <mergeCell ref="G152:G153"/>
    <mergeCell ref="H152:H153"/>
    <mergeCell ref="K152:K153"/>
    <mergeCell ref="L121:L122"/>
    <mergeCell ref="M121:M122"/>
    <mergeCell ref="N150:N151"/>
    <mergeCell ref="A121:A122"/>
    <mergeCell ref="B121:B122"/>
    <mergeCell ref="C121:C122"/>
    <mergeCell ref="D121:D122"/>
    <mergeCell ref="E121:E122"/>
    <mergeCell ref="N121:N122"/>
    <mergeCell ref="A66:A67"/>
    <mergeCell ref="B66:B67"/>
    <mergeCell ref="C66:C67"/>
    <mergeCell ref="D66:D67"/>
    <mergeCell ref="E66:E67"/>
    <mergeCell ref="F66:F67"/>
    <mergeCell ref="G66:G67"/>
    <mergeCell ref="A90:A91"/>
    <mergeCell ref="A92:A93"/>
    <mergeCell ref="A123:A124"/>
    <mergeCell ref="A112:A113"/>
    <mergeCell ref="A94:A95"/>
    <mergeCell ref="A96:A97"/>
    <mergeCell ref="A82:A83"/>
    <mergeCell ref="A84:A85"/>
    <mergeCell ref="A86:A87"/>
    <mergeCell ref="A133:A134"/>
    <mergeCell ref="A135:A136"/>
    <mergeCell ref="A137:A138"/>
    <mergeCell ref="A139:A140"/>
    <mergeCell ref="D171:D172"/>
    <mergeCell ref="E171:E172"/>
    <mergeCell ref="N171:N172"/>
    <mergeCell ref="A242:N242"/>
    <mergeCell ref="A203:A204"/>
    <mergeCell ref="A205:A206"/>
    <mergeCell ref="A215:A216"/>
    <mergeCell ref="A217:A218"/>
    <mergeCell ref="A219:A220"/>
    <mergeCell ref="A221:A222"/>
    <mergeCell ref="A207:A208"/>
    <mergeCell ref="A209:A210"/>
    <mergeCell ref="A211:A212"/>
    <mergeCell ref="A213:A214"/>
    <mergeCell ref="F121:F122"/>
    <mergeCell ref="G121:G122"/>
    <mergeCell ref="H121:H122"/>
    <mergeCell ref="I121:I122"/>
    <mergeCell ref="J150:J151"/>
    <mergeCell ref="K150:K151"/>
    <mergeCell ref="H150:H151"/>
    <mergeCell ref="I150:I151"/>
    <mergeCell ref="J143:J144"/>
    <mergeCell ref="K143:K144"/>
    <mergeCell ref="J121:J122"/>
    <mergeCell ref="K121:K122"/>
    <mergeCell ref="A131:A132"/>
    <mergeCell ref="B152:B153"/>
    <mergeCell ref="C152:C153"/>
    <mergeCell ref="D152:D153"/>
    <mergeCell ref="E152:E153"/>
    <mergeCell ref="F152:F153"/>
    <mergeCell ref="C114:C115"/>
    <mergeCell ref="D114:D115"/>
    <mergeCell ref="E114:E115"/>
    <mergeCell ref="F114:F115"/>
    <mergeCell ref="N114:N115"/>
    <mergeCell ref="N59:N60"/>
    <mergeCell ref="L66:L67"/>
    <mergeCell ref="M66:M67"/>
    <mergeCell ref="M68:M69"/>
    <mergeCell ref="G114:G115"/>
    <mergeCell ref="H114:H115"/>
    <mergeCell ref="I114:I115"/>
    <mergeCell ref="H59:H60"/>
    <mergeCell ref="I59:I60"/>
    <mergeCell ref="F59:F60"/>
    <mergeCell ref="K114:K115"/>
    <mergeCell ref="L114:L115"/>
    <mergeCell ref="M114:M115"/>
    <mergeCell ref="L59:L60"/>
    <mergeCell ref="M59:M60"/>
    <mergeCell ref="J114:J115"/>
    <mergeCell ref="G59:G60"/>
    <mergeCell ref="N66:N67"/>
    <mergeCell ref="M72:M73"/>
    <mergeCell ref="N72:N73"/>
    <mergeCell ref="N70:N71"/>
    <mergeCell ref="H72:H73"/>
    <mergeCell ref="M70:M71"/>
    <mergeCell ref="M74:M75"/>
    <mergeCell ref="M76:M77"/>
    <mergeCell ref="A59:A60"/>
    <mergeCell ref="B59:B60"/>
    <mergeCell ref="C59:C60"/>
    <mergeCell ref="D59:D60"/>
    <mergeCell ref="E59:E60"/>
    <mergeCell ref="N68:N69"/>
    <mergeCell ref="I143:I144"/>
    <mergeCell ref="J164:J165"/>
    <mergeCell ref="G143:G144"/>
    <mergeCell ref="A164:A165"/>
    <mergeCell ref="B164:B165"/>
    <mergeCell ref="C164:C165"/>
    <mergeCell ref="D164:D165"/>
    <mergeCell ref="E164:E165"/>
    <mergeCell ref="F164:F165"/>
    <mergeCell ref="B143:B144"/>
    <mergeCell ref="L164:L165"/>
    <mergeCell ref="M164:M165"/>
    <mergeCell ref="L143:L144"/>
    <mergeCell ref="M143:M144"/>
    <mergeCell ref="N164:N165"/>
    <mergeCell ref="N143:N144"/>
    <mergeCell ref="L150:L151"/>
    <mergeCell ref="M150:M151"/>
    <mergeCell ref="C143:C144"/>
    <mergeCell ref="D143:D144"/>
    <mergeCell ref="E143:E144"/>
    <mergeCell ref="F143:F144"/>
    <mergeCell ref="K164:K165"/>
    <mergeCell ref="G164:G165"/>
    <mergeCell ref="N266:N267"/>
    <mergeCell ref="N237:N238"/>
    <mergeCell ref="L244:L245"/>
    <mergeCell ref="M244:M245"/>
    <mergeCell ref="M250:M251"/>
    <mergeCell ref="N246:N247"/>
    <mergeCell ref="B237:B238"/>
    <mergeCell ref="C237:C238"/>
    <mergeCell ref="D237:D238"/>
    <mergeCell ref="E237:E238"/>
    <mergeCell ref="F237:F238"/>
    <mergeCell ref="K266:K267"/>
    <mergeCell ref="G266:G267"/>
    <mergeCell ref="H266:H267"/>
    <mergeCell ref="I266:I267"/>
    <mergeCell ref="H237:H238"/>
    <mergeCell ref="B244:B245"/>
    <mergeCell ref="C244:C245"/>
    <mergeCell ref="D244:D245"/>
    <mergeCell ref="J244:J245"/>
    <mergeCell ref="K244:K245"/>
    <mergeCell ref="H244:H245"/>
    <mergeCell ref="I244:I245"/>
    <mergeCell ref="J237:J238"/>
    <mergeCell ref="K237:K238"/>
    <mergeCell ref="N244:N245"/>
    <mergeCell ref="K273:K274"/>
    <mergeCell ref="H273:H274"/>
    <mergeCell ref="I273:I274"/>
    <mergeCell ref="J275:J276"/>
    <mergeCell ref="K275:K276"/>
    <mergeCell ref="L275:L276"/>
    <mergeCell ref="M275:M276"/>
    <mergeCell ref="F266:F267"/>
    <mergeCell ref="H164:H165"/>
    <mergeCell ref="I164:I165"/>
    <mergeCell ref="H143:H144"/>
    <mergeCell ref="F154:F155"/>
    <mergeCell ref="A150:A151"/>
    <mergeCell ref="B150:B151"/>
    <mergeCell ref="I246:I247"/>
    <mergeCell ref="J246:J247"/>
    <mergeCell ref="I250:I251"/>
    <mergeCell ref="L266:L267"/>
    <mergeCell ref="M266:M267"/>
    <mergeCell ref="L237:L238"/>
    <mergeCell ref="M237:M238"/>
    <mergeCell ref="F171:F172"/>
    <mergeCell ref="G171:G172"/>
    <mergeCell ref="H171:H172"/>
    <mergeCell ref="I171:I172"/>
    <mergeCell ref="J171:J172"/>
    <mergeCell ref="K171:K172"/>
    <mergeCell ref="L171:L172"/>
    <mergeCell ref="M171:M172"/>
    <mergeCell ref="A171:A172"/>
    <mergeCell ref="B171:B172"/>
    <mergeCell ref="C171:C172"/>
    <mergeCell ref="F273:F274"/>
    <mergeCell ref="G273:G274"/>
    <mergeCell ref="A266:A267"/>
    <mergeCell ref="B266:B267"/>
    <mergeCell ref="C266:C267"/>
    <mergeCell ref="D266:D267"/>
    <mergeCell ref="E266:E267"/>
    <mergeCell ref="E244:E245"/>
    <mergeCell ref="F244:F245"/>
    <mergeCell ref="B254:B255"/>
    <mergeCell ref="C254:C255"/>
    <mergeCell ref="D254:D255"/>
    <mergeCell ref="B256:B257"/>
    <mergeCell ref="G275:G276"/>
    <mergeCell ref="H275:H276"/>
    <mergeCell ref="I275:I276"/>
    <mergeCell ref="J273:J274"/>
    <mergeCell ref="C258:C259"/>
    <mergeCell ref="D258:D259"/>
    <mergeCell ref="H246:H247"/>
    <mergeCell ref="D248:D249"/>
    <mergeCell ref="E248:E249"/>
    <mergeCell ref="A264:A265"/>
    <mergeCell ref="B246:B247"/>
    <mergeCell ref="C246:C247"/>
    <mergeCell ref="D246:D247"/>
    <mergeCell ref="B252:B253"/>
    <mergeCell ref="I237:I238"/>
    <mergeCell ref="J266:J267"/>
    <mergeCell ref="G237:G238"/>
    <mergeCell ref="G244:G245"/>
    <mergeCell ref="H248:H249"/>
    <mergeCell ref="I248:I249"/>
    <mergeCell ref="G248:G249"/>
    <mergeCell ref="N273:N274"/>
    <mergeCell ref="A275:A276"/>
    <mergeCell ref="B275:B276"/>
    <mergeCell ref="C275:C276"/>
    <mergeCell ref="D275:D276"/>
    <mergeCell ref="E275:E276"/>
    <mergeCell ref="N275:N276"/>
    <mergeCell ref="F275:F276"/>
    <mergeCell ref="A13:N13"/>
    <mergeCell ref="A2:N2"/>
    <mergeCell ref="A4:D4"/>
    <mergeCell ref="A5:D5"/>
    <mergeCell ref="A6:D6"/>
    <mergeCell ref="A7:D7"/>
    <mergeCell ref="A8:D8"/>
    <mergeCell ref="A9:D9"/>
    <mergeCell ref="A10:D10"/>
    <mergeCell ref="L273:L274"/>
    <mergeCell ref="M273:M274"/>
    <mergeCell ref="A273:A274"/>
    <mergeCell ref="A271:N271"/>
    <mergeCell ref="B273:B274"/>
    <mergeCell ref="C273:C274"/>
    <mergeCell ref="D273:D274"/>
    <mergeCell ref="E273:E274"/>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7'!A166" display="4 - BUENOS AIRES AL PACIFICO - SAN MARTIN S.A."/>
    <hyperlink ref="A4:D4" location="'1997'!A44" display="1 - FERROEXPRESO PAMPEANO S.A."/>
    <hyperlink ref="A5:D5" location="'1997'!A95" display="2 - NUEVO CENTRAL ARGENTINO S.A."/>
    <hyperlink ref="A6:D6" location="'1997'!A145" display="3 - FERROSUR ROCA S.A."/>
    <hyperlink ref="A8:D8" location="'1997'!A200" display="5 - FERROCARRIL MESOPOTAMICO - GRAL. URQUIZA S.A."/>
    <hyperlink ref="A9:D9" location="'1997'!A268" display="6 - BELGRANO S.A."/>
    <hyperlink ref="A10:D10" location="'1997'!A277" display="7 - PROVINCIA DE RIO NEGRO (TREN PATAGÓNICO S.A.)"/>
  </hyperlinks>
  <pageMargins left="0.70866141732283472" right="0.70866141732283472" top="0.74803149606299213" bottom="0.74803149606299213" header="0.31496062992125984" footer="0.31496062992125984"/>
  <pageSetup paperSize="9" scale="59" fitToHeight="0" orientation="landscape" r:id="rId1"/>
  <headerFooter alignWithMargins="0">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56"/>
  <sheetViews>
    <sheetView showGridLines="0" showRowColHeaders="0" showRuler="0" view="pageLayout" topLeftCell="G1"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0" t="s">
        <v>210</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01" t="s">
        <v>0</v>
      </c>
      <c r="B4" s="202"/>
      <c r="C4" s="202"/>
      <c r="D4" s="203"/>
      <c r="E4" s="17"/>
      <c r="F4" s="17"/>
      <c r="G4" s="17"/>
      <c r="H4" s="17"/>
      <c r="I4" s="17"/>
      <c r="J4" s="17"/>
      <c r="K4" s="17"/>
      <c r="L4" s="17"/>
      <c r="M4" s="17"/>
      <c r="N4" s="18"/>
    </row>
    <row r="5" spans="1:14" ht="24.95" customHeight="1" thickTop="1" thickBot="1" x14ac:dyDescent="0.25">
      <c r="A5" s="201" t="s">
        <v>31</v>
      </c>
      <c r="B5" s="202"/>
      <c r="C5" s="202"/>
      <c r="D5" s="203"/>
      <c r="E5" s="17"/>
      <c r="F5" s="17"/>
      <c r="G5" s="17"/>
      <c r="H5" s="17"/>
      <c r="I5" s="17"/>
      <c r="J5" s="17"/>
      <c r="K5" s="17"/>
      <c r="L5" s="17"/>
      <c r="M5" s="17"/>
      <c r="N5" s="18"/>
    </row>
    <row r="6" spans="1:14" ht="24.95" customHeight="1" thickTop="1" thickBot="1" x14ac:dyDescent="0.25">
      <c r="A6" s="201" t="s">
        <v>50</v>
      </c>
      <c r="B6" s="202"/>
      <c r="C6" s="202"/>
      <c r="D6" s="203"/>
      <c r="E6" s="17"/>
      <c r="F6" s="17"/>
      <c r="G6" s="17"/>
      <c r="H6" s="17"/>
      <c r="I6" s="17"/>
      <c r="J6" s="17"/>
      <c r="K6" s="17"/>
      <c r="L6" s="17"/>
      <c r="M6" s="17"/>
      <c r="N6" s="18"/>
    </row>
    <row r="7" spans="1:14" ht="24.95" customHeight="1" thickTop="1" thickBot="1" x14ac:dyDescent="0.25">
      <c r="A7" s="201" t="s">
        <v>116</v>
      </c>
      <c r="B7" s="202"/>
      <c r="C7" s="202"/>
      <c r="D7" s="203"/>
      <c r="E7" s="17"/>
      <c r="F7" s="17"/>
      <c r="G7" s="17"/>
      <c r="H7" s="17"/>
      <c r="I7" s="17"/>
      <c r="J7" s="17"/>
      <c r="K7" s="17"/>
      <c r="L7" s="17"/>
      <c r="M7" s="17"/>
      <c r="N7" s="18"/>
    </row>
    <row r="8" spans="1:14" ht="24.95" customHeight="1" thickTop="1" thickBot="1" x14ac:dyDescent="0.25">
      <c r="A8" s="201" t="s">
        <v>117</v>
      </c>
      <c r="B8" s="202"/>
      <c r="C8" s="202"/>
      <c r="D8" s="203"/>
      <c r="E8" s="17"/>
      <c r="F8" s="17"/>
      <c r="G8" s="17"/>
      <c r="H8" s="17"/>
      <c r="I8" s="17"/>
      <c r="J8" s="17"/>
      <c r="K8" s="17"/>
      <c r="L8" s="17"/>
      <c r="M8" s="17"/>
      <c r="N8" s="18"/>
    </row>
    <row r="9" spans="1:14" ht="24.95" customHeight="1" thickTop="1" thickBot="1" x14ac:dyDescent="0.25">
      <c r="A9" s="201" t="s">
        <v>225</v>
      </c>
      <c r="B9" s="202"/>
      <c r="C9" s="202"/>
      <c r="D9" s="203"/>
      <c r="E9" s="17"/>
      <c r="F9" s="17"/>
      <c r="G9" s="17"/>
      <c r="H9" s="17"/>
      <c r="I9" s="17"/>
      <c r="J9" s="17"/>
      <c r="K9" s="17"/>
      <c r="L9" s="17"/>
      <c r="M9" s="17"/>
      <c r="N9" s="18"/>
    </row>
    <row r="10" spans="1:14" ht="24.95" customHeight="1" thickTop="1" thickBot="1" x14ac:dyDescent="0.25">
      <c r="A10" s="201" t="s">
        <v>90</v>
      </c>
      <c r="B10" s="202"/>
      <c r="C10" s="202"/>
      <c r="D10" s="203"/>
      <c r="E10" s="17"/>
      <c r="F10" s="17"/>
      <c r="G10" s="17"/>
      <c r="H10" s="17"/>
      <c r="I10" s="17"/>
      <c r="J10" s="17"/>
      <c r="K10" s="17"/>
      <c r="L10" s="17"/>
      <c r="M10" s="17"/>
      <c r="N10" s="18"/>
    </row>
    <row r="11" spans="1:14" ht="12.75" customHeight="1" thickTop="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198" t="s">
        <v>32</v>
      </c>
      <c r="B17" s="209">
        <v>5362</v>
      </c>
      <c r="C17" s="209">
        <v>266</v>
      </c>
      <c r="D17" s="209">
        <v>33257</v>
      </c>
      <c r="E17" s="209">
        <v>37339</v>
      </c>
      <c r="F17" s="209">
        <v>31932</v>
      </c>
      <c r="G17" s="209">
        <v>33036</v>
      </c>
      <c r="H17" s="209">
        <v>28663</v>
      </c>
      <c r="I17" s="209">
        <v>24213</v>
      </c>
      <c r="J17" s="209">
        <v>9342</v>
      </c>
      <c r="K17" s="209">
        <v>10768</v>
      </c>
      <c r="L17" s="209">
        <v>13572</v>
      </c>
      <c r="M17" s="209">
        <v>5672</v>
      </c>
      <c r="N17" s="211">
        <f>SUM(B17:M17)</f>
        <v>233422</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198" t="s">
        <v>118</v>
      </c>
      <c r="B19" s="209"/>
      <c r="C19" s="209"/>
      <c r="D19" s="209"/>
      <c r="E19" s="209"/>
      <c r="F19" s="209"/>
      <c r="G19" s="209"/>
      <c r="H19" s="209"/>
      <c r="I19" s="209"/>
      <c r="J19" s="209"/>
      <c r="K19" s="209"/>
      <c r="L19" s="209"/>
      <c r="M19" s="209"/>
      <c r="N19" s="211">
        <f>SUM(B19:M19)</f>
        <v>0</v>
      </c>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198" t="s">
        <v>106</v>
      </c>
      <c r="B21" s="209">
        <v>9643</v>
      </c>
      <c r="C21" s="209">
        <v>3554</v>
      </c>
      <c r="D21" s="209">
        <v>8727</v>
      </c>
      <c r="E21" s="209">
        <v>10429</v>
      </c>
      <c r="F21" s="209">
        <v>10758</v>
      </c>
      <c r="G21" s="209">
        <v>11168</v>
      </c>
      <c r="H21" s="209">
        <v>5722</v>
      </c>
      <c r="I21" s="209">
        <v>9149</v>
      </c>
      <c r="J21" s="209">
        <v>6745</v>
      </c>
      <c r="K21" s="209">
        <v>5721</v>
      </c>
      <c r="L21" s="209">
        <v>4430</v>
      </c>
      <c r="M21" s="209">
        <v>5945</v>
      </c>
      <c r="N21" s="211">
        <f t="shared" ref="N21:N55" si="0">SUM(B21:M21)</f>
        <v>91991</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198" t="s">
        <v>14</v>
      </c>
      <c r="B23" s="209">
        <v>1375</v>
      </c>
      <c r="C23" s="209">
        <v>5482</v>
      </c>
      <c r="D23" s="209">
        <v>6138</v>
      </c>
      <c r="E23" s="209">
        <v>669</v>
      </c>
      <c r="F23" s="209">
        <v>1397</v>
      </c>
      <c r="G23" s="209">
        <v>1978</v>
      </c>
      <c r="H23" s="209">
        <v>352</v>
      </c>
      <c r="I23" s="209"/>
      <c r="J23" s="209"/>
      <c r="K23" s="209">
        <v>5173</v>
      </c>
      <c r="L23" s="209">
        <v>10246</v>
      </c>
      <c r="M23" s="209">
        <v>197</v>
      </c>
      <c r="N23" s="211">
        <f t="shared" si="0"/>
        <v>33007</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198" t="s">
        <v>35</v>
      </c>
      <c r="B25" s="209"/>
      <c r="C25" s="209"/>
      <c r="D25" s="209"/>
      <c r="E25" s="209"/>
      <c r="F25" s="209"/>
      <c r="G25" s="209"/>
      <c r="H25" s="209"/>
      <c r="I25" s="209"/>
      <c r="J25" s="209"/>
      <c r="K25" s="209"/>
      <c r="L25" s="209"/>
      <c r="M25" s="209"/>
      <c r="N25" s="211">
        <f t="shared" si="0"/>
        <v>0</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198" t="s">
        <v>38</v>
      </c>
      <c r="B27" s="209"/>
      <c r="C27" s="209"/>
      <c r="D27" s="209">
        <v>68</v>
      </c>
      <c r="E27" s="209"/>
      <c r="F27" s="209"/>
      <c r="G27" s="209">
        <v>70</v>
      </c>
      <c r="H27" s="209"/>
      <c r="I27" s="209">
        <v>48</v>
      </c>
      <c r="J27" s="209">
        <v>378</v>
      </c>
      <c r="K27" s="209">
        <v>15</v>
      </c>
      <c r="L27" s="209">
        <v>368</v>
      </c>
      <c r="M27" s="209">
        <v>220</v>
      </c>
      <c r="N27" s="211">
        <f t="shared" si="0"/>
        <v>1167</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198" t="s">
        <v>125</v>
      </c>
      <c r="B29" s="209"/>
      <c r="C29" s="209"/>
      <c r="D29" s="209"/>
      <c r="E29" s="209"/>
      <c r="F29" s="209"/>
      <c r="G29" s="209"/>
      <c r="H29" s="209"/>
      <c r="I29" s="209"/>
      <c r="J29" s="209"/>
      <c r="K29" s="209"/>
      <c r="L29" s="209"/>
      <c r="M29" s="209"/>
      <c r="N29" s="211">
        <f t="shared" si="0"/>
        <v>0</v>
      </c>
    </row>
    <row r="30" spans="1:14" ht="12.75" customHeight="1" thickBot="1" x14ac:dyDescent="0.25">
      <c r="A30" s="199"/>
      <c r="B30" s="210"/>
      <c r="C30" s="210"/>
      <c r="D30" s="210"/>
      <c r="E30" s="210"/>
      <c r="F30" s="210"/>
      <c r="G30" s="210"/>
      <c r="H30" s="210"/>
      <c r="I30" s="210"/>
      <c r="J30" s="210"/>
      <c r="K30" s="210"/>
      <c r="L30" s="210"/>
      <c r="M30" s="210"/>
      <c r="N30" s="212"/>
    </row>
    <row r="31" spans="1:14" ht="12.75" customHeight="1" x14ac:dyDescent="0.2">
      <c r="A31" s="198" t="s">
        <v>40</v>
      </c>
      <c r="B31" s="209"/>
      <c r="C31" s="209">
        <v>2851</v>
      </c>
      <c r="D31" s="209"/>
      <c r="E31" s="209"/>
      <c r="F31" s="209">
        <v>1204</v>
      </c>
      <c r="G31" s="209">
        <v>2186</v>
      </c>
      <c r="H31" s="209">
        <v>1590</v>
      </c>
      <c r="I31" s="209"/>
      <c r="J31" s="209">
        <v>1220</v>
      </c>
      <c r="K31" s="209">
        <v>237</v>
      </c>
      <c r="L31" s="209"/>
      <c r="M31" s="209"/>
      <c r="N31" s="211">
        <f t="shared" si="0"/>
        <v>9288</v>
      </c>
    </row>
    <row r="32" spans="1:14" ht="12.75" customHeight="1" thickBot="1" x14ac:dyDescent="0.25">
      <c r="A32" s="199"/>
      <c r="B32" s="210"/>
      <c r="C32" s="210"/>
      <c r="D32" s="210"/>
      <c r="E32" s="210"/>
      <c r="F32" s="210"/>
      <c r="G32" s="210"/>
      <c r="H32" s="210"/>
      <c r="I32" s="210"/>
      <c r="J32" s="210"/>
      <c r="K32" s="210"/>
      <c r="L32" s="210"/>
      <c r="M32" s="210"/>
      <c r="N32" s="212"/>
    </row>
    <row r="33" spans="1:14" ht="12.75" customHeight="1" x14ac:dyDescent="0.2">
      <c r="A33" s="198" t="s">
        <v>126</v>
      </c>
      <c r="B33" s="209"/>
      <c r="C33" s="209"/>
      <c r="D33" s="209"/>
      <c r="E33" s="209"/>
      <c r="F33" s="209"/>
      <c r="G33" s="209"/>
      <c r="H33" s="209"/>
      <c r="I33" s="209"/>
      <c r="J33" s="209"/>
      <c r="K33" s="209"/>
      <c r="L33" s="209"/>
      <c r="M33" s="209"/>
      <c r="N33" s="211">
        <f t="shared" si="0"/>
        <v>0</v>
      </c>
    </row>
    <row r="34" spans="1:14" ht="12.75" customHeight="1" thickBot="1" x14ac:dyDescent="0.25">
      <c r="A34" s="199"/>
      <c r="B34" s="210"/>
      <c r="C34" s="210"/>
      <c r="D34" s="210"/>
      <c r="E34" s="210"/>
      <c r="F34" s="210"/>
      <c r="G34" s="210"/>
      <c r="H34" s="210"/>
      <c r="I34" s="210"/>
      <c r="J34" s="210"/>
      <c r="K34" s="210"/>
      <c r="L34" s="210"/>
      <c r="M34" s="210"/>
      <c r="N34" s="212"/>
    </row>
    <row r="35" spans="1:14" ht="12.75" customHeight="1" x14ac:dyDescent="0.2">
      <c r="A35" s="198" t="s">
        <v>18</v>
      </c>
      <c r="B35" s="209"/>
      <c r="C35" s="209">
        <v>886</v>
      </c>
      <c r="D35" s="209">
        <v>124042</v>
      </c>
      <c r="E35" s="209">
        <v>49720</v>
      </c>
      <c r="F35" s="209">
        <v>28001</v>
      </c>
      <c r="G35" s="209">
        <v>51474</v>
      </c>
      <c r="H35" s="209">
        <v>88564</v>
      </c>
      <c r="I35" s="209">
        <v>91249</v>
      </c>
      <c r="J35" s="209">
        <v>74934</v>
      </c>
      <c r="K35" s="209">
        <v>67880</v>
      </c>
      <c r="L35" s="209">
        <v>44019</v>
      </c>
      <c r="M35" s="209">
        <v>6086</v>
      </c>
      <c r="N35" s="211">
        <f t="shared" si="0"/>
        <v>626855</v>
      </c>
    </row>
    <row r="36" spans="1:14" ht="12.75" customHeight="1" thickBot="1" x14ac:dyDescent="0.25">
      <c r="A36" s="199"/>
      <c r="B36" s="210"/>
      <c r="C36" s="210"/>
      <c r="D36" s="210"/>
      <c r="E36" s="210"/>
      <c r="F36" s="210"/>
      <c r="G36" s="210"/>
      <c r="H36" s="210"/>
      <c r="I36" s="210"/>
      <c r="J36" s="210"/>
      <c r="K36" s="210"/>
      <c r="L36" s="210"/>
      <c r="M36" s="210"/>
      <c r="N36" s="212"/>
    </row>
    <row r="37" spans="1:14" ht="12.75" customHeight="1" x14ac:dyDescent="0.2">
      <c r="A37" s="198" t="s">
        <v>24</v>
      </c>
      <c r="B37" s="209">
        <v>2895</v>
      </c>
      <c r="C37" s="209"/>
      <c r="D37" s="209">
        <v>21671</v>
      </c>
      <c r="E37" s="209">
        <v>33909</v>
      </c>
      <c r="F37" s="209">
        <v>33305</v>
      </c>
      <c r="G37" s="209">
        <v>50018</v>
      </c>
      <c r="H37" s="209">
        <v>34372</v>
      </c>
      <c r="I37" s="209">
        <v>23371</v>
      </c>
      <c r="J37" s="209">
        <v>4112</v>
      </c>
      <c r="K37" s="209">
        <v>5929</v>
      </c>
      <c r="L37" s="209">
        <v>6036</v>
      </c>
      <c r="M37" s="209">
        <v>12186</v>
      </c>
      <c r="N37" s="211">
        <f t="shared" si="0"/>
        <v>227804</v>
      </c>
    </row>
    <row r="38" spans="1:14" ht="12.75" customHeight="1" thickBot="1" x14ac:dyDescent="0.25">
      <c r="A38" s="199"/>
      <c r="B38" s="210"/>
      <c r="C38" s="210"/>
      <c r="D38" s="210"/>
      <c r="E38" s="210"/>
      <c r="F38" s="210"/>
      <c r="G38" s="210"/>
      <c r="H38" s="210"/>
      <c r="I38" s="210"/>
      <c r="J38" s="210"/>
      <c r="K38" s="210"/>
      <c r="L38" s="210"/>
      <c r="M38" s="210"/>
      <c r="N38" s="212"/>
    </row>
    <row r="39" spans="1:14" ht="12.75" customHeight="1" x14ac:dyDescent="0.2">
      <c r="A39" s="198" t="s">
        <v>26</v>
      </c>
      <c r="B39" s="209"/>
      <c r="C39" s="209"/>
      <c r="D39" s="209"/>
      <c r="E39" s="209"/>
      <c r="F39" s="209"/>
      <c r="G39" s="209"/>
      <c r="H39" s="209">
        <v>273</v>
      </c>
      <c r="I39" s="209">
        <v>25158</v>
      </c>
      <c r="J39" s="209">
        <v>32543</v>
      </c>
      <c r="K39" s="209">
        <v>36371</v>
      </c>
      <c r="L39" s="209">
        <v>14532</v>
      </c>
      <c r="M39" s="209"/>
      <c r="N39" s="211">
        <f t="shared" si="0"/>
        <v>108877</v>
      </c>
    </row>
    <row r="40" spans="1:14" ht="12.75" customHeight="1" thickBot="1" x14ac:dyDescent="0.25">
      <c r="A40" s="199"/>
      <c r="B40" s="210"/>
      <c r="C40" s="210"/>
      <c r="D40" s="210"/>
      <c r="E40" s="210"/>
      <c r="F40" s="210"/>
      <c r="G40" s="210"/>
      <c r="H40" s="210"/>
      <c r="I40" s="210"/>
      <c r="J40" s="210"/>
      <c r="K40" s="210"/>
      <c r="L40" s="210"/>
      <c r="M40" s="210"/>
      <c r="N40" s="212"/>
    </row>
    <row r="41" spans="1:14" ht="12.75" customHeight="1" x14ac:dyDescent="0.2">
      <c r="A41" s="198" t="s">
        <v>15</v>
      </c>
      <c r="B41" s="209"/>
      <c r="C41" s="209"/>
      <c r="D41" s="209">
        <v>58774</v>
      </c>
      <c r="E41" s="209">
        <v>190885</v>
      </c>
      <c r="F41" s="209">
        <v>151162</v>
      </c>
      <c r="G41" s="209">
        <v>106687</v>
      </c>
      <c r="H41" s="209">
        <v>69472</v>
      </c>
      <c r="I41" s="209">
        <v>42598</v>
      </c>
      <c r="J41" s="209">
        <v>31237</v>
      </c>
      <c r="K41" s="209">
        <v>27776</v>
      </c>
      <c r="L41" s="209">
        <v>6939</v>
      </c>
      <c r="M41" s="209">
        <v>1490</v>
      </c>
      <c r="N41" s="211">
        <f t="shared" si="0"/>
        <v>687020</v>
      </c>
    </row>
    <row r="42" spans="1:14" ht="12.75" customHeight="1" thickBot="1" x14ac:dyDescent="0.25">
      <c r="A42" s="199"/>
      <c r="B42" s="210"/>
      <c r="C42" s="210"/>
      <c r="D42" s="210"/>
      <c r="E42" s="210"/>
      <c r="F42" s="210"/>
      <c r="G42" s="210"/>
      <c r="H42" s="210"/>
      <c r="I42" s="210"/>
      <c r="J42" s="210"/>
      <c r="K42" s="210"/>
      <c r="L42" s="210"/>
      <c r="M42" s="210"/>
      <c r="N42" s="212"/>
    </row>
    <row r="43" spans="1:14" ht="12.75" customHeight="1" x14ac:dyDescent="0.2">
      <c r="A43" s="198" t="s">
        <v>25</v>
      </c>
      <c r="B43" s="209">
        <v>4098</v>
      </c>
      <c r="C43" s="209">
        <v>9585</v>
      </c>
      <c r="D43" s="209">
        <v>3945</v>
      </c>
      <c r="E43" s="209">
        <v>4072</v>
      </c>
      <c r="F43" s="209">
        <v>9603</v>
      </c>
      <c r="G43" s="209">
        <v>6795</v>
      </c>
      <c r="H43" s="209">
        <v>10970</v>
      </c>
      <c r="I43" s="209">
        <v>10982</v>
      </c>
      <c r="J43" s="209">
        <v>4090</v>
      </c>
      <c r="K43" s="209">
        <v>13414</v>
      </c>
      <c r="L43" s="209">
        <v>15114</v>
      </c>
      <c r="M43" s="209">
        <v>16280</v>
      </c>
      <c r="N43" s="211">
        <f t="shared" si="0"/>
        <v>108948</v>
      </c>
    </row>
    <row r="44" spans="1:14" ht="12.75" customHeight="1" thickBot="1" x14ac:dyDescent="0.25">
      <c r="A44" s="199"/>
      <c r="B44" s="210"/>
      <c r="C44" s="210"/>
      <c r="D44" s="210"/>
      <c r="E44" s="210"/>
      <c r="F44" s="210"/>
      <c r="G44" s="210"/>
      <c r="H44" s="210"/>
      <c r="I44" s="210"/>
      <c r="J44" s="210"/>
      <c r="K44" s="210"/>
      <c r="L44" s="210"/>
      <c r="M44" s="210"/>
      <c r="N44" s="212"/>
    </row>
    <row r="45" spans="1:14" ht="12.75" customHeight="1" x14ac:dyDescent="0.2">
      <c r="A45" s="198" t="s">
        <v>119</v>
      </c>
      <c r="B45" s="209">
        <v>7618</v>
      </c>
      <c r="C45" s="209">
        <v>5945</v>
      </c>
      <c r="D45" s="209">
        <v>8665</v>
      </c>
      <c r="E45" s="209">
        <v>7486</v>
      </c>
      <c r="F45" s="209">
        <v>6557</v>
      </c>
      <c r="G45" s="209">
        <v>9874</v>
      </c>
      <c r="H45" s="209">
        <v>7783</v>
      </c>
      <c r="I45" s="209">
        <v>7871</v>
      </c>
      <c r="J45" s="209">
        <v>7576</v>
      </c>
      <c r="K45" s="209">
        <v>6862</v>
      </c>
      <c r="L45" s="209">
        <v>5713</v>
      </c>
      <c r="M45" s="209">
        <v>5894</v>
      </c>
      <c r="N45" s="211">
        <f t="shared" si="0"/>
        <v>87844</v>
      </c>
    </row>
    <row r="46" spans="1:14" ht="12.75" customHeight="1" thickBot="1" x14ac:dyDescent="0.25">
      <c r="A46" s="199"/>
      <c r="B46" s="210"/>
      <c r="C46" s="210"/>
      <c r="D46" s="210"/>
      <c r="E46" s="210"/>
      <c r="F46" s="210"/>
      <c r="G46" s="210"/>
      <c r="H46" s="210"/>
      <c r="I46" s="210"/>
      <c r="J46" s="210"/>
      <c r="K46" s="210"/>
      <c r="L46" s="210"/>
      <c r="M46" s="210"/>
      <c r="N46" s="212"/>
    </row>
    <row r="47" spans="1:14" ht="12.75" customHeight="1" x14ac:dyDescent="0.2">
      <c r="A47" s="198" t="s">
        <v>19</v>
      </c>
      <c r="B47" s="209"/>
      <c r="C47" s="209"/>
      <c r="D47" s="209"/>
      <c r="E47" s="209">
        <v>1449</v>
      </c>
      <c r="F47" s="209">
        <v>28770</v>
      </c>
      <c r="G47" s="209">
        <v>36563</v>
      </c>
      <c r="H47" s="209">
        <v>16033</v>
      </c>
      <c r="I47" s="209">
        <v>20712</v>
      </c>
      <c r="J47" s="209">
        <v>20558</v>
      </c>
      <c r="K47" s="209">
        <v>10305</v>
      </c>
      <c r="L47" s="209">
        <v>8482</v>
      </c>
      <c r="M47" s="209">
        <v>1690</v>
      </c>
      <c r="N47" s="211">
        <f t="shared" si="0"/>
        <v>144562</v>
      </c>
    </row>
    <row r="48" spans="1:14"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198" t="s">
        <v>23</v>
      </c>
      <c r="B49" s="209"/>
      <c r="C49" s="209"/>
      <c r="D49" s="209">
        <v>2437</v>
      </c>
      <c r="E49" s="209"/>
      <c r="F49" s="209"/>
      <c r="G49" s="209"/>
      <c r="H49" s="209"/>
      <c r="I49" s="209">
        <v>7317</v>
      </c>
      <c r="J49" s="209">
        <v>13791</v>
      </c>
      <c r="K49" s="209">
        <v>26640</v>
      </c>
      <c r="L49" s="209">
        <v>24528</v>
      </c>
      <c r="M49" s="209">
        <v>17411</v>
      </c>
      <c r="N49" s="211">
        <f t="shared" si="0"/>
        <v>92124</v>
      </c>
    </row>
    <row r="50" spans="1:14" ht="12.75" customHeight="1" thickBot="1" x14ac:dyDescent="0.25">
      <c r="A50" s="199"/>
      <c r="B50" s="210"/>
      <c r="C50" s="210"/>
      <c r="D50" s="210"/>
      <c r="E50" s="210"/>
      <c r="F50" s="210"/>
      <c r="G50" s="210"/>
      <c r="H50" s="210"/>
      <c r="I50" s="210"/>
      <c r="J50" s="210"/>
      <c r="K50" s="210"/>
      <c r="L50" s="210"/>
      <c r="M50" s="210"/>
      <c r="N50" s="212"/>
    </row>
    <row r="51" spans="1:14" ht="12.75" customHeight="1" x14ac:dyDescent="0.2">
      <c r="A51" s="198" t="s">
        <v>17</v>
      </c>
      <c r="B51" s="209"/>
      <c r="C51" s="209"/>
      <c r="D51" s="209"/>
      <c r="E51" s="209"/>
      <c r="F51" s="209">
        <v>979</v>
      </c>
      <c r="G51" s="209">
        <v>2224</v>
      </c>
      <c r="H51" s="209">
        <v>1765</v>
      </c>
      <c r="I51" s="209"/>
      <c r="J51" s="209">
        <v>258</v>
      </c>
      <c r="K51" s="209">
        <v>27</v>
      </c>
      <c r="L51" s="209"/>
      <c r="M51" s="209"/>
      <c r="N51" s="211">
        <f t="shared" si="0"/>
        <v>5253</v>
      </c>
    </row>
    <row r="52" spans="1:14" ht="12.75" customHeight="1" thickBot="1" x14ac:dyDescent="0.25">
      <c r="A52" s="199"/>
      <c r="B52" s="210"/>
      <c r="C52" s="210"/>
      <c r="D52" s="210"/>
      <c r="E52" s="210"/>
      <c r="F52" s="210"/>
      <c r="G52" s="210"/>
      <c r="H52" s="210"/>
      <c r="I52" s="210"/>
      <c r="J52" s="210"/>
      <c r="K52" s="210"/>
      <c r="L52" s="210"/>
      <c r="M52" s="210"/>
      <c r="N52" s="212"/>
    </row>
    <row r="53" spans="1:14" ht="12.75" customHeight="1" x14ac:dyDescent="0.2">
      <c r="A53" s="198" t="s">
        <v>16</v>
      </c>
      <c r="B53" s="209">
        <v>257114</v>
      </c>
      <c r="C53" s="209">
        <v>207999</v>
      </c>
      <c r="D53" s="209">
        <v>54228</v>
      </c>
      <c r="E53" s="209">
        <v>36755</v>
      </c>
      <c r="F53" s="209">
        <v>29100</v>
      </c>
      <c r="G53" s="209">
        <v>19067</v>
      </c>
      <c r="H53" s="209">
        <v>45700</v>
      </c>
      <c r="I53" s="209">
        <v>52249</v>
      </c>
      <c r="J53" s="209">
        <v>34097</v>
      </c>
      <c r="K53" s="209">
        <v>34977</v>
      </c>
      <c r="L53" s="209">
        <v>6626</v>
      </c>
      <c r="M53" s="209">
        <v>45216</v>
      </c>
      <c r="N53" s="211">
        <f t="shared" si="0"/>
        <v>823128</v>
      </c>
    </row>
    <row r="54" spans="1:14" ht="12.75" customHeight="1" thickBot="1" x14ac:dyDescent="0.25">
      <c r="A54" s="199"/>
      <c r="B54" s="210"/>
      <c r="C54" s="210"/>
      <c r="D54" s="210"/>
      <c r="E54" s="210"/>
      <c r="F54" s="210"/>
      <c r="G54" s="210"/>
      <c r="H54" s="210"/>
      <c r="I54" s="210"/>
      <c r="J54" s="210"/>
      <c r="K54" s="210"/>
      <c r="L54" s="210"/>
      <c r="M54" s="210"/>
      <c r="N54" s="212"/>
    </row>
    <row r="55" spans="1:14" ht="12.75" customHeight="1" x14ac:dyDescent="0.2">
      <c r="A55" s="198" t="s">
        <v>127</v>
      </c>
      <c r="B55" s="209"/>
      <c r="C55" s="209">
        <v>0</v>
      </c>
      <c r="D55" s="209"/>
      <c r="E55" s="209"/>
      <c r="F55" s="209"/>
      <c r="G55" s="209"/>
      <c r="H55" s="209"/>
      <c r="I55" s="209"/>
      <c r="J55" s="209"/>
      <c r="K55" s="209"/>
      <c r="L55" s="209"/>
      <c r="M55" s="209"/>
      <c r="N55" s="211">
        <f t="shared" si="0"/>
        <v>0</v>
      </c>
    </row>
    <row r="56" spans="1:14" ht="12.75" customHeight="1" thickBot="1" x14ac:dyDescent="0.25">
      <c r="A56" s="199"/>
      <c r="B56" s="210"/>
      <c r="C56" s="210"/>
      <c r="D56" s="210"/>
      <c r="E56" s="210"/>
      <c r="F56" s="210"/>
      <c r="G56" s="210"/>
      <c r="H56" s="210"/>
      <c r="I56" s="210"/>
      <c r="J56" s="210"/>
      <c r="K56" s="210"/>
      <c r="L56" s="210"/>
      <c r="M56" s="210"/>
      <c r="N56" s="212"/>
    </row>
    <row r="57" spans="1:14" ht="12.75" customHeight="1" x14ac:dyDescent="0.2">
      <c r="A57" s="198" t="s">
        <v>60</v>
      </c>
      <c r="B57" s="209"/>
      <c r="C57" s="209"/>
      <c r="D57" s="209">
        <v>437</v>
      </c>
      <c r="E57" s="209"/>
      <c r="F57" s="209"/>
      <c r="G57" s="209"/>
      <c r="H57" s="209"/>
      <c r="I57" s="209"/>
      <c r="J57" s="209"/>
      <c r="K57" s="209"/>
      <c r="L57" s="209">
        <v>41</v>
      </c>
      <c r="M57" s="209"/>
      <c r="N57" s="211">
        <f>SUM(B57:M57)</f>
        <v>478</v>
      </c>
    </row>
    <row r="58" spans="1:14" ht="12.75" customHeight="1" thickBot="1" x14ac:dyDescent="0.25">
      <c r="A58" s="199"/>
      <c r="B58" s="210"/>
      <c r="C58" s="210"/>
      <c r="D58" s="210"/>
      <c r="E58" s="210"/>
      <c r="F58" s="210"/>
      <c r="G58" s="210"/>
      <c r="H58" s="210"/>
      <c r="I58" s="210"/>
      <c r="J58" s="210"/>
      <c r="K58" s="210"/>
      <c r="L58" s="210"/>
      <c r="M58" s="210"/>
      <c r="N58" s="212"/>
    </row>
    <row r="59" spans="1:14" ht="12.75" customHeight="1" x14ac:dyDescent="0.2">
      <c r="A59" s="205" t="s">
        <v>13</v>
      </c>
      <c r="B59" s="194">
        <f t="shared" ref="B59:M59" si="1">SUM(B17:B57)</f>
        <v>288105</v>
      </c>
      <c r="C59" s="194">
        <f t="shared" si="1"/>
        <v>236568</v>
      </c>
      <c r="D59" s="194">
        <f t="shared" si="1"/>
        <v>322389</v>
      </c>
      <c r="E59" s="194">
        <f t="shared" si="1"/>
        <v>372713</v>
      </c>
      <c r="F59" s="194">
        <f t="shared" si="1"/>
        <v>332768</v>
      </c>
      <c r="G59" s="194">
        <f t="shared" si="1"/>
        <v>331140</v>
      </c>
      <c r="H59" s="194">
        <f t="shared" si="1"/>
        <v>311259</v>
      </c>
      <c r="I59" s="194">
        <f t="shared" si="1"/>
        <v>314917</v>
      </c>
      <c r="J59" s="194">
        <f t="shared" si="1"/>
        <v>240881</v>
      </c>
      <c r="K59" s="194">
        <f t="shared" si="1"/>
        <v>252095</v>
      </c>
      <c r="L59" s="194">
        <f t="shared" si="1"/>
        <v>160646</v>
      </c>
      <c r="M59" s="194">
        <f t="shared" si="1"/>
        <v>118287</v>
      </c>
      <c r="N59" s="194">
        <f>SUM(B59:M59)</f>
        <v>3281768</v>
      </c>
    </row>
    <row r="60" spans="1:14" ht="12.75" customHeight="1" thickBot="1" x14ac:dyDescent="0.25">
      <c r="A60" s="206"/>
      <c r="B60" s="195"/>
      <c r="C60" s="195"/>
      <c r="D60" s="195"/>
      <c r="E60" s="195"/>
      <c r="F60" s="195"/>
      <c r="G60" s="195"/>
      <c r="H60" s="195"/>
      <c r="I60" s="195"/>
      <c r="J60" s="195"/>
      <c r="K60" s="195"/>
      <c r="L60" s="195"/>
      <c r="M60" s="195"/>
      <c r="N60" s="195"/>
    </row>
    <row r="61" spans="1:14" ht="12.75" customHeight="1" x14ac:dyDescent="0.2">
      <c r="B61" s="5"/>
      <c r="C61" s="5"/>
      <c r="D61" s="5"/>
      <c r="E61" s="5"/>
      <c r="F61" s="5"/>
      <c r="G61" s="5"/>
      <c r="H61" s="5"/>
      <c r="I61" s="5"/>
      <c r="J61" s="5"/>
      <c r="K61" s="5"/>
      <c r="L61" s="5"/>
      <c r="M61" s="5"/>
      <c r="N61" s="47"/>
    </row>
    <row r="62" spans="1:14" ht="12.75" customHeight="1" x14ac:dyDescent="0.2">
      <c r="B62" s="5"/>
      <c r="C62" s="5"/>
      <c r="D62" s="5"/>
      <c r="E62" s="5"/>
      <c r="F62" s="5"/>
      <c r="G62" s="5"/>
      <c r="H62" s="5"/>
      <c r="I62" s="5"/>
      <c r="J62" s="5"/>
      <c r="K62" s="5"/>
      <c r="L62" s="5"/>
      <c r="M62" s="5"/>
      <c r="N62" s="47"/>
    </row>
    <row r="64" spans="1:14" s="10" customFormat="1" ht="24.95" customHeight="1" x14ac:dyDescent="0.2">
      <c r="A64" s="204" t="s">
        <v>189</v>
      </c>
      <c r="B64" s="204"/>
      <c r="C64" s="204"/>
      <c r="D64" s="204"/>
      <c r="E64" s="204"/>
      <c r="F64" s="204"/>
      <c r="G64" s="204"/>
      <c r="H64" s="204"/>
      <c r="I64" s="204"/>
      <c r="J64" s="204"/>
      <c r="K64" s="204"/>
      <c r="L64" s="204"/>
      <c r="M64" s="204"/>
      <c r="N64" s="204"/>
    </row>
    <row r="65" spans="1:14" ht="12.75" customHeight="1" thickBot="1" x14ac:dyDescent="0.25">
      <c r="A65" s="20"/>
      <c r="F65" s="4"/>
    </row>
    <row r="66" spans="1:14" ht="12.75" customHeight="1" x14ac:dyDescent="0.2">
      <c r="A66" s="198"/>
      <c r="B66" s="198" t="s">
        <v>1</v>
      </c>
      <c r="C66" s="198" t="s">
        <v>2</v>
      </c>
      <c r="D66" s="198" t="s">
        <v>3</v>
      </c>
      <c r="E66" s="198" t="s">
        <v>4</v>
      </c>
      <c r="F66" s="198" t="s">
        <v>5</v>
      </c>
      <c r="G66" s="198" t="s">
        <v>6</v>
      </c>
      <c r="H66" s="198" t="s">
        <v>7</v>
      </c>
      <c r="I66" s="198" t="s">
        <v>8</v>
      </c>
      <c r="J66" s="198" t="s">
        <v>9</v>
      </c>
      <c r="K66" s="198" t="s">
        <v>10</v>
      </c>
      <c r="L66" s="198" t="s">
        <v>11</v>
      </c>
      <c r="M66" s="198" t="s">
        <v>12</v>
      </c>
      <c r="N66" s="196" t="s">
        <v>13</v>
      </c>
    </row>
    <row r="67" spans="1:14" ht="12.75" customHeight="1" thickBot="1" x14ac:dyDescent="0.25">
      <c r="A67" s="199"/>
      <c r="B67" s="199"/>
      <c r="C67" s="199"/>
      <c r="D67" s="199"/>
      <c r="E67" s="199"/>
      <c r="F67" s="199"/>
      <c r="G67" s="199"/>
      <c r="H67" s="199"/>
      <c r="I67" s="199"/>
      <c r="J67" s="199"/>
      <c r="K67" s="199"/>
      <c r="L67" s="199"/>
      <c r="M67" s="199"/>
      <c r="N67" s="197"/>
    </row>
    <row r="68" spans="1:14" ht="12.75" customHeight="1" x14ac:dyDescent="0.2">
      <c r="A68" s="198" t="s">
        <v>32</v>
      </c>
      <c r="B68" s="209">
        <v>13999</v>
      </c>
      <c r="C68" s="209">
        <v>3333</v>
      </c>
      <c r="D68" s="209">
        <v>16230</v>
      </c>
      <c r="E68" s="209">
        <v>31655</v>
      </c>
      <c r="F68" s="209">
        <v>35721</v>
      </c>
      <c r="G68" s="209">
        <v>30557</v>
      </c>
      <c r="H68" s="209">
        <v>37825</v>
      </c>
      <c r="I68" s="209">
        <v>37712</v>
      </c>
      <c r="J68" s="209">
        <v>41571</v>
      </c>
      <c r="K68" s="209">
        <v>31577</v>
      </c>
      <c r="L68" s="209">
        <v>44851</v>
      </c>
      <c r="M68" s="209">
        <v>34568</v>
      </c>
      <c r="N68" s="211">
        <f>SUM(B68:M68)</f>
        <v>359599</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100</v>
      </c>
      <c r="B70" s="209"/>
      <c r="C70" s="209"/>
      <c r="D70" s="209"/>
      <c r="E70" s="209"/>
      <c r="F70" s="209"/>
      <c r="G70" s="209"/>
      <c r="H70" s="209"/>
      <c r="I70" s="209"/>
      <c r="J70" s="209"/>
      <c r="K70" s="209"/>
      <c r="L70" s="209"/>
      <c r="M70" s="209"/>
      <c r="N70" s="211">
        <f>SUM(B70:M70)</f>
        <v>0</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33</v>
      </c>
      <c r="B72" s="209">
        <v>4220</v>
      </c>
      <c r="C72" s="209">
        <v>1935</v>
      </c>
      <c r="D72" s="209">
        <v>2090</v>
      </c>
      <c r="E72" s="209">
        <v>765</v>
      </c>
      <c r="F72" s="209">
        <v>1450</v>
      </c>
      <c r="G72" s="209">
        <v>5565</v>
      </c>
      <c r="H72" s="209">
        <v>13004</v>
      </c>
      <c r="I72" s="209">
        <v>14180</v>
      </c>
      <c r="J72" s="209">
        <v>7260</v>
      </c>
      <c r="K72" s="209">
        <v>11465</v>
      </c>
      <c r="L72" s="209">
        <v>7523</v>
      </c>
      <c r="M72" s="209">
        <v>700</v>
      </c>
      <c r="N72" s="211">
        <f>SUM(B72:M72)</f>
        <v>70157</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34</v>
      </c>
      <c r="B74" s="209">
        <v>27831</v>
      </c>
      <c r="C74" s="209">
        <v>10770</v>
      </c>
      <c r="D74" s="209">
        <v>29159</v>
      </c>
      <c r="E74" s="209">
        <v>31376</v>
      </c>
      <c r="F74" s="209">
        <v>32467</v>
      </c>
      <c r="G74" s="209">
        <v>33786</v>
      </c>
      <c r="H74" s="209">
        <v>17432</v>
      </c>
      <c r="I74" s="209">
        <v>27722</v>
      </c>
      <c r="J74" s="209">
        <v>19241</v>
      </c>
      <c r="K74" s="209">
        <v>17337</v>
      </c>
      <c r="L74" s="209">
        <v>14681</v>
      </c>
      <c r="M74" s="209">
        <v>16858</v>
      </c>
      <c r="N74" s="211">
        <f>SUM(B74:M74)</f>
        <v>278660</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35</v>
      </c>
      <c r="B76" s="209">
        <v>4854</v>
      </c>
      <c r="C76" s="209">
        <v>1953</v>
      </c>
      <c r="D76" s="209">
        <v>925</v>
      </c>
      <c r="E76" s="209">
        <v>3061</v>
      </c>
      <c r="F76" s="209">
        <v>4061</v>
      </c>
      <c r="G76" s="209">
        <v>3941</v>
      </c>
      <c r="H76" s="209">
        <v>5196</v>
      </c>
      <c r="I76" s="209">
        <v>5033</v>
      </c>
      <c r="J76" s="209">
        <v>5025</v>
      </c>
      <c r="K76" s="209">
        <v>3970</v>
      </c>
      <c r="L76" s="209">
        <v>3739</v>
      </c>
      <c r="M76" s="209">
        <v>3882</v>
      </c>
      <c r="N76" s="211">
        <f>SUM(B76:M76)</f>
        <v>45640</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128</v>
      </c>
      <c r="B78" s="209"/>
      <c r="C78" s="209"/>
      <c r="D78" s="209">
        <v>878</v>
      </c>
      <c r="E78" s="209"/>
      <c r="F78" s="209">
        <v>1043</v>
      </c>
      <c r="G78" s="209"/>
      <c r="H78" s="209">
        <v>974</v>
      </c>
      <c r="I78" s="209"/>
      <c r="J78" s="209"/>
      <c r="K78" s="209">
        <v>670</v>
      </c>
      <c r="L78" s="209"/>
      <c r="M78" s="209"/>
      <c r="N78" s="211">
        <f>SUM(B78:M78)</f>
        <v>3565</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129</v>
      </c>
      <c r="B80" s="209"/>
      <c r="C80" s="209"/>
      <c r="D80" s="209"/>
      <c r="E80" s="209"/>
      <c r="F80" s="209"/>
      <c r="G80" s="209"/>
      <c r="H80" s="209"/>
      <c r="I80" s="209"/>
      <c r="J80" s="209"/>
      <c r="K80" s="209"/>
      <c r="L80" s="209"/>
      <c r="M80" s="209"/>
      <c r="N80" s="211">
        <f>SUM(B80:M80)</f>
        <v>0</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102</v>
      </c>
      <c r="B82" s="209"/>
      <c r="C82" s="209"/>
      <c r="D82" s="209"/>
      <c r="E82" s="209"/>
      <c r="F82" s="209"/>
      <c r="G82" s="209"/>
      <c r="H82" s="209"/>
      <c r="I82" s="209"/>
      <c r="J82" s="209"/>
      <c r="K82" s="209"/>
      <c r="L82" s="209"/>
      <c r="M82" s="209"/>
      <c r="N82" s="211">
        <f>SUM(B82:M82)</f>
        <v>0</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198" t="s">
        <v>113</v>
      </c>
      <c r="B84" s="209">
        <v>3056</v>
      </c>
      <c r="C84" s="209">
        <v>4667</v>
      </c>
      <c r="D84" s="209">
        <v>8508</v>
      </c>
      <c r="E84" s="209">
        <v>8264</v>
      </c>
      <c r="F84" s="209">
        <v>7856</v>
      </c>
      <c r="G84" s="209">
        <v>6984</v>
      </c>
      <c r="H84" s="209">
        <v>8893</v>
      </c>
      <c r="I84" s="209">
        <v>11575</v>
      </c>
      <c r="J84" s="209">
        <v>9681</v>
      </c>
      <c r="K84" s="209">
        <v>10277</v>
      </c>
      <c r="L84" s="209">
        <v>6419</v>
      </c>
      <c r="M84" s="209">
        <v>1330</v>
      </c>
      <c r="N84" s="211">
        <f>SUM(B84:M84)</f>
        <v>87510</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198" t="s">
        <v>37</v>
      </c>
      <c r="B86" s="209">
        <v>7885</v>
      </c>
      <c r="C86" s="209">
        <v>4957</v>
      </c>
      <c r="D86" s="209">
        <v>5875</v>
      </c>
      <c r="E86" s="209">
        <v>6895</v>
      </c>
      <c r="F86" s="209">
        <v>14278</v>
      </c>
      <c r="G86" s="209">
        <v>23101</v>
      </c>
      <c r="H86" s="209">
        <v>25654</v>
      </c>
      <c r="I86" s="209">
        <v>23568</v>
      </c>
      <c r="J86" s="209">
        <v>23614</v>
      </c>
      <c r="K86" s="209">
        <v>22094</v>
      </c>
      <c r="L86" s="209">
        <v>19130</v>
      </c>
      <c r="M86" s="209">
        <v>16562</v>
      </c>
      <c r="N86" s="211">
        <f>SUM(B86:M86)</f>
        <v>193613</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198" t="s">
        <v>38</v>
      </c>
      <c r="B88" s="209">
        <v>1056</v>
      </c>
      <c r="C88" s="209">
        <v>843</v>
      </c>
      <c r="D88" s="209">
        <v>1088</v>
      </c>
      <c r="E88" s="209">
        <v>1316</v>
      </c>
      <c r="F88" s="209">
        <v>2466</v>
      </c>
      <c r="G88" s="209">
        <v>3377</v>
      </c>
      <c r="H88" s="209">
        <v>3716</v>
      </c>
      <c r="I88" s="209">
        <v>3210</v>
      </c>
      <c r="J88" s="209">
        <v>3206</v>
      </c>
      <c r="K88" s="209">
        <v>2884</v>
      </c>
      <c r="L88" s="209">
        <v>2429</v>
      </c>
      <c r="M88" s="209">
        <v>2317</v>
      </c>
      <c r="N88" s="211">
        <f>SUM(B88:M88)</f>
        <v>27908</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198" t="s">
        <v>130</v>
      </c>
      <c r="B90" s="209">
        <v>11229</v>
      </c>
      <c r="C90" s="209">
        <v>9516</v>
      </c>
      <c r="D90" s="209">
        <v>9621</v>
      </c>
      <c r="E90" s="209">
        <v>8225</v>
      </c>
      <c r="F90" s="209">
        <v>11634</v>
      </c>
      <c r="G90" s="209">
        <v>12434</v>
      </c>
      <c r="H90" s="209">
        <v>14249</v>
      </c>
      <c r="I90" s="209">
        <v>13941</v>
      </c>
      <c r="J90" s="209">
        <v>17562</v>
      </c>
      <c r="K90" s="209">
        <v>21537</v>
      </c>
      <c r="L90" s="209">
        <v>20118</v>
      </c>
      <c r="M90" s="209">
        <v>18715</v>
      </c>
      <c r="N90" s="211">
        <f>SUM(B90:M90)</f>
        <v>168781</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198" t="s">
        <v>40</v>
      </c>
      <c r="B92" s="209"/>
      <c r="C92" s="209"/>
      <c r="D92" s="209"/>
      <c r="E92" s="209"/>
      <c r="F92" s="209"/>
      <c r="G92" s="209">
        <v>1906</v>
      </c>
      <c r="H92" s="209"/>
      <c r="I92" s="209">
        <v>901</v>
      </c>
      <c r="J92" s="209"/>
      <c r="K92" s="209"/>
      <c r="L92" s="209">
        <v>843</v>
      </c>
      <c r="M92" s="209"/>
      <c r="N92" s="211">
        <f>SUM(B92:M92)</f>
        <v>3650</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198" t="s">
        <v>41</v>
      </c>
      <c r="B94" s="209"/>
      <c r="C94" s="209"/>
      <c r="D94" s="209">
        <v>990</v>
      </c>
      <c r="E94" s="209"/>
      <c r="F94" s="209">
        <v>7813</v>
      </c>
      <c r="G94" s="209">
        <v>8008</v>
      </c>
      <c r="H94" s="209">
        <v>13645</v>
      </c>
      <c r="I94" s="209">
        <v>18128</v>
      </c>
      <c r="J94" s="209">
        <v>8944</v>
      </c>
      <c r="K94" s="209">
        <v>853</v>
      </c>
      <c r="L94" s="209"/>
      <c r="M94" s="209"/>
      <c r="N94" s="211">
        <f>SUM(B94:M94)</f>
        <v>58381</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198" t="s">
        <v>131</v>
      </c>
      <c r="B96" s="209"/>
      <c r="C96" s="209"/>
      <c r="D96" s="209"/>
      <c r="E96" s="209"/>
      <c r="F96" s="209"/>
      <c r="G96" s="209"/>
      <c r="H96" s="209"/>
      <c r="I96" s="209"/>
      <c r="J96" s="209"/>
      <c r="K96" s="209"/>
      <c r="L96" s="209"/>
      <c r="M96" s="209"/>
      <c r="N96" s="211">
        <f>SUM(B96:M96)</f>
        <v>0</v>
      </c>
    </row>
    <row r="97" spans="1:14" ht="12.75" customHeight="1" thickBot="1" x14ac:dyDescent="0.25">
      <c r="A97" s="199"/>
      <c r="B97" s="210"/>
      <c r="C97" s="210"/>
      <c r="D97" s="210"/>
      <c r="E97" s="210"/>
      <c r="F97" s="210"/>
      <c r="G97" s="210"/>
      <c r="H97" s="210"/>
      <c r="I97" s="210"/>
      <c r="J97" s="210"/>
      <c r="K97" s="210"/>
      <c r="L97" s="210"/>
      <c r="M97" s="210"/>
      <c r="N97" s="212"/>
    </row>
    <row r="98" spans="1:14" ht="12.75" customHeight="1" x14ac:dyDescent="0.2">
      <c r="A98" s="198" t="s">
        <v>126</v>
      </c>
      <c r="B98" s="209">
        <v>5946</v>
      </c>
      <c r="C98" s="209">
        <v>2366</v>
      </c>
      <c r="D98" s="209"/>
      <c r="E98" s="209">
        <v>1175</v>
      </c>
      <c r="F98" s="209">
        <v>1207</v>
      </c>
      <c r="G98" s="209">
        <v>4851</v>
      </c>
      <c r="H98" s="209">
        <v>5635</v>
      </c>
      <c r="I98" s="209">
        <v>5858</v>
      </c>
      <c r="J98" s="209">
        <v>9157</v>
      </c>
      <c r="K98" s="209">
        <v>4613</v>
      </c>
      <c r="L98" s="209">
        <v>4671</v>
      </c>
      <c r="M98" s="209">
        <v>3476</v>
      </c>
      <c r="N98" s="211">
        <f>SUM(B98:M98)</f>
        <v>48955</v>
      </c>
    </row>
    <row r="99" spans="1:14" ht="12.75" customHeight="1" thickBot="1" x14ac:dyDescent="0.25">
      <c r="A99" s="199"/>
      <c r="B99" s="210"/>
      <c r="C99" s="210"/>
      <c r="D99" s="210"/>
      <c r="E99" s="210"/>
      <c r="F99" s="210"/>
      <c r="G99" s="210"/>
      <c r="H99" s="210"/>
      <c r="I99" s="210"/>
      <c r="J99" s="210"/>
      <c r="K99" s="210"/>
      <c r="L99" s="210"/>
      <c r="M99" s="210"/>
      <c r="N99" s="212"/>
    </row>
    <row r="100" spans="1:14" ht="12.75" customHeight="1" x14ac:dyDescent="0.2">
      <c r="A100" s="198" t="s">
        <v>43</v>
      </c>
      <c r="B100" s="209">
        <v>42553</v>
      </c>
      <c r="C100" s="209">
        <v>24998</v>
      </c>
      <c r="D100" s="209">
        <v>150277</v>
      </c>
      <c r="E100" s="209">
        <v>148022</v>
      </c>
      <c r="F100" s="209">
        <v>166994</v>
      </c>
      <c r="G100" s="209">
        <v>133898</v>
      </c>
      <c r="H100" s="209">
        <v>140973</v>
      </c>
      <c r="I100" s="209">
        <v>119421</v>
      </c>
      <c r="J100" s="209">
        <v>107958</v>
      </c>
      <c r="K100" s="209">
        <v>86324</v>
      </c>
      <c r="L100" s="209">
        <v>87305</v>
      </c>
      <c r="M100" s="209">
        <v>70130</v>
      </c>
      <c r="N100" s="211">
        <f>SUM(B100:M100)</f>
        <v>1278853</v>
      </c>
    </row>
    <row r="101" spans="1:14" ht="12.75" customHeight="1" thickBot="1" x14ac:dyDescent="0.25">
      <c r="A101" s="199"/>
      <c r="B101" s="210"/>
      <c r="C101" s="210"/>
      <c r="D101" s="210"/>
      <c r="E101" s="210"/>
      <c r="F101" s="210"/>
      <c r="G101" s="210"/>
      <c r="H101" s="210"/>
      <c r="I101" s="210"/>
      <c r="J101" s="210"/>
      <c r="K101" s="210"/>
      <c r="L101" s="210"/>
      <c r="M101" s="210"/>
      <c r="N101" s="212"/>
    </row>
    <row r="102" spans="1:14" ht="12.75" customHeight="1" x14ac:dyDescent="0.2">
      <c r="A102" s="198" t="s">
        <v>44</v>
      </c>
      <c r="B102" s="209">
        <v>54525</v>
      </c>
      <c r="C102" s="209">
        <v>57917</v>
      </c>
      <c r="D102" s="209">
        <v>45916</v>
      </c>
      <c r="E102" s="209">
        <v>47545</v>
      </c>
      <c r="F102" s="209">
        <v>55535</v>
      </c>
      <c r="G102" s="209">
        <v>44774</v>
      </c>
      <c r="H102" s="209">
        <v>43115</v>
      </c>
      <c r="I102" s="209">
        <v>55924</v>
      </c>
      <c r="J102" s="209">
        <v>57702</v>
      </c>
      <c r="K102" s="209">
        <v>67362</v>
      </c>
      <c r="L102" s="209">
        <v>62092</v>
      </c>
      <c r="M102" s="209">
        <v>70955</v>
      </c>
      <c r="N102" s="211">
        <f>SUM(B102:M102)</f>
        <v>663362</v>
      </c>
    </row>
    <row r="103" spans="1:14" ht="12.75" customHeight="1" thickBot="1" x14ac:dyDescent="0.25">
      <c r="A103" s="199"/>
      <c r="B103" s="210"/>
      <c r="C103" s="210"/>
      <c r="D103" s="210"/>
      <c r="E103" s="210"/>
      <c r="F103" s="210"/>
      <c r="G103" s="210"/>
      <c r="H103" s="210"/>
      <c r="I103" s="210"/>
      <c r="J103" s="210"/>
      <c r="K103" s="210"/>
      <c r="L103" s="210"/>
      <c r="M103" s="210"/>
      <c r="N103" s="212"/>
    </row>
    <row r="104" spans="1:14" ht="12.75" customHeight="1" x14ac:dyDescent="0.2">
      <c r="A104" s="198" t="s">
        <v>103</v>
      </c>
      <c r="B104" s="209">
        <v>1700</v>
      </c>
      <c r="C104" s="209">
        <v>8251</v>
      </c>
      <c r="D104" s="209">
        <v>4109</v>
      </c>
      <c r="E104" s="209">
        <v>4005</v>
      </c>
      <c r="F104" s="209">
        <v>6881</v>
      </c>
      <c r="G104" s="209">
        <v>6627</v>
      </c>
      <c r="H104" s="209">
        <v>12040</v>
      </c>
      <c r="I104" s="209">
        <v>9155</v>
      </c>
      <c r="J104" s="209"/>
      <c r="K104" s="209"/>
      <c r="L104" s="209"/>
      <c r="M104" s="209"/>
      <c r="N104" s="211">
        <f>SUM(B104:M104)</f>
        <v>52768</v>
      </c>
    </row>
    <row r="105" spans="1:14" ht="12.75" customHeight="1" thickBot="1" x14ac:dyDescent="0.25">
      <c r="A105" s="199"/>
      <c r="B105" s="210"/>
      <c r="C105" s="210"/>
      <c r="D105" s="210"/>
      <c r="E105" s="210"/>
      <c r="F105" s="210"/>
      <c r="G105" s="210"/>
      <c r="H105" s="210"/>
      <c r="I105" s="210"/>
      <c r="J105" s="210"/>
      <c r="K105" s="210"/>
      <c r="L105" s="210"/>
      <c r="M105" s="210"/>
      <c r="N105" s="212"/>
    </row>
    <row r="106" spans="1:14" ht="12.75" customHeight="1" x14ac:dyDescent="0.2">
      <c r="A106" s="198" t="s">
        <v>104</v>
      </c>
      <c r="B106" s="209"/>
      <c r="C106" s="209"/>
      <c r="D106" s="209"/>
      <c r="E106" s="209"/>
      <c r="F106" s="209"/>
      <c r="G106" s="209">
        <v>38</v>
      </c>
      <c r="H106" s="209"/>
      <c r="I106" s="209"/>
      <c r="J106" s="209"/>
      <c r="K106" s="209"/>
      <c r="L106" s="209"/>
      <c r="M106" s="209"/>
      <c r="N106" s="211">
        <f>SUM(B106:M106)</f>
        <v>38</v>
      </c>
    </row>
    <row r="107" spans="1:14" ht="12.75" customHeight="1" thickBot="1" x14ac:dyDescent="0.25">
      <c r="A107" s="199"/>
      <c r="B107" s="210"/>
      <c r="C107" s="210"/>
      <c r="D107" s="210"/>
      <c r="E107" s="210"/>
      <c r="F107" s="210"/>
      <c r="G107" s="210"/>
      <c r="H107" s="210"/>
      <c r="I107" s="210"/>
      <c r="J107" s="210"/>
      <c r="K107" s="210"/>
      <c r="L107" s="210"/>
      <c r="M107" s="210"/>
      <c r="N107" s="212"/>
    </row>
    <row r="108" spans="1:14" ht="12.75" customHeight="1" x14ac:dyDescent="0.2">
      <c r="A108" s="198" t="s">
        <v>121</v>
      </c>
      <c r="B108" s="209">
        <v>66805</v>
      </c>
      <c r="C108" s="209">
        <v>15946</v>
      </c>
      <c r="D108" s="209">
        <v>65375</v>
      </c>
      <c r="E108" s="209">
        <v>144857</v>
      </c>
      <c r="F108" s="209">
        <v>176110</v>
      </c>
      <c r="G108" s="209">
        <v>178078</v>
      </c>
      <c r="H108" s="209">
        <v>197681</v>
      </c>
      <c r="I108" s="209">
        <v>197125</v>
      </c>
      <c r="J108" s="209">
        <v>192751</v>
      </c>
      <c r="K108" s="209">
        <v>201332</v>
      </c>
      <c r="L108" s="209">
        <v>190078</v>
      </c>
      <c r="M108" s="209">
        <v>179989</v>
      </c>
      <c r="N108" s="211">
        <f>SUM(B108:M108)</f>
        <v>1806127</v>
      </c>
    </row>
    <row r="109" spans="1:14" ht="12.75" customHeight="1" thickBot="1" x14ac:dyDescent="0.25">
      <c r="A109" s="199"/>
      <c r="B109" s="210"/>
      <c r="C109" s="210"/>
      <c r="D109" s="210"/>
      <c r="E109" s="210"/>
      <c r="F109" s="210"/>
      <c r="G109" s="210"/>
      <c r="H109" s="210"/>
      <c r="I109" s="210"/>
      <c r="J109" s="210"/>
      <c r="K109" s="210"/>
      <c r="L109" s="210"/>
      <c r="M109" s="210"/>
      <c r="N109" s="212"/>
    </row>
    <row r="110" spans="1:14" ht="12.75" customHeight="1" x14ac:dyDescent="0.2">
      <c r="A110" s="198" t="s">
        <v>46</v>
      </c>
      <c r="B110" s="209">
        <v>34774</v>
      </c>
      <c r="C110" s="209">
        <v>21636</v>
      </c>
      <c r="D110" s="209">
        <v>27269</v>
      </c>
      <c r="E110" s="209">
        <v>20931</v>
      </c>
      <c r="F110" s="209">
        <v>21998</v>
      </c>
      <c r="G110" s="209">
        <v>24535</v>
      </c>
      <c r="H110" s="209">
        <v>33402</v>
      </c>
      <c r="I110" s="209">
        <v>36954</v>
      </c>
      <c r="J110" s="209">
        <v>42441</v>
      </c>
      <c r="K110" s="209">
        <v>25405</v>
      </c>
      <c r="L110" s="209">
        <v>12037</v>
      </c>
      <c r="M110" s="209">
        <v>20080</v>
      </c>
      <c r="N110" s="211">
        <f>SUM(B110:M110)</f>
        <v>321462</v>
      </c>
    </row>
    <row r="111" spans="1:14" ht="12.75" customHeight="1" thickBot="1" x14ac:dyDescent="0.25">
      <c r="A111" s="199"/>
      <c r="B111" s="210"/>
      <c r="C111" s="210"/>
      <c r="D111" s="210"/>
      <c r="E111" s="210"/>
      <c r="F111" s="210"/>
      <c r="G111" s="210"/>
      <c r="H111" s="210"/>
      <c r="I111" s="210"/>
      <c r="J111" s="210"/>
      <c r="K111" s="210"/>
      <c r="L111" s="210"/>
      <c r="M111" s="210"/>
      <c r="N111" s="212"/>
    </row>
    <row r="112" spans="1:14" ht="12.75" customHeight="1" x14ac:dyDescent="0.2">
      <c r="A112" s="198" t="s">
        <v>49</v>
      </c>
      <c r="B112" s="209"/>
      <c r="C112" s="209">
        <v>50</v>
      </c>
      <c r="D112" s="209"/>
      <c r="E112" s="209"/>
      <c r="F112" s="209"/>
      <c r="G112" s="209"/>
      <c r="H112" s="209"/>
      <c r="I112" s="209">
        <v>167</v>
      </c>
      <c r="J112" s="209">
        <v>35</v>
      </c>
      <c r="K112" s="209">
        <v>25</v>
      </c>
      <c r="L112" s="209">
        <v>38</v>
      </c>
      <c r="M112" s="209">
        <v>20</v>
      </c>
      <c r="N112" s="211">
        <f>SUM(B112:M112)</f>
        <v>335</v>
      </c>
    </row>
    <row r="113" spans="1:14" ht="12.75" customHeight="1" thickBot="1" x14ac:dyDescent="0.25">
      <c r="A113" s="199"/>
      <c r="B113" s="210"/>
      <c r="C113" s="210"/>
      <c r="D113" s="210"/>
      <c r="E113" s="210"/>
      <c r="F113" s="210"/>
      <c r="G113" s="210"/>
      <c r="H113" s="210"/>
      <c r="I113" s="210"/>
      <c r="J113" s="210"/>
      <c r="K113" s="210"/>
      <c r="L113" s="210"/>
      <c r="M113" s="210"/>
      <c r="N113" s="212"/>
    </row>
    <row r="114" spans="1:14" ht="12.75" customHeight="1" x14ac:dyDescent="0.2">
      <c r="A114" s="205" t="s">
        <v>13</v>
      </c>
      <c r="B114" s="194">
        <f t="shared" ref="B114:M114" si="2">SUM(B68:B112)</f>
        <v>280433</v>
      </c>
      <c r="C114" s="194">
        <f t="shared" si="2"/>
        <v>169138</v>
      </c>
      <c r="D114" s="194">
        <f t="shared" si="2"/>
        <v>368310</v>
      </c>
      <c r="E114" s="194">
        <f t="shared" si="2"/>
        <v>458092</v>
      </c>
      <c r="F114" s="194">
        <f t="shared" si="2"/>
        <v>547514</v>
      </c>
      <c r="G114" s="194">
        <f>SUM(G68:G113)</f>
        <v>522460</v>
      </c>
      <c r="H114" s="194">
        <f t="shared" si="2"/>
        <v>573434</v>
      </c>
      <c r="I114" s="194">
        <f t="shared" si="2"/>
        <v>580574</v>
      </c>
      <c r="J114" s="194">
        <f t="shared" si="2"/>
        <v>546148</v>
      </c>
      <c r="K114" s="194">
        <f t="shared" si="2"/>
        <v>507725</v>
      </c>
      <c r="L114" s="194">
        <f t="shared" si="2"/>
        <v>475954</v>
      </c>
      <c r="M114" s="194">
        <f t="shared" si="2"/>
        <v>439582</v>
      </c>
      <c r="N114" s="194">
        <f>SUM(B114:M114)</f>
        <v>5469364</v>
      </c>
    </row>
    <row r="115" spans="1:14" ht="12.75" customHeight="1" thickBot="1" x14ac:dyDescent="0.25">
      <c r="A115" s="206"/>
      <c r="B115" s="195"/>
      <c r="C115" s="195"/>
      <c r="D115" s="195"/>
      <c r="E115" s="195"/>
      <c r="F115" s="195"/>
      <c r="G115" s="195"/>
      <c r="H115" s="195"/>
      <c r="I115" s="195"/>
      <c r="J115" s="195"/>
      <c r="K115" s="195"/>
      <c r="L115" s="195"/>
      <c r="M115" s="195"/>
      <c r="N115" s="195"/>
    </row>
    <row r="119" spans="1:14" s="10" customFormat="1" ht="24.95" customHeight="1" x14ac:dyDescent="0.2">
      <c r="A119" s="204" t="s">
        <v>190</v>
      </c>
      <c r="B119" s="204"/>
      <c r="C119" s="204"/>
      <c r="D119" s="204"/>
      <c r="E119" s="204"/>
      <c r="F119" s="204"/>
      <c r="G119" s="204"/>
      <c r="H119" s="204"/>
      <c r="I119" s="204"/>
      <c r="J119" s="204"/>
      <c r="K119" s="204"/>
      <c r="L119" s="204"/>
      <c r="M119" s="204"/>
      <c r="N119" s="204"/>
    </row>
    <row r="120" spans="1:14" ht="12.75" customHeight="1" thickBot="1" x14ac:dyDescent="0.25">
      <c r="B120" s="19"/>
      <c r="C120" s="19"/>
      <c r="D120" s="19"/>
      <c r="E120" s="19"/>
      <c r="F120" s="19"/>
      <c r="G120" s="19"/>
      <c r="H120" s="19"/>
      <c r="I120" s="19"/>
      <c r="J120" s="19"/>
      <c r="K120" s="19"/>
      <c r="L120" s="19"/>
      <c r="M120" s="19"/>
    </row>
    <row r="121" spans="1:14" ht="12.75" customHeight="1" x14ac:dyDescent="0.2">
      <c r="A121" s="198"/>
      <c r="B121" s="198" t="s">
        <v>1</v>
      </c>
      <c r="C121" s="198" t="s">
        <v>2</v>
      </c>
      <c r="D121" s="198" t="s">
        <v>3</v>
      </c>
      <c r="E121" s="198" t="s">
        <v>4</v>
      </c>
      <c r="F121" s="198" t="s">
        <v>5</v>
      </c>
      <c r="G121" s="198" t="s">
        <v>6</v>
      </c>
      <c r="H121" s="198" t="s">
        <v>7</v>
      </c>
      <c r="I121" s="198" t="s">
        <v>8</v>
      </c>
      <c r="J121" s="198" t="s">
        <v>9</v>
      </c>
      <c r="K121" s="198" t="s">
        <v>10</v>
      </c>
      <c r="L121" s="198" t="s">
        <v>11</v>
      </c>
      <c r="M121" s="198" t="s">
        <v>12</v>
      </c>
      <c r="N121" s="196" t="s">
        <v>13</v>
      </c>
    </row>
    <row r="122" spans="1:14" ht="12.75" customHeight="1" thickBot="1" x14ac:dyDescent="0.25">
      <c r="A122" s="199"/>
      <c r="B122" s="199"/>
      <c r="C122" s="199"/>
      <c r="D122" s="199"/>
      <c r="E122" s="199"/>
      <c r="F122" s="199"/>
      <c r="G122" s="199"/>
      <c r="H122" s="199"/>
      <c r="I122" s="199"/>
      <c r="J122" s="199"/>
      <c r="K122" s="199"/>
      <c r="L122" s="199"/>
      <c r="M122" s="199"/>
      <c r="N122" s="197"/>
    </row>
    <row r="123" spans="1:14" ht="12.75" customHeight="1" x14ac:dyDescent="0.2">
      <c r="A123" s="198" t="s">
        <v>51</v>
      </c>
      <c r="B123" s="209">
        <v>66700</v>
      </c>
      <c r="C123" s="209">
        <v>61900</v>
      </c>
      <c r="D123" s="209">
        <v>70400</v>
      </c>
      <c r="E123" s="209">
        <v>58600</v>
      </c>
      <c r="F123" s="209">
        <v>62800</v>
      </c>
      <c r="G123" s="209">
        <v>61900</v>
      </c>
      <c r="H123" s="209">
        <v>47900</v>
      </c>
      <c r="I123" s="209">
        <v>55100</v>
      </c>
      <c r="J123" s="209">
        <v>59800</v>
      </c>
      <c r="K123" s="209">
        <v>61500</v>
      </c>
      <c r="L123" s="209">
        <v>68900</v>
      </c>
      <c r="M123" s="209">
        <v>65100</v>
      </c>
      <c r="N123" s="211">
        <f>SUM(B123:M123)</f>
        <v>740600</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198" t="s">
        <v>42</v>
      </c>
      <c r="B125" s="209">
        <v>6800</v>
      </c>
      <c r="C125" s="209">
        <v>6400</v>
      </c>
      <c r="D125" s="209">
        <v>4400</v>
      </c>
      <c r="E125" s="209">
        <v>5600</v>
      </c>
      <c r="F125" s="209">
        <v>6200</v>
      </c>
      <c r="G125" s="209">
        <v>6400</v>
      </c>
      <c r="H125" s="209">
        <v>7100</v>
      </c>
      <c r="I125" s="209">
        <v>6800</v>
      </c>
      <c r="J125" s="209">
        <v>7300</v>
      </c>
      <c r="K125" s="209">
        <v>8100</v>
      </c>
      <c r="L125" s="209">
        <v>8500</v>
      </c>
      <c r="M125" s="209">
        <v>7800</v>
      </c>
      <c r="N125" s="211">
        <f t="shared" ref="N125:N139" si="3">SUM(B125:M125)</f>
        <v>81400</v>
      </c>
    </row>
    <row r="126" spans="1:14" ht="12.75" customHeight="1" thickBot="1" x14ac:dyDescent="0.25">
      <c r="A126" s="199"/>
      <c r="B126" s="210"/>
      <c r="C126" s="210"/>
      <c r="D126" s="210"/>
      <c r="E126" s="210"/>
      <c r="F126" s="210"/>
      <c r="G126" s="210"/>
      <c r="H126" s="210"/>
      <c r="I126" s="210"/>
      <c r="J126" s="210"/>
      <c r="K126" s="210"/>
      <c r="L126" s="210"/>
      <c r="M126" s="210"/>
      <c r="N126" s="212"/>
    </row>
    <row r="127" spans="1:14" ht="12.75" customHeight="1" x14ac:dyDescent="0.2">
      <c r="A127" s="198" t="s">
        <v>53</v>
      </c>
      <c r="B127" s="209">
        <v>2800</v>
      </c>
      <c r="C127" s="209">
        <v>2300</v>
      </c>
      <c r="D127" s="209">
        <v>2400</v>
      </c>
      <c r="E127" s="209">
        <v>3400</v>
      </c>
      <c r="F127" s="209">
        <v>2600</v>
      </c>
      <c r="G127" s="209">
        <v>4400</v>
      </c>
      <c r="H127" s="209">
        <v>3600</v>
      </c>
      <c r="I127" s="209">
        <v>2400</v>
      </c>
      <c r="J127" s="209">
        <v>5900</v>
      </c>
      <c r="K127" s="209">
        <v>2900</v>
      </c>
      <c r="L127" s="209">
        <v>4500</v>
      </c>
      <c r="M127" s="209">
        <v>3500</v>
      </c>
      <c r="N127" s="211">
        <f t="shared" si="3"/>
        <v>40700</v>
      </c>
    </row>
    <row r="128" spans="1:14" ht="12.75" customHeight="1" thickBot="1" x14ac:dyDescent="0.25">
      <c r="A128" s="199"/>
      <c r="B128" s="210"/>
      <c r="C128" s="210"/>
      <c r="D128" s="210"/>
      <c r="E128" s="210"/>
      <c r="F128" s="210"/>
      <c r="G128" s="210"/>
      <c r="H128" s="210"/>
      <c r="I128" s="210"/>
      <c r="J128" s="210"/>
      <c r="K128" s="210"/>
      <c r="L128" s="210"/>
      <c r="M128" s="210"/>
      <c r="N128" s="212"/>
    </row>
    <row r="129" spans="1:14" ht="12.75" customHeight="1" x14ac:dyDescent="0.2">
      <c r="A129" s="198" t="s">
        <v>54</v>
      </c>
      <c r="B129" s="209">
        <v>7000</v>
      </c>
      <c r="C129" s="209">
        <v>5300</v>
      </c>
      <c r="D129" s="209">
        <v>5600</v>
      </c>
      <c r="E129" s="209">
        <v>6100</v>
      </c>
      <c r="F129" s="209">
        <v>6200</v>
      </c>
      <c r="G129" s="209">
        <v>5700</v>
      </c>
      <c r="H129" s="209">
        <v>5200</v>
      </c>
      <c r="I129" s="209">
        <v>6100</v>
      </c>
      <c r="J129" s="209"/>
      <c r="K129" s="209"/>
      <c r="L129" s="209"/>
      <c r="M129" s="209"/>
      <c r="N129" s="211">
        <f t="shared" si="3"/>
        <v>47200</v>
      </c>
    </row>
    <row r="130" spans="1:14" ht="12.75" customHeight="1" thickBot="1" x14ac:dyDescent="0.25">
      <c r="A130" s="199"/>
      <c r="B130" s="210"/>
      <c r="C130" s="210"/>
      <c r="D130" s="210"/>
      <c r="E130" s="210"/>
      <c r="F130" s="210"/>
      <c r="G130" s="210"/>
      <c r="H130" s="210"/>
      <c r="I130" s="210"/>
      <c r="J130" s="210"/>
      <c r="K130" s="210"/>
      <c r="L130" s="210"/>
      <c r="M130" s="210"/>
      <c r="N130" s="212"/>
    </row>
    <row r="131" spans="1:14" ht="12.75" customHeight="1" x14ac:dyDescent="0.2">
      <c r="A131" s="198" t="s">
        <v>122</v>
      </c>
      <c r="B131" s="209">
        <v>18000</v>
      </c>
      <c r="C131" s="209">
        <v>15200</v>
      </c>
      <c r="D131" s="209">
        <v>13300</v>
      </c>
      <c r="E131" s="209">
        <v>11600</v>
      </c>
      <c r="F131" s="209">
        <v>15900</v>
      </c>
      <c r="G131" s="209">
        <v>18200</v>
      </c>
      <c r="H131" s="209">
        <v>15700</v>
      </c>
      <c r="I131" s="209">
        <v>8700</v>
      </c>
      <c r="J131" s="209">
        <v>19000</v>
      </c>
      <c r="K131" s="209">
        <v>14800</v>
      </c>
      <c r="L131" s="209">
        <v>14400</v>
      </c>
      <c r="M131" s="209">
        <v>24900</v>
      </c>
      <c r="N131" s="211">
        <f t="shared" si="3"/>
        <v>189700</v>
      </c>
    </row>
    <row r="132" spans="1:14" ht="12.75" customHeight="1" thickBot="1" x14ac:dyDescent="0.25">
      <c r="A132" s="199"/>
      <c r="B132" s="210"/>
      <c r="C132" s="210"/>
      <c r="D132" s="210"/>
      <c r="E132" s="210"/>
      <c r="F132" s="210"/>
      <c r="G132" s="210"/>
      <c r="H132" s="210"/>
      <c r="I132" s="210"/>
      <c r="J132" s="210"/>
      <c r="K132" s="210"/>
      <c r="L132" s="210"/>
      <c r="M132" s="210"/>
      <c r="N132" s="212"/>
    </row>
    <row r="133" spans="1:14" ht="12.75" customHeight="1" x14ac:dyDescent="0.2">
      <c r="A133" s="198" t="s">
        <v>43</v>
      </c>
      <c r="B133" s="209">
        <v>18000</v>
      </c>
      <c r="C133" s="209">
        <v>21300</v>
      </c>
      <c r="D133" s="209">
        <v>25800</v>
      </c>
      <c r="E133" s="209">
        <v>17500</v>
      </c>
      <c r="F133" s="209">
        <v>20500</v>
      </c>
      <c r="G133" s="209">
        <v>27100</v>
      </c>
      <c r="H133" s="209">
        <v>12600</v>
      </c>
      <c r="I133" s="209">
        <v>20900</v>
      </c>
      <c r="J133" s="209">
        <v>12300</v>
      </c>
      <c r="K133" s="209">
        <v>5600</v>
      </c>
      <c r="L133" s="209"/>
      <c r="M133" s="209">
        <v>5800</v>
      </c>
      <c r="N133" s="211">
        <f t="shared" si="3"/>
        <v>187400</v>
      </c>
    </row>
    <row r="134" spans="1:14" ht="12.75" customHeight="1" thickBot="1" x14ac:dyDescent="0.25">
      <c r="A134" s="199"/>
      <c r="B134" s="210"/>
      <c r="C134" s="210"/>
      <c r="D134" s="210"/>
      <c r="E134" s="210"/>
      <c r="F134" s="210"/>
      <c r="G134" s="210"/>
      <c r="H134" s="210"/>
      <c r="I134" s="210"/>
      <c r="J134" s="210"/>
      <c r="K134" s="210"/>
      <c r="L134" s="210"/>
      <c r="M134" s="210"/>
      <c r="N134" s="212"/>
    </row>
    <row r="135" spans="1:14" ht="12.75" customHeight="1" x14ac:dyDescent="0.2">
      <c r="A135" s="198" t="s">
        <v>56</v>
      </c>
      <c r="B135" s="209">
        <v>185600</v>
      </c>
      <c r="C135" s="209">
        <v>199100</v>
      </c>
      <c r="D135" s="209">
        <v>237000</v>
      </c>
      <c r="E135" s="209">
        <v>238300</v>
      </c>
      <c r="F135" s="209">
        <v>213800</v>
      </c>
      <c r="G135" s="209">
        <v>188100</v>
      </c>
      <c r="H135" s="209">
        <v>224400</v>
      </c>
      <c r="I135" s="209">
        <v>195600</v>
      </c>
      <c r="J135" s="209">
        <v>184800</v>
      </c>
      <c r="K135" s="209">
        <v>142800</v>
      </c>
      <c r="L135" s="209">
        <v>130800</v>
      </c>
      <c r="M135" s="209">
        <v>154900</v>
      </c>
      <c r="N135" s="211">
        <f t="shared" si="3"/>
        <v>2295200</v>
      </c>
    </row>
    <row r="136" spans="1:14" ht="12.75" customHeight="1" thickBot="1" x14ac:dyDescent="0.25">
      <c r="A136" s="199"/>
      <c r="B136" s="210"/>
      <c r="C136" s="210"/>
      <c r="D136" s="210"/>
      <c r="E136" s="210"/>
      <c r="F136" s="210"/>
      <c r="G136" s="210"/>
      <c r="H136" s="210"/>
      <c r="I136" s="210"/>
      <c r="J136" s="210"/>
      <c r="K136" s="210"/>
      <c r="L136" s="210"/>
      <c r="M136" s="210"/>
      <c r="N136" s="212"/>
    </row>
    <row r="137" spans="1:14" ht="12.75" customHeight="1" x14ac:dyDescent="0.2">
      <c r="A137" s="198" t="s">
        <v>105</v>
      </c>
      <c r="B137" s="209">
        <v>23300</v>
      </c>
      <c r="C137" s="209">
        <v>24300</v>
      </c>
      <c r="D137" s="209">
        <v>26500</v>
      </c>
      <c r="E137" s="209">
        <v>24400</v>
      </c>
      <c r="F137" s="209">
        <v>22000</v>
      </c>
      <c r="G137" s="209">
        <v>27400</v>
      </c>
      <c r="H137" s="209">
        <v>24700</v>
      </c>
      <c r="I137" s="209">
        <v>24700</v>
      </c>
      <c r="J137" s="209">
        <v>21900</v>
      </c>
      <c r="K137" s="209">
        <v>25100</v>
      </c>
      <c r="L137" s="209">
        <v>22900</v>
      </c>
      <c r="M137" s="209">
        <v>15900</v>
      </c>
      <c r="N137" s="211">
        <f t="shared" si="3"/>
        <v>283100</v>
      </c>
    </row>
    <row r="138" spans="1:14" ht="12.75" customHeight="1" thickBot="1" x14ac:dyDescent="0.25">
      <c r="A138" s="199"/>
      <c r="B138" s="210"/>
      <c r="C138" s="210"/>
      <c r="D138" s="210"/>
      <c r="E138" s="210"/>
      <c r="F138" s="210"/>
      <c r="G138" s="210"/>
      <c r="H138" s="210"/>
      <c r="I138" s="210"/>
      <c r="J138" s="210"/>
      <c r="K138" s="210"/>
      <c r="L138" s="210"/>
      <c r="M138" s="210"/>
      <c r="N138" s="212"/>
    </row>
    <row r="139" spans="1:14" ht="12.75" customHeight="1" x14ac:dyDescent="0.2">
      <c r="A139" s="198" t="s">
        <v>58</v>
      </c>
      <c r="B139" s="209">
        <v>9000</v>
      </c>
      <c r="C139" s="209">
        <v>8300</v>
      </c>
      <c r="D139" s="209">
        <v>10100</v>
      </c>
      <c r="E139" s="209">
        <v>8500</v>
      </c>
      <c r="F139" s="209">
        <v>8300</v>
      </c>
      <c r="G139" s="209">
        <v>8800</v>
      </c>
      <c r="H139" s="209">
        <v>12500</v>
      </c>
      <c r="I139" s="209">
        <v>9800</v>
      </c>
      <c r="J139" s="209">
        <v>13400</v>
      </c>
      <c r="K139" s="209">
        <v>11700</v>
      </c>
      <c r="L139" s="209">
        <v>9600</v>
      </c>
      <c r="M139" s="209">
        <v>6800</v>
      </c>
      <c r="N139" s="211">
        <f t="shared" si="3"/>
        <v>116800</v>
      </c>
    </row>
    <row r="140" spans="1:14" ht="12.75" customHeight="1" thickBot="1" x14ac:dyDescent="0.25">
      <c r="A140" s="199"/>
      <c r="B140" s="210"/>
      <c r="C140" s="210"/>
      <c r="D140" s="210"/>
      <c r="E140" s="210"/>
      <c r="F140" s="210"/>
      <c r="G140" s="210"/>
      <c r="H140" s="210"/>
      <c r="I140" s="210"/>
      <c r="J140" s="210"/>
      <c r="K140" s="210"/>
      <c r="L140" s="210"/>
      <c r="M140" s="210"/>
      <c r="N140" s="212"/>
    </row>
    <row r="141" spans="1:14" ht="12.75" customHeight="1" x14ac:dyDescent="0.2">
      <c r="A141" s="198" t="s">
        <v>60</v>
      </c>
      <c r="B141" s="209">
        <v>9800</v>
      </c>
      <c r="C141" s="209">
        <v>5800</v>
      </c>
      <c r="D141" s="209">
        <v>7400</v>
      </c>
      <c r="E141" s="209">
        <v>10700</v>
      </c>
      <c r="F141" s="209">
        <v>9400</v>
      </c>
      <c r="G141" s="209">
        <v>9800</v>
      </c>
      <c r="H141" s="209">
        <v>10800</v>
      </c>
      <c r="I141" s="209">
        <v>11900</v>
      </c>
      <c r="J141" s="209">
        <v>14200</v>
      </c>
      <c r="K141" s="209">
        <v>17100</v>
      </c>
      <c r="L141" s="209">
        <v>15600</v>
      </c>
      <c r="M141" s="209">
        <v>17000</v>
      </c>
      <c r="N141" s="211">
        <f>SUM(B141:M141)</f>
        <v>139500</v>
      </c>
    </row>
    <row r="142" spans="1:14" ht="12.75" customHeight="1" thickBot="1" x14ac:dyDescent="0.25">
      <c r="A142" s="199"/>
      <c r="B142" s="210"/>
      <c r="C142" s="210"/>
      <c r="D142" s="210"/>
      <c r="E142" s="210"/>
      <c r="F142" s="210"/>
      <c r="G142" s="210"/>
      <c r="H142" s="210"/>
      <c r="I142" s="210"/>
      <c r="J142" s="210"/>
      <c r="K142" s="210"/>
      <c r="L142" s="210"/>
      <c r="M142" s="210"/>
      <c r="N142" s="212"/>
    </row>
    <row r="143" spans="1:14" ht="12.75" customHeight="1" x14ac:dyDescent="0.2">
      <c r="A143" s="205" t="s">
        <v>13</v>
      </c>
      <c r="B143" s="194">
        <f t="shared" ref="B143:M143" si="4">SUM(B123:B141)</f>
        <v>347000</v>
      </c>
      <c r="C143" s="194">
        <f t="shared" si="4"/>
        <v>349900</v>
      </c>
      <c r="D143" s="194">
        <f t="shared" si="4"/>
        <v>402900</v>
      </c>
      <c r="E143" s="194">
        <f t="shared" si="4"/>
        <v>384700</v>
      </c>
      <c r="F143" s="194">
        <f t="shared" si="4"/>
        <v>367700</v>
      </c>
      <c r="G143" s="194">
        <f t="shared" si="4"/>
        <v>357800</v>
      </c>
      <c r="H143" s="194">
        <f t="shared" si="4"/>
        <v>364500</v>
      </c>
      <c r="I143" s="194">
        <f t="shared" si="4"/>
        <v>342000</v>
      </c>
      <c r="J143" s="194">
        <f t="shared" si="4"/>
        <v>338600</v>
      </c>
      <c r="K143" s="194">
        <f t="shared" si="4"/>
        <v>289600</v>
      </c>
      <c r="L143" s="194">
        <f t="shared" si="4"/>
        <v>275200</v>
      </c>
      <c r="M143" s="194">
        <f t="shared" si="4"/>
        <v>301700</v>
      </c>
      <c r="N143" s="194">
        <f>SUM(N123:N142)</f>
        <v>4121600</v>
      </c>
    </row>
    <row r="144" spans="1:14" ht="12.75" customHeight="1" thickBot="1" x14ac:dyDescent="0.25">
      <c r="A144" s="206"/>
      <c r="B144" s="195"/>
      <c r="C144" s="195"/>
      <c r="D144" s="195"/>
      <c r="E144" s="195"/>
      <c r="F144" s="195"/>
      <c r="G144" s="195"/>
      <c r="H144" s="195"/>
      <c r="I144" s="195"/>
      <c r="J144" s="195"/>
      <c r="K144" s="195"/>
      <c r="L144" s="195"/>
      <c r="M144" s="195"/>
      <c r="N144" s="195"/>
    </row>
    <row r="148" spans="1:14" s="10" customFormat="1" ht="24.95" customHeight="1" x14ac:dyDescent="0.2">
      <c r="A148" s="204" t="s">
        <v>207</v>
      </c>
      <c r="B148" s="204"/>
      <c r="C148" s="204"/>
      <c r="D148" s="204"/>
      <c r="E148" s="204"/>
      <c r="F148" s="204"/>
      <c r="G148" s="204"/>
      <c r="H148" s="204"/>
      <c r="I148" s="204"/>
      <c r="J148" s="204"/>
      <c r="K148" s="204"/>
      <c r="L148" s="204"/>
      <c r="M148" s="204"/>
      <c r="N148" s="204"/>
    </row>
    <row r="149" spans="1:14" ht="12.75" customHeight="1" thickBot="1" x14ac:dyDescent="0.25">
      <c r="A149" s="20"/>
      <c r="F149" s="4"/>
    </row>
    <row r="150" spans="1:14" ht="12.75" customHeight="1" x14ac:dyDescent="0.2">
      <c r="A150" s="198"/>
      <c r="B150" s="198" t="s">
        <v>1</v>
      </c>
      <c r="C150" s="198" t="s">
        <v>2</v>
      </c>
      <c r="D150" s="198" t="s">
        <v>3</v>
      </c>
      <c r="E150" s="198" t="s">
        <v>4</v>
      </c>
      <c r="F150" s="198" t="s">
        <v>5</v>
      </c>
      <c r="G150" s="198" t="s">
        <v>6</v>
      </c>
      <c r="H150" s="198" t="s">
        <v>7</v>
      </c>
      <c r="I150" s="198" t="s">
        <v>8</v>
      </c>
      <c r="J150" s="198" t="s">
        <v>9</v>
      </c>
      <c r="K150" s="198" t="s">
        <v>10</v>
      </c>
      <c r="L150" s="198" t="s">
        <v>11</v>
      </c>
      <c r="M150" s="198" t="s">
        <v>12</v>
      </c>
      <c r="N150" s="196" t="s">
        <v>13</v>
      </c>
    </row>
    <row r="151" spans="1:14" ht="12.75" customHeight="1" thickBot="1" x14ac:dyDescent="0.25">
      <c r="A151" s="199"/>
      <c r="B151" s="199"/>
      <c r="C151" s="199"/>
      <c r="D151" s="199"/>
      <c r="E151" s="199"/>
      <c r="F151" s="199"/>
      <c r="G151" s="199"/>
      <c r="H151" s="199"/>
      <c r="I151" s="199"/>
      <c r="J151" s="199"/>
      <c r="K151" s="199"/>
      <c r="L151" s="199"/>
      <c r="M151" s="199"/>
      <c r="N151" s="197"/>
    </row>
    <row r="152" spans="1:14" ht="12.75" customHeight="1" x14ac:dyDescent="0.2">
      <c r="A152" s="198" t="s">
        <v>62</v>
      </c>
      <c r="B152" s="209">
        <v>37384</v>
      </c>
      <c r="C152" s="209">
        <v>32836</v>
      </c>
      <c r="D152" s="209">
        <v>60917</v>
      </c>
      <c r="E152" s="209">
        <v>47723</v>
      </c>
      <c r="F152" s="209">
        <v>35532</v>
      </c>
      <c r="G152" s="209">
        <v>26608</v>
      </c>
      <c r="H152" s="209">
        <v>44605</v>
      </c>
      <c r="I152" s="209">
        <v>34238</v>
      </c>
      <c r="J152" s="209">
        <v>39096</v>
      </c>
      <c r="K152" s="209">
        <v>39857</v>
      </c>
      <c r="L152" s="209">
        <v>46949</v>
      </c>
      <c r="M152" s="209">
        <v>44477</v>
      </c>
      <c r="N152" s="211">
        <f t="shared" ref="N152:N162" si="5">SUM(B152:M152)</f>
        <v>490222</v>
      </c>
    </row>
    <row r="153" spans="1:14" ht="12.75" customHeight="1" thickBot="1" x14ac:dyDescent="0.25">
      <c r="A153" s="199"/>
      <c r="B153" s="210"/>
      <c r="C153" s="210"/>
      <c r="D153" s="210"/>
      <c r="E153" s="210"/>
      <c r="F153" s="210"/>
      <c r="G153" s="210"/>
      <c r="H153" s="210"/>
      <c r="I153" s="210"/>
      <c r="J153" s="210"/>
      <c r="K153" s="210"/>
      <c r="L153" s="210"/>
      <c r="M153" s="210"/>
      <c r="N153" s="212"/>
    </row>
    <row r="154" spans="1:14" ht="12.75" customHeight="1" x14ac:dyDescent="0.2">
      <c r="A154" s="198" t="s">
        <v>63</v>
      </c>
      <c r="B154" s="209">
        <v>32177</v>
      </c>
      <c r="C154" s="209">
        <v>28776</v>
      </c>
      <c r="D154" s="209">
        <v>31239</v>
      </c>
      <c r="E154" s="209">
        <v>26988</v>
      </c>
      <c r="F154" s="209">
        <v>25428</v>
      </c>
      <c r="G154" s="209">
        <v>16986</v>
      </c>
      <c r="H154" s="209">
        <v>27492</v>
      </c>
      <c r="I154" s="209">
        <v>29830</v>
      </c>
      <c r="J154" s="209">
        <v>27837</v>
      </c>
      <c r="K154" s="209">
        <v>35425</v>
      </c>
      <c r="L154" s="209">
        <v>33215</v>
      </c>
      <c r="M154" s="209">
        <v>28614</v>
      </c>
      <c r="N154" s="211">
        <f t="shared" si="5"/>
        <v>344007</v>
      </c>
    </row>
    <row r="155" spans="1:14" ht="12.75" customHeight="1" thickBot="1" x14ac:dyDescent="0.25">
      <c r="A155" s="199"/>
      <c r="B155" s="210"/>
      <c r="C155" s="210"/>
      <c r="D155" s="210"/>
      <c r="E155" s="210"/>
      <c r="F155" s="210"/>
      <c r="G155" s="210"/>
      <c r="H155" s="210"/>
      <c r="I155" s="210"/>
      <c r="J155" s="210"/>
      <c r="K155" s="210"/>
      <c r="L155" s="210"/>
      <c r="M155" s="210"/>
      <c r="N155" s="212"/>
    </row>
    <row r="156" spans="1:14" ht="12.75" customHeight="1" x14ac:dyDescent="0.2">
      <c r="A156" s="198" t="s">
        <v>64</v>
      </c>
      <c r="B156" s="209">
        <v>63682</v>
      </c>
      <c r="C156" s="209">
        <v>34692</v>
      </c>
      <c r="D156" s="209">
        <v>97649</v>
      </c>
      <c r="E156" s="209">
        <v>96664</v>
      </c>
      <c r="F156" s="209">
        <v>68986</v>
      </c>
      <c r="G156" s="209">
        <v>46755</v>
      </c>
      <c r="H156" s="209">
        <v>31974</v>
      </c>
      <c r="I156" s="209">
        <v>48394</v>
      </c>
      <c r="J156" s="209">
        <v>37389</v>
      </c>
      <c r="K156" s="209">
        <v>43690</v>
      </c>
      <c r="L156" s="209">
        <v>38865</v>
      </c>
      <c r="M156" s="209">
        <v>43813</v>
      </c>
      <c r="N156" s="211">
        <f t="shared" si="5"/>
        <v>652553</v>
      </c>
    </row>
    <row r="157" spans="1:14" ht="12.75" customHeight="1" thickBot="1" x14ac:dyDescent="0.25">
      <c r="A157" s="199"/>
      <c r="B157" s="210"/>
      <c r="C157" s="210"/>
      <c r="D157" s="210"/>
      <c r="E157" s="210"/>
      <c r="F157" s="210"/>
      <c r="G157" s="210"/>
      <c r="H157" s="210"/>
      <c r="I157" s="210"/>
      <c r="J157" s="210"/>
      <c r="K157" s="210"/>
      <c r="L157" s="210"/>
      <c r="M157" s="210"/>
      <c r="N157" s="212"/>
    </row>
    <row r="158" spans="1:14" ht="12.75" customHeight="1" x14ac:dyDescent="0.2">
      <c r="A158" s="198" t="s">
        <v>65</v>
      </c>
      <c r="B158" s="209">
        <v>17987</v>
      </c>
      <c r="C158" s="209">
        <v>17867</v>
      </c>
      <c r="D158" s="209">
        <v>18343</v>
      </c>
      <c r="E158" s="209">
        <v>16798</v>
      </c>
      <c r="F158" s="209">
        <v>9827</v>
      </c>
      <c r="G158" s="209">
        <v>0</v>
      </c>
      <c r="H158" s="209">
        <v>0</v>
      </c>
      <c r="I158" s="209">
        <v>0</v>
      </c>
      <c r="J158" s="209">
        <v>0</v>
      </c>
      <c r="K158" s="209">
        <v>0</v>
      </c>
      <c r="L158" s="209"/>
      <c r="M158" s="209"/>
      <c r="N158" s="211">
        <f t="shared" si="5"/>
        <v>80822</v>
      </c>
    </row>
    <row r="159" spans="1:14" ht="12.75" customHeight="1" thickBot="1" x14ac:dyDescent="0.25">
      <c r="A159" s="199"/>
      <c r="B159" s="210"/>
      <c r="C159" s="210"/>
      <c r="D159" s="210"/>
      <c r="E159" s="210"/>
      <c r="F159" s="210"/>
      <c r="G159" s="210"/>
      <c r="H159" s="210"/>
      <c r="I159" s="210"/>
      <c r="J159" s="210"/>
      <c r="K159" s="210"/>
      <c r="L159" s="210"/>
      <c r="M159" s="210"/>
      <c r="N159" s="212"/>
    </row>
    <row r="160" spans="1:14" ht="12.75" customHeight="1" x14ac:dyDescent="0.2">
      <c r="A160" s="198" t="s">
        <v>66</v>
      </c>
      <c r="B160" s="209">
        <v>99630</v>
      </c>
      <c r="C160" s="209">
        <v>97026</v>
      </c>
      <c r="D160" s="209">
        <v>96752</v>
      </c>
      <c r="E160" s="209">
        <v>103204</v>
      </c>
      <c r="F160" s="209">
        <v>80311</v>
      </c>
      <c r="G160" s="209">
        <v>69915</v>
      </c>
      <c r="H160" s="209">
        <v>82663</v>
      </c>
      <c r="I160" s="209">
        <v>117438</v>
      </c>
      <c r="J160" s="209">
        <v>104983</v>
      </c>
      <c r="K160" s="209">
        <v>129998</v>
      </c>
      <c r="L160" s="209">
        <v>104807</v>
      </c>
      <c r="M160" s="209">
        <v>116124</v>
      </c>
      <c r="N160" s="211">
        <f t="shared" si="5"/>
        <v>1202851</v>
      </c>
    </row>
    <row r="161" spans="1:14" ht="12.75" customHeight="1" thickBot="1" x14ac:dyDescent="0.25">
      <c r="A161" s="199"/>
      <c r="B161" s="210"/>
      <c r="C161" s="210"/>
      <c r="D161" s="210"/>
      <c r="E161" s="210"/>
      <c r="F161" s="210"/>
      <c r="G161" s="210"/>
      <c r="H161" s="210"/>
      <c r="I161" s="210"/>
      <c r="J161" s="210"/>
      <c r="K161" s="210"/>
      <c r="L161" s="210"/>
      <c r="M161" s="210"/>
      <c r="N161" s="212"/>
    </row>
    <row r="162" spans="1:14" ht="12.75" customHeight="1" x14ac:dyDescent="0.2">
      <c r="A162" s="198" t="s">
        <v>60</v>
      </c>
      <c r="B162" s="209">
        <v>43498</v>
      </c>
      <c r="C162" s="209">
        <v>39307</v>
      </c>
      <c r="D162" s="209">
        <v>45886</v>
      </c>
      <c r="E162" s="209">
        <v>44089</v>
      </c>
      <c r="F162" s="209">
        <v>40341</v>
      </c>
      <c r="G162" s="209">
        <v>38138</v>
      </c>
      <c r="H162" s="209">
        <v>44186</v>
      </c>
      <c r="I162" s="209">
        <v>41210</v>
      </c>
      <c r="J162" s="209">
        <v>48046</v>
      </c>
      <c r="K162" s="209">
        <v>44206</v>
      </c>
      <c r="L162" s="209">
        <v>44373</v>
      </c>
      <c r="M162" s="209">
        <v>43780</v>
      </c>
      <c r="N162" s="211">
        <f t="shared" si="5"/>
        <v>517060</v>
      </c>
    </row>
    <row r="163" spans="1:14" ht="12.75" customHeight="1" thickBot="1" x14ac:dyDescent="0.25">
      <c r="A163" s="199"/>
      <c r="B163" s="210"/>
      <c r="C163" s="210"/>
      <c r="D163" s="210"/>
      <c r="E163" s="210"/>
      <c r="F163" s="210"/>
      <c r="G163" s="210"/>
      <c r="H163" s="210"/>
      <c r="I163" s="210"/>
      <c r="J163" s="210"/>
      <c r="K163" s="210"/>
      <c r="L163" s="210"/>
      <c r="M163" s="210"/>
      <c r="N163" s="212"/>
    </row>
    <row r="164" spans="1:14" ht="12.75" customHeight="1" x14ac:dyDescent="0.2">
      <c r="A164" s="205" t="s">
        <v>13</v>
      </c>
      <c r="B164" s="194">
        <f t="shared" ref="B164:M164" si="6">SUM(B152:B162)</f>
        <v>294358</v>
      </c>
      <c r="C164" s="194">
        <f t="shared" si="6"/>
        <v>250504</v>
      </c>
      <c r="D164" s="194">
        <f t="shared" si="6"/>
        <v>350786</v>
      </c>
      <c r="E164" s="194">
        <f t="shared" si="6"/>
        <v>335466</v>
      </c>
      <c r="F164" s="194">
        <f t="shared" si="6"/>
        <v>260425</v>
      </c>
      <c r="G164" s="194">
        <f t="shared" si="6"/>
        <v>198402</v>
      </c>
      <c r="H164" s="194">
        <f t="shared" si="6"/>
        <v>230920</v>
      </c>
      <c r="I164" s="194">
        <f t="shared" si="6"/>
        <v>271110</v>
      </c>
      <c r="J164" s="194">
        <f t="shared" si="6"/>
        <v>257351</v>
      </c>
      <c r="K164" s="194">
        <f t="shared" si="6"/>
        <v>293176</v>
      </c>
      <c r="L164" s="194">
        <f t="shared" si="6"/>
        <v>268209</v>
      </c>
      <c r="M164" s="194">
        <f t="shared" si="6"/>
        <v>276808</v>
      </c>
      <c r="N164" s="194">
        <f>SUM(B164:M164)</f>
        <v>3287515</v>
      </c>
    </row>
    <row r="165" spans="1:14" ht="12.75" customHeight="1" thickBot="1" x14ac:dyDescent="0.25">
      <c r="A165" s="206"/>
      <c r="B165" s="195"/>
      <c r="C165" s="195"/>
      <c r="D165" s="195"/>
      <c r="E165" s="195"/>
      <c r="F165" s="195"/>
      <c r="G165" s="195"/>
      <c r="H165" s="195"/>
      <c r="I165" s="195"/>
      <c r="J165" s="195"/>
      <c r="K165" s="195"/>
      <c r="L165" s="195"/>
      <c r="M165" s="195"/>
      <c r="N165" s="195"/>
    </row>
    <row r="169" spans="1:14" s="10" customFormat="1" ht="24.95" customHeight="1" x14ac:dyDescent="0.2">
      <c r="A169" s="204" t="s">
        <v>206</v>
      </c>
      <c r="B169" s="204"/>
      <c r="C169" s="204"/>
      <c r="D169" s="204"/>
      <c r="E169" s="204"/>
      <c r="F169" s="204"/>
      <c r="G169" s="204"/>
      <c r="H169" s="204"/>
      <c r="I169" s="204"/>
      <c r="J169" s="204"/>
      <c r="K169" s="204"/>
      <c r="L169" s="204"/>
      <c r="M169" s="204"/>
      <c r="N169" s="204"/>
    </row>
    <row r="170" spans="1:14" ht="12.75" customHeight="1" thickBot="1" x14ac:dyDescent="0.25">
      <c r="A170" s="20"/>
      <c r="F170" s="4"/>
    </row>
    <row r="171" spans="1:14" ht="12.75" customHeight="1" x14ac:dyDescent="0.2">
      <c r="A171" s="198"/>
      <c r="B171" s="198" t="s">
        <v>1</v>
      </c>
      <c r="C171" s="198" t="s">
        <v>2</v>
      </c>
      <c r="D171" s="198" t="s">
        <v>3</v>
      </c>
      <c r="E171" s="198" t="s">
        <v>4</v>
      </c>
      <c r="F171" s="198" t="s">
        <v>5</v>
      </c>
      <c r="G171" s="198" t="s">
        <v>6</v>
      </c>
      <c r="H171" s="198" t="s">
        <v>7</v>
      </c>
      <c r="I171" s="198" t="s">
        <v>8</v>
      </c>
      <c r="J171" s="198" t="s">
        <v>9</v>
      </c>
      <c r="K171" s="198" t="s">
        <v>10</v>
      </c>
      <c r="L171" s="198" t="s">
        <v>11</v>
      </c>
      <c r="M171" s="198" t="s">
        <v>12</v>
      </c>
      <c r="N171" s="196" t="s">
        <v>13</v>
      </c>
    </row>
    <row r="172" spans="1:14" ht="12.75" customHeight="1" thickBot="1" x14ac:dyDescent="0.25">
      <c r="A172" s="199"/>
      <c r="B172" s="199"/>
      <c r="C172" s="199"/>
      <c r="D172" s="199"/>
      <c r="E172" s="199"/>
      <c r="F172" s="199"/>
      <c r="G172" s="199"/>
      <c r="H172" s="199"/>
      <c r="I172" s="199"/>
      <c r="J172" s="199"/>
      <c r="K172" s="199"/>
      <c r="L172" s="199"/>
      <c r="M172" s="199"/>
      <c r="N172" s="197"/>
    </row>
    <row r="173" spans="1:14" ht="12.75" customHeight="1" x14ac:dyDescent="0.2">
      <c r="A173" s="198" t="s">
        <v>75</v>
      </c>
      <c r="B173" s="209"/>
      <c r="C173" s="209"/>
      <c r="D173" s="209">
        <v>5336</v>
      </c>
      <c r="E173" s="209">
        <v>3052</v>
      </c>
      <c r="F173" s="209">
        <v>1514</v>
      </c>
      <c r="G173" s="209">
        <v>751</v>
      </c>
      <c r="H173" s="209">
        <v>1103</v>
      </c>
      <c r="I173" s="209">
        <v>3789</v>
      </c>
      <c r="J173" s="209">
        <v>5138</v>
      </c>
      <c r="K173" s="209">
        <v>1494</v>
      </c>
      <c r="L173" s="209">
        <v>892</v>
      </c>
      <c r="M173" s="209">
        <v>270</v>
      </c>
      <c r="N173" s="211">
        <f>SUM(B173:M173)</f>
        <v>23339</v>
      </c>
    </row>
    <row r="174" spans="1:14" ht="12.75" customHeight="1" thickBot="1" x14ac:dyDescent="0.25">
      <c r="A174" s="199"/>
      <c r="B174" s="210"/>
      <c r="C174" s="210"/>
      <c r="D174" s="210"/>
      <c r="E174" s="210"/>
      <c r="F174" s="210"/>
      <c r="G174" s="210"/>
      <c r="H174" s="210"/>
      <c r="I174" s="210"/>
      <c r="J174" s="210"/>
      <c r="K174" s="210"/>
      <c r="L174" s="210"/>
      <c r="M174" s="210"/>
      <c r="N174" s="212"/>
    </row>
    <row r="175" spans="1:14" ht="12.75" customHeight="1" x14ac:dyDescent="0.2">
      <c r="A175" s="198" t="s">
        <v>132</v>
      </c>
      <c r="B175" s="209"/>
      <c r="C175" s="209"/>
      <c r="D175" s="209"/>
      <c r="E175" s="209"/>
      <c r="F175" s="209"/>
      <c r="G175" s="209"/>
      <c r="H175" s="209"/>
      <c r="I175" s="209"/>
      <c r="J175" s="209"/>
      <c r="K175" s="209"/>
      <c r="L175" s="209"/>
      <c r="M175" s="209"/>
      <c r="N175" s="211">
        <f>SUM(B175:M175)</f>
        <v>0</v>
      </c>
    </row>
    <row r="176" spans="1:14" ht="12.75" customHeight="1" thickBot="1" x14ac:dyDescent="0.25">
      <c r="A176" s="199"/>
      <c r="B176" s="210"/>
      <c r="C176" s="210"/>
      <c r="D176" s="210"/>
      <c r="E176" s="210"/>
      <c r="F176" s="210"/>
      <c r="G176" s="210"/>
      <c r="H176" s="210"/>
      <c r="I176" s="210"/>
      <c r="J176" s="210"/>
      <c r="K176" s="210"/>
      <c r="L176" s="210"/>
      <c r="M176" s="210"/>
      <c r="N176" s="212"/>
    </row>
    <row r="177" spans="1:14" ht="12.75" customHeight="1" x14ac:dyDescent="0.2">
      <c r="A177" s="198" t="s">
        <v>33</v>
      </c>
      <c r="B177" s="209"/>
      <c r="C177" s="209"/>
      <c r="D177" s="209"/>
      <c r="E177" s="209"/>
      <c r="F177" s="209"/>
      <c r="G177" s="209"/>
      <c r="H177" s="209"/>
      <c r="I177" s="209"/>
      <c r="J177" s="209"/>
      <c r="K177" s="209"/>
      <c r="L177" s="209"/>
      <c r="M177" s="209"/>
      <c r="N177" s="211">
        <f>SUM(B177:M177)</f>
        <v>0</v>
      </c>
    </row>
    <row r="178" spans="1:14" ht="12.75" customHeight="1" thickBot="1" x14ac:dyDescent="0.25">
      <c r="A178" s="199"/>
      <c r="B178" s="210"/>
      <c r="C178" s="210"/>
      <c r="D178" s="210"/>
      <c r="E178" s="210"/>
      <c r="F178" s="210"/>
      <c r="G178" s="210"/>
      <c r="H178" s="210"/>
      <c r="I178" s="210"/>
      <c r="J178" s="210"/>
      <c r="K178" s="210"/>
      <c r="L178" s="210"/>
      <c r="M178" s="210"/>
      <c r="N178" s="212"/>
    </row>
    <row r="179" spans="1:14" ht="12.75" customHeight="1" x14ac:dyDescent="0.2">
      <c r="A179" s="198" t="s">
        <v>76</v>
      </c>
      <c r="B179" s="209">
        <v>1450</v>
      </c>
      <c r="C179" s="209">
        <v>2045</v>
      </c>
      <c r="D179" s="209">
        <v>1521</v>
      </c>
      <c r="E179" s="209">
        <v>2020</v>
      </c>
      <c r="F179" s="209">
        <v>1404</v>
      </c>
      <c r="G179" s="209">
        <v>1390</v>
      </c>
      <c r="H179" s="209">
        <v>1365</v>
      </c>
      <c r="I179" s="209">
        <v>2481</v>
      </c>
      <c r="J179" s="209">
        <v>2949</v>
      </c>
      <c r="K179" s="209">
        <v>5041</v>
      </c>
      <c r="L179" s="209">
        <v>5895</v>
      </c>
      <c r="M179" s="209">
        <v>3965</v>
      </c>
      <c r="N179" s="211">
        <f>SUM(B179:M179)</f>
        <v>31526</v>
      </c>
    </row>
    <row r="180" spans="1:14" ht="12.75" customHeight="1" thickBot="1" x14ac:dyDescent="0.25">
      <c r="A180" s="199"/>
      <c r="B180" s="210"/>
      <c r="C180" s="210"/>
      <c r="D180" s="210"/>
      <c r="E180" s="210"/>
      <c r="F180" s="210"/>
      <c r="G180" s="210"/>
      <c r="H180" s="210"/>
      <c r="I180" s="210"/>
      <c r="J180" s="210"/>
      <c r="K180" s="210"/>
      <c r="L180" s="210"/>
      <c r="M180" s="210"/>
      <c r="N180" s="212"/>
    </row>
    <row r="181" spans="1:14" ht="12.75" customHeight="1" x14ac:dyDescent="0.2">
      <c r="A181" s="198" t="s">
        <v>123</v>
      </c>
      <c r="B181" s="209">
        <v>13241</v>
      </c>
      <c r="C181" s="209">
        <v>8304</v>
      </c>
      <c r="D181" s="209">
        <v>17935</v>
      </c>
      <c r="E181" s="209">
        <v>9041</v>
      </c>
      <c r="F181" s="209">
        <v>14381</v>
      </c>
      <c r="G181" s="209">
        <v>13048</v>
      </c>
      <c r="H181" s="209">
        <v>15959</v>
      </c>
      <c r="I181" s="209">
        <v>17730</v>
      </c>
      <c r="J181" s="209">
        <v>16402</v>
      </c>
      <c r="K181" s="209">
        <v>15391</v>
      </c>
      <c r="L181" s="209">
        <v>6472</v>
      </c>
      <c r="M181" s="209">
        <v>11818</v>
      </c>
      <c r="N181" s="211">
        <f>SUM(B181:M181)</f>
        <v>159722</v>
      </c>
    </row>
    <row r="182" spans="1:14" ht="12.75" customHeight="1" thickBot="1" x14ac:dyDescent="0.25">
      <c r="A182" s="199"/>
      <c r="B182" s="210"/>
      <c r="C182" s="210"/>
      <c r="D182" s="210"/>
      <c r="E182" s="210"/>
      <c r="F182" s="210"/>
      <c r="G182" s="210"/>
      <c r="H182" s="210"/>
      <c r="I182" s="210"/>
      <c r="J182" s="210"/>
      <c r="K182" s="210"/>
      <c r="L182" s="210"/>
      <c r="M182" s="210"/>
      <c r="N182" s="212"/>
    </row>
    <row r="183" spans="1:14" ht="12.75" customHeight="1" x14ac:dyDescent="0.2">
      <c r="A183" s="198" t="s">
        <v>133</v>
      </c>
      <c r="B183" s="209"/>
      <c r="C183" s="209"/>
      <c r="D183" s="209"/>
      <c r="E183" s="209"/>
      <c r="F183" s="209"/>
      <c r="G183" s="209"/>
      <c r="H183" s="209"/>
      <c r="I183" s="209"/>
      <c r="J183" s="209"/>
      <c r="K183" s="209"/>
      <c r="L183" s="209"/>
      <c r="M183" s="209"/>
      <c r="N183" s="211">
        <f>SUM(B183:M183)</f>
        <v>0</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198" t="s">
        <v>134</v>
      </c>
      <c r="B185" s="209"/>
      <c r="C185" s="209"/>
      <c r="D185" s="209"/>
      <c r="E185" s="209"/>
      <c r="F185" s="209"/>
      <c r="G185" s="209"/>
      <c r="H185" s="209"/>
      <c r="I185" s="209"/>
      <c r="J185" s="209"/>
      <c r="K185" s="209"/>
      <c r="L185" s="209"/>
      <c r="M185" s="209"/>
      <c r="N185" s="211">
        <f>SUM(B185:M185)</f>
        <v>0</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198" t="s">
        <v>94</v>
      </c>
      <c r="B187" s="209"/>
      <c r="C187" s="209"/>
      <c r="D187" s="209"/>
      <c r="E187" s="209"/>
      <c r="F187" s="209"/>
      <c r="G187" s="209"/>
      <c r="H187" s="209"/>
      <c r="I187" s="209"/>
      <c r="J187" s="209"/>
      <c r="K187" s="209"/>
      <c r="L187" s="209"/>
      <c r="M187" s="209"/>
      <c r="N187" s="211">
        <f>SUM(B187:M187)</f>
        <v>0</v>
      </c>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198" t="s">
        <v>135</v>
      </c>
      <c r="B189" s="209"/>
      <c r="C189" s="209"/>
      <c r="D189" s="209"/>
      <c r="E189" s="209"/>
      <c r="F189" s="209"/>
      <c r="G189" s="209"/>
      <c r="H189" s="209"/>
      <c r="I189" s="209"/>
      <c r="J189" s="209"/>
      <c r="K189" s="209"/>
      <c r="L189" s="209"/>
      <c r="M189" s="209"/>
      <c r="N189" s="211">
        <f>SUM(B189:M189)</f>
        <v>0</v>
      </c>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198" t="s">
        <v>136</v>
      </c>
      <c r="B191" s="209"/>
      <c r="C191" s="209"/>
      <c r="D191" s="209"/>
      <c r="E191" s="209"/>
      <c r="F191" s="209"/>
      <c r="G191" s="209"/>
      <c r="H191" s="209"/>
      <c r="I191" s="209"/>
      <c r="J191" s="209"/>
      <c r="K191" s="209"/>
      <c r="L191" s="209"/>
      <c r="M191" s="209"/>
      <c r="N191" s="211">
        <f>SUM(B191:M191)</f>
        <v>0</v>
      </c>
    </row>
    <row r="192" spans="1:14" ht="12.75" customHeight="1" thickBot="1" x14ac:dyDescent="0.25">
      <c r="A192" s="199"/>
      <c r="B192" s="210"/>
      <c r="C192" s="210"/>
      <c r="D192" s="210"/>
      <c r="E192" s="210"/>
      <c r="F192" s="210"/>
      <c r="G192" s="210"/>
      <c r="H192" s="210"/>
      <c r="I192" s="210"/>
      <c r="J192" s="210"/>
      <c r="K192" s="210"/>
      <c r="L192" s="210"/>
      <c r="M192" s="210"/>
      <c r="N192" s="212"/>
    </row>
    <row r="193" spans="1:14" ht="12.75" customHeight="1" x14ac:dyDescent="0.2">
      <c r="A193" s="198" t="s">
        <v>137</v>
      </c>
      <c r="B193" s="209"/>
      <c r="C193" s="209"/>
      <c r="D193" s="209"/>
      <c r="E193" s="209"/>
      <c r="F193" s="209"/>
      <c r="G193" s="209"/>
      <c r="H193" s="209"/>
      <c r="I193" s="209"/>
      <c r="J193" s="209"/>
      <c r="K193" s="209"/>
      <c r="L193" s="209"/>
      <c r="M193" s="209"/>
      <c r="N193" s="211">
        <f>SUM(B193:M193)</f>
        <v>0</v>
      </c>
    </row>
    <row r="194" spans="1:14" ht="12.75" customHeight="1" thickBot="1" x14ac:dyDescent="0.25">
      <c r="A194" s="199"/>
      <c r="B194" s="210"/>
      <c r="C194" s="210"/>
      <c r="D194" s="210"/>
      <c r="E194" s="210"/>
      <c r="F194" s="210"/>
      <c r="G194" s="210"/>
      <c r="H194" s="210"/>
      <c r="I194" s="210"/>
      <c r="J194" s="210"/>
      <c r="K194" s="210"/>
      <c r="L194" s="210"/>
      <c r="M194" s="210"/>
      <c r="N194" s="212"/>
    </row>
    <row r="195" spans="1:14" ht="12.75" customHeight="1" x14ac:dyDescent="0.2">
      <c r="A195" s="198" t="s">
        <v>138</v>
      </c>
      <c r="B195" s="209"/>
      <c r="C195" s="209"/>
      <c r="D195" s="209"/>
      <c r="E195" s="209"/>
      <c r="F195" s="209"/>
      <c r="G195" s="209"/>
      <c r="H195" s="209"/>
      <c r="I195" s="209"/>
      <c r="J195" s="209"/>
      <c r="K195" s="209"/>
      <c r="L195" s="209"/>
      <c r="M195" s="209"/>
      <c r="N195" s="211">
        <f>SUM(B195:M195)</f>
        <v>0</v>
      </c>
    </row>
    <row r="196" spans="1:14" ht="12.75" customHeight="1" thickBot="1" x14ac:dyDescent="0.25">
      <c r="A196" s="199"/>
      <c r="B196" s="210"/>
      <c r="C196" s="210"/>
      <c r="D196" s="210"/>
      <c r="E196" s="210"/>
      <c r="F196" s="210"/>
      <c r="G196" s="210"/>
      <c r="H196" s="210"/>
      <c r="I196" s="210"/>
      <c r="J196" s="210"/>
      <c r="K196" s="210"/>
      <c r="L196" s="210"/>
      <c r="M196" s="210"/>
      <c r="N196" s="212"/>
    </row>
    <row r="197" spans="1:14" ht="12.75" customHeight="1" x14ac:dyDescent="0.2">
      <c r="A197" s="198" t="s">
        <v>44</v>
      </c>
      <c r="B197" s="209"/>
      <c r="C197" s="209"/>
      <c r="D197" s="209"/>
      <c r="E197" s="209"/>
      <c r="F197" s="209"/>
      <c r="G197" s="209"/>
      <c r="H197" s="209"/>
      <c r="I197" s="209"/>
      <c r="J197" s="209"/>
      <c r="K197" s="209"/>
      <c r="L197" s="209"/>
      <c r="M197" s="209"/>
      <c r="N197" s="211">
        <f>SUM(B197:M197)</f>
        <v>0</v>
      </c>
    </row>
    <row r="198" spans="1:14" ht="12.75" customHeight="1" thickBot="1" x14ac:dyDescent="0.25">
      <c r="A198" s="199"/>
      <c r="B198" s="210"/>
      <c r="C198" s="210"/>
      <c r="D198" s="210"/>
      <c r="E198" s="210"/>
      <c r="F198" s="210"/>
      <c r="G198" s="210"/>
      <c r="H198" s="210"/>
      <c r="I198" s="210"/>
      <c r="J198" s="210"/>
      <c r="K198" s="210"/>
      <c r="L198" s="210"/>
      <c r="M198" s="210"/>
      <c r="N198" s="212"/>
    </row>
    <row r="199" spans="1:14" ht="12.75" customHeight="1" x14ac:dyDescent="0.2">
      <c r="A199" s="198" t="s">
        <v>139</v>
      </c>
      <c r="B199" s="209"/>
      <c r="C199" s="209"/>
      <c r="D199" s="209"/>
      <c r="E199" s="209"/>
      <c r="F199" s="209"/>
      <c r="G199" s="209"/>
      <c r="H199" s="209"/>
      <c r="I199" s="209"/>
      <c r="J199" s="209"/>
      <c r="K199" s="209"/>
      <c r="L199" s="209"/>
      <c r="M199" s="209"/>
      <c r="N199" s="211">
        <f>SUM(B199:M199)</f>
        <v>0</v>
      </c>
    </row>
    <row r="200" spans="1:14" ht="12.75" customHeight="1" thickBot="1" x14ac:dyDescent="0.25">
      <c r="A200" s="199"/>
      <c r="B200" s="210"/>
      <c r="C200" s="210"/>
      <c r="D200" s="210"/>
      <c r="E200" s="210"/>
      <c r="F200" s="210"/>
      <c r="G200" s="210"/>
      <c r="H200" s="210"/>
      <c r="I200" s="210"/>
      <c r="J200" s="210"/>
      <c r="K200" s="210"/>
      <c r="L200" s="210"/>
      <c r="M200" s="210"/>
      <c r="N200" s="212"/>
    </row>
    <row r="201" spans="1:14" ht="12.75" customHeight="1" x14ac:dyDescent="0.2">
      <c r="A201" s="198" t="s">
        <v>78</v>
      </c>
      <c r="B201" s="209">
        <v>6871</v>
      </c>
      <c r="C201" s="209">
        <v>6613</v>
      </c>
      <c r="D201" s="209">
        <v>9693</v>
      </c>
      <c r="E201" s="209">
        <v>8025</v>
      </c>
      <c r="F201" s="209">
        <v>2802</v>
      </c>
      <c r="G201" s="209">
        <v>1376</v>
      </c>
      <c r="H201" s="209">
        <v>6119</v>
      </c>
      <c r="I201" s="209">
        <v>8820</v>
      </c>
      <c r="J201" s="209">
        <v>7500</v>
      </c>
      <c r="K201" s="209">
        <v>10032</v>
      </c>
      <c r="L201" s="209">
        <v>7433</v>
      </c>
      <c r="M201" s="209">
        <v>7582</v>
      </c>
      <c r="N201" s="211">
        <f>SUM(B201:M201)</f>
        <v>82866</v>
      </c>
    </row>
    <row r="202" spans="1:14" ht="12.75" customHeight="1" thickBot="1" x14ac:dyDescent="0.25">
      <c r="A202" s="199"/>
      <c r="B202" s="210"/>
      <c r="C202" s="210"/>
      <c r="D202" s="210"/>
      <c r="E202" s="210"/>
      <c r="F202" s="210"/>
      <c r="G202" s="210"/>
      <c r="H202" s="210"/>
      <c r="I202" s="210"/>
      <c r="J202" s="210"/>
      <c r="K202" s="210"/>
      <c r="L202" s="210"/>
      <c r="M202" s="210"/>
      <c r="N202" s="212"/>
    </row>
    <row r="203" spans="1:14" ht="12.75" customHeight="1" x14ac:dyDescent="0.2">
      <c r="A203" s="198" t="s">
        <v>124</v>
      </c>
      <c r="B203" s="209">
        <v>9041</v>
      </c>
      <c r="C203" s="209">
        <v>16016</v>
      </c>
      <c r="D203" s="209">
        <v>26945</v>
      </c>
      <c r="E203" s="209">
        <v>23024</v>
      </c>
      <c r="F203" s="209">
        <v>19235</v>
      </c>
      <c r="G203" s="209">
        <v>28394</v>
      </c>
      <c r="H203" s="209">
        <v>28722</v>
      </c>
      <c r="I203" s="209">
        <v>31601</v>
      </c>
      <c r="J203" s="209">
        <v>27768</v>
      </c>
      <c r="K203" s="209">
        <v>29565</v>
      </c>
      <c r="L203" s="209">
        <v>25784</v>
      </c>
      <c r="M203" s="209">
        <v>16275</v>
      </c>
      <c r="N203" s="211">
        <f>SUM(B203:M203)</f>
        <v>282370</v>
      </c>
    </row>
    <row r="204" spans="1:14" ht="12.75" customHeight="1" thickBot="1" x14ac:dyDescent="0.25">
      <c r="A204" s="199"/>
      <c r="B204" s="210"/>
      <c r="C204" s="210"/>
      <c r="D204" s="210"/>
      <c r="E204" s="210"/>
      <c r="F204" s="210"/>
      <c r="G204" s="210"/>
      <c r="H204" s="210"/>
      <c r="I204" s="210"/>
      <c r="J204" s="210"/>
      <c r="K204" s="210"/>
      <c r="L204" s="210"/>
      <c r="M204" s="210"/>
      <c r="N204" s="212"/>
    </row>
    <row r="205" spans="1:14" ht="12.75" customHeight="1" x14ac:dyDescent="0.2">
      <c r="A205" s="198" t="s">
        <v>140</v>
      </c>
      <c r="B205" s="209"/>
      <c r="C205" s="209"/>
      <c r="D205" s="209"/>
      <c r="E205" s="209"/>
      <c r="F205" s="209"/>
      <c r="G205" s="209"/>
      <c r="H205" s="209"/>
      <c r="I205" s="209"/>
      <c r="J205" s="209"/>
      <c r="K205" s="209"/>
      <c r="L205" s="209"/>
      <c r="M205" s="209"/>
      <c r="N205" s="211">
        <f>SUM(B205:M205)</f>
        <v>0</v>
      </c>
    </row>
    <row r="206" spans="1:14" ht="12.75" customHeight="1" thickBot="1" x14ac:dyDescent="0.25">
      <c r="A206" s="199"/>
      <c r="B206" s="210"/>
      <c r="C206" s="210"/>
      <c r="D206" s="210"/>
      <c r="E206" s="210"/>
      <c r="F206" s="210"/>
      <c r="G206" s="210"/>
      <c r="H206" s="210"/>
      <c r="I206" s="210"/>
      <c r="J206" s="210"/>
      <c r="K206" s="210"/>
      <c r="L206" s="210"/>
      <c r="M206" s="210"/>
      <c r="N206" s="212"/>
    </row>
    <row r="207" spans="1:14" ht="12.75" customHeight="1" x14ac:dyDescent="0.2">
      <c r="A207" s="198" t="s">
        <v>141</v>
      </c>
      <c r="B207" s="209"/>
      <c r="C207" s="209"/>
      <c r="D207" s="209"/>
      <c r="E207" s="209"/>
      <c r="F207" s="209"/>
      <c r="G207" s="209"/>
      <c r="H207" s="209"/>
      <c r="I207" s="209"/>
      <c r="J207" s="209"/>
      <c r="K207" s="209"/>
      <c r="L207" s="209"/>
      <c r="M207" s="209"/>
      <c r="N207" s="211">
        <f>SUM(B207:M207)</f>
        <v>0</v>
      </c>
    </row>
    <row r="208" spans="1:14" ht="12.75" customHeight="1" thickBot="1" x14ac:dyDescent="0.25">
      <c r="A208" s="199"/>
      <c r="B208" s="210"/>
      <c r="C208" s="210"/>
      <c r="D208" s="210"/>
      <c r="E208" s="210"/>
      <c r="F208" s="210"/>
      <c r="G208" s="210"/>
      <c r="H208" s="210"/>
      <c r="I208" s="210"/>
      <c r="J208" s="210"/>
      <c r="K208" s="210"/>
      <c r="L208" s="210"/>
      <c r="M208" s="210"/>
      <c r="N208" s="212"/>
    </row>
    <row r="209" spans="1:14" ht="12.75" customHeight="1" x14ac:dyDescent="0.2">
      <c r="A209" s="198" t="s">
        <v>107</v>
      </c>
      <c r="B209" s="209"/>
      <c r="C209" s="209"/>
      <c r="D209" s="209"/>
      <c r="E209" s="209">
        <v>14140</v>
      </c>
      <c r="F209" s="209">
        <v>10974</v>
      </c>
      <c r="G209" s="209">
        <v>10155</v>
      </c>
      <c r="H209" s="209">
        <v>13330</v>
      </c>
      <c r="I209" s="209"/>
      <c r="J209" s="209"/>
      <c r="K209" s="209"/>
      <c r="L209" s="209"/>
      <c r="M209" s="209"/>
      <c r="N209" s="211">
        <f>SUM(B209:M209)</f>
        <v>48599</v>
      </c>
    </row>
    <row r="210" spans="1:14" ht="12.75" customHeight="1" thickBot="1" x14ac:dyDescent="0.25">
      <c r="A210" s="199"/>
      <c r="B210" s="210"/>
      <c r="C210" s="210"/>
      <c r="D210" s="210"/>
      <c r="E210" s="210"/>
      <c r="F210" s="210"/>
      <c r="G210" s="210"/>
      <c r="H210" s="210"/>
      <c r="I210" s="210"/>
      <c r="J210" s="210"/>
      <c r="K210" s="210"/>
      <c r="L210" s="210"/>
      <c r="M210" s="210"/>
      <c r="N210" s="212"/>
    </row>
    <row r="211" spans="1:14" ht="12.75" customHeight="1" x14ac:dyDescent="0.2">
      <c r="A211" s="198" t="s">
        <v>79</v>
      </c>
      <c r="B211" s="209"/>
      <c r="C211" s="209"/>
      <c r="D211" s="209"/>
      <c r="E211" s="209"/>
      <c r="F211" s="209">
        <v>17119</v>
      </c>
      <c r="G211" s="209">
        <v>21152</v>
      </c>
      <c r="H211" s="209">
        <v>21153</v>
      </c>
      <c r="I211" s="209">
        <v>11375</v>
      </c>
      <c r="J211" s="209"/>
      <c r="K211" s="209"/>
      <c r="L211" s="209"/>
      <c r="M211" s="209"/>
      <c r="N211" s="211">
        <f>SUM(B211:M211)</f>
        <v>70799</v>
      </c>
    </row>
    <row r="212" spans="1:14" ht="12.75" customHeight="1" thickBot="1" x14ac:dyDescent="0.25">
      <c r="A212" s="199"/>
      <c r="B212" s="210"/>
      <c r="C212" s="210"/>
      <c r="D212" s="210"/>
      <c r="E212" s="210"/>
      <c r="F212" s="210"/>
      <c r="G212" s="210"/>
      <c r="H212" s="210"/>
      <c r="I212" s="210"/>
      <c r="J212" s="210"/>
      <c r="K212" s="210"/>
      <c r="L212" s="210"/>
      <c r="M212" s="210"/>
      <c r="N212" s="212"/>
    </row>
    <row r="213" spans="1:14" ht="12.75" customHeight="1" x14ac:dyDescent="0.2">
      <c r="A213" s="198" t="s">
        <v>142</v>
      </c>
      <c r="B213" s="209"/>
      <c r="C213" s="209"/>
      <c r="D213" s="209"/>
      <c r="E213" s="209"/>
      <c r="F213" s="209"/>
      <c r="G213" s="209"/>
      <c r="H213" s="209"/>
      <c r="I213" s="209"/>
      <c r="J213" s="209"/>
      <c r="K213" s="209"/>
      <c r="L213" s="209"/>
      <c r="M213" s="209"/>
      <c r="N213" s="211">
        <f>SUM(B213:M213)</f>
        <v>0</v>
      </c>
    </row>
    <row r="214" spans="1:14" ht="12.75" customHeight="1" thickBot="1" x14ac:dyDescent="0.25">
      <c r="A214" s="199"/>
      <c r="B214" s="210"/>
      <c r="C214" s="210"/>
      <c r="D214" s="210"/>
      <c r="E214" s="210"/>
      <c r="F214" s="210"/>
      <c r="G214" s="210"/>
      <c r="H214" s="210"/>
      <c r="I214" s="210"/>
      <c r="J214" s="210"/>
      <c r="K214" s="210"/>
      <c r="L214" s="210"/>
      <c r="M214" s="210"/>
      <c r="N214" s="212"/>
    </row>
    <row r="215" spans="1:14" ht="12.75" customHeight="1" x14ac:dyDescent="0.2">
      <c r="A215" s="198" t="s">
        <v>60</v>
      </c>
      <c r="B215" s="209">
        <v>10316</v>
      </c>
      <c r="C215" s="209">
        <v>10004</v>
      </c>
      <c r="D215" s="209">
        <v>15240</v>
      </c>
      <c r="E215" s="209">
        <v>20056</v>
      </c>
      <c r="F215" s="209">
        <v>10981</v>
      </c>
      <c r="G215" s="209">
        <v>20922</v>
      </c>
      <c r="H215" s="209">
        <v>23397</v>
      </c>
      <c r="I215" s="209">
        <v>19709</v>
      </c>
      <c r="J215" s="209">
        <v>29101</v>
      </c>
      <c r="K215" s="209">
        <v>26224</v>
      </c>
      <c r="L215" s="209">
        <v>20751</v>
      </c>
      <c r="M215" s="209">
        <v>18070</v>
      </c>
      <c r="N215" s="211">
        <f>SUM(B215:M215)</f>
        <v>224771</v>
      </c>
    </row>
    <row r="216" spans="1:14" ht="12.75" customHeight="1" thickBot="1" x14ac:dyDescent="0.25">
      <c r="A216" s="199"/>
      <c r="B216" s="210"/>
      <c r="C216" s="210"/>
      <c r="D216" s="210"/>
      <c r="E216" s="210"/>
      <c r="F216" s="210"/>
      <c r="G216" s="210"/>
      <c r="H216" s="210"/>
      <c r="I216" s="210"/>
      <c r="J216" s="210"/>
      <c r="K216" s="210"/>
      <c r="L216" s="210"/>
      <c r="M216" s="210"/>
      <c r="N216" s="212"/>
    </row>
    <row r="217" spans="1:14" ht="12.75" customHeight="1" x14ac:dyDescent="0.2">
      <c r="A217" s="205" t="s">
        <v>13</v>
      </c>
      <c r="B217" s="194">
        <f>SUM(B173:B215)</f>
        <v>40919</v>
      </c>
      <c r="C217" s="194">
        <f t="shared" ref="C217:M217" si="7">SUM(C173:C215)</f>
        <v>42982</v>
      </c>
      <c r="D217" s="194">
        <f t="shared" si="7"/>
        <v>76670</v>
      </c>
      <c r="E217" s="194">
        <f t="shared" si="7"/>
        <v>79358</v>
      </c>
      <c r="F217" s="194">
        <f t="shared" si="7"/>
        <v>78410</v>
      </c>
      <c r="G217" s="194">
        <f t="shared" si="7"/>
        <v>97188</v>
      </c>
      <c r="H217" s="194">
        <f t="shared" si="7"/>
        <v>111148</v>
      </c>
      <c r="I217" s="194">
        <f t="shared" si="7"/>
        <v>95505</v>
      </c>
      <c r="J217" s="194">
        <f t="shared" si="7"/>
        <v>88858</v>
      </c>
      <c r="K217" s="194">
        <f t="shared" si="7"/>
        <v>87747</v>
      </c>
      <c r="L217" s="194">
        <f t="shared" si="7"/>
        <v>67227</v>
      </c>
      <c r="M217" s="194">
        <f t="shared" si="7"/>
        <v>57980</v>
      </c>
      <c r="N217" s="194">
        <f>SUM(B217:M217)</f>
        <v>923992</v>
      </c>
    </row>
    <row r="218" spans="1:14" ht="12.75" customHeight="1" thickBot="1" x14ac:dyDescent="0.25">
      <c r="A218" s="206"/>
      <c r="B218" s="195"/>
      <c r="C218" s="195"/>
      <c r="D218" s="195"/>
      <c r="E218" s="195"/>
      <c r="F218" s="195"/>
      <c r="G218" s="195"/>
      <c r="H218" s="195"/>
      <c r="I218" s="195"/>
      <c r="J218" s="195"/>
      <c r="K218" s="195"/>
      <c r="L218" s="195"/>
      <c r="M218" s="195"/>
      <c r="N218" s="195"/>
    </row>
    <row r="221" spans="1:14" ht="12.75" customHeight="1" x14ac:dyDescent="0.2">
      <c r="C221" s="5"/>
    </row>
    <row r="222" spans="1:14" s="10" customFormat="1" ht="24.95" customHeight="1" x14ac:dyDescent="0.2">
      <c r="A222" s="204" t="s">
        <v>170</v>
      </c>
      <c r="B222" s="204"/>
      <c r="C222" s="204"/>
      <c r="D222" s="204"/>
      <c r="E222" s="204"/>
      <c r="F222" s="204"/>
      <c r="G222" s="204"/>
      <c r="H222" s="204"/>
      <c r="I222" s="204"/>
      <c r="J222" s="204"/>
      <c r="K222" s="204"/>
      <c r="L222" s="204"/>
      <c r="M222" s="204"/>
      <c r="N222" s="204"/>
    </row>
    <row r="223" spans="1:14" ht="12.75" customHeight="1" thickBot="1" x14ac:dyDescent="0.25">
      <c r="B223" s="19"/>
      <c r="C223" s="19"/>
      <c r="D223" s="19"/>
      <c r="E223" s="19"/>
      <c r="F223" s="19"/>
      <c r="G223" s="19"/>
      <c r="H223" s="19"/>
      <c r="I223" s="19"/>
      <c r="J223" s="19"/>
      <c r="K223" s="19"/>
      <c r="L223" s="19"/>
      <c r="M223" s="19"/>
    </row>
    <row r="224" spans="1:14" ht="12.75" customHeight="1" x14ac:dyDescent="0.2">
      <c r="A224" s="198"/>
      <c r="B224" s="198" t="s">
        <v>1</v>
      </c>
      <c r="C224" s="198" t="s">
        <v>2</v>
      </c>
      <c r="D224" s="198" t="s">
        <v>3</v>
      </c>
      <c r="E224" s="198" t="s">
        <v>4</v>
      </c>
      <c r="F224" s="198" t="s">
        <v>5</v>
      </c>
      <c r="G224" s="198" t="s">
        <v>6</v>
      </c>
      <c r="H224" s="198" t="s">
        <v>7</v>
      </c>
      <c r="I224" s="198" t="s">
        <v>8</v>
      </c>
      <c r="J224" s="198" t="s">
        <v>9</v>
      </c>
      <c r="K224" s="198" t="s">
        <v>10</v>
      </c>
      <c r="L224" s="198" t="s">
        <v>11</v>
      </c>
      <c r="M224" s="198" t="s">
        <v>12</v>
      </c>
      <c r="N224" s="196" t="s">
        <v>13</v>
      </c>
    </row>
    <row r="225" spans="1:14" ht="12.75" customHeight="1" thickBot="1" x14ac:dyDescent="0.25">
      <c r="A225" s="199"/>
      <c r="B225" s="199"/>
      <c r="C225" s="199"/>
      <c r="D225" s="199"/>
      <c r="E225" s="199"/>
      <c r="F225" s="199"/>
      <c r="G225" s="199"/>
      <c r="H225" s="199"/>
      <c r="I225" s="199"/>
      <c r="J225" s="199"/>
      <c r="K225" s="199"/>
      <c r="L225" s="199"/>
      <c r="M225" s="199"/>
      <c r="N225" s="197"/>
    </row>
    <row r="226" spans="1:14" ht="12.75" customHeight="1" x14ac:dyDescent="0.2">
      <c r="A226" s="198" t="s">
        <v>33</v>
      </c>
      <c r="B226" s="209">
        <v>10411</v>
      </c>
      <c r="C226" s="209">
        <v>8976</v>
      </c>
      <c r="D226" s="209">
        <v>9473</v>
      </c>
      <c r="E226" s="209">
        <v>12835</v>
      </c>
      <c r="F226" s="209">
        <v>14486</v>
      </c>
      <c r="G226" s="209">
        <v>12302</v>
      </c>
      <c r="H226" s="209">
        <v>20550</v>
      </c>
      <c r="I226" s="209">
        <v>20132</v>
      </c>
      <c r="J226" s="209">
        <v>24037</v>
      </c>
      <c r="K226" s="209">
        <v>20073</v>
      </c>
      <c r="L226" s="209">
        <v>16715</v>
      </c>
      <c r="M226" s="209">
        <v>10698</v>
      </c>
      <c r="N226" s="211">
        <f t="shared" ref="N226:N240" si="8">SUM(B226:M226)</f>
        <v>180688</v>
      </c>
    </row>
    <row r="227" spans="1:14" ht="12.75" customHeight="1" thickBot="1" x14ac:dyDescent="0.25">
      <c r="A227" s="199"/>
      <c r="B227" s="210"/>
      <c r="C227" s="210"/>
      <c r="D227" s="210"/>
      <c r="E227" s="210"/>
      <c r="F227" s="210"/>
      <c r="G227" s="210"/>
      <c r="H227" s="210"/>
      <c r="I227" s="210"/>
      <c r="J227" s="210"/>
      <c r="K227" s="210"/>
      <c r="L227" s="210"/>
      <c r="M227" s="210"/>
      <c r="N227" s="212"/>
    </row>
    <row r="228" spans="1:14" ht="12.75" customHeight="1" x14ac:dyDescent="0.2">
      <c r="A228" s="198" t="s">
        <v>82</v>
      </c>
      <c r="B228" s="209">
        <v>22378</v>
      </c>
      <c r="C228" s="209">
        <v>4471</v>
      </c>
      <c r="D228" s="209">
        <v>13357</v>
      </c>
      <c r="E228" s="209">
        <v>41014</v>
      </c>
      <c r="F228" s="209">
        <v>73890</v>
      </c>
      <c r="G228" s="209">
        <v>73003</v>
      </c>
      <c r="H228" s="209">
        <v>60496</v>
      </c>
      <c r="I228" s="209">
        <v>62460</v>
      </c>
      <c r="J228" s="209">
        <v>62143</v>
      </c>
      <c r="K228" s="209">
        <v>61882</v>
      </c>
      <c r="L228" s="209">
        <v>47911</v>
      </c>
      <c r="M228" s="209">
        <v>40750</v>
      </c>
      <c r="N228" s="211">
        <f>SUM(B228:M228)</f>
        <v>563755</v>
      </c>
    </row>
    <row r="229" spans="1:14" ht="12.75" customHeight="1" thickBot="1" x14ac:dyDescent="0.25">
      <c r="A229" s="199"/>
      <c r="B229" s="210"/>
      <c r="C229" s="210"/>
      <c r="D229" s="210"/>
      <c r="E229" s="210"/>
      <c r="F229" s="210"/>
      <c r="G229" s="210"/>
      <c r="H229" s="210"/>
      <c r="I229" s="210"/>
      <c r="J229" s="210"/>
      <c r="K229" s="210"/>
      <c r="L229" s="210"/>
      <c r="M229" s="210"/>
      <c r="N229" s="212"/>
    </row>
    <row r="230" spans="1:14" ht="12.75" customHeight="1" x14ac:dyDescent="0.2">
      <c r="A230" s="198" t="s">
        <v>83</v>
      </c>
      <c r="B230" s="209">
        <v>18784</v>
      </c>
      <c r="C230" s="209">
        <v>15422</v>
      </c>
      <c r="D230" s="209">
        <v>15272</v>
      </c>
      <c r="E230" s="209">
        <v>13268</v>
      </c>
      <c r="F230" s="209">
        <v>8723</v>
      </c>
      <c r="G230" s="209">
        <v>15525</v>
      </c>
      <c r="H230" s="209">
        <v>13415</v>
      </c>
      <c r="I230" s="209">
        <v>4091</v>
      </c>
      <c r="J230" s="209">
        <v>12515</v>
      </c>
      <c r="K230" s="209">
        <v>9509</v>
      </c>
      <c r="L230" s="209">
        <v>8036</v>
      </c>
      <c r="M230" s="209">
        <v>10172</v>
      </c>
      <c r="N230" s="211">
        <f t="shared" si="8"/>
        <v>144732</v>
      </c>
    </row>
    <row r="231" spans="1:14" ht="12.75" customHeight="1" thickBot="1" x14ac:dyDescent="0.25">
      <c r="A231" s="199"/>
      <c r="B231" s="210"/>
      <c r="C231" s="210"/>
      <c r="D231" s="210"/>
      <c r="E231" s="210"/>
      <c r="F231" s="210"/>
      <c r="G231" s="210"/>
      <c r="H231" s="210"/>
      <c r="I231" s="210"/>
      <c r="J231" s="210"/>
      <c r="K231" s="210"/>
      <c r="L231" s="210"/>
      <c r="M231" s="210"/>
      <c r="N231" s="212"/>
    </row>
    <row r="232" spans="1:14" ht="12.75" customHeight="1" x14ac:dyDescent="0.2">
      <c r="A232" s="198" t="s">
        <v>44</v>
      </c>
      <c r="B232" s="209">
        <v>14974</v>
      </c>
      <c r="C232" s="209">
        <v>11016</v>
      </c>
      <c r="D232" s="209">
        <v>21403</v>
      </c>
      <c r="E232" s="209">
        <v>17016</v>
      </c>
      <c r="F232" s="209">
        <v>17398</v>
      </c>
      <c r="G232" s="209">
        <v>18837</v>
      </c>
      <c r="H232" s="209">
        <v>17737</v>
      </c>
      <c r="I232" s="209">
        <v>21347</v>
      </c>
      <c r="J232" s="209">
        <v>16596</v>
      </c>
      <c r="K232" s="209">
        <v>12562</v>
      </c>
      <c r="L232" s="209">
        <v>20816</v>
      </c>
      <c r="M232" s="209">
        <v>11017</v>
      </c>
      <c r="N232" s="211">
        <f t="shared" si="8"/>
        <v>200719</v>
      </c>
    </row>
    <row r="233" spans="1:14" ht="12.75" customHeight="1" thickBot="1" x14ac:dyDescent="0.25">
      <c r="A233" s="199"/>
      <c r="B233" s="210"/>
      <c r="C233" s="210"/>
      <c r="D233" s="210"/>
      <c r="E233" s="210"/>
      <c r="F233" s="210"/>
      <c r="G233" s="210"/>
      <c r="H233" s="210"/>
      <c r="I233" s="210"/>
      <c r="J233" s="210"/>
      <c r="K233" s="210"/>
      <c r="L233" s="210"/>
      <c r="M233" s="210"/>
      <c r="N233" s="212"/>
    </row>
    <row r="234" spans="1:14" ht="12.75" customHeight="1" x14ac:dyDescent="0.2">
      <c r="A234" s="198" t="s">
        <v>84</v>
      </c>
      <c r="B234" s="209">
        <v>27192</v>
      </c>
      <c r="C234" s="209">
        <v>20360</v>
      </c>
      <c r="D234" s="209">
        <v>28182</v>
      </c>
      <c r="E234" s="209">
        <v>24143</v>
      </c>
      <c r="F234" s="209">
        <v>29296</v>
      </c>
      <c r="G234" s="209">
        <v>27756</v>
      </c>
      <c r="H234" s="209">
        <v>27030</v>
      </c>
      <c r="I234" s="209">
        <v>28169</v>
      </c>
      <c r="J234" s="209">
        <v>31398</v>
      </c>
      <c r="K234" s="209">
        <v>32608</v>
      </c>
      <c r="L234" s="209">
        <v>22687</v>
      </c>
      <c r="M234" s="209">
        <v>21918</v>
      </c>
      <c r="N234" s="211">
        <f t="shared" si="8"/>
        <v>320739</v>
      </c>
    </row>
    <row r="235" spans="1:14" ht="12.75" customHeight="1" thickBot="1" x14ac:dyDescent="0.25">
      <c r="A235" s="199"/>
      <c r="B235" s="210"/>
      <c r="C235" s="210"/>
      <c r="D235" s="210"/>
      <c r="E235" s="210"/>
      <c r="F235" s="210"/>
      <c r="G235" s="210"/>
      <c r="H235" s="210"/>
      <c r="I235" s="210"/>
      <c r="J235" s="210"/>
      <c r="K235" s="210"/>
      <c r="L235" s="210"/>
      <c r="M235" s="210"/>
      <c r="N235" s="212"/>
    </row>
    <row r="236" spans="1:14" ht="12.75" customHeight="1" x14ac:dyDescent="0.2">
      <c r="A236" s="198" t="s">
        <v>85</v>
      </c>
      <c r="B236" s="209">
        <v>3540</v>
      </c>
      <c r="C236" s="209">
        <v>4290</v>
      </c>
      <c r="D236" s="209">
        <v>5850</v>
      </c>
      <c r="E236" s="209">
        <v>9122</v>
      </c>
      <c r="F236" s="209">
        <v>6120</v>
      </c>
      <c r="G236" s="209">
        <v>4350</v>
      </c>
      <c r="H236" s="209">
        <v>3840</v>
      </c>
      <c r="I236" s="209">
        <v>4290</v>
      </c>
      <c r="J236" s="209">
        <v>2100</v>
      </c>
      <c r="K236" s="209">
        <v>4010</v>
      </c>
      <c r="L236" s="209">
        <v>4680</v>
      </c>
      <c r="M236" s="209">
        <v>2730</v>
      </c>
      <c r="N236" s="211">
        <f t="shared" si="8"/>
        <v>54922</v>
      </c>
    </row>
    <row r="237" spans="1:14" ht="12.75" customHeight="1" thickBot="1" x14ac:dyDescent="0.25">
      <c r="A237" s="199"/>
      <c r="B237" s="210"/>
      <c r="C237" s="210"/>
      <c r="D237" s="210"/>
      <c r="E237" s="210"/>
      <c r="F237" s="210"/>
      <c r="G237" s="210"/>
      <c r="H237" s="210"/>
      <c r="I237" s="210"/>
      <c r="J237" s="210"/>
      <c r="K237" s="210"/>
      <c r="L237" s="210"/>
      <c r="M237" s="210"/>
      <c r="N237" s="212"/>
    </row>
    <row r="238" spans="1:14" ht="12.75" customHeight="1" x14ac:dyDescent="0.2">
      <c r="A238" s="198" t="s">
        <v>86</v>
      </c>
      <c r="B238" s="209">
        <v>1290</v>
      </c>
      <c r="C238" s="209">
        <v>980</v>
      </c>
      <c r="D238" s="209">
        <v>660</v>
      </c>
      <c r="E238" s="209">
        <v>660</v>
      </c>
      <c r="F238" s="209">
        <v>660</v>
      </c>
      <c r="G238" s="209">
        <v>660</v>
      </c>
      <c r="H238" s="209">
        <v>660</v>
      </c>
      <c r="I238" s="209">
        <v>660</v>
      </c>
      <c r="J238" s="209">
        <v>990</v>
      </c>
      <c r="K238" s="209">
        <v>900</v>
      </c>
      <c r="L238" s="209">
        <v>660</v>
      </c>
      <c r="M238" s="209">
        <v>660</v>
      </c>
      <c r="N238" s="211">
        <f t="shared" si="8"/>
        <v>9440</v>
      </c>
    </row>
    <row r="239" spans="1:14" ht="12.75" customHeight="1" thickBot="1" x14ac:dyDescent="0.25">
      <c r="A239" s="199"/>
      <c r="B239" s="210"/>
      <c r="C239" s="210"/>
      <c r="D239" s="210"/>
      <c r="E239" s="210"/>
      <c r="F239" s="210"/>
      <c r="G239" s="210"/>
      <c r="H239" s="210"/>
      <c r="I239" s="210"/>
      <c r="J239" s="210"/>
      <c r="K239" s="210"/>
      <c r="L239" s="210"/>
      <c r="M239" s="210"/>
      <c r="N239" s="212"/>
    </row>
    <row r="240" spans="1:14" ht="12.75" customHeight="1" x14ac:dyDescent="0.2">
      <c r="A240" s="198" t="s">
        <v>143</v>
      </c>
      <c r="B240" s="209"/>
      <c r="C240" s="209"/>
      <c r="D240" s="209"/>
      <c r="E240" s="209"/>
      <c r="F240" s="209"/>
      <c r="G240" s="209"/>
      <c r="H240" s="209"/>
      <c r="I240" s="209"/>
      <c r="J240" s="209"/>
      <c r="K240" s="209"/>
      <c r="L240" s="209"/>
      <c r="M240" s="209"/>
      <c r="N240" s="211">
        <f t="shared" si="8"/>
        <v>0</v>
      </c>
    </row>
    <row r="241" spans="1:14" ht="12.75" customHeight="1" thickBot="1" x14ac:dyDescent="0.25">
      <c r="A241" s="199"/>
      <c r="B241" s="210"/>
      <c r="C241" s="210"/>
      <c r="D241" s="210"/>
      <c r="E241" s="210"/>
      <c r="F241" s="210"/>
      <c r="G241" s="210"/>
      <c r="H241" s="210"/>
      <c r="I241" s="210"/>
      <c r="J241" s="210"/>
      <c r="K241" s="210"/>
      <c r="L241" s="210"/>
      <c r="M241" s="210"/>
      <c r="N241" s="212"/>
    </row>
    <row r="242" spans="1:14" ht="12.75" customHeight="1" x14ac:dyDescent="0.2">
      <c r="A242" s="198" t="s">
        <v>89</v>
      </c>
      <c r="B242" s="209">
        <v>13171</v>
      </c>
      <c r="C242" s="209">
        <v>15948</v>
      </c>
      <c r="D242" s="209">
        <v>18892</v>
      </c>
      <c r="E242" s="209">
        <v>22085</v>
      </c>
      <c r="F242" s="209">
        <v>20910</v>
      </c>
      <c r="G242" s="209">
        <v>24450</v>
      </c>
      <c r="H242" s="209">
        <v>38068</v>
      </c>
      <c r="I242" s="209">
        <v>33187</v>
      </c>
      <c r="J242" s="209">
        <v>26043</v>
      </c>
      <c r="K242" s="209">
        <v>23589</v>
      </c>
      <c r="L242" s="209">
        <v>14763</v>
      </c>
      <c r="M242" s="209">
        <v>18137</v>
      </c>
      <c r="N242" s="211">
        <f>SUM(B242:M242)</f>
        <v>269243</v>
      </c>
    </row>
    <row r="243" spans="1:14" ht="12.75" customHeight="1" thickBot="1" x14ac:dyDescent="0.25">
      <c r="A243" s="199"/>
      <c r="B243" s="210"/>
      <c r="C243" s="210"/>
      <c r="D243" s="210"/>
      <c r="E243" s="210"/>
      <c r="F243" s="210"/>
      <c r="G243" s="210"/>
      <c r="H243" s="210"/>
      <c r="I243" s="210"/>
      <c r="J243" s="210"/>
      <c r="K243" s="210"/>
      <c r="L243" s="210"/>
      <c r="M243" s="210"/>
      <c r="N243" s="212"/>
    </row>
    <row r="244" spans="1:14" ht="12.75" customHeight="1" x14ac:dyDescent="0.2">
      <c r="A244" s="198" t="s">
        <v>144</v>
      </c>
      <c r="B244" s="209"/>
      <c r="C244" s="209"/>
      <c r="D244" s="209"/>
      <c r="E244" s="209"/>
      <c r="F244" s="209"/>
      <c r="G244" s="209"/>
      <c r="H244" s="209"/>
      <c r="I244" s="209"/>
      <c r="J244" s="209"/>
      <c r="K244" s="209"/>
      <c r="L244" s="209"/>
      <c r="M244" s="209"/>
      <c r="N244" s="211">
        <f>SUM(B244:M244)</f>
        <v>0</v>
      </c>
    </row>
    <row r="245" spans="1:14" ht="12.75" customHeight="1" thickBot="1" x14ac:dyDescent="0.25">
      <c r="A245" s="199"/>
      <c r="B245" s="210"/>
      <c r="C245" s="210"/>
      <c r="D245" s="210"/>
      <c r="E245" s="210"/>
      <c r="F245" s="210"/>
      <c r="G245" s="210"/>
      <c r="H245" s="210"/>
      <c r="I245" s="210"/>
      <c r="J245" s="210"/>
      <c r="K245" s="210"/>
      <c r="L245" s="210"/>
      <c r="M245" s="210"/>
      <c r="N245" s="212"/>
    </row>
    <row r="246" spans="1:14" ht="12.75" customHeight="1" x14ac:dyDescent="0.2">
      <c r="A246" s="205" t="s">
        <v>13</v>
      </c>
      <c r="B246" s="194">
        <f t="shared" ref="B246:M246" si="9">SUM(B226:B244)</f>
        <v>111740</v>
      </c>
      <c r="C246" s="194">
        <f t="shared" si="9"/>
        <v>81463</v>
      </c>
      <c r="D246" s="194">
        <f t="shared" si="9"/>
        <v>113089</v>
      </c>
      <c r="E246" s="194">
        <f t="shared" si="9"/>
        <v>140143</v>
      </c>
      <c r="F246" s="194">
        <f t="shared" si="9"/>
        <v>171483</v>
      </c>
      <c r="G246" s="194">
        <f t="shared" si="9"/>
        <v>176883</v>
      </c>
      <c r="H246" s="194">
        <f t="shared" si="9"/>
        <v>181796</v>
      </c>
      <c r="I246" s="194">
        <f t="shared" si="9"/>
        <v>174336</v>
      </c>
      <c r="J246" s="194">
        <f t="shared" si="9"/>
        <v>175822</v>
      </c>
      <c r="K246" s="194">
        <f t="shared" si="9"/>
        <v>165133</v>
      </c>
      <c r="L246" s="194">
        <f t="shared" si="9"/>
        <v>136268</v>
      </c>
      <c r="M246" s="194">
        <f t="shared" si="9"/>
        <v>116082</v>
      </c>
      <c r="N246" s="194">
        <f>SUM(B246:M246)</f>
        <v>1744238</v>
      </c>
    </row>
    <row r="247" spans="1:14" ht="12.75" customHeight="1" thickBot="1" x14ac:dyDescent="0.25">
      <c r="A247" s="206"/>
      <c r="B247" s="195"/>
      <c r="C247" s="195"/>
      <c r="D247" s="195"/>
      <c r="E247" s="195"/>
      <c r="F247" s="195"/>
      <c r="G247" s="195"/>
      <c r="H247" s="195"/>
      <c r="I247" s="195"/>
      <c r="J247" s="195"/>
      <c r="K247" s="195"/>
      <c r="L247" s="195"/>
      <c r="M247" s="195"/>
      <c r="N247" s="195"/>
    </row>
    <row r="251" spans="1:14" s="10" customFormat="1" ht="24.95" customHeight="1" x14ac:dyDescent="0.2">
      <c r="A251" s="204" t="s">
        <v>194</v>
      </c>
      <c r="B251" s="204"/>
      <c r="C251" s="204"/>
      <c r="D251" s="204"/>
      <c r="E251" s="204"/>
      <c r="F251" s="204"/>
      <c r="G251" s="204"/>
      <c r="H251" s="204"/>
      <c r="I251" s="204"/>
      <c r="J251" s="204"/>
      <c r="K251" s="204"/>
      <c r="L251" s="204"/>
      <c r="M251" s="204"/>
      <c r="N251" s="204"/>
    </row>
    <row r="252" spans="1:14" ht="12.75" customHeight="1" thickBot="1" x14ac:dyDescent="0.25"/>
    <row r="253" spans="1:14" ht="12.75" customHeight="1" x14ac:dyDescent="0.2">
      <c r="A253" s="198"/>
      <c r="B253" s="198" t="s">
        <v>1</v>
      </c>
      <c r="C253" s="198" t="s">
        <v>2</v>
      </c>
      <c r="D253" s="198" t="s">
        <v>3</v>
      </c>
      <c r="E253" s="198" t="s">
        <v>4</v>
      </c>
      <c r="F253" s="198" t="s">
        <v>5</v>
      </c>
      <c r="G253" s="198" t="s">
        <v>6</v>
      </c>
      <c r="H253" s="198" t="s">
        <v>7</v>
      </c>
      <c r="I253" s="198" t="s">
        <v>8</v>
      </c>
      <c r="J253" s="198" t="s">
        <v>9</v>
      </c>
      <c r="K253" s="198" t="s">
        <v>10</v>
      </c>
      <c r="L253" s="198" t="s">
        <v>11</v>
      </c>
      <c r="M253" s="198" t="s">
        <v>12</v>
      </c>
      <c r="N253" s="196" t="s">
        <v>13</v>
      </c>
    </row>
    <row r="254" spans="1:14" ht="12.75" customHeight="1" thickBot="1" x14ac:dyDescent="0.25">
      <c r="A254" s="199"/>
      <c r="B254" s="199"/>
      <c r="C254" s="199"/>
      <c r="D254" s="199"/>
      <c r="E254" s="199"/>
      <c r="F254" s="199"/>
      <c r="G254" s="199"/>
      <c r="H254" s="199"/>
      <c r="I254" s="199"/>
      <c r="J254" s="199"/>
      <c r="K254" s="199"/>
      <c r="L254" s="199"/>
      <c r="M254" s="199"/>
      <c r="N254" s="197"/>
    </row>
    <row r="255" spans="1:14" ht="12.75" customHeight="1" x14ac:dyDescent="0.2">
      <c r="A255" s="205" t="s">
        <v>13</v>
      </c>
      <c r="B255" s="194">
        <v>288</v>
      </c>
      <c r="C255" s="194">
        <v>410</v>
      </c>
      <c r="D255" s="194">
        <v>611</v>
      </c>
      <c r="E255" s="194">
        <v>1341</v>
      </c>
      <c r="F255" s="194">
        <v>1318</v>
      </c>
      <c r="G255" s="194">
        <v>1140</v>
      </c>
      <c r="H255" s="194">
        <v>461</v>
      </c>
      <c r="I255" s="194">
        <v>592</v>
      </c>
      <c r="J255" s="194">
        <v>6470</v>
      </c>
      <c r="K255" s="194">
        <v>250</v>
      </c>
      <c r="L255" s="194">
        <v>401</v>
      </c>
      <c r="M255" s="194">
        <v>554</v>
      </c>
      <c r="N255" s="194">
        <f>SUM(B255:M255)</f>
        <v>13836</v>
      </c>
    </row>
    <row r="256" spans="1:14" ht="12.75" customHeight="1" thickBot="1" x14ac:dyDescent="0.25">
      <c r="A256" s="206"/>
      <c r="B256" s="195"/>
      <c r="C256" s="195"/>
      <c r="D256" s="195"/>
      <c r="E256" s="195"/>
      <c r="F256" s="195"/>
      <c r="G256" s="195"/>
      <c r="H256" s="195"/>
      <c r="I256" s="195"/>
      <c r="J256" s="195"/>
      <c r="K256" s="195"/>
      <c r="L256" s="195"/>
      <c r="M256" s="195"/>
      <c r="N256" s="195"/>
    </row>
  </sheetData>
  <mergeCells count="1499">
    <mergeCell ref="H57:H58"/>
    <mergeCell ref="I57:I58"/>
    <mergeCell ref="B57:B58"/>
    <mergeCell ref="C57:C58"/>
    <mergeCell ref="D57:D58"/>
    <mergeCell ref="E57:E58"/>
    <mergeCell ref="N57:N58"/>
    <mergeCell ref="J57:J58"/>
    <mergeCell ref="K57:K58"/>
    <mergeCell ref="A13:N13"/>
    <mergeCell ref="A7:D7"/>
    <mergeCell ref="A8:D8"/>
    <mergeCell ref="A9:D9"/>
    <mergeCell ref="A10:D10"/>
    <mergeCell ref="A2:N2"/>
    <mergeCell ref="A4:D4"/>
    <mergeCell ref="A5:D5"/>
    <mergeCell ref="A6:D6"/>
    <mergeCell ref="M53:M54"/>
    <mergeCell ref="N53:N54"/>
    <mergeCell ref="N51:N52"/>
    <mergeCell ref="B53:B54"/>
    <mergeCell ref="C53:C54"/>
    <mergeCell ref="D53:D54"/>
    <mergeCell ref="E53:E54"/>
    <mergeCell ref="F53:F54"/>
    <mergeCell ref="G53:G54"/>
    <mergeCell ref="H53:H54"/>
    <mergeCell ref="B55:B56"/>
    <mergeCell ref="C55:C56"/>
    <mergeCell ref="D55:D56"/>
    <mergeCell ref="E55:E56"/>
    <mergeCell ref="K53:K54"/>
    <mergeCell ref="L53:L54"/>
    <mergeCell ref="I53:I54"/>
    <mergeCell ref="J53:J54"/>
    <mergeCell ref="J55:J56"/>
    <mergeCell ref="K55:K56"/>
    <mergeCell ref="L55:L56"/>
    <mergeCell ref="M55:M56"/>
    <mergeCell ref="F55:F56"/>
    <mergeCell ref="G55:G56"/>
    <mergeCell ref="H55:H56"/>
    <mergeCell ref="I55:I56"/>
    <mergeCell ref="N55:N56"/>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J51:J52"/>
    <mergeCell ref="K51:K52"/>
    <mergeCell ref="L51:L52"/>
    <mergeCell ref="M51:M52"/>
    <mergeCell ref="F51:F52"/>
    <mergeCell ref="G51:G52"/>
    <mergeCell ref="H51:H52"/>
    <mergeCell ref="I51:I5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I47:I48"/>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N25:N26"/>
    <mergeCell ref="N23:N24"/>
    <mergeCell ref="B25:B26"/>
    <mergeCell ref="C25:C26"/>
    <mergeCell ref="D25:D26"/>
    <mergeCell ref="E25:E26"/>
    <mergeCell ref="F25:F26"/>
    <mergeCell ref="G25:G26"/>
    <mergeCell ref="H25:H26"/>
    <mergeCell ref="M23:M24"/>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J19:J20"/>
    <mergeCell ref="K19:K20"/>
    <mergeCell ref="F19:F20"/>
    <mergeCell ref="G19:G20"/>
    <mergeCell ref="K21:K22"/>
    <mergeCell ref="L21:L22"/>
    <mergeCell ref="K23:K24"/>
    <mergeCell ref="F23:F24"/>
    <mergeCell ref="G23:G24"/>
    <mergeCell ref="H23:H24"/>
    <mergeCell ref="I23:I24"/>
    <mergeCell ref="M25:M26"/>
    <mergeCell ref="E21:E22"/>
    <mergeCell ref="F21:F22"/>
    <mergeCell ref="G21:G22"/>
    <mergeCell ref="H21:H22"/>
    <mergeCell ref="I21:I22"/>
    <mergeCell ref="G112:G113"/>
    <mergeCell ref="H112:H113"/>
    <mergeCell ref="I112:I113"/>
    <mergeCell ref="J112:J113"/>
    <mergeCell ref="J110:J111"/>
    <mergeCell ref="K112:K113"/>
    <mergeCell ref="L112:L113"/>
    <mergeCell ref="M112:M113"/>
    <mergeCell ref="N112:N113"/>
    <mergeCell ref="N110:N111"/>
    <mergeCell ref="B112:B113"/>
    <mergeCell ref="C112:C113"/>
    <mergeCell ref="D112:D113"/>
    <mergeCell ref="E112:E113"/>
    <mergeCell ref="F112:F113"/>
    <mergeCell ref="H17:H18"/>
    <mergeCell ref="I17:I18"/>
    <mergeCell ref="J17:J18"/>
    <mergeCell ref="K17:K18"/>
    <mergeCell ref="H19:H20"/>
    <mergeCell ref="I19:I20"/>
    <mergeCell ref="L23:L24"/>
    <mergeCell ref="M19:M20"/>
    <mergeCell ref="L17:L18"/>
    <mergeCell ref="M17:M18"/>
    <mergeCell ref="M21:M22"/>
    <mergeCell ref="N21:N22"/>
    <mergeCell ref="N17:N18"/>
    <mergeCell ref="N19:N20"/>
    <mergeCell ref="J21:J22"/>
    <mergeCell ref="J23:J24"/>
    <mergeCell ref="L19:L20"/>
    <mergeCell ref="M108:M109"/>
    <mergeCell ref="N108:N109"/>
    <mergeCell ref="N106:N107"/>
    <mergeCell ref="B108:B109"/>
    <mergeCell ref="C108:C109"/>
    <mergeCell ref="D108:D109"/>
    <mergeCell ref="E108:E109"/>
    <mergeCell ref="F108:F109"/>
    <mergeCell ref="G108:G109"/>
    <mergeCell ref="H108:H109"/>
    <mergeCell ref="B110:B111"/>
    <mergeCell ref="C110:C111"/>
    <mergeCell ref="D110:D111"/>
    <mergeCell ref="E110:E111"/>
    <mergeCell ref="K108:K109"/>
    <mergeCell ref="L108:L109"/>
    <mergeCell ref="I108:I109"/>
    <mergeCell ref="J108:J109"/>
    <mergeCell ref="L110:L111"/>
    <mergeCell ref="K110:K111"/>
    <mergeCell ref="M110:M111"/>
    <mergeCell ref="F110:F111"/>
    <mergeCell ref="G110:G111"/>
    <mergeCell ref="H110:H111"/>
    <mergeCell ref="I110:I111"/>
    <mergeCell ref="M104:M105"/>
    <mergeCell ref="N104:N105"/>
    <mergeCell ref="N102:N103"/>
    <mergeCell ref="B104:B105"/>
    <mergeCell ref="C104:C105"/>
    <mergeCell ref="D104:D105"/>
    <mergeCell ref="E104:E105"/>
    <mergeCell ref="F104:F105"/>
    <mergeCell ref="G104:G105"/>
    <mergeCell ref="H104:H105"/>
    <mergeCell ref="B106:B107"/>
    <mergeCell ref="C106:C107"/>
    <mergeCell ref="D106:D107"/>
    <mergeCell ref="E106:E107"/>
    <mergeCell ref="K104:K105"/>
    <mergeCell ref="L104:L105"/>
    <mergeCell ref="I104:I105"/>
    <mergeCell ref="J104:J105"/>
    <mergeCell ref="J106:J107"/>
    <mergeCell ref="K106:K107"/>
    <mergeCell ref="L106:L107"/>
    <mergeCell ref="M106:M107"/>
    <mergeCell ref="F106:F107"/>
    <mergeCell ref="G106:G107"/>
    <mergeCell ref="H106:H107"/>
    <mergeCell ref="I106:I107"/>
    <mergeCell ref="M100:M101"/>
    <mergeCell ref="N100:N101"/>
    <mergeCell ref="N98:N99"/>
    <mergeCell ref="B100:B101"/>
    <mergeCell ref="C100:C101"/>
    <mergeCell ref="D100:D101"/>
    <mergeCell ref="E100:E101"/>
    <mergeCell ref="F100:F101"/>
    <mergeCell ref="G100:G101"/>
    <mergeCell ref="H100:H101"/>
    <mergeCell ref="B102:B103"/>
    <mergeCell ref="C102:C103"/>
    <mergeCell ref="D102:D103"/>
    <mergeCell ref="E102:E103"/>
    <mergeCell ref="K100:K101"/>
    <mergeCell ref="L100:L101"/>
    <mergeCell ref="I100:I101"/>
    <mergeCell ref="J100:J101"/>
    <mergeCell ref="J102:J103"/>
    <mergeCell ref="K102:K103"/>
    <mergeCell ref="L102:L103"/>
    <mergeCell ref="M102:M103"/>
    <mergeCell ref="F102:F103"/>
    <mergeCell ref="G102:G103"/>
    <mergeCell ref="H102:H103"/>
    <mergeCell ref="I102:I103"/>
    <mergeCell ref="M96:M97"/>
    <mergeCell ref="N96:N97"/>
    <mergeCell ref="N94:N95"/>
    <mergeCell ref="B96:B97"/>
    <mergeCell ref="C96:C97"/>
    <mergeCell ref="D96:D97"/>
    <mergeCell ref="E96:E97"/>
    <mergeCell ref="F96:F97"/>
    <mergeCell ref="G96:G97"/>
    <mergeCell ref="H96:H97"/>
    <mergeCell ref="B98:B99"/>
    <mergeCell ref="C98:C99"/>
    <mergeCell ref="D98:D99"/>
    <mergeCell ref="E98:E99"/>
    <mergeCell ref="K96:K97"/>
    <mergeCell ref="L96:L97"/>
    <mergeCell ref="I96:I97"/>
    <mergeCell ref="J96:J97"/>
    <mergeCell ref="J98:J99"/>
    <mergeCell ref="K98:K99"/>
    <mergeCell ref="L98:L99"/>
    <mergeCell ref="M98:M99"/>
    <mergeCell ref="F98:F99"/>
    <mergeCell ref="G98:G99"/>
    <mergeCell ref="H98:H99"/>
    <mergeCell ref="I98:I99"/>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D72:D73"/>
    <mergeCell ref="E72:E73"/>
    <mergeCell ref="F72:F73"/>
    <mergeCell ref="G72:G73"/>
    <mergeCell ref="H72:H73"/>
    <mergeCell ref="B74:B75"/>
    <mergeCell ref="C74:C75"/>
    <mergeCell ref="D74:D75"/>
    <mergeCell ref="E74:E75"/>
    <mergeCell ref="K72:K73"/>
    <mergeCell ref="I72:I73"/>
    <mergeCell ref="J72:J73"/>
    <mergeCell ref="J74:J75"/>
    <mergeCell ref="K74:K75"/>
    <mergeCell ref="L74:L75"/>
    <mergeCell ref="M74:M75"/>
    <mergeCell ref="F74:F75"/>
    <mergeCell ref="G74:G75"/>
    <mergeCell ref="H74:H75"/>
    <mergeCell ref="I74:I75"/>
    <mergeCell ref="M141:M142"/>
    <mergeCell ref="B139:B140"/>
    <mergeCell ref="C139:C140"/>
    <mergeCell ref="D139:D140"/>
    <mergeCell ref="E139:E140"/>
    <mergeCell ref="N141:N142"/>
    <mergeCell ref="N139:N140"/>
    <mergeCell ref="B141:B142"/>
    <mergeCell ref="C141:C142"/>
    <mergeCell ref="D141:D142"/>
    <mergeCell ref="E141:E142"/>
    <mergeCell ref="F141:F142"/>
    <mergeCell ref="G141:G142"/>
    <mergeCell ref="H141:H142"/>
    <mergeCell ref="M139:M140"/>
    <mergeCell ref="H68:H69"/>
    <mergeCell ref="K141:K142"/>
    <mergeCell ref="L141:L142"/>
    <mergeCell ref="I141:I142"/>
    <mergeCell ref="J141:J142"/>
    <mergeCell ref="H70:H71"/>
    <mergeCell ref="I70:I71"/>
    <mergeCell ref="I68:I69"/>
    <mergeCell ref="J68:J69"/>
    <mergeCell ref="K68:K69"/>
    <mergeCell ref="L68:L69"/>
    <mergeCell ref="J70:J71"/>
    <mergeCell ref="K70:K71"/>
    <mergeCell ref="L70:L71"/>
    <mergeCell ref="B70:B71"/>
    <mergeCell ref="C70:C71"/>
    <mergeCell ref="D70:D71"/>
    <mergeCell ref="N137:N138"/>
    <mergeCell ref="N135:N136"/>
    <mergeCell ref="B137:B138"/>
    <mergeCell ref="C137:C138"/>
    <mergeCell ref="D137:D138"/>
    <mergeCell ref="E137:E138"/>
    <mergeCell ref="H137:H138"/>
    <mergeCell ref="L135:L136"/>
    <mergeCell ref="K137:K138"/>
    <mergeCell ref="L137:L138"/>
    <mergeCell ref="I137:I138"/>
    <mergeCell ref="J137:J138"/>
    <mergeCell ref="J135:J136"/>
    <mergeCell ref="K135:K136"/>
    <mergeCell ref="L139:L140"/>
    <mergeCell ref="M137:M138"/>
    <mergeCell ref="F139:F140"/>
    <mergeCell ref="G139:G140"/>
    <mergeCell ref="H139:H140"/>
    <mergeCell ref="I139:I140"/>
    <mergeCell ref="J139:J140"/>
    <mergeCell ref="K139:K140"/>
    <mergeCell ref="F137:F138"/>
    <mergeCell ref="G137:G138"/>
    <mergeCell ref="D131:D132"/>
    <mergeCell ref="E131:E132"/>
    <mergeCell ref="G131:G132"/>
    <mergeCell ref="H131:H132"/>
    <mergeCell ref="M135:M136"/>
    <mergeCell ref="M133:M134"/>
    <mergeCell ref="F135:F136"/>
    <mergeCell ref="G135:G136"/>
    <mergeCell ref="H135:H136"/>
    <mergeCell ref="I135:I136"/>
    <mergeCell ref="F133:F134"/>
    <mergeCell ref="G133:G134"/>
    <mergeCell ref="H133:H134"/>
    <mergeCell ref="B135:B136"/>
    <mergeCell ref="C135:C136"/>
    <mergeCell ref="D135:D136"/>
    <mergeCell ref="E135:E136"/>
    <mergeCell ref="N129:N130"/>
    <mergeCell ref="N127:N128"/>
    <mergeCell ref="B129:B130"/>
    <mergeCell ref="C129:C130"/>
    <mergeCell ref="D129:D130"/>
    <mergeCell ref="E129:E130"/>
    <mergeCell ref="I131:I132"/>
    <mergeCell ref="F129:F130"/>
    <mergeCell ref="G129:G130"/>
    <mergeCell ref="H129:H130"/>
    <mergeCell ref="L127:L128"/>
    <mergeCell ref="K129:K130"/>
    <mergeCell ref="L129:L130"/>
    <mergeCell ref="I129:I130"/>
    <mergeCell ref="J129:J130"/>
    <mergeCell ref="K127:K128"/>
    <mergeCell ref="N133:N134"/>
    <mergeCell ref="N131:N132"/>
    <mergeCell ref="B133:B134"/>
    <mergeCell ref="C133:C134"/>
    <mergeCell ref="D133:D134"/>
    <mergeCell ref="E133:E134"/>
    <mergeCell ref="J131:J132"/>
    <mergeCell ref="K131:K132"/>
    <mergeCell ref="M131:M132"/>
    <mergeCell ref="F131:F132"/>
    <mergeCell ref="L131:L132"/>
    <mergeCell ref="L133:L134"/>
    <mergeCell ref="I133:I134"/>
    <mergeCell ref="J133:J134"/>
    <mergeCell ref="B131:B132"/>
    <mergeCell ref="C131:C132"/>
    <mergeCell ref="J125:J126"/>
    <mergeCell ref="J127:J128"/>
    <mergeCell ref="F123:F124"/>
    <mergeCell ref="G123:G124"/>
    <mergeCell ref="H123:H124"/>
    <mergeCell ref="I123:I124"/>
    <mergeCell ref="B123:B124"/>
    <mergeCell ref="C123:C124"/>
    <mergeCell ref="D123:D124"/>
    <mergeCell ref="E123:E124"/>
    <mergeCell ref="N125:N126"/>
    <mergeCell ref="N123:N124"/>
    <mergeCell ref="B125:B126"/>
    <mergeCell ref="C125:C126"/>
    <mergeCell ref="D125:D126"/>
    <mergeCell ref="E125:E126"/>
    <mergeCell ref="F125:F126"/>
    <mergeCell ref="G125:G126"/>
    <mergeCell ref="H125:H126"/>
    <mergeCell ref="L123:L124"/>
    <mergeCell ref="M127:M128"/>
    <mergeCell ref="M125:M126"/>
    <mergeCell ref="F127:F128"/>
    <mergeCell ref="G127:G128"/>
    <mergeCell ref="H127:H128"/>
    <mergeCell ref="I127:I128"/>
    <mergeCell ref="B127:B128"/>
    <mergeCell ref="C127:C128"/>
    <mergeCell ref="D127:D128"/>
    <mergeCell ref="E127:E128"/>
    <mergeCell ref="M162:M163"/>
    <mergeCell ref="B160:B161"/>
    <mergeCell ref="C160:C161"/>
    <mergeCell ref="D160:D161"/>
    <mergeCell ref="E160:E161"/>
    <mergeCell ref="K162:K163"/>
    <mergeCell ref="N162:N163"/>
    <mergeCell ref="N160:N161"/>
    <mergeCell ref="B162:B163"/>
    <mergeCell ref="C162:C163"/>
    <mergeCell ref="D162:D163"/>
    <mergeCell ref="E162:E163"/>
    <mergeCell ref="F162:F163"/>
    <mergeCell ref="G162:G163"/>
    <mergeCell ref="H162:H163"/>
    <mergeCell ref="M160:M161"/>
    <mergeCell ref="L162:L163"/>
    <mergeCell ref="I162:I163"/>
    <mergeCell ref="J162:J163"/>
    <mergeCell ref="J160:J161"/>
    <mergeCell ref="K160:K161"/>
    <mergeCell ref="N158:N159"/>
    <mergeCell ref="N156:N157"/>
    <mergeCell ref="B158:B159"/>
    <mergeCell ref="C158:C159"/>
    <mergeCell ref="D158:D159"/>
    <mergeCell ref="E158:E159"/>
    <mergeCell ref="F158:F159"/>
    <mergeCell ref="G158:G159"/>
    <mergeCell ref="H158:H159"/>
    <mergeCell ref="L156:L157"/>
    <mergeCell ref="K158:K159"/>
    <mergeCell ref="L158:L159"/>
    <mergeCell ref="I158:I159"/>
    <mergeCell ref="J158:J159"/>
    <mergeCell ref="L160:L161"/>
    <mergeCell ref="M158:M159"/>
    <mergeCell ref="F160:F161"/>
    <mergeCell ref="G160:G161"/>
    <mergeCell ref="H160:H161"/>
    <mergeCell ref="I160:I161"/>
    <mergeCell ref="I152:I153"/>
    <mergeCell ref="M154:M155"/>
    <mergeCell ref="N154:N155"/>
    <mergeCell ref="N152:N153"/>
    <mergeCell ref="B154:B155"/>
    <mergeCell ref="C154:C155"/>
    <mergeCell ref="D154:D155"/>
    <mergeCell ref="E154:E155"/>
    <mergeCell ref="F154:F155"/>
    <mergeCell ref="G154:G155"/>
    <mergeCell ref="H154:H155"/>
    <mergeCell ref="K154:K155"/>
    <mergeCell ref="L154:L155"/>
    <mergeCell ref="I154:I155"/>
    <mergeCell ref="J154:J155"/>
    <mergeCell ref="J156:J157"/>
    <mergeCell ref="K156:K157"/>
    <mergeCell ref="M156:M157"/>
    <mergeCell ref="F156:F157"/>
    <mergeCell ref="G156:G157"/>
    <mergeCell ref="H156:H157"/>
    <mergeCell ref="I156:I157"/>
    <mergeCell ref="B156:B157"/>
    <mergeCell ref="C156:C157"/>
    <mergeCell ref="D156:D157"/>
    <mergeCell ref="E156:E157"/>
    <mergeCell ref="M215:M216"/>
    <mergeCell ref="B213:B214"/>
    <mergeCell ref="C213:C214"/>
    <mergeCell ref="D213:D214"/>
    <mergeCell ref="E213:E214"/>
    <mergeCell ref="N215:N216"/>
    <mergeCell ref="N213:N214"/>
    <mergeCell ref="B215:B216"/>
    <mergeCell ref="C215:C216"/>
    <mergeCell ref="D215:D216"/>
    <mergeCell ref="E215:E216"/>
    <mergeCell ref="F215:F216"/>
    <mergeCell ref="G215:G216"/>
    <mergeCell ref="H215:H216"/>
    <mergeCell ref="M213:M214"/>
    <mergeCell ref="B152:B153"/>
    <mergeCell ref="C152:C153"/>
    <mergeCell ref="D152:D153"/>
    <mergeCell ref="E152:E153"/>
    <mergeCell ref="K215:K216"/>
    <mergeCell ref="L215:L216"/>
    <mergeCell ref="I215:I216"/>
    <mergeCell ref="J215:J216"/>
    <mergeCell ref="J213:J214"/>
    <mergeCell ref="K213:K214"/>
    <mergeCell ref="J152:J153"/>
    <mergeCell ref="K152:K153"/>
    <mergeCell ref="L152:L153"/>
    <mergeCell ref="M152:M153"/>
    <mergeCell ref="F152:F153"/>
    <mergeCell ref="G152:G153"/>
    <mergeCell ref="H152:H153"/>
    <mergeCell ref="N211:N212"/>
    <mergeCell ref="N209:N210"/>
    <mergeCell ref="B211:B212"/>
    <mergeCell ref="C211:C212"/>
    <mergeCell ref="D211:D212"/>
    <mergeCell ref="E211:E212"/>
    <mergeCell ref="F211:F212"/>
    <mergeCell ref="G211:G212"/>
    <mergeCell ref="H211:H212"/>
    <mergeCell ref="L209:L210"/>
    <mergeCell ref="K211:K212"/>
    <mergeCell ref="L211:L212"/>
    <mergeCell ref="I211:I212"/>
    <mergeCell ref="J211:J212"/>
    <mergeCell ref="L213:L214"/>
    <mergeCell ref="M211:M212"/>
    <mergeCell ref="F213:F214"/>
    <mergeCell ref="G213:G214"/>
    <mergeCell ref="H213:H214"/>
    <mergeCell ref="I213:I214"/>
    <mergeCell ref="M207:M208"/>
    <mergeCell ref="N207:N208"/>
    <mergeCell ref="N205:N206"/>
    <mergeCell ref="B207:B208"/>
    <mergeCell ref="C207:C208"/>
    <mergeCell ref="D207:D208"/>
    <mergeCell ref="E207:E208"/>
    <mergeCell ref="F207:F208"/>
    <mergeCell ref="G207:G208"/>
    <mergeCell ref="H207:H208"/>
    <mergeCell ref="K207:K208"/>
    <mergeCell ref="L207:L208"/>
    <mergeCell ref="I207:I208"/>
    <mergeCell ref="J207:J208"/>
    <mergeCell ref="J209:J210"/>
    <mergeCell ref="K209:K210"/>
    <mergeCell ref="M209:M210"/>
    <mergeCell ref="F209:F210"/>
    <mergeCell ref="G209:G210"/>
    <mergeCell ref="H209:H210"/>
    <mergeCell ref="I209:I210"/>
    <mergeCell ref="B209:B210"/>
    <mergeCell ref="C209:C210"/>
    <mergeCell ref="D209:D210"/>
    <mergeCell ref="E209:E210"/>
    <mergeCell ref="M203:M204"/>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M199:M200"/>
    <mergeCell ref="N199:N200"/>
    <mergeCell ref="N197:N198"/>
    <mergeCell ref="B199:B200"/>
    <mergeCell ref="C199:C200"/>
    <mergeCell ref="D199:D200"/>
    <mergeCell ref="E199:E200"/>
    <mergeCell ref="F199:F200"/>
    <mergeCell ref="G199:G200"/>
    <mergeCell ref="H199:H200"/>
    <mergeCell ref="B201:B202"/>
    <mergeCell ref="C201:C202"/>
    <mergeCell ref="D201:D202"/>
    <mergeCell ref="E201:E202"/>
    <mergeCell ref="K199:K200"/>
    <mergeCell ref="L199:L200"/>
    <mergeCell ref="I199:I200"/>
    <mergeCell ref="J199:J200"/>
    <mergeCell ref="J201:J202"/>
    <mergeCell ref="K201:K202"/>
    <mergeCell ref="L201:L202"/>
    <mergeCell ref="M201:M202"/>
    <mergeCell ref="F201:F202"/>
    <mergeCell ref="G201:G202"/>
    <mergeCell ref="H201:H202"/>
    <mergeCell ref="I201:I202"/>
    <mergeCell ref="M195:M196"/>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M191:M192"/>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M187:M188"/>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N183:N184"/>
    <mergeCell ref="N181:N182"/>
    <mergeCell ref="B183:B184"/>
    <mergeCell ref="C183:C184"/>
    <mergeCell ref="D183:D184"/>
    <mergeCell ref="E183:E184"/>
    <mergeCell ref="F183:F184"/>
    <mergeCell ref="G183:G184"/>
    <mergeCell ref="H183:H184"/>
    <mergeCell ref="M181:M182"/>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N175:N176"/>
    <mergeCell ref="M179:M180"/>
    <mergeCell ref="N179:N180"/>
    <mergeCell ref="N177:N178"/>
    <mergeCell ref="H177:H178"/>
    <mergeCell ref="L181:L182"/>
    <mergeCell ref="H179:H180"/>
    <mergeCell ref="B181:B182"/>
    <mergeCell ref="C181:C182"/>
    <mergeCell ref="D181:D182"/>
    <mergeCell ref="E181:E182"/>
    <mergeCell ref="K179:K180"/>
    <mergeCell ref="B179:B180"/>
    <mergeCell ref="C179:C180"/>
    <mergeCell ref="D179:D180"/>
    <mergeCell ref="F181:F182"/>
    <mergeCell ref="G181:G182"/>
    <mergeCell ref="H181:H182"/>
    <mergeCell ref="I181:I182"/>
    <mergeCell ref="L179:L180"/>
    <mergeCell ref="I179:I180"/>
    <mergeCell ref="J179:J180"/>
    <mergeCell ref="J181:J182"/>
    <mergeCell ref="K181:K182"/>
    <mergeCell ref="N244:N245"/>
    <mergeCell ref="N242:N243"/>
    <mergeCell ref="B244:B245"/>
    <mergeCell ref="C244:C245"/>
    <mergeCell ref="D244:D245"/>
    <mergeCell ref="E244:E245"/>
    <mergeCell ref="F244:F245"/>
    <mergeCell ref="F173:F174"/>
    <mergeCell ref="G173:G174"/>
    <mergeCell ref="H173:H174"/>
    <mergeCell ref="I173:I174"/>
    <mergeCell ref="B173:B174"/>
    <mergeCell ref="C173:C174"/>
    <mergeCell ref="D173:D174"/>
    <mergeCell ref="E173:E174"/>
    <mergeCell ref="L173:L174"/>
    <mergeCell ref="M173:M174"/>
    <mergeCell ref="N173:N174"/>
    <mergeCell ref="B175:B176"/>
    <mergeCell ref="C175:C176"/>
    <mergeCell ref="D175:D176"/>
    <mergeCell ref="E175:E176"/>
    <mergeCell ref="F175:F176"/>
    <mergeCell ref="G175:G176"/>
    <mergeCell ref="H175:H176"/>
    <mergeCell ref="I177:I178"/>
    <mergeCell ref="I175:I176"/>
    <mergeCell ref="J175:J176"/>
    <mergeCell ref="K175:K176"/>
    <mergeCell ref="L175:L176"/>
    <mergeCell ref="J177:J178"/>
    <mergeCell ref="K177:K178"/>
    <mergeCell ref="B242:B243"/>
    <mergeCell ref="C242:C243"/>
    <mergeCell ref="D242:D243"/>
    <mergeCell ref="E242:E243"/>
    <mergeCell ref="K240:K241"/>
    <mergeCell ref="L240:L241"/>
    <mergeCell ref="I240:I241"/>
    <mergeCell ref="J240:J241"/>
    <mergeCell ref="L242:L243"/>
    <mergeCell ref="K242:K243"/>
    <mergeCell ref="M242:M243"/>
    <mergeCell ref="F242:F243"/>
    <mergeCell ref="G242:G243"/>
    <mergeCell ref="H242:H243"/>
    <mergeCell ref="I242:I243"/>
    <mergeCell ref="G244:G245"/>
    <mergeCell ref="H244:H245"/>
    <mergeCell ref="I244:I245"/>
    <mergeCell ref="J244:J245"/>
    <mergeCell ref="J242:J243"/>
    <mergeCell ref="K244:K245"/>
    <mergeCell ref="L244:L245"/>
    <mergeCell ref="M244:M245"/>
    <mergeCell ref="E238:E239"/>
    <mergeCell ref="F238:F239"/>
    <mergeCell ref="G238:G239"/>
    <mergeCell ref="H238:H239"/>
    <mergeCell ref="I238:I239"/>
    <mergeCell ref="J238:J239"/>
    <mergeCell ref="K238:K239"/>
    <mergeCell ref="L238:L239"/>
    <mergeCell ref="M238:M239"/>
    <mergeCell ref="M240:M241"/>
    <mergeCell ref="N240:N241"/>
    <mergeCell ref="N238:N239"/>
    <mergeCell ref="B240:B241"/>
    <mergeCell ref="C240:C241"/>
    <mergeCell ref="D240:D241"/>
    <mergeCell ref="E240:E241"/>
    <mergeCell ref="F240:F241"/>
    <mergeCell ref="G240:G241"/>
    <mergeCell ref="H240:H241"/>
    <mergeCell ref="M234:M235"/>
    <mergeCell ref="N234:N235"/>
    <mergeCell ref="N232:N233"/>
    <mergeCell ref="B234:B235"/>
    <mergeCell ref="C234:C235"/>
    <mergeCell ref="D234:D235"/>
    <mergeCell ref="E234:E235"/>
    <mergeCell ref="F234:F235"/>
    <mergeCell ref="G234:G235"/>
    <mergeCell ref="H234:H235"/>
    <mergeCell ref="B236:B237"/>
    <mergeCell ref="C236:C237"/>
    <mergeCell ref="D236:D237"/>
    <mergeCell ref="E236:E237"/>
    <mergeCell ref="K234:K235"/>
    <mergeCell ref="L234:L235"/>
    <mergeCell ref="I234:I235"/>
    <mergeCell ref="J234:J235"/>
    <mergeCell ref="J236:J237"/>
    <mergeCell ref="K236:K237"/>
    <mergeCell ref="L236:L237"/>
    <mergeCell ref="M236:M237"/>
    <mergeCell ref="F236:F237"/>
    <mergeCell ref="G236:G237"/>
    <mergeCell ref="H236:H237"/>
    <mergeCell ref="I236:I237"/>
    <mergeCell ref="N236:N237"/>
    <mergeCell ref="J230:J231"/>
    <mergeCell ref="K230:K231"/>
    <mergeCell ref="L230:L231"/>
    <mergeCell ref="M230:M231"/>
    <mergeCell ref="F230:F231"/>
    <mergeCell ref="G230:G231"/>
    <mergeCell ref="H230:H231"/>
    <mergeCell ref="I230:I231"/>
    <mergeCell ref="N230:N231"/>
    <mergeCell ref="E232:E233"/>
    <mergeCell ref="F232:F233"/>
    <mergeCell ref="G232:G233"/>
    <mergeCell ref="H232:H233"/>
    <mergeCell ref="I232:I233"/>
    <mergeCell ref="J232:J233"/>
    <mergeCell ref="K232:K233"/>
    <mergeCell ref="L232:L233"/>
    <mergeCell ref="M232:M233"/>
    <mergeCell ref="M226:M227"/>
    <mergeCell ref="F226:F227"/>
    <mergeCell ref="G226:G227"/>
    <mergeCell ref="H226:H227"/>
    <mergeCell ref="I226:I227"/>
    <mergeCell ref="M228:M229"/>
    <mergeCell ref="L228:L229"/>
    <mergeCell ref="I228:I229"/>
    <mergeCell ref="J228:J229"/>
    <mergeCell ref="N228:N229"/>
    <mergeCell ref="N226:N227"/>
    <mergeCell ref="B228:B229"/>
    <mergeCell ref="C228:C229"/>
    <mergeCell ref="D228:D229"/>
    <mergeCell ref="E228:E229"/>
    <mergeCell ref="F228:F229"/>
    <mergeCell ref="G228:G229"/>
    <mergeCell ref="H228:H229"/>
    <mergeCell ref="K228:K229"/>
    <mergeCell ref="A211:A212"/>
    <mergeCell ref="A213:A214"/>
    <mergeCell ref="A215:A216"/>
    <mergeCell ref="A226:A227"/>
    <mergeCell ref="A222:N222"/>
    <mergeCell ref="N224:N225"/>
    <mergeCell ref="M224:M225"/>
    <mergeCell ref="M217:M218"/>
    <mergeCell ref="N217:N218"/>
    <mergeCell ref="E226:E227"/>
    <mergeCell ref="A242:A243"/>
    <mergeCell ref="A228:A229"/>
    <mergeCell ref="A230:A231"/>
    <mergeCell ref="A232:A233"/>
    <mergeCell ref="A234:A235"/>
    <mergeCell ref="A244:A245"/>
    <mergeCell ref="B226:B227"/>
    <mergeCell ref="C226:C227"/>
    <mergeCell ref="D226:D227"/>
    <mergeCell ref="B232:B233"/>
    <mergeCell ref="C232:C233"/>
    <mergeCell ref="D232:D233"/>
    <mergeCell ref="B238:B239"/>
    <mergeCell ref="C238:C239"/>
    <mergeCell ref="D238:D239"/>
    <mergeCell ref="J226:J227"/>
    <mergeCell ref="K226:K227"/>
    <mergeCell ref="L226:L227"/>
    <mergeCell ref="B230:B231"/>
    <mergeCell ref="C230:C231"/>
    <mergeCell ref="D230:D231"/>
    <mergeCell ref="E230:E231"/>
    <mergeCell ref="J171:J172"/>
    <mergeCell ref="K171:K172"/>
    <mergeCell ref="L171:L172"/>
    <mergeCell ref="M171:M172"/>
    <mergeCell ref="A189:A190"/>
    <mergeCell ref="A191:A192"/>
    <mergeCell ref="A193:A194"/>
    <mergeCell ref="A179:A180"/>
    <mergeCell ref="A181:A182"/>
    <mergeCell ref="A183:A184"/>
    <mergeCell ref="A185:A186"/>
    <mergeCell ref="A203:A204"/>
    <mergeCell ref="A205:A206"/>
    <mergeCell ref="A207:A208"/>
    <mergeCell ref="A209:A210"/>
    <mergeCell ref="A195:A196"/>
    <mergeCell ref="A197:A198"/>
    <mergeCell ref="A199:A200"/>
    <mergeCell ref="A201:A202"/>
    <mergeCell ref="L177:L178"/>
    <mergeCell ref="B177:B178"/>
    <mergeCell ref="C177:C178"/>
    <mergeCell ref="D177:D178"/>
    <mergeCell ref="E177:E178"/>
    <mergeCell ref="F177:F178"/>
    <mergeCell ref="G177:G178"/>
    <mergeCell ref="E179:E180"/>
    <mergeCell ref="F179:F180"/>
    <mergeCell ref="G179:G180"/>
    <mergeCell ref="M177:M178"/>
    <mergeCell ref="M175:M176"/>
    <mergeCell ref="M183:M184"/>
    <mergeCell ref="A96:A97"/>
    <mergeCell ref="A98:A99"/>
    <mergeCell ref="A100:A101"/>
    <mergeCell ref="A102:A103"/>
    <mergeCell ref="A112:A113"/>
    <mergeCell ref="A123:A124"/>
    <mergeCell ref="A125:A126"/>
    <mergeCell ref="A127:A128"/>
    <mergeCell ref="A119:N119"/>
    <mergeCell ref="J121:J122"/>
    <mergeCell ref="K121:K122"/>
    <mergeCell ref="L121:L122"/>
    <mergeCell ref="M121:M122"/>
    <mergeCell ref="A121:A122"/>
    <mergeCell ref="N150:N151"/>
    <mergeCell ref="J150:J151"/>
    <mergeCell ref="K150:K151"/>
    <mergeCell ref="L150:L151"/>
    <mergeCell ref="A129:A130"/>
    <mergeCell ref="A131:A132"/>
    <mergeCell ref="A133:A134"/>
    <mergeCell ref="A135:A136"/>
    <mergeCell ref="L143:L144"/>
    <mergeCell ref="M129:M130"/>
    <mergeCell ref="A137:A138"/>
    <mergeCell ref="A139:A140"/>
    <mergeCell ref="A141:A142"/>
    <mergeCell ref="A150:A151"/>
    <mergeCell ref="A148:N148"/>
    <mergeCell ref="M123:M124"/>
    <mergeCell ref="L125:L126"/>
    <mergeCell ref="I125:I126"/>
    <mergeCell ref="M57:M58"/>
    <mergeCell ref="F57:F58"/>
    <mergeCell ref="G57:G58"/>
    <mergeCell ref="N66:N67"/>
    <mergeCell ref="B68:B69"/>
    <mergeCell ref="C68:C69"/>
    <mergeCell ref="D68:D69"/>
    <mergeCell ref="J66:J67"/>
    <mergeCell ref="K66:K67"/>
    <mergeCell ref="G68:G69"/>
    <mergeCell ref="A72:A73"/>
    <mergeCell ref="A74:A75"/>
    <mergeCell ref="A76:A77"/>
    <mergeCell ref="A78:A79"/>
    <mergeCell ref="A70:A71"/>
    <mergeCell ref="A64:N64"/>
    <mergeCell ref="L66:L67"/>
    <mergeCell ref="I66:I67"/>
    <mergeCell ref="E68:E69"/>
    <mergeCell ref="F68:F69"/>
    <mergeCell ref="E70:E71"/>
    <mergeCell ref="F70:F71"/>
    <mergeCell ref="G70:G71"/>
    <mergeCell ref="M70:M71"/>
    <mergeCell ref="M68:M69"/>
    <mergeCell ref="N68:N69"/>
    <mergeCell ref="M72:M73"/>
    <mergeCell ref="N72:N73"/>
    <mergeCell ref="N70:N71"/>
    <mergeCell ref="L72:L73"/>
    <mergeCell ref="B72:B73"/>
    <mergeCell ref="C72:C73"/>
    <mergeCell ref="C21:C22"/>
    <mergeCell ref="D21:D22"/>
    <mergeCell ref="A41:A42"/>
    <mergeCell ref="A43:A44"/>
    <mergeCell ref="G17:G18"/>
    <mergeCell ref="A31:A32"/>
    <mergeCell ref="A33:A34"/>
    <mergeCell ref="A35:A36"/>
    <mergeCell ref="B19:B20"/>
    <mergeCell ref="C19:C20"/>
    <mergeCell ref="B23:B24"/>
    <mergeCell ref="C23:C24"/>
    <mergeCell ref="A53:A54"/>
    <mergeCell ref="A55:A56"/>
    <mergeCell ref="A57:A58"/>
    <mergeCell ref="A68:A69"/>
    <mergeCell ref="A45:A46"/>
    <mergeCell ref="A47:A48"/>
    <mergeCell ref="A49:A50"/>
    <mergeCell ref="A51:A52"/>
    <mergeCell ref="A59:A60"/>
    <mergeCell ref="J15:J16"/>
    <mergeCell ref="M66:M67"/>
    <mergeCell ref="M59:M60"/>
    <mergeCell ref="L15:L16"/>
    <mergeCell ref="M15:M16"/>
    <mergeCell ref="L57:L58"/>
    <mergeCell ref="N15:N16"/>
    <mergeCell ref="A15:A16"/>
    <mergeCell ref="B15:B16"/>
    <mergeCell ref="C15:C16"/>
    <mergeCell ref="D15:D16"/>
    <mergeCell ref="E15:E16"/>
    <mergeCell ref="F15:F16"/>
    <mergeCell ref="G15:G16"/>
    <mergeCell ref="A21:A22"/>
    <mergeCell ref="B17:B18"/>
    <mergeCell ref="B21:B22"/>
    <mergeCell ref="K15:K16"/>
    <mergeCell ref="H15:H16"/>
    <mergeCell ref="I15:I16"/>
    <mergeCell ref="D19:D20"/>
    <mergeCell ref="E19:E20"/>
    <mergeCell ref="C17:C18"/>
    <mergeCell ref="D17:D18"/>
    <mergeCell ref="E17:E18"/>
    <mergeCell ref="F17:F18"/>
    <mergeCell ref="A17:A18"/>
    <mergeCell ref="A19:A20"/>
    <mergeCell ref="A37:A38"/>
    <mergeCell ref="A39:A40"/>
    <mergeCell ref="D23:D24"/>
    <mergeCell ref="E23:E24"/>
    <mergeCell ref="C121:C122"/>
    <mergeCell ref="D121:D122"/>
    <mergeCell ref="E121:E122"/>
    <mergeCell ref="F121:F122"/>
    <mergeCell ref="G121:G122"/>
    <mergeCell ref="H121:H122"/>
    <mergeCell ref="N121:N122"/>
    <mergeCell ref="A66:A67"/>
    <mergeCell ref="B66:B67"/>
    <mergeCell ref="C66:C67"/>
    <mergeCell ref="D66:D67"/>
    <mergeCell ref="E66:E67"/>
    <mergeCell ref="F66:F67"/>
    <mergeCell ref="G66:G67"/>
    <mergeCell ref="H66:H67"/>
    <mergeCell ref="B121:B122"/>
    <mergeCell ref="I59:I60"/>
    <mergeCell ref="J59:J60"/>
    <mergeCell ref="K59:K60"/>
    <mergeCell ref="L59:L60"/>
    <mergeCell ref="A88:A89"/>
    <mergeCell ref="A90:A91"/>
    <mergeCell ref="A92:A93"/>
    <mergeCell ref="A94:A95"/>
    <mergeCell ref="A80:A81"/>
    <mergeCell ref="A82:A83"/>
    <mergeCell ref="A84:A85"/>
    <mergeCell ref="A86:A87"/>
    <mergeCell ref="A104:A105"/>
    <mergeCell ref="A106:A107"/>
    <mergeCell ref="A108:A109"/>
    <mergeCell ref="A110:A111"/>
    <mergeCell ref="K224:K225"/>
    <mergeCell ref="L224:L225"/>
    <mergeCell ref="I217:I218"/>
    <mergeCell ref="J217:J218"/>
    <mergeCell ref="K217:K218"/>
    <mergeCell ref="L217:L218"/>
    <mergeCell ref="A171:A172"/>
    <mergeCell ref="B171:B172"/>
    <mergeCell ref="C171:C172"/>
    <mergeCell ref="D171:D172"/>
    <mergeCell ref="E171:E172"/>
    <mergeCell ref="F171:F172"/>
    <mergeCell ref="M150:M151"/>
    <mergeCell ref="B150:B151"/>
    <mergeCell ref="C150:C151"/>
    <mergeCell ref="D150:D151"/>
    <mergeCell ref="E150:E151"/>
    <mergeCell ref="F150:F151"/>
    <mergeCell ref="G150:G151"/>
    <mergeCell ref="H150:H151"/>
    <mergeCell ref="I150:I151"/>
    <mergeCell ref="A154:A155"/>
    <mergeCell ref="A156:A157"/>
    <mergeCell ref="A158:A159"/>
    <mergeCell ref="A160:A161"/>
    <mergeCell ref="A152:A153"/>
    <mergeCell ref="A162:A163"/>
    <mergeCell ref="A173:A174"/>
    <mergeCell ref="A175:A176"/>
    <mergeCell ref="A177:A178"/>
    <mergeCell ref="A169:N169"/>
    <mergeCell ref="N171:N172"/>
    <mergeCell ref="N59:N60"/>
    <mergeCell ref="B253:B254"/>
    <mergeCell ref="C253:C254"/>
    <mergeCell ref="D253:D254"/>
    <mergeCell ref="E253:E254"/>
    <mergeCell ref="F253:F254"/>
    <mergeCell ref="G253:G254"/>
    <mergeCell ref="H253:H254"/>
    <mergeCell ref="I253:I254"/>
    <mergeCell ref="M114:M115"/>
    <mergeCell ref="H224:H225"/>
    <mergeCell ref="I224:I225"/>
    <mergeCell ref="J253:J254"/>
    <mergeCell ref="K253:K254"/>
    <mergeCell ref="L253:L254"/>
    <mergeCell ref="M253:M254"/>
    <mergeCell ref="A251:N251"/>
    <mergeCell ref="A253:A254"/>
    <mergeCell ref="A238:A239"/>
    <mergeCell ref="A240:A241"/>
    <mergeCell ref="J173:J174"/>
    <mergeCell ref="K173:K174"/>
    <mergeCell ref="N253:N254"/>
    <mergeCell ref="A224:A225"/>
    <mergeCell ref="B224:B225"/>
    <mergeCell ref="C224:C225"/>
    <mergeCell ref="D224:D225"/>
    <mergeCell ref="E224:E225"/>
    <mergeCell ref="F224:F225"/>
    <mergeCell ref="A187:A188"/>
    <mergeCell ref="G171:G172"/>
    <mergeCell ref="H171:H172"/>
    <mergeCell ref="M164:M165"/>
    <mergeCell ref="N164:N165"/>
    <mergeCell ref="A143:A144"/>
    <mergeCell ref="B143:B144"/>
    <mergeCell ref="C143:C144"/>
    <mergeCell ref="D143:D144"/>
    <mergeCell ref="E143:E144"/>
    <mergeCell ref="F143:F144"/>
    <mergeCell ref="G143:G144"/>
    <mergeCell ref="H143:H144"/>
    <mergeCell ref="I143:I144"/>
    <mergeCell ref="J143:J144"/>
    <mergeCell ref="K143:K144"/>
    <mergeCell ref="J114:J115"/>
    <mergeCell ref="K114:K115"/>
    <mergeCell ref="J123:J124"/>
    <mergeCell ref="K123:K124"/>
    <mergeCell ref="I114:I115"/>
    <mergeCell ref="K125:K126"/>
    <mergeCell ref="K133:K134"/>
    <mergeCell ref="M143:M144"/>
    <mergeCell ref="N143:N144"/>
    <mergeCell ref="A114:A115"/>
    <mergeCell ref="B114:B115"/>
    <mergeCell ref="C114:C115"/>
    <mergeCell ref="D114:D115"/>
    <mergeCell ref="E114:E115"/>
    <mergeCell ref="N114:N115"/>
    <mergeCell ref="I121:I122"/>
    <mergeCell ref="F114:F115"/>
    <mergeCell ref="L114:L115"/>
    <mergeCell ref="G114:G115"/>
    <mergeCell ref="M255:M256"/>
    <mergeCell ref="N255:N256"/>
    <mergeCell ref="A246:A247"/>
    <mergeCell ref="B246:B247"/>
    <mergeCell ref="C246:C247"/>
    <mergeCell ref="D246:D247"/>
    <mergeCell ref="E246:E247"/>
    <mergeCell ref="F246:F247"/>
    <mergeCell ref="G246:G247"/>
    <mergeCell ref="H246:H247"/>
    <mergeCell ref="H217:H218"/>
    <mergeCell ref="I246:I247"/>
    <mergeCell ref="J246:J247"/>
    <mergeCell ref="K246:K247"/>
    <mergeCell ref="L246:L247"/>
    <mergeCell ref="G164:G165"/>
    <mergeCell ref="H164:H165"/>
    <mergeCell ref="I164:I165"/>
    <mergeCell ref="J164:J165"/>
    <mergeCell ref="K164:K165"/>
    <mergeCell ref="M246:M247"/>
    <mergeCell ref="N246:N247"/>
    <mergeCell ref="A217:A218"/>
    <mergeCell ref="B217:B218"/>
    <mergeCell ref="C217:C218"/>
    <mergeCell ref="D217:D218"/>
    <mergeCell ref="E217:E218"/>
    <mergeCell ref="F217:F218"/>
    <mergeCell ref="G224:G225"/>
    <mergeCell ref="A236:A237"/>
    <mergeCell ref="L164:L165"/>
    <mergeCell ref="A164:A165"/>
    <mergeCell ref="A255:A256"/>
    <mergeCell ref="B255:B256"/>
    <mergeCell ref="C255:C256"/>
    <mergeCell ref="G255:G256"/>
    <mergeCell ref="H255:H256"/>
    <mergeCell ref="A23:A24"/>
    <mergeCell ref="A25:A26"/>
    <mergeCell ref="A27:A28"/>
    <mergeCell ref="A29:A30"/>
    <mergeCell ref="G217:G218"/>
    <mergeCell ref="I255:I256"/>
    <mergeCell ref="J255:J256"/>
    <mergeCell ref="K255:K256"/>
    <mergeCell ref="L255:L256"/>
    <mergeCell ref="D255:D256"/>
    <mergeCell ref="E255:E256"/>
    <mergeCell ref="F255:F256"/>
    <mergeCell ref="B164:B165"/>
    <mergeCell ref="C164:C165"/>
    <mergeCell ref="D164:D165"/>
    <mergeCell ref="E164:E165"/>
    <mergeCell ref="F164:F165"/>
    <mergeCell ref="B59:B60"/>
    <mergeCell ref="C59:C60"/>
    <mergeCell ref="D59:D60"/>
    <mergeCell ref="E59:E60"/>
    <mergeCell ref="F59:F60"/>
    <mergeCell ref="H114:H115"/>
    <mergeCell ref="G59:G60"/>
    <mergeCell ref="H59:H60"/>
    <mergeCell ref="I171:I172"/>
    <mergeCell ref="J224:J225"/>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8'!A166" display="4 - BUENOS AIRES AL PACIFICO - SAN MARTIN S.A."/>
    <hyperlink ref="A4:D4" location="'1998'!A44" display="1 - FERROEXPRESO PAMPEANO S.A."/>
    <hyperlink ref="A5:D5" location="'1998'!A95" display="2 - NUEVO CENTRAL ARGENTINO S.A."/>
    <hyperlink ref="A6:D6" location="'1998'!A145" display="3 - FERROSUR ROCA S.A."/>
    <hyperlink ref="A8:D8" location="'1998'!A200" display="5 - FERROCARRIL MESOPOTAMICO - GRAL. URQUIZA S.A."/>
    <hyperlink ref="A9:D9" location="'1998'!A248" display="6 - BELGRANO S.A."/>
    <hyperlink ref="A10:D10" location="'1998'!A257"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09"/>
  <sheetViews>
    <sheetView showGridLines="0" showRowColHeaders="0" view="pageLayout" topLeftCell="H202"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200" t="s">
        <v>209</v>
      </c>
      <c r="B2" s="200"/>
      <c r="C2" s="200"/>
      <c r="D2" s="200"/>
      <c r="E2" s="200"/>
      <c r="F2" s="200"/>
      <c r="G2" s="200"/>
      <c r="H2" s="200"/>
      <c r="I2" s="200"/>
      <c r="J2" s="200"/>
      <c r="K2" s="200"/>
      <c r="L2" s="200"/>
      <c r="M2" s="200"/>
      <c r="N2" s="200"/>
    </row>
    <row r="3" spans="1:15" ht="12.75" customHeight="1" thickBot="1" x14ac:dyDescent="0.25">
      <c r="A3" s="11"/>
      <c r="B3" s="11"/>
      <c r="C3" s="11"/>
      <c r="D3" s="11"/>
      <c r="E3" s="11"/>
      <c r="F3" s="11"/>
      <c r="G3" s="11"/>
      <c r="H3" s="11"/>
      <c r="I3" s="11"/>
      <c r="J3" s="11"/>
      <c r="K3" s="11"/>
      <c r="L3" s="11"/>
      <c r="M3" s="11"/>
      <c r="N3" s="12"/>
      <c r="O3" s="1"/>
    </row>
    <row r="4" spans="1:15" ht="24.95" customHeight="1" thickTop="1" thickBot="1" x14ac:dyDescent="0.25">
      <c r="A4" s="201" t="s">
        <v>0</v>
      </c>
      <c r="B4" s="202"/>
      <c r="C4" s="202"/>
      <c r="D4" s="203"/>
      <c r="E4" s="17"/>
      <c r="F4" s="17"/>
      <c r="G4" s="17"/>
      <c r="H4" s="17"/>
      <c r="I4" s="17"/>
      <c r="J4" s="17"/>
      <c r="K4" s="17"/>
      <c r="L4" s="17"/>
      <c r="M4" s="17"/>
      <c r="N4" s="18"/>
    </row>
    <row r="5" spans="1:15" ht="24.95" customHeight="1" thickTop="1" thickBot="1" x14ac:dyDescent="0.25">
      <c r="A5" s="201" t="s">
        <v>31</v>
      </c>
      <c r="B5" s="202"/>
      <c r="C5" s="202"/>
      <c r="D5" s="203"/>
      <c r="E5" s="17"/>
      <c r="F5" s="17"/>
      <c r="G5" s="17"/>
      <c r="H5" s="17"/>
      <c r="I5" s="17"/>
      <c r="J5" s="17"/>
      <c r="K5" s="17"/>
      <c r="L5" s="17"/>
      <c r="M5" s="17"/>
      <c r="N5" s="18"/>
      <c r="O5" s="3"/>
    </row>
    <row r="6" spans="1:15" ht="24.95" customHeight="1" thickTop="1" thickBot="1" x14ac:dyDescent="0.25">
      <c r="A6" s="201" t="s">
        <v>50</v>
      </c>
      <c r="B6" s="202"/>
      <c r="C6" s="202"/>
      <c r="D6" s="203"/>
      <c r="E6" s="17"/>
      <c r="F6" s="17"/>
      <c r="G6" s="17"/>
      <c r="H6" s="17"/>
      <c r="I6" s="17"/>
      <c r="J6" s="17"/>
      <c r="K6" s="17"/>
      <c r="L6" s="17"/>
      <c r="M6" s="17"/>
      <c r="N6" s="18"/>
    </row>
    <row r="7" spans="1:15" ht="24.95" customHeight="1" thickTop="1" thickBot="1" x14ac:dyDescent="0.25">
      <c r="A7" s="201" t="s">
        <v>116</v>
      </c>
      <c r="B7" s="202"/>
      <c r="C7" s="202"/>
      <c r="D7" s="203"/>
      <c r="E7" s="17"/>
      <c r="F7" s="17"/>
      <c r="G7" s="17"/>
      <c r="H7" s="17"/>
      <c r="I7" s="17"/>
      <c r="J7" s="17"/>
      <c r="K7" s="17"/>
      <c r="L7" s="17"/>
      <c r="M7" s="17"/>
      <c r="N7" s="18"/>
      <c r="O7" s="5"/>
    </row>
    <row r="8" spans="1:15" ht="24.95" customHeight="1" thickTop="1" thickBot="1" x14ac:dyDescent="0.25">
      <c r="A8" s="201" t="s">
        <v>117</v>
      </c>
      <c r="B8" s="202"/>
      <c r="C8" s="202"/>
      <c r="D8" s="203"/>
      <c r="E8" s="17"/>
      <c r="F8" s="17"/>
      <c r="G8" s="17"/>
      <c r="H8" s="17"/>
      <c r="I8" s="17"/>
      <c r="J8" s="17"/>
      <c r="K8" s="17"/>
      <c r="L8" s="17"/>
      <c r="M8" s="17"/>
      <c r="N8" s="18"/>
      <c r="O8" s="5"/>
    </row>
    <row r="9" spans="1:15" ht="24.95" customHeight="1" thickTop="1" thickBot="1" x14ac:dyDescent="0.25">
      <c r="A9" s="201" t="s">
        <v>225</v>
      </c>
      <c r="B9" s="202"/>
      <c r="C9" s="202"/>
      <c r="D9" s="203"/>
      <c r="E9" s="17"/>
      <c r="F9" s="17"/>
      <c r="G9" s="17"/>
      <c r="H9" s="17"/>
      <c r="I9" s="17"/>
      <c r="J9" s="17"/>
      <c r="K9" s="17"/>
      <c r="L9" s="17"/>
      <c r="M9" s="17"/>
      <c r="N9" s="18"/>
      <c r="O9" s="5"/>
    </row>
    <row r="10" spans="1:15" ht="24.95" customHeight="1" thickTop="1" thickBot="1" x14ac:dyDescent="0.25">
      <c r="A10" s="201" t="s">
        <v>90</v>
      </c>
      <c r="B10" s="202"/>
      <c r="C10" s="202"/>
      <c r="D10" s="203"/>
      <c r="E10" s="17"/>
      <c r="F10" s="17"/>
      <c r="G10" s="17"/>
      <c r="H10" s="17"/>
      <c r="I10" s="17"/>
      <c r="J10" s="17"/>
      <c r="K10" s="17"/>
      <c r="L10" s="17"/>
      <c r="M10" s="17"/>
      <c r="N10" s="18"/>
      <c r="O10" s="5"/>
    </row>
    <row r="11" spans="1:15" ht="12.75" customHeight="1" thickTop="1" x14ac:dyDescent="0.2">
      <c r="O11" s="5"/>
    </row>
    <row r="12" spans="1:15" ht="12.75" customHeight="1" x14ac:dyDescent="0.2">
      <c r="O12" s="5"/>
    </row>
    <row r="13" spans="1:15" s="10" customFormat="1" ht="24.95" customHeight="1" x14ac:dyDescent="0.2">
      <c r="A13" s="204" t="s">
        <v>187</v>
      </c>
      <c r="B13" s="204"/>
      <c r="C13" s="204"/>
      <c r="D13" s="204"/>
      <c r="E13" s="204"/>
      <c r="F13" s="204"/>
      <c r="G13" s="204"/>
      <c r="H13" s="204"/>
      <c r="I13" s="204"/>
      <c r="J13" s="204"/>
      <c r="K13" s="204"/>
      <c r="L13" s="204"/>
      <c r="M13" s="204"/>
      <c r="N13" s="204"/>
      <c r="O13" s="23"/>
    </row>
    <row r="14" spans="1:15" ht="12.75" customHeight="1" thickBot="1" x14ac:dyDescent="0.25">
      <c r="A14" s="20"/>
      <c r="F14" s="4"/>
      <c r="O14" s="5"/>
    </row>
    <row r="15" spans="1:15"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c r="O15" s="5"/>
    </row>
    <row r="16" spans="1:15" ht="12.75" customHeight="1" thickBot="1" x14ac:dyDescent="0.25">
      <c r="A16" s="199"/>
      <c r="B16" s="199"/>
      <c r="C16" s="199"/>
      <c r="D16" s="199"/>
      <c r="E16" s="199"/>
      <c r="F16" s="199"/>
      <c r="G16" s="199"/>
      <c r="H16" s="199"/>
      <c r="I16" s="199"/>
      <c r="J16" s="199"/>
      <c r="K16" s="199"/>
      <c r="L16" s="199"/>
      <c r="M16" s="199"/>
      <c r="N16" s="197"/>
      <c r="O16" s="5"/>
    </row>
    <row r="17" spans="1:15" ht="12.75" customHeight="1" x14ac:dyDescent="0.2">
      <c r="A17" s="198" t="s">
        <v>32</v>
      </c>
      <c r="B17" s="209">
        <v>1413</v>
      </c>
      <c r="C17" s="209">
        <v>6928</v>
      </c>
      <c r="D17" s="209">
        <v>36236</v>
      </c>
      <c r="E17" s="209">
        <v>39972</v>
      </c>
      <c r="F17" s="209">
        <v>33846</v>
      </c>
      <c r="G17" s="209">
        <v>26715</v>
      </c>
      <c r="H17" s="209">
        <v>31788.37</v>
      </c>
      <c r="I17" s="209">
        <v>31057</v>
      </c>
      <c r="J17" s="209">
        <v>24417</v>
      </c>
      <c r="K17" s="209">
        <v>17734</v>
      </c>
      <c r="L17" s="209">
        <v>8616</v>
      </c>
      <c r="M17" s="209">
        <v>2126</v>
      </c>
      <c r="N17" s="211">
        <f>SUM(B17:M17)</f>
        <v>260848.37</v>
      </c>
      <c r="O17" s="5"/>
    </row>
    <row r="18" spans="1:15" ht="12.75" customHeight="1" thickBot="1" x14ac:dyDescent="0.25">
      <c r="A18" s="199"/>
      <c r="B18" s="210"/>
      <c r="C18" s="210"/>
      <c r="D18" s="210"/>
      <c r="E18" s="210"/>
      <c r="F18" s="210"/>
      <c r="G18" s="210"/>
      <c r="H18" s="210"/>
      <c r="I18" s="210"/>
      <c r="J18" s="210"/>
      <c r="K18" s="210"/>
      <c r="L18" s="210"/>
      <c r="M18" s="210"/>
      <c r="N18" s="212"/>
      <c r="O18" s="5"/>
    </row>
    <row r="19" spans="1:15" ht="12.75" customHeight="1" x14ac:dyDescent="0.2">
      <c r="A19" s="198" t="s">
        <v>106</v>
      </c>
      <c r="B19" s="209">
        <v>4932</v>
      </c>
      <c r="C19" s="209">
        <v>736</v>
      </c>
      <c r="D19" s="209"/>
      <c r="E19" s="209"/>
      <c r="F19" s="209"/>
      <c r="G19" s="209"/>
      <c r="H19" s="209"/>
      <c r="I19" s="209"/>
      <c r="J19" s="209"/>
      <c r="K19" s="209"/>
      <c r="L19" s="209"/>
      <c r="M19" s="209"/>
      <c r="N19" s="211">
        <f>SUM(B19:M19)</f>
        <v>5668</v>
      </c>
      <c r="O19" s="5"/>
    </row>
    <row r="20" spans="1:15" ht="12.75" customHeight="1" thickBot="1" x14ac:dyDescent="0.25">
      <c r="A20" s="199"/>
      <c r="B20" s="210"/>
      <c r="C20" s="210"/>
      <c r="D20" s="210"/>
      <c r="E20" s="210"/>
      <c r="F20" s="210"/>
      <c r="G20" s="210"/>
      <c r="H20" s="210"/>
      <c r="I20" s="210"/>
      <c r="J20" s="210"/>
      <c r="K20" s="210"/>
      <c r="L20" s="210"/>
      <c r="M20" s="210"/>
      <c r="N20" s="212"/>
      <c r="O20" s="5"/>
    </row>
    <row r="21" spans="1:15" ht="12.75" customHeight="1" x14ac:dyDescent="0.2">
      <c r="A21" s="198" t="s">
        <v>14</v>
      </c>
      <c r="B21" s="209">
        <v>1003</v>
      </c>
      <c r="C21" s="209">
        <v>7068</v>
      </c>
      <c r="D21" s="209">
        <v>4061</v>
      </c>
      <c r="E21" s="209">
        <v>1460</v>
      </c>
      <c r="F21" s="209">
        <v>4223</v>
      </c>
      <c r="G21" s="209">
        <v>15185</v>
      </c>
      <c r="H21" s="209">
        <v>18278.62</v>
      </c>
      <c r="I21" s="209">
        <v>1456</v>
      </c>
      <c r="J21" s="209"/>
      <c r="K21" s="209">
        <v>2878</v>
      </c>
      <c r="L21" s="209">
        <v>2855</v>
      </c>
      <c r="M21" s="209">
        <v>1691</v>
      </c>
      <c r="N21" s="211">
        <f>SUM(B21:M21)</f>
        <v>60158.619999999995</v>
      </c>
      <c r="O21" s="5"/>
    </row>
    <row r="22" spans="1:15" ht="12.75" customHeight="1" thickBot="1" x14ac:dyDescent="0.25">
      <c r="A22" s="199"/>
      <c r="B22" s="210"/>
      <c r="C22" s="210"/>
      <c r="D22" s="210"/>
      <c r="E22" s="210"/>
      <c r="F22" s="210"/>
      <c r="G22" s="210"/>
      <c r="H22" s="210"/>
      <c r="I22" s="210"/>
      <c r="J22" s="210"/>
      <c r="K22" s="210"/>
      <c r="L22" s="210"/>
      <c r="M22" s="210"/>
      <c r="N22" s="212"/>
      <c r="O22" s="5"/>
    </row>
    <row r="23" spans="1:15" ht="12.75" customHeight="1" x14ac:dyDescent="0.2">
      <c r="A23" s="198" t="s">
        <v>38</v>
      </c>
      <c r="B23" s="209"/>
      <c r="C23" s="209"/>
      <c r="D23" s="209"/>
      <c r="E23" s="209"/>
      <c r="F23" s="209"/>
      <c r="G23" s="209"/>
      <c r="H23" s="209"/>
      <c r="I23" s="209"/>
      <c r="J23" s="209"/>
      <c r="K23" s="209"/>
      <c r="L23" s="209"/>
      <c r="M23" s="209"/>
      <c r="N23" s="211">
        <f t="shared" ref="N23:N45" si="0">SUM(B23:M23)</f>
        <v>0</v>
      </c>
      <c r="O23" s="5"/>
    </row>
    <row r="24" spans="1:15" ht="12.75" customHeight="1" thickBot="1" x14ac:dyDescent="0.25">
      <c r="A24" s="199"/>
      <c r="B24" s="210"/>
      <c r="C24" s="210"/>
      <c r="D24" s="210"/>
      <c r="E24" s="210"/>
      <c r="F24" s="210"/>
      <c r="G24" s="210"/>
      <c r="H24" s="210"/>
      <c r="I24" s="210"/>
      <c r="J24" s="210"/>
      <c r="K24" s="210"/>
      <c r="L24" s="210"/>
      <c r="M24" s="210"/>
      <c r="N24" s="212"/>
      <c r="O24" s="5"/>
    </row>
    <row r="25" spans="1:15" ht="12.75" customHeight="1" x14ac:dyDescent="0.2">
      <c r="A25" s="198" t="s">
        <v>40</v>
      </c>
      <c r="B25" s="209"/>
      <c r="C25" s="209"/>
      <c r="D25" s="209"/>
      <c r="E25" s="209">
        <v>677</v>
      </c>
      <c r="F25" s="209">
        <v>400</v>
      </c>
      <c r="G25" s="209">
        <v>2163</v>
      </c>
      <c r="H25" s="209">
        <v>1057.27</v>
      </c>
      <c r="I25" s="209">
        <v>3476</v>
      </c>
      <c r="J25" s="209">
        <v>4017</v>
      </c>
      <c r="K25" s="209">
        <v>891</v>
      </c>
      <c r="L25" s="209">
        <v>340</v>
      </c>
      <c r="M25" s="209"/>
      <c r="N25" s="211">
        <f t="shared" si="0"/>
        <v>13021.27</v>
      </c>
      <c r="O25" s="5"/>
    </row>
    <row r="26" spans="1:15" ht="12.75" customHeight="1" thickBot="1" x14ac:dyDescent="0.25">
      <c r="A26" s="199"/>
      <c r="B26" s="210"/>
      <c r="C26" s="210"/>
      <c r="D26" s="210"/>
      <c r="E26" s="210"/>
      <c r="F26" s="210"/>
      <c r="G26" s="210"/>
      <c r="H26" s="210"/>
      <c r="I26" s="210"/>
      <c r="J26" s="210"/>
      <c r="K26" s="210"/>
      <c r="L26" s="210"/>
      <c r="M26" s="210"/>
      <c r="N26" s="212"/>
      <c r="O26" s="5"/>
    </row>
    <row r="27" spans="1:15" ht="12.75" customHeight="1" x14ac:dyDescent="0.2">
      <c r="A27" s="198" t="s">
        <v>18</v>
      </c>
      <c r="B27" s="209"/>
      <c r="C27" s="209">
        <v>10576</v>
      </c>
      <c r="D27" s="209">
        <v>87107</v>
      </c>
      <c r="E27" s="209">
        <v>42701</v>
      </c>
      <c r="F27" s="209">
        <v>42669</v>
      </c>
      <c r="G27" s="209">
        <v>72777</v>
      </c>
      <c r="H27" s="209">
        <v>95722.6</v>
      </c>
      <c r="I27" s="209">
        <v>80100</v>
      </c>
      <c r="J27" s="209">
        <v>90232</v>
      </c>
      <c r="K27" s="209">
        <v>87289</v>
      </c>
      <c r="L27" s="209">
        <v>73453</v>
      </c>
      <c r="M27" s="209">
        <v>21619</v>
      </c>
      <c r="N27" s="211">
        <f t="shared" si="0"/>
        <v>704245.6</v>
      </c>
      <c r="O27" s="5"/>
    </row>
    <row r="28" spans="1:15" ht="12.75" customHeight="1" thickBot="1" x14ac:dyDescent="0.25">
      <c r="A28" s="199"/>
      <c r="B28" s="210"/>
      <c r="C28" s="210"/>
      <c r="D28" s="210"/>
      <c r="E28" s="210"/>
      <c r="F28" s="210"/>
      <c r="G28" s="210"/>
      <c r="H28" s="210"/>
      <c r="I28" s="210"/>
      <c r="J28" s="210"/>
      <c r="K28" s="210"/>
      <c r="L28" s="210"/>
      <c r="M28" s="210"/>
      <c r="N28" s="212"/>
      <c r="O28" s="5"/>
    </row>
    <row r="29" spans="1:15" ht="12.75" customHeight="1" x14ac:dyDescent="0.2">
      <c r="A29" s="198" t="s">
        <v>24</v>
      </c>
      <c r="B29" s="209"/>
      <c r="C29" s="209">
        <v>6044</v>
      </c>
      <c r="D29" s="209"/>
      <c r="E29" s="209">
        <v>26256</v>
      </c>
      <c r="F29" s="209">
        <v>15537</v>
      </c>
      <c r="G29" s="209">
        <v>24682</v>
      </c>
      <c r="H29" s="209">
        <v>25246.94</v>
      </c>
      <c r="I29" s="209">
        <v>11139</v>
      </c>
      <c r="J29" s="209">
        <v>16953</v>
      </c>
      <c r="K29" s="209">
        <v>11286</v>
      </c>
      <c r="L29" s="209">
        <v>7945</v>
      </c>
      <c r="M29" s="209">
        <v>1469</v>
      </c>
      <c r="N29" s="211">
        <f t="shared" si="0"/>
        <v>146557.94</v>
      </c>
      <c r="O29" s="5"/>
    </row>
    <row r="30" spans="1:15" ht="12.75" customHeight="1" thickBot="1" x14ac:dyDescent="0.25">
      <c r="A30" s="199"/>
      <c r="B30" s="210"/>
      <c r="C30" s="210"/>
      <c r="D30" s="210"/>
      <c r="E30" s="210"/>
      <c r="F30" s="210"/>
      <c r="G30" s="210"/>
      <c r="H30" s="210"/>
      <c r="I30" s="210"/>
      <c r="J30" s="210"/>
      <c r="K30" s="210"/>
      <c r="L30" s="210"/>
      <c r="M30" s="210"/>
      <c r="N30" s="212"/>
      <c r="O30" s="5"/>
    </row>
    <row r="31" spans="1:15" ht="12.75" customHeight="1" x14ac:dyDescent="0.2">
      <c r="A31" s="198" t="s">
        <v>26</v>
      </c>
      <c r="B31" s="209"/>
      <c r="C31" s="209"/>
      <c r="D31" s="209"/>
      <c r="E31" s="209"/>
      <c r="F31" s="209"/>
      <c r="G31" s="209"/>
      <c r="H31" s="209"/>
      <c r="I31" s="209">
        <v>9159</v>
      </c>
      <c r="J31" s="209">
        <v>10214</v>
      </c>
      <c r="K31" s="209">
        <v>5823</v>
      </c>
      <c r="L31" s="209"/>
      <c r="M31" s="209"/>
      <c r="N31" s="211">
        <f t="shared" si="0"/>
        <v>25196</v>
      </c>
      <c r="O31" s="5"/>
    </row>
    <row r="32" spans="1:15" ht="12.75" customHeight="1" thickBot="1" x14ac:dyDescent="0.25">
      <c r="A32" s="199"/>
      <c r="B32" s="210"/>
      <c r="C32" s="210"/>
      <c r="D32" s="210"/>
      <c r="E32" s="210"/>
      <c r="F32" s="210"/>
      <c r="G32" s="210"/>
      <c r="H32" s="210"/>
      <c r="I32" s="210"/>
      <c r="J32" s="210"/>
      <c r="K32" s="210"/>
      <c r="L32" s="210"/>
      <c r="M32" s="210"/>
      <c r="N32" s="212"/>
      <c r="O32" s="5"/>
    </row>
    <row r="33" spans="1:15" ht="12.75" customHeight="1" x14ac:dyDescent="0.2">
      <c r="A33" s="198" t="s">
        <v>15</v>
      </c>
      <c r="B33" s="209"/>
      <c r="C33" s="209"/>
      <c r="D33" s="209">
        <v>26996</v>
      </c>
      <c r="E33" s="209">
        <v>135301</v>
      </c>
      <c r="F33" s="209">
        <v>97094</v>
      </c>
      <c r="G33" s="209">
        <v>24553</v>
      </c>
      <c r="H33" s="209">
        <v>11845.55</v>
      </c>
      <c r="I33" s="209">
        <v>3475</v>
      </c>
      <c r="J33" s="209">
        <v>743</v>
      </c>
      <c r="K33" s="209">
        <v>8031</v>
      </c>
      <c r="L33" s="209">
        <v>4299</v>
      </c>
      <c r="M33" s="209">
        <v>1593</v>
      </c>
      <c r="N33" s="211">
        <f t="shared" si="0"/>
        <v>313930.55</v>
      </c>
      <c r="O33" s="5"/>
    </row>
    <row r="34" spans="1:15" ht="12.75" customHeight="1" thickBot="1" x14ac:dyDescent="0.25">
      <c r="A34" s="199"/>
      <c r="B34" s="210"/>
      <c r="C34" s="210"/>
      <c r="D34" s="210"/>
      <c r="E34" s="210"/>
      <c r="F34" s="210"/>
      <c r="G34" s="210"/>
      <c r="H34" s="210"/>
      <c r="I34" s="210"/>
      <c r="J34" s="210"/>
      <c r="K34" s="210"/>
      <c r="L34" s="210"/>
      <c r="M34" s="210"/>
      <c r="N34" s="212"/>
      <c r="O34" s="5"/>
    </row>
    <row r="35" spans="1:15" ht="12.75" customHeight="1" x14ac:dyDescent="0.2">
      <c r="A35" s="198" t="s">
        <v>25</v>
      </c>
      <c r="B35" s="209">
        <v>9714</v>
      </c>
      <c r="C35" s="209">
        <v>4072</v>
      </c>
      <c r="D35" s="209">
        <v>1360</v>
      </c>
      <c r="E35" s="209">
        <v>2700</v>
      </c>
      <c r="F35" s="209">
        <v>14969</v>
      </c>
      <c r="G35" s="209">
        <v>10506</v>
      </c>
      <c r="H35" s="209">
        <v>9499.57</v>
      </c>
      <c r="I35" s="209">
        <v>14042</v>
      </c>
      <c r="J35" s="209">
        <v>29856</v>
      </c>
      <c r="K35" s="209">
        <v>24402</v>
      </c>
      <c r="L35" s="209">
        <v>28858</v>
      </c>
      <c r="M35" s="209">
        <v>9519</v>
      </c>
      <c r="N35" s="211">
        <f t="shared" si="0"/>
        <v>159497.57</v>
      </c>
      <c r="O35" s="5"/>
    </row>
    <row r="36" spans="1:15" ht="12.75" customHeight="1" thickBot="1" x14ac:dyDescent="0.25">
      <c r="A36" s="199"/>
      <c r="B36" s="210"/>
      <c r="C36" s="210"/>
      <c r="D36" s="210"/>
      <c r="E36" s="210"/>
      <c r="F36" s="210"/>
      <c r="G36" s="210"/>
      <c r="H36" s="210"/>
      <c r="I36" s="210"/>
      <c r="J36" s="210"/>
      <c r="K36" s="210"/>
      <c r="L36" s="210"/>
      <c r="M36" s="210"/>
      <c r="N36" s="212"/>
      <c r="O36" s="5"/>
    </row>
    <row r="37" spans="1:15" ht="12.75" customHeight="1" x14ac:dyDescent="0.2">
      <c r="A37" s="198" t="s">
        <v>119</v>
      </c>
      <c r="B37" s="209">
        <v>2022</v>
      </c>
      <c r="C37" s="209">
        <v>3718</v>
      </c>
      <c r="D37" s="209">
        <v>2657</v>
      </c>
      <c r="E37" s="209">
        <v>2229</v>
      </c>
      <c r="F37" s="209">
        <v>2724</v>
      </c>
      <c r="G37" s="209">
        <v>2362</v>
      </c>
      <c r="H37" s="209"/>
      <c r="I37" s="209"/>
      <c r="J37" s="209"/>
      <c r="K37" s="209"/>
      <c r="L37" s="209"/>
      <c r="M37" s="209"/>
      <c r="N37" s="211">
        <f t="shared" si="0"/>
        <v>15712</v>
      </c>
      <c r="O37" s="5"/>
    </row>
    <row r="38" spans="1:15" ht="12.75" customHeight="1" thickBot="1" x14ac:dyDescent="0.25">
      <c r="A38" s="199"/>
      <c r="B38" s="210"/>
      <c r="C38" s="210"/>
      <c r="D38" s="210"/>
      <c r="E38" s="210"/>
      <c r="F38" s="210"/>
      <c r="G38" s="210"/>
      <c r="H38" s="210"/>
      <c r="I38" s="210"/>
      <c r="J38" s="210"/>
      <c r="K38" s="210"/>
      <c r="L38" s="210"/>
      <c r="M38" s="210"/>
      <c r="N38" s="212"/>
      <c r="O38" s="5"/>
    </row>
    <row r="39" spans="1:15" ht="12.75" customHeight="1" x14ac:dyDescent="0.2">
      <c r="A39" s="198" t="s">
        <v>19</v>
      </c>
      <c r="B39" s="209"/>
      <c r="C39" s="209"/>
      <c r="D39" s="209"/>
      <c r="E39" s="209">
        <v>4140</v>
      </c>
      <c r="F39" s="209">
        <v>35990</v>
      </c>
      <c r="G39" s="209">
        <v>8622</v>
      </c>
      <c r="H39" s="209">
        <v>19727.41</v>
      </c>
      <c r="I39" s="209">
        <v>13980</v>
      </c>
      <c r="J39" s="209">
        <v>14385</v>
      </c>
      <c r="K39" s="209">
        <v>2468</v>
      </c>
      <c r="L39" s="209">
        <v>9978</v>
      </c>
      <c r="M39" s="209">
        <v>295</v>
      </c>
      <c r="N39" s="211">
        <f t="shared" si="0"/>
        <v>109585.41</v>
      </c>
      <c r="O39" s="5"/>
    </row>
    <row r="40" spans="1:15" ht="12.75" customHeight="1" thickBot="1" x14ac:dyDescent="0.25">
      <c r="A40" s="199"/>
      <c r="B40" s="210"/>
      <c r="C40" s="210"/>
      <c r="D40" s="210"/>
      <c r="E40" s="210"/>
      <c r="F40" s="210"/>
      <c r="G40" s="210"/>
      <c r="H40" s="210"/>
      <c r="I40" s="210"/>
      <c r="J40" s="210"/>
      <c r="K40" s="210"/>
      <c r="L40" s="210"/>
      <c r="M40" s="210"/>
      <c r="N40" s="212"/>
      <c r="O40" s="5"/>
    </row>
    <row r="41" spans="1:15" ht="12.75" customHeight="1" x14ac:dyDescent="0.2">
      <c r="A41" s="198" t="s">
        <v>23</v>
      </c>
      <c r="B41" s="209"/>
      <c r="C41" s="209"/>
      <c r="D41" s="209">
        <v>23336</v>
      </c>
      <c r="E41" s="209"/>
      <c r="F41" s="209">
        <v>29485</v>
      </c>
      <c r="G41" s="209">
        <v>36670</v>
      </c>
      <c r="H41" s="209">
        <v>39.28</v>
      </c>
      <c r="I41" s="209">
        <v>15921</v>
      </c>
      <c r="J41" s="209">
        <v>18781</v>
      </c>
      <c r="K41" s="209">
        <v>38008</v>
      </c>
      <c r="L41" s="209">
        <v>16332</v>
      </c>
      <c r="M41" s="209">
        <v>9630</v>
      </c>
      <c r="N41" s="211">
        <f t="shared" si="0"/>
        <v>188202.28</v>
      </c>
      <c r="O41" s="5"/>
    </row>
    <row r="42" spans="1:15" ht="12.75" customHeight="1" thickBot="1" x14ac:dyDescent="0.25">
      <c r="A42" s="199"/>
      <c r="B42" s="210"/>
      <c r="C42" s="210"/>
      <c r="D42" s="210"/>
      <c r="E42" s="210"/>
      <c r="F42" s="210"/>
      <c r="G42" s="210"/>
      <c r="H42" s="210"/>
      <c r="I42" s="210"/>
      <c r="J42" s="210"/>
      <c r="K42" s="210"/>
      <c r="L42" s="210"/>
      <c r="M42" s="210"/>
      <c r="N42" s="212"/>
      <c r="O42" s="5"/>
    </row>
    <row r="43" spans="1:15" ht="12.75" customHeight="1" x14ac:dyDescent="0.2">
      <c r="A43" s="198" t="s">
        <v>17</v>
      </c>
      <c r="B43" s="209"/>
      <c r="C43" s="209"/>
      <c r="D43" s="209"/>
      <c r="E43" s="209">
        <v>489</v>
      </c>
      <c r="F43" s="209"/>
      <c r="G43" s="209"/>
      <c r="H43" s="209">
        <v>301.5</v>
      </c>
      <c r="I43" s="209"/>
      <c r="J43" s="209">
        <v>500</v>
      </c>
      <c r="K43" s="209"/>
      <c r="L43" s="209"/>
      <c r="M43" s="209"/>
      <c r="N43" s="211">
        <f t="shared" si="0"/>
        <v>1290.5</v>
      </c>
    </row>
    <row r="44" spans="1:15" ht="12.75" customHeight="1" thickBot="1" x14ac:dyDescent="0.25">
      <c r="A44" s="199"/>
      <c r="B44" s="210"/>
      <c r="C44" s="210"/>
      <c r="D44" s="210"/>
      <c r="E44" s="210"/>
      <c r="F44" s="210"/>
      <c r="G44" s="210"/>
      <c r="H44" s="210"/>
      <c r="I44" s="210"/>
      <c r="J44" s="210"/>
      <c r="K44" s="210"/>
      <c r="L44" s="210"/>
      <c r="M44" s="210"/>
      <c r="N44" s="212"/>
    </row>
    <row r="45" spans="1:15" ht="12.75" customHeight="1" x14ac:dyDescent="0.2">
      <c r="A45" s="198" t="s">
        <v>16</v>
      </c>
      <c r="B45" s="209">
        <v>54431</v>
      </c>
      <c r="C45" s="209">
        <v>61779</v>
      </c>
      <c r="D45" s="209">
        <v>26201</v>
      </c>
      <c r="E45" s="209">
        <v>35439</v>
      </c>
      <c r="F45" s="209">
        <v>20812</v>
      </c>
      <c r="G45" s="209">
        <v>52991</v>
      </c>
      <c r="H45" s="209">
        <v>47492.98</v>
      </c>
      <c r="I45" s="209">
        <v>29942</v>
      </c>
      <c r="J45" s="209">
        <v>35976</v>
      </c>
      <c r="K45" s="209">
        <v>15255</v>
      </c>
      <c r="L45" s="209">
        <v>647</v>
      </c>
      <c r="M45" s="209">
        <v>99373</v>
      </c>
      <c r="N45" s="211">
        <f t="shared" si="0"/>
        <v>480338.98</v>
      </c>
    </row>
    <row r="46" spans="1:15" ht="12.75" customHeight="1" thickBot="1" x14ac:dyDescent="0.25">
      <c r="A46" s="199"/>
      <c r="B46" s="210"/>
      <c r="C46" s="210"/>
      <c r="D46" s="210"/>
      <c r="E46" s="210"/>
      <c r="F46" s="210"/>
      <c r="G46" s="210"/>
      <c r="H46" s="210"/>
      <c r="I46" s="210"/>
      <c r="J46" s="210"/>
      <c r="K46" s="210"/>
      <c r="L46" s="210"/>
      <c r="M46" s="210"/>
      <c r="N46" s="212"/>
    </row>
    <row r="47" spans="1:15" ht="12.75" customHeight="1" x14ac:dyDescent="0.2">
      <c r="A47" s="198" t="s">
        <v>60</v>
      </c>
      <c r="B47" s="209"/>
      <c r="C47" s="209"/>
      <c r="D47" s="209"/>
      <c r="E47" s="209"/>
      <c r="F47" s="209"/>
      <c r="G47" s="209"/>
      <c r="H47" s="209"/>
      <c r="I47" s="209"/>
      <c r="J47" s="209">
        <v>196</v>
      </c>
      <c r="K47" s="209">
        <v>585</v>
      </c>
      <c r="L47" s="209">
        <v>570</v>
      </c>
      <c r="M47" s="209"/>
      <c r="N47" s="211">
        <f>SUM(B47:M47)</f>
        <v>1351</v>
      </c>
    </row>
    <row r="48" spans="1:15"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205" t="s">
        <v>13</v>
      </c>
      <c r="B49" s="194">
        <f t="shared" ref="B49:M49" si="1">SUM(B17:B47)</f>
        <v>73515</v>
      </c>
      <c r="C49" s="194">
        <f t="shared" si="1"/>
        <v>100921</v>
      </c>
      <c r="D49" s="194">
        <f t="shared" si="1"/>
        <v>207954</v>
      </c>
      <c r="E49" s="194">
        <f t="shared" si="1"/>
        <v>291364</v>
      </c>
      <c r="F49" s="194">
        <f t="shared" si="1"/>
        <v>297749</v>
      </c>
      <c r="G49" s="194">
        <f t="shared" si="1"/>
        <v>277226</v>
      </c>
      <c r="H49" s="194">
        <f t="shared" si="1"/>
        <v>261000.09</v>
      </c>
      <c r="I49" s="194">
        <f t="shared" si="1"/>
        <v>213747</v>
      </c>
      <c r="J49" s="194">
        <f t="shared" si="1"/>
        <v>246270</v>
      </c>
      <c r="K49" s="194">
        <f t="shared" si="1"/>
        <v>214650</v>
      </c>
      <c r="L49" s="194">
        <f t="shared" si="1"/>
        <v>153893</v>
      </c>
      <c r="M49" s="194">
        <f t="shared" si="1"/>
        <v>147315</v>
      </c>
      <c r="N49" s="194">
        <f>SUM(B49:M49)</f>
        <v>2485604.09</v>
      </c>
    </row>
    <row r="50" spans="1:14" ht="12.75" customHeight="1" thickBot="1" x14ac:dyDescent="0.25">
      <c r="A50" s="206"/>
      <c r="B50" s="195"/>
      <c r="C50" s="195"/>
      <c r="D50" s="195"/>
      <c r="E50" s="195"/>
      <c r="F50" s="195"/>
      <c r="G50" s="195"/>
      <c r="H50" s="195"/>
      <c r="I50" s="195"/>
      <c r="J50" s="195"/>
      <c r="K50" s="195"/>
      <c r="L50" s="195"/>
      <c r="M50" s="195"/>
      <c r="N50" s="195"/>
    </row>
    <row r="51" spans="1:14" ht="12.75" customHeight="1" x14ac:dyDescent="0.2">
      <c r="B51" s="5"/>
      <c r="C51" s="5"/>
      <c r="D51" s="5"/>
      <c r="E51" s="5"/>
      <c r="F51" s="5"/>
      <c r="G51" s="5"/>
      <c r="H51" s="5"/>
      <c r="I51" s="5"/>
      <c r="J51" s="5"/>
      <c r="K51" s="5"/>
      <c r="L51" s="5"/>
      <c r="M51" s="5"/>
      <c r="N51" s="47"/>
    </row>
    <row r="52" spans="1:14" ht="12.75" customHeight="1" x14ac:dyDescent="0.2">
      <c r="B52" s="5"/>
      <c r="C52" s="5"/>
      <c r="D52" s="5"/>
      <c r="E52" s="5"/>
      <c r="F52" s="5"/>
      <c r="G52" s="5"/>
      <c r="H52" s="5"/>
      <c r="I52" s="5"/>
      <c r="J52" s="5"/>
      <c r="K52" s="5"/>
      <c r="L52" s="5"/>
      <c r="M52" s="5"/>
      <c r="N52" s="47"/>
    </row>
    <row r="53" spans="1:14" ht="12.75" customHeight="1" x14ac:dyDescent="0.2">
      <c r="B53" s="5"/>
      <c r="C53" s="5"/>
      <c r="D53" s="5"/>
      <c r="E53" s="5"/>
      <c r="F53" s="5"/>
      <c r="G53" s="5"/>
      <c r="H53" s="5"/>
      <c r="I53" s="5"/>
      <c r="J53" s="5"/>
      <c r="K53" s="5"/>
      <c r="L53" s="5"/>
      <c r="M53" s="5"/>
      <c r="N53" s="47"/>
    </row>
    <row r="54" spans="1:14" s="10" customFormat="1" ht="24.95" customHeight="1" x14ac:dyDescent="0.2">
      <c r="A54" s="204" t="s">
        <v>189</v>
      </c>
      <c r="B54" s="204"/>
      <c r="C54" s="204"/>
      <c r="D54" s="204"/>
      <c r="E54" s="204"/>
      <c r="F54" s="204"/>
      <c r="G54" s="204"/>
      <c r="H54" s="204"/>
      <c r="I54" s="204"/>
      <c r="J54" s="204"/>
      <c r="K54" s="204"/>
      <c r="L54" s="204"/>
      <c r="M54" s="204"/>
      <c r="N54" s="204"/>
    </row>
    <row r="55" spans="1:14" ht="12.75" customHeight="1" thickBot="1" x14ac:dyDescent="0.25">
      <c r="A55" s="20"/>
      <c r="F55" s="4"/>
    </row>
    <row r="56" spans="1:14" ht="12.75" customHeight="1" x14ac:dyDescent="0.2">
      <c r="A56" s="198"/>
      <c r="B56" s="198" t="s">
        <v>1</v>
      </c>
      <c r="C56" s="198" t="s">
        <v>2</v>
      </c>
      <c r="D56" s="198" t="s">
        <v>3</v>
      </c>
      <c r="E56" s="198" t="s">
        <v>4</v>
      </c>
      <c r="F56" s="198" t="s">
        <v>5</v>
      </c>
      <c r="G56" s="198" t="s">
        <v>6</v>
      </c>
      <c r="H56" s="198" t="s">
        <v>7</v>
      </c>
      <c r="I56" s="198" t="s">
        <v>8</v>
      </c>
      <c r="J56" s="198" t="s">
        <v>9</v>
      </c>
      <c r="K56" s="198" t="s">
        <v>10</v>
      </c>
      <c r="L56" s="198" t="s">
        <v>11</v>
      </c>
      <c r="M56" s="198" t="s">
        <v>12</v>
      </c>
      <c r="N56" s="196" t="s">
        <v>13</v>
      </c>
    </row>
    <row r="57" spans="1:14" ht="12.75" customHeight="1" thickBot="1" x14ac:dyDescent="0.25">
      <c r="A57" s="199"/>
      <c r="B57" s="199"/>
      <c r="C57" s="199"/>
      <c r="D57" s="199"/>
      <c r="E57" s="199"/>
      <c r="F57" s="199"/>
      <c r="G57" s="199"/>
      <c r="H57" s="199"/>
      <c r="I57" s="199"/>
      <c r="J57" s="199"/>
      <c r="K57" s="199"/>
      <c r="L57" s="199"/>
      <c r="M57" s="199"/>
      <c r="N57" s="197"/>
    </row>
    <row r="58" spans="1:14" ht="12.75" customHeight="1" x14ac:dyDescent="0.2">
      <c r="A58" s="198" t="s">
        <v>32</v>
      </c>
      <c r="B58" s="209">
        <v>26141</v>
      </c>
      <c r="C58" s="209">
        <v>19909</v>
      </c>
      <c r="D58" s="209">
        <v>31928</v>
      </c>
      <c r="E58" s="209">
        <v>38311</v>
      </c>
      <c r="F58" s="209">
        <v>42285</v>
      </c>
      <c r="G58" s="209">
        <v>41910</v>
      </c>
      <c r="H58" s="209">
        <v>48992</v>
      </c>
      <c r="I58" s="209">
        <v>49877</v>
      </c>
      <c r="J58" s="209">
        <v>46525</v>
      </c>
      <c r="K58" s="209">
        <v>38079</v>
      </c>
      <c r="L58" s="209">
        <v>34722</v>
      </c>
      <c r="M58" s="209">
        <v>20552</v>
      </c>
      <c r="N58" s="211">
        <f>SUM(B58:M58)</f>
        <v>439231</v>
      </c>
    </row>
    <row r="59" spans="1:14" ht="12.75" customHeight="1" thickBot="1" x14ac:dyDescent="0.25">
      <c r="A59" s="199"/>
      <c r="B59" s="210"/>
      <c r="C59" s="210"/>
      <c r="D59" s="210"/>
      <c r="E59" s="210"/>
      <c r="F59" s="210"/>
      <c r="G59" s="210"/>
      <c r="H59" s="210"/>
      <c r="I59" s="210"/>
      <c r="J59" s="210"/>
      <c r="K59" s="210"/>
      <c r="L59" s="210"/>
      <c r="M59" s="210"/>
      <c r="N59" s="212"/>
    </row>
    <row r="60" spans="1:14" ht="12.75" customHeight="1" x14ac:dyDescent="0.2">
      <c r="A60" s="198" t="s">
        <v>33</v>
      </c>
      <c r="B60" s="209">
        <v>750</v>
      </c>
      <c r="C60" s="209"/>
      <c r="D60" s="209"/>
      <c r="E60" s="209"/>
      <c r="F60" s="209"/>
      <c r="G60" s="209"/>
      <c r="H60" s="209">
        <v>5058</v>
      </c>
      <c r="I60" s="209">
        <v>7292</v>
      </c>
      <c r="J60" s="209">
        <v>2717</v>
      </c>
      <c r="K60" s="209">
        <v>10601</v>
      </c>
      <c r="L60" s="209">
        <v>6042</v>
      </c>
      <c r="M60" s="209">
        <v>7509</v>
      </c>
      <c r="N60" s="211">
        <f>SUM(B60:M60)</f>
        <v>39969</v>
      </c>
    </row>
    <row r="61" spans="1:14" ht="12.75" customHeight="1" thickBot="1" x14ac:dyDescent="0.25">
      <c r="A61" s="199"/>
      <c r="B61" s="210"/>
      <c r="C61" s="210"/>
      <c r="D61" s="210"/>
      <c r="E61" s="210"/>
      <c r="F61" s="210"/>
      <c r="G61" s="210"/>
      <c r="H61" s="210"/>
      <c r="I61" s="210"/>
      <c r="J61" s="210"/>
      <c r="K61" s="210"/>
      <c r="L61" s="210"/>
      <c r="M61" s="210"/>
      <c r="N61" s="212"/>
    </row>
    <row r="62" spans="1:14" ht="12.75" customHeight="1" x14ac:dyDescent="0.2">
      <c r="A62" s="198" t="s">
        <v>34</v>
      </c>
      <c r="B62" s="209">
        <v>17177</v>
      </c>
      <c r="C62" s="209"/>
      <c r="D62" s="209"/>
      <c r="E62" s="209"/>
      <c r="F62" s="209"/>
      <c r="G62" s="209"/>
      <c r="H62" s="209"/>
      <c r="I62" s="209"/>
      <c r="J62" s="209"/>
      <c r="K62" s="209"/>
      <c r="L62" s="209"/>
      <c r="M62" s="209"/>
      <c r="N62" s="211">
        <f>SUM(B62:M62)</f>
        <v>17177</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198" t="s">
        <v>35</v>
      </c>
      <c r="B64" s="209">
        <v>2766</v>
      </c>
      <c r="C64" s="209">
        <v>2035</v>
      </c>
      <c r="D64" s="209">
        <v>2861</v>
      </c>
      <c r="E64" s="209">
        <v>4991</v>
      </c>
      <c r="F64" s="209">
        <v>4125</v>
      </c>
      <c r="G64" s="209">
        <v>6231</v>
      </c>
      <c r="H64" s="209">
        <v>5136</v>
      </c>
      <c r="I64" s="209">
        <v>1111</v>
      </c>
      <c r="J64" s="209">
        <v>2912</v>
      </c>
      <c r="K64" s="209">
        <v>2102</v>
      </c>
      <c r="L64" s="209">
        <v>2039</v>
      </c>
      <c r="M64" s="209">
        <v>1086</v>
      </c>
      <c r="N64" s="211">
        <f>SUM(B64:M64)</f>
        <v>37395</v>
      </c>
    </row>
    <row r="65" spans="1:14" ht="12.75" customHeight="1" thickBot="1" x14ac:dyDescent="0.25">
      <c r="A65" s="199"/>
      <c r="B65" s="210"/>
      <c r="C65" s="210"/>
      <c r="D65" s="210"/>
      <c r="E65" s="210"/>
      <c r="F65" s="210"/>
      <c r="G65" s="210"/>
      <c r="H65" s="210"/>
      <c r="I65" s="210"/>
      <c r="J65" s="210"/>
      <c r="K65" s="210"/>
      <c r="L65" s="210"/>
      <c r="M65" s="210"/>
      <c r="N65" s="212"/>
    </row>
    <row r="66" spans="1:14" ht="12.75" customHeight="1" x14ac:dyDescent="0.2">
      <c r="A66" s="198" t="s">
        <v>120</v>
      </c>
      <c r="B66" s="209">
        <v>943</v>
      </c>
      <c r="C66" s="209"/>
      <c r="D66" s="209">
        <v>889</v>
      </c>
      <c r="E66" s="209"/>
      <c r="F66" s="209"/>
      <c r="G66" s="209"/>
      <c r="H66" s="209"/>
      <c r="I66" s="209"/>
      <c r="J66" s="209">
        <v>238</v>
      </c>
      <c r="K66" s="209"/>
      <c r="L66" s="209">
        <v>10</v>
      </c>
      <c r="M66" s="209">
        <v>56</v>
      </c>
      <c r="N66" s="211">
        <f t="shared" ref="N66:N86" si="2">SUM(B66:M66)</f>
        <v>2136</v>
      </c>
    </row>
    <row r="67" spans="1:14" ht="12.75" customHeight="1" thickBot="1" x14ac:dyDescent="0.25">
      <c r="A67" s="199"/>
      <c r="B67" s="210"/>
      <c r="C67" s="210"/>
      <c r="D67" s="210"/>
      <c r="E67" s="210"/>
      <c r="F67" s="210"/>
      <c r="G67" s="210"/>
      <c r="H67" s="210"/>
      <c r="I67" s="210"/>
      <c r="J67" s="210"/>
      <c r="K67" s="210"/>
      <c r="L67" s="210"/>
      <c r="M67" s="210"/>
      <c r="N67" s="212"/>
    </row>
    <row r="68" spans="1:14" ht="12.75" customHeight="1" x14ac:dyDescent="0.2">
      <c r="A68" s="198" t="s">
        <v>113</v>
      </c>
      <c r="B68" s="209">
        <v>0</v>
      </c>
      <c r="C68" s="209"/>
      <c r="D68" s="209">
        <v>290</v>
      </c>
      <c r="E68" s="209"/>
      <c r="F68" s="209"/>
      <c r="G68" s="209"/>
      <c r="H68" s="209"/>
      <c r="I68" s="209"/>
      <c r="J68" s="209">
        <v>324</v>
      </c>
      <c r="K68" s="209"/>
      <c r="L68" s="209"/>
      <c r="M68" s="209"/>
      <c r="N68" s="211">
        <f t="shared" si="2"/>
        <v>614</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37</v>
      </c>
      <c r="B70" s="209">
        <v>15028</v>
      </c>
      <c r="C70" s="209">
        <v>20392</v>
      </c>
      <c r="D70" s="209">
        <v>12352</v>
      </c>
      <c r="E70" s="209">
        <v>5708</v>
      </c>
      <c r="F70" s="209">
        <v>9944</v>
      </c>
      <c r="G70" s="209">
        <v>17948</v>
      </c>
      <c r="H70" s="209">
        <v>20266</v>
      </c>
      <c r="I70" s="209">
        <v>20324</v>
      </c>
      <c r="J70" s="209">
        <v>23364</v>
      </c>
      <c r="K70" s="209">
        <v>21968</v>
      </c>
      <c r="L70" s="209">
        <v>14908</v>
      </c>
      <c r="M70" s="209">
        <v>14748</v>
      </c>
      <c r="N70" s="211">
        <f t="shared" si="2"/>
        <v>196950</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38</v>
      </c>
      <c r="B72" s="209">
        <v>2090</v>
      </c>
      <c r="C72" s="209">
        <v>2482</v>
      </c>
      <c r="D72" s="209">
        <v>1778</v>
      </c>
      <c r="E72" s="209">
        <v>578</v>
      </c>
      <c r="F72" s="209">
        <v>1442</v>
      </c>
      <c r="G72" s="209">
        <v>2499</v>
      </c>
      <c r="H72" s="209">
        <v>2996</v>
      </c>
      <c r="I72" s="209">
        <v>2742</v>
      </c>
      <c r="J72" s="209">
        <v>3047</v>
      </c>
      <c r="K72" s="209">
        <v>2655</v>
      </c>
      <c r="L72" s="209">
        <v>1828</v>
      </c>
      <c r="M72" s="209">
        <v>1327</v>
      </c>
      <c r="N72" s="211">
        <f t="shared" si="2"/>
        <v>25464</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39</v>
      </c>
      <c r="B74" s="209">
        <v>17586</v>
      </c>
      <c r="C74" s="209">
        <v>21373</v>
      </c>
      <c r="D74" s="209">
        <v>19399</v>
      </c>
      <c r="E74" s="209">
        <v>15118</v>
      </c>
      <c r="F74" s="209">
        <v>14482</v>
      </c>
      <c r="G74" s="209">
        <v>13462</v>
      </c>
      <c r="H74" s="209">
        <v>13657</v>
      </c>
      <c r="I74" s="209">
        <v>19964</v>
      </c>
      <c r="J74" s="209">
        <v>18147</v>
      </c>
      <c r="K74" s="209">
        <v>21796</v>
      </c>
      <c r="L74" s="209">
        <v>24329</v>
      </c>
      <c r="M74" s="209">
        <v>15911</v>
      </c>
      <c r="N74" s="211">
        <f t="shared" si="2"/>
        <v>215224</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40</v>
      </c>
      <c r="B76" s="209">
        <v>0</v>
      </c>
      <c r="C76" s="209"/>
      <c r="D76" s="209"/>
      <c r="E76" s="209">
        <v>2805</v>
      </c>
      <c r="F76" s="209">
        <v>1151</v>
      </c>
      <c r="G76" s="209"/>
      <c r="H76" s="209"/>
      <c r="I76" s="209"/>
      <c r="J76" s="209">
        <v>3584</v>
      </c>
      <c r="K76" s="209"/>
      <c r="L76" s="209">
        <v>1593</v>
      </c>
      <c r="M76" s="209"/>
      <c r="N76" s="211">
        <f t="shared" si="2"/>
        <v>9133</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41</v>
      </c>
      <c r="B78" s="209"/>
      <c r="C78" s="209"/>
      <c r="D78" s="209"/>
      <c r="E78" s="209">
        <v>1869</v>
      </c>
      <c r="F78" s="209">
        <v>7535</v>
      </c>
      <c r="G78" s="209">
        <v>10780</v>
      </c>
      <c r="H78" s="209">
        <v>12293</v>
      </c>
      <c r="I78" s="209">
        <v>15235</v>
      </c>
      <c r="J78" s="209">
        <v>3878</v>
      </c>
      <c r="K78" s="209"/>
      <c r="L78" s="209"/>
      <c r="M78" s="209"/>
      <c r="N78" s="211">
        <f t="shared" si="2"/>
        <v>51590</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42</v>
      </c>
      <c r="B80" s="209">
        <v>0</v>
      </c>
      <c r="C80" s="209"/>
      <c r="D80" s="209">
        <v>2330</v>
      </c>
      <c r="E80" s="209">
        <v>2400</v>
      </c>
      <c r="F80" s="209">
        <v>4696</v>
      </c>
      <c r="G80" s="209">
        <v>1223</v>
      </c>
      <c r="H80" s="209">
        <v>3557</v>
      </c>
      <c r="I80" s="209">
        <v>5785</v>
      </c>
      <c r="J80" s="209">
        <v>5914</v>
      </c>
      <c r="K80" s="209">
        <v>5926</v>
      </c>
      <c r="L80" s="209">
        <v>5963</v>
      </c>
      <c r="M80" s="209">
        <v>4662</v>
      </c>
      <c r="N80" s="211">
        <f t="shared" si="2"/>
        <v>42456</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43</v>
      </c>
      <c r="B82" s="209">
        <v>32362</v>
      </c>
      <c r="C82" s="209">
        <v>43715</v>
      </c>
      <c r="D82" s="209">
        <v>63282</v>
      </c>
      <c r="E82" s="209">
        <v>193141</v>
      </c>
      <c r="F82" s="209">
        <v>178291</v>
      </c>
      <c r="G82" s="209">
        <v>123985</v>
      </c>
      <c r="H82" s="209">
        <v>136530</v>
      </c>
      <c r="I82" s="209">
        <v>121158</v>
      </c>
      <c r="J82" s="209">
        <v>113683</v>
      </c>
      <c r="K82" s="209">
        <v>62780</v>
      </c>
      <c r="L82" s="209">
        <v>66222</v>
      </c>
      <c r="M82" s="209">
        <v>82785</v>
      </c>
      <c r="N82" s="211">
        <f t="shared" si="2"/>
        <v>1217934</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198" t="s">
        <v>44</v>
      </c>
      <c r="B84" s="209">
        <v>75872</v>
      </c>
      <c r="C84" s="209">
        <v>65186</v>
      </c>
      <c r="D84" s="209">
        <v>66434</v>
      </c>
      <c r="E84" s="209">
        <v>68346</v>
      </c>
      <c r="F84" s="209">
        <v>62198</v>
      </c>
      <c r="G84" s="209">
        <v>70330</v>
      </c>
      <c r="H84" s="209">
        <v>70721</v>
      </c>
      <c r="I84" s="209">
        <v>67842</v>
      </c>
      <c r="J84" s="209">
        <v>62720</v>
      </c>
      <c r="K84" s="209">
        <v>63097</v>
      </c>
      <c r="L84" s="209">
        <v>52352</v>
      </c>
      <c r="M84" s="209">
        <v>44351</v>
      </c>
      <c r="N84" s="211">
        <f t="shared" si="2"/>
        <v>769449</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198" t="s">
        <v>103</v>
      </c>
      <c r="B86" s="209"/>
      <c r="C86" s="209"/>
      <c r="D86" s="209"/>
      <c r="E86" s="209"/>
      <c r="F86" s="209"/>
      <c r="G86" s="209"/>
      <c r="H86" s="209"/>
      <c r="I86" s="209"/>
      <c r="J86" s="209"/>
      <c r="K86" s="209"/>
      <c r="L86" s="209"/>
      <c r="M86" s="209"/>
      <c r="N86" s="211">
        <f t="shared" si="2"/>
        <v>0</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198" t="s">
        <v>121</v>
      </c>
      <c r="B88" s="209">
        <v>158505</v>
      </c>
      <c r="C88" s="209">
        <v>129967</v>
      </c>
      <c r="D88" s="209">
        <v>107360</v>
      </c>
      <c r="E88" s="209">
        <v>128130</v>
      </c>
      <c r="F88" s="209">
        <v>205093</v>
      </c>
      <c r="G88" s="209">
        <v>204036</v>
      </c>
      <c r="H88" s="209">
        <v>198814</v>
      </c>
      <c r="I88" s="209">
        <v>208661</v>
      </c>
      <c r="J88" s="209">
        <v>205724</v>
      </c>
      <c r="K88" s="209">
        <v>205464</v>
      </c>
      <c r="L88" s="209">
        <v>168131</v>
      </c>
      <c r="M88" s="209">
        <v>164127</v>
      </c>
      <c r="N88" s="211">
        <f>SUM(B88:M88)</f>
        <v>2084012</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198" t="s">
        <v>46</v>
      </c>
      <c r="B90" s="209">
        <v>20283</v>
      </c>
      <c r="C90" s="209">
        <v>27290</v>
      </c>
      <c r="D90" s="209">
        <v>16206</v>
      </c>
      <c r="E90" s="209">
        <v>32367</v>
      </c>
      <c r="F90" s="209">
        <v>38102</v>
      </c>
      <c r="G90" s="209">
        <v>45173</v>
      </c>
      <c r="H90" s="209">
        <v>25738</v>
      </c>
      <c r="I90" s="209">
        <v>37697</v>
      </c>
      <c r="J90" s="209">
        <v>28882</v>
      </c>
      <c r="K90" s="209">
        <v>18168</v>
      </c>
      <c r="L90" s="209">
        <v>17519</v>
      </c>
      <c r="M90" s="209">
        <v>13226</v>
      </c>
      <c r="N90" s="211">
        <f>SUM(B90:M90)</f>
        <v>320651</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198" t="s">
        <v>47</v>
      </c>
      <c r="B92" s="209" t="s">
        <v>92</v>
      </c>
      <c r="C92" s="209" t="s">
        <v>92</v>
      </c>
      <c r="D92" s="209" t="s">
        <v>92</v>
      </c>
      <c r="E92" s="209" t="s">
        <v>92</v>
      </c>
      <c r="F92" s="209" t="s">
        <v>92</v>
      </c>
      <c r="G92" s="209" t="s">
        <v>92</v>
      </c>
      <c r="H92" s="209" t="s">
        <v>92</v>
      </c>
      <c r="I92" s="209">
        <v>3349</v>
      </c>
      <c r="J92" s="209">
        <v>8276</v>
      </c>
      <c r="K92" s="209">
        <v>2995</v>
      </c>
      <c r="L92" s="209"/>
      <c r="M92" s="209"/>
      <c r="N92" s="211">
        <f>SUM(B92:M92)</f>
        <v>14620</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198" t="s">
        <v>48</v>
      </c>
      <c r="B94" s="209" t="s">
        <v>92</v>
      </c>
      <c r="C94" s="209" t="s">
        <v>92</v>
      </c>
      <c r="D94" s="209" t="s">
        <v>92</v>
      </c>
      <c r="E94" s="209" t="s">
        <v>92</v>
      </c>
      <c r="F94" s="209" t="s">
        <v>92</v>
      </c>
      <c r="G94" s="209" t="s">
        <v>92</v>
      </c>
      <c r="H94" s="209" t="s">
        <v>92</v>
      </c>
      <c r="I94" s="209" t="s">
        <v>92</v>
      </c>
      <c r="J94" s="209">
        <v>3032</v>
      </c>
      <c r="K94" s="209">
        <v>4533</v>
      </c>
      <c r="L94" s="209">
        <v>4343</v>
      </c>
      <c r="M94" s="209"/>
      <c r="N94" s="211">
        <f>SUM(B94:M94)</f>
        <v>11908</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198" t="s">
        <v>49</v>
      </c>
      <c r="B96" s="209">
        <v>6</v>
      </c>
      <c r="C96" s="209">
        <v>12</v>
      </c>
      <c r="D96" s="209">
        <v>19</v>
      </c>
      <c r="E96" s="209">
        <v>9</v>
      </c>
      <c r="F96" s="209">
        <v>46</v>
      </c>
      <c r="G96" s="209">
        <v>1</v>
      </c>
      <c r="H96" s="209">
        <v>52</v>
      </c>
      <c r="I96" s="209">
        <v>8</v>
      </c>
      <c r="J96" s="209">
        <v>9</v>
      </c>
      <c r="K96" s="209"/>
      <c r="L96" s="209">
        <v>8</v>
      </c>
      <c r="M96" s="209"/>
      <c r="N96" s="211">
        <f>SUM(B96:M96)</f>
        <v>170</v>
      </c>
    </row>
    <row r="97" spans="1:14" ht="12.75" customHeight="1" thickBot="1" x14ac:dyDescent="0.25">
      <c r="A97" s="199"/>
      <c r="B97" s="210"/>
      <c r="C97" s="210"/>
      <c r="D97" s="210"/>
      <c r="E97" s="210"/>
      <c r="F97" s="210"/>
      <c r="G97" s="210"/>
      <c r="H97" s="210"/>
      <c r="I97" s="210"/>
      <c r="J97" s="210"/>
      <c r="K97" s="210"/>
      <c r="L97" s="210"/>
      <c r="M97" s="210"/>
      <c r="N97" s="212"/>
    </row>
    <row r="98" spans="1:14" ht="12.75" customHeight="1" x14ac:dyDescent="0.2">
      <c r="A98" s="205" t="s">
        <v>13</v>
      </c>
      <c r="B98" s="194">
        <f>SUM(B58:B96)</f>
        <v>369509</v>
      </c>
      <c r="C98" s="194">
        <f>SUM(C58:C96)</f>
        <v>332361</v>
      </c>
      <c r="D98" s="194">
        <f>SUM(D58:D96)</f>
        <v>325128</v>
      </c>
      <c r="E98" s="194">
        <f>SUM(E58:E96)</f>
        <v>493773</v>
      </c>
      <c r="F98" s="194">
        <f>SUM(F58:F96)</f>
        <v>569390</v>
      </c>
      <c r="G98" s="194">
        <f>SUM(G58:G97)</f>
        <v>537578</v>
      </c>
      <c r="H98" s="194">
        <f t="shared" ref="H98:M98" si="3">SUM(H58:H96)</f>
        <v>543810</v>
      </c>
      <c r="I98" s="194">
        <f t="shared" si="3"/>
        <v>561045</v>
      </c>
      <c r="J98" s="194">
        <f t="shared" si="3"/>
        <v>532976</v>
      </c>
      <c r="K98" s="194">
        <f t="shared" si="3"/>
        <v>460164</v>
      </c>
      <c r="L98" s="194">
        <f t="shared" si="3"/>
        <v>400009</v>
      </c>
      <c r="M98" s="194">
        <f t="shared" si="3"/>
        <v>370340</v>
      </c>
      <c r="N98" s="194">
        <f>SUM(B98:M98)</f>
        <v>5496083</v>
      </c>
    </row>
    <row r="99" spans="1:14" ht="12.75" customHeight="1" thickBot="1" x14ac:dyDescent="0.25">
      <c r="A99" s="206"/>
      <c r="B99" s="195"/>
      <c r="C99" s="195"/>
      <c r="D99" s="195"/>
      <c r="E99" s="195"/>
      <c r="F99" s="195"/>
      <c r="G99" s="195"/>
      <c r="H99" s="195"/>
      <c r="I99" s="195"/>
      <c r="J99" s="195"/>
      <c r="K99" s="195"/>
      <c r="L99" s="195"/>
      <c r="M99" s="195"/>
      <c r="N99" s="195"/>
    </row>
    <row r="103" spans="1:14" s="10" customFormat="1" ht="24.95" customHeight="1" x14ac:dyDescent="0.2">
      <c r="A103" s="204" t="s">
        <v>190</v>
      </c>
      <c r="B103" s="204"/>
      <c r="C103" s="204"/>
      <c r="D103" s="204"/>
      <c r="E103" s="204"/>
      <c r="F103" s="204"/>
      <c r="G103" s="204"/>
      <c r="H103" s="204"/>
      <c r="I103" s="204"/>
      <c r="J103" s="204"/>
      <c r="K103" s="204"/>
      <c r="L103" s="204"/>
      <c r="M103" s="204"/>
      <c r="N103" s="204"/>
    </row>
    <row r="104" spans="1:14" ht="12.75" customHeight="1" thickBot="1" x14ac:dyDescent="0.25"/>
    <row r="105" spans="1:14" ht="12.75" customHeight="1" x14ac:dyDescent="0.2">
      <c r="A105" s="198"/>
      <c r="B105" s="198" t="s">
        <v>1</v>
      </c>
      <c r="C105" s="198" t="s">
        <v>2</v>
      </c>
      <c r="D105" s="198" t="s">
        <v>3</v>
      </c>
      <c r="E105" s="198" t="s">
        <v>4</v>
      </c>
      <c r="F105" s="198" t="s">
        <v>5</v>
      </c>
      <c r="G105" s="198" t="s">
        <v>6</v>
      </c>
      <c r="H105" s="198" t="s">
        <v>7</v>
      </c>
      <c r="I105" s="198" t="s">
        <v>8</v>
      </c>
      <c r="J105" s="198" t="s">
        <v>9</v>
      </c>
      <c r="K105" s="198" t="s">
        <v>10</v>
      </c>
      <c r="L105" s="198" t="s">
        <v>11</v>
      </c>
      <c r="M105" s="198" t="s">
        <v>12</v>
      </c>
      <c r="N105" s="196" t="s">
        <v>13</v>
      </c>
    </row>
    <row r="106" spans="1:14" ht="12.75" customHeight="1" thickBot="1" x14ac:dyDescent="0.25">
      <c r="A106" s="199"/>
      <c r="B106" s="199"/>
      <c r="C106" s="199"/>
      <c r="D106" s="199"/>
      <c r="E106" s="199"/>
      <c r="F106" s="199"/>
      <c r="G106" s="199"/>
      <c r="H106" s="199"/>
      <c r="I106" s="199"/>
      <c r="J106" s="199"/>
      <c r="K106" s="199"/>
      <c r="L106" s="199"/>
      <c r="M106" s="199"/>
      <c r="N106" s="197"/>
    </row>
    <row r="107" spans="1:14" ht="12.75" customHeight="1" x14ac:dyDescent="0.2">
      <c r="A107" s="198" t="s">
        <v>51</v>
      </c>
      <c r="B107" s="209">
        <v>56800</v>
      </c>
      <c r="C107" s="209">
        <v>57900</v>
      </c>
      <c r="D107" s="209">
        <v>67000</v>
      </c>
      <c r="E107" s="209">
        <v>63600</v>
      </c>
      <c r="F107" s="209">
        <v>68900</v>
      </c>
      <c r="G107" s="209">
        <v>74300</v>
      </c>
      <c r="H107" s="209">
        <v>62300</v>
      </c>
      <c r="I107" s="209">
        <v>72600</v>
      </c>
      <c r="J107" s="209">
        <v>81600</v>
      </c>
      <c r="K107" s="209">
        <v>79600</v>
      </c>
      <c r="L107" s="209">
        <v>73800</v>
      </c>
      <c r="M107" s="209">
        <v>60500</v>
      </c>
      <c r="N107" s="211">
        <f>SUM(B107:M107)</f>
        <v>818900</v>
      </c>
    </row>
    <row r="108" spans="1:14" ht="12.75" customHeight="1" thickBot="1" x14ac:dyDescent="0.25">
      <c r="A108" s="199"/>
      <c r="B108" s="210"/>
      <c r="C108" s="210"/>
      <c r="D108" s="210"/>
      <c r="E108" s="210"/>
      <c r="F108" s="210"/>
      <c r="G108" s="210"/>
      <c r="H108" s="210"/>
      <c r="I108" s="210"/>
      <c r="J108" s="210"/>
      <c r="K108" s="210"/>
      <c r="L108" s="210"/>
      <c r="M108" s="210"/>
      <c r="N108" s="212"/>
    </row>
    <row r="109" spans="1:14" ht="12.75" customHeight="1" x14ac:dyDescent="0.2">
      <c r="A109" s="198" t="s">
        <v>42</v>
      </c>
      <c r="B109" s="209">
        <v>7000</v>
      </c>
      <c r="C109" s="209">
        <v>5200</v>
      </c>
      <c r="D109" s="209">
        <v>6100</v>
      </c>
      <c r="E109" s="209">
        <v>9300</v>
      </c>
      <c r="F109" s="209">
        <v>7700</v>
      </c>
      <c r="G109" s="209">
        <v>4200</v>
      </c>
      <c r="H109" s="209">
        <v>9100</v>
      </c>
      <c r="I109" s="209">
        <v>8000</v>
      </c>
      <c r="J109" s="209">
        <v>6900</v>
      </c>
      <c r="K109" s="209">
        <v>6800</v>
      </c>
      <c r="L109" s="209">
        <v>11400</v>
      </c>
      <c r="M109" s="209">
        <v>8500</v>
      </c>
      <c r="N109" s="211">
        <f t="shared" ref="N109:N123" si="4">SUM(B109:M109)</f>
        <v>90200</v>
      </c>
    </row>
    <row r="110" spans="1:14" ht="12.75" customHeight="1" thickBot="1" x14ac:dyDescent="0.25">
      <c r="A110" s="199"/>
      <c r="B110" s="210"/>
      <c r="C110" s="210"/>
      <c r="D110" s="210"/>
      <c r="E110" s="210"/>
      <c r="F110" s="210"/>
      <c r="G110" s="210"/>
      <c r="H110" s="210"/>
      <c r="I110" s="210"/>
      <c r="J110" s="210"/>
      <c r="K110" s="210"/>
      <c r="L110" s="210"/>
      <c r="M110" s="210"/>
      <c r="N110" s="212"/>
    </row>
    <row r="111" spans="1:14" ht="12.75" customHeight="1" x14ac:dyDescent="0.2">
      <c r="A111" s="198" t="s">
        <v>53</v>
      </c>
      <c r="B111" s="209">
        <v>6500</v>
      </c>
      <c r="C111" s="209">
        <v>4800</v>
      </c>
      <c r="D111" s="209">
        <v>9700</v>
      </c>
      <c r="E111" s="209">
        <v>5500</v>
      </c>
      <c r="F111" s="209">
        <v>3400</v>
      </c>
      <c r="G111" s="209">
        <v>8700</v>
      </c>
      <c r="H111" s="209">
        <v>4700</v>
      </c>
      <c r="I111" s="209">
        <v>6000</v>
      </c>
      <c r="J111" s="209">
        <v>3200</v>
      </c>
      <c r="K111" s="209">
        <v>3800</v>
      </c>
      <c r="L111" s="209">
        <v>1600</v>
      </c>
      <c r="M111" s="209">
        <v>6300</v>
      </c>
      <c r="N111" s="211">
        <f t="shared" si="4"/>
        <v>64200</v>
      </c>
    </row>
    <row r="112" spans="1:14" ht="12.75" customHeight="1" thickBot="1" x14ac:dyDescent="0.25">
      <c r="A112" s="199"/>
      <c r="B112" s="210"/>
      <c r="C112" s="210"/>
      <c r="D112" s="210"/>
      <c r="E112" s="210"/>
      <c r="F112" s="210"/>
      <c r="G112" s="210"/>
      <c r="H112" s="210"/>
      <c r="I112" s="210"/>
      <c r="J112" s="210"/>
      <c r="K112" s="210"/>
      <c r="L112" s="210"/>
      <c r="M112" s="210"/>
      <c r="N112" s="212"/>
    </row>
    <row r="113" spans="1:14" ht="12.75" customHeight="1" x14ac:dyDescent="0.2">
      <c r="A113" s="198" t="s">
        <v>54</v>
      </c>
      <c r="B113" s="209"/>
      <c r="C113" s="209"/>
      <c r="D113" s="209"/>
      <c r="E113" s="209"/>
      <c r="F113" s="209"/>
      <c r="G113" s="209"/>
      <c r="H113" s="209"/>
      <c r="I113" s="209"/>
      <c r="J113" s="209"/>
      <c r="K113" s="209"/>
      <c r="L113" s="209"/>
      <c r="M113" s="209"/>
      <c r="N113" s="211">
        <f t="shared" si="4"/>
        <v>0</v>
      </c>
    </row>
    <row r="114" spans="1:14" ht="12.75" customHeight="1" thickBot="1" x14ac:dyDescent="0.25">
      <c r="A114" s="199"/>
      <c r="B114" s="210"/>
      <c r="C114" s="210"/>
      <c r="D114" s="210"/>
      <c r="E114" s="210"/>
      <c r="F114" s="210"/>
      <c r="G114" s="210"/>
      <c r="H114" s="210"/>
      <c r="I114" s="210"/>
      <c r="J114" s="210"/>
      <c r="K114" s="210"/>
      <c r="L114" s="210"/>
      <c r="M114" s="210"/>
      <c r="N114" s="212"/>
    </row>
    <row r="115" spans="1:14" ht="12.75" customHeight="1" x14ac:dyDescent="0.2">
      <c r="A115" s="198" t="s">
        <v>122</v>
      </c>
      <c r="B115" s="209">
        <v>24500</v>
      </c>
      <c r="C115" s="209">
        <v>28300</v>
      </c>
      <c r="D115" s="209">
        <v>28100</v>
      </c>
      <c r="E115" s="209">
        <v>21200</v>
      </c>
      <c r="F115" s="209">
        <v>22600</v>
      </c>
      <c r="G115" s="209">
        <v>19400</v>
      </c>
      <c r="H115" s="209">
        <v>23200</v>
      </c>
      <c r="I115" s="209">
        <v>27400</v>
      </c>
      <c r="J115" s="209">
        <v>23500</v>
      </c>
      <c r="K115" s="209">
        <v>25900</v>
      </c>
      <c r="L115" s="209">
        <v>42500</v>
      </c>
      <c r="M115" s="209">
        <v>23200</v>
      </c>
      <c r="N115" s="211">
        <f t="shared" si="4"/>
        <v>309800</v>
      </c>
    </row>
    <row r="116" spans="1:14" ht="12.75" customHeight="1" thickBot="1" x14ac:dyDescent="0.25">
      <c r="A116" s="199"/>
      <c r="B116" s="210"/>
      <c r="C116" s="210"/>
      <c r="D116" s="210"/>
      <c r="E116" s="210"/>
      <c r="F116" s="210"/>
      <c r="G116" s="210"/>
      <c r="H116" s="210"/>
      <c r="I116" s="210"/>
      <c r="J116" s="210"/>
      <c r="K116" s="210"/>
      <c r="L116" s="210"/>
      <c r="M116" s="210"/>
      <c r="N116" s="212"/>
    </row>
    <row r="117" spans="1:14" ht="12.75" customHeight="1" x14ac:dyDescent="0.2">
      <c r="A117" s="198" t="s">
        <v>43</v>
      </c>
      <c r="B117" s="209">
        <v>11400</v>
      </c>
      <c r="C117" s="209">
        <v>3300</v>
      </c>
      <c r="D117" s="209">
        <v>7500</v>
      </c>
      <c r="E117" s="209">
        <v>14900</v>
      </c>
      <c r="F117" s="209">
        <v>16600</v>
      </c>
      <c r="G117" s="209">
        <v>11500</v>
      </c>
      <c r="H117" s="209">
        <v>7900</v>
      </c>
      <c r="I117" s="209">
        <v>9000</v>
      </c>
      <c r="J117" s="209">
        <v>8400</v>
      </c>
      <c r="K117" s="209">
        <v>1500</v>
      </c>
      <c r="L117" s="209"/>
      <c r="M117" s="209">
        <v>4500</v>
      </c>
      <c r="N117" s="211">
        <f t="shared" si="4"/>
        <v>96500</v>
      </c>
    </row>
    <row r="118" spans="1:14" ht="12.75" customHeight="1" thickBot="1" x14ac:dyDescent="0.25">
      <c r="A118" s="199"/>
      <c r="B118" s="210"/>
      <c r="C118" s="210"/>
      <c r="D118" s="210"/>
      <c r="E118" s="210"/>
      <c r="F118" s="210"/>
      <c r="G118" s="210"/>
      <c r="H118" s="210"/>
      <c r="I118" s="210"/>
      <c r="J118" s="210"/>
      <c r="K118" s="210"/>
      <c r="L118" s="210"/>
      <c r="M118" s="210"/>
      <c r="N118" s="212"/>
    </row>
    <row r="119" spans="1:14" ht="12.75" customHeight="1" x14ac:dyDescent="0.2">
      <c r="A119" s="198" t="s">
        <v>56</v>
      </c>
      <c r="B119" s="209">
        <v>163100</v>
      </c>
      <c r="C119" s="209">
        <v>168600</v>
      </c>
      <c r="D119" s="209">
        <v>198200</v>
      </c>
      <c r="E119" s="209">
        <v>206700</v>
      </c>
      <c r="F119" s="209">
        <v>202100</v>
      </c>
      <c r="G119" s="209">
        <v>212100</v>
      </c>
      <c r="H119" s="209">
        <v>194700</v>
      </c>
      <c r="I119" s="209">
        <v>167500</v>
      </c>
      <c r="J119" s="209">
        <v>194200</v>
      </c>
      <c r="K119" s="209">
        <v>194900</v>
      </c>
      <c r="L119" s="209">
        <v>155800</v>
      </c>
      <c r="M119" s="209">
        <v>104300</v>
      </c>
      <c r="N119" s="211">
        <f t="shared" si="4"/>
        <v>2162200</v>
      </c>
    </row>
    <row r="120" spans="1:14" ht="12.75" customHeight="1" thickBot="1" x14ac:dyDescent="0.25">
      <c r="A120" s="199"/>
      <c r="B120" s="210"/>
      <c r="C120" s="210"/>
      <c r="D120" s="210"/>
      <c r="E120" s="210"/>
      <c r="F120" s="210"/>
      <c r="G120" s="210"/>
      <c r="H120" s="210"/>
      <c r="I120" s="210"/>
      <c r="J120" s="210"/>
      <c r="K120" s="210"/>
      <c r="L120" s="210"/>
      <c r="M120" s="210"/>
      <c r="N120" s="212"/>
    </row>
    <row r="121" spans="1:14" ht="12.75" customHeight="1" x14ac:dyDescent="0.2">
      <c r="A121" s="198" t="s">
        <v>105</v>
      </c>
      <c r="B121" s="209">
        <v>18400</v>
      </c>
      <c r="C121" s="209">
        <v>18900</v>
      </c>
      <c r="D121" s="209">
        <v>23900</v>
      </c>
      <c r="E121" s="209">
        <v>19500</v>
      </c>
      <c r="F121" s="209">
        <v>23100</v>
      </c>
      <c r="G121" s="209">
        <v>19400</v>
      </c>
      <c r="H121" s="209">
        <v>31100</v>
      </c>
      <c r="I121" s="209">
        <v>19000</v>
      </c>
      <c r="J121" s="209">
        <v>28700</v>
      </c>
      <c r="K121" s="209">
        <v>26300</v>
      </c>
      <c r="L121" s="209">
        <v>12100</v>
      </c>
      <c r="M121" s="209">
        <v>12200</v>
      </c>
      <c r="N121" s="211">
        <f t="shared" si="4"/>
        <v>252600</v>
      </c>
    </row>
    <row r="122" spans="1:14" ht="12.75" customHeight="1" thickBot="1" x14ac:dyDescent="0.25">
      <c r="A122" s="199"/>
      <c r="B122" s="210"/>
      <c r="C122" s="210"/>
      <c r="D122" s="210"/>
      <c r="E122" s="210"/>
      <c r="F122" s="210"/>
      <c r="G122" s="210"/>
      <c r="H122" s="210"/>
      <c r="I122" s="210"/>
      <c r="J122" s="210"/>
      <c r="K122" s="210"/>
      <c r="L122" s="210"/>
      <c r="M122" s="210"/>
      <c r="N122" s="212"/>
    </row>
    <row r="123" spans="1:14" ht="12.75" customHeight="1" x14ac:dyDescent="0.2">
      <c r="A123" s="198" t="s">
        <v>58</v>
      </c>
      <c r="B123" s="209">
        <v>5100</v>
      </c>
      <c r="C123" s="209">
        <v>5900</v>
      </c>
      <c r="D123" s="209">
        <v>6500</v>
      </c>
      <c r="E123" s="209">
        <v>8500</v>
      </c>
      <c r="F123" s="209">
        <v>5100</v>
      </c>
      <c r="G123" s="209">
        <v>5000</v>
      </c>
      <c r="H123" s="209">
        <v>6700</v>
      </c>
      <c r="I123" s="209">
        <v>9000</v>
      </c>
      <c r="J123" s="209">
        <v>8500</v>
      </c>
      <c r="K123" s="209">
        <v>7400</v>
      </c>
      <c r="L123" s="209">
        <v>8800</v>
      </c>
      <c r="M123" s="209">
        <v>7200</v>
      </c>
      <c r="N123" s="211">
        <f t="shared" si="4"/>
        <v>83700</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198" t="s">
        <v>60</v>
      </c>
      <c r="B125" s="209">
        <v>14200</v>
      </c>
      <c r="C125" s="209">
        <v>12700</v>
      </c>
      <c r="D125" s="209">
        <v>14700</v>
      </c>
      <c r="E125" s="209">
        <v>13700</v>
      </c>
      <c r="F125" s="209">
        <v>13100</v>
      </c>
      <c r="G125" s="209">
        <v>13600</v>
      </c>
      <c r="H125" s="209">
        <v>18900</v>
      </c>
      <c r="I125" s="209">
        <v>15100</v>
      </c>
      <c r="J125" s="209">
        <v>21300</v>
      </c>
      <c r="K125" s="209">
        <v>18000</v>
      </c>
      <c r="L125" s="209">
        <v>15300</v>
      </c>
      <c r="M125" s="209">
        <v>17000</v>
      </c>
      <c r="N125" s="211">
        <f>SUM(B125:M125)</f>
        <v>187600</v>
      </c>
    </row>
    <row r="126" spans="1:14" ht="12.75" customHeight="1" thickBot="1" x14ac:dyDescent="0.25">
      <c r="A126" s="199"/>
      <c r="B126" s="210"/>
      <c r="C126" s="210"/>
      <c r="D126" s="210"/>
      <c r="E126" s="210"/>
      <c r="F126" s="210"/>
      <c r="G126" s="210"/>
      <c r="H126" s="210"/>
      <c r="I126" s="210"/>
      <c r="J126" s="210"/>
      <c r="K126" s="210"/>
      <c r="L126" s="210"/>
      <c r="M126" s="210"/>
      <c r="N126" s="212"/>
    </row>
    <row r="127" spans="1:14" ht="12.75" customHeight="1" x14ac:dyDescent="0.2">
      <c r="A127" s="205" t="s">
        <v>13</v>
      </c>
      <c r="B127" s="194">
        <f t="shared" ref="B127:M127" si="5">SUM(B107:B125)</f>
        <v>307000</v>
      </c>
      <c r="C127" s="194">
        <f t="shared" si="5"/>
        <v>305600</v>
      </c>
      <c r="D127" s="194">
        <f t="shared" si="5"/>
        <v>361700</v>
      </c>
      <c r="E127" s="194">
        <f t="shared" si="5"/>
        <v>362900</v>
      </c>
      <c r="F127" s="194">
        <f t="shared" si="5"/>
        <v>362600</v>
      </c>
      <c r="G127" s="194">
        <f t="shared" si="5"/>
        <v>368200</v>
      </c>
      <c r="H127" s="194">
        <f t="shared" si="5"/>
        <v>358600</v>
      </c>
      <c r="I127" s="194">
        <f t="shared" si="5"/>
        <v>333600</v>
      </c>
      <c r="J127" s="194">
        <f t="shared" si="5"/>
        <v>376300</v>
      </c>
      <c r="K127" s="194">
        <f t="shared" si="5"/>
        <v>364200</v>
      </c>
      <c r="L127" s="194">
        <f t="shared" si="5"/>
        <v>321300</v>
      </c>
      <c r="M127" s="194">
        <f t="shared" si="5"/>
        <v>243700</v>
      </c>
      <c r="N127" s="194">
        <f>SUM(N107:N126)</f>
        <v>4065700</v>
      </c>
    </row>
    <row r="128" spans="1:14" ht="12.75" customHeight="1" thickBot="1" x14ac:dyDescent="0.25">
      <c r="A128" s="206"/>
      <c r="B128" s="195"/>
      <c r="C128" s="195"/>
      <c r="D128" s="195"/>
      <c r="E128" s="195"/>
      <c r="F128" s="195"/>
      <c r="G128" s="195"/>
      <c r="H128" s="195"/>
      <c r="I128" s="195"/>
      <c r="J128" s="195"/>
      <c r="K128" s="195"/>
      <c r="L128" s="195"/>
      <c r="M128" s="195"/>
      <c r="N128" s="195"/>
    </row>
    <row r="132" spans="1:14" s="10" customFormat="1" ht="24.95" customHeight="1" x14ac:dyDescent="0.2">
      <c r="A132" s="204" t="s">
        <v>207</v>
      </c>
      <c r="B132" s="204"/>
      <c r="C132" s="204"/>
      <c r="D132" s="204"/>
      <c r="E132" s="204"/>
      <c r="F132" s="204"/>
      <c r="G132" s="204"/>
      <c r="H132" s="204"/>
      <c r="I132" s="204"/>
      <c r="J132" s="204"/>
      <c r="K132" s="204"/>
      <c r="L132" s="204"/>
      <c r="M132" s="204"/>
      <c r="N132" s="204"/>
    </row>
    <row r="133" spans="1:14" ht="12.75" customHeight="1" thickBot="1" x14ac:dyDescent="0.25">
      <c r="A133" s="20"/>
      <c r="F133" s="4"/>
    </row>
    <row r="134" spans="1:14" ht="12.75" customHeight="1" x14ac:dyDescent="0.2">
      <c r="A134" s="198"/>
      <c r="B134" s="198" t="s">
        <v>1</v>
      </c>
      <c r="C134" s="198" t="s">
        <v>2</v>
      </c>
      <c r="D134" s="198" t="s">
        <v>3</v>
      </c>
      <c r="E134" s="198" t="s">
        <v>4</v>
      </c>
      <c r="F134" s="198" t="s">
        <v>5</v>
      </c>
      <c r="G134" s="198" t="s">
        <v>6</v>
      </c>
      <c r="H134" s="198" t="s">
        <v>7</v>
      </c>
      <c r="I134" s="198" t="s">
        <v>8</v>
      </c>
      <c r="J134" s="198" t="s">
        <v>9</v>
      </c>
      <c r="K134" s="198" t="s">
        <v>10</v>
      </c>
      <c r="L134" s="198" t="s">
        <v>11</v>
      </c>
      <c r="M134" s="198" t="s">
        <v>12</v>
      </c>
      <c r="N134" s="196" t="s">
        <v>13</v>
      </c>
    </row>
    <row r="135" spans="1:14" ht="12.75" customHeight="1" thickBot="1" x14ac:dyDescent="0.25">
      <c r="A135" s="199"/>
      <c r="B135" s="199"/>
      <c r="C135" s="199"/>
      <c r="D135" s="199"/>
      <c r="E135" s="199"/>
      <c r="F135" s="199"/>
      <c r="G135" s="199"/>
      <c r="H135" s="199"/>
      <c r="I135" s="199"/>
      <c r="J135" s="199"/>
      <c r="K135" s="199"/>
      <c r="L135" s="199"/>
      <c r="M135" s="199"/>
      <c r="N135" s="197"/>
    </row>
    <row r="136" spans="1:14" ht="12.75" customHeight="1" x14ac:dyDescent="0.2">
      <c r="A136" s="198" t="s">
        <v>62</v>
      </c>
      <c r="B136" s="209">
        <v>24861</v>
      </c>
      <c r="C136" s="209">
        <v>40676</v>
      </c>
      <c r="D136" s="209">
        <v>54205</v>
      </c>
      <c r="E136" s="209">
        <v>43742</v>
      </c>
      <c r="F136" s="209">
        <v>40401</v>
      </c>
      <c r="G136" s="209">
        <v>46635</v>
      </c>
      <c r="H136" s="209">
        <v>45167</v>
      </c>
      <c r="I136" s="209">
        <v>15012</v>
      </c>
      <c r="J136" s="209">
        <v>49131</v>
      </c>
      <c r="K136" s="209">
        <v>43008</v>
      </c>
      <c r="L136" s="209">
        <v>31446</v>
      </c>
      <c r="M136" s="209">
        <v>30862</v>
      </c>
      <c r="N136" s="211">
        <f t="shared" ref="N136:N146" si="6">SUM(B136:M136)</f>
        <v>465146</v>
      </c>
    </row>
    <row r="137" spans="1:14" ht="12.75" customHeight="1" thickBot="1" x14ac:dyDescent="0.25">
      <c r="A137" s="199"/>
      <c r="B137" s="210"/>
      <c r="C137" s="210"/>
      <c r="D137" s="210"/>
      <c r="E137" s="210"/>
      <c r="F137" s="210"/>
      <c r="G137" s="210"/>
      <c r="H137" s="210"/>
      <c r="I137" s="210"/>
      <c r="J137" s="210"/>
      <c r="K137" s="210"/>
      <c r="L137" s="210"/>
      <c r="M137" s="210"/>
      <c r="N137" s="212"/>
    </row>
    <row r="138" spans="1:14" ht="12.75" customHeight="1" x14ac:dyDescent="0.2">
      <c r="A138" s="198" t="s">
        <v>63</v>
      </c>
      <c r="B138" s="209">
        <v>33990</v>
      </c>
      <c r="C138" s="209">
        <v>28915</v>
      </c>
      <c r="D138" s="209">
        <v>33100</v>
      </c>
      <c r="E138" s="209">
        <v>30020</v>
      </c>
      <c r="F138" s="209">
        <v>26631</v>
      </c>
      <c r="G138" s="209">
        <v>36866</v>
      </c>
      <c r="H138" s="209">
        <v>35503</v>
      </c>
      <c r="I138" s="209">
        <v>27932</v>
      </c>
      <c r="J138" s="209">
        <v>24814</v>
      </c>
      <c r="K138" s="209">
        <v>25698</v>
      </c>
      <c r="L138" s="209">
        <v>17167</v>
      </c>
      <c r="M138" s="209">
        <v>26569</v>
      </c>
      <c r="N138" s="211">
        <f t="shared" si="6"/>
        <v>347205</v>
      </c>
    </row>
    <row r="139" spans="1:14" ht="12.75" customHeight="1" thickBot="1" x14ac:dyDescent="0.25">
      <c r="A139" s="199"/>
      <c r="B139" s="210"/>
      <c r="C139" s="210"/>
      <c r="D139" s="210"/>
      <c r="E139" s="210"/>
      <c r="F139" s="210"/>
      <c r="G139" s="210"/>
      <c r="H139" s="210"/>
      <c r="I139" s="210"/>
      <c r="J139" s="210"/>
      <c r="K139" s="210"/>
      <c r="L139" s="210"/>
      <c r="M139" s="210"/>
      <c r="N139" s="212"/>
    </row>
    <row r="140" spans="1:14" ht="12.75" customHeight="1" x14ac:dyDescent="0.2">
      <c r="A140" s="198" t="s">
        <v>64</v>
      </c>
      <c r="B140" s="209">
        <v>25209</v>
      </c>
      <c r="C140" s="209">
        <v>36882</v>
      </c>
      <c r="D140" s="209">
        <v>86138</v>
      </c>
      <c r="E140" s="209">
        <v>77242</v>
      </c>
      <c r="F140" s="209">
        <v>67707</v>
      </c>
      <c r="G140" s="209">
        <v>50586</v>
      </c>
      <c r="H140" s="209">
        <v>49902</v>
      </c>
      <c r="I140" s="209">
        <v>69152</v>
      </c>
      <c r="J140" s="209">
        <v>56727</v>
      </c>
      <c r="K140" s="209">
        <v>58706</v>
      </c>
      <c r="L140" s="209">
        <v>25365</v>
      </c>
      <c r="M140" s="209">
        <v>66566</v>
      </c>
      <c r="N140" s="211">
        <f t="shared" si="6"/>
        <v>670182</v>
      </c>
    </row>
    <row r="141" spans="1:14" ht="12.75" customHeight="1" thickBot="1" x14ac:dyDescent="0.25">
      <c r="A141" s="199"/>
      <c r="B141" s="210"/>
      <c r="C141" s="210"/>
      <c r="D141" s="210"/>
      <c r="E141" s="210"/>
      <c r="F141" s="210"/>
      <c r="G141" s="210"/>
      <c r="H141" s="210"/>
      <c r="I141" s="210"/>
      <c r="J141" s="210"/>
      <c r="K141" s="210"/>
      <c r="L141" s="210"/>
      <c r="M141" s="210"/>
      <c r="N141" s="212"/>
    </row>
    <row r="142" spans="1:14" ht="12.75" customHeight="1" x14ac:dyDescent="0.2">
      <c r="A142" s="198" t="s">
        <v>65</v>
      </c>
      <c r="B142" s="209"/>
      <c r="C142" s="209" t="s">
        <v>92</v>
      </c>
      <c r="D142" s="209"/>
      <c r="E142" s="209"/>
      <c r="F142" s="209"/>
      <c r="G142" s="209"/>
      <c r="H142" s="209"/>
      <c r="I142" s="209"/>
      <c r="J142" s="209"/>
      <c r="K142" s="209"/>
      <c r="L142" s="209"/>
      <c r="M142" s="209"/>
      <c r="N142" s="211">
        <f t="shared" si="6"/>
        <v>0</v>
      </c>
    </row>
    <row r="143" spans="1:14" ht="12.75" customHeight="1" thickBot="1" x14ac:dyDescent="0.25">
      <c r="A143" s="199"/>
      <c r="B143" s="210"/>
      <c r="C143" s="210"/>
      <c r="D143" s="210"/>
      <c r="E143" s="210"/>
      <c r="F143" s="210"/>
      <c r="G143" s="210"/>
      <c r="H143" s="210"/>
      <c r="I143" s="210"/>
      <c r="J143" s="210"/>
      <c r="K143" s="210"/>
      <c r="L143" s="210"/>
      <c r="M143" s="210"/>
      <c r="N143" s="212"/>
    </row>
    <row r="144" spans="1:14" ht="12.75" customHeight="1" x14ac:dyDescent="0.2">
      <c r="A144" s="198" t="s">
        <v>66</v>
      </c>
      <c r="B144" s="209">
        <v>125042</v>
      </c>
      <c r="C144" s="209">
        <v>102646</v>
      </c>
      <c r="D144" s="209">
        <v>109113</v>
      </c>
      <c r="E144" s="209">
        <v>126175</v>
      </c>
      <c r="F144" s="209">
        <v>116713</v>
      </c>
      <c r="G144" s="209">
        <v>125684</v>
      </c>
      <c r="H144" s="209">
        <v>102032</v>
      </c>
      <c r="I144" s="209">
        <v>106198</v>
      </c>
      <c r="J144" s="209">
        <v>50693</v>
      </c>
      <c r="K144" s="209">
        <v>40105</v>
      </c>
      <c r="L144" s="209">
        <v>22040</v>
      </c>
      <c r="M144" s="209">
        <v>54740</v>
      </c>
      <c r="N144" s="211">
        <f t="shared" si="6"/>
        <v>1081181</v>
      </c>
    </row>
    <row r="145" spans="1:14" ht="12.75" customHeight="1" thickBot="1" x14ac:dyDescent="0.25">
      <c r="A145" s="199"/>
      <c r="B145" s="210"/>
      <c r="C145" s="210"/>
      <c r="D145" s="210"/>
      <c r="E145" s="210"/>
      <c r="F145" s="210"/>
      <c r="G145" s="210"/>
      <c r="H145" s="210"/>
      <c r="I145" s="210"/>
      <c r="J145" s="210"/>
      <c r="K145" s="210"/>
      <c r="L145" s="210"/>
      <c r="M145" s="210"/>
      <c r="N145" s="212"/>
    </row>
    <row r="146" spans="1:14" ht="12.75" customHeight="1" x14ac:dyDescent="0.2">
      <c r="A146" s="198" t="s">
        <v>60</v>
      </c>
      <c r="B146" s="209">
        <v>39069</v>
      </c>
      <c r="C146" s="209">
        <v>32641</v>
      </c>
      <c r="D146" s="209">
        <v>37151</v>
      </c>
      <c r="E146" s="209">
        <v>32338</v>
      </c>
      <c r="F146" s="209">
        <v>35728</v>
      </c>
      <c r="G146" s="209">
        <v>40454</v>
      </c>
      <c r="H146" s="209">
        <v>38199</v>
      </c>
      <c r="I146" s="209">
        <v>32330</v>
      </c>
      <c r="J146" s="209">
        <v>78707</v>
      </c>
      <c r="K146" s="209">
        <v>89251</v>
      </c>
      <c r="L146" s="209">
        <v>57828</v>
      </c>
      <c r="M146" s="209">
        <v>70613</v>
      </c>
      <c r="N146" s="211">
        <f t="shared" si="6"/>
        <v>584309</v>
      </c>
    </row>
    <row r="147" spans="1:14" ht="12.75" customHeight="1" thickBot="1" x14ac:dyDescent="0.25">
      <c r="A147" s="199"/>
      <c r="B147" s="210"/>
      <c r="C147" s="210"/>
      <c r="D147" s="210"/>
      <c r="E147" s="210"/>
      <c r="F147" s="210"/>
      <c r="G147" s="210"/>
      <c r="H147" s="210"/>
      <c r="I147" s="210"/>
      <c r="J147" s="210"/>
      <c r="K147" s="210"/>
      <c r="L147" s="210"/>
      <c r="M147" s="210"/>
      <c r="N147" s="212"/>
    </row>
    <row r="148" spans="1:14" ht="12.75" customHeight="1" x14ac:dyDescent="0.2">
      <c r="A148" s="205" t="s">
        <v>13</v>
      </c>
      <c r="B148" s="194">
        <f t="shared" ref="B148:M148" si="7">SUM(B136:B146)</f>
        <v>248171</v>
      </c>
      <c r="C148" s="194">
        <f t="shared" si="7"/>
        <v>241760</v>
      </c>
      <c r="D148" s="194">
        <f t="shared" si="7"/>
        <v>319707</v>
      </c>
      <c r="E148" s="194">
        <f t="shared" si="7"/>
        <v>309517</v>
      </c>
      <c r="F148" s="194">
        <f t="shared" si="7"/>
        <v>287180</v>
      </c>
      <c r="G148" s="194">
        <f t="shared" si="7"/>
        <v>300225</v>
      </c>
      <c r="H148" s="194">
        <f t="shared" si="7"/>
        <v>270803</v>
      </c>
      <c r="I148" s="194">
        <f t="shared" si="7"/>
        <v>250624</v>
      </c>
      <c r="J148" s="194">
        <f t="shared" si="7"/>
        <v>260072</v>
      </c>
      <c r="K148" s="194">
        <f t="shared" si="7"/>
        <v>256768</v>
      </c>
      <c r="L148" s="194">
        <f t="shared" si="7"/>
        <v>153846</v>
      </c>
      <c r="M148" s="194">
        <f t="shared" si="7"/>
        <v>249350</v>
      </c>
      <c r="N148" s="194">
        <f>SUM(B148:M148)</f>
        <v>3148023</v>
      </c>
    </row>
    <row r="149" spans="1:14" ht="12.75" customHeight="1" thickBot="1" x14ac:dyDescent="0.25">
      <c r="A149" s="206"/>
      <c r="B149" s="195"/>
      <c r="C149" s="195"/>
      <c r="D149" s="195"/>
      <c r="E149" s="195"/>
      <c r="F149" s="195"/>
      <c r="G149" s="195"/>
      <c r="H149" s="195"/>
      <c r="I149" s="195"/>
      <c r="J149" s="195"/>
      <c r="K149" s="195"/>
      <c r="L149" s="195"/>
      <c r="M149" s="195"/>
      <c r="N149" s="195"/>
    </row>
    <row r="153" spans="1:14" s="10" customFormat="1" ht="24.95" customHeight="1" x14ac:dyDescent="0.2">
      <c r="A153" s="204" t="s">
        <v>206</v>
      </c>
      <c r="B153" s="204"/>
      <c r="C153" s="204"/>
      <c r="D153" s="204"/>
      <c r="E153" s="204"/>
      <c r="F153" s="204"/>
      <c r="G153" s="204"/>
      <c r="H153" s="204"/>
      <c r="I153" s="204"/>
      <c r="J153" s="204"/>
      <c r="K153" s="204"/>
      <c r="L153" s="204"/>
      <c r="M153" s="204"/>
      <c r="N153" s="204"/>
    </row>
    <row r="154" spans="1:14" ht="12.75" customHeight="1" thickBot="1" x14ac:dyDescent="0.25">
      <c r="A154" s="20"/>
      <c r="F154" s="4"/>
    </row>
    <row r="155" spans="1:14" ht="12.75" customHeight="1" x14ac:dyDescent="0.2">
      <c r="A155" s="198"/>
      <c r="B155" s="198" t="s">
        <v>1</v>
      </c>
      <c r="C155" s="198" t="s">
        <v>2</v>
      </c>
      <c r="D155" s="198" t="s">
        <v>3</v>
      </c>
      <c r="E155" s="198" t="s">
        <v>4</v>
      </c>
      <c r="F155" s="198" t="s">
        <v>5</v>
      </c>
      <c r="G155" s="198" t="s">
        <v>6</v>
      </c>
      <c r="H155" s="198" t="s">
        <v>7</v>
      </c>
      <c r="I155" s="198" t="s">
        <v>8</v>
      </c>
      <c r="J155" s="198" t="s">
        <v>9</v>
      </c>
      <c r="K155" s="198" t="s">
        <v>10</v>
      </c>
      <c r="L155" s="198" t="s">
        <v>11</v>
      </c>
      <c r="M155" s="198" t="s">
        <v>12</v>
      </c>
      <c r="N155" s="196" t="s">
        <v>13</v>
      </c>
    </row>
    <row r="156" spans="1:14" ht="12.75" customHeight="1" thickBot="1" x14ac:dyDescent="0.25">
      <c r="A156" s="199"/>
      <c r="B156" s="199"/>
      <c r="C156" s="199"/>
      <c r="D156" s="199"/>
      <c r="E156" s="199"/>
      <c r="F156" s="199"/>
      <c r="G156" s="199"/>
      <c r="H156" s="199"/>
      <c r="I156" s="199"/>
      <c r="J156" s="199"/>
      <c r="K156" s="199"/>
      <c r="L156" s="199"/>
      <c r="M156" s="199"/>
      <c r="N156" s="197"/>
    </row>
    <row r="157" spans="1:14" ht="12.75" customHeight="1" x14ac:dyDescent="0.2">
      <c r="A157" s="198" t="s">
        <v>75</v>
      </c>
      <c r="B157" s="209">
        <v>270</v>
      </c>
      <c r="C157" s="209"/>
      <c r="D157" s="209">
        <v>1615</v>
      </c>
      <c r="E157" s="209">
        <v>591</v>
      </c>
      <c r="F157" s="209">
        <v>620</v>
      </c>
      <c r="G157" s="209">
        <v>210</v>
      </c>
      <c r="H157" s="209">
        <v>1522</v>
      </c>
      <c r="I157" s="209">
        <v>2705</v>
      </c>
      <c r="J157" s="209">
        <v>1914</v>
      </c>
      <c r="K157" s="209">
        <v>3287</v>
      </c>
      <c r="L157" s="209">
        <v>2426</v>
      </c>
      <c r="M157" s="209">
        <v>1686</v>
      </c>
      <c r="N157" s="211">
        <f t="shared" ref="N157:N171" si="8">SUM(B157:M157)</f>
        <v>16846</v>
      </c>
    </row>
    <row r="158" spans="1:14" ht="12.75" customHeight="1" thickBot="1" x14ac:dyDescent="0.25">
      <c r="A158" s="199"/>
      <c r="B158" s="210"/>
      <c r="C158" s="210"/>
      <c r="D158" s="210"/>
      <c r="E158" s="210"/>
      <c r="F158" s="210"/>
      <c r="G158" s="210"/>
      <c r="H158" s="210"/>
      <c r="I158" s="210"/>
      <c r="J158" s="210"/>
      <c r="K158" s="210"/>
      <c r="L158" s="210"/>
      <c r="M158" s="210"/>
      <c r="N158" s="212"/>
    </row>
    <row r="159" spans="1:14" ht="12.75" customHeight="1" x14ac:dyDescent="0.2">
      <c r="A159" s="198" t="s">
        <v>76</v>
      </c>
      <c r="B159" s="209">
        <v>3067</v>
      </c>
      <c r="C159" s="209">
        <v>2767</v>
      </c>
      <c r="D159" s="209">
        <v>2857</v>
      </c>
      <c r="E159" s="209">
        <v>2075</v>
      </c>
      <c r="F159" s="209">
        <v>3713</v>
      </c>
      <c r="G159" s="209">
        <v>2913</v>
      </c>
      <c r="H159" s="209">
        <v>2645</v>
      </c>
      <c r="I159" s="209">
        <v>5232</v>
      </c>
      <c r="J159" s="209">
        <v>7341</v>
      </c>
      <c r="K159" s="209">
        <v>5896</v>
      </c>
      <c r="L159" s="209">
        <v>5203</v>
      </c>
      <c r="M159" s="209">
        <v>4904</v>
      </c>
      <c r="N159" s="211">
        <f t="shared" si="8"/>
        <v>48613</v>
      </c>
    </row>
    <row r="160" spans="1:14" ht="12.75" customHeight="1" thickBot="1" x14ac:dyDescent="0.25">
      <c r="A160" s="199"/>
      <c r="B160" s="210"/>
      <c r="C160" s="210"/>
      <c r="D160" s="210"/>
      <c r="E160" s="210"/>
      <c r="F160" s="210"/>
      <c r="G160" s="210"/>
      <c r="H160" s="210"/>
      <c r="I160" s="210"/>
      <c r="J160" s="210"/>
      <c r="K160" s="210"/>
      <c r="L160" s="210"/>
      <c r="M160" s="210"/>
      <c r="N160" s="212"/>
    </row>
    <row r="161" spans="1:14" ht="12.75" customHeight="1" x14ac:dyDescent="0.2">
      <c r="A161" s="198" t="s">
        <v>123</v>
      </c>
      <c r="B161" s="209">
        <v>9686</v>
      </c>
      <c r="C161" s="209">
        <v>9313</v>
      </c>
      <c r="D161" s="209">
        <v>18188</v>
      </c>
      <c r="E161" s="209">
        <v>14738</v>
      </c>
      <c r="F161" s="209">
        <v>20758</v>
      </c>
      <c r="G161" s="209">
        <v>27381</v>
      </c>
      <c r="H161" s="209">
        <v>22810</v>
      </c>
      <c r="I161" s="209">
        <v>20760</v>
      </c>
      <c r="J161" s="209">
        <v>18482</v>
      </c>
      <c r="K161" s="209">
        <v>27092</v>
      </c>
      <c r="L161" s="209">
        <v>24872</v>
      </c>
      <c r="M161" s="209">
        <v>33864</v>
      </c>
      <c r="N161" s="211">
        <f t="shared" si="8"/>
        <v>247944</v>
      </c>
    </row>
    <row r="162" spans="1:14" ht="12.75" customHeight="1" thickBot="1" x14ac:dyDescent="0.25">
      <c r="A162" s="199"/>
      <c r="B162" s="210"/>
      <c r="C162" s="210"/>
      <c r="D162" s="210"/>
      <c r="E162" s="210"/>
      <c r="F162" s="210"/>
      <c r="G162" s="210"/>
      <c r="H162" s="210"/>
      <c r="I162" s="210"/>
      <c r="J162" s="210"/>
      <c r="K162" s="210"/>
      <c r="L162" s="210"/>
      <c r="M162" s="210"/>
      <c r="N162" s="212"/>
    </row>
    <row r="163" spans="1:14" ht="12.75" customHeight="1" x14ac:dyDescent="0.2">
      <c r="A163" s="198" t="s">
        <v>78</v>
      </c>
      <c r="B163" s="209">
        <v>7765</v>
      </c>
      <c r="C163" s="209">
        <v>8747</v>
      </c>
      <c r="D163" s="209">
        <v>7976</v>
      </c>
      <c r="E163" s="209">
        <v>12249</v>
      </c>
      <c r="F163" s="209">
        <v>8369</v>
      </c>
      <c r="G163" s="209">
        <v>10601</v>
      </c>
      <c r="H163" s="209">
        <v>9362</v>
      </c>
      <c r="I163" s="209">
        <v>5079</v>
      </c>
      <c r="J163" s="209">
        <v>8358</v>
      </c>
      <c r="K163" s="209">
        <v>5117</v>
      </c>
      <c r="L163" s="209">
        <v>1364</v>
      </c>
      <c r="M163" s="209">
        <v>2499</v>
      </c>
      <c r="N163" s="211">
        <f t="shared" si="8"/>
        <v>87486</v>
      </c>
    </row>
    <row r="164" spans="1:14" ht="12.75" customHeight="1" thickBot="1" x14ac:dyDescent="0.25">
      <c r="A164" s="199"/>
      <c r="B164" s="210"/>
      <c r="C164" s="210"/>
      <c r="D164" s="210"/>
      <c r="E164" s="210"/>
      <c r="F164" s="210"/>
      <c r="G164" s="210"/>
      <c r="H164" s="210"/>
      <c r="I164" s="210"/>
      <c r="J164" s="210"/>
      <c r="K164" s="210"/>
      <c r="L164" s="210"/>
      <c r="M164" s="210"/>
      <c r="N164" s="212"/>
    </row>
    <row r="165" spans="1:14" ht="12.75" customHeight="1" x14ac:dyDescent="0.2">
      <c r="A165" s="198" t="s">
        <v>124</v>
      </c>
      <c r="B165" s="209">
        <v>16315</v>
      </c>
      <c r="C165" s="209">
        <v>14133</v>
      </c>
      <c r="D165" s="209">
        <v>20898</v>
      </c>
      <c r="E165" s="209">
        <v>11915</v>
      </c>
      <c r="F165" s="209">
        <v>18256</v>
      </c>
      <c r="G165" s="209">
        <v>23763</v>
      </c>
      <c r="H165" s="209">
        <v>11099</v>
      </c>
      <c r="I165" s="209">
        <v>18372</v>
      </c>
      <c r="J165" s="209">
        <v>35555</v>
      </c>
      <c r="K165" s="209">
        <v>29304</v>
      </c>
      <c r="L165" s="209">
        <v>27174</v>
      </c>
      <c r="M165" s="209">
        <v>28984</v>
      </c>
      <c r="N165" s="211">
        <f t="shared" si="8"/>
        <v>255768</v>
      </c>
    </row>
    <row r="166" spans="1:14" ht="12.75" customHeight="1" thickBot="1" x14ac:dyDescent="0.25">
      <c r="A166" s="199"/>
      <c r="B166" s="210"/>
      <c r="C166" s="210"/>
      <c r="D166" s="210"/>
      <c r="E166" s="210"/>
      <c r="F166" s="210"/>
      <c r="G166" s="210"/>
      <c r="H166" s="210"/>
      <c r="I166" s="210"/>
      <c r="J166" s="210"/>
      <c r="K166" s="210"/>
      <c r="L166" s="210"/>
      <c r="M166" s="210"/>
      <c r="N166" s="212"/>
    </row>
    <row r="167" spans="1:14" ht="12.75" customHeight="1" x14ac:dyDescent="0.2">
      <c r="A167" s="198" t="s">
        <v>107</v>
      </c>
      <c r="B167" s="209"/>
      <c r="C167" s="209"/>
      <c r="D167" s="209"/>
      <c r="E167" s="209">
        <v>8695</v>
      </c>
      <c r="F167" s="209">
        <v>17054</v>
      </c>
      <c r="G167" s="209">
        <v>18753</v>
      </c>
      <c r="H167" s="209">
        <v>5498</v>
      </c>
      <c r="I167" s="209"/>
      <c r="J167" s="209"/>
      <c r="K167" s="209"/>
      <c r="L167" s="209"/>
      <c r="M167" s="209"/>
      <c r="N167" s="211">
        <f t="shared" si="8"/>
        <v>50000</v>
      </c>
    </row>
    <row r="168" spans="1:14" ht="12.75" customHeight="1" thickBot="1" x14ac:dyDescent="0.25">
      <c r="A168" s="199"/>
      <c r="B168" s="210"/>
      <c r="C168" s="210"/>
      <c r="D168" s="210"/>
      <c r="E168" s="210"/>
      <c r="F168" s="210"/>
      <c r="G168" s="210"/>
      <c r="H168" s="210"/>
      <c r="I168" s="210"/>
      <c r="J168" s="210"/>
      <c r="K168" s="210"/>
      <c r="L168" s="210"/>
      <c r="M168" s="210"/>
      <c r="N168" s="212"/>
    </row>
    <row r="169" spans="1:14" ht="12.75" customHeight="1" x14ac:dyDescent="0.2">
      <c r="A169" s="198" t="s">
        <v>79</v>
      </c>
      <c r="B169" s="209"/>
      <c r="C169" s="209"/>
      <c r="D169" s="209"/>
      <c r="E169" s="209">
        <v>18491</v>
      </c>
      <c r="F169" s="209">
        <v>21835</v>
      </c>
      <c r="G169" s="209">
        <v>10879</v>
      </c>
      <c r="H169" s="209">
        <v>3795</v>
      </c>
      <c r="I169" s="209"/>
      <c r="J169" s="209"/>
      <c r="K169" s="209"/>
      <c r="L169" s="209"/>
      <c r="M169" s="209"/>
      <c r="N169" s="211">
        <f t="shared" si="8"/>
        <v>55000</v>
      </c>
    </row>
    <row r="170" spans="1:14" ht="12.75" customHeight="1" thickBot="1" x14ac:dyDescent="0.25">
      <c r="A170" s="199"/>
      <c r="B170" s="210"/>
      <c r="C170" s="210"/>
      <c r="D170" s="210"/>
      <c r="E170" s="210"/>
      <c r="F170" s="210"/>
      <c r="G170" s="210"/>
      <c r="H170" s="210"/>
      <c r="I170" s="210"/>
      <c r="J170" s="210"/>
      <c r="K170" s="210"/>
      <c r="L170" s="210"/>
      <c r="M170" s="210"/>
      <c r="N170" s="212"/>
    </row>
    <row r="171" spans="1:14" ht="12.75" customHeight="1" x14ac:dyDescent="0.2">
      <c r="A171" s="198" t="s">
        <v>60</v>
      </c>
      <c r="B171" s="209">
        <v>17322</v>
      </c>
      <c r="C171" s="209">
        <v>12763</v>
      </c>
      <c r="D171" s="209">
        <v>13553</v>
      </c>
      <c r="E171" s="209">
        <v>11142</v>
      </c>
      <c r="F171" s="209">
        <v>14574</v>
      </c>
      <c r="G171" s="209">
        <v>20002</v>
      </c>
      <c r="H171" s="209">
        <v>19984</v>
      </c>
      <c r="I171" s="209">
        <v>24799</v>
      </c>
      <c r="J171" s="209">
        <v>16436</v>
      </c>
      <c r="K171" s="209">
        <v>11523</v>
      </c>
      <c r="L171" s="209">
        <v>13740</v>
      </c>
      <c r="M171" s="209">
        <v>15777</v>
      </c>
      <c r="N171" s="211">
        <f t="shared" si="8"/>
        <v>191615</v>
      </c>
    </row>
    <row r="172" spans="1:14" ht="12.75" customHeight="1" thickBot="1" x14ac:dyDescent="0.25">
      <c r="A172" s="199"/>
      <c r="B172" s="210"/>
      <c r="C172" s="210"/>
      <c r="D172" s="210"/>
      <c r="E172" s="210"/>
      <c r="F172" s="210"/>
      <c r="G172" s="210"/>
      <c r="H172" s="210"/>
      <c r="I172" s="210"/>
      <c r="J172" s="210"/>
      <c r="K172" s="210"/>
      <c r="L172" s="210"/>
      <c r="M172" s="210"/>
      <c r="N172" s="212"/>
    </row>
    <row r="173" spans="1:14" ht="12.75" customHeight="1" x14ac:dyDescent="0.2">
      <c r="A173" s="205" t="s">
        <v>13</v>
      </c>
      <c r="B173" s="194">
        <f>SUM(B157:B171)</f>
        <v>54425</v>
      </c>
      <c r="C173" s="194">
        <f t="shared" ref="C173:M173" si="9">SUM(C157:C171)</f>
        <v>47723</v>
      </c>
      <c r="D173" s="194">
        <f t="shared" si="9"/>
        <v>65087</v>
      </c>
      <c r="E173" s="194">
        <f t="shared" si="9"/>
        <v>79896</v>
      </c>
      <c r="F173" s="194">
        <f t="shared" si="9"/>
        <v>105179</v>
      </c>
      <c r="G173" s="194">
        <f t="shared" si="9"/>
        <v>114502</v>
      </c>
      <c r="H173" s="194">
        <f t="shared" si="9"/>
        <v>76715</v>
      </c>
      <c r="I173" s="194">
        <f t="shared" si="9"/>
        <v>76947</v>
      </c>
      <c r="J173" s="194">
        <f t="shared" si="9"/>
        <v>88086</v>
      </c>
      <c r="K173" s="194">
        <f t="shared" si="9"/>
        <v>82219</v>
      </c>
      <c r="L173" s="194">
        <f t="shared" si="9"/>
        <v>74779</v>
      </c>
      <c r="M173" s="194">
        <f t="shared" si="9"/>
        <v>87714</v>
      </c>
      <c r="N173" s="194">
        <f>SUM(B173:M173)</f>
        <v>953272</v>
      </c>
    </row>
    <row r="174" spans="1:14" ht="12.75" customHeight="1" thickBot="1" x14ac:dyDescent="0.25">
      <c r="A174" s="206"/>
      <c r="B174" s="195"/>
      <c r="C174" s="195"/>
      <c r="D174" s="195"/>
      <c r="E174" s="195"/>
      <c r="F174" s="195"/>
      <c r="G174" s="195"/>
      <c r="H174" s="195"/>
      <c r="I174" s="195"/>
      <c r="J174" s="195"/>
      <c r="K174" s="195"/>
      <c r="L174" s="195"/>
      <c r="M174" s="195"/>
      <c r="N174" s="195"/>
    </row>
    <row r="178" spans="1:14" s="10" customFormat="1" ht="24.95" customHeight="1" x14ac:dyDescent="0.2">
      <c r="A178" s="204" t="s">
        <v>170</v>
      </c>
      <c r="B178" s="204"/>
      <c r="C178" s="204"/>
      <c r="D178" s="204"/>
      <c r="E178" s="204"/>
      <c r="F178" s="204"/>
      <c r="G178" s="204"/>
      <c r="H178" s="204"/>
      <c r="I178" s="204"/>
      <c r="J178" s="204"/>
      <c r="K178" s="204"/>
      <c r="L178" s="204"/>
      <c r="M178" s="204"/>
      <c r="N178" s="204"/>
    </row>
    <row r="179" spans="1:14" ht="12.75" customHeight="1" thickBot="1" x14ac:dyDescent="0.25"/>
    <row r="180" spans="1:14" ht="12.75" customHeight="1" x14ac:dyDescent="0.2">
      <c r="A180" s="198"/>
      <c r="B180" s="198" t="s">
        <v>1</v>
      </c>
      <c r="C180" s="198" t="s">
        <v>2</v>
      </c>
      <c r="D180" s="198" t="s">
        <v>3</v>
      </c>
      <c r="E180" s="198" t="s">
        <v>4</v>
      </c>
      <c r="F180" s="198" t="s">
        <v>5</v>
      </c>
      <c r="G180" s="198" t="s">
        <v>6</v>
      </c>
      <c r="H180" s="198" t="s">
        <v>7</v>
      </c>
      <c r="I180" s="198" t="s">
        <v>8</v>
      </c>
      <c r="J180" s="198" t="s">
        <v>9</v>
      </c>
      <c r="K180" s="198" t="s">
        <v>10</v>
      </c>
      <c r="L180" s="198" t="s">
        <v>11</v>
      </c>
      <c r="M180" s="198" t="s">
        <v>12</v>
      </c>
      <c r="N180" s="196" t="s">
        <v>13</v>
      </c>
    </row>
    <row r="181" spans="1:14" ht="12.75" customHeight="1" thickBot="1" x14ac:dyDescent="0.25">
      <c r="A181" s="199"/>
      <c r="B181" s="199"/>
      <c r="C181" s="199"/>
      <c r="D181" s="199"/>
      <c r="E181" s="199"/>
      <c r="F181" s="199"/>
      <c r="G181" s="199"/>
      <c r="H181" s="199"/>
      <c r="I181" s="199"/>
      <c r="J181" s="199"/>
      <c r="K181" s="199"/>
      <c r="L181" s="199"/>
      <c r="M181" s="199"/>
      <c r="N181" s="197"/>
    </row>
    <row r="182" spans="1:14" ht="12.75" customHeight="1" x14ac:dyDescent="0.2">
      <c r="A182" s="198" t="s">
        <v>33</v>
      </c>
      <c r="B182" s="209">
        <v>11323</v>
      </c>
      <c r="C182" s="209">
        <v>11650</v>
      </c>
      <c r="D182" s="209">
        <v>12341</v>
      </c>
      <c r="E182" s="209">
        <v>11762</v>
      </c>
      <c r="F182" s="209">
        <v>8810</v>
      </c>
      <c r="G182" s="209">
        <v>11382</v>
      </c>
      <c r="H182" s="209">
        <v>20509</v>
      </c>
      <c r="I182" s="209">
        <v>21457</v>
      </c>
      <c r="J182" s="209">
        <v>25433</v>
      </c>
      <c r="K182" s="209">
        <v>17795</v>
      </c>
      <c r="L182" s="209">
        <v>11909</v>
      </c>
      <c r="M182" s="209">
        <v>11857</v>
      </c>
      <c r="N182" s="211">
        <f t="shared" ref="N182:N194" si="10">SUM(B182:M182)</f>
        <v>176228</v>
      </c>
    </row>
    <row r="183" spans="1:14" ht="12.75" customHeight="1" thickBot="1" x14ac:dyDescent="0.25">
      <c r="A183" s="199"/>
      <c r="B183" s="210"/>
      <c r="C183" s="210"/>
      <c r="D183" s="210"/>
      <c r="E183" s="210"/>
      <c r="F183" s="210"/>
      <c r="G183" s="210"/>
      <c r="H183" s="210"/>
      <c r="I183" s="210"/>
      <c r="J183" s="210"/>
      <c r="K183" s="210"/>
      <c r="L183" s="210"/>
      <c r="M183" s="210"/>
      <c r="N183" s="212"/>
    </row>
    <row r="184" spans="1:14" ht="12.75" customHeight="1" x14ac:dyDescent="0.2">
      <c r="A184" s="198" t="s">
        <v>82</v>
      </c>
      <c r="B184" s="209">
        <v>24757</v>
      </c>
      <c r="C184" s="209">
        <v>20090</v>
      </c>
      <c r="D184" s="209">
        <v>23148</v>
      </c>
      <c r="E184" s="209">
        <v>32688</v>
      </c>
      <c r="F184" s="209">
        <v>76616</v>
      </c>
      <c r="G184" s="209">
        <v>68568</v>
      </c>
      <c r="H184" s="209">
        <v>51326</v>
      </c>
      <c r="I184" s="209">
        <v>51046</v>
      </c>
      <c r="J184" s="209">
        <v>46631</v>
      </c>
      <c r="K184" s="209">
        <v>35690</v>
      </c>
      <c r="L184" s="209">
        <v>40570</v>
      </c>
      <c r="M184" s="209">
        <v>42539</v>
      </c>
      <c r="N184" s="211">
        <f>SUM(B184:M184)</f>
        <v>513669</v>
      </c>
    </row>
    <row r="185" spans="1:14" ht="12.75" customHeight="1" thickBot="1" x14ac:dyDescent="0.25">
      <c r="A185" s="199"/>
      <c r="B185" s="210"/>
      <c r="C185" s="210"/>
      <c r="D185" s="210"/>
      <c r="E185" s="210"/>
      <c r="F185" s="210"/>
      <c r="G185" s="210"/>
      <c r="H185" s="210"/>
      <c r="I185" s="210"/>
      <c r="J185" s="210"/>
      <c r="K185" s="210"/>
      <c r="L185" s="210"/>
      <c r="M185" s="210"/>
      <c r="N185" s="212"/>
    </row>
    <row r="186" spans="1:14" ht="12.75" customHeight="1" x14ac:dyDescent="0.2">
      <c r="A186" s="198" t="s">
        <v>83</v>
      </c>
      <c r="B186" s="209">
        <v>13599</v>
      </c>
      <c r="C186" s="209">
        <v>8515</v>
      </c>
      <c r="D186" s="209">
        <v>10780</v>
      </c>
      <c r="E186" s="209">
        <v>6383</v>
      </c>
      <c r="F186" s="209">
        <v>7368</v>
      </c>
      <c r="G186" s="209">
        <v>7320</v>
      </c>
      <c r="H186" s="209">
        <v>540</v>
      </c>
      <c r="I186" s="209"/>
      <c r="J186" s="209">
        <v>4305</v>
      </c>
      <c r="K186" s="209">
        <v>3780</v>
      </c>
      <c r="L186" s="209">
        <v>5980</v>
      </c>
      <c r="M186" s="209">
        <v>6025</v>
      </c>
      <c r="N186" s="211">
        <f t="shared" si="10"/>
        <v>74595</v>
      </c>
    </row>
    <row r="187" spans="1:14" ht="12.75" customHeight="1" thickBot="1" x14ac:dyDescent="0.25">
      <c r="A187" s="199"/>
      <c r="B187" s="210"/>
      <c r="C187" s="210"/>
      <c r="D187" s="210"/>
      <c r="E187" s="210"/>
      <c r="F187" s="210"/>
      <c r="G187" s="210"/>
      <c r="H187" s="210"/>
      <c r="I187" s="210"/>
      <c r="J187" s="210"/>
      <c r="K187" s="210"/>
      <c r="L187" s="210"/>
      <c r="M187" s="210"/>
      <c r="N187" s="212"/>
    </row>
    <row r="188" spans="1:14" ht="12.75" customHeight="1" x14ac:dyDescent="0.2">
      <c r="A188" s="198" t="s">
        <v>44</v>
      </c>
      <c r="B188" s="209">
        <v>4935</v>
      </c>
      <c r="C188" s="209">
        <v>2913</v>
      </c>
      <c r="D188" s="209">
        <v>8129</v>
      </c>
      <c r="E188" s="209">
        <v>9186</v>
      </c>
      <c r="F188" s="209">
        <v>6775</v>
      </c>
      <c r="G188" s="209">
        <v>8878</v>
      </c>
      <c r="H188" s="209">
        <v>4486</v>
      </c>
      <c r="I188" s="209">
        <v>8038</v>
      </c>
      <c r="J188" s="209">
        <v>7736</v>
      </c>
      <c r="K188" s="209">
        <v>10045</v>
      </c>
      <c r="L188" s="209">
        <v>5957</v>
      </c>
      <c r="M188" s="209">
        <v>4737</v>
      </c>
      <c r="N188" s="211">
        <f t="shared" si="10"/>
        <v>81815</v>
      </c>
    </row>
    <row r="189" spans="1:14" ht="12.75" customHeight="1" thickBot="1" x14ac:dyDescent="0.25">
      <c r="A189" s="199"/>
      <c r="B189" s="210"/>
      <c r="C189" s="210"/>
      <c r="D189" s="210"/>
      <c r="E189" s="210"/>
      <c r="F189" s="210"/>
      <c r="G189" s="210"/>
      <c r="H189" s="210"/>
      <c r="I189" s="210"/>
      <c r="J189" s="210"/>
      <c r="K189" s="210"/>
      <c r="L189" s="210"/>
      <c r="M189" s="210"/>
      <c r="N189" s="212"/>
    </row>
    <row r="190" spans="1:14" ht="12.75" customHeight="1" x14ac:dyDescent="0.2">
      <c r="A190" s="198" t="s">
        <v>84</v>
      </c>
      <c r="B190" s="209">
        <v>24939</v>
      </c>
      <c r="C190" s="209">
        <v>20276</v>
      </c>
      <c r="D190" s="209">
        <v>21652</v>
      </c>
      <c r="E190" s="209">
        <v>18681</v>
      </c>
      <c r="F190" s="209">
        <v>19452</v>
      </c>
      <c r="G190" s="209">
        <v>19703</v>
      </c>
      <c r="H190" s="209">
        <v>17449</v>
      </c>
      <c r="I190" s="209">
        <v>17899</v>
      </c>
      <c r="J190" s="209">
        <v>11544</v>
      </c>
      <c r="K190" s="209">
        <v>9717</v>
      </c>
      <c r="L190" s="209">
        <v>12040</v>
      </c>
      <c r="M190" s="209">
        <v>10092</v>
      </c>
      <c r="N190" s="211">
        <f t="shared" si="10"/>
        <v>203444</v>
      </c>
    </row>
    <row r="191" spans="1:14" ht="12.75" customHeight="1" thickBot="1" x14ac:dyDescent="0.25">
      <c r="A191" s="199"/>
      <c r="B191" s="210"/>
      <c r="C191" s="210"/>
      <c r="D191" s="210"/>
      <c r="E191" s="210"/>
      <c r="F191" s="210"/>
      <c r="G191" s="210"/>
      <c r="H191" s="210"/>
      <c r="I191" s="210"/>
      <c r="J191" s="210"/>
      <c r="K191" s="210"/>
      <c r="L191" s="210"/>
      <c r="M191" s="210"/>
      <c r="N191" s="212"/>
    </row>
    <row r="192" spans="1:14" ht="12.75" customHeight="1" x14ac:dyDescent="0.2">
      <c r="A192" s="198" t="s">
        <v>85</v>
      </c>
      <c r="B192" s="209">
        <v>2040</v>
      </c>
      <c r="C192" s="209">
        <v>3280</v>
      </c>
      <c r="D192" s="209">
        <v>6780</v>
      </c>
      <c r="E192" s="209">
        <v>2438</v>
      </c>
      <c r="F192" s="209">
        <v>2346</v>
      </c>
      <c r="G192" s="209">
        <v>3622</v>
      </c>
      <c r="H192" s="209">
        <v>1369</v>
      </c>
      <c r="I192" s="209">
        <v>910</v>
      </c>
      <c r="J192" s="209">
        <v>310</v>
      </c>
      <c r="K192" s="209">
        <v>1330</v>
      </c>
      <c r="L192" s="209">
        <v>1620</v>
      </c>
      <c r="M192" s="209"/>
      <c r="N192" s="211">
        <f t="shared" si="10"/>
        <v>26045</v>
      </c>
    </row>
    <row r="193" spans="1:14" ht="12.75" customHeight="1" thickBot="1" x14ac:dyDescent="0.25">
      <c r="A193" s="199"/>
      <c r="B193" s="210"/>
      <c r="C193" s="210"/>
      <c r="D193" s="210"/>
      <c r="E193" s="210"/>
      <c r="F193" s="210"/>
      <c r="G193" s="210"/>
      <c r="H193" s="210"/>
      <c r="I193" s="210"/>
      <c r="J193" s="210"/>
      <c r="K193" s="210"/>
      <c r="L193" s="210"/>
      <c r="M193" s="210"/>
      <c r="N193" s="212"/>
    </row>
    <row r="194" spans="1:14" ht="12.75" customHeight="1" x14ac:dyDescent="0.2">
      <c r="A194" s="198" t="s">
        <v>86</v>
      </c>
      <c r="B194" s="209">
        <v>865</v>
      </c>
      <c r="C194" s="209">
        <v>910</v>
      </c>
      <c r="D194" s="209">
        <v>900</v>
      </c>
      <c r="E194" s="209">
        <v>995</v>
      </c>
      <c r="F194" s="209">
        <v>660</v>
      </c>
      <c r="G194" s="209">
        <v>660</v>
      </c>
      <c r="H194" s="209"/>
      <c r="I194" s="209"/>
      <c r="J194" s="209"/>
      <c r="K194" s="209"/>
      <c r="L194" s="209">
        <v>0</v>
      </c>
      <c r="M194" s="209"/>
      <c r="N194" s="211">
        <f t="shared" si="10"/>
        <v>4990</v>
      </c>
    </row>
    <row r="195" spans="1:14" ht="12.75" customHeight="1" thickBot="1" x14ac:dyDescent="0.25">
      <c r="A195" s="199"/>
      <c r="B195" s="210"/>
      <c r="C195" s="210"/>
      <c r="D195" s="210"/>
      <c r="E195" s="210"/>
      <c r="F195" s="210"/>
      <c r="G195" s="210"/>
      <c r="H195" s="210"/>
      <c r="I195" s="210"/>
      <c r="J195" s="210"/>
      <c r="K195" s="210"/>
      <c r="L195" s="210"/>
      <c r="M195" s="210"/>
      <c r="N195" s="212"/>
    </row>
    <row r="196" spans="1:14" ht="12.75" customHeight="1" x14ac:dyDescent="0.2">
      <c r="A196" s="198" t="s">
        <v>89</v>
      </c>
      <c r="B196" s="209">
        <v>17906</v>
      </c>
      <c r="C196" s="209">
        <v>15958</v>
      </c>
      <c r="D196" s="209">
        <v>29429</v>
      </c>
      <c r="E196" s="209">
        <v>22927</v>
      </c>
      <c r="F196" s="209">
        <v>13260</v>
      </c>
      <c r="G196" s="209">
        <v>15881</v>
      </c>
      <c r="H196" s="209">
        <v>29799</v>
      </c>
      <c r="I196" s="209">
        <v>32379</v>
      </c>
      <c r="J196" s="209">
        <v>32510</v>
      </c>
      <c r="K196" s="209">
        <v>22878</v>
      </c>
      <c r="L196" s="209">
        <v>16712</v>
      </c>
      <c r="M196" s="209">
        <v>8249</v>
      </c>
      <c r="N196" s="211">
        <f>SUM(B196:M196)</f>
        <v>257888</v>
      </c>
    </row>
    <row r="197" spans="1:14" ht="12.75" customHeight="1" thickBot="1" x14ac:dyDescent="0.25">
      <c r="A197" s="199"/>
      <c r="B197" s="210"/>
      <c r="C197" s="210"/>
      <c r="D197" s="210"/>
      <c r="E197" s="210"/>
      <c r="F197" s="210"/>
      <c r="G197" s="210"/>
      <c r="H197" s="210"/>
      <c r="I197" s="210"/>
      <c r="J197" s="210"/>
      <c r="K197" s="210"/>
      <c r="L197" s="210"/>
      <c r="M197" s="210"/>
      <c r="N197" s="212"/>
    </row>
    <row r="198" spans="1:14" ht="12.75" customHeight="1" x14ac:dyDescent="0.2">
      <c r="A198" s="205" t="s">
        <v>13</v>
      </c>
      <c r="B198" s="194">
        <f t="shared" ref="B198:M198" si="11">SUM(B182:B196)</f>
        <v>100364</v>
      </c>
      <c r="C198" s="194">
        <f t="shared" si="11"/>
        <v>83592</v>
      </c>
      <c r="D198" s="194">
        <f t="shared" si="11"/>
        <v>113159</v>
      </c>
      <c r="E198" s="194">
        <f t="shared" si="11"/>
        <v>105060</v>
      </c>
      <c r="F198" s="194">
        <f t="shared" si="11"/>
        <v>135287</v>
      </c>
      <c r="G198" s="194">
        <f t="shared" si="11"/>
        <v>136014</v>
      </c>
      <c r="H198" s="194">
        <f t="shared" si="11"/>
        <v>125478</v>
      </c>
      <c r="I198" s="194">
        <f t="shared" si="11"/>
        <v>131729</v>
      </c>
      <c r="J198" s="194">
        <f t="shared" si="11"/>
        <v>128469</v>
      </c>
      <c r="K198" s="194">
        <f t="shared" si="11"/>
        <v>101235</v>
      </c>
      <c r="L198" s="194">
        <f t="shared" si="11"/>
        <v>94788</v>
      </c>
      <c r="M198" s="194">
        <f t="shared" si="11"/>
        <v>83499</v>
      </c>
      <c r="N198" s="194">
        <f>SUM(B198:M198)</f>
        <v>1338674</v>
      </c>
    </row>
    <row r="199" spans="1:14" ht="12.75" customHeight="1" thickBot="1" x14ac:dyDescent="0.25">
      <c r="A199" s="206"/>
      <c r="B199" s="195"/>
      <c r="C199" s="195"/>
      <c r="D199" s="195"/>
      <c r="E199" s="195"/>
      <c r="F199" s="195"/>
      <c r="G199" s="195"/>
      <c r="H199" s="195"/>
      <c r="I199" s="195"/>
      <c r="J199" s="195"/>
      <c r="K199" s="195"/>
      <c r="L199" s="195"/>
      <c r="M199" s="195"/>
      <c r="N199" s="195"/>
    </row>
    <row r="200" spans="1:14" ht="12.75" customHeight="1" x14ac:dyDescent="0.2">
      <c r="A200" s="213" t="s">
        <v>185</v>
      </c>
      <c r="B200" s="213"/>
      <c r="C200" s="213"/>
      <c r="D200" s="213"/>
      <c r="E200" s="213"/>
      <c r="F200" s="213"/>
      <c r="G200" s="213"/>
      <c r="H200" s="213"/>
      <c r="I200" s="213"/>
      <c r="J200" s="213"/>
      <c r="K200" s="213"/>
      <c r="L200" s="213"/>
      <c r="M200" s="213"/>
      <c r="N200" s="213"/>
    </row>
    <row r="204" spans="1:14" s="10" customFormat="1" ht="24.95" customHeight="1" x14ac:dyDescent="0.2">
      <c r="A204" s="204" t="s">
        <v>194</v>
      </c>
      <c r="B204" s="204"/>
      <c r="C204" s="204"/>
      <c r="D204" s="204"/>
      <c r="E204" s="204"/>
      <c r="F204" s="204"/>
      <c r="G204" s="204"/>
      <c r="H204" s="204"/>
      <c r="I204" s="204"/>
      <c r="J204" s="204"/>
      <c r="K204" s="204"/>
      <c r="L204" s="204"/>
      <c r="M204" s="204"/>
      <c r="N204" s="204"/>
    </row>
    <row r="205" spans="1:14" ht="12.75" customHeight="1" thickBot="1" x14ac:dyDescent="0.25"/>
    <row r="206" spans="1:14" ht="12.75" customHeight="1" x14ac:dyDescent="0.2">
      <c r="A206" s="198"/>
      <c r="B206" s="198" t="s">
        <v>1</v>
      </c>
      <c r="C206" s="198" t="s">
        <v>2</v>
      </c>
      <c r="D206" s="198" t="s">
        <v>3</v>
      </c>
      <c r="E206" s="198" t="s">
        <v>4</v>
      </c>
      <c r="F206" s="198" t="s">
        <v>5</v>
      </c>
      <c r="G206" s="198" t="s">
        <v>6</v>
      </c>
      <c r="H206" s="198" t="s">
        <v>7</v>
      </c>
      <c r="I206" s="198" t="s">
        <v>8</v>
      </c>
      <c r="J206" s="198" t="s">
        <v>9</v>
      </c>
      <c r="K206" s="198" t="s">
        <v>10</v>
      </c>
      <c r="L206" s="198" t="s">
        <v>11</v>
      </c>
      <c r="M206" s="198" t="s">
        <v>12</v>
      </c>
      <c r="N206" s="196" t="s">
        <v>13</v>
      </c>
    </row>
    <row r="207" spans="1:14" ht="12.75" customHeight="1" thickBot="1" x14ac:dyDescent="0.25">
      <c r="A207" s="199"/>
      <c r="B207" s="199"/>
      <c r="C207" s="199"/>
      <c r="D207" s="199"/>
      <c r="E207" s="199"/>
      <c r="F207" s="199"/>
      <c r="G207" s="199"/>
      <c r="H207" s="199"/>
      <c r="I207" s="199"/>
      <c r="J207" s="199"/>
      <c r="K207" s="199"/>
      <c r="L207" s="199"/>
      <c r="M207" s="199"/>
      <c r="N207" s="197"/>
    </row>
    <row r="208" spans="1:14" ht="12.75" customHeight="1" x14ac:dyDescent="0.2">
      <c r="A208" s="205" t="s">
        <v>13</v>
      </c>
      <c r="B208" s="194">
        <v>562</v>
      </c>
      <c r="C208" s="194">
        <v>532</v>
      </c>
      <c r="D208" s="194">
        <v>565</v>
      </c>
      <c r="E208" s="194">
        <v>615</v>
      </c>
      <c r="F208" s="194">
        <v>1555</v>
      </c>
      <c r="G208" s="194">
        <v>1387</v>
      </c>
      <c r="H208" s="194">
        <v>1751</v>
      </c>
      <c r="I208" s="194">
        <v>1295</v>
      </c>
      <c r="J208" s="194">
        <v>1363</v>
      </c>
      <c r="K208" s="194">
        <v>813</v>
      </c>
      <c r="L208" s="194">
        <v>1082</v>
      </c>
      <c r="M208" s="194">
        <v>440</v>
      </c>
      <c r="N208" s="194">
        <f>SUM(B208:M208)</f>
        <v>11960</v>
      </c>
    </row>
    <row r="209" spans="1:14" ht="12.75" customHeight="1" thickBot="1" x14ac:dyDescent="0.25">
      <c r="A209" s="206"/>
      <c r="B209" s="195"/>
      <c r="C209" s="195"/>
      <c r="D209" s="195"/>
      <c r="E209" s="195"/>
      <c r="F209" s="195"/>
      <c r="G209" s="195"/>
      <c r="H209" s="195"/>
      <c r="I209" s="195"/>
      <c r="J209" s="195"/>
      <c r="K209" s="195"/>
      <c r="L209" s="195"/>
      <c r="M209" s="195"/>
      <c r="N209" s="195"/>
    </row>
  </sheetData>
  <mergeCells count="1164">
    <mergeCell ref="J47:J48"/>
    <mergeCell ref="K47:K48"/>
    <mergeCell ref="L47:L48"/>
    <mergeCell ref="M47:M48"/>
    <mergeCell ref="F47:F48"/>
    <mergeCell ref="G47:G48"/>
    <mergeCell ref="I47:I48"/>
    <mergeCell ref="G45:G46"/>
    <mergeCell ref="H45:H46"/>
    <mergeCell ref="I45:I46"/>
    <mergeCell ref="J45:J46"/>
    <mergeCell ref="J43:J44"/>
    <mergeCell ref="N43:N44"/>
    <mergeCell ref="B45:B46"/>
    <mergeCell ref="C45:C46"/>
    <mergeCell ref="D45:D46"/>
    <mergeCell ref="E45:E46"/>
    <mergeCell ref="F45:F46"/>
    <mergeCell ref="M43:M44"/>
    <mergeCell ref="F43:F44"/>
    <mergeCell ref="G43:G44"/>
    <mergeCell ref="H43:H44"/>
    <mergeCell ref="B47:B48"/>
    <mergeCell ref="C47:C48"/>
    <mergeCell ref="D47:D48"/>
    <mergeCell ref="E47:E48"/>
    <mergeCell ref="N47:N48"/>
    <mergeCell ref="K45:K46"/>
    <mergeCell ref="L45:L46"/>
    <mergeCell ref="M45:M46"/>
    <mergeCell ref="N45:N46"/>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L43:L44"/>
    <mergeCell ref="K43:K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N21:N22"/>
    <mergeCell ref="N19:N20"/>
    <mergeCell ref="B21:B22"/>
    <mergeCell ref="C21:C22"/>
    <mergeCell ref="D21:D22"/>
    <mergeCell ref="E21:E22"/>
    <mergeCell ref="F21:F22"/>
    <mergeCell ref="G21:G22"/>
    <mergeCell ref="H21:H22"/>
    <mergeCell ref="D19:D20"/>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B17:B18"/>
    <mergeCell ref="C17:C18"/>
    <mergeCell ref="D17:D18"/>
    <mergeCell ref="E17:E18"/>
    <mergeCell ref="F17:F18"/>
    <mergeCell ref="G17:G18"/>
    <mergeCell ref="H17:H18"/>
    <mergeCell ref="B19:B20"/>
    <mergeCell ref="C19:C20"/>
    <mergeCell ref="E19:E20"/>
    <mergeCell ref="K17:K18"/>
    <mergeCell ref="L17:L18"/>
    <mergeCell ref="I17:I18"/>
    <mergeCell ref="J17:J18"/>
    <mergeCell ref="J19:J20"/>
    <mergeCell ref="K19:K20"/>
    <mergeCell ref="L19:L20"/>
    <mergeCell ref="F19:F20"/>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N96:N97"/>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M66:M67"/>
    <mergeCell ref="N66:N67"/>
    <mergeCell ref="N64:N65"/>
    <mergeCell ref="B66:B67"/>
    <mergeCell ref="C66:C67"/>
    <mergeCell ref="D66:D67"/>
    <mergeCell ref="E66:E67"/>
    <mergeCell ref="F66:F67"/>
    <mergeCell ref="G66:G67"/>
    <mergeCell ref="H66:H67"/>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E62:E63"/>
    <mergeCell ref="F62:F63"/>
    <mergeCell ref="G62:G63"/>
    <mergeCell ref="H62:H63"/>
    <mergeCell ref="B64:B65"/>
    <mergeCell ref="C64:C65"/>
    <mergeCell ref="D64:D65"/>
    <mergeCell ref="E64:E65"/>
    <mergeCell ref="K62:K63"/>
    <mergeCell ref="L62:L63"/>
    <mergeCell ref="I62:I63"/>
    <mergeCell ref="J62:J63"/>
    <mergeCell ref="J64:J65"/>
    <mergeCell ref="K64:K65"/>
    <mergeCell ref="L64:L65"/>
    <mergeCell ref="M64:M65"/>
    <mergeCell ref="F64:F65"/>
    <mergeCell ref="G64:G65"/>
    <mergeCell ref="H64:H65"/>
    <mergeCell ref="I64:I65"/>
    <mergeCell ref="M58:M59"/>
    <mergeCell ref="N58:N59"/>
    <mergeCell ref="N125:N126"/>
    <mergeCell ref="B58:B59"/>
    <mergeCell ref="C58:C59"/>
    <mergeCell ref="D58:D59"/>
    <mergeCell ref="E58:E59"/>
    <mergeCell ref="F58:F59"/>
    <mergeCell ref="G58:G59"/>
    <mergeCell ref="H58:H59"/>
    <mergeCell ref="B60:B61"/>
    <mergeCell ref="C60:C61"/>
    <mergeCell ref="D60:D61"/>
    <mergeCell ref="E60:E61"/>
    <mergeCell ref="K58:K59"/>
    <mergeCell ref="L58:L59"/>
    <mergeCell ref="I58:I59"/>
    <mergeCell ref="J58:J59"/>
    <mergeCell ref="J60:J61"/>
    <mergeCell ref="K60:K61"/>
    <mergeCell ref="L60:L61"/>
    <mergeCell ref="M60:M61"/>
    <mergeCell ref="F60:F61"/>
    <mergeCell ref="G60:G61"/>
    <mergeCell ref="H60:H61"/>
    <mergeCell ref="I60:I61"/>
    <mergeCell ref="M62:M63"/>
    <mergeCell ref="N62:N63"/>
    <mergeCell ref="N60:N61"/>
    <mergeCell ref="B62:B63"/>
    <mergeCell ref="C62:C63"/>
    <mergeCell ref="D62:D63"/>
    <mergeCell ref="M123:M124"/>
    <mergeCell ref="N123:N124"/>
    <mergeCell ref="N121:N122"/>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119:M120"/>
    <mergeCell ref="N119:N120"/>
    <mergeCell ref="N117:N118"/>
    <mergeCell ref="B119:B120"/>
    <mergeCell ref="C119:C120"/>
    <mergeCell ref="D119:D120"/>
    <mergeCell ref="E119:E120"/>
    <mergeCell ref="F119:F120"/>
    <mergeCell ref="G119:G120"/>
    <mergeCell ref="H119:H120"/>
    <mergeCell ref="B121:B122"/>
    <mergeCell ref="C121:C122"/>
    <mergeCell ref="D121:D122"/>
    <mergeCell ref="E121:E122"/>
    <mergeCell ref="K119:K120"/>
    <mergeCell ref="L119:L120"/>
    <mergeCell ref="I119:I120"/>
    <mergeCell ref="J119:J120"/>
    <mergeCell ref="J121:J122"/>
    <mergeCell ref="K121:K122"/>
    <mergeCell ref="L121:L122"/>
    <mergeCell ref="M121:M122"/>
    <mergeCell ref="F121:F122"/>
    <mergeCell ref="G121:G122"/>
    <mergeCell ref="H121:H122"/>
    <mergeCell ref="I121:I122"/>
    <mergeCell ref="M115:M116"/>
    <mergeCell ref="N115:N116"/>
    <mergeCell ref="N113:N114"/>
    <mergeCell ref="B115:B116"/>
    <mergeCell ref="C115:C116"/>
    <mergeCell ref="D115:D116"/>
    <mergeCell ref="E115:E116"/>
    <mergeCell ref="F115:F116"/>
    <mergeCell ref="G115:G116"/>
    <mergeCell ref="H115:H116"/>
    <mergeCell ref="B117:B118"/>
    <mergeCell ref="C117:C118"/>
    <mergeCell ref="D117:D118"/>
    <mergeCell ref="E117:E118"/>
    <mergeCell ref="K115:K116"/>
    <mergeCell ref="L115:L116"/>
    <mergeCell ref="I115:I116"/>
    <mergeCell ref="J115:J116"/>
    <mergeCell ref="J117:J118"/>
    <mergeCell ref="K117:K118"/>
    <mergeCell ref="L117:L118"/>
    <mergeCell ref="M117:M118"/>
    <mergeCell ref="F117:F118"/>
    <mergeCell ref="G117:G118"/>
    <mergeCell ref="H117:H118"/>
    <mergeCell ref="I117:I118"/>
    <mergeCell ref="L109:L110"/>
    <mergeCell ref="M109:M110"/>
    <mergeCell ref="F109:F110"/>
    <mergeCell ref="G109:G110"/>
    <mergeCell ref="H109:H110"/>
    <mergeCell ref="I109:I110"/>
    <mergeCell ref="M111:M112"/>
    <mergeCell ref="N111:N112"/>
    <mergeCell ref="N109:N110"/>
    <mergeCell ref="B111:B112"/>
    <mergeCell ref="C111:C112"/>
    <mergeCell ref="D111:D112"/>
    <mergeCell ref="E111:E112"/>
    <mergeCell ref="F111:F112"/>
    <mergeCell ref="G111:G112"/>
    <mergeCell ref="H111:H112"/>
    <mergeCell ref="B113:B114"/>
    <mergeCell ref="C113:C114"/>
    <mergeCell ref="D113:D114"/>
    <mergeCell ref="E113:E114"/>
    <mergeCell ref="K111:K112"/>
    <mergeCell ref="L111:L112"/>
    <mergeCell ref="I111:I112"/>
    <mergeCell ref="J111:J112"/>
    <mergeCell ref="J113:J114"/>
    <mergeCell ref="K113:K114"/>
    <mergeCell ref="L113:L114"/>
    <mergeCell ref="M113:M114"/>
    <mergeCell ref="F113:F114"/>
    <mergeCell ref="G113:G114"/>
    <mergeCell ref="H113:H114"/>
    <mergeCell ref="I113:I114"/>
    <mergeCell ref="N140:N141"/>
    <mergeCell ref="M144:M145"/>
    <mergeCell ref="N144:N145"/>
    <mergeCell ref="N142:N143"/>
    <mergeCell ref="B144:B145"/>
    <mergeCell ref="C144:C145"/>
    <mergeCell ref="D144:D145"/>
    <mergeCell ref="E144:E145"/>
    <mergeCell ref="F144:F145"/>
    <mergeCell ref="G144:G145"/>
    <mergeCell ref="H144:H145"/>
    <mergeCell ref="B146:B147"/>
    <mergeCell ref="C146:C147"/>
    <mergeCell ref="D146:D147"/>
    <mergeCell ref="E146:E147"/>
    <mergeCell ref="K144:K145"/>
    <mergeCell ref="L144:L145"/>
    <mergeCell ref="I144:I145"/>
    <mergeCell ref="J144:J145"/>
    <mergeCell ref="J146:J147"/>
    <mergeCell ref="K146:K147"/>
    <mergeCell ref="L146:L147"/>
    <mergeCell ref="M146:M147"/>
    <mergeCell ref="F146:F147"/>
    <mergeCell ref="G146:G147"/>
    <mergeCell ref="H146:H147"/>
    <mergeCell ref="I146:I147"/>
    <mergeCell ref="N146:N147"/>
    <mergeCell ref="F140:F141"/>
    <mergeCell ref="G140:G141"/>
    <mergeCell ref="H140:H141"/>
    <mergeCell ref="I140:I141"/>
    <mergeCell ref="L140:L141"/>
    <mergeCell ref="B142:B143"/>
    <mergeCell ref="C142:C143"/>
    <mergeCell ref="D142:D143"/>
    <mergeCell ref="E142:E143"/>
    <mergeCell ref="F142:F143"/>
    <mergeCell ref="G142:G143"/>
    <mergeCell ref="J142:J143"/>
    <mergeCell ref="K142:K143"/>
    <mergeCell ref="L142:L143"/>
    <mergeCell ref="M142:M143"/>
    <mergeCell ref="M140:M141"/>
    <mergeCell ref="G171:G172"/>
    <mergeCell ref="H171:H172"/>
    <mergeCell ref="I171:I172"/>
    <mergeCell ref="J171:J172"/>
    <mergeCell ref="J169:J170"/>
    <mergeCell ref="K171:K172"/>
    <mergeCell ref="L171:L172"/>
    <mergeCell ref="M171:M172"/>
    <mergeCell ref="B167:B168"/>
    <mergeCell ref="C167:C168"/>
    <mergeCell ref="D167:D168"/>
    <mergeCell ref="E167:E168"/>
    <mergeCell ref="F167:F168"/>
    <mergeCell ref="G167:G168"/>
    <mergeCell ref="H167:H168"/>
    <mergeCell ref="B169:B170"/>
    <mergeCell ref="C169:C170"/>
    <mergeCell ref="D169:D170"/>
    <mergeCell ref="E169:E170"/>
    <mergeCell ref="K167:K168"/>
    <mergeCell ref="N171:N172"/>
    <mergeCell ref="N169:N170"/>
    <mergeCell ref="B171:B172"/>
    <mergeCell ref="C171:C172"/>
    <mergeCell ref="D171:D172"/>
    <mergeCell ref="E171:E172"/>
    <mergeCell ref="F171:F172"/>
    <mergeCell ref="F136:F137"/>
    <mergeCell ref="G136:G137"/>
    <mergeCell ref="H136:H137"/>
    <mergeCell ref="I136:I137"/>
    <mergeCell ref="B136:B137"/>
    <mergeCell ref="C136:C137"/>
    <mergeCell ref="D136:D137"/>
    <mergeCell ref="E136:E137"/>
    <mergeCell ref="L136:L137"/>
    <mergeCell ref="M136:M137"/>
    <mergeCell ref="N136:N137"/>
    <mergeCell ref="B138:B139"/>
    <mergeCell ref="C138:C139"/>
    <mergeCell ref="D138:D139"/>
    <mergeCell ref="E138:E139"/>
    <mergeCell ref="F138:F139"/>
    <mergeCell ref="G138:G139"/>
    <mergeCell ref="M165:M166"/>
    <mergeCell ref="F165:F166"/>
    <mergeCell ref="G165:G166"/>
    <mergeCell ref="H165:H166"/>
    <mergeCell ref="I165:I166"/>
    <mergeCell ref="M167:M168"/>
    <mergeCell ref="N167:N168"/>
    <mergeCell ref="N165:N166"/>
    <mergeCell ref="L167:L168"/>
    <mergeCell ref="I167:I168"/>
    <mergeCell ref="J167:J168"/>
    <mergeCell ref="L169:L170"/>
    <mergeCell ref="K169:K170"/>
    <mergeCell ref="M169:M170"/>
    <mergeCell ref="F169:F170"/>
    <mergeCell ref="G169:G170"/>
    <mergeCell ref="H169:H170"/>
    <mergeCell ref="I169:I170"/>
    <mergeCell ref="B163:B164"/>
    <mergeCell ref="C163:C164"/>
    <mergeCell ref="D163:D164"/>
    <mergeCell ref="E163:E164"/>
    <mergeCell ref="F163:F164"/>
    <mergeCell ref="G163:G164"/>
    <mergeCell ref="H163:H164"/>
    <mergeCell ref="B165:B166"/>
    <mergeCell ref="C165:C166"/>
    <mergeCell ref="D165:D166"/>
    <mergeCell ref="E165:E166"/>
    <mergeCell ref="K163:K164"/>
    <mergeCell ref="L163:L164"/>
    <mergeCell ref="I163:I164"/>
    <mergeCell ref="J163:J164"/>
    <mergeCell ref="J165:J166"/>
    <mergeCell ref="K165:K166"/>
    <mergeCell ref="L165:L166"/>
    <mergeCell ref="D161:D162"/>
    <mergeCell ref="E161:E162"/>
    <mergeCell ref="K159:K160"/>
    <mergeCell ref="L159:L160"/>
    <mergeCell ref="H159:H160"/>
    <mergeCell ref="I159:I160"/>
    <mergeCell ref="J161:J162"/>
    <mergeCell ref="K161:K162"/>
    <mergeCell ref="L161:L162"/>
    <mergeCell ref="M161:M162"/>
    <mergeCell ref="F161:F162"/>
    <mergeCell ref="G161:G162"/>
    <mergeCell ref="H161:H162"/>
    <mergeCell ref="I161:I162"/>
    <mergeCell ref="M163:M164"/>
    <mergeCell ref="N163:N164"/>
    <mergeCell ref="N161:N162"/>
    <mergeCell ref="M192:M193"/>
    <mergeCell ref="F192:F193"/>
    <mergeCell ref="G192:G193"/>
    <mergeCell ref="H192:H193"/>
    <mergeCell ref="I192:I193"/>
    <mergeCell ref="M194:M195"/>
    <mergeCell ref="N194:N195"/>
    <mergeCell ref="N192:N193"/>
    <mergeCell ref="B194:B195"/>
    <mergeCell ref="C194:C195"/>
    <mergeCell ref="D194:D195"/>
    <mergeCell ref="E194:E195"/>
    <mergeCell ref="F194:F195"/>
    <mergeCell ref="G194:G195"/>
    <mergeCell ref="H194:H195"/>
    <mergeCell ref="B196:B197"/>
    <mergeCell ref="C196:C197"/>
    <mergeCell ref="D196:D197"/>
    <mergeCell ref="E196:E197"/>
    <mergeCell ref="K194:K195"/>
    <mergeCell ref="L194:L195"/>
    <mergeCell ref="I194:I195"/>
    <mergeCell ref="J194:J195"/>
    <mergeCell ref="J196:J197"/>
    <mergeCell ref="K196:K197"/>
    <mergeCell ref="L196:L197"/>
    <mergeCell ref="M196:M197"/>
    <mergeCell ref="F196:F197"/>
    <mergeCell ref="G196:G197"/>
    <mergeCell ref="H196:H197"/>
    <mergeCell ref="I196:I197"/>
    <mergeCell ref="N196:N197"/>
    <mergeCell ref="B190:B191"/>
    <mergeCell ref="C190:C191"/>
    <mergeCell ref="D190:D191"/>
    <mergeCell ref="E190:E191"/>
    <mergeCell ref="F190:F191"/>
    <mergeCell ref="G190:G191"/>
    <mergeCell ref="H190:H191"/>
    <mergeCell ref="B192:B193"/>
    <mergeCell ref="C192:C193"/>
    <mergeCell ref="D192:D193"/>
    <mergeCell ref="E192:E193"/>
    <mergeCell ref="K190:K191"/>
    <mergeCell ref="L190:L191"/>
    <mergeCell ref="I190:I191"/>
    <mergeCell ref="J190:J191"/>
    <mergeCell ref="J192:J193"/>
    <mergeCell ref="K192:K193"/>
    <mergeCell ref="L192:L193"/>
    <mergeCell ref="C188:C189"/>
    <mergeCell ref="D188:D189"/>
    <mergeCell ref="E188:E189"/>
    <mergeCell ref="K186:K187"/>
    <mergeCell ref="L186:L187"/>
    <mergeCell ref="I186:I187"/>
    <mergeCell ref="J186:J187"/>
    <mergeCell ref="J188:J189"/>
    <mergeCell ref="K188:K189"/>
    <mergeCell ref="L188:L189"/>
    <mergeCell ref="M188:M189"/>
    <mergeCell ref="F188:F189"/>
    <mergeCell ref="G188:G189"/>
    <mergeCell ref="H188:H189"/>
    <mergeCell ref="I188:I189"/>
    <mergeCell ref="M190:M191"/>
    <mergeCell ref="N190:N191"/>
    <mergeCell ref="N188:N189"/>
    <mergeCell ref="A17:A18"/>
    <mergeCell ref="A19:A20"/>
    <mergeCell ref="A21:A22"/>
    <mergeCell ref="A23:A24"/>
    <mergeCell ref="A41:A42"/>
    <mergeCell ref="A43:A44"/>
    <mergeCell ref="A33:A34"/>
    <mergeCell ref="A35:A36"/>
    <mergeCell ref="A37:A38"/>
    <mergeCell ref="A39:A40"/>
    <mergeCell ref="M182:M183"/>
    <mergeCell ref="G182:G183"/>
    <mergeCell ref="H182:H183"/>
    <mergeCell ref="I182:I183"/>
    <mergeCell ref="J182:J183"/>
    <mergeCell ref="K182:K183"/>
    <mergeCell ref="L182:L183"/>
    <mergeCell ref="C182:C183"/>
    <mergeCell ref="D182:D183"/>
    <mergeCell ref="E182:E183"/>
    <mergeCell ref="F182:F183"/>
    <mergeCell ref="B157:B158"/>
    <mergeCell ref="C157:C158"/>
    <mergeCell ref="D157:D158"/>
    <mergeCell ref="E157:E158"/>
    <mergeCell ref="F157:F158"/>
    <mergeCell ref="D159:D160"/>
    <mergeCell ref="E159:E160"/>
    <mergeCell ref="F159:F160"/>
    <mergeCell ref="G159:G160"/>
    <mergeCell ref="B161:B162"/>
    <mergeCell ref="C161:C162"/>
    <mergeCell ref="A80:A81"/>
    <mergeCell ref="A123:A124"/>
    <mergeCell ref="A125:A126"/>
    <mergeCell ref="A90:A91"/>
    <mergeCell ref="A92:A93"/>
    <mergeCell ref="A94:A95"/>
    <mergeCell ref="A96:A97"/>
    <mergeCell ref="A82:A83"/>
    <mergeCell ref="A84:A85"/>
    <mergeCell ref="A86:A87"/>
    <mergeCell ref="A88:A89"/>
    <mergeCell ref="A105:A106"/>
    <mergeCell ref="A25:A26"/>
    <mergeCell ref="A27:A28"/>
    <mergeCell ref="A29:A30"/>
    <mergeCell ref="A31:A32"/>
    <mergeCell ref="A45:A46"/>
    <mergeCell ref="A47:A48"/>
    <mergeCell ref="A54:N54"/>
    <mergeCell ref="A103:N103"/>
    <mergeCell ref="D49:D50"/>
    <mergeCell ref="E49:E50"/>
    <mergeCell ref="F49:F50"/>
    <mergeCell ref="I49:I50"/>
    <mergeCell ref="J49:J50"/>
    <mergeCell ref="K49:K50"/>
    <mergeCell ref="L49:L50"/>
    <mergeCell ref="K105:K106"/>
    <mergeCell ref="L105:L106"/>
    <mergeCell ref="C109:C110"/>
    <mergeCell ref="D109:D110"/>
    <mergeCell ref="E109:E110"/>
    <mergeCell ref="A2:N2"/>
    <mergeCell ref="A4:D4"/>
    <mergeCell ref="A5:D5"/>
    <mergeCell ref="A6:D6"/>
    <mergeCell ref="M208:M209"/>
    <mergeCell ref="N208:N209"/>
    <mergeCell ref="A204:N204"/>
    <mergeCell ref="A178:N178"/>
    <mergeCell ref="A188:A189"/>
    <mergeCell ref="A190:A191"/>
    <mergeCell ref="A13:N13"/>
    <mergeCell ref="A182:A183"/>
    <mergeCell ref="A184:A185"/>
    <mergeCell ref="A186:A187"/>
    <mergeCell ref="A157:A158"/>
    <mergeCell ref="A159:A160"/>
    <mergeCell ref="A161:A162"/>
    <mergeCell ref="A163:A164"/>
    <mergeCell ref="A165:A166"/>
    <mergeCell ref="A167:A168"/>
    <mergeCell ref="A169:A170"/>
    <mergeCell ref="A171:A172"/>
    <mergeCell ref="A136:A137"/>
    <mergeCell ref="A138:A139"/>
    <mergeCell ref="A140:A141"/>
    <mergeCell ref="A142:A143"/>
    <mergeCell ref="A144:A145"/>
    <mergeCell ref="A146:A147"/>
    <mergeCell ref="A153:N153"/>
    <mergeCell ref="M148:M149"/>
    <mergeCell ref="A70:A71"/>
    <mergeCell ref="A72:A73"/>
    <mergeCell ref="K208:K209"/>
    <mergeCell ref="L208:L209"/>
    <mergeCell ref="M198:M199"/>
    <mergeCell ref="N198:N199"/>
    <mergeCell ref="A208:A209"/>
    <mergeCell ref="B208:B209"/>
    <mergeCell ref="C208:C209"/>
    <mergeCell ref="D208:D209"/>
    <mergeCell ref="E208:E209"/>
    <mergeCell ref="F208:F209"/>
    <mergeCell ref="A192:A193"/>
    <mergeCell ref="A194:A195"/>
    <mergeCell ref="A196:A197"/>
    <mergeCell ref="B182:B183"/>
    <mergeCell ref="I208:I209"/>
    <mergeCell ref="J208:J209"/>
    <mergeCell ref="G208:G209"/>
    <mergeCell ref="H208:H209"/>
    <mergeCell ref="I198:I199"/>
    <mergeCell ref="J198:J199"/>
    <mergeCell ref="N182:N183"/>
    <mergeCell ref="B184:B185"/>
    <mergeCell ref="C184:C185"/>
    <mergeCell ref="D184:D185"/>
    <mergeCell ref="E184:E185"/>
    <mergeCell ref="J184:J185"/>
    <mergeCell ref="K184:K185"/>
    <mergeCell ref="L184:L185"/>
    <mergeCell ref="M184:M185"/>
    <mergeCell ref="F184:F185"/>
    <mergeCell ref="G184:G185"/>
    <mergeCell ref="H184:H185"/>
    <mergeCell ref="G198:G199"/>
    <mergeCell ref="H198:H199"/>
    <mergeCell ref="N148:N149"/>
    <mergeCell ref="A173:A174"/>
    <mergeCell ref="B173:B174"/>
    <mergeCell ref="C173:C174"/>
    <mergeCell ref="D173:D174"/>
    <mergeCell ref="E173:E174"/>
    <mergeCell ref="F173:F174"/>
    <mergeCell ref="G173:G174"/>
    <mergeCell ref="K198:K199"/>
    <mergeCell ref="L198:L199"/>
    <mergeCell ref="M173:M174"/>
    <mergeCell ref="N173:N174"/>
    <mergeCell ref="A198:A199"/>
    <mergeCell ref="B198:B199"/>
    <mergeCell ref="C198:C199"/>
    <mergeCell ref="D198:D199"/>
    <mergeCell ref="E198:E199"/>
    <mergeCell ref="F198:F199"/>
    <mergeCell ref="I184:I185"/>
    <mergeCell ref="M186:M187"/>
    <mergeCell ref="N186:N187"/>
    <mergeCell ref="N184:N185"/>
    <mergeCell ref="B186:B187"/>
    <mergeCell ref="C186:C187"/>
    <mergeCell ref="D186:D187"/>
    <mergeCell ref="E186:E187"/>
    <mergeCell ref="F186:F187"/>
    <mergeCell ref="G186:G187"/>
    <mergeCell ref="H186:H187"/>
    <mergeCell ref="B188:B189"/>
    <mergeCell ref="J98:J99"/>
    <mergeCell ref="K98:K99"/>
    <mergeCell ref="L98:L99"/>
    <mergeCell ref="I127:I128"/>
    <mergeCell ref="M98:M99"/>
    <mergeCell ref="N98:N99"/>
    <mergeCell ref="N127:N128"/>
    <mergeCell ref="A127:A128"/>
    <mergeCell ref="B127:B128"/>
    <mergeCell ref="C127:C128"/>
    <mergeCell ref="D127:D128"/>
    <mergeCell ref="E127:E128"/>
    <mergeCell ref="F127:F128"/>
    <mergeCell ref="M127:M128"/>
    <mergeCell ref="J127:J128"/>
    <mergeCell ref="K127:K128"/>
    <mergeCell ref="L127:L128"/>
    <mergeCell ref="A111:A112"/>
    <mergeCell ref="A113:A114"/>
    <mergeCell ref="M107:M108"/>
    <mergeCell ref="N107:N108"/>
    <mergeCell ref="B107:B108"/>
    <mergeCell ref="C107:C108"/>
    <mergeCell ref="D107:D108"/>
    <mergeCell ref="E107:E108"/>
    <mergeCell ref="F107:F108"/>
    <mergeCell ref="G107:G108"/>
    <mergeCell ref="H107:H108"/>
    <mergeCell ref="B109:B110"/>
    <mergeCell ref="K107:K108"/>
    <mergeCell ref="L107:L108"/>
    <mergeCell ref="I107:I108"/>
    <mergeCell ref="M15:M16"/>
    <mergeCell ref="N15:N16"/>
    <mergeCell ref="M49:M50"/>
    <mergeCell ref="N49:N50"/>
    <mergeCell ref="M17:M18"/>
    <mergeCell ref="N17:N18"/>
    <mergeCell ref="M19:M20"/>
    <mergeCell ref="M21:M22"/>
    <mergeCell ref="A98:A99"/>
    <mergeCell ref="B98:B99"/>
    <mergeCell ref="C98:C99"/>
    <mergeCell ref="D98:D99"/>
    <mergeCell ref="E98:E99"/>
    <mergeCell ref="F98:F99"/>
    <mergeCell ref="G98:G99"/>
    <mergeCell ref="H98:H99"/>
    <mergeCell ref="A58:A59"/>
    <mergeCell ref="A60:A61"/>
    <mergeCell ref="A62:A63"/>
    <mergeCell ref="A64:A65"/>
    <mergeCell ref="A66:A67"/>
    <mergeCell ref="A68:A69"/>
    <mergeCell ref="A74:A75"/>
    <mergeCell ref="A76:A77"/>
    <mergeCell ref="A78:A79"/>
    <mergeCell ref="I56:I57"/>
    <mergeCell ref="J56:J57"/>
    <mergeCell ref="K56:K57"/>
    <mergeCell ref="L56:L57"/>
    <mergeCell ref="G56:G57"/>
    <mergeCell ref="H56:H57"/>
    <mergeCell ref="I98:I99"/>
    <mergeCell ref="L134:L135"/>
    <mergeCell ref="M105:M106"/>
    <mergeCell ref="N105:N106"/>
    <mergeCell ref="M56:M57"/>
    <mergeCell ref="N56:N57"/>
    <mergeCell ref="A15:A16"/>
    <mergeCell ref="B15:B16"/>
    <mergeCell ref="C15:C16"/>
    <mergeCell ref="D15:D16"/>
    <mergeCell ref="E15:E16"/>
    <mergeCell ref="F15:F16"/>
    <mergeCell ref="G15:G16"/>
    <mergeCell ref="H15:H16"/>
    <mergeCell ref="G49:G50"/>
    <mergeCell ref="H49:H50"/>
    <mergeCell ref="I15:I16"/>
    <mergeCell ref="J15:J16"/>
    <mergeCell ref="G19:G20"/>
    <mergeCell ref="H19:H20"/>
    <mergeCell ref="I19:I20"/>
    <mergeCell ref="H47:H48"/>
    <mergeCell ref="K15:K16"/>
    <mergeCell ref="L15:L16"/>
    <mergeCell ref="A49:A50"/>
    <mergeCell ref="B49:B50"/>
    <mergeCell ref="C49:C50"/>
    <mergeCell ref="A56:A57"/>
    <mergeCell ref="B56:B57"/>
    <mergeCell ref="C56:C57"/>
    <mergeCell ref="D56:D57"/>
    <mergeCell ref="E56:E57"/>
    <mergeCell ref="F56:F57"/>
    <mergeCell ref="K134:K135"/>
    <mergeCell ref="A115:A116"/>
    <mergeCell ref="A117:A118"/>
    <mergeCell ref="A119:A120"/>
    <mergeCell ref="A121:A122"/>
    <mergeCell ref="A107:A108"/>
    <mergeCell ref="A109:A110"/>
    <mergeCell ref="J148:J149"/>
    <mergeCell ref="K148:K149"/>
    <mergeCell ref="I138:I139"/>
    <mergeCell ref="J138:J139"/>
    <mergeCell ref="K138:K139"/>
    <mergeCell ref="H142:H143"/>
    <mergeCell ref="I142:I143"/>
    <mergeCell ref="B105:B106"/>
    <mergeCell ref="C105:C106"/>
    <mergeCell ref="D105:D106"/>
    <mergeCell ref="E105:E106"/>
    <mergeCell ref="F105:F106"/>
    <mergeCell ref="G105:G106"/>
    <mergeCell ref="H105:H106"/>
    <mergeCell ref="I134:I135"/>
    <mergeCell ref="I105:I106"/>
    <mergeCell ref="J105:J106"/>
    <mergeCell ref="G127:G128"/>
    <mergeCell ref="H127:H128"/>
    <mergeCell ref="J140:J141"/>
    <mergeCell ref="K140:K141"/>
    <mergeCell ref="J107:J108"/>
    <mergeCell ref="J109:J110"/>
    <mergeCell ref="K109:K110"/>
    <mergeCell ref="A132:N132"/>
    <mergeCell ref="M155:M156"/>
    <mergeCell ref="N155:N156"/>
    <mergeCell ref="A134:A135"/>
    <mergeCell ref="B134:B135"/>
    <mergeCell ref="C134:C135"/>
    <mergeCell ref="D134:D135"/>
    <mergeCell ref="E134:E135"/>
    <mergeCell ref="F134:F135"/>
    <mergeCell ref="G134:G135"/>
    <mergeCell ref="N134:N135"/>
    <mergeCell ref="H148:H149"/>
    <mergeCell ref="J136:J137"/>
    <mergeCell ref="K136:K137"/>
    <mergeCell ref="A148:A149"/>
    <mergeCell ref="B148:B149"/>
    <mergeCell ref="C148:C149"/>
    <mergeCell ref="D148:D149"/>
    <mergeCell ref="E148:E149"/>
    <mergeCell ref="F148:F149"/>
    <mergeCell ref="G148:G149"/>
    <mergeCell ref="I148:I149"/>
    <mergeCell ref="L148:L149"/>
    <mergeCell ref="H138:H139"/>
    <mergeCell ref="L138:L139"/>
    <mergeCell ref="M134:M135"/>
    <mergeCell ref="J134:J135"/>
    <mergeCell ref="M138:M139"/>
    <mergeCell ref="N138:N139"/>
    <mergeCell ref="B140:B141"/>
    <mergeCell ref="C140:C141"/>
    <mergeCell ref="D140:D141"/>
    <mergeCell ref="E140:E141"/>
    <mergeCell ref="L180:L181"/>
    <mergeCell ref="L155:L156"/>
    <mergeCell ref="J173:J174"/>
    <mergeCell ref="K173:K174"/>
    <mergeCell ref="L173:L174"/>
    <mergeCell ref="K157:K158"/>
    <mergeCell ref="L157:L158"/>
    <mergeCell ref="J159:J160"/>
    <mergeCell ref="M180:M181"/>
    <mergeCell ref="N180:N181"/>
    <mergeCell ref="A155:A156"/>
    <mergeCell ref="B155:B156"/>
    <mergeCell ref="C155:C156"/>
    <mergeCell ref="D155:D156"/>
    <mergeCell ref="E155:E156"/>
    <mergeCell ref="F155:F156"/>
    <mergeCell ref="G155:G156"/>
    <mergeCell ref="I173:I174"/>
    <mergeCell ref="J155:J156"/>
    <mergeCell ref="K155:K156"/>
    <mergeCell ref="H155:H156"/>
    <mergeCell ref="H173:H174"/>
    <mergeCell ref="G157:G158"/>
    <mergeCell ref="H157:H158"/>
    <mergeCell ref="I157:I158"/>
    <mergeCell ref="J157:J158"/>
    <mergeCell ref="M159:M160"/>
    <mergeCell ref="N159:N160"/>
    <mergeCell ref="M157:M158"/>
    <mergeCell ref="N157:N158"/>
    <mergeCell ref="B159:B160"/>
    <mergeCell ref="C159:C160"/>
    <mergeCell ref="F206:F207"/>
    <mergeCell ref="G206:G207"/>
    <mergeCell ref="H206:H207"/>
    <mergeCell ref="I206:I207"/>
    <mergeCell ref="A7:D7"/>
    <mergeCell ref="A8:D8"/>
    <mergeCell ref="A9:D9"/>
    <mergeCell ref="A10:D10"/>
    <mergeCell ref="H134:H135"/>
    <mergeCell ref="I155:I156"/>
    <mergeCell ref="J206:J207"/>
    <mergeCell ref="K206:K207"/>
    <mergeCell ref="L206:L207"/>
    <mergeCell ref="M206:M207"/>
    <mergeCell ref="A206:A207"/>
    <mergeCell ref="A200:N200"/>
    <mergeCell ref="B206:B207"/>
    <mergeCell ref="C206:C207"/>
    <mergeCell ref="D206:D207"/>
    <mergeCell ref="E206:E207"/>
    <mergeCell ref="N206:N207"/>
    <mergeCell ref="A180:A181"/>
    <mergeCell ref="B180:B181"/>
    <mergeCell ref="C180:C181"/>
    <mergeCell ref="D180:D181"/>
    <mergeCell ref="E180:E181"/>
    <mergeCell ref="F180:F181"/>
    <mergeCell ref="G180:G181"/>
    <mergeCell ref="H180:H181"/>
    <mergeCell ref="I180:I181"/>
    <mergeCell ref="J180:J181"/>
    <mergeCell ref="K180:K181"/>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9'!A150" display="4 - BUENOS AIRES AL PACIFICO - SAN MARTIN S.A."/>
    <hyperlink ref="A4:D4" location="'1999'!A44" display="1 - FERROEXPRESO PAMPEANO S.A."/>
    <hyperlink ref="A5:D5" location="'1999'!A84" display="2 - NUEVO CENTRAL ARGENTINO S.A."/>
    <hyperlink ref="A6:D6" location="'1999'!A129" display="3 - FERROSUR ROCA S.A."/>
    <hyperlink ref="A8:D8" location="'1999'!A175" display="5 - FERROCARRIL MESOPOTAMICO - GRAL. URQUIZA S.A."/>
    <hyperlink ref="A9:D9" location="'1999'!A201" display="6 - BELGRANO S.A."/>
    <hyperlink ref="A10:D10" location="'1999'!A210"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28"/>
  <sheetViews>
    <sheetView showGridLines="0" showRowColHeaders="0" view="pageLayout" topLeftCell="D213"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0" t="s">
        <v>208</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01" t="s">
        <v>0</v>
      </c>
      <c r="B4" s="202"/>
      <c r="C4" s="202"/>
      <c r="D4" s="203"/>
      <c r="E4" s="17"/>
      <c r="F4" s="17"/>
      <c r="G4" s="17"/>
      <c r="H4" s="17"/>
      <c r="I4" s="17"/>
      <c r="J4" s="17"/>
      <c r="K4" s="17"/>
      <c r="L4" s="17"/>
      <c r="M4" s="17"/>
      <c r="N4" s="18"/>
    </row>
    <row r="5" spans="1:14" ht="24.95" customHeight="1" thickTop="1" thickBot="1" x14ac:dyDescent="0.25">
      <c r="A5" s="201" t="s">
        <v>31</v>
      </c>
      <c r="B5" s="202"/>
      <c r="C5" s="202"/>
      <c r="D5" s="203"/>
      <c r="E5" s="17"/>
      <c r="F5" s="17"/>
      <c r="G5" s="17"/>
      <c r="H5" s="17"/>
      <c r="I5" s="17"/>
      <c r="J5" s="17"/>
      <c r="K5" s="17"/>
      <c r="L5" s="17"/>
      <c r="M5" s="17"/>
      <c r="N5" s="18"/>
    </row>
    <row r="6" spans="1:14" ht="24.95" customHeight="1" thickTop="1" thickBot="1" x14ac:dyDescent="0.25">
      <c r="A6" s="201" t="s">
        <v>50</v>
      </c>
      <c r="B6" s="202"/>
      <c r="C6" s="202"/>
      <c r="D6" s="203"/>
      <c r="E6" s="17"/>
      <c r="F6" s="17"/>
      <c r="G6" s="17"/>
      <c r="H6" s="17"/>
      <c r="I6" s="17"/>
      <c r="J6" s="17"/>
      <c r="K6" s="17"/>
      <c r="L6" s="17"/>
      <c r="M6" s="17"/>
      <c r="N6" s="18"/>
    </row>
    <row r="7" spans="1:14" ht="24.95" customHeight="1" thickTop="1" thickBot="1" x14ac:dyDescent="0.25">
      <c r="A7" s="201" t="s">
        <v>116</v>
      </c>
      <c r="B7" s="202"/>
      <c r="C7" s="202"/>
      <c r="D7" s="203"/>
      <c r="E7" s="17"/>
      <c r="F7" s="17"/>
      <c r="G7" s="17"/>
      <c r="H7" s="17"/>
      <c r="I7" s="17"/>
      <c r="J7" s="17"/>
      <c r="K7" s="17"/>
      <c r="L7" s="17"/>
      <c r="M7" s="17"/>
      <c r="N7" s="18"/>
    </row>
    <row r="8" spans="1:14" ht="24.95" customHeight="1" thickTop="1" thickBot="1" x14ac:dyDescent="0.25">
      <c r="A8" s="201" t="s">
        <v>117</v>
      </c>
      <c r="B8" s="202"/>
      <c r="C8" s="202"/>
      <c r="D8" s="203"/>
      <c r="E8" s="17"/>
      <c r="F8" s="17"/>
      <c r="G8" s="17"/>
      <c r="H8" s="17"/>
      <c r="I8" s="17"/>
      <c r="J8" s="17"/>
      <c r="K8" s="17"/>
      <c r="L8" s="17"/>
      <c r="M8" s="17"/>
      <c r="N8" s="18"/>
    </row>
    <row r="9" spans="1:14" ht="24.95" customHeight="1" thickTop="1" thickBot="1" x14ac:dyDescent="0.25">
      <c r="A9" s="201" t="s">
        <v>81</v>
      </c>
      <c r="B9" s="202"/>
      <c r="C9" s="202"/>
      <c r="D9" s="203"/>
      <c r="E9" s="17"/>
      <c r="F9" s="17"/>
      <c r="G9" s="17"/>
      <c r="H9" s="17"/>
      <c r="I9" s="17"/>
      <c r="J9" s="17"/>
      <c r="K9" s="17"/>
      <c r="L9" s="17"/>
      <c r="M9" s="17"/>
      <c r="N9" s="18"/>
    </row>
    <row r="10" spans="1:14" ht="24.95" customHeight="1" thickTop="1" thickBot="1" x14ac:dyDescent="0.25">
      <c r="A10" s="201" t="s">
        <v>90</v>
      </c>
      <c r="B10" s="202"/>
      <c r="C10" s="202"/>
      <c r="D10" s="203"/>
      <c r="E10" s="17"/>
      <c r="F10" s="17"/>
      <c r="G10" s="17"/>
      <c r="H10" s="17"/>
      <c r="I10" s="17"/>
      <c r="J10" s="17"/>
      <c r="K10" s="17"/>
      <c r="L10" s="17"/>
      <c r="M10" s="17"/>
      <c r="N10" s="18"/>
    </row>
    <row r="11" spans="1:14" ht="12.75" customHeight="1" thickTop="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198" t="s">
        <v>32</v>
      </c>
      <c r="B17" s="209"/>
      <c r="C17" s="209"/>
      <c r="D17" s="209">
        <v>2108</v>
      </c>
      <c r="E17" s="209"/>
      <c r="F17" s="209"/>
      <c r="G17" s="209">
        <v>5445</v>
      </c>
      <c r="H17" s="209">
        <v>9610</v>
      </c>
      <c r="I17" s="209">
        <v>5290</v>
      </c>
      <c r="J17" s="209">
        <v>4097</v>
      </c>
      <c r="K17" s="209">
        <v>2789</v>
      </c>
      <c r="L17" s="209">
        <v>1371</v>
      </c>
      <c r="M17" s="209">
        <v>10</v>
      </c>
      <c r="N17" s="211">
        <f>SUM(B17:M17)</f>
        <v>30720</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198" t="s">
        <v>118</v>
      </c>
      <c r="B19" s="209"/>
      <c r="C19" s="209"/>
      <c r="D19" s="209"/>
      <c r="E19" s="209"/>
      <c r="F19" s="209"/>
      <c r="G19" s="209"/>
      <c r="H19" s="209"/>
      <c r="I19" s="209"/>
      <c r="J19" s="209"/>
      <c r="K19" s="209"/>
      <c r="L19" s="209"/>
      <c r="M19" s="209"/>
      <c r="N19" s="211">
        <f>SUM(B19:M19)</f>
        <v>0</v>
      </c>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198" t="s">
        <v>106</v>
      </c>
      <c r="B21" s="209"/>
      <c r="C21" s="209"/>
      <c r="D21" s="209"/>
      <c r="E21" s="209"/>
      <c r="F21" s="209"/>
      <c r="G21" s="209"/>
      <c r="H21" s="209"/>
      <c r="I21" s="209"/>
      <c r="J21" s="209"/>
      <c r="K21" s="209"/>
      <c r="L21" s="209"/>
      <c r="M21" s="209"/>
      <c r="N21" s="211">
        <f t="shared" ref="N21:N47" si="0">SUM(B21:M21)</f>
        <v>0</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198" t="s">
        <v>14</v>
      </c>
      <c r="B23" s="209"/>
      <c r="C23" s="209">
        <v>3384</v>
      </c>
      <c r="D23" s="209">
        <v>2839</v>
      </c>
      <c r="E23" s="209">
        <v>463</v>
      </c>
      <c r="F23" s="209"/>
      <c r="G23" s="209">
        <v>7713</v>
      </c>
      <c r="H23" s="209">
        <v>3935</v>
      </c>
      <c r="I23" s="209">
        <v>8108</v>
      </c>
      <c r="J23" s="209"/>
      <c r="K23" s="209">
        <v>66</v>
      </c>
      <c r="L23" s="209">
        <v>3477</v>
      </c>
      <c r="M23" s="209">
        <v>36976</v>
      </c>
      <c r="N23" s="211">
        <f t="shared" si="0"/>
        <v>66961</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198" t="s">
        <v>38</v>
      </c>
      <c r="B25" s="209"/>
      <c r="C25" s="209"/>
      <c r="D25" s="209"/>
      <c r="E25" s="209"/>
      <c r="F25" s="209"/>
      <c r="G25" s="209"/>
      <c r="H25" s="209"/>
      <c r="I25" s="209"/>
      <c r="J25" s="209"/>
      <c r="K25" s="209"/>
      <c r="L25" s="209"/>
      <c r="M25" s="209"/>
      <c r="N25" s="211">
        <f t="shared" si="0"/>
        <v>0</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198" t="s">
        <v>40</v>
      </c>
      <c r="B27" s="209"/>
      <c r="C27" s="209"/>
      <c r="D27" s="209">
        <v>7113</v>
      </c>
      <c r="E27" s="209">
        <v>4211</v>
      </c>
      <c r="F27" s="209"/>
      <c r="G27" s="209">
        <v>1051</v>
      </c>
      <c r="H27" s="209">
        <v>1469</v>
      </c>
      <c r="I27" s="209">
        <v>2939</v>
      </c>
      <c r="J27" s="209">
        <v>1995</v>
      </c>
      <c r="K27" s="209">
        <v>1389</v>
      </c>
      <c r="L27" s="209">
        <v>1331</v>
      </c>
      <c r="M27" s="209">
        <v>331</v>
      </c>
      <c r="N27" s="211">
        <f t="shared" si="0"/>
        <v>21829</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198" t="s">
        <v>18</v>
      </c>
      <c r="B29" s="209">
        <v>2768</v>
      </c>
      <c r="C29" s="209">
        <v>10222</v>
      </c>
      <c r="D29" s="209">
        <v>81359</v>
      </c>
      <c r="E29" s="209">
        <v>19848</v>
      </c>
      <c r="F29" s="209">
        <v>31948</v>
      </c>
      <c r="G29" s="209">
        <v>60426</v>
      </c>
      <c r="H29" s="209">
        <v>67679</v>
      </c>
      <c r="I29" s="209">
        <v>50921</v>
      </c>
      <c r="J29" s="209">
        <v>72847</v>
      </c>
      <c r="K29" s="209">
        <v>62527</v>
      </c>
      <c r="L29" s="209">
        <v>46072</v>
      </c>
      <c r="M29" s="209">
        <v>30928</v>
      </c>
      <c r="N29" s="211">
        <f t="shared" si="0"/>
        <v>537545</v>
      </c>
    </row>
    <row r="30" spans="1:14" ht="12.75" customHeight="1" thickBot="1" x14ac:dyDescent="0.25">
      <c r="A30" s="199"/>
      <c r="B30" s="210"/>
      <c r="C30" s="210"/>
      <c r="D30" s="210"/>
      <c r="E30" s="210"/>
      <c r="F30" s="210"/>
      <c r="G30" s="210"/>
      <c r="H30" s="210"/>
      <c r="I30" s="210"/>
      <c r="J30" s="210"/>
      <c r="K30" s="210"/>
      <c r="L30" s="210"/>
      <c r="M30" s="210"/>
      <c r="N30" s="212"/>
    </row>
    <row r="31" spans="1:14" ht="12.75" customHeight="1" x14ac:dyDescent="0.2">
      <c r="A31" s="198" t="s">
        <v>24</v>
      </c>
      <c r="B31" s="209"/>
      <c r="C31" s="209"/>
      <c r="D31" s="209"/>
      <c r="E31" s="209"/>
      <c r="F31" s="209"/>
      <c r="G31" s="209">
        <v>10458</v>
      </c>
      <c r="H31" s="209">
        <v>11608</v>
      </c>
      <c r="I31" s="209"/>
      <c r="J31" s="209"/>
      <c r="K31" s="209">
        <v>4798</v>
      </c>
      <c r="L31" s="209"/>
      <c r="M31" s="209"/>
      <c r="N31" s="211">
        <f t="shared" si="0"/>
        <v>26864</v>
      </c>
    </row>
    <row r="32" spans="1:14" ht="12.75" customHeight="1" thickBot="1" x14ac:dyDescent="0.25">
      <c r="A32" s="199"/>
      <c r="B32" s="210"/>
      <c r="C32" s="210"/>
      <c r="D32" s="210"/>
      <c r="E32" s="210"/>
      <c r="F32" s="210"/>
      <c r="G32" s="210"/>
      <c r="H32" s="210"/>
      <c r="I32" s="210"/>
      <c r="J32" s="210"/>
      <c r="K32" s="210"/>
      <c r="L32" s="210"/>
      <c r="M32" s="210"/>
      <c r="N32" s="212"/>
    </row>
    <row r="33" spans="1:14" ht="12.75" customHeight="1" x14ac:dyDescent="0.2">
      <c r="A33" s="198" t="s">
        <v>26</v>
      </c>
      <c r="B33" s="209"/>
      <c r="C33" s="209"/>
      <c r="D33" s="209"/>
      <c r="E33" s="209"/>
      <c r="F33" s="209"/>
      <c r="G33" s="209"/>
      <c r="H33" s="209">
        <v>1406</v>
      </c>
      <c r="I33" s="209"/>
      <c r="J33" s="209"/>
      <c r="K33" s="209"/>
      <c r="L33" s="209"/>
      <c r="M33" s="209"/>
      <c r="N33" s="211">
        <f t="shared" si="0"/>
        <v>1406</v>
      </c>
    </row>
    <row r="34" spans="1:14" ht="12.75" customHeight="1" thickBot="1" x14ac:dyDescent="0.25">
      <c r="A34" s="199"/>
      <c r="B34" s="210"/>
      <c r="C34" s="210"/>
      <c r="D34" s="210"/>
      <c r="E34" s="210"/>
      <c r="F34" s="210"/>
      <c r="G34" s="210"/>
      <c r="H34" s="210"/>
      <c r="I34" s="210"/>
      <c r="J34" s="210"/>
      <c r="K34" s="210"/>
      <c r="L34" s="210"/>
      <c r="M34" s="210"/>
      <c r="N34" s="212"/>
    </row>
    <row r="35" spans="1:14" ht="12.75" customHeight="1" x14ac:dyDescent="0.2">
      <c r="A35" s="198" t="s">
        <v>15</v>
      </c>
      <c r="B35" s="209">
        <v>432</v>
      </c>
      <c r="C35" s="209">
        <v>351</v>
      </c>
      <c r="D35" s="209">
        <v>64131</v>
      </c>
      <c r="E35" s="209">
        <v>188885</v>
      </c>
      <c r="F35" s="209">
        <v>90213</v>
      </c>
      <c r="G35" s="209">
        <v>67049</v>
      </c>
      <c r="H35" s="209">
        <v>32428</v>
      </c>
      <c r="I35" s="209">
        <v>14602</v>
      </c>
      <c r="J35" s="209">
        <v>40369</v>
      </c>
      <c r="K35" s="209">
        <v>64708</v>
      </c>
      <c r="L35" s="209">
        <v>59040</v>
      </c>
      <c r="M35" s="209">
        <v>42312</v>
      </c>
      <c r="N35" s="211">
        <f t="shared" si="0"/>
        <v>664520</v>
      </c>
    </row>
    <row r="36" spans="1:14" ht="12.75" customHeight="1" thickBot="1" x14ac:dyDescent="0.25">
      <c r="A36" s="199"/>
      <c r="B36" s="210"/>
      <c r="C36" s="210"/>
      <c r="D36" s="210"/>
      <c r="E36" s="210"/>
      <c r="F36" s="210"/>
      <c r="G36" s="210"/>
      <c r="H36" s="210"/>
      <c r="I36" s="210"/>
      <c r="J36" s="210"/>
      <c r="K36" s="210"/>
      <c r="L36" s="210"/>
      <c r="M36" s="210"/>
      <c r="N36" s="212"/>
    </row>
    <row r="37" spans="1:14" ht="12.75" customHeight="1" x14ac:dyDescent="0.2">
      <c r="A37" s="198" t="s">
        <v>25</v>
      </c>
      <c r="B37" s="209">
        <v>15991</v>
      </c>
      <c r="C37" s="209">
        <v>14820</v>
      </c>
      <c r="D37" s="209">
        <v>10851</v>
      </c>
      <c r="E37" s="209">
        <v>13653</v>
      </c>
      <c r="F37" s="209">
        <v>12254</v>
      </c>
      <c r="G37" s="209">
        <v>13362</v>
      </c>
      <c r="H37" s="209">
        <v>14633</v>
      </c>
      <c r="I37" s="209">
        <v>12211</v>
      </c>
      <c r="J37" s="209">
        <v>22688</v>
      </c>
      <c r="K37" s="209">
        <v>22882</v>
      </c>
      <c r="L37" s="209">
        <v>14975</v>
      </c>
      <c r="M37" s="209">
        <v>9482</v>
      </c>
      <c r="N37" s="211">
        <f t="shared" si="0"/>
        <v>177802</v>
      </c>
    </row>
    <row r="38" spans="1:14" ht="12.75" customHeight="1" thickBot="1" x14ac:dyDescent="0.25">
      <c r="A38" s="199"/>
      <c r="B38" s="210"/>
      <c r="C38" s="210"/>
      <c r="D38" s="210"/>
      <c r="E38" s="210"/>
      <c r="F38" s="210"/>
      <c r="G38" s="210"/>
      <c r="H38" s="210"/>
      <c r="I38" s="210"/>
      <c r="J38" s="210"/>
      <c r="K38" s="210"/>
      <c r="L38" s="210"/>
      <c r="M38" s="210"/>
      <c r="N38" s="212"/>
    </row>
    <row r="39" spans="1:14" ht="12.75" customHeight="1" x14ac:dyDescent="0.2">
      <c r="A39" s="198" t="s">
        <v>29</v>
      </c>
      <c r="B39" s="209"/>
      <c r="C39" s="209"/>
      <c r="D39" s="209"/>
      <c r="E39" s="209"/>
      <c r="F39" s="209"/>
      <c r="G39" s="209">
        <v>431</v>
      </c>
      <c r="H39" s="209"/>
      <c r="I39" s="209">
        <v>330</v>
      </c>
      <c r="J39" s="209">
        <v>619</v>
      </c>
      <c r="K39" s="209">
        <v>830</v>
      </c>
      <c r="L39" s="209">
        <v>260</v>
      </c>
      <c r="M39" s="209">
        <v>640</v>
      </c>
      <c r="N39" s="211">
        <f t="shared" si="0"/>
        <v>3110</v>
      </c>
    </row>
    <row r="40" spans="1:14" ht="12.75" customHeight="1" thickBot="1" x14ac:dyDescent="0.25">
      <c r="A40" s="199"/>
      <c r="B40" s="210"/>
      <c r="C40" s="210"/>
      <c r="D40" s="210"/>
      <c r="E40" s="210"/>
      <c r="F40" s="210"/>
      <c r="G40" s="210"/>
      <c r="H40" s="210"/>
      <c r="I40" s="210"/>
      <c r="J40" s="210"/>
      <c r="K40" s="210"/>
      <c r="L40" s="210"/>
      <c r="M40" s="210"/>
      <c r="N40" s="212"/>
    </row>
    <row r="41" spans="1:14" ht="12.75" customHeight="1" x14ac:dyDescent="0.2">
      <c r="A41" s="198" t="s">
        <v>19</v>
      </c>
      <c r="B41" s="209"/>
      <c r="C41" s="209"/>
      <c r="D41" s="209">
        <v>2831</v>
      </c>
      <c r="E41" s="209">
        <v>48453</v>
      </c>
      <c r="F41" s="209">
        <v>46178</v>
      </c>
      <c r="G41" s="209">
        <v>19092</v>
      </c>
      <c r="H41" s="209">
        <v>27469</v>
      </c>
      <c r="I41" s="209">
        <v>30412</v>
      </c>
      <c r="J41" s="209">
        <v>17449</v>
      </c>
      <c r="K41" s="209">
        <v>7399</v>
      </c>
      <c r="L41" s="209">
        <v>7520</v>
      </c>
      <c r="M41" s="209">
        <v>4529</v>
      </c>
      <c r="N41" s="211">
        <f t="shared" si="0"/>
        <v>211332</v>
      </c>
    </row>
    <row r="42" spans="1:14" ht="12.75" customHeight="1" thickBot="1" x14ac:dyDescent="0.25">
      <c r="A42" s="199"/>
      <c r="B42" s="210"/>
      <c r="C42" s="210"/>
      <c r="D42" s="210"/>
      <c r="E42" s="210"/>
      <c r="F42" s="210"/>
      <c r="G42" s="210"/>
      <c r="H42" s="210"/>
      <c r="I42" s="210"/>
      <c r="J42" s="210"/>
      <c r="K42" s="210"/>
      <c r="L42" s="210"/>
      <c r="M42" s="210"/>
      <c r="N42" s="212"/>
    </row>
    <row r="43" spans="1:14" ht="12.75" customHeight="1" x14ac:dyDescent="0.2">
      <c r="A43" s="198" t="s">
        <v>23</v>
      </c>
      <c r="B43" s="209"/>
      <c r="C43" s="209"/>
      <c r="D43" s="209"/>
      <c r="E43" s="209"/>
      <c r="F43" s="209"/>
      <c r="G43" s="209"/>
      <c r="H43" s="209">
        <v>5791</v>
      </c>
      <c r="I43" s="209">
        <v>27067</v>
      </c>
      <c r="J43" s="209">
        <v>23211</v>
      </c>
      <c r="K43" s="209">
        <v>2193</v>
      </c>
      <c r="L43" s="209"/>
      <c r="M43" s="209"/>
      <c r="N43" s="211">
        <f t="shared" si="0"/>
        <v>58262</v>
      </c>
    </row>
    <row r="44" spans="1:14" ht="12.75" customHeight="1" thickBot="1" x14ac:dyDescent="0.25">
      <c r="A44" s="199"/>
      <c r="B44" s="210"/>
      <c r="C44" s="210"/>
      <c r="D44" s="210"/>
      <c r="E44" s="210"/>
      <c r="F44" s="210"/>
      <c r="G44" s="210"/>
      <c r="H44" s="210"/>
      <c r="I44" s="210"/>
      <c r="J44" s="210"/>
      <c r="K44" s="210"/>
      <c r="L44" s="210"/>
      <c r="M44" s="210"/>
      <c r="N44" s="212"/>
    </row>
    <row r="45" spans="1:14" ht="12.75" customHeight="1" x14ac:dyDescent="0.2">
      <c r="A45" s="198" t="s">
        <v>17</v>
      </c>
      <c r="B45" s="209"/>
      <c r="C45" s="209"/>
      <c r="D45" s="209"/>
      <c r="E45" s="209"/>
      <c r="F45" s="209"/>
      <c r="G45" s="209"/>
      <c r="H45" s="209">
        <v>593</v>
      </c>
      <c r="I45" s="209"/>
      <c r="J45" s="209">
        <v>764</v>
      </c>
      <c r="K45" s="209">
        <v>848</v>
      </c>
      <c r="L45" s="209"/>
      <c r="M45" s="209">
        <v>201</v>
      </c>
      <c r="N45" s="211">
        <f t="shared" si="0"/>
        <v>2406</v>
      </c>
    </row>
    <row r="46" spans="1:14" ht="12.75" customHeight="1" thickBot="1" x14ac:dyDescent="0.25">
      <c r="A46" s="199"/>
      <c r="B46" s="210"/>
      <c r="C46" s="210"/>
      <c r="D46" s="210"/>
      <c r="E46" s="210"/>
      <c r="F46" s="210"/>
      <c r="G46" s="210"/>
      <c r="H46" s="210"/>
      <c r="I46" s="210"/>
      <c r="J46" s="210"/>
      <c r="K46" s="210"/>
      <c r="L46" s="210"/>
      <c r="M46" s="210"/>
      <c r="N46" s="212"/>
    </row>
    <row r="47" spans="1:14" ht="12.75" customHeight="1" x14ac:dyDescent="0.2">
      <c r="A47" s="198" t="s">
        <v>16</v>
      </c>
      <c r="B47" s="209">
        <v>86331</v>
      </c>
      <c r="C47" s="209">
        <v>80253</v>
      </c>
      <c r="D47" s="209">
        <v>18943</v>
      </c>
      <c r="E47" s="209">
        <v>11011</v>
      </c>
      <c r="F47" s="209">
        <v>29131</v>
      </c>
      <c r="G47" s="209">
        <v>64882</v>
      </c>
      <c r="H47" s="209">
        <v>65387</v>
      </c>
      <c r="I47" s="209">
        <v>49621</v>
      </c>
      <c r="J47" s="209">
        <v>36223</v>
      </c>
      <c r="K47" s="209">
        <v>15780</v>
      </c>
      <c r="L47" s="209">
        <v>10967</v>
      </c>
      <c r="M47" s="209">
        <v>85571</v>
      </c>
      <c r="N47" s="211">
        <f t="shared" si="0"/>
        <v>554100</v>
      </c>
    </row>
    <row r="48" spans="1:14"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198" t="s">
        <v>60</v>
      </c>
      <c r="B49" s="209"/>
      <c r="C49" s="209"/>
      <c r="D49" s="209"/>
      <c r="E49" s="209">
        <v>236</v>
      </c>
      <c r="F49" s="209"/>
      <c r="G49" s="209">
        <v>150</v>
      </c>
      <c r="H49" s="209"/>
      <c r="I49" s="209">
        <v>168</v>
      </c>
      <c r="J49" s="209">
        <v>175</v>
      </c>
      <c r="K49" s="209" t="s">
        <v>92</v>
      </c>
      <c r="L49" s="209">
        <v>1167</v>
      </c>
      <c r="M49" s="209"/>
      <c r="N49" s="211">
        <f>SUM(B49:M49)</f>
        <v>1896</v>
      </c>
    </row>
    <row r="50" spans="1:14" ht="12.75" customHeight="1" thickBot="1" x14ac:dyDescent="0.25">
      <c r="A50" s="199"/>
      <c r="B50" s="210"/>
      <c r="C50" s="210"/>
      <c r="D50" s="210"/>
      <c r="E50" s="210"/>
      <c r="F50" s="210"/>
      <c r="G50" s="210"/>
      <c r="H50" s="210"/>
      <c r="I50" s="210"/>
      <c r="J50" s="210"/>
      <c r="K50" s="210"/>
      <c r="L50" s="210"/>
      <c r="M50" s="210"/>
      <c r="N50" s="212"/>
    </row>
    <row r="51" spans="1:14" ht="12.75" customHeight="1" x14ac:dyDescent="0.2">
      <c r="A51" s="205" t="s">
        <v>13</v>
      </c>
      <c r="B51" s="194">
        <f t="shared" ref="B51:M51" si="1">SUM(B17:B49)</f>
        <v>105522</v>
      </c>
      <c r="C51" s="194">
        <f t="shared" si="1"/>
        <v>109030</v>
      </c>
      <c r="D51" s="194">
        <f t="shared" si="1"/>
        <v>190175</v>
      </c>
      <c r="E51" s="194">
        <f t="shared" si="1"/>
        <v>286760</v>
      </c>
      <c r="F51" s="194">
        <f t="shared" si="1"/>
        <v>209724</v>
      </c>
      <c r="G51" s="194">
        <f t="shared" si="1"/>
        <v>250059</v>
      </c>
      <c r="H51" s="194">
        <f t="shared" si="1"/>
        <v>242008</v>
      </c>
      <c r="I51" s="194">
        <f t="shared" si="1"/>
        <v>201669</v>
      </c>
      <c r="J51" s="194">
        <f t="shared" si="1"/>
        <v>220437</v>
      </c>
      <c r="K51" s="194">
        <f t="shared" si="1"/>
        <v>186209</v>
      </c>
      <c r="L51" s="194">
        <f t="shared" si="1"/>
        <v>146180</v>
      </c>
      <c r="M51" s="194">
        <f t="shared" si="1"/>
        <v>210980</v>
      </c>
      <c r="N51" s="194">
        <f>SUM(B51:M51)</f>
        <v>2358753</v>
      </c>
    </row>
    <row r="52" spans="1:14" ht="12.75" customHeight="1" thickBot="1" x14ac:dyDescent="0.25">
      <c r="A52" s="206"/>
      <c r="B52" s="195"/>
      <c r="C52" s="195"/>
      <c r="D52" s="195"/>
      <c r="E52" s="195"/>
      <c r="F52" s="195"/>
      <c r="G52" s="195"/>
      <c r="H52" s="195"/>
      <c r="I52" s="195"/>
      <c r="J52" s="195"/>
      <c r="K52" s="195"/>
      <c r="L52" s="195"/>
      <c r="M52" s="195"/>
      <c r="N52" s="195"/>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20"/>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196" t="s">
        <v>13</v>
      </c>
    </row>
    <row r="59" spans="1:14" ht="12.75" customHeight="1" thickBot="1" x14ac:dyDescent="0.25">
      <c r="A59" s="199"/>
      <c r="B59" s="199"/>
      <c r="C59" s="199"/>
      <c r="D59" s="199"/>
      <c r="E59" s="199"/>
      <c r="F59" s="199"/>
      <c r="G59" s="199"/>
      <c r="H59" s="199"/>
      <c r="I59" s="199"/>
      <c r="J59" s="199"/>
      <c r="K59" s="199"/>
      <c r="L59" s="199"/>
      <c r="M59" s="199"/>
      <c r="N59" s="197"/>
    </row>
    <row r="60" spans="1:14" ht="12.75" customHeight="1" x14ac:dyDescent="0.2">
      <c r="A60" s="198" t="s">
        <v>32</v>
      </c>
      <c r="B60" s="209">
        <v>19049</v>
      </c>
      <c r="C60" s="209">
        <v>10926</v>
      </c>
      <c r="D60" s="209">
        <v>25191</v>
      </c>
      <c r="E60" s="209">
        <v>37314</v>
      </c>
      <c r="F60" s="209">
        <v>36047</v>
      </c>
      <c r="G60" s="209">
        <v>37289</v>
      </c>
      <c r="H60" s="209">
        <v>43721</v>
      </c>
      <c r="I60" s="209">
        <v>52879</v>
      </c>
      <c r="J60" s="209">
        <v>49790</v>
      </c>
      <c r="K60" s="209">
        <v>34748</v>
      </c>
      <c r="L60" s="209">
        <v>31971</v>
      </c>
      <c r="M60" s="209">
        <v>38552</v>
      </c>
      <c r="N60" s="211">
        <f>SUM(B60:M60)</f>
        <v>417477</v>
      </c>
    </row>
    <row r="61" spans="1:14" ht="12.75" customHeight="1" thickBot="1" x14ac:dyDescent="0.25">
      <c r="A61" s="199"/>
      <c r="B61" s="210"/>
      <c r="C61" s="210"/>
      <c r="D61" s="210"/>
      <c r="E61" s="210"/>
      <c r="F61" s="210"/>
      <c r="G61" s="210"/>
      <c r="H61" s="210"/>
      <c r="I61" s="210"/>
      <c r="J61" s="210"/>
      <c r="K61" s="210"/>
      <c r="L61" s="210"/>
      <c r="M61" s="210"/>
      <c r="N61" s="212"/>
    </row>
    <row r="62" spans="1:14" ht="12.75" customHeight="1" x14ac:dyDescent="0.2">
      <c r="A62" s="198" t="s">
        <v>100</v>
      </c>
      <c r="B62" s="209"/>
      <c r="C62" s="209"/>
      <c r="D62" s="209"/>
      <c r="E62" s="209"/>
      <c r="F62" s="209"/>
      <c r="G62" s="209"/>
      <c r="H62" s="209"/>
      <c r="I62" s="209"/>
      <c r="J62" s="209"/>
      <c r="K62" s="209"/>
      <c r="L62" s="209"/>
      <c r="M62" s="209"/>
      <c r="N62" s="211">
        <f>SUM(B62:M62)</f>
        <v>0</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198" t="s">
        <v>33</v>
      </c>
      <c r="B64" s="209">
        <v>4314</v>
      </c>
      <c r="C64" s="209"/>
      <c r="D64" s="209"/>
      <c r="E64" s="209"/>
      <c r="F64" s="209">
        <v>1200</v>
      </c>
      <c r="G64" s="209"/>
      <c r="H64" s="209">
        <v>2850</v>
      </c>
      <c r="I64" s="209">
        <v>6089</v>
      </c>
      <c r="J64" s="209">
        <v>7280</v>
      </c>
      <c r="K64" s="209">
        <v>6826</v>
      </c>
      <c r="L64" s="209">
        <v>8458</v>
      </c>
      <c r="M64" s="209">
        <v>2696</v>
      </c>
      <c r="N64" s="211">
        <f>SUM(B64:M64)</f>
        <v>39713</v>
      </c>
    </row>
    <row r="65" spans="1:14" ht="12.75" customHeight="1" thickBot="1" x14ac:dyDescent="0.25">
      <c r="A65" s="199"/>
      <c r="B65" s="210"/>
      <c r="C65" s="210"/>
      <c r="D65" s="210"/>
      <c r="E65" s="210"/>
      <c r="F65" s="210"/>
      <c r="G65" s="210"/>
      <c r="H65" s="210"/>
      <c r="I65" s="210"/>
      <c r="J65" s="210"/>
      <c r="K65" s="210"/>
      <c r="L65" s="210"/>
      <c r="M65" s="210"/>
      <c r="N65" s="212"/>
    </row>
    <row r="66" spans="1:14" ht="12.75" customHeight="1" x14ac:dyDescent="0.2">
      <c r="A66" s="198" t="s">
        <v>34</v>
      </c>
      <c r="B66" s="209"/>
      <c r="C66" s="209"/>
      <c r="D66" s="209"/>
      <c r="E66" s="209"/>
      <c r="F66" s="209"/>
      <c r="G66" s="209"/>
      <c r="H66" s="209"/>
      <c r="I66" s="209"/>
      <c r="J66" s="209"/>
      <c r="K66" s="209"/>
      <c r="L66" s="209"/>
      <c r="M66" s="209"/>
      <c r="N66" s="211">
        <f>SUM(B66:M66)</f>
        <v>0</v>
      </c>
    </row>
    <row r="67" spans="1:14" ht="12.75" customHeight="1" thickBot="1" x14ac:dyDescent="0.25">
      <c r="A67" s="199"/>
      <c r="B67" s="210"/>
      <c r="C67" s="210"/>
      <c r="D67" s="210"/>
      <c r="E67" s="210"/>
      <c r="F67" s="210"/>
      <c r="G67" s="210"/>
      <c r="H67" s="210"/>
      <c r="I67" s="210"/>
      <c r="J67" s="210"/>
      <c r="K67" s="210"/>
      <c r="L67" s="210"/>
      <c r="M67" s="210"/>
      <c r="N67" s="212"/>
    </row>
    <row r="68" spans="1:14" ht="12.75" customHeight="1" x14ac:dyDescent="0.2">
      <c r="A68" s="198" t="s">
        <v>35</v>
      </c>
      <c r="B68" s="209">
        <v>2009</v>
      </c>
      <c r="C68" s="209"/>
      <c r="D68" s="209"/>
      <c r="E68" s="209"/>
      <c r="F68" s="209"/>
      <c r="G68" s="209">
        <v>1305</v>
      </c>
      <c r="H68" s="209">
        <v>1080</v>
      </c>
      <c r="I68" s="209"/>
      <c r="J68" s="209"/>
      <c r="K68" s="209"/>
      <c r="L68" s="209"/>
      <c r="M68" s="209">
        <v>968</v>
      </c>
      <c r="N68" s="211">
        <f>SUM(B68:M68)</f>
        <v>5362</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101</v>
      </c>
      <c r="B70" s="209">
        <v>48</v>
      </c>
      <c r="C70" s="209">
        <v>78</v>
      </c>
      <c r="D70" s="209"/>
      <c r="E70" s="209">
        <v>42</v>
      </c>
      <c r="F70" s="209"/>
      <c r="G70" s="209"/>
      <c r="H70" s="209"/>
      <c r="I70" s="209"/>
      <c r="J70" s="209"/>
      <c r="K70" s="209"/>
      <c r="L70" s="209"/>
      <c r="M70" s="209"/>
      <c r="N70" s="211">
        <f>SUM(B70:M70)</f>
        <v>168</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102</v>
      </c>
      <c r="B72" s="209"/>
      <c r="C72" s="209"/>
      <c r="D72" s="209"/>
      <c r="E72" s="209"/>
      <c r="F72" s="209"/>
      <c r="G72" s="209"/>
      <c r="H72" s="209"/>
      <c r="I72" s="209"/>
      <c r="J72" s="209"/>
      <c r="K72" s="209"/>
      <c r="L72" s="209"/>
      <c r="M72" s="209"/>
      <c r="N72" s="211">
        <f>SUM(B72:M72)</f>
        <v>0</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113</v>
      </c>
      <c r="B74" s="209">
        <v>680</v>
      </c>
      <c r="C74" s="209">
        <v>768</v>
      </c>
      <c r="D74" s="209">
        <v>4432</v>
      </c>
      <c r="E74" s="209">
        <v>4916</v>
      </c>
      <c r="F74" s="209">
        <v>4736</v>
      </c>
      <c r="G74" s="209">
        <v>4876</v>
      </c>
      <c r="H74" s="209">
        <v>5347</v>
      </c>
      <c r="I74" s="209">
        <v>5394</v>
      </c>
      <c r="J74" s="209">
        <v>3222</v>
      </c>
      <c r="K74" s="209">
        <v>2096</v>
      </c>
      <c r="L74" s="209">
        <v>953</v>
      </c>
      <c r="M74" s="209">
        <v>2455</v>
      </c>
      <c r="N74" s="211">
        <f>SUM(B74:M74)</f>
        <v>39875</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37</v>
      </c>
      <c r="B76" s="209">
        <v>9770</v>
      </c>
      <c r="C76" s="209">
        <v>10688</v>
      </c>
      <c r="D76" s="209">
        <v>8629</v>
      </c>
      <c r="E76" s="209">
        <v>2644</v>
      </c>
      <c r="F76" s="209">
        <v>15981</v>
      </c>
      <c r="G76" s="209">
        <v>15281</v>
      </c>
      <c r="H76" s="209">
        <v>21802</v>
      </c>
      <c r="I76" s="209">
        <v>18461</v>
      </c>
      <c r="J76" s="209">
        <v>20950</v>
      </c>
      <c r="K76" s="209">
        <v>23260</v>
      </c>
      <c r="L76" s="209">
        <v>21699</v>
      </c>
      <c r="M76" s="209">
        <v>25178</v>
      </c>
      <c r="N76" s="211">
        <f>SUM(B76:M76)</f>
        <v>194343</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38</v>
      </c>
      <c r="B78" s="209">
        <v>1359</v>
      </c>
      <c r="C78" s="209">
        <v>1300</v>
      </c>
      <c r="D78" s="209">
        <v>1058</v>
      </c>
      <c r="E78" s="209">
        <v>1033</v>
      </c>
      <c r="F78" s="209">
        <v>1972</v>
      </c>
      <c r="G78" s="209">
        <v>2374</v>
      </c>
      <c r="H78" s="209">
        <v>2724</v>
      </c>
      <c r="I78" s="209">
        <v>2296</v>
      </c>
      <c r="J78" s="209">
        <v>2738</v>
      </c>
      <c r="K78" s="209">
        <v>3228</v>
      </c>
      <c r="L78" s="209">
        <v>2573</v>
      </c>
      <c r="M78" s="209">
        <v>3604</v>
      </c>
      <c r="N78" s="211">
        <f>SUM(B78:M78)</f>
        <v>26259</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39</v>
      </c>
      <c r="B80" s="209">
        <v>15073</v>
      </c>
      <c r="C80" s="209">
        <v>32548</v>
      </c>
      <c r="D80" s="209">
        <v>34832</v>
      </c>
      <c r="E80" s="209">
        <v>32543</v>
      </c>
      <c r="F80" s="209">
        <v>35929</v>
      </c>
      <c r="G80" s="209">
        <v>27093</v>
      </c>
      <c r="H80" s="209">
        <v>30482</v>
      </c>
      <c r="I80" s="209">
        <v>44868</v>
      </c>
      <c r="J80" s="209">
        <v>40530</v>
      </c>
      <c r="K80" s="209">
        <v>44823</v>
      </c>
      <c r="L80" s="209">
        <v>35933</v>
      </c>
      <c r="M80" s="209">
        <v>43173</v>
      </c>
      <c r="N80" s="211">
        <f>SUM(B80:M80)</f>
        <v>417827</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40</v>
      </c>
      <c r="B82" s="209"/>
      <c r="C82" s="209"/>
      <c r="D82" s="209"/>
      <c r="E82" s="209">
        <v>894</v>
      </c>
      <c r="F82" s="209">
        <v>2374</v>
      </c>
      <c r="G82" s="209">
        <v>3381</v>
      </c>
      <c r="H82" s="209">
        <v>1942</v>
      </c>
      <c r="I82" s="209"/>
      <c r="J82" s="209">
        <v>1268</v>
      </c>
      <c r="K82" s="209">
        <v>1000</v>
      </c>
      <c r="L82" s="209">
        <v>2526</v>
      </c>
      <c r="M82" s="209">
        <v>625</v>
      </c>
      <c r="N82" s="211">
        <f>SUM(B82:M82)</f>
        <v>14010</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198" t="s">
        <v>41</v>
      </c>
      <c r="B84" s="209"/>
      <c r="C84" s="209"/>
      <c r="D84" s="209"/>
      <c r="E84" s="209">
        <v>1375</v>
      </c>
      <c r="F84" s="209">
        <v>8278</v>
      </c>
      <c r="G84" s="209">
        <v>11631</v>
      </c>
      <c r="H84" s="209">
        <v>8663</v>
      </c>
      <c r="I84" s="209">
        <v>16720</v>
      </c>
      <c r="J84" s="209">
        <v>5335</v>
      </c>
      <c r="K84" s="209"/>
      <c r="L84" s="209"/>
      <c r="M84" s="209"/>
      <c r="N84" s="211">
        <f>SUM(B84:M84)</f>
        <v>52002</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198" t="s">
        <v>42</v>
      </c>
      <c r="B86" s="209">
        <v>3493</v>
      </c>
      <c r="C86" s="209"/>
      <c r="D86" s="209"/>
      <c r="E86" s="209">
        <v>2353</v>
      </c>
      <c r="F86" s="209">
        <v>6079</v>
      </c>
      <c r="G86" s="209">
        <v>1121</v>
      </c>
      <c r="H86" s="209">
        <v>4812</v>
      </c>
      <c r="I86" s="209">
        <v>6417</v>
      </c>
      <c r="J86" s="209">
        <v>4157</v>
      </c>
      <c r="K86" s="209">
        <v>2570</v>
      </c>
      <c r="L86" s="209">
        <v>2297</v>
      </c>
      <c r="M86" s="209"/>
      <c r="N86" s="211">
        <f>SUM(B86:M86)</f>
        <v>33299</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198" t="s">
        <v>43</v>
      </c>
      <c r="B88" s="209">
        <v>67959</v>
      </c>
      <c r="C88" s="209">
        <v>35815</v>
      </c>
      <c r="D88" s="209">
        <v>164948</v>
      </c>
      <c r="E88" s="209">
        <v>151187</v>
      </c>
      <c r="F88" s="209">
        <v>163247</v>
      </c>
      <c r="G88" s="209">
        <v>151638</v>
      </c>
      <c r="H88" s="209">
        <v>127303</v>
      </c>
      <c r="I88" s="209">
        <v>113447</v>
      </c>
      <c r="J88" s="209">
        <v>108204</v>
      </c>
      <c r="K88" s="209">
        <v>102672</v>
      </c>
      <c r="L88" s="209">
        <v>107683</v>
      </c>
      <c r="M88" s="209">
        <v>108552</v>
      </c>
      <c r="N88" s="211">
        <f>SUM(B88:M88)</f>
        <v>1402655</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198" t="s">
        <v>44</v>
      </c>
      <c r="B90" s="209">
        <v>55451</v>
      </c>
      <c r="C90" s="209">
        <v>37701</v>
      </c>
      <c r="D90" s="209">
        <v>50741</v>
      </c>
      <c r="E90" s="209">
        <v>42231</v>
      </c>
      <c r="F90" s="209">
        <v>46459</v>
      </c>
      <c r="G90" s="209">
        <v>46419</v>
      </c>
      <c r="H90" s="209">
        <v>42126</v>
      </c>
      <c r="I90" s="209">
        <v>46743</v>
      </c>
      <c r="J90" s="209">
        <v>44495</v>
      </c>
      <c r="K90" s="209">
        <v>50593</v>
      </c>
      <c r="L90" s="209">
        <v>55697</v>
      </c>
      <c r="M90" s="209">
        <v>55753</v>
      </c>
      <c r="N90" s="211">
        <f>SUM(B90:M90)</f>
        <v>574409</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198" t="s">
        <v>103</v>
      </c>
      <c r="B92" s="209"/>
      <c r="C92" s="209"/>
      <c r="D92" s="209"/>
      <c r="E92" s="209"/>
      <c r="F92" s="209"/>
      <c r="G92" s="209"/>
      <c r="H92" s="209"/>
      <c r="I92" s="209"/>
      <c r="J92" s="209"/>
      <c r="K92" s="209"/>
      <c r="L92" s="209"/>
      <c r="M92" s="209"/>
      <c r="N92" s="211">
        <f>SUM(B92:M92)</f>
        <v>0</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198" t="s">
        <v>104</v>
      </c>
      <c r="B94" s="209"/>
      <c r="C94" s="209"/>
      <c r="D94" s="209"/>
      <c r="E94" s="209"/>
      <c r="F94" s="209"/>
      <c r="G94" s="209"/>
      <c r="H94" s="209"/>
      <c r="I94" s="209"/>
      <c r="J94" s="209"/>
      <c r="K94" s="209"/>
      <c r="L94" s="209"/>
      <c r="M94" s="209"/>
      <c r="N94" s="211">
        <f>SUM(B94:M94)</f>
        <v>0</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198" t="s">
        <v>45</v>
      </c>
      <c r="B96" s="209">
        <v>90291</v>
      </c>
      <c r="C96" s="209">
        <v>110565</v>
      </c>
      <c r="D96" s="209">
        <v>61435</v>
      </c>
      <c r="E96" s="209">
        <v>150220</v>
      </c>
      <c r="F96" s="209">
        <v>192463</v>
      </c>
      <c r="G96" s="209">
        <v>192436</v>
      </c>
      <c r="H96" s="209">
        <v>204759</v>
      </c>
      <c r="I96" s="209">
        <v>218608</v>
      </c>
      <c r="J96" s="209">
        <v>209146</v>
      </c>
      <c r="K96" s="209">
        <v>213808</v>
      </c>
      <c r="L96" s="209">
        <v>184391</v>
      </c>
      <c r="M96" s="209">
        <v>188898</v>
      </c>
      <c r="N96" s="211">
        <f>SUM(B96:M96)</f>
        <v>2017020</v>
      </c>
    </row>
    <row r="97" spans="1:14" ht="12.75" customHeight="1" thickBot="1" x14ac:dyDescent="0.25">
      <c r="A97" s="199"/>
      <c r="B97" s="210"/>
      <c r="C97" s="210"/>
      <c r="D97" s="210"/>
      <c r="E97" s="210"/>
      <c r="F97" s="210"/>
      <c r="G97" s="210"/>
      <c r="H97" s="210"/>
      <c r="I97" s="210"/>
      <c r="J97" s="210"/>
      <c r="K97" s="210"/>
      <c r="L97" s="210"/>
      <c r="M97" s="210"/>
      <c r="N97" s="212"/>
    </row>
    <row r="98" spans="1:14" ht="12.75" customHeight="1" x14ac:dyDescent="0.2">
      <c r="A98" s="198" t="s">
        <v>46</v>
      </c>
      <c r="B98" s="209">
        <v>17022</v>
      </c>
      <c r="C98" s="209">
        <v>16550</v>
      </c>
      <c r="D98" s="209">
        <v>24034</v>
      </c>
      <c r="E98" s="209">
        <v>16185</v>
      </c>
      <c r="F98" s="209">
        <v>21056</v>
      </c>
      <c r="G98" s="209">
        <v>19878</v>
      </c>
      <c r="H98" s="209">
        <v>19816</v>
      </c>
      <c r="I98" s="209">
        <v>25433</v>
      </c>
      <c r="J98" s="209">
        <v>27525</v>
      </c>
      <c r="K98" s="209">
        <v>22388</v>
      </c>
      <c r="L98" s="209">
        <v>21155</v>
      </c>
      <c r="M98" s="209">
        <v>20839</v>
      </c>
      <c r="N98" s="211">
        <f>SUM(B98:M98)</f>
        <v>251881</v>
      </c>
    </row>
    <row r="99" spans="1:14" ht="12.75" customHeight="1" thickBot="1" x14ac:dyDescent="0.25">
      <c r="A99" s="199"/>
      <c r="B99" s="210"/>
      <c r="C99" s="210"/>
      <c r="D99" s="210"/>
      <c r="E99" s="210"/>
      <c r="F99" s="210"/>
      <c r="G99" s="210"/>
      <c r="H99" s="210"/>
      <c r="I99" s="210"/>
      <c r="J99" s="210"/>
      <c r="K99" s="210"/>
      <c r="L99" s="210"/>
      <c r="M99" s="210"/>
      <c r="N99" s="212"/>
    </row>
    <row r="100" spans="1:14" ht="12.75" customHeight="1" x14ac:dyDescent="0.2">
      <c r="A100" s="198" t="s">
        <v>47</v>
      </c>
      <c r="B100" s="209"/>
      <c r="C100" s="209"/>
      <c r="D100" s="209"/>
      <c r="E100" s="209"/>
      <c r="F100" s="209"/>
      <c r="G100" s="209"/>
      <c r="H100" s="209">
        <v>1465</v>
      </c>
      <c r="I100" s="209"/>
      <c r="J100" s="209"/>
      <c r="K100" s="209">
        <v>1630</v>
      </c>
      <c r="L100" s="209"/>
      <c r="M100" s="209">
        <v>2050</v>
      </c>
      <c r="N100" s="211">
        <f>SUM(B100:M100)</f>
        <v>5145</v>
      </c>
    </row>
    <row r="101" spans="1:14" ht="12.75" customHeight="1" thickBot="1" x14ac:dyDescent="0.25">
      <c r="A101" s="199"/>
      <c r="B101" s="210"/>
      <c r="C101" s="210"/>
      <c r="D101" s="210"/>
      <c r="E101" s="210"/>
      <c r="F101" s="210"/>
      <c r="G101" s="210"/>
      <c r="H101" s="210"/>
      <c r="I101" s="210"/>
      <c r="J101" s="210"/>
      <c r="K101" s="210"/>
      <c r="L101" s="210"/>
      <c r="M101" s="210"/>
      <c r="N101" s="212"/>
    </row>
    <row r="102" spans="1:14" ht="12.75" customHeight="1" x14ac:dyDescent="0.2">
      <c r="A102" s="198" t="s">
        <v>48</v>
      </c>
      <c r="B102" s="209">
        <v>1488</v>
      </c>
      <c r="C102" s="209">
        <v>1483</v>
      </c>
      <c r="D102" s="209">
        <v>1474</v>
      </c>
      <c r="E102" s="209">
        <v>1427</v>
      </c>
      <c r="F102" s="209">
        <v>2901</v>
      </c>
      <c r="G102" s="209">
        <v>4347</v>
      </c>
      <c r="H102" s="209">
        <v>2849</v>
      </c>
      <c r="I102" s="209">
        <v>1397</v>
      </c>
      <c r="J102" s="209">
        <v>1358</v>
      </c>
      <c r="K102" s="209">
        <v>1585</v>
      </c>
      <c r="L102" s="209">
        <v>1539</v>
      </c>
      <c r="M102" s="209"/>
      <c r="N102" s="211">
        <f>SUM(B102:M102)</f>
        <v>21848</v>
      </c>
    </row>
    <row r="103" spans="1:14" ht="12.75" customHeight="1" thickBot="1" x14ac:dyDescent="0.25">
      <c r="A103" s="199"/>
      <c r="B103" s="210"/>
      <c r="C103" s="210"/>
      <c r="D103" s="210"/>
      <c r="E103" s="210"/>
      <c r="F103" s="210"/>
      <c r="G103" s="210"/>
      <c r="H103" s="210"/>
      <c r="I103" s="210"/>
      <c r="J103" s="210"/>
      <c r="K103" s="210"/>
      <c r="L103" s="210"/>
      <c r="M103" s="210"/>
      <c r="N103" s="212"/>
    </row>
    <row r="104" spans="1:14" ht="12.75" customHeight="1" x14ac:dyDescent="0.2">
      <c r="A104" s="198" t="s">
        <v>49</v>
      </c>
      <c r="B104" s="209"/>
      <c r="C104" s="209"/>
      <c r="D104" s="209"/>
      <c r="E104" s="209"/>
      <c r="F104" s="209">
        <v>624</v>
      </c>
      <c r="G104" s="209">
        <v>1046</v>
      </c>
      <c r="H104" s="209">
        <v>536</v>
      </c>
      <c r="I104" s="209">
        <v>964</v>
      </c>
      <c r="J104" s="209">
        <v>9</v>
      </c>
      <c r="K104" s="209">
        <v>1248</v>
      </c>
      <c r="L104" s="209">
        <v>2031</v>
      </c>
      <c r="M104" s="209">
        <v>858</v>
      </c>
      <c r="N104" s="211">
        <f>SUM(B104:M104)</f>
        <v>7316</v>
      </c>
    </row>
    <row r="105" spans="1:14" ht="12.75" customHeight="1" thickBot="1" x14ac:dyDescent="0.25">
      <c r="A105" s="199"/>
      <c r="B105" s="210"/>
      <c r="C105" s="210"/>
      <c r="D105" s="210"/>
      <c r="E105" s="210"/>
      <c r="F105" s="210"/>
      <c r="G105" s="210"/>
      <c r="H105" s="210"/>
      <c r="I105" s="210"/>
      <c r="J105" s="210"/>
      <c r="K105" s="210"/>
      <c r="L105" s="210"/>
      <c r="M105" s="210"/>
      <c r="N105" s="212"/>
    </row>
    <row r="106" spans="1:14" ht="12.75" customHeight="1" x14ac:dyDescent="0.2">
      <c r="A106" s="205" t="s">
        <v>13</v>
      </c>
      <c r="B106" s="194">
        <f t="shared" ref="B106:H106" si="2">SUM(B60:B104)</f>
        <v>288006</v>
      </c>
      <c r="C106" s="194">
        <f t="shared" si="2"/>
        <v>258422</v>
      </c>
      <c r="D106" s="194">
        <f t="shared" si="2"/>
        <v>376774</v>
      </c>
      <c r="E106" s="194">
        <f t="shared" si="2"/>
        <v>444364</v>
      </c>
      <c r="F106" s="194">
        <f t="shared" si="2"/>
        <v>539346</v>
      </c>
      <c r="G106" s="194">
        <f t="shared" si="2"/>
        <v>520115</v>
      </c>
      <c r="H106" s="194">
        <f t="shared" si="2"/>
        <v>522277</v>
      </c>
      <c r="I106" s="194">
        <f>SUM(I60:I104)</f>
        <v>559716</v>
      </c>
      <c r="J106" s="194">
        <f>SUM(J60:J104)</f>
        <v>526007</v>
      </c>
      <c r="K106" s="194">
        <f>SUM(K60:K104)</f>
        <v>512475</v>
      </c>
      <c r="L106" s="194">
        <f>SUM(L60:L104)</f>
        <v>478906</v>
      </c>
      <c r="M106" s="194">
        <f>SUM(M60:M104)</f>
        <v>494201</v>
      </c>
      <c r="N106" s="194">
        <f>SUM(B106:M106)</f>
        <v>5520609</v>
      </c>
    </row>
    <row r="107" spans="1:14" ht="12.75" customHeight="1" thickBot="1" x14ac:dyDescent="0.25">
      <c r="A107" s="206"/>
      <c r="B107" s="195"/>
      <c r="C107" s="195"/>
      <c r="D107" s="195"/>
      <c r="E107" s="195"/>
      <c r="F107" s="195"/>
      <c r="G107" s="195"/>
      <c r="H107" s="195"/>
      <c r="I107" s="195"/>
      <c r="J107" s="195"/>
      <c r="K107" s="195"/>
      <c r="L107" s="195"/>
      <c r="M107" s="195"/>
      <c r="N107" s="195"/>
    </row>
    <row r="111" spans="1:14" s="10" customFormat="1" ht="24.95" customHeight="1" x14ac:dyDescent="0.2">
      <c r="A111" s="204" t="s">
        <v>190</v>
      </c>
      <c r="B111" s="204"/>
      <c r="C111" s="204"/>
      <c r="D111" s="204"/>
      <c r="E111" s="204"/>
      <c r="F111" s="204"/>
      <c r="G111" s="204"/>
      <c r="H111" s="204"/>
      <c r="I111" s="204"/>
      <c r="J111" s="204"/>
      <c r="K111" s="204"/>
      <c r="L111" s="204"/>
      <c r="M111" s="204"/>
      <c r="N111" s="204"/>
    </row>
    <row r="112" spans="1:14" ht="12.75" customHeight="1" thickBot="1" x14ac:dyDescent="0.25"/>
    <row r="113" spans="1:14" ht="12.75" customHeight="1" x14ac:dyDescent="0.2">
      <c r="A113" s="198"/>
      <c r="B113" s="198" t="s">
        <v>1</v>
      </c>
      <c r="C113" s="198" t="s">
        <v>2</v>
      </c>
      <c r="D113" s="198" t="s">
        <v>3</v>
      </c>
      <c r="E113" s="198" t="s">
        <v>4</v>
      </c>
      <c r="F113" s="198" t="s">
        <v>5</v>
      </c>
      <c r="G113" s="198" t="s">
        <v>6</v>
      </c>
      <c r="H113" s="198" t="s">
        <v>7</v>
      </c>
      <c r="I113" s="198" t="s">
        <v>8</v>
      </c>
      <c r="J113" s="198" t="s">
        <v>9</v>
      </c>
      <c r="K113" s="198" t="s">
        <v>10</v>
      </c>
      <c r="L113" s="198" t="s">
        <v>11</v>
      </c>
      <c r="M113" s="198" t="s">
        <v>12</v>
      </c>
      <c r="N113" s="196" t="s">
        <v>13</v>
      </c>
    </row>
    <row r="114" spans="1:14" ht="12.75" customHeight="1" thickBot="1" x14ac:dyDescent="0.25">
      <c r="A114" s="199"/>
      <c r="B114" s="199"/>
      <c r="C114" s="199"/>
      <c r="D114" s="199"/>
      <c r="E114" s="199"/>
      <c r="F114" s="199"/>
      <c r="G114" s="199"/>
      <c r="H114" s="199"/>
      <c r="I114" s="199"/>
      <c r="J114" s="199"/>
      <c r="K114" s="199"/>
      <c r="L114" s="199"/>
      <c r="M114" s="199"/>
      <c r="N114" s="197"/>
    </row>
    <row r="115" spans="1:14" ht="12.75" customHeight="1" x14ac:dyDescent="0.2">
      <c r="A115" s="198" t="s">
        <v>51</v>
      </c>
      <c r="B115" s="209">
        <v>51200</v>
      </c>
      <c r="C115" s="209">
        <v>57000</v>
      </c>
      <c r="D115" s="209">
        <v>60600</v>
      </c>
      <c r="E115" s="209">
        <v>60900</v>
      </c>
      <c r="F115" s="209">
        <v>43900</v>
      </c>
      <c r="G115" s="209">
        <v>51300</v>
      </c>
      <c r="H115" s="209">
        <v>61600</v>
      </c>
      <c r="I115" s="209">
        <v>56100</v>
      </c>
      <c r="J115" s="209">
        <v>63900</v>
      </c>
      <c r="K115" s="209">
        <v>72300</v>
      </c>
      <c r="L115" s="209">
        <v>71200</v>
      </c>
      <c r="M115" s="209">
        <v>74000</v>
      </c>
      <c r="N115" s="211">
        <f>SUM(B115:M115)</f>
        <v>724000</v>
      </c>
    </row>
    <row r="116" spans="1:14" ht="12.75" customHeight="1" thickBot="1" x14ac:dyDescent="0.25">
      <c r="A116" s="199"/>
      <c r="B116" s="210"/>
      <c r="C116" s="210"/>
      <c r="D116" s="210"/>
      <c r="E116" s="210"/>
      <c r="F116" s="210"/>
      <c r="G116" s="210"/>
      <c r="H116" s="210"/>
      <c r="I116" s="210"/>
      <c r="J116" s="210"/>
      <c r="K116" s="210"/>
      <c r="L116" s="210"/>
      <c r="M116" s="210"/>
      <c r="N116" s="212"/>
    </row>
    <row r="117" spans="1:14" ht="12.75" customHeight="1" x14ac:dyDescent="0.2">
      <c r="A117" s="207" t="s">
        <v>52</v>
      </c>
      <c r="B117" s="209">
        <v>9600</v>
      </c>
      <c r="C117" s="209">
        <v>6900</v>
      </c>
      <c r="D117" s="209">
        <v>11700</v>
      </c>
      <c r="E117" s="209">
        <v>8100</v>
      </c>
      <c r="F117" s="209">
        <v>9400</v>
      </c>
      <c r="G117" s="209">
        <v>5700</v>
      </c>
      <c r="H117" s="209">
        <v>6400</v>
      </c>
      <c r="I117" s="209">
        <v>7700</v>
      </c>
      <c r="J117" s="209">
        <v>1500</v>
      </c>
      <c r="K117" s="209">
        <v>9100</v>
      </c>
      <c r="L117" s="209">
        <v>8100</v>
      </c>
      <c r="M117" s="209">
        <v>8300</v>
      </c>
      <c r="N117" s="211">
        <f t="shared" ref="N117:N131" si="3">SUM(B117:M117)</f>
        <v>92500</v>
      </c>
    </row>
    <row r="118" spans="1:14" ht="12.75" customHeight="1" thickBot="1" x14ac:dyDescent="0.25">
      <c r="A118" s="208"/>
      <c r="B118" s="210"/>
      <c r="C118" s="210"/>
      <c r="D118" s="210"/>
      <c r="E118" s="210"/>
      <c r="F118" s="210"/>
      <c r="G118" s="210"/>
      <c r="H118" s="210"/>
      <c r="I118" s="210"/>
      <c r="J118" s="210"/>
      <c r="K118" s="210"/>
      <c r="L118" s="210"/>
      <c r="M118" s="210"/>
      <c r="N118" s="212"/>
    </row>
    <row r="119" spans="1:14" ht="12.75" customHeight="1" x14ac:dyDescent="0.2">
      <c r="A119" s="198" t="s">
        <v>53</v>
      </c>
      <c r="B119" s="209">
        <v>2300</v>
      </c>
      <c r="C119" s="209">
        <v>2400</v>
      </c>
      <c r="D119" s="209">
        <v>3600</v>
      </c>
      <c r="E119" s="209">
        <v>2700</v>
      </c>
      <c r="F119" s="209">
        <v>4700</v>
      </c>
      <c r="G119" s="209">
        <v>5100</v>
      </c>
      <c r="H119" s="209">
        <v>4100</v>
      </c>
      <c r="I119" s="209">
        <v>6500</v>
      </c>
      <c r="J119" s="209">
        <v>5600</v>
      </c>
      <c r="K119" s="209">
        <v>11300</v>
      </c>
      <c r="L119" s="209">
        <v>3600</v>
      </c>
      <c r="M119" s="209">
        <v>-3000</v>
      </c>
      <c r="N119" s="211">
        <f t="shared" si="3"/>
        <v>48900</v>
      </c>
    </row>
    <row r="120" spans="1:14" ht="12.75" customHeight="1" thickBot="1" x14ac:dyDescent="0.25">
      <c r="A120" s="199"/>
      <c r="B120" s="210"/>
      <c r="C120" s="210"/>
      <c r="D120" s="210"/>
      <c r="E120" s="210"/>
      <c r="F120" s="210"/>
      <c r="G120" s="210"/>
      <c r="H120" s="210"/>
      <c r="I120" s="210"/>
      <c r="J120" s="210"/>
      <c r="K120" s="210"/>
      <c r="L120" s="210"/>
      <c r="M120" s="210"/>
      <c r="N120" s="212"/>
    </row>
    <row r="121" spans="1:14" ht="12.75" customHeight="1" x14ac:dyDescent="0.2">
      <c r="A121" s="198" t="s">
        <v>54</v>
      </c>
      <c r="B121" s="209"/>
      <c r="C121" s="209"/>
      <c r="D121" s="209"/>
      <c r="E121" s="209"/>
      <c r="F121" s="209"/>
      <c r="G121" s="209"/>
      <c r="H121" s="209"/>
      <c r="I121" s="209"/>
      <c r="J121" s="209"/>
      <c r="K121" s="209"/>
      <c r="L121" s="209"/>
      <c r="M121" s="209"/>
      <c r="N121" s="211">
        <f t="shared" si="3"/>
        <v>0</v>
      </c>
    </row>
    <row r="122" spans="1:14" ht="12.75" customHeight="1" thickBot="1" x14ac:dyDescent="0.25">
      <c r="A122" s="199"/>
      <c r="B122" s="210"/>
      <c r="C122" s="210"/>
      <c r="D122" s="210"/>
      <c r="E122" s="210"/>
      <c r="F122" s="210"/>
      <c r="G122" s="210"/>
      <c r="H122" s="210"/>
      <c r="I122" s="210"/>
      <c r="J122" s="210"/>
      <c r="K122" s="210"/>
      <c r="L122" s="210"/>
      <c r="M122" s="210"/>
      <c r="N122" s="212"/>
    </row>
    <row r="123" spans="1:14" ht="12.75" customHeight="1" x14ac:dyDescent="0.2">
      <c r="A123" s="198" t="s">
        <v>39</v>
      </c>
      <c r="B123" s="209">
        <v>20900</v>
      </c>
      <c r="C123" s="209">
        <v>23900</v>
      </c>
      <c r="D123" s="209">
        <v>31800</v>
      </c>
      <c r="E123" s="209">
        <v>23800</v>
      </c>
      <c r="F123" s="209">
        <v>24100</v>
      </c>
      <c r="G123" s="209">
        <v>14200</v>
      </c>
      <c r="H123" s="209">
        <v>13800</v>
      </c>
      <c r="I123" s="209">
        <v>16100</v>
      </c>
      <c r="J123" s="209">
        <v>13700</v>
      </c>
      <c r="K123" s="209">
        <v>15400</v>
      </c>
      <c r="L123" s="209">
        <v>17900</v>
      </c>
      <c r="M123" s="209">
        <v>13200</v>
      </c>
      <c r="N123" s="211">
        <f t="shared" si="3"/>
        <v>228800</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198" t="s">
        <v>43</v>
      </c>
      <c r="B125" s="209">
        <v>20900</v>
      </c>
      <c r="C125" s="209">
        <v>8500</v>
      </c>
      <c r="D125" s="209">
        <v>11200</v>
      </c>
      <c r="E125" s="209">
        <v>15000</v>
      </c>
      <c r="F125" s="209">
        <v>21100</v>
      </c>
      <c r="G125" s="209">
        <v>27800</v>
      </c>
      <c r="H125" s="209">
        <v>15700</v>
      </c>
      <c r="I125" s="209">
        <v>7500</v>
      </c>
      <c r="J125" s="209">
        <v>9200</v>
      </c>
      <c r="K125" s="209">
        <v>5400</v>
      </c>
      <c r="L125" s="209">
        <v>700</v>
      </c>
      <c r="M125" s="209"/>
      <c r="N125" s="211">
        <f t="shared" si="3"/>
        <v>143000</v>
      </c>
    </row>
    <row r="126" spans="1:14" ht="12.75" customHeight="1" thickBot="1" x14ac:dyDescent="0.25">
      <c r="A126" s="199"/>
      <c r="B126" s="210"/>
      <c r="C126" s="210"/>
      <c r="D126" s="210"/>
      <c r="E126" s="210"/>
      <c r="F126" s="210"/>
      <c r="G126" s="210"/>
      <c r="H126" s="210"/>
      <c r="I126" s="210"/>
      <c r="J126" s="210"/>
      <c r="K126" s="210"/>
      <c r="L126" s="210"/>
      <c r="M126" s="210"/>
      <c r="N126" s="212"/>
    </row>
    <row r="127" spans="1:14" ht="12.75" customHeight="1" x14ac:dyDescent="0.2">
      <c r="A127" s="198" t="s">
        <v>56</v>
      </c>
      <c r="B127" s="209">
        <v>104500</v>
      </c>
      <c r="C127" s="209">
        <v>139300</v>
      </c>
      <c r="D127" s="209">
        <v>129900</v>
      </c>
      <c r="E127" s="209">
        <v>113600</v>
      </c>
      <c r="F127" s="209">
        <v>64000</v>
      </c>
      <c r="G127" s="209">
        <v>91600</v>
      </c>
      <c r="H127" s="209">
        <v>85100</v>
      </c>
      <c r="I127" s="209">
        <v>106300</v>
      </c>
      <c r="J127" s="209">
        <v>101400</v>
      </c>
      <c r="K127" s="209">
        <v>110200</v>
      </c>
      <c r="L127" s="209">
        <v>128600</v>
      </c>
      <c r="M127" s="209">
        <v>135500</v>
      </c>
      <c r="N127" s="211">
        <f t="shared" si="3"/>
        <v>1310000</v>
      </c>
    </row>
    <row r="128" spans="1:14" ht="12.75" customHeight="1" thickBot="1" x14ac:dyDescent="0.25">
      <c r="A128" s="199"/>
      <c r="B128" s="210"/>
      <c r="C128" s="210"/>
      <c r="D128" s="210"/>
      <c r="E128" s="210"/>
      <c r="F128" s="210"/>
      <c r="G128" s="210"/>
      <c r="H128" s="210"/>
      <c r="I128" s="210"/>
      <c r="J128" s="210"/>
      <c r="K128" s="210"/>
      <c r="L128" s="210"/>
      <c r="M128" s="210"/>
      <c r="N128" s="212"/>
    </row>
    <row r="129" spans="1:14" ht="12.75" customHeight="1" x14ac:dyDescent="0.2">
      <c r="A129" s="198" t="s">
        <v>105</v>
      </c>
      <c r="B129" s="209">
        <v>24700</v>
      </c>
      <c r="C129" s="209">
        <v>26400</v>
      </c>
      <c r="D129" s="209">
        <v>24800</v>
      </c>
      <c r="E129" s="209">
        <v>20400</v>
      </c>
      <c r="F129" s="209">
        <v>23800</v>
      </c>
      <c r="G129" s="209">
        <v>23900</v>
      </c>
      <c r="H129" s="209">
        <v>23900</v>
      </c>
      <c r="I129" s="209">
        <v>14100</v>
      </c>
      <c r="J129" s="209">
        <v>11500</v>
      </c>
      <c r="K129" s="209">
        <v>8700</v>
      </c>
      <c r="L129" s="209">
        <v>19100</v>
      </c>
      <c r="M129" s="209">
        <v>27200</v>
      </c>
      <c r="N129" s="211">
        <f t="shared" si="3"/>
        <v>248500</v>
      </c>
    </row>
    <row r="130" spans="1:14" ht="12.75" customHeight="1" thickBot="1" x14ac:dyDescent="0.25">
      <c r="A130" s="199"/>
      <c r="B130" s="210"/>
      <c r="C130" s="210"/>
      <c r="D130" s="210"/>
      <c r="E130" s="210"/>
      <c r="F130" s="210"/>
      <c r="G130" s="210"/>
      <c r="H130" s="210"/>
      <c r="I130" s="210"/>
      <c r="J130" s="210"/>
      <c r="K130" s="210"/>
      <c r="L130" s="210"/>
      <c r="M130" s="210"/>
      <c r="N130" s="212"/>
    </row>
    <row r="131" spans="1:14" ht="12.75" customHeight="1" x14ac:dyDescent="0.2">
      <c r="A131" s="198" t="s">
        <v>58</v>
      </c>
      <c r="B131" s="209">
        <v>5600</v>
      </c>
      <c r="C131" s="209">
        <v>5600</v>
      </c>
      <c r="D131" s="209">
        <v>7700</v>
      </c>
      <c r="E131" s="209">
        <v>9100</v>
      </c>
      <c r="F131" s="209">
        <v>6600</v>
      </c>
      <c r="G131" s="209">
        <v>3700</v>
      </c>
      <c r="H131" s="209">
        <v>5500</v>
      </c>
      <c r="I131" s="209">
        <v>6300</v>
      </c>
      <c r="J131" s="209">
        <v>6500</v>
      </c>
      <c r="K131" s="209">
        <v>7100</v>
      </c>
      <c r="L131" s="209">
        <v>7700</v>
      </c>
      <c r="M131" s="209">
        <v>6000</v>
      </c>
      <c r="N131" s="211">
        <f t="shared" si="3"/>
        <v>77400</v>
      </c>
    </row>
    <row r="132" spans="1:14" ht="12.75" customHeight="1" thickBot="1" x14ac:dyDescent="0.25">
      <c r="A132" s="199"/>
      <c r="B132" s="210"/>
      <c r="C132" s="210"/>
      <c r="D132" s="210"/>
      <c r="E132" s="210"/>
      <c r="F132" s="210"/>
      <c r="G132" s="210"/>
      <c r="H132" s="210"/>
      <c r="I132" s="210"/>
      <c r="J132" s="210"/>
      <c r="K132" s="210"/>
      <c r="L132" s="210"/>
      <c r="M132" s="210"/>
      <c r="N132" s="212"/>
    </row>
    <row r="133" spans="1:14" ht="12.75" customHeight="1" x14ac:dyDescent="0.2">
      <c r="A133" s="198" t="s">
        <v>60</v>
      </c>
      <c r="B133" s="209">
        <v>16700</v>
      </c>
      <c r="C133" s="209">
        <v>15700</v>
      </c>
      <c r="D133" s="209">
        <v>17100</v>
      </c>
      <c r="E133" s="209">
        <v>19400</v>
      </c>
      <c r="F133" s="209">
        <v>21100</v>
      </c>
      <c r="G133" s="209">
        <v>17800</v>
      </c>
      <c r="H133" s="209">
        <v>13300</v>
      </c>
      <c r="I133" s="209">
        <v>15200</v>
      </c>
      <c r="J133" s="209">
        <v>16200</v>
      </c>
      <c r="K133" s="209">
        <v>21800</v>
      </c>
      <c r="L133" s="209">
        <v>18000</v>
      </c>
      <c r="M133" s="209">
        <v>14000</v>
      </c>
      <c r="N133" s="211">
        <f>SUM(B133:M133)</f>
        <v>206300</v>
      </c>
    </row>
    <row r="134" spans="1:14" ht="12.75" customHeight="1" thickBot="1" x14ac:dyDescent="0.25">
      <c r="A134" s="199"/>
      <c r="B134" s="210"/>
      <c r="C134" s="210"/>
      <c r="D134" s="210"/>
      <c r="E134" s="210"/>
      <c r="F134" s="210"/>
      <c r="G134" s="210"/>
      <c r="H134" s="210"/>
      <c r="I134" s="210"/>
      <c r="J134" s="210"/>
      <c r="K134" s="210"/>
      <c r="L134" s="210"/>
      <c r="M134" s="210"/>
      <c r="N134" s="212"/>
    </row>
    <row r="135" spans="1:14" ht="12.75" customHeight="1" x14ac:dyDescent="0.2">
      <c r="A135" s="205" t="s">
        <v>13</v>
      </c>
      <c r="B135" s="194">
        <f t="shared" ref="B135:M135" si="4">SUM(B115:B133)</f>
        <v>256400</v>
      </c>
      <c r="C135" s="194">
        <f t="shared" si="4"/>
        <v>285700</v>
      </c>
      <c r="D135" s="194">
        <f t="shared" si="4"/>
        <v>298400</v>
      </c>
      <c r="E135" s="194">
        <f t="shared" si="4"/>
        <v>273000</v>
      </c>
      <c r="F135" s="194">
        <f t="shared" si="4"/>
        <v>218700</v>
      </c>
      <c r="G135" s="194">
        <f t="shared" si="4"/>
        <v>241100</v>
      </c>
      <c r="H135" s="194">
        <f t="shared" si="4"/>
        <v>229400</v>
      </c>
      <c r="I135" s="194">
        <f t="shared" si="4"/>
        <v>235800</v>
      </c>
      <c r="J135" s="194">
        <f t="shared" si="4"/>
        <v>229500</v>
      </c>
      <c r="K135" s="194">
        <f t="shared" si="4"/>
        <v>261300</v>
      </c>
      <c r="L135" s="194">
        <f t="shared" si="4"/>
        <v>274900</v>
      </c>
      <c r="M135" s="194">
        <f t="shared" si="4"/>
        <v>275200</v>
      </c>
      <c r="N135" s="194">
        <f>SUM(N115:N134)</f>
        <v>3079400</v>
      </c>
    </row>
    <row r="136" spans="1:14" ht="12.75" customHeight="1" thickBot="1" x14ac:dyDescent="0.25">
      <c r="A136" s="206"/>
      <c r="B136" s="195"/>
      <c r="C136" s="195"/>
      <c r="D136" s="195"/>
      <c r="E136" s="195"/>
      <c r="F136" s="195"/>
      <c r="G136" s="195"/>
      <c r="H136" s="195"/>
      <c r="I136" s="195"/>
      <c r="J136" s="195"/>
      <c r="K136" s="195"/>
      <c r="L136" s="195"/>
      <c r="M136" s="195"/>
      <c r="N136" s="195"/>
    </row>
    <row r="140" spans="1:14" s="10" customFormat="1" ht="24.95" customHeight="1" x14ac:dyDescent="0.2">
      <c r="A140" s="204" t="s">
        <v>207</v>
      </c>
      <c r="B140" s="204"/>
      <c r="C140" s="204"/>
      <c r="D140" s="204"/>
      <c r="E140" s="204"/>
      <c r="F140" s="204"/>
      <c r="G140" s="204"/>
      <c r="H140" s="204"/>
      <c r="I140" s="204"/>
      <c r="J140" s="204"/>
      <c r="K140" s="204"/>
      <c r="L140" s="204"/>
      <c r="M140" s="204"/>
      <c r="N140" s="204"/>
    </row>
    <row r="141" spans="1:14" ht="12.75" customHeight="1" thickBot="1" x14ac:dyDescent="0.25">
      <c r="A141" s="20"/>
      <c r="F141" s="4"/>
    </row>
    <row r="142" spans="1:14" ht="12.75" customHeight="1" x14ac:dyDescent="0.2">
      <c r="A142" s="198"/>
      <c r="B142" s="198" t="s">
        <v>1</v>
      </c>
      <c r="C142" s="198" t="s">
        <v>2</v>
      </c>
      <c r="D142" s="198" t="s">
        <v>3</v>
      </c>
      <c r="E142" s="198" t="s">
        <v>4</v>
      </c>
      <c r="F142" s="198" t="s">
        <v>5</v>
      </c>
      <c r="G142" s="198" t="s">
        <v>6</v>
      </c>
      <c r="H142" s="198" t="s">
        <v>7</v>
      </c>
      <c r="I142" s="198" t="s">
        <v>8</v>
      </c>
      <c r="J142" s="198" t="s">
        <v>9</v>
      </c>
      <c r="K142" s="198" t="s">
        <v>10</v>
      </c>
      <c r="L142" s="198" t="s">
        <v>11</v>
      </c>
      <c r="M142" s="198" t="s">
        <v>12</v>
      </c>
      <c r="N142" s="196" t="s">
        <v>13</v>
      </c>
    </row>
    <row r="143" spans="1:14" ht="12.75" customHeight="1" thickBot="1" x14ac:dyDescent="0.25">
      <c r="A143" s="199"/>
      <c r="B143" s="199"/>
      <c r="C143" s="199"/>
      <c r="D143" s="199"/>
      <c r="E143" s="199"/>
      <c r="F143" s="199"/>
      <c r="G143" s="199"/>
      <c r="H143" s="199"/>
      <c r="I143" s="199"/>
      <c r="J143" s="199"/>
      <c r="K143" s="199"/>
      <c r="L143" s="199"/>
      <c r="M143" s="199"/>
      <c r="N143" s="197"/>
    </row>
    <row r="144" spans="1:14" ht="12.75" customHeight="1" x14ac:dyDescent="0.2">
      <c r="A144" s="198" t="s">
        <v>62</v>
      </c>
      <c r="B144" s="209">
        <v>27806</v>
      </c>
      <c r="C144" s="209">
        <v>30038</v>
      </c>
      <c r="D144" s="209">
        <v>45209</v>
      </c>
      <c r="E144" s="209">
        <v>35370</v>
      </c>
      <c r="F144" s="209">
        <v>42329</v>
      </c>
      <c r="G144" s="209">
        <v>32026</v>
      </c>
      <c r="H144" s="209">
        <v>27221</v>
      </c>
      <c r="I144" s="209">
        <v>39341</v>
      </c>
      <c r="J144" s="209">
        <v>41258</v>
      </c>
      <c r="K144" s="209">
        <v>54618</v>
      </c>
      <c r="L144" s="209">
        <v>42679</v>
      </c>
      <c r="M144" s="209">
        <v>40766</v>
      </c>
      <c r="N144" s="211">
        <f t="shared" ref="N144:N162" si="5">SUM(B144:M144)</f>
        <v>458661</v>
      </c>
    </row>
    <row r="145" spans="1:14" ht="12.75" customHeight="1" thickBot="1" x14ac:dyDescent="0.25">
      <c r="A145" s="199"/>
      <c r="B145" s="210"/>
      <c r="C145" s="210"/>
      <c r="D145" s="210"/>
      <c r="E145" s="210"/>
      <c r="F145" s="210"/>
      <c r="G145" s="210"/>
      <c r="H145" s="210"/>
      <c r="I145" s="210"/>
      <c r="J145" s="210"/>
      <c r="K145" s="210"/>
      <c r="L145" s="210"/>
      <c r="M145" s="210"/>
      <c r="N145" s="212"/>
    </row>
    <row r="146" spans="1:14" ht="12.75" customHeight="1" x14ac:dyDescent="0.2">
      <c r="A146" s="207" t="s">
        <v>63</v>
      </c>
      <c r="B146" s="209">
        <v>24152</v>
      </c>
      <c r="C146" s="209">
        <v>29139</v>
      </c>
      <c r="D146" s="209">
        <v>53079</v>
      </c>
      <c r="E146" s="209">
        <v>22554</v>
      </c>
      <c r="F146" s="209">
        <v>26900</v>
      </c>
      <c r="G146" s="209">
        <v>26740</v>
      </c>
      <c r="H146" s="209">
        <v>26935</v>
      </c>
      <c r="I146" s="209">
        <v>31349</v>
      </c>
      <c r="J146" s="209">
        <v>30087</v>
      </c>
      <c r="K146" s="209">
        <v>17406</v>
      </c>
      <c r="L146" s="209">
        <v>17327</v>
      </c>
      <c r="M146" s="209">
        <v>32931</v>
      </c>
      <c r="N146" s="211">
        <f t="shared" si="5"/>
        <v>338599</v>
      </c>
    </row>
    <row r="147" spans="1:14" ht="12.75" customHeight="1" thickBot="1" x14ac:dyDescent="0.25">
      <c r="A147" s="208"/>
      <c r="B147" s="210"/>
      <c r="C147" s="210"/>
      <c r="D147" s="210"/>
      <c r="E147" s="210"/>
      <c r="F147" s="210"/>
      <c r="G147" s="210"/>
      <c r="H147" s="210"/>
      <c r="I147" s="210"/>
      <c r="J147" s="210"/>
      <c r="K147" s="210"/>
      <c r="L147" s="210"/>
      <c r="M147" s="210"/>
      <c r="N147" s="212"/>
    </row>
    <row r="148" spans="1:14" ht="12.75" customHeight="1" x14ac:dyDescent="0.2">
      <c r="A148" s="198" t="s">
        <v>64</v>
      </c>
      <c r="B148" s="209">
        <v>69002</v>
      </c>
      <c r="C148" s="209">
        <v>58783</v>
      </c>
      <c r="D148" s="209">
        <v>82388</v>
      </c>
      <c r="E148" s="209">
        <v>104224</v>
      </c>
      <c r="F148" s="209">
        <v>103355</v>
      </c>
      <c r="G148" s="209">
        <v>67966</v>
      </c>
      <c r="H148" s="209">
        <v>50719</v>
      </c>
      <c r="I148" s="209">
        <v>61943</v>
      </c>
      <c r="J148" s="209">
        <v>59873</v>
      </c>
      <c r="K148" s="209">
        <v>76768</v>
      </c>
      <c r="L148" s="209">
        <v>81775</v>
      </c>
      <c r="M148" s="209">
        <v>86459</v>
      </c>
      <c r="N148" s="211">
        <f t="shared" si="5"/>
        <v>903255</v>
      </c>
    </row>
    <row r="149" spans="1:14" ht="12.75" customHeight="1" thickBot="1" x14ac:dyDescent="0.25">
      <c r="A149" s="199"/>
      <c r="B149" s="210"/>
      <c r="C149" s="210"/>
      <c r="D149" s="210"/>
      <c r="E149" s="210"/>
      <c r="F149" s="210"/>
      <c r="G149" s="210"/>
      <c r="H149" s="210"/>
      <c r="I149" s="210"/>
      <c r="J149" s="210"/>
      <c r="K149" s="210"/>
      <c r="L149" s="210"/>
      <c r="M149" s="210"/>
      <c r="N149" s="212"/>
    </row>
    <row r="150" spans="1:14" ht="12.75" customHeight="1" x14ac:dyDescent="0.2">
      <c r="A150" s="207" t="s">
        <v>65</v>
      </c>
      <c r="B150" s="209"/>
      <c r="C150" s="209"/>
      <c r="D150" s="209"/>
      <c r="E150" s="209"/>
      <c r="F150" s="209"/>
      <c r="G150" s="209"/>
      <c r="H150" s="209"/>
      <c r="I150" s="209"/>
      <c r="J150" s="209"/>
      <c r="K150" s="209"/>
      <c r="L150" s="209"/>
      <c r="M150" s="209"/>
      <c r="N150" s="211">
        <f t="shared" si="5"/>
        <v>0</v>
      </c>
    </row>
    <row r="151" spans="1:14" ht="12.75" customHeight="1" thickBot="1" x14ac:dyDescent="0.25">
      <c r="A151" s="208"/>
      <c r="B151" s="210"/>
      <c r="C151" s="210"/>
      <c r="D151" s="210"/>
      <c r="E151" s="210"/>
      <c r="F151" s="210"/>
      <c r="G151" s="210"/>
      <c r="H151" s="210"/>
      <c r="I151" s="210"/>
      <c r="J151" s="210"/>
      <c r="K151" s="210"/>
      <c r="L151" s="210"/>
      <c r="M151" s="210"/>
      <c r="N151" s="212"/>
    </row>
    <row r="152" spans="1:14" ht="12.75" customHeight="1" x14ac:dyDescent="0.2">
      <c r="A152" s="207" t="s">
        <v>66</v>
      </c>
      <c r="B152" s="209">
        <v>57082</v>
      </c>
      <c r="C152" s="209">
        <v>67034</v>
      </c>
      <c r="D152" s="209">
        <v>52725</v>
      </c>
      <c r="E152" s="209">
        <v>40292</v>
      </c>
      <c r="F152" s="209">
        <v>31385</v>
      </c>
      <c r="G152" s="209">
        <v>26760</v>
      </c>
      <c r="H152" s="209">
        <v>11110</v>
      </c>
      <c r="I152" s="209">
        <v>5775</v>
      </c>
      <c r="J152" s="209">
        <v>14025</v>
      </c>
      <c r="K152" s="209">
        <v>12450</v>
      </c>
      <c r="L152" s="209">
        <v>23850</v>
      </c>
      <c r="M152" s="209">
        <v>25500</v>
      </c>
      <c r="N152" s="211">
        <f t="shared" si="5"/>
        <v>367988</v>
      </c>
    </row>
    <row r="153" spans="1:14" ht="12.75" customHeight="1" thickBot="1" x14ac:dyDescent="0.25">
      <c r="A153" s="208"/>
      <c r="B153" s="210"/>
      <c r="C153" s="210"/>
      <c r="D153" s="210"/>
      <c r="E153" s="210"/>
      <c r="F153" s="210"/>
      <c r="G153" s="210"/>
      <c r="H153" s="210"/>
      <c r="I153" s="210"/>
      <c r="J153" s="210"/>
      <c r="K153" s="210"/>
      <c r="L153" s="210"/>
      <c r="M153" s="210"/>
      <c r="N153" s="212"/>
    </row>
    <row r="154" spans="1:14" ht="12.75" customHeight="1" x14ac:dyDescent="0.2">
      <c r="A154" s="198" t="s">
        <v>53</v>
      </c>
      <c r="B154" s="209">
        <v>15254</v>
      </c>
      <c r="C154" s="209">
        <v>13645</v>
      </c>
      <c r="D154" s="209">
        <v>15883</v>
      </c>
      <c r="E154" s="209">
        <v>16087</v>
      </c>
      <c r="F154" s="209">
        <v>13669</v>
      </c>
      <c r="G154" s="209">
        <v>17025</v>
      </c>
      <c r="H154" s="209">
        <v>14632</v>
      </c>
      <c r="I154" s="209">
        <v>14405</v>
      </c>
      <c r="J154" s="209">
        <v>13312</v>
      </c>
      <c r="K154" s="209">
        <v>11545</v>
      </c>
      <c r="L154" s="209">
        <v>10010</v>
      </c>
      <c r="M154" s="209">
        <v>10599</v>
      </c>
      <c r="N154" s="211">
        <f t="shared" si="5"/>
        <v>166066</v>
      </c>
    </row>
    <row r="155" spans="1:14" ht="12.75" customHeight="1" thickBot="1" x14ac:dyDescent="0.25">
      <c r="A155" s="199"/>
      <c r="B155" s="210"/>
      <c r="C155" s="210"/>
      <c r="D155" s="210"/>
      <c r="E155" s="210"/>
      <c r="F155" s="210"/>
      <c r="G155" s="210"/>
      <c r="H155" s="210"/>
      <c r="I155" s="210"/>
      <c r="J155" s="210"/>
      <c r="K155" s="210"/>
      <c r="L155" s="210"/>
      <c r="M155" s="210"/>
      <c r="N155" s="212"/>
    </row>
    <row r="156" spans="1:14" ht="12.75" customHeight="1" x14ac:dyDescent="0.2">
      <c r="A156" s="207" t="s">
        <v>67</v>
      </c>
      <c r="B156" s="209"/>
      <c r="C156" s="209"/>
      <c r="D156" s="209"/>
      <c r="E156" s="209"/>
      <c r="F156" s="209"/>
      <c r="G156" s="209"/>
      <c r="H156" s="209"/>
      <c r="I156" s="209"/>
      <c r="J156" s="209">
        <v>16671</v>
      </c>
      <c r="K156" s="209">
        <v>17646</v>
      </c>
      <c r="L156" s="209">
        <v>16047</v>
      </c>
      <c r="M156" s="209">
        <v>16966</v>
      </c>
      <c r="N156" s="211">
        <f t="shared" si="5"/>
        <v>67330</v>
      </c>
    </row>
    <row r="157" spans="1:14" ht="12.75" customHeight="1" thickBot="1" x14ac:dyDescent="0.25">
      <c r="A157" s="208"/>
      <c r="B157" s="210"/>
      <c r="C157" s="210"/>
      <c r="D157" s="210"/>
      <c r="E157" s="210"/>
      <c r="F157" s="210"/>
      <c r="G157" s="210"/>
      <c r="H157" s="210"/>
      <c r="I157" s="210"/>
      <c r="J157" s="210"/>
      <c r="K157" s="210"/>
      <c r="L157" s="210"/>
      <c r="M157" s="210"/>
      <c r="N157" s="212"/>
    </row>
    <row r="158" spans="1:14" ht="12.75" customHeight="1" x14ac:dyDescent="0.2">
      <c r="A158" s="198" t="s">
        <v>68</v>
      </c>
      <c r="B158" s="209"/>
      <c r="C158" s="209"/>
      <c r="D158" s="209"/>
      <c r="E158" s="209"/>
      <c r="F158" s="209"/>
      <c r="G158" s="209"/>
      <c r="H158" s="209"/>
      <c r="I158" s="209"/>
      <c r="J158" s="209">
        <v>20950</v>
      </c>
      <c r="K158" s="209">
        <v>27200</v>
      </c>
      <c r="L158" s="209">
        <v>30350</v>
      </c>
      <c r="M158" s="209">
        <v>33500</v>
      </c>
      <c r="N158" s="211">
        <f t="shared" si="5"/>
        <v>112000</v>
      </c>
    </row>
    <row r="159" spans="1:14" ht="12.75" customHeight="1" thickBot="1" x14ac:dyDescent="0.25">
      <c r="A159" s="199"/>
      <c r="B159" s="210"/>
      <c r="C159" s="210"/>
      <c r="D159" s="210"/>
      <c r="E159" s="210"/>
      <c r="F159" s="210"/>
      <c r="G159" s="210"/>
      <c r="H159" s="210"/>
      <c r="I159" s="210"/>
      <c r="J159" s="210"/>
      <c r="K159" s="210"/>
      <c r="L159" s="210"/>
      <c r="M159" s="210"/>
      <c r="N159" s="212"/>
    </row>
    <row r="160" spans="1:14" ht="12.75" customHeight="1" x14ac:dyDescent="0.2">
      <c r="A160" s="198" t="s">
        <v>69</v>
      </c>
      <c r="B160" s="209"/>
      <c r="C160" s="209"/>
      <c r="D160" s="209"/>
      <c r="E160" s="209"/>
      <c r="F160" s="209"/>
      <c r="G160" s="209"/>
      <c r="H160" s="209"/>
      <c r="I160" s="209"/>
      <c r="J160" s="209">
        <v>9175</v>
      </c>
      <c r="K160" s="209">
        <v>8107</v>
      </c>
      <c r="L160" s="209">
        <v>7968</v>
      </c>
      <c r="M160" s="209">
        <v>8453</v>
      </c>
      <c r="N160" s="211">
        <f t="shared" si="5"/>
        <v>33703</v>
      </c>
    </row>
    <row r="161" spans="1:14" ht="12.75" customHeight="1" thickBot="1" x14ac:dyDescent="0.25">
      <c r="A161" s="199"/>
      <c r="B161" s="210"/>
      <c r="C161" s="210"/>
      <c r="D161" s="210"/>
      <c r="E161" s="210"/>
      <c r="F161" s="210"/>
      <c r="G161" s="210"/>
      <c r="H161" s="210"/>
      <c r="I161" s="210"/>
      <c r="J161" s="210"/>
      <c r="K161" s="210"/>
      <c r="L161" s="210"/>
      <c r="M161" s="210"/>
      <c r="N161" s="212"/>
    </row>
    <row r="162" spans="1:14" ht="12.75" customHeight="1" x14ac:dyDescent="0.2">
      <c r="A162" s="198" t="s">
        <v>60</v>
      </c>
      <c r="B162" s="209">
        <v>60306</v>
      </c>
      <c r="C162" s="209">
        <v>60602</v>
      </c>
      <c r="D162" s="209">
        <v>40146</v>
      </c>
      <c r="E162" s="209">
        <v>55682</v>
      </c>
      <c r="F162" s="209">
        <v>62452</v>
      </c>
      <c r="G162" s="209">
        <v>56537</v>
      </c>
      <c r="H162" s="209">
        <v>50772</v>
      </c>
      <c r="I162" s="209">
        <v>57650</v>
      </c>
      <c r="J162" s="209">
        <v>8443</v>
      </c>
      <c r="K162" s="209">
        <v>8819</v>
      </c>
      <c r="L162" s="209">
        <v>7361</v>
      </c>
      <c r="M162" s="209">
        <v>11799</v>
      </c>
      <c r="N162" s="211">
        <f t="shared" si="5"/>
        <v>480569</v>
      </c>
    </row>
    <row r="163" spans="1:14" ht="12.75" customHeight="1" thickBot="1" x14ac:dyDescent="0.25">
      <c r="A163" s="199"/>
      <c r="B163" s="210"/>
      <c r="C163" s="210"/>
      <c r="D163" s="210"/>
      <c r="E163" s="210"/>
      <c r="F163" s="210"/>
      <c r="G163" s="210"/>
      <c r="H163" s="210"/>
      <c r="I163" s="210"/>
      <c r="J163" s="210"/>
      <c r="K163" s="210"/>
      <c r="L163" s="210"/>
      <c r="M163" s="210"/>
      <c r="N163" s="212"/>
    </row>
    <row r="164" spans="1:14" ht="12.75" customHeight="1" x14ac:dyDescent="0.2">
      <c r="A164" s="205" t="s">
        <v>13</v>
      </c>
      <c r="B164" s="194">
        <f t="shared" ref="B164:L164" si="6">SUM(B144:B162)</f>
        <v>253602</v>
      </c>
      <c r="C164" s="194">
        <f t="shared" si="6"/>
        <v>259241</v>
      </c>
      <c r="D164" s="194">
        <f t="shared" si="6"/>
        <v>289430</v>
      </c>
      <c r="E164" s="194">
        <f t="shared" si="6"/>
        <v>274209</v>
      </c>
      <c r="F164" s="194">
        <f t="shared" si="6"/>
        <v>280090</v>
      </c>
      <c r="G164" s="194">
        <f t="shared" si="6"/>
        <v>227054</v>
      </c>
      <c r="H164" s="194">
        <f t="shared" si="6"/>
        <v>181389</v>
      </c>
      <c r="I164" s="194">
        <f t="shared" si="6"/>
        <v>210463</v>
      </c>
      <c r="J164" s="194">
        <f t="shared" si="6"/>
        <v>213794</v>
      </c>
      <c r="K164" s="194">
        <f t="shared" si="6"/>
        <v>234559</v>
      </c>
      <c r="L164" s="194">
        <f t="shared" si="6"/>
        <v>237367</v>
      </c>
      <c r="M164" s="194">
        <f>SUM(M144:M162)</f>
        <v>266973</v>
      </c>
      <c r="N164" s="194">
        <f>SUM(B164:M164)</f>
        <v>2928171</v>
      </c>
    </row>
    <row r="165" spans="1:14" ht="12.75" customHeight="1" thickBot="1" x14ac:dyDescent="0.25">
      <c r="A165" s="206"/>
      <c r="B165" s="195"/>
      <c r="C165" s="195"/>
      <c r="D165" s="195"/>
      <c r="E165" s="195"/>
      <c r="F165" s="195"/>
      <c r="G165" s="195"/>
      <c r="H165" s="195"/>
      <c r="I165" s="195"/>
      <c r="J165" s="195"/>
      <c r="K165" s="195"/>
      <c r="L165" s="195"/>
      <c r="M165" s="195"/>
      <c r="N165" s="195"/>
    </row>
    <row r="169" spans="1:14" s="10" customFormat="1" ht="24.95" customHeight="1" x14ac:dyDescent="0.2">
      <c r="A169" s="204" t="s">
        <v>206</v>
      </c>
      <c r="B169" s="204"/>
      <c r="C169" s="204"/>
      <c r="D169" s="204"/>
      <c r="E169" s="204"/>
      <c r="F169" s="204"/>
      <c r="G169" s="204"/>
      <c r="H169" s="204"/>
      <c r="I169" s="204"/>
      <c r="J169" s="204"/>
      <c r="K169" s="204"/>
      <c r="L169" s="204"/>
      <c r="M169" s="204"/>
      <c r="N169" s="204"/>
    </row>
    <row r="170" spans="1:14" ht="12.75" customHeight="1" thickBot="1" x14ac:dyDescent="0.25">
      <c r="A170" s="20"/>
      <c r="F170" s="4"/>
    </row>
    <row r="171" spans="1:14" ht="12.75" customHeight="1" x14ac:dyDescent="0.2">
      <c r="A171" s="198"/>
      <c r="B171" s="198" t="s">
        <v>1</v>
      </c>
      <c r="C171" s="198" t="s">
        <v>2</v>
      </c>
      <c r="D171" s="198" t="s">
        <v>3</v>
      </c>
      <c r="E171" s="198" t="s">
        <v>4</v>
      </c>
      <c r="F171" s="198" t="s">
        <v>5</v>
      </c>
      <c r="G171" s="198" t="s">
        <v>6</v>
      </c>
      <c r="H171" s="198" t="s">
        <v>7</v>
      </c>
      <c r="I171" s="198" t="s">
        <v>8</v>
      </c>
      <c r="J171" s="198" t="s">
        <v>9</v>
      </c>
      <c r="K171" s="198" t="s">
        <v>10</v>
      </c>
      <c r="L171" s="198" t="s">
        <v>11</v>
      </c>
      <c r="M171" s="198" t="s">
        <v>12</v>
      </c>
      <c r="N171" s="196" t="s">
        <v>13</v>
      </c>
    </row>
    <row r="172" spans="1:14" ht="12.75" customHeight="1" thickBot="1" x14ac:dyDescent="0.25">
      <c r="A172" s="199"/>
      <c r="B172" s="199"/>
      <c r="C172" s="199"/>
      <c r="D172" s="199"/>
      <c r="E172" s="199"/>
      <c r="F172" s="199"/>
      <c r="G172" s="199"/>
      <c r="H172" s="199"/>
      <c r="I172" s="199"/>
      <c r="J172" s="199"/>
      <c r="K172" s="199"/>
      <c r="L172" s="199"/>
      <c r="M172" s="199"/>
      <c r="N172" s="197"/>
    </row>
    <row r="173" spans="1:14" ht="12.75" customHeight="1" x14ac:dyDescent="0.2">
      <c r="A173" s="207" t="s">
        <v>75</v>
      </c>
      <c r="B173" s="209"/>
      <c r="C173" s="209">
        <v>361</v>
      </c>
      <c r="D173" s="209">
        <v>1404</v>
      </c>
      <c r="E173" s="209">
        <v>5334</v>
      </c>
      <c r="F173" s="209">
        <v>5221</v>
      </c>
      <c r="G173" s="209">
        <v>120</v>
      </c>
      <c r="H173" s="209">
        <v>7420</v>
      </c>
      <c r="I173" s="209">
        <v>7331</v>
      </c>
      <c r="J173" s="209">
        <v>7820</v>
      </c>
      <c r="K173" s="209">
        <v>8505</v>
      </c>
      <c r="L173" s="209">
        <v>4754</v>
      </c>
      <c r="M173" s="209">
        <v>1690</v>
      </c>
      <c r="N173" s="211">
        <f t="shared" ref="N173:N189" si="7">SUM(B173:M173)</f>
        <v>49960</v>
      </c>
    </row>
    <row r="174" spans="1:14" ht="12.75" customHeight="1" thickBot="1" x14ac:dyDescent="0.25">
      <c r="A174" s="208"/>
      <c r="B174" s="210"/>
      <c r="C174" s="210"/>
      <c r="D174" s="210"/>
      <c r="E174" s="210"/>
      <c r="F174" s="210"/>
      <c r="G174" s="210"/>
      <c r="H174" s="210"/>
      <c r="I174" s="210"/>
      <c r="J174" s="210"/>
      <c r="K174" s="210"/>
      <c r="L174" s="210"/>
      <c r="M174" s="210"/>
      <c r="N174" s="212"/>
    </row>
    <row r="175" spans="1:14" ht="12.75" customHeight="1" x14ac:dyDescent="0.2">
      <c r="A175" s="198" t="s">
        <v>76</v>
      </c>
      <c r="B175" s="209">
        <v>5934</v>
      </c>
      <c r="C175" s="209">
        <v>4847</v>
      </c>
      <c r="D175" s="209">
        <v>5715</v>
      </c>
      <c r="E175" s="209">
        <v>2824</v>
      </c>
      <c r="F175" s="209">
        <v>811</v>
      </c>
      <c r="G175" s="209">
        <v>1158</v>
      </c>
      <c r="H175" s="209">
        <v>270</v>
      </c>
      <c r="I175" s="209">
        <v>540</v>
      </c>
      <c r="J175" s="209">
        <v>810</v>
      </c>
      <c r="K175" s="209">
        <v>270</v>
      </c>
      <c r="L175" s="209">
        <v>1071</v>
      </c>
      <c r="M175" s="209">
        <v>1136</v>
      </c>
      <c r="N175" s="211">
        <f t="shared" si="7"/>
        <v>25386</v>
      </c>
    </row>
    <row r="176" spans="1:14" ht="12.75" customHeight="1" thickBot="1" x14ac:dyDescent="0.25">
      <c r="A176" s="199"/>
      <c r="B176" s="210"/>
      <c r="C176" s="210"/>
      <c r="D176" s="210"/>
      <c r="E176" s="210"/>
      <c r="F176" s="210"/>
      <c r="G176" s="210"/>
      <c r="H176" s="210"/>
      <c r="I176" s="210"/>
      <c r="J176" s="210"/>
      <c r="K176" s="210"/>
      <c r="L176" s="210"/>
      <c r="M176" s="210"/>
      <c r="N176" s="212"/>
    </row>
    <row r="177" spans="1:14" ht="12.75" customHeight="1" x14ac:dyDescent="0.2">
      <c r="A177" s="198" t="s">
        <v>77</v>
      </c>
      <c r="B177" s="209">
        <v>25179</v>
      </c>
      <c r="C177" s="209">
        <v>28417</v>
      </c>
      <c r="D177" s="209">
        <v>26706</v>
      </c>
      <c r="E177" s="209">
        <v>13924</v>
      </c>
      <c r="F177" s="209">
        <v>16307</v>
      </c>
      <c r="G177" s="209">
        <v>7595</v>
      </c>
      <c r="H177" s="209">
        <v>11159</v>
      </c>
      <c r="I177" s="209">
        <v>28137</v>
      </c>
      <c r="J177" s="209">
        <v>24880</v>
      </c>
      <c r="K177" s="209">
        <v>27049</v>
      </c>
      <c r="L177" s="209">
        <v>22487</v>
      </c>
      <c r="M177" s="209">
        <v>26493</v>
      </c>
      <c r="N177" s="211">
        <f t="shared" si="7"/>
        <v>258333</v>
      </c>
    </row>
    <row r="178" spans="1:14" ht="12.75" customHeight="1" thickBot="1" x14ac:dyDescent="0.25">
      <c r="A178" s="199"/>
      <c r="B178" s="210"/>
      <c r="C178" s="210"/>
      <c r="D178" s="210"/>
      <c r="E178" s="210"/>
      <c r="F178" s="210"/>
      <c r="G178" s="210"/>
      <c r="H178" s="210"/>
      <c r="I178" s="210"/>
      <c r="J178" s="210"/>
      <c r="K178" s="210"/>
      <c r="L178" s="210"/>
      <c r="M178" s="210"/>
      <c r="N178" s="212"/>
    </row>
    <row r="179" spans="1:14" ht="12.75" customHeight="1" x14ac:dyDescent="0.2">
      <c r="A179" s="198" t="s">
        <v>78</v>
      </c>
      <c r="B179" s="209">
        <v>8812</v>
      </c>
      <c r="C179" s="209">
        <v>8345</v>
      </c>
      <c r="D179" s="209">
        <v>9369</v>
      </c>
      <c r="E179" s="209">
        <v>9290</v>
      </c>
      <c r="F179" s="209">
        <v>9052</v>
      </c>
      <c r="G179" s="209">
        <v>6230</v>
      </c>
      <c r="H179" s="209">
        <v>9414</v>
      </c>
      <c r="I179" s="209">
        <v>9351</v>
      </c>
      <c r="J179" s="209">
        <v>10011</v>
      </c>
      <c r="K179" s="209">
        <v>8925</v>
      </c>
      <c r="L179" s="209">
        <v>11775</v>
      </c>
      <c r="M179" s="209">
        <v>9439</v>
      </c>
      <c r="N179" s="211">
        <f t="shared" si="7"/>
        <v>110013</v>
      </c>
    </row>
    <row r="180" spans="1:14" ht="12.75" customHeight="1" thickBot="1" x14ac:dyDescent="0.25">
      <c r="A180" s="199"/>
      <c r="B180" s="210"/>
      <c r="C180" s="210"/>
      <c r="D180" s="210"/>
      <c r="E180" s="210"/>
      <c r="F180" s="210"/>
      <c r="G180" s="210"/>
      <c r="H180" s="210"/>
      <c r="I180" s="210"/>
      <c r="J180" s="210"/>
      <c r="K180" s="210"/>
      <c r="L180" s="210"/>
      <c r="M180" s="210"/>
      <c r="N180" s="212"/>
    </row>
    <row r="181" spans="1:14" ht="12.75" customHeight="1" x14ac:dyDescent="0.2">
      <c r="A181" s="207" t="s">
        <v>114</v>
      </c>
      <c r="B181" s="209">
        <v>31846</v>
      </c>
      <c r="C181" s="209">
        <v>29055</v>
      </c>
      <c r="D181" s="209">
        <v>26980</v>
      </c>
      <c r="E181" s="209">
        <v>23846</v>
      </c>
      <c r="F181" s="209">
        <v>7347</v>
      </c>
      <c r="G181" s="209">
        <v>16560</v>
      </c>
      <c r="H181" s="209">
        <v>13609</v>
      </c>
      <c r="I181" s="209">
        <v>17222</v>
      </c>
      <c r="J181" s="209">
        <v>6682</v>
      </c>
      <c r="K181" s="209">
        <v>7305</v>
      </c>
      <c r="L181" s="209">
        <v>11270</v>
      </c>
      <c r="M181" s="209">
        <v>10990</v>
      </c>
      <c r="N181" s="211">
        <f t="shared" si="7"/>
        <v>202712</v>
      </c>
    </row>
    <row r="182" spans="1:14" ht="12.75" customHeight="1" thickBot="1" x14ac:dyDescent="0.25">
      <c r="A182" s="208"/>
      <c r="B182" s="210"/>
      <c r="C182" s="210"/>
      <c r="D182" s="210"/>
      <c r="E182" s="210"/>
      <c r="F182" s="210"/>
      <c r="G182" s="210"/>
      <c r="H182" s="210"/>
      <c r="I182" s="210"/>
      <c r="J182" s="210"/>
      <c r="K182" s="210"/>
      <c r="L182" s="210"/>
      <c r="M182" s="210"/>
      <c r="N182" s="212"/>
    </row>
    <row r="183" spans="1:14" ht="12.75" customHeight="1" x14ac:dyDescent="0.2">
      <c r="A183" s="198" t="s">
        <v>107</v>
      </c>
      <c r="B183" s="209"/>
      <c r="C183" s="209"/>
      <c r="D183" s="209"/>
      <c r="E183" s="209">
        <v>7016</v>
      </c>
      <c r="F183" s="209">
        <v>8583</v>
      </c>
      <c r="G183" s="209">
        <v>8525</v>
      </c>
      <c r="H183" s="209">
        <v>4673</v>
      </c>
      <c r="I183" s="209">
        <v>1203</v>
      </c>
      <c r="J183" s="209"/>
      <c r="K183" s="209"/>
      <c r="L183" s="209"/>
      <c r="M183" s="209"/>
      <c r="N183" s="211">
        <f t="shared" si="7"/>
        <v>30000</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198" t="s">
        <v>79</v>
      </c>
      <c r="B185" s="209"/>
      <c r="C185" s="209"/>
      <c r="D185" s="209">
        <v>12446</v>
      </c>
      <c r="E185" s="209">
        <v>22076</v>
      </c>
      <c r="F185" s="209">
        <v>17260</v>
      </c>
      <c r="G185" s="209">
        <v>18354</v>
      </c>
      <c r="H185" s="209">
        <v>11806</v>
      </c>
      <c r="I185" s="209"/>
      <c r="J185" s="209"/>
      <c r="K185" s="209"/>
      <c r="L185" s="209"/>
      <c r="M185" s="209"/>
      <c r="N185" s="211">
        <f t="shared" si="7"/>
        <v>81942</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198" t="s">
        <v>53</v>
      </c>
      <c r="B187" s="209">
        <v>10419</v>
      </c>
      <c r="C187" s="209">
        <v>12649</v>
      </c>
      <c r="D187" s="209">
        <v>12003</v>
      </c>
      <c r="E187" s="209">
        <v>11183</v>
      </c>
      <c r="F187" s="209">
        <v>13209</v>
      </c>
      <c r="G187" s="209">
        <v>12644</v>
      </c>
      <c r="H187" s="209">
        <v>13447</v>
      </c>
      <c r="I187" s="209">
        <v>15658</v>
      </c>
      <c r="J187" s="209">
        <v>12443</v>
      </c>
      <c r="K187" s="209">
        <v>14739</v>
      </c>
      <c r="L187" s="209">
        <v>15853</v>
      </c>
      <c r="M187" s="209">
        <v>13278</v>
      </c>
      <c r="N187" s="211">
        <f t="shared" si="7"/>
        <v>157525</v>
      </c>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198" t="s">
        <v>60</v>
      </c>
      <c r="B189" s="209">
        <v>4226</v>
      </c>
      <c r="C189" s="209">
        <v>6642</v>
      </c>
      <c r="D189" s="209">
        <v>2608</v>
      </c>
      <c r="E189" s="209">
        <v>5236</v>
      </c>
      <c r="F189" s="209">
        <v>8420</v>
      </c>
      <c r="G189" s="209">
        <v>9020</v>
      </c>
      <c r="H189" s="209">
        <v>9000</v>
      </c>
      <c r="I189" s="209">
        <v>7631</v>
      </c>
      <c r="J189" s="209">
        <v>7258</v>
      </c>
      <c r="K189" s="209">
        <v>7451</v>
      </c>
      <c r="L189" s="209">
        <v>5375</v>
      </c>
      <c r="M189" s="209">
        <v>11728</v>
      </c>
      <c r="N189" s="211">
        <f t="shared" si="7"/>
        <v>84595</v>
      </c>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205" t="s">
        <v>13</v>
      </c>
      <c r="B191" s="194">
        <f t="shared" ref="B191:M191" si="8">SUM(B173:B189)</f>
        <v>86416</v>
      </c>
      <c r="C191" s="194">
        <f t="shared" si="8"/>
        <v>90316</v>
      </c>
      <c r="D191" s="194">
        <f t="shared" si="8"/>
        <v>97231</v>
      </c>
      <c r="E191" s="194">
        <f t="shared" si="8"/>
        <v>100729</v>
      </c>
      <c r="F191" s="194">
        <f t="shared" si="8"/>
        <v>86210</v>
      </c>
      <c r="G191" s="194">
        <f t="shared" si="8"/>
        <v>80206</v>
      </c>
      <c r="H191" s="194">
        <f t="shared" si="8"/>
        <v>80798</v>
      </c>
      <c r="I191" s="194">
        <f t="shared" si="8"/>
        <v>87073</v>
      </c>
      <c r="J191" s="194">
        <f t="shared" si="8"/>
        <v>69904</v>
      </c>
      <c r="K191" s="194">
        <f t="shared" si="8"/>
        <v>74244</v>
      </c>
      <c r="L191" s="194">
        <f t="shared" si="8"/>
        <v>72585</v>
      </c>
      <c r="M191" s="194">
        <f t="shared" si="8"/>
        <v>74754</v>
      </c>
      <c r="N191" s="194">
        <f>SUM(B191:M191)</f>
        <v>1000466</v>
      </c>
    </row>
    <row r="192" spans="1:14" ht="12.75" customHeight="1" thickBot="1" x14ac:dyDescent="0.25">
      <c r="A192" s="206"/>
      <c r="B192" s="195"/>
      <c r="C192" s="195"/>
      <c r="D192" s="195"/>
      <c r="E192" s="195"/>
      <c r="F192" s="195"/>
      <c r="G192" s="195"/>
      <c r="H192" s="195"/>
      <c r="I192" s="195"/>
      <c r="J192" s="195"/>
      <c r="K192" s="195"/>
      <c r="L192" s="195"/>
      <c r="M192" s="195"/>
      <c r="N192" s="195"/>
    </row>
    <row r="195" spans="1:14" ht="12.75" customHeight="1" x14ac:dyDescent="0.2">
      <c r="C195" s="5"/>
    </row>
    <row r="196" spans="1:14" s="10" customFormat="1" ht="24.95" customHeight="1" x14ac:dyDescent="0.2">
      <c r="A196" s="204" t="s">
        <v>193</v>
      </c>
      <c r="B196" s="204"/>
      <c r="C196" s="204"/>
      <c r="D196" s="204"/>
      <c r="E196" s="204"/>
      <c r="F196" s="204"/>
      <c r="G196" s="204"/>
      <c r="H196" s="204"/>
      <c r="I196" s="204"/>
      <c r="J196" s="204"/>
      <c r="K196" s="204"/>
      <c r="L196" s="204"/>
      <c r="M196" s="204"/>
      <c r="N196" s="204"/>
    </row>
    <row r="197" spans="1:14" ht="12.75" customHeight="1" thickBot="1" x14ac:dyDescent="0.25"/>
    <row r="198" spans="1:14" ht="12.75" customHeight="1" x14ac:dyDescent="0.2">
      <c r="A198" s="198"/>
      <c r="B198" s="198" t="s">
        <v>1</v>
      </c>
      <c r="C198" s="198" t="s">
        <v>2</v>
      </c>
      <c r="D198" s="198" t="s">
        <v>3</v>
      </c>
      <c r="E198" s="198" t="s">
        <v>4</v>
      </c>
      <c r="F198" s="198" t="s">
        <v>5</v>
      </c>
      <c r="G198" s="198" t="s">
        <v>6</v>
      </c>
      <c r="H198" s="198" t="s">
        <v>7</v>
      </c>
      <c r="I198" s="198" t="s">
        <v>8</v>
      </c>
      <c r="J198" s="198" t="s">
        <v>9</v>
      </c>
      <c r="K198" s="198" t="s">
        <v>10</v>
      </c>
      <c r="L198" s="198" t="s">
        <v>11</v>
      </c>
      <c r="M198" s="198" t="s">
        <v>12</v>
      </c>
      <c r="N198" s="196" t="s">
        <v>13</v>
      </c>
    </row>
    <row r="199" spans="1:14" ht="12.75" customHeight="1" thickBot="1" x14ac:dyDescent="0.25">
      <c r="A199" s="199"/>
      <c r="B199" s="199"/>
      <c r="C199" s="199"/>
      <c r="D199" s="199"/>
      <c r="E199" s="199"/>
      <c r="F199" s="199"/>
      <c r="G199" s="199"/>
      <c r="H199" s="199"/>
      <c r="I199" s="199"/>
      <c r="J199" s="199"/>
      <c r="K199" s="199"/>
      <c r="L199" s="199"/>
      <c r="M199" s="199"/>
      <c r="N199" s="197"/>
    </row>
    <row r="200" spans="1:14" ht="12.75" customHeight="1" x14ac:dyDescent="0.2">
      <c r="A200" s="198" t="s">
        <v>33</v>
      </c>
      <c r="B200" s="209">
        <v>11147</v>
      </c>
      <c r="C200" s="209">
        <v>12914</v>
      </c>
      <c r="D200" s="209">
        <v>9062</v>
      </c>
      <c r="E200" s="209">
        <v>10341</v>
      </c>
      <c r="F200" s="209">
        <v>11655</v>
      </c>
      <c r="G200" s="209">
        <v>18684</v>
      </c>
      <c r="H200" s="209">
        <v>17117</v>
      </c>
      <c r="I200" s="209">
        <v>20517</v>
      </c>
      <c r="J200" s="209">
        <v>23473</v>
      </c>
      <c r="K200" s="209">
        <v>22445</v>
      </c>
      <c r="L200" s="209">
        <v>19505</v>
      </c>
      <c r="M200" s="209">
        <v>12392</v>
      </c>
      <c r="N200" s="211">
        <f t="shared" ref="N200:N212" si="9">SUM(B200:M200)</f>
        <v>189252</v>
      </c>
    </row>
    <row r="201" spans="1:14" ht="12.75" customHeight="1" thickBot="1" x14ac:dyDescent="0.25">
      <c r="A201" s="199"/>
      <c r="B201" s="210"/>
      <c r="C201" s="210"/>
      <c r="D201" s="210"/>
      <c r="E201" s="210"/>
      <c r="F201" s="210"/>
      <c r="G201" s="210"/>
      <c r="H201" s="210"/>
      <c r="I201" s="210"/>
      <c r="J201" s="210"/>
      <c r="K201" s="210"/>
      <c r="L201" s="210"/>
      <c r="M201" s="210"/>
      <c r="N201" s="212"/>
    </row>
    <row r="202" spans="1:14" ht="12.75" customHeight="1" x14ac:dyDescent="0.2">
      <c r="A202" s="207" t="s">
        <v>82</v>
      </c>
      <c r="B202" s="209">
        <v>41684</v>
      </c>
      <c r="C202" s="209">
        <v>10338</v>
      </c>
      <c r="D202" s="209">
        <v>21080</v>
      </c>
      <c r="E202" s="209">
        <v>54282</v>
      </c>
      <c r="F202" s="209">
        <v>99448</v>
      </c>
      <c r="G202" s="209">
        <v>95432</v>
      </c>
      <c r="H202" s="209">
        <v>74205</v>
      </c>
      <c r="I202" s="209">
        <v>68807</v>
      </c>
      <c r="J202" s="209">
        <v>67582</v>
      </c>
      <c r="K202" s="209">
        <v>56355</v>
      </c>
      <c r="L202" s="209">
        <v>57852</v>
      </c>
      <c r="M202" s="209">
        <v>64267</v>
      </c>
      <c r="N202" s="211">
        <f>SUM(B202:M202)</f>
        <v>711332</v>
      </c>
    </row>
    <row r="203" spans="1:14" ht="12.75" customHeight="1" thickBot="1" x14ac:dyDescent="0.25">
      <c r="A203" s="208"/>
      <c r="B203" s="210"/>
      <c r="C203" s="210"/>
      <c r="D203" s="210"/>
      <c r="E203" s="210"/>
      <c r="F203" s="210"/>
      <c r="G203" s="210"/>
      <c r="H203" s="210"/>
      <c r="I203" s="210"/>
      <c r="J203" s="210"/>
      <c r="K203" s="210"/>
      <c r="L203" s="210"/>
      <c r="M203" s="210"/>
      <c r="N203" s="212"/>
    </row>
    <row r="204" spans="1:14" ht="12.75" customHeight="1" x14ac:dyDescent="0.2">
      <c r="A204" s="207" t="s">
        <v>83</v>
      </c>
      <c r="B204" s="209">
        <v>4920</v>
      </c>
      <c r="C204" s="209">
        <v>3810</v>
      </c>
      <c r="D204" s="209">
        <v>2700</v>
      </c>
      <c r="E204" s="209">
        <v>1700</v>
      </c>
      <c r="F204" s="209">
        <v>3240</v>
      </c>
      <c r="G204" s="209">
        <v>540</v>
      </c>
      <c r="H204" s="209">
        <v>4797</v>
      </c>
      <c r="I204" s="209">
        <v>5370</v>
      </c>
      <c r="J204" s="209">
        <v>5400</v>
      </c>
      <c r="K204" s="209">
        <v>5400</v>
      </c>
      <c r="L204" s="209">
        <v>9030</v>
      </c>
      <c r="M204" s="209">
        <v>6480</v>
      </c>
      <c r="N204" s="211">
        <f t="shared" si="9"/>
        <v>53387</v>
      </c>
    </row>
    <row r="205" spans="1:14" ht="12.75" customHeight="1" thickBot="1" x14ac:dyDescent="0.25">
      <c r="A205" s="208"/>
      <c r="B205" s="210"/>
      <c r="C205" s="210"/>
      <c r="D205" s="210"/>
      <c r="E205" s="210"/>
      <c r="F205" s="210"/>
      <c r="G205" s="210"/>
      <c r="H205" s="210"/>
      <c r="I205" s="210"/>
      <c r="J205" s="210"/>
      <c r="K205" s="210"/>
      <c r="L205" s="210"/>
      <c r="M205" s="210"/>
      <c r="N205" s="212"/>
    </row>
    <row r="206" spans="1:14" ht="12.75" customHeight="1" x14ac:dyDescent="0.2">
      <c r="A206" s="198" t="s">
        <v>44</v>
      </c>
      <c r="B206" s="209">
        <v>3209</v>
      </c>
      <c r="C206" s="209">
        <v>7495</v>
      </c>
      <c r="D206" s="209">
        <v>5086</v>
      </c>
      <c r="E206" s="209">
        <v>6619</v>
      </c>
      <c r="F206" s="209">
        <v>4081</v>
      </c>
      <c r="G206" s="209">
        <v>5665</v>
      </c>
      <c r="H206" s="209">
        <v>9794</v>
      </c>
      <c r="I206" s="209">
        <v>7268</v>
      </c>
      <c r="J206" s="209">
        <v>9098</v>
      </c>
      <c r="K206" s="209">
        <v>7463</v>
      </c>
      <c r="L206" s="209">
        <v>6684</v>
      </c>
      <c r="M206" s="209">
        <v>4052</v>
      </c>
      <c r="N206" s="211">
        <f t="shared" si="9"/>
        <v>76514</v>
      </c>
    </row>
    <row r="207" spans="1:14" ht="12.75" customHeight="1" thickBot="1" x14ac:dyDescent="0.25">
      <c r="A207" s="199"/>
      <c r="B207" s="210"/>
      <c r="C207" s="210"/>
      <c r="D207" s="210"/>
      <c r="E207" s="210"/>
      <c r="F207" s="210"/>
      <c r="G207" s="210"/>
      <c r="H207" s="210"/>
      <c r="I207" s="210"/>
      <c r="J207" s="210"/>
      <c r="K207" s="210"/>
      <c r="L207" s="210"/>
      <c r="M207" s="210"/>
      <c r="N207" s="212"/>
    </row>
    <row r="208" spans="1:14" ht="12.75" customHeight="1" x14ac:dyDescent="0.2">
      <c r="A208" s="207" t="s">
        <v>84</v>
      </c>
      <c r="B208" s="209">
        <v>11263</v>
      </c>
      <c r="C208" s="209">
        <v>11381</v>
      </c>
      <c r="D208" s="209">
        <v>10451</v>
      </c>
      <c r="E208" s="209">
        <v>9675</v>
      </c>
      <c r="F208" s="209">
        <v>11376</v>
      </c>
      <c r="G208" s="209">
        <v>10787</v>
      </c>
      <c r="H208" s="209">
        <v>10167</v>
      </c>
      <c r="I208" s="209">
        <v>9623</v>
      </c>
      <c r="J208" s="209">
        <v>10083</v>
      </c>
      <c r="K208" s="209">
        <v>12283</v>
      </c>
      <c r="L208" s="209">
        <v>9672</v>
      </c>
      <c r="M208" s="209">
        <v>8264</v>
      </c>
      <c r="N208" s="211">
        <f t="shared" si="9"/>
        <v>125025</v>
      </c>
    </row>
    <row r="209" spans="1:14" ht="12.75" customHeight="1" thickBot="1" x14ac:dyDescent="0.25">
      <c r="A209" s="208"/>
      <c r="B209" s="210"/>
      <c r="C209" s="210"/>
      <c r="D209" s="210"/>
      <c r="E209" s="210"/>
      <c r="F209" s="210"/>
      <c r="G209" s="210"/>
      <c r="H209" s="210"/>
      <c r="I209" s="210"/>
      <c r="J209" s="210"/>
      <c r="K209" s="210"/>
      <c r="L209" s="210"/>
      <c r="M209" s="210"/>
      <c r="N209" s="212"/>
    </row>
    <row r="210" spans="1:14" ht="12.75" customHeight="1" x14ac:dyDescent="0.2">
      <c r="A210" s="207" t="s">
        <v>85</v>
      </c>
      <c r="B210" s="209">
        <v>800</v>
      </c>
      <c r="C210" s="209"/>
      <c r="D210" s="209"/>
      <c r="E210" s="209"/>
      <c r="F210" s="209"/>
      <c r="G210" s="209"/>
      <c r="H210" s="209"/>
      <c r="I210" s="209">
        <v>1020</v>
      </c>
      <c r="J210" s="209">
        <v>1040</v>
      </c>
      <c r="K210" s="209">
        <v>3060</v>
      </c>
      <c r="L210" s="209"/>
      <c r="M210" s="209">
        <v>4590</v>
      </c>
      <c r="N210" s="211">
        <f t="shared" si="9"/>
        <v>10510</v>
      </c>
    </row>
    <row r="211" spans="1:14" ht="12.75" customHeight="1" thickBot="1" x14ac:dyDescent="0.25">
      <c r="A211" s="208"/>
      <c r="B211" s="210"/>
      <c r="C211" s="210"/>
      <c r="D211" s="210"/>
      <c r="E211" s="210"/>
      <c r="F211" s="210"/>
      <c r="G211" s="210"/>
      <c r="H211" s="210"/>
      <c r="I211" s="210"/>
      <c r="J211" s="210"/>
      <c r="K211" s="210"/>
      <c r="L211" s="210"/>
      <c r="M211" s="210"/>
      <c r="N211" s="212"/>
    </row>
    <row r="212" spans="1:14" ht="12.75" customHeight="1" x14ac:dyDescent="0.2">
      <c r="A212" s="198" t="s">
        <v>86</v>
      </c>
      <c r="B212" s="209"/>
      <c r="C212" s="209"/>
      <c r="D212" s="209"/>
      <c r="E212" s="209"/>
      <c r="F212" s="209"/>
      <c r="G212" s="209"/>
      <c r="H212" s="209"/>
      <c r="I212" s="209"/>
      <c r="J212" s="209"/>
      <c r="K212" s="209"/>
      <c r="L212" s="209"/>
      <c r="M212" s="209"/>
      <c r="N212" s="211">
        <f t="shared" si="9"/>
        <v>0</v>
      </c>
    </row>
    <row r="213" spans="1:14" ht="12.75" customHeight="1" thickBot="1" x14ac:dyDescent="0.25">
      <c r="A213" s="199"/>
      <c r="B213" s="210"/>
      <c r="C213" s="210"/>
      <c r="D213" s="210"/>
      <c r="E213" s="210"/>
      <c r="F213" s="210"/>
      <c r="G213" s="210"/>
      <c r="H213" s="210"/>
      <c r="I213" s="210"/>
      <c r="J213" s="210"/>
      <c r="K213" s="210"/>
      <c r="L213" s="210"/>
      <c r="M213" s="210"/>
      <c r="N213" s="212"/>
    </row>
    <row r="214" spans="1:14" ht="12.75" customHeight="1" x14ac:dyDescent="0.2">
      <c r="A214" s="198" t="s">
        <v>89</v>
      </c>
      <c r="B214" s="209">
        <v>7155</v>
      </c>
      <c r="C214" s="209">
        <v>6795</v>
      </c>
      <c r="D214" s="209">
        <v>10595</v>
      </c>
      <c r="E214" s="209">
        <v>8050</v>
      </c>
      <c r="F214" s="209">
        <v>7981</v>
      </c>
      <c r="G214" s="209">
        <v>8150</v>
      </c>
      <c r="H214" s="209">
        <v>17785</v>
      </c>
      <c r="I214" s="209">
        <v>15383</v>
      </c>
      <c r="J214" s="209">
        <v>13631</v>
      </c>
      <c r="K214" s="209">
        <v>10863</v>
      </c>
      <c r="L214" s="209">
        <v>5408</v>
      </c>
      <c r="M214" s="209">
        <v>4699</v>
      </c>
      <c r="N214" s="211">
        <f>SUM(B214:M214)</f>
        <v>116495</v>
      </c>
    </row>
    <row r="215" spans="1:14" ht="12.75" customHeight="1" thickBot="1" x14ac:dyDescent="0.25">
      <c r="A215" s="199"/>
      <c r="B215" s="210"/>
      <c r="C215" s="210"/>
      <c r="D215" s="210"/>
      <c r="E215" s="210"/>
      <c r="F215" s="210"/>
      <c r="G215" s="210"/>
      <c r="H215" s="210"/>
      <c r="I215" s="210"/>
      <c r="J215" s="210"/>
      <c r="K215" s="210"/>
      <c r="L215" s="210"/>
      <c r="M215" s="210"/>
      <c r="N215" s="212"/>
    </row>
    <row r="216" spans="1:14" ht="12.75" customHeight="1" x14ac:dyDescent="0.2">
      <c r="A216" s="207" t="s">
        <v>94</v>
      </c>
      <c r="B216" s="209"/>
      <c r="C216" s="209">
        <v>6958</v>
      </c>
      <c r="D216" s="209">
        <v>3205</v>
      </c>
      <c r="E216" s="209">
        <v>12532</v>
      </c>
      <c r="F216" s="209">
        <v>6854</v>
      </c>
      <c r="G216" s="209">
        <v>10843</v>
      </c>
      <c r="H216" s="209">
        <v>16571</v>
      </c>
      <c r="I216" s="209">
        <v>12738</v>
      </c>
      <c r="J216" s="209">
        <v>11098</v>
      </c>
      <c r="K216" s="209">
        <v>6786</v>
      </c>
      <c r="L216" s="209">
        <v>5423</v>
      </c>
      <c r="M216" s="209">
        <v>1992</v>
      </c>
      <c r="N216" s="211">
        <f>SUM(B216:M216)</f>
        <v>95000</v>
      </c>
    </row>
    <row r="217" spans="1:14" ht="12.75" customHeight="1" thickBot="1" x14ac:dyDescent="0.25">
      <c r="A217" s="208"/>
      <c r="B217" s="210"/>
      <c r="C217" s="210"/>
      <c r="D217" s="210"/>
      <c r="E217" s="210"/>
      <c r="F217" s="210"/>
      <c r="G217" s="210"/>
      <c r="H217" s="210"/>
      <c r="I217" s="210"/>
      <c r="J217" s="210"/>
      <c r="K217" s="210"/>
      <c r="L217" s="210"/>
      <c r="M217" s="210"/>
      <c r="N217" s="212"/>
    </row>
    <row r="218" spans="1:14" ht="12.75" customHeight="1" x14ac:dyDescent="0.2">
      <c r="A218" s="205" t="s">
        <v>13</v>
      </c>
      <c r="B218" s="194">
        <f t="shared" ref="B218:M218" si="10">SUM(B200:B216)</f>
        <v>80178</v>
      </c>
      <c r="C218" s="194">
        <f t="shared" si="10"/>
        <v>59691</v>
      </c>
      <c r="D218" s="194">
        <f t="shared" si="10"/>
        <v>62179</v>
      </c>
      <c r="E218" s="194">
        <f t="shared" si="10"/>
        <v>103199</v>
      </c>
      <c r="F218" s="194">
        <f t="shared" si="10"/>
        <v>144635</v>
      </c>
      <c r="G218" s="194">
        <f t="shared" si="10"/>
        <v>150101</v>
      </c>
      <c r="H218" s="194">
        <f t="shared" si="10"/>
        <v>150436</v>
      </c>
      <c r="I218" s="194">
        <f t="shared" si="10"/>
        <v>140726</v>
      </c>
      <c r="J218" s="194">
        <f t="shared" si="10"/>
        <v>141405</v>
      </c>
      <c r="K218" s="194">
        <f t="shared" si="10"/>
        <v>124655</v>
      </c>
      <c r="L218" s="194">
        <f t="shared" si="10"/>
        <v>113574</v>
      </c>
      <c r="M218" s="194">
        <f t="shared" si="10"/>
        <v>106736</v>
      </c>
      <c r="N218" s="194">
        <f>SUM(B218:M218)</f>
        <v>1377515</v>
      </c>
    </row>
    <row r="219" spans="1:14" ht="12.75" customHeight="1" thickBot="1" x14ac:dyDescent="0.25">
      <c r="A219" s="206"/>
      <c r="B219" s="195"/>
      <c r="C219" s="195"/>
      <c r="D219" s="195"/>
      <c r="E219" s="195"/>
      <c r="F219" s="195"/>
      <c r="G219" s="195"/>
      <c r="H219" s="195"/>
      <c r="I219" s="195"/>
      <c r="J219" s="195"/>
      <c r="K219" s="195"/>
      <c r="L219" s="195"/>
      <c r="M219" s="195"/>
      <c r="N219" s="195"/>
    </row>
    <row r="223" spans="1:14" s="10" customFormat="1" ht="24.95" customHeight="1" x14ac:dyDescent="0.2">
      <c r="A223" s="204" t="s">
        <v>194</v>
      </c>
      <c r="B223" s="204"/>
      <c r="C223" s="204"/>
      <c r="D223" s="204"/>
      <c r="E223" s="204"/>
      <c r="F223" s="204"/>
      <c r="G223" s="204"/>
      <c r="H223" s="204"/>
      <c r="I223" s="204"/>
      <c r="J223" s="204"/>
      <c r="K223" s="204"/>
      <c r="L223" s="204"/>
      <c r="M223" s="204"/>
      <c r="N223" s="204"/>
    </row>
    <row r="224" spans="1:14" ht="12.75" customHeight="1" thickBot="1" x14ac:dyDescent="0.25"/>
    <row r="225" spans="1:14" ht="12.75" customHeight="1" x14ac:dyDescent="0.2">
      <c r="A225" s="198"/>
      <c r="B225" s="198" t="s">
        <v>1</v>
      </c>
      <c r="C225" s="198" t="s">
        <v>2</v>
      </c>
      <c r="D225" s="198" t="s">
        <v>3</v>
      </c>
      <c r="E225" s="198" t="s">
        <v>4</v>
      </c>
      <c r="F225" s="198" t="s">
        <v>5</v>
      </c>
      <c r="G225" s="198" t="s">
        <v>6</v>
      </c>
      <c r="H225" s="198" t="s">
        <v>7</v>
      </c>
      <c r="I225" s="198" t="s">
        <v>8</v>
      </c>
      <c r="J225" s="198" t="s">
        <v>9</v>
      </c>
      <c r="K225" s="198" t="s">
        <v>10</v>
      </c>
      <c r="L225" s="198" t="s">
        <v>11</v>
      </c>
      <c r="M225" s="198" t="s">
        <v>12</v>
      </c>
      <c r="N225" s="196" t="s">
        <v>13</v>
      </c>
    </row>
    <row r="226" spans="1:14" ht="12.75" customHeight="1" thickBot="1" x14ac:dyDescent="0.25">
      <c r="A226" s="199"/>
      <c r="B226" s="199"/>
      <c r="C226" s="199"/>
      <c r="D226" s="199"/>
      <c r="E226" s="199"/>
      <c r="F226" s="199"/>
      <c r="G226" s="199"/>
      <c r="H226" s="199"/>
      <c r="I226" s="199"/>
      <c r="J226" s="199"/>
      <c r="K226" s="199"/>
      <c r="L226" s="199"/>
      <c r="M226" s="199"/>
      <c r="N226" s="197"/>
    </row>
    <row r="227" spans="1:14" ht="12.75" customHeight="1" x14ac:dyDescent="0.2">
      <c r="A227" s="205" t="s">
        <v>13</v>
      </c>
      <c r="B227" s="194">
        <v>422</v>
      </c>
      <c r="C227" s="194">
        <v>647</v>
      </c>
      <c r="D227" s="194">
        <v>732</v>
      </c>
      <c r="E227" s="194">
        <v>1096</v>
      </c>
      <c r="F227" s="194">
        <v>1233</v>
      </c>
      <c r="G227" s="194"/>
      <c r="H227" s="194"/>
      <c r="I227" s="194"/>
      <c r="J227" s="194"/>
      <c r="K227" s="194"/>
      <c r="L227" s="194"/>
      <c r="M227" s="194"/>
      <c r="N227" s="194">
        <f>SUM(B227:M227)</f>
        <v>4130</v>
      </c>
    </row>
    <row r="228" spans="1:14" ht="12.75" customHeight="1" thickBot="1" x14ac:dyDescent="0.25">
      <c r="A228" s="206"/>
      <c r="B228" s="195"/>
      <c r="C228" s="195"/>
      <c r="D228" s="195"/>
      <c r="E228" s="195"/>
      <c r="F228" s="195"/>
      <c r="G228" s="195"/>
      <c r="H228" s="195"/>
      <c r="I228" s="195"/>
      <c r="J228" s="195"/>
      <c r="K228" s="195"/>
      <c r="L228" s="195"/>
      <c r="M228" s="195"/>
      <c r="N228" s="195"/>
    </row>
  </sheetData>
  <mergeCells count="1303">
    <mergeCell ref="M47:M48"/>
    <mergeCell ref="N47:N48"/>
    <mergeCell ref="N45:N46"/>
    <mergeCell ref="B47:B48"/>
    <mergeCell ref="C47:C48"/>
    <mergeCell ref="D47:D48"/>
    <mergeCell ref="E47:E48"/>
    <mergeCell ref="F47:F48"/>
    <mergeCell ref="G47:G48"/>
    <mergeCell ref="H47:H48"/>
    <mergeCell ref="B49:B50"/>
    <mergeCell ref="C49:C50"/>
    <mergeCell ref="D49:D50"/>
    <mergeCell ref="E49:E50"/>
    <mergeCell ref="K47:K48"/>
    <mergeCell ref="L47:L48"/>
    <mergeCell ref="I47:I48"/>
    <mergeCell ref="J47:J48"/>
    <mergeCell ref="N49:N50"/>
    <mergeCell ref="J49:J50"/>
    <mergeCell ref="K49:K50"/>
    <mergeCell ref="L49:L50"/>
    <mergeCell ref="M49:M50"/>
    <mergeCell ref="F49:F50"/>
    <mergeCell ref="G49:G50"/>
    <mergeCell ref="H49:H50"/>
    <mergeCell ref="I49:I50"/>
    <mergeCell ref="M43:M44"/>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M39:M40"/>
    <mergeCell ref="N39:N40"/>
    <mergeCell ref="N37:N38"/>
    <mergeCell ref="B39:B40"/>
    <mergeCell ref="C39:C40"/>
    <mergeCell ref="D39:D40"/>
    <mergeCell ref="E39:E40"/>
    <mergeCell ref="F39:F40"/>
    <mergeCell ref="G39:G40"/>
    <mergeCell ref="H39:H40"/>
    <mergeCell ref="B41:B42"/>
    <mergeCell ref="C41:C42"/>
    <mergeCell ref="D41:D42"/>
    <mergeCell ref="E41:E42"/>
    <mergeCell ref="K39:K40"/>
    <mergeCell ref="L39:L40"/>
    <mergeCell ref="I39:I40"/>
    <mergeCell ref="J39:J40"/>
    <mergeCell ref="J41:J42"/>
    <mergeCell ref="K41:K42"/>
    <mergeCell ref="L41:L42"/>
    <mergeCell ref="M41:M42"/>
    <mergeCell ref="F41:F42"/>
    <mergeCell ref="G41:G42"/>
    <mergeCell ref="H41:H42"/>
    <mergeCell ref="I41:I42"/>
    <mergeCell ref="M35:M36"/>
    <mergeCell ref="N35:N36"/>
    <mergeCell ref="N33:N34"/>
    <mergeCell ref="B35:B36"/>
    <mergeCell ref="C35:C36"/>
    <mergeCell ref="D35:D36"/>
    <mergeCell ref="E35:E36"/>
    <mergeCell ref="F35:F36"/>
    <mergeCell ref="G35:G36"/>
    <mergeCell ref="H35:H36"/>
    <mergeCell ref="B37:B38"/>
    <mergeCell ref="C37:C38"/>
    <mergeCell ref="D37:D38"/>
    <mergeCell ref="E37:E38"/>
    <mergeCell ref="K35:K36"/>
    <mergeCell ref="L35:L36"/>
    <mergeCell ref="I35:I36"/>
    <mergeCell ref="J35:J36"/>
    <mergeCell ref="J37:J38"/>
    <mergeCell ref="K37:K38"/>
    <mergeCell ref="L37:L38"/>
    <mergeCell ref="M37:M38"/>
    <mergeCell ref="F37:F38"/>
    <mergeCell ref="G37:G38"/>
    <mergeCell ref="H37:H38"/>
    <mergeCell ref="I37:I38"/>
    <mergeCell ref="M31:M32"/>
    <mergeCell ref="N31:N32"/>
    <mergeCell ref="N29:N30"/>
    <mergeCell ref="B31:B32"/>
    <mergeCell ref="C31:C32"/>
    <mergeCell ref="D31:D32"/>
    <mergeCell ref="E31:E32"/>
    <mergeCell ref="F31:F32"/>
    <mergeCell ref="G31:G32"/>
    <mergeCell ref="H31:H32"/>
    <mergeCell ref="B33:B34"/>
    <mergeCell ref="C33:C34"/>
    <mergeCell ref="D33:D34"/>
    <mergeCell ref="E33:E34"/>
    <mergeCell ref="K31:K32"/>
    <mergeCell ref="L31:L32"/>
    <mergeCell ref="I31:I32"/>
    <mergeCell ref="J31:J32"/>
    <mergeCell ref="J33:J34"/>
    <mergeCell ref="K33:K34"/>
    <mergeCell ref="L33:L34"/>
    <mergeCell ref="M33:M34"/>
    <mergeCell ref="F33:F34"/>
    <mergeCell ref="G33:G34"/>
    <mergeCell ref="H33:H34"/>
    <mergeCell ref="I33:I34"/>
    <mergeCell ref="M27:M28"/>
    <mergeCell ref="L23:L24"/>
    <mergeCell ref="I23:I24"/>
    <mergeCell ref="J23:J24"/>
    <mergeCell ref="J25:J26"/>
    <mergeCell ref="K25:K26"/>
    <mergeCell ref="N27:N28"/>
    <mergeCell ref="N25:N26"/>
    <mergeCell ref="B27:B28"/>
    <mergeCell ref="C27:C28"/>
    <mergeCell ref="D27:D28"/>
    <mergeCell ref="E27:E28"/>
    <mergeCell ref="F27:F28"/>
    <mergeCell ref="G27:G28"/>
    <mergeCell ref="H27:H28"/>
    <mergeCell ref="M25:M26"/>
    <mergeCell ref="B29:B30"/>
    <mergeCell ref="C29:C30"/>
    <mergeCell ref="D29:D30"/>
    <mergeCell ref="E29:E30"/>
    <mergeCell ref="K27:K28"/>
    <mergeCell ref="L27:L28"/>
    <mergeCell ref="I27:I28"/>
    <mergeCell ref="J27:J28"/>
    <mergeCell ref="J29:J30"/>
    <mergeCell ref="K29:K30"/>
    <mergeCell ref="L29:L30"/>
    <mergeCell ref="M29:M30"/>
    <mergeCell ref="F29:F30"/>
    <mergeCell ref="G29:G30"/>
    <mergeCell ref="H29:H30"/>
    <mergeCell ref="I29:I30"/>
    <mergeCell ref="N23:N24"/>
    <mergeCell ref="N21:N22"/>
    <mergeCell ref="B23:B24"/>
    <mergeCell ref="C23:C24"/>
    <mergeCell ref="D23:D24"/>
    <mergeCell ref="H23:H24"/>
    <mergeCell ref="B25:B26"/>
    <mergeCell ref="C25:C26"/>
    <mergeCell ref="D25:D26"/>
    <mergeCell ref="E25:E26"/>
    <mergeCell ref="K23:K24"/>
    <mergeCell ref="M23:M24"/>
    <mergeCell ref="L25:L26"/>
    <mergeCell ref="E23:E24"/>
    <mergeCell ref="F23:F24"/>
    <mergeCell ref="G23:G24"/>
    <mergeCell ref="M21:M22"/>
    <mergeCell ref="F25:F26"/>
    <mergeCell ref="G25:G26"/>
    <mergeCell ref="H25:H26"/>
    <mergeCell ref="I25:I26"/>
    <mergeCell ref="H19:H20"/>
    <mergeCell ref="K19:K20"/>
    <mergeCell ref="L19:L20"/>
    <mergeCell ref="B19:B20"/>
    <mergeCell ref="C19:C20"/>
    <mergeCell ref="D19:D20"/>
    <mergeCell ref="E19:E20"/>
    <mergeCell ref="F19:F20"/>
    <mergeCell ref="G19:G20"/>
    <mergeCell ref="J19:J20"/>
    <mergeCell ref="J21:J22"/>
    <mergeCell ref="K21:K22"/>
    <mergeCell ref="F21:F22"/>
    <mergeCell ref="G21:G22"/>
    <mergeCell ref="H21:H22"/>
    <mergeCell ref="I21:I22"/>
    <mergeCell ref="B21:B22"/>
    <mergeCell ref="C21:C22"/>
    <mergeCell ref="D21:D22"/>
    <mergeCell ref="E21:E22"/>
    <mergeCell ref="M104:M105"/>
    <mergeCell ref="B102:B103"/>
    <mergeCell ref="C102:C103"/>
    <mergeCell ref="D102:D103"/>
    <mergeCell ref="E102:E103"/>
    <mergeCell ref="N104:N105"/>
    <mergeCell ref="N102:N103"/>
    <mergeCell ref="B104:B105"/>
    <mergeCell ref="C104:C105"/>
    <mergeCell ref="D104:D105"/>
    <mergeCell ref="E104:E105"/>
    <mergeCell ref="F104:F105"/>
    <mergeCell ref="G104:G105"/>
    <mergeCell ref="H104:H105"/>
    <mergeCell ref="M102:M103"/>
    <mergeCell ref="C17:C18"/>
    <mergeCell ref="D17:D18"/>
    <mergeCell ref="E17:E18"/>
    <mergeCell ref="K104:K105"/>
    <mergeCell ref="L104:L105"/>
    <mergeCell ref="I104:I105"/>
    <mergeCell ref="J104:J105"/>
    <mergeCell ref="J102:J103"/>
    <mergeCell ref="K102:K103"/>
    <mergeCell ref="J17:J18"/>
    <mergeCell ref="F17:F18"/>
    <mergeCell ref="G17:G18"/>
    <mergeCell ref="H17:H18"/>
    <mergeCell ref="I17:I18"/>
    <mergeCell ref="M19:M20"/>
    <mergeCell ref="N19:N20"/>
    <mergeCell ref="N17:N18"/>
    <mergeCell ref="N100:N101"/>
    <mergeCell ref="N98:N99"/>
    <mergeCell ref="B100:B101"/>
    <mergeCell ref="C100:C101"/>
    <mergeCell ref="D100:D101"/>
    <mergeCell ref="E100:E101"/>
    <mergeCell ref="F100:F101"/>
    <mergeCell ref="G100:G101"/>
    <mergeCell ref="H100:H101"/>
    <mergeCell ref="L98:L99"/>
    <mergeCell ref="K100:K101"/>
    <mergeCell ref="L100:L101"/>
    <mergeCell ref="I100:I101"/>
    <mergeCell ref="J100:J101"/>
    <mergeCell ref="L102:L103"/>
    <mergeCell ref="M100:M101"/>
    <mergeCell ref="F102:F103"/>
    <mergeCell ref="G102:G103"/>
    <mergeCell ref="H102:H103"/>
    <mergeCell ref="I102:I103"/>
    <mergeCell ref="M96:M97"/>
    <mergeCell ref="N96:N97"/>
    <mergeCell ref="N94:N95"/>
    <mergeCell ref="B96:B97"/>
    <mergeCell ref="C96:C97"/>
    <mergeCell ref="D96:D97"/>
    <mergeCell ref="E96:E97"/>
    <mergeCell ref="F96:F97"/>
    <mergeCell ref="G96:G97"/>
    <mergeCell ref="H96:H97"/>
    <mergeCell ref="K96:K97"/>
    <mergeCell ref="L96:L97"/>
    <mergeCell ref="I96:I97"/>
    <mergeCell ref="J96:J97"/>
    <mergeCell ref="J98:J99"/>
    <mergeCell ref="K98:K99"/>
    <mergeCell ref="M98:M99"/>
    <mergeCell ref="F98:F99"/>
    <mergeCell ref="G98:G99"/>
    <mergeCell ref="H98:H99"/>
    <mergeCell ref="I98:I99"/>
    <mergeCell ref="B98:B99"/>
    <mergeCell ref="C98:C99"/>
    <mergeCell ref="D98:D99"/>
    <mergeCell ref="E98:E99"/>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M64:M65"/>
    <mergeCell ref="M131:M132"/>
    <mergeCell ref="N131:N132"/>
    <mergeCell ref="N129:N130"/>
    <mergeCell ref="B131:B132"/>
    <mergeCell ref="C131:C132"/>
    <mergeCell ref="D131:D132"/>
    <mergeCell ref="E131:E132"/>
    <mergeCell ref="F131:F132"/>
    <mergeCell ref="G131:G132"/>
    <mergeCell ref="H131:H132"/>
    <mergeCell ref="M127:M128"/>
    <mergeCell ref="N127:N128"/>
    <mergeCell ref="N125:N126"/>
    <mergeCell ref="B127:B128"/>
    <mergeCell ref="C127:C128"/>
    <mergeCell ref="D127:D128"/>
    <mergeCell ref="E127:E128"/>
    <mergeCell ref="F127:F128"/>
    <mergeCell ref="G127:G128"/>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N133:N134"/>
    <mergeCell ref="H127:H128"/>
    <mergeCell ref="B129:B130"/>
    <mergeCell ref="C129:C130"/>
    <mergeCell ref="D129:D130"/>
    <mergeCell ref="E129:E130"/>
    <mergeCell ref="K127:K128"/>
    <mergeCell ref="L127:L128"/>
    <mergeCell ref="I127:I128"/>
    <mergeCell ref="J127:J128"/>
    <mergeCell ref="J129:J130"/>
    <mergeCell ref="K129:K130"/>
    <mergeCell ref="L129:L130"/>
    <mergeCell ref="M129:M130"/>
    <mergeCell ref="F129:F130"/>
    <mergeCell ref="G129:G130"/>
    <mergeCell ref="H129:H130"/>
    <mergeCell ref="I129:I130"/>
    <mergeCell ref="N123:N124"/>
    <mergeCell ref="N121:N122"/>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B121:B122"/>
    <mergeCell ref="C121:C122"/>
    <mergeCell ref="D121:D122"/>
    <mergeCell ref="E121:E122"/>
    <mergeCell ref="K119:K120"/>
    <mergeCell ref="L119:L120"/>
    <mergeCell ref="I119:I120"/>
    <mergeCell ref="J119:J120"/>
    <mergeCell ref="J121:J122"/>
    <mergeCell ref="K121:K122"/>
    <mergeCell ref="L121:L122"/>
    <mergeCell ref="M121:M122"/>
    <mergeCell ref="F121:F122"/>
    <mergeCell ref="G121:G122"/>
    <mergeCell ref="H121:H122"/>
    <mergeCell ref="I121:I122"/>
    <mergeCell ref="M123:M124"/>
    <mergeCell ref="K117:K118"/>
    <mergeCell ref="L117:L118"/>
    <mergeCell ref="M117:M118"/>
    <mergeCell ref="F117:F118"/>
    <mergeCell ref="G117:G118"/>
    <mergeCell ref="H117:H118"/>
    <mergeCell ref="I117:I118"/>
    <mergeCell ref="M119:M120"/>
    <mergeCell ref="N119:N120"/>
    <mergeCell ref="N117:N118"/>
    <mergeCell ref="B119:B120"/>
    <mergeCell ref="C119:C120"/>
    <mergeCell ref="D119:D120"/>
    <mergeCell ref="E119:E120"/>
    <mergeCell ref="F119:F120"/>
    <mergeCell ref="G119:G120"/>
    <mergeCell ref="H119:H120"/>
    <mergeCell ref="G162:G163"/>
    <mergeCell ref="H162:H163"/>
    <mergeCell ref="I162:I163"/>
    <mergeCell ref="J162:J163"/>
    <mergeCell ref="J160:J161"/>
    <mergeCell ref="K162:K163"/>
    <mergeCell ref="L162:L163"/>
    <mergeCell ref="M162:M163"/>
    <mergeCell ref="N162:N163"/>
    <mergeCell ref="N160:N161"/>
    <mergeCell ref="B162:B163"/>
    <mergeCell ref="C162:C163"/>
    <mergeCell ref="D162:D163"/>
    <mergeCell ref="E162:E163"/>
    <mergeCell ref="F162:F163"/>
    <mergeCell ref="M158:M159"/>
    <mergeCell ref="N158:N159"/>
    <mergeCell ref="N156:N157"/>
    <mergeCell ref="B158:B159"/>
    <mergeCell ref="C158:C159"/>
    <mergeCell ref="D158:D159"/>
    <mergeCell ref="E158:E159"/>
    <mergeCell ref="F158:F159"/>
    <mergeCell ref="M115:M116"/>
    <mergeCell ref="N115:N116"/>
    <mergeCell ref="G115:G116"/>
    <mergeCell ref="H115:H116"/>
    <mergeCell ref="I115:I116"/>
    <mergeCell ref="J115:J116"/>
    <mergeCell ref="B117:B118"/>
    <mergeCell ref="C117:C118"/>
    <mergeCell ref="D117:D118"/>
    <mergeCell ref="E117:E118"/>
    <mergeCell ref="K115:K116"/>
    <mergeCell ref="L115:L116"/>
    <mergeCell ref="C115:C116"/>
    <mergeCell ref="D115:D116"/>
    <mergeCell ref="E115:E116"/>
    <mergeCell ref="F115:F116"/>
    <mergeCell ref="J117:J118"/>
    <mergeCell ref="G158:G159"/>
    <mergeCell ref="H158:H159"/>
    <mergeCell ref="B160:B161"/>
    <mergeCell ref="C160:C161"/>
    <mergeCell ref="D160:D161"/>
    <mergeCell ref="E160:E161"/>
    <mergeCell ref="K158:K159"/>
    <mergeCell ref="L158:L159"/>
    <mergeCell ref="I158:I159"/>
    <mergeCell ref="J158:J159"/>
    <mergeCell ref="L160:L161"/>
    <mergeCell ref="K160:K161"/>
    <mergeCell ref="M160:M161"/>
    <mergeCell ref="F160:F161"/>
    <mergeCell ref="G160:G161"/>
    <mergeCell ref="H160:H161"/>
    <mergeCell ref="I160:I161"/>
    <mergeCell ref="B156:B157"/>
    <mergeCell ref="C156:C157"/>
    <mergeCell ref="D156:D157"/>
    <mergeCell ref="E156:E157"/>
    <mergeCell ref="K154:K155"/>
    <mergeCell ref="L154:L155"/>
    <mergeCell ref="I154:I155"/>
    <mergeCell ref="J154:J155"/>
    <mergeCell ref="J156:J157"/>
    <mergeCell ref="K156:K157"/>
    <mergeCell ref="L156:L157"/>
    <mergeCell ref="K152:K153"/>
    <mergeCell ref="L152:L153"/>
    <mergeCell ref="M152:M153"/>
    <mergeCell ref="F152:F153"/>
    <mergeCell ref="G152:G153"/>
    <mergeCell ref="H152:H153"/>
    <mergeCell ref="I152:I153"/>
    <mergeCell ref="M154:M155"/>
    <mergeCell ref="M156:M157"/>
    <mergeCell ref="F156:F157"/>
    <mergeCell ref="G156:G157"/>
    <mergeCell ref="H156:H157"/>
    <mergeCell ref="I156:I157"/>
    <mergeCell ref="B152:B153"/>
    <mergeCell ref="C152:C153"/>
    <mergeCell ref="D152:D153"/>
    <mergeCell ref="E152:E153"/>
    <mergeCell ref="B154:B155"/>
    <mergeCell ref="C154:C155"/>
    <mergeCell ref="D154:D155"/>
    <mergeCell ref="E154:E155"/>
    <mergeCell ref="J148:J149"/>
    <mergeCell ref="K148:K149"/>
    <mergeCell ref="L148:L149"/>
    <mergeCell ref="F148:F149"/>
    <mergeCell ref="G148:G149"/>
    <mergeCell ref="H148:H149"/>
    <mergeCell ref="I148:I149"/>
    <mergeCell ref="M150:M151"/>
    <mergeCell ref="N154:N155"/>
    <mergeCell ref="N152:N153"/>
    <mergeCell ref="N150:N151"/>
    <mergeCell ref="N148:N149"/>
    <mergeCell ref="H150:H151"/>
    <mergeCell ref="M148:M149"/>
    <mergeCell ref="B150:B151"/>
    <mergeCell ref="C150:C151"/>
    <mergeCell ref="D150:D151"/>
    <mergeCell ref="E150:E151"/>
    <mergeCell ref="F150:F151"/>
    <mergeCell ref="G150:G151"/>
    <mergeCell ref="K150:K151"/>
    <mergeCell ref="L150:L151"/>
    <mergeCell ref="I150:I151"/>
    <mergeCell ref="H154:H155"/>
    <mergeCell ref="F154:F155"/>
    <mergeCell ref="G154:G155"/>
    <mergeCell ref="H144:H145"/>
    <mergeCell ref="I144:I145"/>
    <mergeCell ref="M146:M147"/>
    <mergeCell ref="B144:B145"/>
    <mergeCell ref="C144:C145"/>
    <mergeCell ref="D144:D145"/>
    <mergeCell ref="E144:E145"/>
    <mergeCell ref="K146:K147"/>
    <mergeCell ref="L146:L147"/>
    <mergeCell ref="I146:I147"/>
    <mergeCell ref="N146:N147"/>
    <mergeCell ref="N144:N145"/>
    <mergeCell ref="B146:B147"/>
    <mergeCell ref="C146:C147"/>
    <mergeCell ref="D146:D147"/>
    <mergeCell ref="E146:E147"/>
    <mergeCell ref="F146:F147"/>
    <mergeCell ref="G146:G147"/>
    <mergeCell ref="H146:H147"/>
    <mergeCell ref="M144:M145"/>
    <mergeCell ref="J146:J147"/>
    <mergeCell ref="H187:H188"/>
    <mergeCell ref="I187:I188"/>
    <mergeCell ref="K187:K188"/>
    <mergeCell ref="F185:F186"/>
    <mergeCell ref="G185:G186"/>
    <mergeCell ref="H185:H186"/>
    <mergeCell ref="M189:M190"/>
    <mergeCell ref="B187:B188"/>
    <mergeCell ref="C187:C188"/>
    <mergeCell ref="D187:D188"/>
    <mergeCell ref="E187:E188"/>
    <mergeCell ref="G179:G180"/>
    <mergeCell ref="H179:H180"/>
    <mergeCell ref="I179:I180"/>
    <mergeCell ref="M179:M180"/>
    <mergeCell ref="B189:B190"/>
    <mergeCell ref="K181:K182"/>
    <mergeCell ref="L181:L182"/>
    <mergeCell ref="I181:I182"/>
    <mergeCell ref="B185:B186"/>
    <mergeCell ref="C185:C186"/>
    <mergeCell ref="D185:D186"/>
    <mergeCell ref="E185:E186"/>
    <mergeCell ref="K183:K184"/>
    <mergeCell ref="M183:M184"/>
    <mergeCell ref="F183:F184"/>
    <mergeCell ref="G183:G184"/>
    <mergeCell ref="L183:L184"/>
    <mergeCell ref="J179:J180"/>
    <mergeCell ref="L185:L186"/>
    <mergeCell ref="I185:I186"/>
    <mergeCell ref="J185:J186"/>
    <mergeCell ref="K173:K174"/>
    <mergeCell ref="C148:C149"/>
    <mergeCell ref="D148:D149"/>
    <mergeCell ref="E148:E149"/>
    <mergeCell ref="J150:J151"/>
    <mergeCell ref="J152:J153"/>
    <mergeCell ref="J181:J182"/>
    <mergeCell ref="D179:D180"/>
    <mergeCell ref="E179:E180"/>
    <mergeCell ref="F179:F180"/>
    <mergeCell ref="N189:N190"/>
    <mergeCell ref="N187:N188"/>
    <mergeCell ref="C189:C190"/>
    <mergeCell ref="D189:D190"/>
    <mergeCell ref="E189:E190"/>
    <mergeCell ref="F189:F190"/>
    <mergeCell ref="G189:G190"/>
    <mergeCell ref="H189:H190"/>
    <mergeCell ref="M187:M188"/>
    <mergeCell ref="K189:K190"/>
    <mergeCell ref="L189:L190"/>
    <mergeCell ref="I189:I190"/>
    <mergeCell ref="J189:J190"/>
    <mergeCell ref="J187:J188"/>
    <mergeCell ref="I183:I184"/>
    <mergeCell ref="N181:N182"/>
    <mergeCell ref="M181:M182"/>
    <mergeCell ref="L187:L188"/>
    <mergeCell ref="M185:M186"/>
    <mergeCell ref="F187:F188"/>
    <mergeCell ref="G187:G188"/>
    <mergeCell ref="K185:K186"/>
    <mergeCell ref="B183:B184"/>
    <mergeCell ref="C183:C184"/>
    <mergeCell ref="D183:D184"/>
    <mergeCell ref="E183:E184"/>
    <mergeCell ref="H183:H184"/>
    <mergeCell ref="I216:I217"/>
    <mergeCell ref="B216:B217"/>
    <mergeCell ref="C216:C217"/>
    <mergeCell ref="D216:D217"/>
    <mergeCell ref="E216:E217"/>
    <mergeCell ref="B214:B215"/>
    <mergeCell ref="C214:C215"/>
    <mergeCell ref="G214:G215"/>
    <mergeCell ref="H214:H215"/>
    <mergeCell ref="I214:I215"/>
    <mergeCell ref="K216:K217"/>
    <mergeCell ref="L216:L217"/>
    <mergeCell ref="G200:G201"/>
    <mergeCell ref="H200:H201"/>
    <mergeCell ref="I200:I201"/>
    <mergeCell ref="B200:B201"/>
    <mergeCell ref="C200:C201"/>
    <mergeCell ref="D200:D201"/>
    <mergeCell ref="E200:E201"/>
    <mergeCell ref="L212:L213"/>
    <mergeCell ref="B191:B192"/>
    <mergeCell ref="C191:C192"/>
    <mergeCell ref="D191:D192"/>
    <mergeCell ref="F208:F209"/>
    <mergeCell ref="G208:G209"/>
    <mergeCell ref="H208:H209"/>
    <mergeCell ref="I208:I209"/>
    <mergeCell ref="M216:M217"/>
    <mergeCell ref="K214:K215"/>
    <mergeCell ref="L214:L215"/>
    <mergeCell ref="M214:M215"/>
    <mergeCell ref="N216:N217"/>
    <mergeCell ref="J216:J217"/>
    <mergeCell ref="J214:J215"/>
    <mergeCell ref="B212:B213"/>
    <mergeCell ref="C212:C213"/>
    <mergeCell ref="D212:D213"/>
    <mergeCell ref="E212:E213"/>
    <mergeCell ref="K210:K211"/>
    <mergeCell ref="F212:F213"/>
    <mergeCell ref="G212:G213"/>
    <mergeCell ref="H212:H213"/>
    <mergeCell ref="I212:I213"/>
    <mergeCell ref="I173:I174"/>
    <mergeCell ref="H175:H176"/>
    <mergeCell ref="I175:I176"/>
    <mergeCell ref="D175:D176"/>
    <mergeCell ref="E175:E176"/>
    <mergeCell ref="N214:N215"/>
    <mergeCell ref="N212:N213"/>
    <mergeCell ref="D214:D215"/>
    <mergeCell ref="E214:E215"/>
    <mergeCell ref="F214:F215"/>
    <mergeCell ref="B173:B174"/>
    <mergeCell ref="C173:C174"/>
    <mergeCell ref="D173:D174"/>
    <mergeCell ref="E173:E174"/>
    <mergeCell ref="F173:F174"/>
    <mergeCell ref="G173:G174"/>
    <mergeCell ref="B208:B209"/>
    <mergeCell ref="C208:C209"/>
    <mergeCell ref="D208:D209"/>
    <mergeCell ref="E208:E209"/>
    <mergeCell ref="N210:N211"/>
    <mergeCell ref="N208:N209"/>
    <mergeCell ref="B210:B211"/>
    <mergeCell ref="C210:C211"/>
    <mergeCell ref="D210:D211"/>
    <mergeCell ref="E210:E211"/>
    <mergeCell ref="F210:F211"/>
    <mergeCell ref="G210:G211"/>
    <mergeCell ref="H210:H211"/>
    <mergeCell ref="L208:L209"/>
    <mergeCell ref="L210:L211"/>
    <mergeCell ref="I210:I211"/>
    <mergeCell ref="J210:J211"/>
    <mergeCell ref="M210:M211"/>
    <mergeCell ref="M206:M207"/>
    <mergeCell ref="B204:B205"/>
    <mergeCell ref="C204:C205"/>
    <mergeCell ref="D204:D205"/>
    <mergeCell ref="E204:E205"/>
    <mergeCell ref="K206:K207"/>
    <mergeCell ref="N206:N207"/>
    <mergeCell ref="N204:N205"/>
    <mergeCell ref="B206:B207"/>
    <mergeCell ref="C206:C207"/>
    <mergeCell ref="D206:D207"/>
    <mergeCell ref="E206:E207"/>
    <mergeCell ref="F206:F207"/>
    <mergeCell ref="G206:G207"/>
    <mergeCell ref="H206:H207"/>
    <mergeCell ref="M204:M205"/>
    <mergeCell ref="L206:L207"/>
    <mergeCell ref="I206:I207"/>
    <mergeCell ref="J206:J207"/>
    <mergeCell ref="F204:F205"/>
    <mergeCell ref="G204:G205"/>
    <mergeCell ref="H204:H205"/>
    <mergeCell ref="I204:I205"/>
    <mergeCell ref="A29:A30"/>
    <mergeCell ref="A92:A93"/>
    <mergeCell ref="A94:A95"/>
    <mergeCell ref="A96:A97"/>
    <mergeCell ref="A98:A99"/>
    <mergeCell ref="A84:A85"/>
    <mergeCell ref="A86:A87"/>
    <mergeCell ref="A88:A89"/>
    <mergeCell ref="A90:A91"/>
    <mergeCell ref="A76:A77"/>
    <mergeCell ref="A17:A18"/>
    <mergeCell ref="A19:A20"/>
    <mergeCell ref="A21:A22"/>
    <mergeCell ref="A23:A24"/>
    <mergeCell ref="A25:A26"/>
    <mergeCell ref="A27:A28"/>
    <mergeCell ref="A35:A36"/>
    <mergeCell ref="A37:A38"/>
    <mergeCell ref="A39:A40"/>
    <mergeCell ref="A41:A42"/>
    <mergeCell ref="A78:A79"/>
    <mergeCell ref="A80:A81"/>
    <mergeCell ref="A82:A83"/>
    <mergeCell ref="A68:A69"/>
    <mergeCell ref="A43:A44"/>
    <mergeCell ref="A45:A46"/>
    <mergeCell ref="A47:A48"/>
    <mergeCell ref="A49:A50"/>
    <mergeCell ref="A70:A71"/>
    <mergeCell ref="A72:A73"/>
    <mergeCell ref="A74:A75"/>
    <mergeCell ref="A60:A61"/>
    <mergeCell ref="A106:A107"/>
    <mergeCell ref="A214:A215"/>
    <mergeCell ref="A216:A217"/>
    <mergeCell ref="A173:A174"/>
    <mergeCell ref="A175:A176"/>
    <mergeCell ref="A177:A178"/>
    <mergeCell ref="A179:A180"/>
    <mergeCell ref="A181:A182"/>
    <mergeCell ref="A183:A184"/>
    <mergeCell ref="A185:A186"/>
    <mergeCell ref="A187:A188"/>
    <mergeCell ref="A129:A130"/>
    <mergeCell ref="A131:A132"/>
    <mergeCell ref="A154:A155"/>
    <mergeCell ref="A156:A157"/>
    <mergeCell ref="A158:A159"/>
    <mergeCell ref="A160:A161"/>
    <mergeCell ref="A135:A136"/>
    <mergeCell ref="A162:A163"/>
    <mergeCell ref="A202:A203"/>
    <mergeCell ref="A189:A190"/>
    <mergeCell ref="A144:A145"/>
    <mergeCell ref="A146:A147"/>
    <mergeCell ref="A148:A149"/>
    <mergeCell ref="A150:A151"/>
    <mergeCell ref="A152:A153"/>
    <mergeCell ref="A204:A205"/>
    <mergeCell ref="A198:A199"/>
    <mergeCell ref="A200:A201"/>
    <mergeCell ref="B135:B136"/>
    <mergeCell ref="I51:I52"/>
    <mergeCell ref="A206:A207"/>
    <mergeCell ref="A208:A209"/>
    <mergeCell ref="A191:A192"/>
    <mergeCell ref="A210:A211"/>
    <mergeCell ref="A212:A213"/>
    <mergeCell ref="M51:M52"/>
    <mergeCell ref="J51:J52"/>
    <mergeCell ref="K51:K52"/>
    <mergeCell ref="L51:L52"/>
    <mergeCell ref="I106:I107"/>
    <mergeCell ref="A64:A65"/>
    <mergeCell ref="A66:A67"/>
    <mergeCell ref="A115:A116"/>
    <mergeCell ref="A117:A118"/>
    <mergeCell ref="A119:A120"/>
    <mergeCell ref="A121:A122"/>
    <mergeCell ref="A123:A124"/>
    <mergeCell ref="A125:A126"/>
    <mergeCell ref="A127:A128"/>
    <mergeCell ref="A100:A101"/>
    <mergeCell ref="A102:A103"/>
    <mergeCell ref="A104:A105"/>
    <mergeCell ref="A62:A63"/>
    <mergeCell ref="F200:F201"/>
    <mergeCell ref="A51:A52"/>
    <mergeCell ref="B51:B52"/>
    <mergeCell ref="C51:C52"/>
    <mergeCell ref="D51:D52"/>
    <mergeCell ref="E51:E52"/>
    <mergeCell ref="F51:F52"/>
    <mergeCell ref="K175:K176"/>
    <mergeCell ref="L175:L176"/>
    <mergeCell ref="M175:M176"/>
    <mergeCell ref="N173:N174"/>
    <mergeCell ref="L173:L174"/>
    <mergeCell ref="M177:M178"/>
    <mergeCell ref="N177:N178"/>
    <mergeCell ref="N175:N176"/>
    <mergeCell ref="A164:A165"/>
    <mergeCell ref="B164:B165"/>
    <mergeCell ref="C164:C165"/>
    <mergeCell ref="D164:D165"/>
    <mergeCell ref="E164:E165"/>
    <mergeCell ref="F164:F165"/>
    <mergeCell ref="N179:N180"/>
    <mergeCell ref="B181:B182"/>
    <mergeCell ref="C181:C182"/>
    <mergeCell ref="D181:D182"/>
    <mergeCell ref="E181:E182"/>
    <mergeCell ref="F181:F182"/>
    <mergeCell ref="G181:G182"/>
    <mergeCell ref="H181:H182"/>
    <mergeCell ref="H173:H174"/>
    <mergeCell ref="B175:B176"/>
    <mergeCell ref="C175:C176"/>
    <mergeCell ref="F175:F176"/>
    <mergeCell ref="G175:G176"/>
    <mergeCell ref="J175:J176"/>
    <mergeCell ref="K177:K178"/>
    <mergeCell ref="L177:L178"/>
    <mergeCell ref="I177:I178"/>
    <mergeCell ref="J177:J178"/>
    <mergeCell ref="N185:N186"/>
    <mergeCell ref="N183:N184"/>
    <mergeCell ref="C135:C136"/>
    <mergeCell ref="D135:D136"/>
    <mergeCell ref="E135:E136"/>
    <mergeCell ref="F135:F136"/>
    <mergeCell ref="G164:G165"/>
    <mergeCell ref="G135:G136"/>
    <mergeCell ref="F144:F145"/>
    <mergeCell ref="G144:G145"/>
    <mergeCell ref="B148:B149"/>
    <mergeCell ref="N164:N165"/>
    <mergeCell ref="M142:M143"/>
    <mergeCell ref="N142:N143"/>
    <mergeCell ref="M135:M136"/>
    <mergeCell ref="N135:N136"/>
    <mergeCell ref="K144:K145"/>
    <mergeCell ref="L144:L145"/>
    <mergeCell ref="K164:K165"/>
    <mergeCell ref="L164:L165"/>
    <mergeCell ref="K142:K143"/>
    <mergeCell ref="K135:K136"/>
    <mergeCell ref="L135:L136"/>
    <mergeCell ref="M164:M165"/>
    <mergeCell ref="L142:L143"/>
    <mergeCell ref="H164:H165"/>
    <mergeCell ref="H135:H136"/>
    <mergeCell ref="B142:B143"/>
    <mergeCell ref="C142:C143"/>
    <mergeCell ref="D142:D143"/>
    <mergeCell ref="E142:E143"/>
    <mergeCell ref="F142:F143"/>
    <mergeCell ref="G142:G143"/>
    <mergeCell ref="H142:H143"/>
    <mergeCell ref="N218:N219"/>
    <mergeCell ref="M191:M192"/>
    <mergeCell ref="N191:N192"/>
    <mergeCell ref="N202:N203"/>
    <mergeCell ref="N200:N201"/>
    <mergeCell ref="M200:M201"/>
    <mergeCell ref="L204:L205"/>
    <mergeCell ref="J200:J201"/>
    <mergeCell ref="K200:K201"/>
    <mergeCell ref="L200:L201"/>
    <mergeCell ref="J164:J165"/>
    <mergeCell ref="I135:I136"/>
    <mergeCell ref="J135:J136"/>
    <mergeCell ref="J144:J145"/>
    <mergeCell ref="J173:J174"/>
    <mergeCell ref="L179:L180"/>
    <mergeCell ref="J183:J184"/>
    <mergeCell ref="I164:I165"/>
    <mergeCell ref="M202:M203"/>
    <mergeCell ref="K202:K203"/>
    <mergeCell ref="L202:L203"/>
    <mergeCell ref="I202:I203"/>
    <mergeCell ref="J202:J203"/>
    <mergeCell ref="J204:J205"/>
    <mergeCell ref="K204:K205"/>
    <mergeCell ref="J208:J209"/>
    <mergeCell ref="K208:K209"/>
    <mergeCell ref="M208:M209"/>
    <mergeCell ref="J212:J213"/>
    <mergeCell ref="K212:K213"/>
    <mergeCell ref="E191:E192"/>
    <mergeCell ref="F191:F192"/>
    <mergeCell ref="G191:G192"/>
    <mergeCell ref="K191:K192"/>
    <mergeCell ref="L191:L192"/>
    <mergeCell ref="M218:M219"/>
    <mergeCell ref="B202:B203"/>
    <mergeCell ref="C202:C203"/>
    <mergeCell ref="D202:D203"/>
    <mergeCell ref="E202:E203"/>
    <mergeCell ref="F202:F203"/>
    <mergeCell ref="G202:G203"/>
    <mergeCell ref="H202:H203"/>
    <mergeCell ref="J225:J226"/>
    <mergeCell ref="K225:K226"/>
    <mergeCell ref="J218:J219"/>
    <mergeCell ref="K218:K219"/>
    <mergeCell ref="J191:J192"/>
    <mergeCell ref="C225:C226"/>
    <mergeCell ref="D225:D226"/>
    <mergeCell ref="E225:E226"/>
    <mergeCell ref="F225:F226"/>
    <mergeCell ref="G225:G226"/>
    <mergeCell ref="H225:H226"/>
    <mergeCell ref="L198:L199"/>
    <mergeCell ref="M198:M199"/>
    <mergeCell ref="M212:M213"/>
    <mergeCell ref="G218:G219"/>
    <mergeCell ref="H218:H219"/>
    <mergeCell ref="H191:H192"/>
    <mergeCell ref="I218:I219"/>
    <mergeCell ref="I191:I192"/>
    <mergeCell ref="N198:N199"/>
    <mergeCell ref="N225:N226"/>
    <mergeCell ref="A227:A228"/>
    <mergeCell ref="B227:B228"/>
    <mergeCell ref="C227:C228"/>
    <mergeCell ref="D227:D228"/>
    <mergeCell ref="E227:E228"/>
    <mergeCell ref="B225:B226"/>
    <mergeCell ref="F227:F228"/>
    <mergeCell ref="G227:G228"/>
    <mergeCell ref="H227:H228"/>
    <mergeCell ref="I225:I226"/>
    <mergeCell ref="N227:N228"/>
    <mergeCell ref="A218:A219"/>
    <mergeCell ref="B218:B219"/>
    <mergeCell ref="C218:C219"/>
    <mergeCell ref="D218:D219"/>
    <mergeCell ref="E218:E219"/>
    <mergeCell ref="F218:F219"/>
    <mergeCell ref="E198:E199"/>
    <mergeCell ref="F198:F199"/>
    <mergeCell ref="I227:I228"/>
    <mergeCell ref="F216:F217"/>
    <mergeCell ref="G216:G217"/>
    <mergeCell ref="H216:H217"/>
    <mergeCell ref="L218:L219"/>
    <mergeCell ref="M227:M228"/>
    <mergeCell ref="J227:J228"/>
    <mergeCell ref="K227:K228"/>
    <mergeCell ref="L227:L228"/>
    <mergeCell ref="M225:M226"/>
    <mergeCell ref="L225:L226"/>
    <mergeCell ref="I142:I143"/>
    <mergeCell ref="J142:J143"/>
    <mergeCell ref="L171:L172"/>
    <mergeCell ref="M171:M172"/>
    <mergeCell ref="N171:N172"/>
    <mergeCell ref="G171:G172"/>
    <mergeCell ref="H171:H172"/>
    <mergeCell ref="I171:I172"/>
    <mergeCell ref="J171:J172"/>
    <mergeCell ref="H198:H199"/>
    <mergeCell ref="I198:I199"/>
    <mergeCell ref="J198:J199"/>
    <mergeCell ref="K198:K199"/>
    <mergeCell ref="K171:K172"/>
    <mergeCell ref="M173:M174"/>
    <mergeCell ref="B177:B178"/>
    <mergeCell ref="C177:C178"/>
    <mergeCell ref="D177:D178"/>
    <mergeCell ref="E177:E178"/>
    <mergeCell ref="F177:F178"/>
    <mergeCell ref="K179:K180"/>
    <mergeCell ref="G177:G178"/>
    <mergeCell ref="H177:H178"/>
    <mergeCell ref="B179:B180"/>
    <mergeCell ref="C179:C180"/>
    <mergeCell ref="G198:G199"/>
    <mergeCell ref="A169:N169"/>
    <mergeCell ref="B171:B172"/>
    <mergeCell ref="C171:C172"/>
    <mergeCell ref="D171:D172"/>
    <mergeCell ref="E171:E172"/>
    <mergeCell ref="F171:F172"/>
    <mergeCell ref="B17:B18"/>
    <mergeCell ref="J113:J114"/>
    <mergeCell ref="K113:K114"/>
    <mergeCell ref="L113:L114"/>
    <mergeCell ref="M113:M114"/>
    <mergeCell ref="F113:F114"/>
    <mergeCell ref="G113:G114"/>
    <mergeCell ref="H113:H114"/>
    <mergeCell ref="I113:I114"/>
    <mergeCell ref="N113:N114"/>
    <mergeCell ref="D106:D107"/>
    <mergeCell ref="E106:E107"/>
    <mergeCell ref="F106:F107"/>
    <mergeCell ref="N106:N107"/>
    <mergeCell ref="M60:M61"/>
    <mergeCell ref="N60:N61"/>
    <mergeCell ref="B60:B61"/>
    <mergeCell ref="C60:C61"/>
    <mergeCell ref="D60:D61"/>
    <mergeCell ref="E60:E61"/>
    <mergeCell ref="B106:B107"/>
    <mergeCell ref="C106:C107"/>
    <mergeCell ref="J106:J107"/>
    <mergeCell ref="K106:K107"/>
    <mergeCell ref="L106:L107"/>
    <mergeCell ref="G106:G107"/>
    <mergeCell ref="H106:H107"/>
    <mergeCell ref="M106:M107"/>
    <mergeCell ref="N51:N52"/>
    <mergeCell ref="F60:F61"/>
    <mergeCell ref="G60:G61"/>
    <mergeCell ref="H60:H61"/>
    <mergeCell ref="A2:N2"/>
    <mergeCell ref="A4:D4"/>
    <mergeCell ref="A5:D5"/>
    <mergeCell ref="A6:D6"/>
    <mergeCell ref="A225:A226"/>
    <mergeCell ref="A223:N223"/>
    <mergeCell ref="A196:N196"/>
    <mergeCell ref="B198:B199"/>
    <mergeCell ref="C198:C199"/>
    <mergeCell ref="D198:D199"/>
    <mergeCell ref="G15:G16"/>
    <mergeCell ref="H15:H16"/>
    <mergeCell ref="I15:I16"/>
    <mergeCell ref="G58:G59"/>
    <mergeCell ref="H58:H59"/>
    <mergeCell ref="I58:I59"/>
    <mergeCell ref="I19:I20"/>
    <mergeCell ref="J58:J59"/>
    <mergeCell ref="J15:J16"/>
    <mergeCell ref="K15:K16"/>
    <mergeCell ref="K58:K59"/>
    <mergeCell ref="L58:L59"/>
    <mergeCell ref="M58:M59"/>
    <mergeCell ref="K17:K18"/>
    <mergeCell ref="B115:B116"/>
    <mergeCell ref="A171:A172"/>
    <mergeCell ref="L17:L18"/>
    <mergeCell ref="M17:M18"/>
    <mergeCell ref="L21:L22"/>
    <mergeCell ref="N58:N59"/>
    <mergeCell ref="N15:N16"/>
    <mergeCell ref="B58:B59"/>
    <mergeCell ref="A7:D7"/>
    <mergeCell ref="A8:D8"/>
    <mergeCell ref="A9:D9"/>
    <mergeCell ref="A10:D10"/>
    <mergeCell ref="A113:A114"/>
    <mergeCell ref="A142:A143"/>
    <mergeCell ref="A140:N140"/>
    <mergeCell ref="A111:N111"/>
    <mergeCell ref="B113:B114"/>
    <mergeCell ref="C113:C114"/>
    <mergeCell ref="A13:N13"/>
    <mergeCell ref="A31:A32"/>
    <mergeCell ref="A33:A34"/>
    <mergeCell ref="B15:B16"/>
    <mergeCell ref="C15:C16"/>
    <mergeCell ref="D15:D16"/>
    <mergeCell ref="E15:E16"/>
    <mergeCell ref="L15:L16"/>
    <mergeCell ref="M15:M16"/>
    <mergeCell ref="F15:F16"/>
    <mergeCell ref="A15:A16"/>
    <mergeCell ref="A58:A59"/>
    <mergeCell ref="A56:N56"/>
    <mergeCell ref="D113:D114"/>
    <mergeCell ref="E113:E114"/>
    <mergeCell ref="A133:A134"/>
    <mergeCell ref="C58:C59"/>
    <mergeCell ref="D58:D59"/>
    <mergeCell ref="E58:E59"/>
    <mergeCell ref="F58:F59"/>
    <mergeCell ref="G51:G52"/>
    <mergeCell ref="H51:H52"/>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2000'!A166" display="4 - BUENOS AIRES AL PACIFICO - SAN MARTIN S.A."/>
    <hyperlink ref="A4:D4" location="'2000'!A44" display="1 - FERROEXPRESO PAMPEANO S.A."/>
    <hyperlink ref="A5:D5" location="'2000'!A85" display="2 - NUEVO CENTRAL ARGENTINO S.A."/>
    <hyperlink ref="A6:D6" location="'2000'!A137" display="3 - FERROSUR ROCA S.A."/>
    <hyperlink ref="A8:D8" location="'2000'!A193" display="5 - FERROCARRIL MESOPOTAMICO - GRAL. URQUIZA S.A."/>
    <hyperlink ref="A9:D9" location="'2000'!A220" display="6 - BELGRANO CARGAS S.A."/>
    <hyperlink ref="A10:D10" location="'2000'!A22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8"/>
  <sheetViews>
    <sheetView showGridLines="0" showRowColHeaders="0" view="pageLayout" topLeftCell="G8"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0" t="s">
        <v>205</v>
      </c>
      <c r="B2" s="200"/>
      <c r="C2" s="200"/>
      <c r="D2" s="200"/>
      <c r="E2" s="200"/>
      <c r="F2" s="200"/>
      <c r="G2" s="200"/>
      <c r="H2" s="200"/>
      <c r="I2" s="200"/>
      <c r="J2" s="200"/>
      <c r="K2" s="200"/>
      <c r="L2" s="200"/>
      <c r="M2" s="200"/>
      <c r="N2" s="200"/>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01" t="s">
        <v>0</v>
      </c>
      <c r="B4" s="202"/>
      <c r="C4" s="202"/>
      <c r="D4" s="202"/>
      <c r="E4" s="203"/>
      <c r="F4" s="50"/>
      <c r="G4" s="34"/>
      <c r="H4" s="15"/>
      <c r="I4" s="15"/>
      <c r="J4" s="15"/>
      <c r="K4" s="15"/>
      <c r="L4" s="15"/>
      <c r="M4" s="15"/>
      <c r="N4" s="16"/>
    </row>
    <row r="5" spans="1:14" s="10" customFormat="1" ht="24.95" customHeight="1" thickTop="1" thickBot="1" x14ac:dyDescent="0.25">
      <c r="A5" s="201" t="s">
        <v>31</v>
      </c>
      <c r="B5" s="202"/>
      <c r="C5" s="202"/>
      <c r="D5" s="202"/>
      <c r="E5" s="203"/>
      <c r="F5" s="50"/>
      <c r="G5" s="34"/>
      <c r="H5" s="15"/>
      <c r="I5" s="15"/>
      <c r="J5" s="15"/>
      <c r="K5" s="15"/>
      <c r="L5" s="15"/>
      <c r="M5" s="15"/>
      <c r="N5" s="16"/>
    </row>
    <row r="6" spans="1:14" s="10" customFormat="1" ht="24.95" customHeight="1" thickTop="1" thickBot="1" x14ac:dyDescent="0.25">
      <c r="A6" s="201" t="s">
        <v>50</v>
      </c>
      <c r="B6" s="202"/>
      <c r="C6" s="202"/>
      <c r="D6" s="202"/>
      <c r="E6" s="203"/>
      <c r="F6" s="50"/>
      <c r="G6" s="34"/>
      <c r="H6" s="15"/>
      <c r="I6" s="15"/>
      <c r="J6" s="15"/>
      <c r="K6" s="15"/>
      <c r="L6" s="15"/>
      <c r="M6" s="15"/>
      <c r="N6" s="16"/>
    </row>
    <row r="7" spans="1:14" s="10" customFormat="1" ht="24.95" customHeight="1" thickTop="1" thickBot="1" x14ac:dyDescent="0.25">
      <c r="A7" s="201" t="s">
        <v>61</v>
      </c>
      <c r="B7" s="202"/>
      <c r="C7" s="202"/>
      <c r="D7" s="202"/>
      <c r="E7" s="203"/>
      <c r="F7" s="50"/>
      <c r="G7" s="34"/>
      <c r="H7" s="15"/>
      <c r="I7" s="15"/>
      <c r="J7" s="15"/>
      <c r="K7" s="15"/>
      <c r="L7" s="15"/>
      <c r="M7" s="15"/>
      <c r="N7" s="16"/>
    </row>
    <row r="8" spans="1:14" s="10" customFormat="1" ht="24.95" customHeight="1" thickTop="1" thickBot="1" x14ac:dyDescent="0.25">
      <c r="A8" s="201" t="s">
        <v>74</v>
      </c>
      <c r="B8" s="202"/>
      <c r="C8" s="202"/>
      <c r="D8" s="202"/>
      <c r="E8" s="203"/>
      <c r="F8" s="51"/>
      <c r="G8"/>
      <c r="H8" s="15"/>
      <c r="I8" s="15"/>
      <c r="J8" s="15"/>
      <c r="K8" s="15"/>
      <c r="L8" s="15"/>
      <c r="M8" s="15"/>
      <c r="N8" s="16"/>
    </row>
    <row r="9" spans="1:14" s="10" customFormat="1" ht="24.95" customHeight="1" thickTop="1" thickBot="1" x14ac:dyDescent="0.25">
      <c r="A9" s="201" t="s">
        <v>81</v>
      </c>
      <c r="B9" s="202"/>
      <c r="C9" s="202"/>
      <c r="D9" s="202"/>
      <c r="E9" s="203"/>
      <c r="F9" s="51"/>
      <c r="G9"/>
      <c r="H9" s="15"/>
      <c r="I9" s="15"/>
      <c r="J9" s="15"/>
      <c r="K9" s="15"/>
      <c r="L9" s="15"/>
      <c r="M9" s="15"/>
      <c r="N9" s="16"/>
    </row>
    <row r="10" spans="1:14" s="10" customFormat="1" ht="24.95" customHeight="1" thickTop="1" thickBot="1" x14ac:dyDescent="0.25">
      <c r="A10" s="201" t="s">
        <v>90</v>
      </c>
      <c r="B10" s="202"/>
      <c r="C10" s="202"/>
      <c r="D10" s="202"/>
      <c r="E10" s="203"/>
      <c r="F10" s="50"/>
      <c r="G10" s="34"/>
      <c r="H10" s="15"/>
      <c r="I10" s="15"/>
      <c r="J10" s="15"/>
      <c r="K10" s="15"/>
      <c r="L10" s="15"/>
      <c r="M10" s="15"/>
      <c r="N10" s="16"/>
    </row>
    <row r="11" spans="1:14" ht="12.75" customHeight="1" thickTop="1" x14ac:dyDescent="0.2"/>
    <row r="13" spans="1:14" s="10" customFormat="1" ht="24.95" customHeight="1" x14ac:dyDescent="0.2">
      <c r="A13" s="204" t="s">
        <v>187</v>
      </c>
      <c r="B13" s="204"/>
      <c r="C13" s="204"/>
      <c r="D13" s="204"/>
      <c r="E13" s="204"/>
      <c r="F13" s="204"/>
      <c r="G13" s="204"/>
      <c r="H13" s="204"/>
      <c r="I13" s="204"/>
      <c r="J13" s="204"/>
      <c r="K13" s="204"/>
      <c r="L13" s="204"/>
      <c r="M13" s="204"/>
      <c r="N13" s="204"/>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196" t="s">
        <v>13</v>
      </c>
    </row>
    <row r="16" spans="1:14" ht="12.75" customHeight="1" thickBot="1" x14ac:dyDescent="0.25">
      <c r="A16" s="199"/>
      <c r="B16" s="199"/>
      <c r="C16" s="199"/>
      <c r="D16" s="199"/>
      <c r="E16" s="199"/>
      <c r="F16" s="199"/>
      <c r="G16" s="199"/>
      <c r="H16" s="199"/>
      <c r="I16" s="199"/>
      <c r="J16" s="199"/>
      <c r="K16" s="199"/>
      <c r="L16" s="199"/>
      <c r="M16" s="199"/>
      <c r="N16" s="197"/>
    </row>
    <row r="17" spans="1:14" ht="12.75" customHeight="1" x14ac:dyDescent="0.2">
      <c r="A17" s="198" t="s">
        <v>32</v>
      </c>
      <c r="B17" s="209">
        <v>1942</v>
      </c>
      <c r="C17" s="209">
        <v>1339</v>
      </c>
      <c r="D17" s="209">
        <v>3580</v>
      </c>
      <c r="E17" s="209">
        <v>13096</v>
      </c>
      <c r="F17" s="209">
        <v>7874</v>
      </c>
      <c r="G17" s="209">
        <v>10235</v>
      </c>
      <c r="H17" s="209">
        <v>12217</v>
      </c>
      <c r="I17" s="209">
        <v>8652</v>
      </c>
      <c r="J17" s="209">
        <v>7182</v>
      </c>
      <c r="K17" s="209">
        <v>9993</v>
      </c>
      <c r="L17" s="209">
        <v>9915</v>
      </c>
      <c r="M17" s="209">
        <v>5750</v>
      </c>
      <c r="N17" s="211">
        <f t="shared" ref="N17:N49" si="0">SUM(B17:M17)</f>
        <v>91775</v>
      </c>
    </row>
    <row r="18" spans="1:14" ht="12.75" customHeight="1" thickBot="1" x14ac:dyDescent="0.25">
      <c r="A18" s="199"/>
      <c r="B18" s="210"/>
      <c r="C18" s="210"/>
      <c r="D18" s="210"/>
      <c r="E18" s="210"/>
      <c r="F18" s="210"/>
      <c r="G18" s="210"/>
      <c r="H18" s="210"/>
      <c r="I18" s="210"/>
      <c r="J18" s="210"/>
      <c r="K18" s="210"/>
      <c r="L18" s="210"/>
      <c r="M18" s="210"/>
      <c r="N18" s="212"/>
    </row>
    <row r="19" spans="1:14" ht="12.75" customHeight="1" x14ac:dyDescent="0.2">
      <c r="A19" s="198" t="s">
        <v>118</v>
      </c>
      <c r="B19" s="209">
        <v>3162</v>
      </c>
      <c r="C19" s="209">
        <v>256</v>
      </c>
      <c r="D19" s="209">
        <v>301</v>
      </c>
      <c r="E19" s="209"/>
      <c r="F19" s="209"/>
      <c r="G19" s="209"/>
      <c r="H19" s="209">
        <v>830</v>
      </c>
      <c r="I19" s="209"/>
      <c r="J19" s="209"/>
      <c r="K19" s="209"/>
      <c r="L19" s="209"/>
      <c r="M19" s="209">
        <v>1264</v>
      </c>
      <c r="N19" s="211">
        <f t="shared" si="0"/>
        <v>5813</v>
      </c>
    </row>
    <row r="20" spans="1:14" ht="12.75" customHeight="1" thickBot="1" x14ac:dyDescent="0.25">
      <c r="A20" s="199"/>
      <c r="B20" s="210"/>
      <c r="C20" s="210"/>
      <c r="D20" s="210"/>
      <c r="E20" s="210"/>
      <c r="F20" s="210"/>
      <c r="G20" s="210"/>
      <c r="H20" s="210"/>
      <c r="I20" s="210"/>
      <c r="J20" s="210"/>
      <c r="K20" s="210"/>
      <c r="L20" s="210"/>
      <c r="M20" s="210"/>
      <c r="N20" s="212"/>
    </row>
    <row r="21" spans="1:14" ht="12.75" customHeight="1" x14ac:dyDescent="0.2">
      <c r="A21" s="198" t="s">
        <v>106</v>
      </c>
      <c r="B21" s="209"/>
      <c r="C21" s="209"/>
      <c r="D21" s="209"/>
      <c r="E21" s="209"/>
      <c r="F21" s="209"/>
      <c r="G21" s="209"/>
      <c r="H21" s="209"/>
      <c r="I21" s="209"/>
      <c r="J21" s="209"/>
      <c r="K21" s="209"/>
      <c r="L21" s="209"/>
      <c r="M21" s="209"/>
      <c r="N21" s="211">
        <f t="shared" si="0"/>
        <v>0</v>
      </c>
    </row>
    <row r="22" spans="1:14" ht="12.75" customHeight="1" thickBot="1" x14ac:dyDescent="0.25">
      <c r="A22" s="199"/>
      <c r="B22" s="210"/>
      <c r="C22" s="210"/>
      <c r="D22" s="210"/>
      <c r="E22" s="210"/>
      <c r="F22" s="210"/>
      <c r="G22" s="210"/>
      <c r="H22" s="210"/>
      <c r="I22" s="210"/>
      <c r="J22" s="210"/>
      <c r="K22" s="210"/>
      <c r="L22" s="210"/>
      <c r="M22" s="210"/>
      <c r="N22" s="212"/>
    </row>
    <row r="23" spans="1:14" ht="12.75" customHeight="1" x14ac:dyDescent="0.2">
      <c r="A23" s="198" t="s">
        <v>14</v>
      </c>
      <c r="B23" s="209">
        <v>17467</v>
      </c>
      <c r="C23" s="209">
        <v>17889</v>
      </c>
      <c r="D23" s="209">
        <v>6714</v>
      </c>
      <c r="E23" s="209">
        <v>125</v>
      </c>
      <c r="F23" s="209">
        <v>5102</v>
      </c>
      <c r="G23" s="209">
        <v>17125</v>
      </c>
      <c r="H23" s="209">
        <v>5331</v>
      </c>
      <c r="I23" s="209">
        <v>25720</v>
      </c>
      <c r="J23" s="209">
        <v>8852</v>
      </c>
      <c r="K23" s="209">
        <v>3509</v>
      </c>
      <c r="L23" s="209">
        <v>4230</v>
      </c>
      <c r="M23" s="209">
        <v>14252</v>
      </c>
      <c r="N23" s="211">
        <f t="shared" si="0"/>
        <v>126316</v>
      </c>
    </row>
    <row r="24" spans="1:14" ht="12.75" customHeight="1" thickBot="1" x14ac:dyDescent="0.25">
      <c r="A24" s="199"/>
      <c r="B24" s="210"/>
      <c r="C24" s="210"/>
      <c r="D24" s="210"/>
      <c r="E24" s="210"/>
      <c r="F24" s="210"/>
      <c r="G24" s="210"/>
      <c r="H24" s="210"/>
      <c r="I24" s="210"/>
      <c r="J24" s="210"/>
      <c r="K24" s="210"/>
      <c r="L24" s="210"/>
      <c r="M24" s="210"/>
      <c r="N24" s="212"/>
    </row>
    <row r="25" spans="1:14" ht="12.75" customHeight="1" x14ac:dyDescent="0.2">
      <c r="A25" s="198" t="s">
        <v>38</v>
      </c>
      <c r="B25" s="209"/>
      <c r="C25" s="209"/>
      <c r="D25" s="209"/>
      <c r="E25" s="209"/>
      <c r="F25" s="209"/>
      <c r="G25" s="209"/>
      <c r="H25" s="209"/>
      <c r="I25" s="209"/>
      <c r="J25" s="209"/>
      <c r="K25" s="209"/>
      <c r="L25" s="209"/>
      <c r="M25" s="209"/>
      <c r="N25" s="211">
        <f t="shared" si="0"/>
        <v>0</v>
      </c>
    </row>
    <row r="26" spans="1:14" ht="12.75" customHeight="1" thickBot="1" x14ac:dyDescent="0.25">
      <c r="A26" s="199"/>
      <c r="B26" s="210"/>
      <c r="C26" s="210"/>
      <c r="D26" s="210"/>
      <c r="E26" s="210"/>
      <c r="F26" s="210"/>
      <c r="G26" s="210"/>
      <c r="H26" s="210"/>
      <c r="I26" s="210"/>
      <c r="J26" s="210"/>
      <c r="K26" s="210"/>
      <c r="L26" s="210"/>
      <c r="M26" s="210"/>
      <c r="N26" s="212"/>
    </row>
    <row r="27" spans="1:14" ht="12.75" customHeight="1" x14ac:dyDescent="0.2">
      <c r="A27" s="198" t="s">
        <v>40</v>
      </c>
      <c r="B27" s="209"/>
      <c r="C27" s="209">
        <v>2032</v>
      </c>
      <c r="D27" s="209">
        <f>3081+2968</f>
        <v>6049</v>
      </c>
      <c r="E27" s="209">
        <v>4039</v>
      </c>
      <c r="F27" s="209">
        <v>6307</v>
      </c>
      <c r="G27" s="209">
        <v>21921</v>
      </c>
      <c r="H27" s="209">
        <v>30171</v>
      </c>
      <c r="I27" s="209">
        <v>19535</v>
      </c>
      <c r="J27" s="209">
        <v>6657</v>
      </c>
      <c r="K27" s="209">
        <v>20269</v>
      </c>
      <c r="L27" s="209">
        <v>5849</v>
      </c>
      <c r="M27" s="209">
        <v>1685</v>
      </c>
      <c r="N27" s="211">
        <f t="shared" si="0"/>
        <v>124514</v>
      </c>
    </row>
    <row r="28" spans="1:14" ht="12.75" customHeight="1" thickBot="1" x14ac:dyDescent="0.25">
      <c r="A28" s="199"/>
      <c r="B28" s="210"/>
      <c r="C28" s="210"/>
      <c r="D28" s="210"/>
      <c r="E28" s="210"/>
      <c r="F28" s="210"/>
      <c r="G28" s="210"/>
      <c r="H28" s="210"/>
      <c r="I28" s="210"/>
      <c r="J28" s="210"/>
      <c r="K28" s="210"/>
      <c r="L28" s="210"/>
      <c r="M28" s="210"/>
      <c r="N28" s="212"/>
    </row>
    <row r="29" spans="1:14" ht="12.75" customHeight="1" x14ac:dyDescent="0.2">
      <c r="A29" s="198" t="s">
        <v>18</v>
      </c>
      <c r="B29" s="209">
        <v>1143</v>
      </c>
      <c r="C29" s="209">
        <v>1118</v>
      </c>
      <c r="D29" s="209">
        <v>44386</v>
      </c>
      <c r="E29" s="209">
        <v>21452</v>
      </c>
      <c r="F29" s="209">
        <v>15501</v>
      </c>
      <c r="G29" s="209">
        <v>26939</v>
      </c>
      <c r="H29" s="209">
        <v>35784</v>
      </c>
      <c r="I29" s="209">
        <v>25332</v>
      </c>
      <c r="J29" s="209">
        <v>41611</v>
      </c>
      <c r="K29" s="209">
        <v>27738</v>
      </c>
      <c r="L29" s="209">
        <v>39666</v>
      </c>
      <c r="M29" s="209">
        <v>9212</v>
      </c>
      <c r="N29" s="211">
        <f t="shared" si="0"/>
        <v>289882</v>
      </c>
    </row>
    <row r="30" spans="1:14" ht="12.75" customHeight="1" thickBot="1" x14ac:dyDescent="0.25">
      <c r="A30" s="199"/>
      <c r="B30" s="210"/>
      <c r="C30" s="210"/>
      <c r="D30" s="210"/>
      <c r="E30" s="210"/>
      <c r="F30" s="210"/>
      <c r="G30" s="210"/>
      <c r="H30" s="210"/>
      <c r="I30" s="210"/>
      <c r="J30" s="210"/>
      <c r="K30" s="210"/>
      <c r="L30" s="210"/>
      <c r="M30" s="210"/>
      <c r="N30" s="212"/>
    </row>
    <row r="31" spans="1:14" ht="12.75" customHeight="1" x14ac:dyDescent="0.2">
      <c r="A31" s="198" t="s">
        <v>24</v>
      </c>
      <c r="B31" s="209"/>
      <c r="C31" s="209"/>
      <c r="D31" s="209">
        <v>5783</v>
      </c>
      <c r="E31" s="209">
        <v>7007</v>
      </c>
      <c r="F31" s="209">
        <v>3266</v>
      </c>
      <c r="G31" s="209">
        <v>7816</v>
      </c>
      <c r="H31" s="209">
        <v>3308</v>
      </c>
      <c r="I31" s="209">
        <v>6721</v>
      </c>
      <c r="J31" s="209">
        <v>7651</v>
      </c>
      <c r="K31" s="209">
        <v>12617</v>
      </c>
      <c r="L31" s="209">
        <v>4222</v>
      </c>
      <c r="M31" s="209">
        <v>5574</v>
      </c>
      <c r="N31" s="211">
        <f t="shared" si="0"/>
        <v>63965</v>
      </c>
    </row>
    <row r="32" spans="1:14" ht="12.75" customHeight="1" thickBot="1" x14ac:dyDescent="0.25">
      <c r="A32" s="199"/>
      <c r="B32" s="210"/>
      <c r="C32" s="210"/>
      <c r="D32" s="210"/>
      <c r="E32" s="210"/>
      <c r="F32" s="210"/>
      <c r="G32" s="210"/>
      <c r="H32" s="210"/>
      <c r="I32" s="210"/>
      <c r="J32" s="210"/>
      <c r="K32" s="210"/>
      <c r="L32" s="210"/>
      <c r="M32" s="210"/>
      <c r="N32" s="212"/>
    </row>
    <row r="33" spans="1:14" ht="12.75" customHeight="1" x14ac:dyDescent="0.2">
      <c r="A33" s="198" t="s">
        <v>26</v>
      </c>
      <c r="B33" s="209"/>
      <c r="C33" s="209"/>
      <c r="D33" s="209"/>
      <c r="E33" s="209"/>
      <c r="F33" s="209"/>
      <c r="G33" s="209"/>
      <c r="H33" s="209"/>
      <c r="I33" s="209"/>
      <c r="J33" s="209">
        <v>3065</v>
      </c>
      <c r="K33" s="209"/>
      <c r="L33" s="209"/>
      <c r="M33" s="209"/>
      <c r="N33" s="211">
        <f t="shared" si="0"/>
        <v>3065</v>
      </c>
    </row>
    <row r="34" spans="1:14" ht="12.75" customHeight="1" thickBot="1" x14ac:dyDescent="0.25">
      <c r="A34" s="199"/>
      <c r="B34" s="210"/>
      <c r="C34" s="210"/>
      <c r="D34" s="210"/>
      <c r="E34" s="210"/>
      <c r="F34" s="210"/>
      <c r="G34" s="210"/>
      <c r="H34" s="210"/>
      <c r="I34" s="210"/>
      <c r="J34" s="210"/>
      <c r="K34" s="210"/>
      <c r="L34" s="210"/>
      <c r="M34" s="210"/>
      <c r="N34" s="212"/>
    </row>
    <row r="35" spans="1:14" ht="12.75" customHeight="1" x14ac:dyDescent="0.2">
      <c r="A35" s="198" t="s">
        <v>15</v>
      </c>
      <c r="B35" s="209">
        <v>54112</v>
      </c>
      <c r="C35" s="209">
        <v>2889</v>
      </c>
      <c r="D35" s="209">
        <v>35913</v>
      </c>
      <c r="E35" s="209">
        <v>98442</v>
      </c>
      <c r="F35" s="209">
        <v>57619</v>
      </c>
      <c r="G35" s="209">
        <v>28360</v>
      </c>
      <c r="H35" s="209">
        <v>29606</v>
      </c>
      <c r="I35" s="209">
        <v>51836</v>
      </c>
      <c r="J35" s="209">
        <v>40256</v>
      </c>
      <c r="K35" s="209">
        <v>21370</v>
      </c>
      <c r="L35" s="209">
        <v>33810</v>
      </c>
      <c r="M35" s="209">
        <v>12310</v>
      </c>
      <c r="N35" s="211">
        <f t="shared" si="0"/>
        <v>466523</v>
      </c>
    </row>
    <row r="36" spans="1:14" ht="12.75" customHeight="1" thickBot="1" x14ac:dyDescent="0.25">
      <c r="A36" s="199"/>
      <c r="B36" s="210"/>
      <c r="C36" s="210"/>
      <c r="D36" s="210"/>
      <c r="E36" s="210"/>
      <c r="F36" s="210"/>
      <c r="G36" s="210"/>
      <c r="H36" s="210"/>
      <c r="I36" s="210"/>
      <c r="J36" s="210"/>
      <c r="K36" s="210"/>
      <c r="L36" s="210"/>
      <c r="M36" s="210"/>
      <c r="N36" s="212"/>
    </row>
    <row r="37" spans="1:14" ht="12.75" customHeight="1" x14ac:dyDescent="0.2">
      <c r="A37" s="198" t="s">
        <v>25</v>
      </c>
      <c r="B37" s="209">
        <v>12183</v>
      </c>
      <c r="C37" s="209">
        <v>8071</v>
      </c>
      <c r="D37" s="209">
        <v>5372</v>
      </c>
      <c r="E37" s="209">
        <v>10714</v>
      </c>
      <c r="F37" s="209">
        <v>15153</v>
      </c>
      <c r="G37" s="209">
        <v>13301</v>
      </c>
      <c r="H37" s="209">
        <v>13809</v>
      </c>
      <c r="I37" s="209">
        <v>13541</v>
      </c>
      <c r="J37" s="209">
        <v>8847</v>
      </c>
      <c r="K37" s="209">
        <v>10330</v>
      </c>
      <c r="L37" s="209">
        <v>13818</v>
      </c>
      <c r="M37" s="209">
        <v>9458</v>
      </c>
      <c r="N37" s="211">
        <f t="shared" si="0"/>
        <v>134597</v>
      </c>
    </row>
    <row r="38" spans="1:14" ht="12.75" customHeight="1" thickBot="1" x14ac:dyDescent="0.25">
      <c r="A38" s="199"/>
      <c r="B38" s="210"/>
      <c r="C38" s="210"/>
      <c r="D38" s="210"/>
      <c r="E38" s="210"/>
      <c r="F38" s="210"/>
      <c r="G38" s="210"/>
      <c r="H38" s="210"/>
      <c r="I38" s="210"/>
      <c r="J38" s="210"/>
      <c r="K38" s="210"/>
      <c r="L38" s="210"/>
      <c r="M38" s="210"/>
      <c r="N38" s="212"/>
    </row>
    <row r="39" spans="1:14" ht="12.75" customHeight="1" x14ac:dyDescent="0.2">
      <c r="A39" s="198" t="s">
        <v>29</v>
      </c>
      <c r="B39" s="209">
        <v>880</v>
      </c>
      <c r="C39" s="209">
        <v>1039</v>
      </c>
      <c r="D39" s="209">
        <v>2198</v>
      </c>
      <c r="E39" s="209">
        <v>1343</v>
      </c>
      <c r="F39" s="209">
        <v>1773</v>
      </c>
      <c r="G39" s="209">
        <v>1253</v>
      </c>
      <c r="H39" s="209">
        <v>600</v>
      </c>
      <c r="I39" s="209"/>
      <c r="J39" s="209"/>
      <c r="K39" s="209"/>
      <c r="L39" s="209">
        <v>540</v>
      </c>
      <c r="M39" s="209"/>
      <c r="N39" s="211">
        <f t="shared" si="0"/>
        <v>9626</v>
      </c>
    </row>
    <row r="40" spans="1:14" ht="12.75" customHeight="1" thickBot="1" x14ac:dyDescent="0.25">
      <c r="A40" s="199"/>
      <c r="B40" s="210"/>
      <c r="C40" s="210"/>
      <c r="D40" s="210"/>
      <c r="E40" s="210"/>
      <c r="F40" s="210"/>
      <c r="G40" s="210"/>
      <c r="H40" s="210"/>
      <c r="I40" s="210"/>
      <c r="J40" s="210"/>
      <c r="K40" s="210"/>
      <c r="L40" s="210"/>
      <c r="M40" s="210"/>
      <c r="N40" s="212"/>
    </row>
    <row r="41" spans="1:14" ht="12.75" customHeight="1" x14ac:dyDescent="0.2">
      <c r="A41" s="198" t="s">
        <v>19</v>
      </c>
      <c r="B41" s="209">
        <v>1339</v>
      </c>
      <c r="C41" s="209">
        <v>6</v>
      </c>
      <c r="D41" s="209">
        <v>505</v>
      </c>
      <c r="E41" s="209">
        <v>58354</v>
      </c>
      <c r="F41" s="209">
        <v>99873</v>
      </c>
      <c r="G41" s="209">
        <v>18721</v>
      </c>
      <c r="H41" s="209">
        <v>40578</v>
      </c>
      <c r="I41" s="209">
        <v>41716</v>
      </c>
      <c r="J41" s="209">
        <v>17880</v>
      </c>
      <c r="K41" s="209">
        <v>14331</v>
      </c>
      <c r="L41" s="209">
        <v>34131</v>
      </c>
      <c r="M41" s="209">
        <v>23506</v>
      </c>
      <c r="N41" s="211">
        <f t="shared" si="0"/>
        <v>350940</v>
      </c>
    </row>
    <row r="42" spans="1:14" ht="12.75" customHeight="1" thickBot="1" x14ac:dyDescent="0.25">
      <c r="A42" s="199"/>
      <c r="B42" s="210"/>
      <c r="C42" s="210"/>
      <c r="D42" s="210"/>
      <c r="E42" s="210"/>
      <c r="F42" s="210"/>
      <c r="G42" s="210"/>
      <c r="H42" s="210"/>
      <c r="I42" s="210"/>
      <c r="J42" s="210"/>
      <c r="K42" s="210"/>
      <c r="L42" s="210"/>
      <c r="M42" s="210"/>
      <c r="N42" s="212"/>
    </row>
    <row r="43" spans="1:14" ht="12.75" customHeight="1" x14ac:dyDescent="0.2">
      <c r="A43" s="198" t="s">
        <v>23</v>
      </c>
      <c r="B43" s="209"/>
      <c r="C43" s="209"/>
      <c r="D43" s="209"/>
      <c r="E43" s="209"/>
      <c r="F43" s="209"/>
      <c r="G43" s="209"/>
      <c r="H43" s="209"/>
      <c r="I43" s="209">
        <v>1644</v>
      </c>
      <c r="J43" s="209">
        <v>3344</v>
      </c>
      <c r="K43" s="209">
        <v>14486</v>
      </c>
      <c r="L43" s="209">
        <v>22049</v>
      </c>
      <c r="M43" s="209">
        <v>33663</v>
      </c>
      <c r="N43" s="211">
        <f t="shared" si="0"/>
        <v>75186</v>
      </c>
    </row>
    <row r="44" spans="1:14" ht="12.75" customHeight="1" thickBot="1" x14ac:dyDescent="0.25">
      <c r="A44" s="199"/>
      <c r="B44" s="210"/>
      <c r="C44" s="210"/>
      <c r="D44" s="210"/>
      <c r="E44" s="210"/>
      <c r="F44" s="210"/>
      <c r="G44" s="210"/>
      <c r="H44" s="210"/>
      <c r="I44" s="210"/>
      <c r="J44" s="210"/>
      <c r="K44" s="210"/>
      <c r="L44" s="210"/>
      <c r="M44" s="210"/>
      <c r="N44" s="212"/>
    </row>
    <row r="45" spans="1:14" ht="12.75" customHeight="1" x14ac:dyDescent="0.2">
      <c r="A45" s="198" t="s">
        <v>17</v>
      </c>
      <c r="B45" s="209"/>
      <c r="C45" s="209"/>
      <c r="D45" s="209"/>
      <c r="E45" s="209"/>
      <c r="F45" s="209"/>
      <c r="G45" s="209">
        <v>1514</v>
      </c>
      <c r="H45" s="209"/>
      <c r="I45" s="209"/>
      <c r="J45" s="209"/>
      <c r="K45" s="209"/>
      <c r="L45" s="209"/>
      <c r="M45" s="209"/>
      <c r="N45" s="211">
        <f t="shared" si="0"/>
        <v>1514</v>
      </c>
    </row>
    <row r="46" spans="1:14" ht="12.75" customHeight="1" thickBot="1" x14ac:dyDescent="0.25">
      <c r="A46" s="199"/>
      <c r="B46" s="210"/>
      <c r="C46" s="210"/>
      <c r="D46" s="210"/>
      <c r="E46" s="210"/>
      <c r="F46" s="210"/>
      <c r="G46" s="210"/>
      <c r="H46" s="210"/>
      <c r="I46" s="210"/>
      <c r="J46" s="210"/>
      <c r="K46" s="210"/>
      <c r="L46" s="210"/>
      <c r="M46" s="210"/>
      <c r="N46" s="212"/>
    </row>
    <row r="47" spans="1:14" ht="12.75" customHeight="1" x14ac:dyDescent="0.2">
      <c r="A47" s="198" t="s">
        <v>16</v>
      </c>
      <c r="B47" s="209">
        <v>156181</v>
      </c>
      <c r="C47" s="209">
        <v>71345</v>
      </c>
      <c r="D47" s="209">
        <v>36596</v>
      </c>
      <c r="E47" s="209">
        <v>27202</v>
      </c>
      <c r="F47" s="209">
        <v>60214</v>
      </c>
      <c r="G47" s="209">
        <v>73539</v>
      </c>
      <c r="H47" s="209">
        <v>62835</v>
      </c>
      <c r="I47" s="209">
        <v>57726</v>
      </c>
      <c r="J47" s="209">
        <v>39549</v>
      </c>
      <c r="K47" s="209">
        <v>16392</v>
      </c>
      <c r="L47" s="209">
        <v>10026</v>
      </c>
      <c r="M47" s="209">
        <v>45946</v>
      </c>
      <c r="N47" s="211">
        <f t="shared" si="0"/>
        <v>657551</v>
      </c>
    </row>
    <row r="48" spans="1:14" ht="12.75" customHeight="1" thickBot="1" x14ac:dyDescent="0.25">
      <c r="A48" s="199"/>
      <c r="B48" s="210"/>
      <c r="C48" s="210"/>
      <c r="D48" s="210"/>
      <c r="E48" s="210"/>
      <c r="F48" s="210"/>
      <c r="G48" s="210"/>
      <c r="H48" s="210"/>
      <c r="I48" s="210"/>
      <c r="J48" s="210"/>
      <c r="K48" s="210"/>
      <c r="L48" s="210"/>
      <c r="M48" s="210"/>
      <c r="N48" s="212"/>
    </row>
    <row r="49" spans="1:14" ht="12.75" customHeight="1" x14ac:dyDescent="0.2">
      <c r="A49" s="198" t="s">
        <v>60</v>
      </c>
      <c r="B49" s="209"/>
      <c r="C49" s="209">
        <v>88</v>
      </c>
      <c r="D49" s="209">
        <f>101+1382</f>
        <v>1483</v>
      </c>
      <c r="E49" s="209">
        <v>5221</v>
      </c>
      <c r="F49" s="209">
        <v>112</v>
      </c>
      <c r="G49" s="209">
        <v>176</v>
      </c>
      <c r="H49" s="209">
        <v>141</v>
      </c>
      <c r="I49" s="209">
        <v>16</v>
      </c>
      <c r="J49" s="209"/>
      <c r="K49" s="209"/>
      <c r="L49" s="209"/>
      <c r="M49" s="209"/>
      <c r="N49" s="211">
        <f t="shared" si="0"/>
        <v>7237</v>
      </c>
    </row>
    <row r="50" spans="1:14" ht="12.75" customHeight="1" thickBot="1" x14ac:dyDescent="0.25">
      <c r="A50" s="199"/>
      <c r="B50" s="210"/>
      <c r="C50" s="210"/>
      <c r="D50" s="210"/>
      <c r="E50" s="210"/>
      <c r="F50" s="210"/>
      <c r="G50" s="210"/>
      <c r="H50" s="210"/>
      <c r="I50" s="210"/>
      <c r="J50" s="210"/>
      <c r="K50" s="210"/>
      <c r="L50" s="210"/>
      <c r="M50" s="210"/>
      <c r="N50" s="212"/>
    </row>
    <row r="51" spans="1:14" ht="12.75" customHeight="1" x14ac:dyDescent="0.2">
      <c r="A51" s="205" t="s">
        <v>13</v>
      </c>
      <c r="B51" s="194">
        <f t="shared" ref="B51:M51" si="1">SUM(B17:B49)</f>
        <v>248409</v>
      </c>
      <c r="C51" s="194">
        <f t="shared" si="1"/>
        <v>106072</v>
      </c>
      <c r="D51" s="194">
        <f t="shared" si="1"/>
        <v>148880</v>
      </c>
      <c r="E51" s="194">
        <f t="shared" si="1"/>
        <v>246995</v>
      </c>
      <c r="F51" s="194">
        <f t="shared" si="1"/>
        <v>272794</v>
      </c>
      <c r="G51" s="194">
        <f t="shared" si="1"/>
        <v>220900</v>
      </c>
      <c r="H51" s="194">
        <f t="shared" si="1"/>
        <v>235210</v>
      </c>
      <c r="I51" s="194">
        <f t="shared" si="1"/>
        <v>252439</v>
      </c>
      <c r="J51" s="194">
        <f t="shared" si="1"/>
        <v>184894</v>
      </c>
      <c r="K51" s="194">
        <f t="shared" si="1"/>
        <v>151035</v>
      </c>
      <c r="L51" s="194">
        <f t="shared" si="1"/>
        <v>178256</v>
      </c>
      <c r="M51" s="194">
        <f t="shared" si="1"/>
        <v>162620</v>
      </c>
      <c r="N51" s="194">
        <f>SUM(B51:M51)</f>
        <v>2408504</v>
      </c>
    </row>
    <row r="52" spans="1:14" ht="12.75" customHeight="1" thickBot="1" x14ac:dyDescent="0.25">
      <c r="A52" s="206"/>
      <c r="B52" s="195"/>
      <c r="C52" s="195"/>
      <c r="D52" s="195"/>
      <c r="E52" s="195"/>
      <c r="F52" s="195"/>
      <c r="G52" s="195"/>
      <c r="H52" s="195"/>
      <c r="I52" s="195"/>
      <c r="J52" s="195"/>
      <c r="K52" s="195"/>
      <c r="L52" s="195"/>
      <c r="M52" s="195"/>
      <c r="N52" s="195"/>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5" spans="1:14" ht="12.75" customHeight="1" x14ac:dyDescent="0.2">
      <c r="B55" s="5"/>
      <c r="C55" s="5"/>
      <c r="D55" s="5"/>
      <c r="E55" s="5"/>
      <c r="F55" s="5"/>
      <c r="G55" s="5"/>
      <c r="H55" s="5"/>
      <c r="I55" s="5"/>
      <c r="J55" s="5"/>
      <c r="K55" s="5"/>
      <c r="L55" s="5"/>
      <c r="M55" s="5"/>
      <c r="N55" s="47"/>
    </row>
    <row r="56" spans="1:14" s="10" customFormat="1" ht="24.95" customHeight="1" x14ac:dyDescent="0.2">
      <c r="A56" s="204" t="s">
        <v>189</v>
      </c>
      <c r="B56" s="204"/>
      <c r="C56" s="204"/>
      <c r="D56" s="204"/>
      <c r="E56" s="204"/>
      <c r="F56" s="204"/>
      <c r="G56" s="204"/>
      <c r="H56" s="204"/>
      <c r="I56" s="204"/>
      <c r="J56" s="204"/>
      <c r="K56" s="204"/>
      <c r="L56" s="204"/>
      <c r="M56" s="204"/>
      <c r="N56" s="204"/>
    </row>
    <row r="57" spans="1:14" ht="12.75" customHeight="1" thickBot="1" x14ac:dyDescent="0.25">
      <c r="A57" s="20"/>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196" t="s">
        <v>13</v>
      </c>
    </row>
    <row r="59" spans="1:14" ht="12.75" customHeight="1" thickBot="1" x14ac:dyDescent="0.25">
      <c r="A59" s="199"/>
      <c r="B59" s="199"/>
      <c r="C59" s="199"/>
      <c r="D59" s="199"/>
      <c r="E59" s="199"/>
      <c r="F59" s="199"/>
      <c r="G59" s="199"/>
      <c r="H59" s="199"/>
      <c r="I59" s="199"/>
      <c r="J59" s="199"/>
      <c r="K59" s="199"/>
      <c r="L59" s="199"/>
      <c r="M59" s="199"/>
      <c r="N59" s="197"/>
    </row>
    <row r="60" spans="1:14" ht="12.75" customHeight="1" x14ac:dyDescent="0.2">
      <c r="A60" s="198" t="s">
        <v>32</v>
      </c>
      <c r="B60" s="209">
        <v>13136</v>
      </c>
      <c r="C60" s="209">
        <v>4914</v>
      </c>
      <c r="D60" s="209">
        <v>22008</v>
      </c>
      <c r="E60" s="209">
        <v>33117</v>
      </c>
      <c r="F60" s="209">
        <v>37372</v>
      </c>
      <c r="G60" s="209">
        <v>40453</v>
      </c>
      <c r="H60" s="209">
        <v>34107</v>
      </c>
      <c r="I60" s="209">
        <v>35056</v>
      </c>
      <c r="J60" s="209">
        <v>38575</v>
      </c>
      <c r="K60" s="209">
        <v>41714</v>
      </c>
      <c r="L60" s="209">
        <v>39650</v>
      </c>
      <c r="M60" s="209">
        <v>39550</v>
      </c>
      <c r="N60" s="211">
        <f>SUM(B60:M60)</f>
        <v>379652</v>
      </c>
    </row>
    <row r="61" spans="1:14" ht="12.75" customHeight="1" thickBot="1" x14ac:dyDescent="0.25">
      <c r="A61" s="199"/>
      <c r="B61" s="210"/>
      <c r="C61" s="210"/>
      <c r="D61" s="210"/>
      <c r="E61" s="210"/>
      <c r="F61" s="210"/>
      <c r="G61" s="210"/>
      <c r="H61" s="210"/>
      <c r="I61" s="210"/>
      <c r="J61" s="210"/>
      <c r="K61" s="210"/>
      <c r="L61" s="210"/>
      <c r="M61" s="210"/>
      <c r="N61" s="212"/>
    </row>
    <row r="62" spans="1:14" ht="12.75" customHeight="1" x14ac:dyDescent="0.2">
      <c r="A62" s="198" t="s">
        <v>100</v>
      </c>
      <c r="B62" s="209"/>
      <c r="C62" s="209"/>
      <c r="D62" s="209"/>
      <c r="E62" s="209"/>
      <c r="F62" s="209"/>
      <c r="G62" s="209"/>
      <c r="H62" s="209"/>
      <c r="I62" s="209"/>
      <c r="J62" s="209"/>
      <c r="K62" s="209"/>
      <c r="L62" s="209"/>
      <c r="M62" s="209"/>
      <c r="N62" s="211">
        <f>SUM(B62:M62)</f>
        <v>0</v>
      </c>
    </row>
    <row r="63" spans="1:14" ht="12.75" customHeight="1" thickBot="1" x14ac:dyDescent="0.25">
      <c r="A63" s="199"/>
      <c r="B63" s="210"/>
      <c r="C63" s="210"/>
      <c r="D63" s="210"/>
      <c r="E63" s="210"/>
      <c r="F63" s="210"/>
      <c r="G63" s="210"/>
      <c r="H63" s="210"/>
      <c r="I63" s="210"/>
      <c r="J63" s="210"/>
      <c r="K63" s="210"/>
      <c r="L63" s="210"/>
      <c r="M63" s="210"/>
      <c r="N63" s="212"/>
    </row>
    <row r="64" spans="1:14" ht="12.75" customHeight="1" x14ac:dyDescent="0.2">
      <c r="A64" s="198" t="s">
        <v>33</v>
      </c>
      <c r="B64" s="209"/>
      <c r="C64" s="209"/>
      <c r="D64" s="209"/>
      <c r="E64" s="209"/>
      <c r="F64" s="209"/>
      <c r="G64" s="209">
        <v>2938</v>
      </c>
      <c r="H64" s="209">
        <v>11954</v>
      </c>
      <c r="I64" s="209">
        <v>16821</v>
      </c>
      <c r="J64" s="209">
        <v>9925</v>
      </c>
      <c r="K64" s="209"/>
      <c r="L64" s="209">
        <v>3804</v>
      </c>
      <c r="M64" s="209"/>
      <c r="N64" s="211">
        <f>SUM(B64:M64)</f>
        <v>45442</v>
      </c>
    </row>
    <row r="65" spans="1:14" ht="12.75" customHeight="1" thickBot="1" x14ac:dyDescent="0.25">
      <c r="A65" s="199"/>
      <c r="B65" s="210"/>
      <c r="C65" s="210"/>
      <c r="D65" s="210"/>
      <c r="E65" s="210"/>
      <c r="F65" s="210"/>
      <c r="G65" s="210"/>
      <c r="H65" s="210"/>
      <c r="I65" s="210"/>
      <c r="J65" s="210"/>
      <c r="K65" s="210"/>
      <c r="L65" s="210"/>
      <c r="M65" s="210"/>
      <c r="N65" s="212"/>
    </row>
    <row r="66" spans="1:14" ht="12.75" customHeight="1" x14ac:dyDescent="0.2">
      <c r="A66" s="198" t="s">
        <v>34</v>
      </c>
      <c r="B66" s="209"/>
      <c r="C66" s="209"/>
      <c r="D66" s="209"/>
      <c r="E66" s="209"/>
      <c r="F66" s="209"/>
      <c r="G66" s="209"/>
      <c r="H66" s="209"/>
      <c r="I66" s="209"/>
      <c r="J66" s="209"/>
      <c r="K66" s="209"/>
      <c r="L66" s="209"/>
      <c r="M66" s="209"/>
      <c r="N66" s="211">
        <f>SUM(B66:M66)</f>
        <v>0</v>
      </c>
    </row>
    <row r="67" spans="1:14" ht="12.75" customHeight="1" thickBot="1" x14ac:dyDescent="0.25">
      <c r="A67" s="199"/>
      <c r="B67" s="210"/>
      <c r="C67" s="210"/>
      <c r="D67" s="210"/>
      <c r="E67" s="210"/>
      <c r="F67" s="210"/>
      <c r="G67" s="210"/>
      <c r="H67" s="210"/>
      <c r="I67" s="210"/>
      <c r="J67" s="210"/>
      <c r="K67" s="210"/>
      <c r="L67" s="210"/>
      <c r="M67" s="210"/>
      <c r="N67" s="212"/>
    </row>
    <row r="68" spans="1:14" ht="12.75" customHeight="1" x14ac:dyDescent="0.2">
      <c r="A68" s="198" t="s">
        <v>35</v>
      </c>
      <c r="B68" s="209"/>
      <c r="C68" s="209"/>
      <c r="D68" s="209"/>
      <c r="E68" s="209"/>
      <c r="F68" s="209"/>
      <c r="G68" s="209">
        <v>916</v>
      </c>
      <c r="H68" s="209"/>
      <c r="I68" s="209"/>
      <c r="J68" s="209"/>
      <c r="K68" s="209"/>
      <c r="L68" s="209"/>
      <c r="M68" s="209"/>
      <c r="N68" s="211">
        <f>SUM(B68:M68)</f>
        <v>916</v>
      </c>
    </row>
    <row r="69" spans="1:14" ht="12.75" customHeight="1" thickBot="1" x14ac:dyDescent="0.25">
      <c r="A69" s="199"/>
      <c r="B69" s="210"/>
      <c r="C69" s="210"/>
      <c r="D69" s="210"/>
      <c r="E69" s="210"/>
      <c r="F69" s="210"/>
      <c r="G69" s="210"/>
      <c r="H69" s="210"/>
      <c r="I69" s="210"/>
      <c r="J69" s="210"/>
      <c r="K69" s="210"/>
      <c r="L69" s="210"/>
      <c r="M69" s="210"/>
      <c r="N69" s="212"/>
    </row>
    <row r="70" spans="1:14" ht="12.75" customHeight="1" x14ac:dyDescent="0.2">
      <c r="A70" s="198" t="s">
        <v>101</v>
      </c>
      <c r="B70" s="209"/>
      <c r="C70" s="209"/>
      <c r="D70" s="209"/>
      <c r="E70" s="209"/>
      <c r="F70" s="209"/>
      <c r="G70" s="209"/>
      <c r="H70" s="209"/>
      <c r="I70" s="209"/>
      <c r="J70" s="209"/>
      <c r="K70" s="209"/>
      <c r="L70" s="209"/>
      <c r="M70" s="209"/>
      <c r="N70" s="211">
        <f>SUM(B70:M70)</f>
        <v>0</v>
      </c>
    </row>
    <row r="71" spans="1:14" ht="12.75" customHeight="1" thickBot="1" x14ac:dyDescent="0.25">
      <c r="A71" s="199"/>
      <c r="B71" s="210"/>
      <c r="C71" s="210"/>
      <c r="D71" s="210"/>
      <c r="E71" s="210"/>
      <c r="F71" s="210"/>
      <c r="G71" s="210"/>
      <c r="H71" s="210"/>
      <c r="I71" s="210"/>
      <c r="J71" s="210"/>
      <c r="K71" s="210"/>
      <c r="L71" s="210"/>
      <c r="M71" s="210"/>
      <c r="N71" s="212"/>
    </row>
    <row r="72" spans="1:14" ht="12.75" customHeight="1" x14ac:dyDescent="0.2">
      <c r="A72" s="198" t="s">
        <v>102</v>
      </c>
      <c r="B72" s="209"/>
      <c r="C72" s="209"/>
      <c r="D72" s="209"/>
      <c r="E72" s="209"/>
      <c r="F72" s="209"/>
      <c r="G72" s="209"/>
      <c r="H72" s="209"/>
      <c r="I72" s="209"/>
      <c r="J72" s="209"/>
      <c r="K72" s="209"/>
      <c r="L72" s="209"/>
      <c r="M72" s="209"/>
      <c r="N72" s="211">
        <f>SUM(B72:M72)</f>
        <v>0</v>
      </c>
    </row>
    <row r="73" spans="1:14" ht="12.75" customHeight="1" thickBot="1" x14ac:dyDescent="0.25">
      <c r="A73" s="199"/>
      <c r="B73" s="210"/>
      <c r="C73" s="210"/>
      <c r="D73" s="210"/>
      <c r="E73" s="210"/>
      <c r="F73" s="210"/>
      <c r="G73" s="210"/>
      <c r="H73" s="210"/>
      <c r="I73" s="210"/>
      <c r="J73" s="210"/>
      <c r="K73" s="210"/>
      <c r="L73" s="210"/>
      <c r="M73" s="210"/>
      <c r="N73" s="212"/>
    </row>
    <row r="74" spans="1:14" ht="12.75" customHeight="1" x14ac:dyDescent="0.2">
      <c r="A74" s="198" t="s">
        <v>113</v>
      </c>
      <c r="B74" s="209">
        <v>552</v>
      </c>
      <c r="C74" s="209"/>
      <c r="D74" s="209">
        <v>665</v>
      </c>
      <c r="E74" s="209">
        <v>1035</v>
      </c>
      <c r="F74" s="209">
        <v>2540</v>
      </c>
      <c r="G74" s="209">
        <v>2389</v>
      </c>
      <c r="H74" s="209">
        <v>372</v>
      </c>
      <c r="I74" s="209">
        <v>682</v>
      </c>
      <c r="J74" s="209">
        <v>999</v>
      </c>
      <c r="K74" s="209">
        <v>1029</v>
      </c>
      <c r="L74" s="209">
        <v>841</v>
      </c>
      <c r="M74" s="209">
        <v>746</v>
      </c>
      <c r="N74" s="211">
        <f>SUM(B74:M74)</f>
        <v>11850</v>
      </c>
    </row>
    <row r="75" spans="1:14" ht="12.75" customHeight="1" thickBot="1" x14ac:dyDescent="0.25">
      <c r="A75" s="199"/>
      <c r="B75" s="210"/>
      <c r="C75" s="210"/>
      <c r="D75" s="210"/>
      <c r="E75" s="210"/>
      <c r="F75" s="210"/>
      <c r="G75" s="210"/>
      <c r="H75" s="210"/>
      <c r="I75" s="210"/>
      <c r="J75" s="210"/>
      <c r="K75" s="210"/>
      <c r="L75" s="210"/>
      <c r="M75" s="210"/>
      <c r="N75" s="212"/>
    </row>
    <row r="76" spans="1:14" ht="12.75" customHeight="1" x14ac:dyDescent="0.2">
      <c r="A76" s="198" t="s">
        <v>37</v>
      </c>
      <c r="B76" s="209">
        <v>17152</v>
      </c>
      <c r="C76" s="209">
        <v>13129</v>
      </c>
      <c r="D76" s="209">
        <v>8953</v>
      </c>
      <c r="E76" s="209">
        <v>8197</v>
      </c>
      <c r="F76" s="209">
        <v>17315</v>
      </c>
      <c r="G76" s="209">
        <v>24992</v>
      </c>
      <c r="H76" s="209">
        <v>21946</v>
      </c>
      <c r="I76" s="209">
        <v>28588</v>
      </c>
      <c r="J76" s="209">
        <v>22887</v>
      </c>
      <c r="K76" s="209">
        <v>16970</v>
      </c>
      <c r="L76" s="209">
        <v>22744</v>
      </c>
      <c r="M76" s="209">
        <v>16112</v>
      </c>
      <c r="N76" s="211">
        <f>SUM(B76:M76)</f>
        <v>218985</v>
      </c>
    </row>
    <row r="77" spans="1:14" ht="12.75" customHeight="1" thickBot="1" x14ac:dyDescent="0.25">
      <c r="A77" s="199"/>
      <c r="B77" s="210"/>
      <c r="C77" s="210"/>
      <c r="D77" s="210"/>
      <c r="E77" s="210"/>
      <c r="F77" s="210"/>
      <c r="G77" s="210"/>
      <c r="H77" s="210"/>
      <c r="I77" s="210"/>
      <c r="J77" s="210"/>
      <c r="K77" s="210"/>
      <c r="L77" s="210"/>
      <c r="M77" s="210"/>
      <c r="N77" s="212"/>
    </row>
    <row r="78" spans="1:14" ht="12.75" customHeight="1" x14ac:dyDescent="0.2">
      <c r="A78" s="198" t="s">
        <v>38</v>
      </c>
      <c r="B78" s="209">
        <v>2526</v>
      </c>
      <c r="C78" s="209">
        <v>1709</v>
      </c>
      <c r="D78" s="209">
        <v>1222</v>
      </c>
      <c r="E78" s="209">
        <v>1154</v>
      </c>
      <c r="F78" s="209">
        <v>2574</v>
      </c>
      <c r="G78" s="209">
        <v>3807</v>
      </c>
      <c r="H78" s="209">
        <v>3499</v>
      </c>
      <c r="I78" s="209">
        <v>3861</v>
      </c>
      <c r="J78" s="209">
        <v>2961</v>
      </c>
      <c r="K78" s="209">
        <v>2724</v>
      </c>
      <c r="L78" s="209">
        <v>3026</v>
      </c>
      <c r="M78" s="209">
        <v>2508</v>
      </c>
      <c r="N78" s="211">
        <f>SUM(B78:M78)</f>
        <v>31571</v>
      </c>
    </row>
    <row r="79" spans="1:14" ht="12.75" customHeight="1" thickBot="1" x14ac:dyDescent="0.25">
      <c r="A79" s="199"/>
      <c r="B79" s="210"/>
      <c r="C79" s="210"/>
      <c r="D79" s="210"/>
      <c r="E79" s="210"/>
      <c r="F79" s="210"/>
      <c r="G79" s="210"/>
      <c r="H79" s="210"/>
      <c r="I79" s="210"/>
      <c r="J79" s="210"/>
      <c r="K79" s="210"/>
      <c r="L79" s="210"/>
      <c r="M79" s="210"/>
      <c r="N79" s="212"/>
    </row>
    <row r="80" spans="1:14" ht="12.75" customHeight="1" x14ac:dyDescent="0.2">
      <c r="A80" s="198" t="s">
        <v>39</v>
      </c>
      <c r="B80" s="209">
        <v>31742</v>
      </c>
      <c r="C80" s="209">
        <v>8413</v>
      </c>
      <c r="D80" s="209">
        <v>37605</v>
      </c>
      <c r="E80" s="209">
        <v>42759</v>
      </c>
      <c r="F80" s="209">
        <v>31645</v>
      </c>
      <c r="G80" s="209">
        <v>32444</v>
      </c>
      <c r="H80" s="209">
        <v>34859</v>
      </c>
      <c r="I80" s="209">
        <v>33889</v>
      </c>
      <c r="J80" s="209">
        <v>59257</v>
      </c>
      <c r="K80" s="209">
        <v>20560</v>
      </c>
      <c r="L80" s="209">
        <v>28371</v>
      </c>
      <c r="M80" s="209">
        <v>20263</v>
      </c>
      <c r="N80" s="211">
        <f>SUM(B80:M80)</f>
        <v>381807</v>
      </c>
    </row>
    <row r="81" spans="1:14" ht="12.75" customHeight="1" thickBot="1" x14ac:dyDescent="0.25">
      <c r="A81" s="199"/>
      <c r="B81" s="210"/>
      <c r="C81" s="210"/>
      <c r="D81" s="210"/>
      <c r="E81" s="210"/>
      <c r="F81" s="210"/>
      <c r="G81" s="210"/>
      <c r="H81" s="210"/>
      <c r="I81" s="210"/>
      <c r="J81" s="210"/>
      <c r="K81" s="210"/>
      <c r="L81" s="210"/>
      <c r="M81" s="210"/>
      <c r="N81" s="212"/>
    </row>
    <row r="82" spans="1:14" ht="12.75" customHeight="1" x14ac:dyDescent="0.2">
      <c r="A82" s="198" t="s">
        <v>40</v>
      </c>
      <c r="B82" s="209"/>
      <c r="C82" s="209">
        <v>967</v>
      </c>
      <c r="D82" s="209"/>
      <c r="E82" s="209">
        <v>2022</v>
      </c>
      <c r="F82" s="209">
        <v>321</v>
      </c>
      <c r="G82" s="209">
        <v>1815</v>
      </c>
      <c r="H82" s="209"/>
      <c r="I82" s="209">
        <v>1513</v>
      </c>
      <c r="J82" s="209">
        <v>957</v>
      </c>
      <c r="K82" s="209"/>
      <c r="L82" s="209"/>
      <c r="M82" s="209"/>
      <c r="N82" s="211">
        <f>SUM(B82:M82)</f>
        <v>7595</v>
      </c>
    </row>
    <row r="83" spans="1:14" ht="12.75" customHeight="1" thickBot="1" x14ac:dyDescent="0.25">
      <c r="A83" s="199"/>
      <c r="B83" s="210"/>
      <c r="C83" s="210"/>
      <c r="D83" s="210"/>
      <c r="E83" s="210"/>
      <c r="F83" s="210"/>
      <c r="G83" s="210"/>
      <c r="H83" s="210"/>
      <c r="I83" s="210"/>
      <c r="J83" s="210"/>
      <c r="K83" s="210"/>
      <c r="L83" s="210"/>
      <c r="M83" s="210"/>
      <c r="N83" s="212"/>
    </row>
    <row r="84" spans="1:14" ht="12.75" customHeight="1" x14ac:dyDescent="0.2">
      <c r="A84" s="198" t="s">
        <v>41</v>
      </c>
      <c r="B84" s="209"/>
      <c r="C84" s="209"/>
      <c r="D84" s="209">
        <v>2228</v>
      </c>
      <c r="E84" s="209">
        <v>4510</v>
      </c>
      <c r="F84" s="209">
        <v>11741</v>
      </c>
      <c r="G84" s="209">
        <v>13639</v>
      </c>
      <c r="H84" s="209">
        <v>20425</v>
      </c>
      <c r="I84" s="209">
        <v>20845</v>
      </c>
      <c r="J84" s="209">
        <v>605</v>
      </c>
      <c r="K84" s="209"/>
      <c r="L84" s="209"/>
      <c r="M84" s="209"/>
      <c r="N84" s="211">
        <f>SUM(B84:M84)</f>
        <v>73993</v>
      </c>
    </row>
    <row r="85" spans="1:14" ht="12.75" customHeight="1" thickBot="1" x14ac:dyDescent="0.25">
      <c r="A85" s="199"/>
      <c r="B85" s="210"/>
      <c r="C85" s="210"/>
      <c r="D85" s="210"/>
      <c r="E85" s="210"/>
      <c r="F85" s="210"/>
      <c r="G85" s="210"/>
      <c r="H85" s="210"/>
      <c r="I85" s="210"/>
      <c r="J85" s="210"/>
      <c r="K85" s="210"/>
      <c r="L85" s="210"/>
      <c r="M85" s="210"/>
      <c r="N85" s="212"/>
    </row>
    <row r="86" spans="1:14" ht="12.75" customHeight="1" x14ac:dyDescent="0.2">
      <c r="A86" s="198" t="s">
        <v>42</v>
      </c>
      <c r="B86" s="209"/>
      <c r="C86" s="209"/>
      <c r="D86" s="209"/>
      <c r="E86" s="209"/>
      <c r="F86" s="209"/>
      <c r="G86" s="209"/>
      <c r="H86" s="209"/>
      <c r="I86" s="209"/>
      <c r="J86" s="209"/>
      <c r="K86" s="209"/>
      <c r="L86" s="209"/>
      <c r="M86" s="209"/>
      <c r="N86" s="211">
        <f>SUM(B86:M86)</f>
        <v>0</v>
      </c>
    </row>
    <row r="87" spans="1:14" ht="12.75" customHeight="1" thickBot="1" x14ac:dyDescent="0.25">
      <c r="A87" s="199"/>
      <c r="B87" s="210"/>
      <c r="C87" s="210"/>
      <c r="D87" s="210"/>
      <c r="E87" s="210"/>
      <c r="F87" s="210"/>
      <c r="G87" s="210"/>
      <c r="H87" s="210"/>
      <c r="I87" s="210"/>
      <c r="J87" s="210"/>
      <c r="K87" s="210"/>
      <c r="L87" s="210"/>
      <c r="M87" s="210"/>
      <c r="N87" s="212"/>
    </row>
    <row r="88" spans="1:14" ht="12.75" customHeight="1" x14ac:dyDescent="0.2">
      <c r="A88" s="198" t="s">
        <v>43</v>
      </c>
      <c r="B88" s="209">
        <v>148215</v>
      </c>
      <c r="C88" s="209">
        <v>87058</v>
      </c>
      <c r="D88" s="209">
        <v>81950</v>
      </c>
      <c r="E88" s="209">
        <v>193933</v>
      </c>
      <c r="F88" s="209">
        <v>197288</v>
      </c>
      <c r="G88" s="209">
        <v>153893</v>
      </c>
      <c r="H88" s="209">
        <v>178702</v>
      </c>
      <c r="I88" s="209">
        <v>178061</v>
      </c>
      <c r="J88" s="209">
        <v>103253</v>
      </c>
      <c r="K88" s="209">
        <v>122930</v>
      </c>
      <c r="L88" s="209">
        <v>101062</v>
      </c>
      <c r="M88" s="209">
        <v>114079</v>
      </c>
      <c r="N88" s="211">
        <f>SUM(B88:M88)</f>
        <v>1660424</v>
      </c>
    </row>
    <row r="89" spans="1:14" ht="12.75" customHeight="1" thickBot="1" x14ac:dyDescent="0.25">
      <c r="A89" s="199"/>
      <c r="B89" s="210"/>
      <c r="C89" s="210"/>
      <c r="D89" s="210"/>
      <c r="E89" s="210"/>
      <c r="F89" s="210"/>
      <c r="G89" s="210"/>
      <c r="H89" s="210"/>
      <c r="I89" s="210"/>
      <c r="J89" s="210"/>
      <c r="K89" s="210"/>
      <c r="L89" s="210"/>
      <c r="M89" s="210"/>
      <c r="N89" s="212"/>
    </row>
    <row r="90" spans="1:14" ht="12.75" customHeight="1" x14ac:dyDescent="0.2">
      <c r="A90" s="198" t="s">
        <v>44</v>
      </c>
      <c r="B90" s="209">
        <v>55767</v>
      </c>
      <c r="C90" s="209">
        <v>53558</v>
      </c>
      <c r="D90" s="209">
        <v>62562</v>
      </c>
      <c r="E90" s="209">
        <v>69170</v>
      </c>
      <c r="F90" s="209">
        <v>66455</v>
      </c>
      <c r="G90" s="209">
        <v>59602</v>
      </c>
      <c r="H90" s="209">
        <v>62212</v>
      </c>
      <c r="I90" s="209">
        <v>64198</v>
      </c>
      <c r="J90" s="209">
        <v>65185</v>
      </c>
      <c r="K90" s="209">
        <v>56216</v>
      </c>
      <c r="L90" s="209">
        <v>58146</v>
      </c>
      <c r="M90" s="209">
        <v>74551</v>
      </c>
      <c r="N90" s="211">
        <f>SUM(B90:M90)</f>
        <v>747622</v>
      </c>
    </row>
    <row r="91" spans="1:14" ht="12.75" customHeight="1" thickBot="1" x14ac:dyDescent="0.25">
      <c r="A91" s="199"/>
      <c r="B91" s="210"/>
      <c r="C91" s="210"/>
      <c r="D91" s="210"/>
      <c r="E91" s="210"/>
      <c r="F91" s="210"/>
      <c r="G91" s="210"/>
      <c r="H91" s="210"/>
      <c r="I91" s="210"/>
      <c r="J91" s="210"/>
      <c r="K91" s="210"/>
      <c r="L91" s="210"/>
      <c r="M91" s="210"/>
      <c r="N91" s="212"/>
    </row>
    <row r="92" spans="1:14" ht="12.75" customHeight="1" x14ac:dyDescent="0.2">
      <c r="A92" s="198" t="s">
        <v>103</v>
      </c>
      <c r="B92" s="209"/>
      <c r="C92" s="209"/>
      <c r="D92" s="209"/>
      <c r="E92" s="209"/>
      <c r="F92" s="209"/>
      <c r="G92" s="209"/>
      <c r="H92" s="209"/>
      <c r="I92" s="209"/>
      <c r="J92" s="209"/>
      <c r="K92" s="209"/>
      <c r="L92" s="209"/>
      <c r="M92" s="209"/>
      <c r="N92" s="211">
        <f>SUM(B92:M92)</f>
        <v>0</v>
      </c>
    </row>
    <row r="93" spans="1:14" ht="12.75" customHeight="1" thickBot="1" x14ac:dyDescent="0.25">
      <c r="A93" s="199"/>
      <c r="B93" s="210"/>
      <c r="C93" s="210"/>
      <c r="D93" s="210"/>
      <c r="E93" s="210"/>
      <c r="F93" s="210"/>
      <c r="G93" s="210"/>
      <c r="H93" s="210"/>
      <c r="I93" s="210"/>
      <c r="J93" s="210"/>
      <c r="K93" s="210"/>
      <c r="L93" s="210"/>
      <c r="M93" s="210"/>
      <c r="N93" s="212"/>
    </row>
    <row r="94" spans="1:14" ht="12.75" customHeight="1" x14ac:dyDescent="0.2">
      <c r="A94" s="198" t="s">
        <v>104</v>
      </c>
      <c r="B94" s="209"/>
      <c r="C94" s="209"/>
      <c r="D94" s="209"/>
      <c r="E94" s="209"/>
      <c r="F94" s="209"/>
      <c r="G94" s="209"/>
      <c r="H94" s="209"/>
      <c r="I94" s="209"/>
      <c r="J94" s="209"/>
      <c r="K94" s="209"/>
      <c r="L94" s="209"/>
      <c r="M94" s="209"/>
      <c r="N94" s="211">
        <f>SUM(B94:M94)</f>
        <v>0</v>
      </c>
    </row>
    <row r="95" spans="1:14" ht="12.75" customHeight="1" thickBot="1" x14ac:dyDescent="0.25">
      <c r="A95" s="199"/>
      <c r="B95" s="210"/>
      <c r="C95" s="210"/>
      <c r="D95" s="210"/>
      <c r="E95" s="210"/>
      <c r="F95" s="210"/>
      <c r="G95" s="210"/>
      <c r="H95" s="210"/>
      <c r="I95" s="210"/>
      <c r="J95" s="210"/>
      <c r="K95" s="210"/>
      <c r="L95" s="210"/>
      <c r="M95" s="210"/>
      <c r="N95" s="212"/>
    </row>
    <row r="96" spans="1:14" ht="12.75" customHeight="1" x14ac:dyDescent="0.2">
      <c r="A96" s="198" t="s">
        <v>45</v>
      </c>
      <c r="B96" s="209">
        <v>96444</v>
      </c>
      <c r="C96" s="209">
        <v>21903</v>
      </c>
      <c r="D96" s="209">
        <v>97744</v>
      </c>
      <c r="E96" s="209">
        <v>197148</v>
      </c>
      <c r="F96" s="209">
        <v>231909</v>
      </c>
      <c r="G96" s="209">
        <v>221725</v>
      </c>
      <c r="H96" s="209">
        <v>226414</v>
      </c>
      <c r="I96" s="209">
        <v>241880</v>
      </c>
      <c r="J96" s="209">
        <v>228610</v>
      </c>
      <c r="K96" s="209">
        <v>248274</v>
      </c>
      <c r="L96" s="209">
        <v>232484</v>
      </c>
      <c r="M96" s="209">
        <v>214046</v>
      </c>
      <c r="N96" s="211">
        <f>SUM(B96:M96)</f>
        <v>2258581</v>
      </c>
    </row>
    <row r="97" spans="1:14" ht="12.75" customHeight="1" thickBot="1" x14ac:dyDescent="0.25">
      <c r="A97" s="199"/>
      <c r="B97" s="210"/>
      <c r="C97" s="210"/>
      <c r="D97" s="210"/>
      <c r="E97" s="210"/>
      <c r="F97" s="210"/>
      <c r="G97" s="210"/>
      <c r="H97" s="210"/>
      <c r="I97" s="210"/>
      <c r="J97" s="210"/>
      <c r="K97" s="210"/>
      <c r="L97" s="210"/>
      <c r="M97" s="210"/>
      <c r="N97" s="212"/>
    </row>
    <row r="98" spans="1:14" ht="12.75" customHeight="1" x14ac:dyDescent="0.2">
      <c r="A98" s="198" t="s">
        <v>46</v>
      </c>
      <c r="B98" s="209">
        <v>26142</v>
      </c>
      <c r="C98" s="209">
        <v>31494</v>
      </c>
      <c r="D98" s="209">
        <v>30659</v>
      </c>
      <c r="E98" s="209">
        <v>33612</v>
      </c>
      <c r="F98" s="209">
        <v>44458</v>
      </c>
      <c r="G98" s="209">
        <v>39342</v>
      </c>
      <c r="H98" s="209">
        <v>38071</v>
      </c>
      <c r="I98" s="209">
        <v>32914</v>
      </c>
      <c r="J98" s="209">
        <v>14247</v>
      </c>
      <c r="K98" s="209">
        <v>27942</v>
      </c>
      <c r="L98" s="209">
        <v>20877</v>
      </c>
      <c r="M98" s="209">
        <v>10517</v>
      </c>
      <c r="N98" s="211">
        <f>SUM(B98:M98)</f>
        <v>350275</v>
      </c>
    </row>
    <row r="99" spans="1:14" ht="12.75" customHeight="1" thickBot="1" x14ac:dyDescent="0.25">
      <c r="A99" s="199"/>
      <c r="B99" s="210"/>
      <c r="C99" s="210"/>
      <c r="D99" s="210"/>
      <c r="E99" s="210"/>
      <c r="F99" s="210"/>
      <c r="G99" s="210"/>
      <c r="H99" s="210"/>
      <c r="I99" s="210"/>
      <c r="J99" s="210"/>
      <c r="K99" s="210"/>
      <c r="L99" s="210"/>
      <c r="M99" s="210"/>
      <c r="N99" s="212"/>
    </row>
    <row r="100" spans="1:14" ht="12.75" customHeight="1" x14ac:dyDescent="0.2">
      <c r="A100" s="198" t="s">
        <v>47</v>
      </c>
      <c r="B100" s="209"/>
      <c r="C100" s="209"/>
      <c r="D100" s="209"/>
      <c r="E100" s="209"/>
      <c r="F100" s="209"/>
      <c r="G100" s="209"/>
      <c r="H100" s="209"/>
      <c r="I100" s="209"/>
      <c r="J100" s="209"/>
      <c r="K100" s="209"/>
      <c r="L100" s="209"/>
      <c r="M100" s="209"/>
      <c r="N100" s="211">
        <f>SUM(B100:M100)</f>
        <v>0</v>
      </c>
    </row>
    <row r="101" spans="1:14" ht="12.75" customHeight="1" thickBot="1" x14ac:dyDescent="0.25">
      <c r="A101" s="199"/>
      <c r="B101" s="210"/>
      <c r="C101" s="210"/>
      <c r="D101" s="210"/>
      <c r="E101" s="210"/>
      <c r="F101" s="210"/>
      <c r="G101" s="210"/>
      <c r="H101" s="210"/>
      <c r="I101" s="210"/>
      <c r="J101" s="210"/>
      <c r="K101" s="210"/>
      <c r="L101" s="210"/>
      <c r="M101" s="210"/>
      <c r="N101" s="212"/>
    </row>
    <row r="102" spans="1:14" ht="12.75" customHeight="1" x14ac:dyDescent="0.2">
      <c r="A102" s="198" t="s">
        <v>48</v>
      </c>
      <c r="B102" s="209"/>
      <c r="C102" s="209"/>
      <c r="D102" s="209">
        <v>1396</v>
      </c>
      <c r="E102" s="209">
        <v>3090</v>
      </c>
      <c r="F102" s="209"/>
      <c r="G102" s="209">
        <v>1475</v>
      </c>
      <c r="H102" s="209"/>
      <c r="I102" s="209"/>
      <c r="J102" s="209"/>
      <c r="K102" s="209"/>
      <c r="L102" s="209">
        <v>1470</v>
      </c>
      <c r="M102" s="209">
        <v>4565</v>
      </c>
      <c r="N102" s="211">
        <f>SUM(B102:M102)</f>
        <v>11996</v>
      </c>
    </row>
    <row r="103" spans="1:14" ht="12.75" customHeight="1" thickBot="1" x14ac:dyDescent="0.25">
      <c r="A103" s="199"/>
      <c r="B103" s="210"/>
      <c r="C103" s="210"/>
      <c r="D103" s="210"/>
      <c r="E103" s="210"/>
      <c r="F103" s="210"/>
      <c r="G103" s="210"/>
      <c r="H103" s="210"/>
      <c r="I103" s="210"/>
      <c r="J103" s="210"/>
      <c r="K103" s="210"/>
      <c r="L103" s="210"/>
      <c r="M103" s="210"/>
      <c r="N103" s="212"/>
    </row>
    <row r="104" spans="1:14" ht="12.75" customHeight="1" x14ac:dyDescent="0.2">
      <c r="A104" s="198" t="s">
        <v>49</v>
      </c>
      <c r="B104" s="209">
        <v>1047</v>
      </c>
      <c r="C104" s="209">
        <v>359</v>
      </c>
      <c r="D104" s="209">
        <v>235</v>
      </c>
      <c r="E104" s="209">
        <v>1566</v>
      </c>
      <c r="F104" s="209"/>
      <c r="G104" s="209">
        <v>1341</v>
      </c>
      <c r="H104" s="209"/>
      <c r="I104" s="209">
        <v>52</v>
      </c>
      <c r="J104" s="209">
        <v>841</v>
      </c>
      <c r="K104" s="209">
        <v>961</v>
      </c>
      <c r="L104" s="209"/>
      <c r="M104" s="209">
        <v>65</v>
      </c>
      <c r="N104" s="211">
        <f>SUM(B104:M104)</f>
        <v>6467</v>
      </c>
    </row>
    <row r="105" spans="1:14" ht="12.75" customHeight="1" thickBot="1" x14ac:dyDescent="0.25">
      <c r="A105" s="199"/>
      <c r="B105" s="210"/>
      <c r="C105" s="210"/>
      <c r="D105" s="210"/>
      <c r="E105" s="210"/>
      <c r="F105" s="210"/>
      <c r="G105" s="210"/>
      <c r="H105" s="210"/>
      <c r="I105" s="210"/>
      <c r="J105" s="210"/>
      <c r="K105" s="210"/>
      <c r="L105" s="210"/>
      <c r="M105" s="210"/>
      <c r="N105" s="212"/>
    </row>
    <row r="106" spans="1:14" ht="12.75" customHeight="1" x14ac:dyDescent="0.2">
      <c r="A106" s="205" t="s">
        <v>13</v>
      </c>
      <c r="B106" s="194">
        <f t="shared" ref="B106:H106" si="2">SUM(B60:B104)</f>
        <v>392723</v>
      </c>
      <c r="C106" s="194">
        <f t="shared" si="2"/>
        <v>223504</v>
      </c>
      <c r="D106" s="194">
        <f t="shared" si="2"/>
        <v>347227</v>
      </c>
      <c r="E106" s="194">
        <f t="shared" si="2"/>
        <v>591313</v>
      </c>
      <c r="F106" s="194">
        <f t="shared" si="2"/>
        <v>643618</v>
      </c>
      <c r="G106" s="194">
        <f t="shared" si="2"/>
        <v>600771</v>
      </c>
      <c r="H106" s="194">
        <f t="shared" si="2"/>
        <v>632561</v>
      </c>
      <c r="I106" s="194">
        <f>SUM(I60:I104)</f>
        <v>658360</v>
      </c>
      <c r="J106" s="194">
        <f>SUM(J60:J104)</f>
        <v>548302</v>
      </c>
      <c r="K106" s="194">
        <f>SUM(K60:K104)</f>
        <v>539320</v>
      </c>
      <c r="L106" s="194">
        <f>SUM(L60:L104)</f>
        <v>512475</v>
      </c>
      <c r="M106" s="194">
        <f>SUM(M60:M104)</f>
        <v>497002</v>
      </c>
      <c r="N106" s="194">
        <f>SUM(B106:M106)</f>
        <v>6187176</v>
      </c>
    </row>
    <row r="107" spans="1:14" ht="12.75" customHeight="1" thickBot="1" x14ac:dyDescent="0.25">
      <c r="A107" s="206"/>
      <c r="B107" s="195"/>
      <c r="C107" s="195"/>
      <c r="D107" s="195"/>
      <c r="E107" s="195"/>
      <c r="F107" s="195"/>
      <c r="G107" s="195"/>
      <c r="H107" s="195"/>
      <c r="I107" s="195"/>
      <c r="J107" s="195"/>
      <c r="K107" s="195"/>
      <c r="L107" s="195"/>
      <c r="M107" s="195"/>
      <c r="N107" s="195"/>
    </row>
    <row r="111" spans="1:14" s="10" customFormat="1" ht="24.95" customHeight="1" x14ac:dyDescent="0.2">
      <c r="A111" s="204" t="s">
        <v>190</v>
      </c>
      <c r="B111" s="204"/>
      <c r="C111" s="204"/>
      <c r="D111" s="204"/>
      <c r="E111" s="204"/>
      <c r="F111" s="204"/>
      <c r="G111" s="204"/>
      <c r="H111" s="204"/>
      <c r="I111" s="204"/>
      <c r="J111" s="204"/>
      <c r="K111" s="204"/>
      <c r="L111" s="204"/>
      <c r="M111" s="204"/>
      <c r="N111" s="204"/>
    </row>
    <row r="112" spans="1:14" ht="12.75" customHeight="1" thickBot="1" x14ac:dyDescent="0.25"/>
    <row r="113" spans="1:14" ht="12.75" customHeight="1" x14ac:dyDescent="0.2">
      <c r="A113" s="198"/>
      <c r="B113" s="198" t="s">
        <v>1</v>
      </c>
      <c r="C113" s="198" t="s">
        <v>2</v>
      </c>
      <c r="D113" s="198" t="s">
        <v>3</v>
      </c>
      <c r="E113" s="198" t="s">
        <v>4</v>
      </c>
      <c r="F113" s="198" t="s">
        <v>5</v>
      </c>
      <c r="G113" s="198" t="s">
        <v>6</v>
      </c>
      <c r="H113" s="198" t="s">
        <v>7</v>
      </c>
      <c r="I113" s="198" t="s">
        <v>8</v>
      </c>
      <c r="J113" s="198" t="s">
        <v>9</v>
      </c>
      <c r="K113" s="198" t="s">
        <v>10</v>
      </c>
      <c r="L113" s="198" t="s">
        <v>11</v>
      </c>
      <c r="M113" s="198" t="s">
        <v>12</v>
      </c>
      <c r="N113" s="196" t="s">
        <v>13</v>
      </c>
    </row>
    <row r="114" spans="1:14" ht="12.75" customHeight="1" thickBot="1" x14ac:dyDescent="0.25">
      <c r="A114" s="199"/>
      <c r="B114" s="199"/>
      <c r="C114" s="199"/>
      <c r="D114" s="199"/>
      <c r="E114" s="199"/>
      <c r="F114" s="199"/>
      <c r="G114" s="199"/>
      <c r="H114" s="199"/>
      <c r="I114" s="199"/>
      <c r="J114" s="199"/>
      <c r="K114" s="199"/>
      <c r="L114" s="199"/>
      <c r="M114" s="199"/>
      <c r="N114" s="197"/>
    </row>
    <row r="115" spans="1:14" ht="12.75" customHeight="1" x14ac:dyDescent="0.2">
      <c r="A115" s="198" t="s">
        <v>51</v>
      </c>
      <c r="B115" s="209">
        <v>64700</v>
      </c>
      <c r="C115" s="209">
        <v>76000</v>
      </c>
      <c r="D115" s="209">
        <v>78700</v>
      </c>
      <c r="E115" s="209">
        <v>80800</v>
      </c>
      <c r="F115" s="209">
        <v>72210</v>
      </c>
      <c r="G115" s="209">
        <v>75700</v>
      </c>
      <c r="H115" s="209">
        <v>80600</v>
      </c>
      <c r="I115" s="209">
        <v>70100</v>
      </c>
      <c r="J115" s="209">
        <v>78900</v>
      </c>
      <c r="K115" s="209">
        <v>62400</v>
      </c>
      <c r="L115" s="209">
        <v>76500</v>
      </c>
      <c r="M115" s="209">
        <v>63300</v>
      </c>
      <c r="N115" s="211">
        <f>SUM(B115:M115)</f>
        <v>879910</v>
      </c>
    </row>
    <row r="116" spans="1:14" ht="12.75" customHeight="1" thickBot="1" x14ac:dyDescent="0.25">
      <c r="A116" s="199"/>
      <c r="B116" s="210"/>
      <c r="C116" s="210"/>
      <c r="D116" s="210"/>
      <c r="E116" s="210"/>
      <c r="F116" s="210"/>
      <c r="G116" s="210"/>
      <c r="H116" s="210"/>
      <c r="I116" s="210"/>
      <c r="J116" s="210"/>
      <c r="K116" s="210"/>
      <c r="L116" s="210"/>
      <c r="M116" s="210"/>
      <c r="N116" s="212"/>
    </row>
    <row r="117" spans="1:14" ht="12.75" customHeight="1" x14ac:dyDescent="0.2">
      <c r="A117" s="198" t="s">
        <v>52</v>
      </c>
      <c r="B117" s="209">
        <v>10600</v>
      </c>
      <c r="C117" s="209">
        <v>6500</v>
      </c>
      <c r="D117" s="209">
        <v>7800</v>
      </c>
      <c r="E117" s="209">
        <v>9500</v>
      </c>
      <c r="F117" s="209">
        <v>1800</v>
      </c>
      <c r="G117" s="209">
        <v>7200</v>
      </c>
      <c r="H117" s="209">
        <v>9700</v>
      </c>
      <c r="I117" s="209">
        <v>9200</v>
      </c>
      <c r="J117" s="209">
        <v>7900</v>
      </c>
      <c r="K117" s="209">
        <v>7600</v>
      </c>
      <c r="L117" s="209">
        <v>6300</v>
      </c>
      <c r="M117" s="209">
        <v>6200</v>
      </c>
      <c r="N117" s="211">
        <f t="shared" ref="N117:N131" si="3">SUM(B117:M117)</f>
        <v>90300</v>
      </c>
    </row>
    <row r="118" spans="1:14" ht="12.75" customHeight="1" thickBot="1" x14ac:dyDescent="0.25">
      <c r="A118" s="199"/>
      <c r="B118" s="210"/>
      <c r="C118" s="210"/>
      <c r="D118" s="210"/>
      <c r="E118" s="210"/>
      <c r="F118" s="210"/>
      <c r="G118" s="210"/>
      <c r="H118" s="210"/>
      <c r="I118" s="210"/>
      <c r="J118" s="210"/>
      <c r="K118" s="210"/>
      <c r="L118" s="210"/>
      <c r="M118" s="210"/>
      <c r="N118" s="212"/>
    </row>
    <row r="119" spans="1:14" ht="12.75" customHeight="1" x14ac:dyDescent="0.2">
      <c r="A119" s="198" t="s">
        <v>53</v>
      </c>
      <c r="B119" s="209">
        <v>2000</v>
      </c>
      <c r="C119" s="209">
        <v>3800</v>
      </c>
      <c r="D119" s="209">
        <v>6700</v>
      </c>
      <c r="E119" s="209">
        <v>5300</v>
      </c>
      <c r="F119" s="209">
        <v>6300</v>
      </c>
      <c r="G119" s="209">
        <v>8800</v>
      </c>
      <c r="H119" s="209">
        <v>1700</v>
      </c>
      <c r="I119" s="209">
        <v>6000</v>
      </c>
      <c r="J119" s="209">
        <v>1200</v>
      </c>
      <c r="K119" s="209">
        <v>1500</v>
      </c>
      <c r="L119" s="209">
        <v>600</v>
      </c>
      <c r="M119" s="209">
        <v>6400</v>
      </c>
      <c r="N119" s="211">
        <f t="shared" si="3"/>
        <v>50300</v>
      </c>
    </row>
    <row r="120" spans="1:14" ht="12.75" customHeight="1" thickBot="1" x14ac:dyDescent="0.25">
      <c r="A120" s="199"/>
      <c r="B120" s="210"/>
      <c r="C120" s="210"/>
      <c r="D120" s="210"/>
      <c r="E120" s="210"/>
      <c r="F120" s="210"/>
      <c r="G120" s="210"/>
      <c r="H120" s="210"/>
      <c r="I120" s="210"/>
      <c r="J120" s="210"/>
      <c r="K120" s="210"/>
      <c r="L120" s="210"/>
      <c r="M120" s="210"/>
      <c r="N120" s="212"/>
    </row>
    <row r="121" spans="1:14" ht="12.75" customHeight="1" x14ac:dyDescent="0.2">
      <c r="A121" s="198" t="s">
        <v>54</v>
      </c>
      <c r="B121" s="209"/>
      <c r="C121" s="209"/>
      <c r="D121" s="209"/>
      <c r="E121" s="209"/>
      <c r="F121" s="209"/>
      <c r="G121" s="209"/>
      <c r="H121" s="209"/>
      <c r="I121" s="209"/>
      <c r="J121" s="209"/>
      <c r="K121" s="209"/>
      <c r="L121" s="209"/>
      <c r="M121" s="209"/>
      <c r="N121" s="211">
        <f t="shared" si="3"/>
        <v>0</v>
      </c>
    </row>
    <row r="122" spans="1:14" ht="12.75" customHeight="1" thickBot="1" x14ac:dyDescent="0.25">
      <c r="A122" s="199"/>
      <c r="B122" s="210"/>
      <c r="C122" s="210"/>
      <c r="D122" s="210"/>
      <c r="E122" s="210"/>
      <c r="F122" s="210"/>
      <c r="G122" s="210"/>
      <c r="H122" s="210"/>
      <c r="I122" s="210"/>
      <c r="J122" s="210"/>
      <c r="K122" s="210"/>
      <c r="L122" s="210"/>
      <c r="M122" s="210"/>
      <c r="N122" s="212"/>
    </row>
    <row r="123" spans="1:14" ht="12.75" customHeight="1" x14ac:dyDescent="0.2">
      <c r="A123" s="198" t="s">
        <v>39</v>
      </c>
      <c r="B123" s="209">
        <v>6600</v>
      </c>
      <c r="C123" s="209">
        <v>3800</v>
      </c>
      <c r="D123" s="209">
        <v>3500</v>
      </c>
      <c r="E123" s="209">
        <v>2300</v>
      </c>
      <c r="F123" s="209">
        <v>1300</v>
      </c>
      <c r="G123" s="209">
        <v>3900</v>
      </c>
      <c r="H123" s="209">
        <v>2200</v>
      </c>
      <c r="I123" s="209">
        <v>1100</v>
      </c>
      <c r="J123" s="209">
        <v>3500</v>
      </c>
      <c r="K123" s="209">
        <v>4600</v>
      </c>
      <c r="L123" s="209">
        <v>2500</v>
      </c>
      <c r="M123" s="209"/>
      <c r="N123" s="211">
        <f t="shared" si="3"/>
        <v>35300</v>
      </c>
    </row>
    <row r="124" spans="1:14" ht="12.75" customHeight="1" thickBot="1" x14ac:dyDescent="0.25">
      <c r="A124" s="199"/>
      <c r="B124" s="210"/>
      <c r="C124" s="210"/>
      <c r="D124" s="210"/>
      <c r="E124" s="210"/>
      <c r="F124" s="210"/>
      <c r="G124" s="210"/>
      <c r="H124" s="210"/>
      <c r="I124" s="210"/>
      <c r="J124" s="210"/>
      <c r="K124" s="210"/>
      <c r="L124" s="210"/>
      <c r="M124" s="210"/>
      <c r="N124" s="212"/>
    </row>
    <row r="125" spans="1:14" ht="12.75" customHeight="1" x14ac:dyDescent="0.2">
      <c r="A125" s="198" t="s">
        <v>43</v>
      </c>
      <c r="B125" s="209">
        <v>15200</v>
      </c>
      <c r="C125" s="209">
        <v>8000</v>
      </c>
      <c r="D125" s="209">
        <v>1800</v>
      </c>
      <c r="E125" s="209">
        <v>6400</v>
      </c>
      <c r="F125" s="209">
        <v>19200</v>
      </c>
      <c r="G125" s="209">
        <v>24700</v>
      </c>
      <c r="H125" s="209">
        <v>15000</v>
      </c>
      <c r="I125" s="209">
        <v>9200</v>
      </c>
      <c r="J125" s="209">
        <v>7000</v>
      </c>
      <c r="K125" s="209">
        <v>5400</v>
      </c>
      <c r="L125" s="209">
        <v>6300</v>
      </c>
      <c r="M125" s="209">
        <v>4600</v>
      </c>
      <c r="N125" s="211">
        <f t="shared" si="3"/>
        <v>122800</v>
      </c>
    </row>
    <row r="126" spans="1:14" ht="12.75" customHeight="1" thickBot="1" x14ac:dyDescent="0.25">
      <c r="A126" s="199"/>
      <c r="B126" s="210"/>
      <c r="C126" s="210"/>
      <c r="D126" s="210"/>
      <c r="E126" s="210"/>
      <c r="F126" s="210"/>
      <c r="G126" s="210"/>
      <c r="H126" s="210"/>
      <c r="I126" s="210"/>
      <c r="J126" s="210"/>
      <c r="K126" s="210"/>
      <c r="L126" s="210"/>
      <c r="M126" s="210"/>
      <c r="N126" s="212"/>
    </row>
    <row r="127" spans="1:14" ht="12.75" customHeight="1" x14ac:dyDescent="0.2">
      <c r="A127" s="198" t="s">
        <v>56</v>
      </c>
      <c r="B127" s="209">
        <v>113900</v>
      </c>
      <c r="C127" s="209">
        <v>117800</v>
      </c>
      <c r="D127" s="209">
        <v>155200</v>
      </c>
      <c r="E127" s="209">
        <v>136100</v>
      </c>
      <c r="F127" s="209">
        <v>143500</v>
      </c>
      <c r="G127" s="209">
        <v>128500</v>
      </c>
      <c r="H127" s="209">
        <v>190700</v>
      </c>
      <c r="I127" s="209">
        <v>186300</v>
      </c>
      <c r="J127" s="209">
        <v>176300</v>
      </c>
      <c r="K127" s="209">
        <v>137500</v>
      </c>
      <c r="L127" s="209">
        <v>168100</v>
      </c>
      <c r="M127" s="209">
        <v>162200</v>
      </c>
      <c r="N127" s="211">
        <f t="shared" si="3"/>
        <v>1816100</v>
      </c>
    </row>
    <row r="128" spans="1:14" ht="12.75" customHeight="1" thickBot="1" x14ac:dyDescent="0.25">
      <c r="A128" s="199"/>
      <c r="B128" s="210"/>
      <c r="C128" s="210"/>
      <c r="D128" s="210"/>
      <c r="E128" s="210"/>
      <c r="F128" s="210"/>
      <c r="G128" s="210"/>
      <c r="H128" s="210"/>
      <c r="I128" s="210"/>
      <c r="J128" s="210"/>
      <c r="K128" s="210"/>
      <c r="L128" s="210"/>
      <c r="M128" s="210"/>
      <c r="N128" s="212"/>
    </row>
    <row r="129" spans="1:14" ht="12.75" customHeight="1" x14ac:dyDescent="0.2">
      <c r="A129" s="198" t="s">
        <v>105</v>
      </c>
      <c r="B129" s="209">
        <v>24600</v>
      </c>
      <c r="C129" s="209">
        <v>27100</v>
      </c>
      <c r="D129" s="209">
        <v>31200</v>
      </c>
      <c r="E129" s="209">
        <v>39100</v>
      </c>
      <c r="F129" s="209">
        <v>39000</v>
      </c>
      <c r="G129" s="209">
        <v>31400</v>
      </c>
      <c r="H129" s="209">
        <v>41600</v>
      </c>
      <c r="I129" s="209">
        <v>40700</v>
      </c>
      <c r="J129" s="209">
        <v>42900</v>
      </c>
      <c r="K129" s="209">
        <v>55100</v>
      </c>
      <c r="L129" s="209">
        <v>38700</v>
      </c>
      <c r="M129" s="209">
        <v>30300</v>
      </c>
      <c r="N129" s="211">
        <f t="shared" si="3"/>
        <v>441700</v>
      </c>
    </row>
    <row r="130" spans="1:14" ht="12.75" customHeight="1" thickBot="1" x14ac:dyDescent="0.25">
      <c r="A130" s="199"/>
      <c r="B130" s="210"/>
      <c r="C130" s="210"/>
      <c r="D130" s="210"/>
      <c r="E130" s="210"/>
      <c r="F130" s="210"/>
      <c r="G130" s="210"/>
      <c r="H130" s="210"/>
      <c r="I130" s="210"/>
      <c r="J130" s="210"/>
      <c r="K130" s="210"/>
      <c r="L130" s="210"/>
      <c r="M130" s="210"/>
      <c r="N130" s="212"/>
    </row>
    <row r="131" spans="1:14" ht="12.75" customHeight="1" x14ac:dyDescent="0.2">
      <c r="A131" s="198" t="s">
        <v>58</v>
      </c>
      <c r="B131" s="209">
        <v>6600</v>
      </c>
      <c r="C131" s="209">
        <v>4600</v>
      </c>
      <c r="D131" s="209">
        <v>8600</v>
      </c>
      <c r="E131" s="209">
        <v>7900</v>
      </c>
      <c r="F131" s="209">
        <v>7200</v>
      </c>
      <c r="G131" s="209">
        <v>6300</v>
      </c>
      <c r="H131" s="209">
        <v>6300</v>
      </c>
      <c r="I131" s="209">
        <v>2700</v>
      </c>
      <c r="J131" s="209">
        <v>11500</v>
      </c>
      <c r="K131" s="209">
        <v>8600</v>
      </c>
      <c r="L131" s="209">
        <v>9400</v>
      </c>
      <c r="M131" s="209">
        <v>5200</v>
      </c>
      <c r="N131" s="211">
        <f t="shared" si="3"/>
        <v>84900</v>
      </c>
    </row>
    <row r="132" spans="1:14" ht="12.75" customHeight="1" thickBot="1" x14ac:dyDescent="0.25">
      <c r="A132" s="199"/>
      <c r="B132" s="210"/>
      <c r="C132" s="210"/>
      <c r="D132" s="210"/>
      <c r="E132" s="210"/>
      <c r="F132" s="210"/>
      <c r="G132" s="210"/>
      <c r="H132" s="210"/>
      <c r="I132" s="210"/>
      <c r="J132" s="210"/>
      <c r="K132" s="210"/>
      <c r="L132" s="210"/>
      <c r="M132" s="210"/>
      <c r="N132" s="212"/>
    </row>
    <row r="133" spans="1:14" ht="12.75" customHeight="1" x14ac:dyDescent="0.2">
      <c r="A133" s="198" t="s">
        <v>60</v>
      </c>
      <c r="B133" s="209">
        <v>15100</v>
      </c>
      <c r="C133" s="209">
        <v>12200</v>
      </c>
      <c r="D133" s="209">
        <v>12700</v>
      </c>
      <c r="E133" s="209">
        <v>15900</v>
      </c>
      <c r="F133" s="209">
        <v>17400</v>
      </c>
      <c r="G133" s="209">
        <v>14100</v>
      </c>
      <c r="H133" s="209">
        <v>14000</v>
      </c>
      <c r="I133" s="209">
        <v>15500</v>
      </c>
      <c r="J133" s="209">
        <v>16900</v>
      </c>
      <c r="K133" s="209">
        <v>17300</v>
      </c>
      <c r="L133" s="209">
        <v>22000</v>
      </c>
      <c r="M133" s="209">
        <v>15300</v>
      </c>
      <c r="N133" s="211">
        <f>SUM(B133:M133)</f>
        <v>188400</v>
      </c>
    </row>
    <row r="134" spans="1:14" ht="12.75" customHeight="1" thickBot="1" x14ac:dyDescent="0.25">
      <c r="A134" s="199"/>
      <c r="B134" s="210"/>
      <c r="C134" s="210"/>
      <c r="D134" s="210"/>
      <c r="E134" s="210"/>
      <c r="F134" s="210"/>
      <c r="G134" s="210"/>
      <c r="H134" s="210"/>
      <c r="I134" s="210"/>
      <c r="J134" s="210"/>
      <c r="K134" s="210"/>
      <c r="L134" s="210"/>
      <c r="M134" s="210"/>
      <c r="N134" s="212"/>
    </row>
    <row r="135" spans="1:14" ht="12.75" customHeight="1" x14ac:dyDescent="0.2">
      <c r="A135" s="205" t="s">
        <v>13</v>
      </c>
      <c r="B135" s="194">
        <f t="shared" ref="B135:M135" si="4">SUM(B115:B133)</f>
        <v>259300</v>
      </c>
      <c r="C135" s="194">
        <f t="shared" si="4"/>
        <v>259800</v>
      </c>
      <c r="D135" s="194">
        <f t="shared" si="4"/>
        <v>306200</v>
      </c>
      <c r="E135" s="194">
        <f t="shared" si="4"/>
        <v>303300</v>
      </c>
      <c r="F135" s="194">
        <f t="shared" si="4"/>
        <v>307910</v>
      </c>
      <c r="G135" s="194">
        <f t="shared" si="4"/>
        <v>300600</v>
      </c>
      <c r="H135" s="194">
        <f t="shared" si="4"/>
        <v>361800</v>
      </c>
      <c r="I135" s="194">
        <f t="shared" si="4"/>
        <v>340800</v>
      </c>
      <c r="J135" s="194">
        <f t="shared" si="4"/>
        <v>346100</v>
      </c>
      <c r="K135" s="194">
        <f t="shared" si="4"/>
        <v>300000</v>
      </c>
      <c r="L135" s="194">
        <f t="shared" si="4"/>
        <v>330400</v>
      </c>
      <c r="M135" s="194">
        <f t="shared" si="4"/>
        <v>293500</v>
      </c>
      <c r="N135" s="194">
        <f>SUM(N115:N134)</f>
        <v>3709710</v>
      </c>
    </row>
    <row r="136" spans="1:14" ht="12.75" customHeight="1" thickBot="1" x14ac:dyDescent="0.25">
      <c r="A136" s="206"/>
      <c r="B136" s="195"/>
      <c r="C136" s="195"/>
      <c r="D136" s="195"/>
      <c r="E136" s="195"/>
      <c r="F136" s="195"/>
      <c r="G136" s="195"/>
      <c r="H136" s="195"/>
      <c r="I136" s="195"/>
      <c r="J136" s="195"/>
      <c r="K136" s="195"/>
      <c r="L136" s="195"/>
      <c r="M136" s="195"/>
      <c r="N136" s="195"/>
    </row>
    <row r="140" spans="1:14" s="10" customFormat="1" ht="24.95" customHeight="1" x14ac:dyDescent="0.2">
      <c r="A140" s="204" t="s">
        <v>191</v>
      </c>
      <c r="B140" s="204"/>
      <c r="C140" s="204"/>
      <c r="D140" s="204"/>
      <c r="E140" s="204"/>
      <c r="F140" s="204"/>
      <c r="G140" s="204"/>
      <c r="H140" s="204"/>
      <c r="I140" s="204"/>
      <c r="J140" s="204"/>
      <c r="K140" s="204"/>
      <c r="L140" s="204"/>
      <c r="M140" s="204"/>
      <c r="N140" s="204"/>
    </row>
    <row r="141" spans="1:14" ht="12.75" customHeight="1" thickBot="1" x14ac:dyDescent="0.25">
      <c r="A141" s="20"/>
      <c r="F141" s="4"/>
    </row>
    <row r="142" spans="1:14" ht="12.75" customHeight="1" x14ac:dyDescent="0.2">
      <c r="A142" s="198"/>
      <c r="B142" s="198" t="s">
        <v>1</v>
      </c>
      <c r="C142" s="198" t="s">
        <v>2</v>
      </c>
      <c r="D142" s="198" t="s">
        <v>3</v>
      </c>
      <c r="E142" s="198" t="s">
        <v>4</v>
      </c>
      <c r="F142" s="198" t="s">
        <v>5</v>
      </c>
      <c r="G142" s="198" t="s">
        <v>6</v>
      </c>
      <c r="H142" s="198" t="s">
        <v>7</v>
      </c>
      <c r="I142" s="198" t="s">
        <v>8</v>
      </c>
      <c r="J142" s="198" t="s">
        <v>9</v>
      </c>
      <c r="K142" s="198" t="s">
        <v>10</v>
      </c>
      <c r="L142" s="198" t="s">
        <v>11</v>
      </c>
      <c r="M142" s="198" t="s">
        <v>12</v>
      </c>
      <c r="N142" s="196" t="s">
        <v>13</v>
      </c>
    </row>
    <row r="143" spans="1:14" ht="12.75" customHeight="1" thickBot="1" x14ac:dyDescent="0.25">
      <c r="A143" s="199"/>
      <c r="B143" s="199"/>
      <c r="C143" s="199"/>
      <c r="D143" s="199"/>
      <c r="E143" s="199"/>
      <c r="F143" s="199"/>
      <c r="G143" s="199"/>
      <c r="H143" s="199"/>
      <c r="I143" s="199"/>
      <c r="J143" s="199"/>
      <c r="K143" s="199"/>
      <c r="L143" s="199"/>
      <c r="M143" s="199"/>
      <c r="N143" s="197"/>
    </row>
    <row r="144" spans="1:14" ht="12.75" customHeight="1" x14ac:dyDescent="0.2">
      <c r="A144" s="198" t="s">
        <v>62</v>
      </c>
      <c r="B144" s="209">
        <v>28420</v>
      </c>
      <c r="C144" s="209">
        <v>31285</v>
      </c>
      <c r="D144" s="209">
        <v>48892</v>
      </c>
      <c r="E144" s="209">
        <v>37761</v>
      </c>
      <c r="F144" s="209">
        <v>38737</v>
      </c>
      <c r="G144" s="209">
        <v>35318</v>
      </c>
      <c r="H144" s="209">
        <v>37157</v>
      </c>
      <c r="I144" s="209">
        <v>42770</v>
      </c>
      <c r="J144" s="209">
        <v>45493</v>
      </c>
      <c r="K144" s="209">
        <v>45497</v>
      </c>
      <c r="L144" s="209">
        <v>34948</v>
      </c>
      <c r="M144" s="209">
        <v>27780</v>
      </c>
      <c r="N144" s="211">
        <f t="shared" ref="N144:N162" si="5">SUM(B144:M144)</f>
        <v>454058</v>
      </c>
    </row>
    <row r="145" spans="1:14" ht="12.75" customHeight="1" thickBot="1" x14ac:dyDescent="0.25">
      <c r="A145" s="199"/>
      <c r="B145" s="210"/>
      <c r="C145" s="210"/>
      <c r="D145" s="210"/>
      <c r="E145" s="210"/>
      <c r="F145" s="210"/>
      <c r="G145" s="210"/>
      <c r="H145" s="210"/>
      <c r="I145" s="210"/>
      <c r="J145" s="210"/>
      <c r="K145" s="210"/>
      <c r="L145" s="210"/>
      <c r="M145" s="210"/>
      <c r="N145" s="212"/>
    </row>
    <row r="146" spans="1:14" ht="12.75" customHeight="1" x14ac:dyDescent="0.2">
      <c r="A146" s="198" t="s">
        <v>63</v>
      </c>
      <c r="B146" s="209">
        <v>31542</v>
      </c>
      <c r="C146" s="209">
        <v>22771</v>
      </c>
      <c r="D146" s="209">
        <v>21086</v>
      </c>
      <c r="E146" s="209">
        <v>21079</v>
      </c>
      <c r="F146" s="209">
        <v>23621</v>
      </c>
      <c r="G146" s="209">
        <v>21492</v>
      </c>
      <c r="H146" s="209">
        <v>20966</v>
      </c>
      <c r="I146" s="209">
        <v>27332</v>
      </c>
      <c r="J146" s="209">
        <v>25090</v>
      </c>
      <c r="K146" s="209">
        <v>22461</v>
      </c>
      <c r="L146" s="209">
        <v>22219</v>
      </c>
      <c r="M146" s="209">
        <v>24518</v>
      </c>
      <c r="N146" s="211">
        <f t="shared" si="5"/>
        <v>284177</v>
      </c>
    </row>
    <row r="147" spans="1:14" ht="12.75" customHeight="1" thickBot="1" x14ac:dyDescent="0.25">
      <c r="A147" s="199"/>
      <c r="B147" s="210"/>
      <c r="C147" s="210"/>
      <c r="D147" s="210"/>
      <c r="E147" s="210"/>
      <c r="F147" s="210"/>
      <c r="G147" s="210"/>
      <c r="H147" s="210"/>
      <c r="I147" s="210"/>
      <c r="J147" s="210"/>
      <c r="K147" s="210"/>
      <c r="L147" s="210"/>
      <c r="M147" s="210"/>
      <c r="N147" s="212"/>
    </row>
    <row r="148" spans="1:14" ht="12.75" customHeight="1" x14ac:dyDescent="0.2">
      <c r="A148" s="198" t="s">
        <v>64</v>
      </c>
      <c r="B148" s="209">
        <v>89698</v>
      </c>
      <c r="C148" s="209">
        <v>37064</v>
      </c>
      <c r="D148" s="209">
        <v>94608</v>
      </c>
      <c r="E148" s="209">
        <v>109954</v>
      </c>
      <c r="F148" s="209">
        <v>133419</v>
      </c>
      <c r="G148" s="209">
        <v>89307</v>
      </c>
      <c r="H148" s="209">
        <v>72115</v>
      </c>
      <c r="I148" s="209">
        <v>89254</v>
      </c>
      <c r="J148" s="209">
        <v>56673</v>
      </c>
      <c r="K148" s="209">
        <v>48798</v>
      </c>
      <c r="L148" s="209">
        <v>44971</v>
      </c>
      <c r="M148" s="209">
        <v>70852</v>
      </c>
      <c r="N148" s="211">
        <f t="shared" si="5"/>
        <v>936713</v>
      </c>
    </row>
    <row r="149" spans="1:14" ht="12.75" customHeight="1" thickBot="1" x14ac:dyDescent="0.25">
      <c r="A149" s="199"/>
      <c r="B149" s="210"/>
      <c r="C149" s="210"/>
      <c r="D149" s="210"/>
      <c r="E149" s="210"/>
      <c r="F149" s="210"/>
      <c r="G149" s="210"/>
      <c r="H149" s="210"/>
      <c r="I149" s="210"/>
      <c r="J149" s="210"/>
      <c r="K149" s="210"/>
      <c r="L149" s="210"/>
      <c r="M149" s="210"/>
      <c r="N149" s="212"/>
    </row>
    <row r="150" spans="1:14" ht="12.75" customHeight="1" x14ac:dyDescent="0.2">
      <c r="A150" s="198" t="s">
        <v>65</v>
      </c>
      <c r="B150" s="209"/>
      <c r="C150" s="209"/>
      <c r="D150" s="209"/>
      <c r="E150" s="209"/>
      <c r="F150" s="209"/>
      <c r="G150" s="209"/>
      <c r="H150" s="209"/>
      <c r="I150" s="209"/>
      <c r="J150" s="209"/>
      <c r="K150" s="209"/>
      <c r="L150" s="209"/>
      <c r="M150" s="209"/>
      <c r="N150" s="211">
        <f t="shared" si="5"/>
        <v>0</v>
      </c>
    </row>
    <row r="151" spans="1:14" ht="12.75" customHeight="1" thickBot="1" x14ac:dyDescent="0.25">
      <c r="A151" s="199"/>
      <c r="B151" s="210"/>
      <c r="C151" s="210"/>
      <c r="D151" s="210"/>
      <c r="E151" s="210"/>
      <c r="F151" s="210"/>
      <c r="G151" s="210"/>
      <c r="H151" s="210"/>
      <c r="I151" s="210"/>
      <c r="J151" s="210"/>
      <c r="K151" s="210"/>
      <c r="L151" s="210"/>
      <c r="M151" s="210"/>
      <c r="N151" s="212"/>
    </row>
    <row r="152" spans="1:14" ht="12.75" customHeight="1" x14ac:dyDescent="0.2">
      <c r="A152" s="198" t="s">
        <v>66</v>
      </c>
      <c r="B152" s="209">
        <v>44586</v>
      </c>
      <c r="C152" s="209">
        <v>75835</v>
      </c>
      <c r="D152" s="209">
        <v>54400</v>
      </c>
      <c r="E152" s="209">
        <v>24116</v>
      </c>
      <c r="F152" s="209">
        <v>10134</v>
      </c>
      <c r="G152" s="209">
        <v>8698</v>
      </c>
      <c r="H152" s="209">
        <v>6050</v>
      </c>
      <c r="I152" s="209">
        <v>10635</v>
      </c>
      <c r="J152" s="209">
        <v>18398</v>
      </c>
      <c r="K152" s="209">
        <v>30986</v>
      </c>
      <c r="L152" s="209">
        <v>36852</v>
      </c>
      <c r="M152" s="209">
        <v>24076</v>
      </c>
      <c r="N152" s="211">
        <f t="shared" si="5"/>
        <v>344766</v>
      </c>
    </row>
    <row r="153" spans="1:14" ht="12.75" customHeight="1" thickBot="1" x14ac:dyDescent="0.25">
      <c r="A153" s="199"/>
      <c r="B153" s="210"/>
      <c r="C153" s="210"/>
      <c r="D153" s="210"/>
      <c r="E153" s="210"/>
      <c r="F153" s="210"/>
      <c r="G153" s="210"/>
      <c r="H153" s="210"/>
      <c r="I153" s="210"/>
      <c r="J153" s="210"/>
      <c r="K153" s="210"/>
      <c r="L153" s="210"/>
      <c r="M153" s="210"/>
      <c r="N153" s="212"/>
    </row>
    <row r="154" spans="1:14" ht="12.75" customHeight="1" x14ac:dyDescent="0.2">
      <c r="A154" s="198" t="s">
        <v>53</v>
      </c>
      <c r="B154" s="209">
        <v>10941</v>
      </c>
      <c r="C154" s="209">
        <v>7837</v>
      </c>
      <c r="D154" s="209">
        <v>10410</v>
      </c>
      <c r="E154" s="209">
        <v>10287</v>
      </c>
      <c r="F154" s="209">
        <v>13381</v>
      </c>
      <c r="G154" s="209">
        <v>14677</v>
      </c>
      <c r="H154" s="209">
        <v>13944</v>
      </c>
      <c r="I154" s="209">
        <v>14712</v>
      </c>
      <c r="J154" s="209">
        <v>10629</v>
      </c>
      <c r="K154" s="209">
        <v>10631</v>
      </c>
      <c r="L154" s="209">
        <v>4217</v>
      </c>
      <c r="M154" s="209">
        <v>5512</v>
      </c>
      <c r="N154" s="211">
        <f t="shared" si="5"/>
        <v>127178</v>
      </c>
    </row>
    <row r="155" spans="1:14" ht="12.75" customHeight="1" thickBot="1" x14ac:dyDescent="0.25">
      <c r="A155" s="199"/>
      <c r="B155" s="210"/>
      <c r="C155" s="210"/>
      <c r="D155" s="210"/>
      <c r="E155" s="210"/>
      <c r="F155" s="210"/>
      <c r="G155" s="210"/>
      <c r="H155" s="210"/>
      <c r="I155" s="210"/>
      <c r="J155" s="210"/>
      <c r="K155" s="210"/>
      <c r="L155" s="210"/>
      <c r="M155" s="210"/>
      <c r="N155" s="212"/>
    </row>
    <row r="156" spans="1:14" ht="12.75" customHeight="1" x14ac:dyDescent="0.2">
      <c r="A156" s="198" t="s">
        <v>67</v>
      </c>
      <c r="B156" s="209">
        <v>19505</v>
      </c>
      <c r="C156" s="209">
        <v>16813</v>
      </c>
      <c r="D156" s="209">
        <v>18060</v>
      </c>
      <c r="E156" s="209">
        <v>18254</v>
      </c>
      <c r="F156" s="209">
        <v>19801</v>
      </c>
      <c r="G156" s="209">
        <v>19866</v>
      </c>
      <c r="H156" s="209">
        <v>18356</v>
      </c>
      <c r="I156" s="209">
        <v>18636</v>
      </c>
      <c r="J156" s="209">
        <v>17496</v>
      </c>
      <c r="K156" s="209">
        <v>17633</v>
      </c>
      <c r="L156" s="209">
        <v>11199</v>
      </c>
      <c r="M156" s="209">
        <v>15182</v>
      </c>
      <c r="N156" s="211">
        <f t="shared" si="5"/>
        <v>210801</v>
      </c>
    </row>
    <row r="157" spans="1:14" ht="12.75" customHeight="1" thickBot="1" x14ac:dyDescent="0.25">
      <c r="A157" s="199"/>
      <c r="B157" s="210"/>
      <c r="C157" s="210"/>
      <c r="D157" s="210"/>
      <c r="E157" s="210"/>
      <c r="F157" s="210"/>
      <c r="G157" s="210"/>
      <c r="H157" s="210"/>
      <c r="I157" s="210"/>
      <c r="J157" s="210"/>
      <c r="K157" s="210"/>
      <c r="L157" s="210"/>
      <c r="M157" s="210"/>
      <c r="N157" s="212"/>
    </row>
    <row r="158" spans="1:14" ht="12.75" customHeight="1" x14ac:dyDescent="0.2">
      <c r="A158" s="198" t="s">
        <v>68</v>
      </c>
      <c r="B158" s="209">
        <v>17650</v>
      </c>
      <c r="C158" s="209">
        <v>20050</v>
      </c>
      <c r="D158" s="209">
        <v>31350</v>
      </c>
      <c r="E158" s="209">
        <v>36700</v>
      </c>
      <c r="F158" s="209">
        <v>36800</v>
      </c>
      <c r="G158" s="209">
        <v>37150</v>
      </c>
      <c r="H158" s="209">
        <v>44200</v>
      </c>
      <c r="I158" s="209">
        <v>35700</v>
      </c>
      <c r="J158" s="209">
        <v>15200</v>
      </c>
      <c r="K158" s="209">
        <v>22100</v>
      </c>
      <c r="L158" s="209">
        <v>28300</v>
      </c>
      <c r="M158" s="209">
        <v>21550</v>
      </c>
      <c r="N158" s="211">
        <f t="shared" si="5"/>
        <v>346750</v>
      </c>
    </row>
    <row r="159" spans="1:14" ht="12.75" customHeight="1" thickBot="1" x14ac:dyDescent="0.25">
      <c r="A159" s="199"/>
      <c r="B159" s="210"/>
      <c r="C159" s="210"/>
      <c r="D159" s="210"/>
      <c r="E159" s="210"/>
      <c r="F159" s="210"/>
      <c r="G159" s="210"/>
      <c r="H159" s="210"/>
      <c r="I159" s="210"/>
      <c r="J159" s="210"/>
      <c r="K159" s="210"/>
      <c r="L159" s="210"/>
      <c r="M159" s="210"/>
      <c r="N159" s="212"/>
    </row>
    <row r="160" spans="1:14" ht="12.75" customHeight="1" x14ac:dyDescent="0.2">
      <c r="A160" s="198" t="s">
        <v>69</v>
      </c>
      <c r="B160" s="209">
        <v>6640</v>
      </c>
      <c r="C160" s="209">
        <v>8324</v>
      </c>
      <c r="D160" s="209">
        <v>10734</v>
      </c>
      <c r="E160" s="209">
        <v>10738</v>
      </c>
      <c r="F160" s="209">
        <v>8650</v>
      </c>
      <c r="G160" s="209">
        <v>11770</v>
      </c>
      <c r="H160" s="209">
        <v>6854</v>
      </c>
      <c r="I160" s="209">
        <v>10790</v>
      </c>
      <c r="J160" s="209">
        <v>3306</v>
      </c>
      <c r="K160" s="209">
        <v>3975</v>
      </c>
      <c r="L160" s="209">
        <v>4182</v>
      </c>
      <c r="M160" s="209">
        <v>2604</v>
      </c>
      <c r="N160" s="211">
        <f t="shared" si="5"/>
        <v>88567</v>
      </c>
    </row>
    <row r="161" spans="1:14" ht="12.75" customHeight="1" thickBot="1" x14ac:dyDescent="0.25">
      <c r="A161" s="199"/>
      <c r="B161" s="210"/>
      <c r="C161" s="210"/>
      <c r="D161" s="210"/>
      <c r="E161" s="210"/>
      <c r="F161" s="210"/>
      <c r="G161" s="210"/>
      <c r="H161" s="210"/>
      <c r="I161" s="210"/>
      <c r="J161" s="210"/>
      <c r="K161" s="210"/>
      <c r="L161" s="210"/>
      <c r="M161" s="210"/>
      <c r="N161" s="212"/>
    </row>
    <row r="162" spans="1:14" ht="12.75" customHeight="1" x14ac:dyDescent="0.2">
      <c r="A162" s="198" t="s">
        <v>60</v>
      </c>
      <c r="B162" s="209">
        <v>4030</v>
      </c>
      <c r="C162" s="209">
        <v>8849</v>
      </c>
      <c r="D162" s="209">
        <v>5510</v>
      </c>
      <c r="E162" s="209">
        <v>8114</v>
      </c>
      <c r="F162" s="209">
        <v>6328</v>
      </c>
      <c r="G162" s="209">
        <v>3593</v>
      </c>
      <c r="H162" s="209">
        <v>2798</v>
      </c>
      <c r="I162" s="209">
        <v>5623</v>
      </c>
      <c r="J162" s="209">
        <v>4506</v>
      </c>
      <c r="K162" s="209">
        <v>4982</v>
      </c>
      <c r="L162" s="209">
        <v>4515</v>
      </c>
      <c r="M162" s="209">
        <v>2931</v>
      </c>
      <c r="N162" s="211">
        <f t="shared" si="5"/>
        <v>61779</v>
      </c>
    </row>
    <row r="163" spans="1:14" ht="12.75" customHeight="1" thickBot="1" x14ac:dyDescent="0.25">
      <c r="A163" s="199"/>
      <c r="B163" s="210"/>
      <c r="C163" s="210"/>
      <c r="D163" s="210"/>
      <c r="E163" s="210"/>
      <c r="F163" s="210"/>
      <c r="G163" s="210"/>
      <c r="H163" s="210"/>
      <c r="I163" s="210"/>
      <c r="J163" s="210"/>
      <c r="K163" s="210"/>
      <c r="L163" s="210"/>
      <c r="M163" s="210"/>
      <c r="N163" s="212"/>
    </row>
    <row r="164" spans="1:14" ht="12.75" customHeight="1" x14ac:dyDescent="0.2">
      <c r="A164" s="205" t="s">
        <v>13</v>
      </c>
      <c r="B164" s="194">
        <f t="shared" ref="B164:L164" si="6">SUM(B144:B162)</f>
        <v>253012</v>
      </c>
      <c r="C164" s="194">
        <f t="shared" si="6"/>
        <v>228828</v>
      </c>
      <c r="D164" s="194">
        <f t="shared" si="6"/>
        <v>295050</v>
      </c>
      <c r="E164" s="194">
        <f t="shared" si="6"/>
        <v>277003</v>
      </c>
      <c r="F164" s="194">
        <f t="shared" si="6"/>
        <v>290871</v>
      </c>
      <c r="G164" s="194">
        <f t="shared" si="6"/>
        <v>241871</v>
      </c>
      <c r="H164" s="194">
        <f t="shared" si="6"/>
        <v>222440</v>
      </c>
      <c r="I164" s="194">
        <f t="shared" si="6"/>
        <v>255452</v>
      </c>
      <c r="J164" s="194">
        <f t="shared" si="6"/>
        <v>196791</v>
      </c>
      <c r="K164" s="194">
        <f t="shared" si="6"/>
        <v>207063</v>
      </c>
      <c r="L164" s="194">
        <f t="shared" si="6"/>
        <v>191403</v>
      </c>
      <c r="M164" s="194">
        <f>SUM(M144:M162)</f>
        <v>195005</v>
      </c>
      <c r="N164" s="194">
        <f>SUM(B164:M164)</f>
        <v>2854789</v>
      </c>
    </row>
    <row r="165" spans="1:14" ht="12.75" customHeight="1" thickBot="1" x14ac:dyDescent="0.25">
      <c r="A165" s="206"/>
      <c r="B165" s="195"/>
      <c r="C165" s="195"/>
      <c r="D165" s="195"/>
      <c r="E165" s="195"/>
      <c r="F165" s="195"/>
      <c r="G165" s="195"/>
      <c r="H165" s="195"/>
      <c r="I165" s="195"/>
      <c r="J165" s="195"/>
      <c r="K165" s="195"/>
      <c r="L165" s="195"/>
      <c r="M165" s="195"/>
      <c r="N165" s="195"/>
    </row>
    <row r="169" spans="1:14" s="10" customFormat="1" ht="24.95" customHeight="1" x14ac:dyDescent="0.2">
      <c r="A169" s="204" t="s">
        <v>192</v>
      </c>
      <c r="B169" s="204"/>
      <c r="C169" s="204"/>
      <c r="D169" s="204"/>
      <c r="E169" s="204"/>
      <c r="F169" s="204"/>
      <c r="G169" s="204"/>
      <c r="H169" s="204"/>
      <c r="I169" s="204"/>
      <c r="J169" s="204"/>
      <c r="K169" s="204"/>
      <c r="L169" s="204"/>
      <c r="M169" s="204"/>
      <c r="N169" s="204"/>
    </row>
    <row r="170" spans="1:14" ht="12.75" customHeight="1" thickBot="1" x14ac:dyDescent="0.25">
      <c r="A170" s="20"/>
      <c r="F170" s="4"/>
    </row>
    <row r="171" spans="1:14" ht="12.75" customHeight="1" x14ac:dyDescent="0.2">
      <c r="A171" s="198"/>
      <c r="B171" s="198" t="s">
        <v>1</v>
      </c>
      <c r="C171" s="198" t="s">
        <v>2</v>
      </c>
      <c r="D171" s="198" t="s">
        <v>3</v>
      </c>
      <c r="E171" s="198" t="s">
        <v>4</v>
      </c>
      <c r="F171" s="198" t="s">
        <v>5</v>
      </c>
      <c r="G171" s="198" t="s">
        <v>6</v>
      </c>
      <c r="H171" s="198" t="s">
        <v>7</v>
      </c>
      <c r="I171" s="198" t="s">
        <v>8</v>
      </c>
      <c r="J171" s="198" t="s">
        <v>9</v>
      </c>
      <c r="K171" s="198" t="s">
        <v>10</v>
      </c>
      <c r="L171" s="198" t="s">
        <v>11</v>
      </c>
      <c r="M171" s="198" t="s">
        <v>12</v>
      </c>
      <c r="N171" s="196" t="s">
        <v>13</v>
      </c>
    </row>
    <row r="172" spans="1:14" ht="12.75" customHeight="1" thickBot="1" x14ac:dyDescent="0.25">
      <c r="A172" s="199"/>
      <c r="B172" s="199"/>
      <c r="C172" s="199"/>
      <c r="D172" s="199"/>
      <c r="E172" s="199"/>
      <c r="F172" s="199"/>
      <c r="G172" s="199"/>
      <c r="H172" s="199"/>
      <c r="I172" s="199"/>
      <c r="J172" s="199"/>
      <c r="K172" s="199"/>
      <c r="L172" s="199"/>
      <c r="M172" s="199"/>
      <c r="N172" s="197"/>
    </row>
    <row r="173" spans="1:14" ht="12.75" customHeight="1" x14ac:dyDescent="0.2">
      <c r="A173" s="198" t="s">
        <v>75</v>
      </c>
      <c r="B173" s="209">
        <v>40</v>
      </c>
      <c r="C173" s="209">
        <v>2364</v>
      </c>
      <c r="D173" s="209">
        <v>7073</v>
      </c>
      <c r="E173" s="209">
        <v>8084</v>
      </c>
      <c r="F173" s="209">
        <v>8311</v>
      </c>
      <c r="G173" s="209">
        <v>3617</v>
      </c>
      <c r="H173" s="209">
        <v>6399</v>
      </c>
      <c r="I173" s="209">
        <v>6366</v>
      </c>
      <c r="J173" s="209">
        <v>8004</v>
      </c>
      <c r="K173" s="209">
        <v>3507</v>
      </c>
      <c r="L173" s="209">
        <v>777</v>
      </c>
      <c r="M173" s="209"/>
      <c r="N173" s="211">
        <f>SUM(B173:M173)</f>
        <v>54542</v>
      </c>
    </row>
    <row r="174" spans="1:14" ht="12.75" customHeight="1" thickBot="1" x14ac:dyDescent="0.25">
      <c r="A174" s="199"/>
      <c r="B174" s="210"/>
      <c r="C174" s="210"/>
      <c r="D174" s="210"/>
      <c r="E174" s="210"/>
      <c r="F174" s="210"/>
      <c r="G174" s="210"/>
      <c r="H174" s="210"/>
      <c r="I174" s="210"/>
      <c r="J174" s="210"/>
      <c r="K174" s="210"/>
      <c r="L174" s="210"/>
      <c r="M174" s="210"/>
      <c r="N174" s="212"/>
    </row>
    <row r="175" spans="1:14" ht="12.75" customHeight="1" x14ac:dyDescent="0.2">
      <c r="A175" s="198" t="s">
        <v>76</v>
      </c>
      <c r="B175" s="209">
        <v>1539</v>
      </c>
      <c r="C175" s="209">
        <v>831</v>
      </c>
      <c r="D175" s="209">
        <v>810</v>
      </c>
      <c r="E175" s="209">
        <v>650</v>
      </c>
      <c r="F175" s="209">
        <v>600</v>
      </c>
      <c r="G175" s="209">
        <v>540</v>
      </c>
      <c r="H175" s="209"/>
      <c r="I175" s="209">
        <v>380</v>
      </c>
      <c r="J175" s="209">
        <v>340</v>
      </c>
      <c r="K175" s="209"/>
      <c r="L175" s="209"/>
      <c r="M175" s="209"/>
      <c r="N175" s="211">
        <f>SUM(B175:M175)</f>
        <v>5690</v>
      </c>
    </row>
    <row r="176" spans="1:14" ht="12.75" customHeight="1" thickBot="1" x14ac:dyDescent="0.25">
      <c r="A176" s="199"/>
      <c r="B176" s="210"/>
      <c r="C176" s="210"/>
      <c r="D176" s="210"/>
      <c r="E176" s="210"/>
      <c r="F176" s="210"/>
      <c r="G176" s="210"/>
      <c r="H176" s="210"/>
      <c r="I176" s="210"/>
      <c r="J176" s="210"/>
      <c r="K176" s="210"/>
      <c r="L176" s="210"/>
      <c r="M176" s="210"/>
      <c r="N176" s="212"/>
    </row>
    <row r="177" spans="1:14" ht="12.75" customHeight="1" x14ac:dyDescent="0.2">
      <c r="A177" s="198" t="s">
        <v>77</v>
      </c>
      <c r="B177" s="209">
        <v>19965</v>
      </c>
      <c r="C177" s="209">
        <v>11047</v>
      </c>
      <c r="D177" s="209">
        <v>8589</v>
      </c>
      <c r="E177" s="209">
        <v>5192</v>
      </c>
      <c r="F177" s="209">
        <v>5704</v>
      </c>
      <c r="G177" s="209">
        <v>10215</v>
      </c>
      <c r="H177" s="209">
        <v>4244</v>
      </c>
      <c r="I177" s="209">
        <v>6847</v>
      </c>
      <c r="J177" s="209">
        <v>5538</v>
      </c>
      <c r="K177" s="209">
        <v>10127</v>
      </c>
      <c r="L177" s="209">
        <v>2460</v>
      </c>
      <c r="M177" s="209">
        <v>3152</v>
      </c>
      <c r="N177" s="211">
        <f>SUM(B177:M177)</f>
        <v>93080</v>
      </c>
    </row>
    <row r="178" spans="1:14" ht="12.75" customHeight="1" thickBot="1" x14ac:dyDescent="0.25">
      <c r="A178" s="199"/>
      <c r="B178" s="210"/>
      <c r="C178" s="210"/>
      <c r="D178" s="210"/>
      <c r="E178" s="210"/>
      <c r="F178" s="210"/>
      <c r="G178" s="210"/>
      <c r="H178" s="210"/>
      <c r="I178" s="210"/>
      <c r="J178" s="210"/>
      <c r="K178" s="210"/>
      <c r="L178" s="210"/>
      <c r="M178" s="210"/>
      <c r="N178" s="212"/>
    </row>
    <row r="179" spans="1:14" ht="12.75" customHeight="1" x14ac:dyDescent="0.2">
      <c r="A179" s="198" t="s">
        <v>78</v>
      </c>
      <c r="B179" s="209">
        <v>12222</v>
      </c>
      <c r="C179" s="209">
        <v>8383</v>
      </c>
      <c r="D179" s="209">
        <v>11767</v>
      </c>
      <c r="E179" s="209">
        <v>9494</v>
      </c>
      <c r="F179" s="209">
        <v>11590</v>
      </c>
      <c r="G179" s="209">
        <v>9632</v>
      </c>
      <c r="H179" s="209">
        <v>10123</v>
      </c>
      <c r="I179" s="209">
        <v>9832</v>
      </c>
      <c r="J179" s="209">
        <v>8270</v>
      </c>
      <c r="K179" s="209">
        <v>11968</v>
      </c>
      <c r="L179" s="209">
        <v>16215</v>
      </c>
      <c r="M179" s="209">
        <v>12612</v>
      </c>
      <c r="N179" s="211">
        <f>SUM(B179:M179)</f>
        <v>132108</v>
      </c>
    </row>
    <row r="180" spans="1:14" ht="12.75" customHeight="1" thickBot="1" x14ac:dyDescent="0.25">
      <c r="A180" s="199"/>
      <c r="B180" s="210"/>
      <c r="C180" s="210"/>
      <c r="D180" s="210"/>
      <c r="E180" s="210"/>
      <c r="F180" s="210"/>
      <c r="G180" s="210"/>
      <c r="H180" s="210"/>
      <c r="I180" s="210"/>
      <c r="J180" s="210"/>
      <c r="K180" s="210"/>
      <c r="L180" s="210"/>
      <c r="M180" s="210"/>
      <c r="N180" s="212"/>
    </row>
    <row r="181" spans="1:14" ht="12.75" customHeight="1" x14ac:dyDescent="0.2">
      <c r="A181" s="198" t="s">
        <v>114</v>
      </c>
      <c r="B181" s="209">
        <v>5246</v>
      </c>
      <c r="C181" s="209">
        <v>4042</v>
      </c>
      <c r="D181" s="209">
        <v>1140</v>
      </c>
      <c r="E181" s="209">
        <v>2196</v>
      </c>
      <c r="F181" s="209">
        <v>1200</v>
      </c>
      <c r="G181" s="209">
        <v>1945</v>
      </c>
      <c r="H181" s="209">
        <v>1225</v>
      </c>
      <c r="I181" s="209">
        <v>5966</v>
      </c>
      <c r="J181" s="209">
        <v>6564</v>
      </c>
      <c r="K181" s="209">
        <v>4183</v>
      </c>
      <c r="L181" s="209">
        <v>4297</v>
      </c>
      <c r="M181" s="209"/>
      <c r="N181" s="211">
        <f>SUM(B181:M181)</f>
        <v>38004</v>
      </c>
    </row>
    <row r="182" spans="1:14" ht="12.75" customHeight="1" thickBot="1" x14ac:dyDescent="0.25">
      <c r="A182" s="199"/>
      <c r="B182" s="210"/>
      <c r="C182" s="210"/>
      <c r="D182" s="210"/>
      <c r="E182" s="210"/>
      <c r="F182" s="210"/>
      <c r="G182" s="210"/>
      <c r="H182" s="210"/>
      <c r="I182" s="210"/>
      <c r="J182" s="210"/>
      <c r="K182" s="210"/>
      <c r="L182" s="210"/>
      <c r="M182" s="210"/>
      <c r="N182" s="212"/>
    </row>
    <row r="183" spans="1:14" ht="12.75" customHeight="1" x14ac:dyDescent="0.2">
      <c r="A183" s="198" t="s">
        <v>107</v>
      </c>
      <c r="B183" s="209"/>
      <c r="C183" s="209"/>
      <c r="D183" s="209">
        <v>741</v>
      </c>
      <c r="E183" s="209">
        <v>21214</v>
      </c>
      <c r="F183" s="209">
        <v>19359</v>
      </c>
      <c r="G183" s="209">
        <v>12398</v>
      </c>
      <c r="H183" s="209">
        <v>5347</v>
      </c>
      <c r="I183" s="209">
        <v>6160</v>
      </c>
      <c r="J183" s="209"/>
      <c r="K183" s="209"/>
      <c r="L183" s="209"/>
      <c r="M183" s="209"/>
      <c r="N183" s="211">
        <f>SUM(B183:M183)</f>
        <v>65219</v>
      </c>
    </row>
    <row r="184" spans="1:14" ht="12.75" customHeight="1" thickBot="1" x14ac:dyDescent="0.25">
      <c r="A184" s="199"/>
      <c r="B184" s="210"/>
      <c r="C184" s="210"/>
      <c r="D184" s="210"/>
      <c r="E184" s="210"/>
      <c r="F184" s="210"/>
      <c r="G184" s="210"/>
      <c r="H184" s="210"/>
      <c r="I184" s="210"/>
      <c r="J184" s="210"/>
      <c r="K184" s="210"/>
      <c r="L184" s="210"/>
      <c r="M184" s="210"/>
      <c r="N184" s="212"/>
    </row>
    <row r="185" spans="1:14" ht="12.75" customHeight="1" x14ac:dyDescent="0.2">
      <c r="A185" s="198" t="s">
        <v>79</v>
      </c>
      <c r="B185" s="209"/>
      <c r="C185" s="209"/>
      <c r="D185" s="209"/>
      <c r="E185" s="209"/>
      <c r="F185" s="209"/>
      <c r="G185" s="209"/>
      <c r="H185" s="209"/>
      <c r="I185" s="209"/>
      <c r="J185" s="209"/>
      <c r="K185" s="209"/>
      <c r="L185" s="209"/>
      <c r="M185" s="209"/>
      <c r="N185" s="211">
        <f>SUM(B185:M185)</f>
        <v>0</v>
      </c>
    </row>
    <row r="186" spans="1:14" ht="12.75" customHeight="1" thickBot="1" x14ac:dyDescent="0.25">
      <c r="A186" s="199"/>
      <c r="B186" s="210"/>
      <c r="C186" s="210"/>
      <c r="D186" s="210"/>
      <c r="E186" s="210"/>
      <c r="F186" s="210"/>
      <c r="G186" s="210"/>
      <c r="H186" s="210"/>
      <c r="I186" s="210"/>
      <c r="J186" s="210"/>
      <c r="K186" s="210"/>
      <c r="L186" s="210"/>
      <c r="M186" s="210"/>
      <c r="N186" s="212"/>
    </row>
    <row r="187" spans="1:14" ht="12.75" customHeight="1" x14ac:dyDescent="0.2">
      <c r="A187" s="198" t="s">
        <v>53</v>
      </c>
      <c r="B187" s="209">
        <v>10884</v>
      </c>
      <c r="C187" s="209">
        <v>8451</v>
      </c>
      <c r="D187" s="209">
        <v>13296</v>
      </c>
      <c r="E187" s="209">
        <v>13408</v>
      </c>
      <c r="F187" s="209">
        <v>13551</v>
      </c>
      <c r="G187" s="209">
        <v>14073</v>
      </c>
      <c r="H187" s="209">
        <v>11458</v>
      </c>
      <c r="I187" s="209">
        <v>10301</v>
      </c>
      <c r="J187" s="209">
        <v>5315</v>
      </c>
      <c r="K187" s="209">
        <v>7352</v>
      </c>
      <c r="L187" s="209">
        <v>7430</v>
      </c>
      <c r="M187" s="209">
        <v>11251</v>
      </c>
      <c r="N187" s="211"/>
    </row>
    <row r="188" spans="1:14" ht="12.75" customHeight="1" thickBot="1" x14ac:dyDescent="0.25">
      <c r="A188" s="199"/>
      <c r="B188" s="210"/>
      <c r="C188" s="210"/>
      <c r="D188" s="210"/>
      <c r="E188" s="210"/>
      <c r="F188" s="210"/>
      <c r="G188" s="210"/>
      <c r="H188" s="210"/>
      <c r="I188" s="210"/>
      <c r="J188" s="210"/>
      <c r="K188" s="210"/>
      <c r="L188" s="210"/>
      <c r="M188" s="210"/>
      <c r="N188" s="212"/>
    </row>
    <row r="189" spans="1:14" ht="12.75" customHeight="1" x14ac:dyDescent="0.2">
      <c r="A189" s="198" t="s">
        <v>69</v>
      </c>
      <c r="B189" s="209"/>
      <c r="C189" s="209"/>
      <c r="D189" s="209"/>
      <c r="E189" s="209"/>
      <c r="F189" s="209">
        <v>17482</v>
      </c>
      <c r="G189" s="209">
        <v>22351</v>
      </c>
      <c r="H189" s="209">
        <v>18723</v>
      </c>
      <c r="I189" s="209">
        <v>4555</v>
      </c>
      <c r="J189" s="209">
        <v>3880</v>
      </c>
      <c r="K189" s="209">
        <v>7609</v>
      </c>
      <c r="L189" s="209">
        <v>8057</v>
      </c>
      <c r="M189" s="209">
        <v>1555</v>
      </c>
      <c r="N189" s="211"/>
    </row>
    <row r="190" spans="1:14" ht="12.75" customHeight="1" thickBot="1" x14ac:dyDescent="0.25">
      <c r="A190" s="199"/>
      <c r="B190" s="210"/>
      <c r="C190" s="210"/>
      <c r="D190" s="210"/>
      <c r="E190" s="210"/>
      <c r="F190" s="210"/>
      <c r="G190" s="210"/>
      <c r="H190" s="210"/>
      <c r="I190" s="210"/>
      <c r="J190" s="210"/>
      <c r="K190" s="210"/>
      <c r="L190" s="210"/>
      <c r="M190" s="210"/>
      <c r="N190" s="212"/>
    </row>
    <row r="191" spans="1:14" ht="12.75" customHeight="1" x14ac:dyDescent="0.2">
      <c r="A191" s="198" t="s">
        <v>60</v>
      </c>
      <c r="B191" s="209">
        <v>11369</v>
      </c>
      <c r="C191" s="209">
        <v>4253</v>
      </c>
      <c r="D191" s="209">
        <v>8596</v>
      </c>
      <c r="E191" s="209">
        <v>9895</v>
      </c>
      <c r="F191" s="209">
        <v>1680</v>
      </c>
      <c r="G191" s="209">
        <v>5543</v>
      </c>
      <c r="H191" s="209">
        <v>3192</v>
      </c>
      <c r="I191" s="209">
        <v>2642</v>
      </c>
      <c r="J191" s="209">
        <v>961</v>
      </c>
      <c r="K191" s="209">
        <v>3253</v>
      </c>
      <c r="L191" s="209">
        <v>4598</v>
      </c>
      <c r="M191" s="209">
        <v>1704</v>
      </c>
      <c r="N191" s="211">
        <f>SUM(B191:M191)</f>
        <v>57686</v>
      </c>
    </row>
    <row r="192" spans="1:14" ht="12.75" customHeight="1" thickBot="1" x14ac:dyDescent="0.25">
      <c r="A192" s="199"/>
      <c r="B192" s="210"/>
      <c r="C192" s="210"/>
      <c r="D192" s="210"/>
      <c r="E192" s="210"/>
      <c r="F192" s="210"/>
      <c r="G192" s="210"/>
      <c r="H192" s="210"/>
      <c r="I192" s="210"/>
      <c r="J192" s="210"/>
      <c r="K192" s="210"/>
      <c r="L192" s="210"/>
      <c r="M192" s="210"/>
      <c r="N192" s="212"/>
    </row>
    <row r="193" spans="1:14" ht="12.75" customHeight="1" x14ac:dyDescent="0.2">
      <c r="A193" s="205" t="s">
        <v>13</v>
      </c>
      <c r="B193" s="194">
        <f t="shared" ref="B193:M193" si="7">SUM(B173:B191)</f>
        <v>61265</v>
      </c>
      <c r="C193" s="194">
        <f t="shared" si="7"/>
        <v>39371</v>
      </c>
      <c r="D193" s="194">
        <f t="shared" si="7"/>
        <v>52012</v>
      </c>
      <c r="E193" s="194">
        <f t="shared" si="7"/>
        <v>70133</v>
      </c>
      <c r="F193" s="194">
        <f t="shared" si="7"/>
        <v>79477</v>
      </c>
      <c r="G193" s="194">
        <f t="shared" si="7"/>
        <v>80314</v>
      </c>
      <c r="H193" s="194">
        <f t="shared" si="7"/>
        <v>60711</v>
      </c>
      <c r="I193" s="194">
        <f t="shared" si="7"/>
        <v>53049</v>
      </c>
      <c r="J193" s="194">
        <f t="shared" si="7"/>
        <v>38872</v>
      </c>
      <c r="K193" s="194">
        <f t="shared" si="7"/>
        <v>47999</v>
      </c>
      <c r="L193" s="194">
        <f t="shared" si="7"/>
        <v>43834</v>
      </c>
      <c r="M193" s="194">
        <f t="shared" si="7"/>
        <v>30274</v>
      </c>
      <c r="N193" s="194">
        <f>SUM(B193:M193)</f>
        <v>657311</v>
      </c>
    </row>
    <row r="194" spans="1:14" ht="12.75" customHeight="1" thickBot="1" x14ac:dyDescent="0.25">
      <c r="A194" s="206"/>
      <c r="B194" s="195"/>
      <c r="C194" s="195"/>
      <c r="D194" s="195"/>
      <c r="E194" s="195"/>
      <c r="F194" s="195"/>
      <c r="G194" s="195"/>
      <c r="H194" s="195"/>
      <c r="I194" s="195"/>
      <c r="J194" s="195"/>
      <c r="K194" s="195"/>
      <c r="L194" s="195"/>
      <c r="M194" s="195"/>
      <c r="N194" s="195"/>
    </row>
    <row r="196" spans="1:14" ht="12.75" customHeight="1" x14ac:dyDescent="0.2">
      <c r="C196" s="5"/>
    </row>
    <row r="198" spans="1:14" s="10" customFormat="1" ht="24.95" customHeight="1" x14ac:dyDescent="0.2">
      <c r="A198" s="204" t="s">
        <v>193</v>
      </c>
      <c r="B198" s="204"/>
      <c r="C198" s="204"/>
      <c r="D198" s="204"/>
      <c r="E198" s="204"/>
      <c r="F198" s="204"/>
      <c r="G198" s="204"/>
      <c r="H198" s="204"/>
      <c r="I198" s="204"/>
      <c r="J198" s="204"/>
      <c r="K198" s="204"/>
      <c r="L198" s="204"/>
      <c r="M198" s="204"/>
      <c r="N198" s="204"/>
    </row>
    <row r="199" spans="1:14" ht="12.75" customHeight="1" thickBot="1" x14ac:dyDescent="0.25"/>
    <row r="200" spans="1:14" ht="12.75" customHeight="1" x14ac:dyDescent="0.2">
      <c r="A200" s="198"/>
      <c r="B200" s="198" t="s">
        <v>1</v>
      </c>
      <c r="C200" s="198" t="s">
        <v>2</v>
      </c>
      <c r="D200" s="198" t="s">
        <v>3</v>
      </c>
      <c r="E200" s="198" t="s">
        <v>4</v>
      </c>
      <c r="F200" s="198" t="s">
        <v>5</v>
      </c>
      <c r="G200" s="198" t="s">
        <v>6</v>
      </c>
      <c r="H200" s="198" t="s">
        <v>7</v>
      </c>
      <c r="I200" s="198" t="s">
        <v>8</v>
      </c>
      <c r="J200" s="198" t="s">
        <v>9</v>
      </c>
      <c r="K200" s="198" t="s">
        <v>10</v>
      </c>
      <c r="L200" s="198" t="s">
        <v>11</v>
      </c>
      <c r="M200" s="198" t="s">
        <v>12</v>
      </c>
      <c r="N200" s="196" t="s">
        <v>13</v>
      </c>
    </row>
    <row r="201" spans="1:14" ht="12.75" customHeight="1" thickBot="1" x14ac:dyDescent="0.25">
      <c r="A201" s="199"/>
      <c r="B201" s="199"/>
      <c r="C201" s="199"/>
      <c r="D201" s="199"/>
      <c r="E201" s="199"/>
      <c r="F201" s="199"/>
      <c r="G201" s="199"/>
      <c r="H201" s="199"/>
      <c r="I201" s="199"/>
      <c r="J201" s="199"/>
      <c r="K201" s="199"/>
      <c r="L201" s="199"/>
      <c r="M201" s="199"/>
      <c r="N201" s="197"/>
    </row>
    <row r="202" spans="1:14" ht="12.75" customHeight="1" x14ac:dyDescent="0.2">
      <c r="A202" s="198" t="s">
        <v>33</v>
      </c>
      <c r="B202" s="209">
        <v>14113</v>
      </c>
      <c r="C202" s="209">
        <v>10682</v>
      </c>
      <c r="D202" s="209">
        <v>12138</v>
      </c>
      <c r="E202" s="209">
        <v>9240</v>
      </c>
      <c r="F202" s="209">
        <v>7735</v>
      </c>
      <c r="G202" s="209">
        <v>14043</v>
      </c>
      <c r="H202" s="209">
        <v>13873</v>
      </c>
      <c r="I202" s="209">
        <v>14167</v>
      </c>
      <c r="J202" s="209">
        <v>15601</v>
      </c>
      <c r="K202" s="209">
        <v>20381</v>
      </c>
      <c r="L202" s="209">
        <v>19519</v>
      </c>
      <c r="M202" s="209">
        <v>12103</v>
      </c>
      <c r="N202" s="211">
        <f t="shared" ref="N202:N216" si="8">SUM(B202:M202)</f>
        <v>163595</v>
      </c>
    </row>
    <row r="203" spans="1:14" ht="12.75" customHeight="1" thickBot="1" x14ac:dyDescent="0.25">
      <c r="A203" s="199"/>
      <c r="B203" s="210"/>
      <c r="C203" s="210"/>
      <c r="D203" s="210"/>
      <c r="E203" s="210"/>
      <c r="F203" s="210"/>
      <c r="G203" s="210"/>
      <c r="H203" s="210"/>
      <c r="I203" s="210"/>
      <c r="J203" s="210"/>
      <c r="K203" s="210"/>
      <c r="L203" s="210"/>
      <c r="M203" s="210"/>
      <c r="N203" s="212"/>
    </row>
    <row r="204" spans="1:14" ht="12.75" customHeight="1" x14ac:dyDescent="0.2">
      <c r="A204" s="198" t="s">
        <v>82</v>
      </c>
      <c r="B204" s="209">
        <v>51968</v>
      </c>
      <c r="C204" s="209">
        <v>23114</v>
      </c>
      <c r="D204" s="209">
        <v>38313</v>
      </c>
      <c r="E204" s="209">
        <v>70370</v>
      </c>
      <c r="F204" s="209">
        <v>70021</v>
      </c>
      <c r="G204" s="209">
        <v>67890</v>
      </c>
      <c r="H204" s="209">
        <v>63127</v>
      </c>
      <c r="I204" s="209">
        <v>63761</v>
      </c>
      <c r="J204" s="209">
        <v>60461</v>
      </c>
      <c r="K204" s="209">
        <v>51597</v>
      </c>
      <c r="L204" s="209">
        <v>61771</v>
      </c>
      <c r="M204" s="209">
        <v>40119</v>
      </c>
      <c r="N204" s="211">
        <f>SUM(B204:M204)</f>
        <v>662512</v>
      </c>
    </row>
    <row r="205" spans="1:14" ht="12.75" customHeight="1" thickBot="1" x14ac:dyDescent="0.25">
      <c r="A205" s="199"/>
      <c r="B205" s="210"/>
      <c r="C205" s="210"/>
      <c r="D205" s="210"/>
      <c r="E205" s="210"/>
      <c r="F205" s="210"/>
      <c r="G205" s="210"/>
      <c r="H205" s="210"/>
      <c r="I205" s="210"/>
      <c r="J205" s="210"/>
      <c r="K205" s="210"/>
      <c r="L205" s="210"/>
      <c r="M205" s="210"/>
      <c r="N205" s="212"/>
    </row>
    <row r="206" spans="1:14" ht="12.75" customHeight="1" x14ac:dyDescent="0.2">
      <c r="A206" s="198" t="s">
        <v>83</v>
      </c>
      <c r="B206" s="209">
        <v>5400</v>
      </c>
      <c r="C206" s="209">
        <v>3780</v>
      </c>
      <c r="D206" s="209">
        <v>5790</v>
      </c>
      <c r="E206" s="209">
        <v>3780</v>
      </c>
      <c r="F206" s="209">
        <v>4320</v>
      </c>
      <c r="G206" s="209">
        <v>5940</v>
      </c>
      <c r="H206" s="209">
        <v>3870</v>
      </c>
      <c r="I206" s="209">
        <v>7560</v>
      </c>
      <c r="J206" s="209">
        <v>2160</v>
      </c>
      <c r="K206" s="209">
        <v>5400</v>
      </c>
      <c r="L206" s="209">
        <v>5400</v>
      </c>
      <c r="M206" s="209">
        <v>4320</v>
      </c>
      <c r="N206" s="211">
        <f t="shared" si="8"/>
        <v>57720</v>
      </c>
    </row>
    <row r="207" spans="1:14" ht="12.75" customHeight="1" thickBot="1" x14ac:dyDescent="0.25">
      <c r="A207" s="199"/>
      <c r="B207" s="210"/>
      <c r="C207" s="210"/>
      <c r="D207" s="210"/>
      <c r="E207" s="210"/>
      <c r="F207" s="210"/>
      <c r="G207" s="210"/>
      <c r="H207" s="210"/>
      <c r="I207" s="210"/>
      <c r="J207" s="210"/>
      <c r="K207" s="210"/>
      <c r="L207" s="210"/>
      <c r="M207" s="210"/>
      <c r="N207" s="212"/>
    </row>
    <row r="208" spans="1:14" ht="12.75" customHeight="1" x14ac:dyDescent="0.2">
      <c r="A208" s="198" t="s">
        <v>44</v>
      </c>
      <c r="B208" s="209">
        <v>5845</v>
      </c>
      <c r="C208" s="209">
        <v>2982</v>
      </c>
      <c r="D208" s="209">
        <v>2115</v>
      </c>
      <c r="E208" s="209">
        <v>1535</v>
      </c>
      <c r="F208" s="209">
        <v>2090</v>
      </c>
      <c r="G208" s="209">
        <v>2435</v>
      </c>
      <c r="H208" s="209">
        <v>1340</v>
      </c>
      <c r="I208" s="209">
        <v>705</v>
      </c>
      <c r="J208" s="209">
        <v>330</v>
      </c>
      <c r="K208" s="209">
        <v>550</v>
      </c>
      <c r="L208" s="209">
        <v>330</v>
      </c>
      <c r="M208" s="209">
        <v>300</v>
      </c>
      <c r="N208" s="211">
        <f t="shared" si="8"/>
        <v>20557</v>
      </c>
    </row>
    <row r="209" spans="1:14" ht="12.75" customHeight="1" thickBot="1" x14ac:dyDescent="0.25">
      <c r="A209" s="199"/>
      <c r="B209" s="210"/>
      <c r="C209" s="210"/>
      <c r="D209" s="210"/>
      <c r="E209" s="210"/>
      <c r="F209" s="210"/>
      <c r="G209" s="210"/>
      <c r="H209" s="210"/>
      <c r="I209" s="210"/>
      <c r="J209" s="210"/>
      <c r="K209" s="210"/>
      <c r="L209" s="210"/>
      <c r="M209" s="210"/>
      <c r="N209" s="212"/>
    </row>
    <row r="210" spans="1:14" ht="12.75" customHeight="1" x14ac:dyDescent="0.2">
      <c r="A210" s="198" t="s">
        <v>84</v>
      </c>
      <c r="B210" s="209">
        <v>6474</v>
      </c>
      <c r="C210" s="209">
        <v>4392</v>
      </c>
      <c r="D210" s="209">
        <v>5831</v>
      </c>
      <c r="E210" s="209">
        <v>7762</v>
      </c>
      <c r="F210" s="209">
        <v>9082</v>
      </c>
      <c r="G210" s="209">
        <v>8971</v>
      </c>
      <c r="H210" s="209">
        <v>5428</v>
      </c>
      <c r="I210" s="209">
        <v>7272</v>
      </c>
      <c r="J210" s="209">
        <v>6424</v>
      </c>
      <c r="K210" s="209">
        <v>7593</v>
      </c>
      <c r="L210" s="209">
        <v>5065</v>
      </c>
      <c r="M210" s="209">
        <v>3703</v>
      </c>
      <c r="N210" s="211">
        <f t="shared" si="8"/>
        <v>77997</v>
      </c>
    </row>
    <row r="211" spans="1:14" ht="12.75" customHeight="1" thickBot="1" x14ac:dyDescent="0.25">
      <c r="A211" s="199"/>
      <c r="B211" s="210"/>
      <c r="C211" s="210"/>
      <c r="D211" s="210"/>
      <c r="E211" s="210"/>
      <c r="F211" s="210"/>
      <c r="G211" s="210"/>
      <c r="H211" s="210"/>
      <c r="I211" s="210"/>
      <c r="J211" s="210"/>
      <c r="K211" s="210"/>
      <c r="L211" s="210"/>
      <c r="M211" s="210"/>
      <c r="N211" s="212"/>
    </row>
    <row r="212" spans="1:14" ht="12.75" customHeight="1" x14ac:dyDescent="0.2">
      <c r="A212" s="198" t="s">
        <v>85</v>
      </c>
      <c r="B212" s="209">
        <v>8040</v>
      </c>
      <c r="C212" s="209">
        <v>10760</v>
      </c>
      <c r="D212" s="209">
        <v>7595</v>
      </c>
      <c r="E212" s="209">
        <v>6480</v>
      </c>
      <c r="F212" s="209">
        <v>8110</v>
      </c>
      <c r="G212" s="209">
        <v>5850</v>
      </c>
      <c r="H212" s="209">
        <v>5940</v>
      </c>
      <c r="I212" s="209">
        <v>6990</v>
      </c>
      <c r="J212" s="209">
        <v>5400</v>
      </c>
      <c r="K212" s="209">
        <v>2160</v>
      </c>
      <c r="L212" s="209">
        <v>1080</v>
      </c>
      <c r="M212" s="209">
        <v>4860</v>
      </c>
      <c r="N212" s="211">
        <f t="shared" si="8"/>
        <v>73265</v>
      </c>
    </row>
    <row r="213" spans="1:14" ht="12.75" customHeight="1" thickBot="1" x14ac:dyDescent="0.25">
      <c r="A213" s="199"/>
      <c r="B213" s="210"/>
      <c r="C213" s="210"/>
      <c r="D213" s="210"/>
      <c r="E213" s="210"/>
      <c r="F213" s="210"/>
      <c r="G213" s="210"/>
      <c r="H213" s="210"/>
      <c r="I213" s="210"/>
      <c r="J213" s="210"/>
      <c r="K213" s="210"/>
      <c r="L213" s="210"/>
      <c r="M213" s="210"/>
      <c r="N213" s="212"/>
    </row>
    <row r="214" spans="1:14" ht="12.75" customHeight="1" x14ac:dyDescent="0.2">
      <c r="A214" s="198" t="s">
        <v>88</v>
      </c>
      <c r="B214" s="209"/>
      <c r="C214" s="209"/>
      <c r="D214" s="209"/>
      <c r="E214" s="209"/>
      <c r="F214" s="209"/>
      <c r="G214" s="209">
        <v>960</v>
      </c>
      <c r="H214" s="209">
        <v>7881</v>
      </c>
      <c r="I214" s="209">
        <v>8463</v>
      </c>
      <c r="J214" s="209">
        <v>9048</v>
      </c>
      <c r="K214" s="209">
        <v>5187</v>
      </c>
      <c r="L214" s="209">
        <v>5494</v>
      </c>
      <c r="M214" s="209">
        <v>4162</v>
      </c>
      <c r="N214" s="211">
        <f t="shared" si="8"/>
        <v>41195</v>
      </c>
    </row>
    <row r="215" spans="1:14" ht="12.75" customHeight="1" thickBot="1" x14ac:dyDescent="0.25">
      <c r="A215" s="199"/>
      <c r="B215" s="210"/>
      <c r="C215" s="210"/>
      <c r="D215" s="210"/>
      <c r="E215" s="210"/>
      <c r="F215" s="210"/>
      <c r="G215" s="210"/>
      <c r="H215" s="210"/>
      <c r="I215" s="210"/>
      <c r="J215" s="210"/>
      <c r="K215" s="210"/>
      <c r="L215" s="210"/>
      <c r="M215" s="210"/>
      <c r="N215" s="212"/>
    </row>
    <row r="216" spans="1:14" ht="12.75" customHeight="1" x14ac:dyDescent="0.2">
      <c r="A216" s="198" t="s">
        <v>86</v>
      </c>
      <c r="B216" s="209"/>
      <c r="C216" s="209"/>
      <c r="D216" s="209"/>
      <c r="E216" s="209"/>
      <c r="F216" s="209"/>
      <c r="G216" s="209"/>
      <c r="H216" s="209"/>
      <c r="I216" s="209"/>
      <c r="J216" s="209"/>
      <c r="K216" s="209"/>
      <c r="L216" s="209"/>
      <c r="M216" s="209"/>
      <c r="N216" s="211">
        <f t="shared" si="8"/>
        <v>0</v>
      </c>
    </row>
    <row r="217" spans="1:14" ht="12.75" customHeight="1" thickBot="1" x14ac:dyDescent="0.25">
      <c r="A217" s="199"/>
      <c r="B217" s="210"/>
      <c r="C217" s="210"/>
      <c r="D217" s="210"/>
      <c r="E217" s="210"/>
      <c r="F217" s="210"/>
      <c r="G217" s="210"/>
      <c r="H217" s="210"/>
      <c r="I217" s="210"/>
      <c r="J217" s="210"/>
      <c r="K217" s="210"/>
      <c r="L217" s="210"/>
      <c r="M217" s="210"/>
      <c r="N217" s="212"/>
    </row>
    <row r="218" spans="1:14" ht="12.75" customHeight="1" x14ac:dyDescent="0.2">
      <c r="A218" s="198" t="s">
        <v>89</v>
      </c>
      <c r="B218" s="209">
        <v>3485</v>
      </c>
      <c r="C218" s="209">
        <v>4971</v>
      </c>
      <c r="D218" s="209">
        <v>4102</v>
      </c>
      <c r="E218" s="209">
        <v>3374</v>
      </c>
      <c r="F218" s="209">
        <v>5135</v>
      </c>
      <c r="G218" s="209">
        <v>4274</v>
      </c>
      <c r="H218" s="209">
        <v>4785</v>
      </c>
      <c r="I218" s="209">
        <v>1128</v>
      </c>
      <c r="J218" s="209">
        <v>1225</v>
      </c>
      <c r="K218" s="209">
        <v>1271</v>
      </c>
      <c r="L218" s="209">
        <v>5775</v>
      </c>
      <c r="M218" s="209">
        <v>1858</v>
      </c>
      <c r="N218" s="211">
        <f>SUM(B218:M218)</f>
        <v>41383</v>
      </c>
    </row>
    <row r="219" spans="1:14" ht="12.75" customHeight="1" thickBot="1" x14ac:dyDescent="0.25">
      <c r="A219" s="199"/>
      <c r="B219" s="210"/>
      <c r="C219" s="210"/>
      <c r="D219" s="210"/>
      <c r="E219" s="210"/>
      <c r="F219" s="210"/>
      <c r="G219" s="210"/>
      <c r="H219" s="210"/>
      <c r="I219" s="210"/>
      <c r="J219" s="210"/>
      <c r="K219" s="210"/>
      <c r="L219" s="210"/>
      <c r="M219" s="210"/>
      <c r="N219" s="212"/>
    </row>
    <row r="220" spans="1:14" ht="12.75" customHeight="1" x14ac:dyDescent="0.2">
      <c r="A220" s="198" t="s">
        <v>94</v>
      </c>
      <c r="B220" s="209">
        <v>90</v>
      </c>
      <c r="C220" s="209">
        <v>90</v>
      </c>
      <c r="D220" s="209">
        <v>60</v>
      </c>
      <c r="E220" s="209">
        <v>30</v>
      </c>
      <c r="F220" s="209"/>
      <c r="G220" s="209"/>
      <c r="H220" s="209"/>
      <c r="I220" s="209"/>
      <c r="J220" s="209"/>
      <c r="K220" s="209"/>
      <c r="L220" s="209"/>
      <c r="M220" s="209"/>
      <c r="N220" s="211">
        <f>SUM(B220:M220)</f>
        <v>270</v>
      </c>
    </row>
    <row r="221" spans="1:14" ht="12.75" customHeight="1" thickBot="1" x14ac:dyDescent="0.25">
      <c r="A221" s="199"/>
      <c r="B221" s="210"/>
      <c r="C221" s="210"/>
      <c r="D221" s="210"/>
      <c r="E221" s="210"/>
      <c r="F221" s="210"/>
      <c r="G221" s="210"/>
      <c r="H221" s="210"/>
      <c r="I221" s="210"/>
      <c r="J221" s="210"/>
      <c r="K221" s="210"/>
      <c r="L221" s="210"/>
      <c r="M221" s="210"/>
      <c r="N221" s="212"/>
    </row>
    <row r="222" spans="1:14" ht="12.75" customHeight="1" x14ac:dyDescent="0.2">
      <c r="A222" s="205" t="s">
        <v>13</v>
      </c>
      <c r="B222" s="194">
        <f t="shared" ref="B222:M222" si="9">SUM(B202:B220)</f>
        <v>95415</v>
      </c>
      <c r="C222" s="194">
        <f t="shared" si="9"/>
        <v>60771</v>
      </c>
      <c r="D222" s="194">
        <f t="shared" si="9"/>
        <v>75944</v>
      </c>
      <c r="E222" s="194">
        <f t="shared" si="9"/>
        <v>102571</v>
      </c>
      <c r="F222" s="194">
        <f t="shared" si="9"/>
        <v>106493</v>
      </c>
      <c r="G222" s="194">
        <f t="shared" si="9"/>
        <v>110363</v>
      </c>
      <c r="H222" s="194">
        <f t="shared" si="9"/>
        <v>106244</v>
      </c>
      <c r="I222" s="194">
        <f t="shared" si="9"/>
        <v>110046</v>
      </c>
      <c r="J222" s="194">
        <f t="shared" si="9"/>
        <v>100649</v>
      </c>
      <c r="K222" s="194">
        <f t="shared" si="9"/>
        <v>94139</v>
      </c>
      <c r="L222" s="194">
        <f t="shared" si="9"/>
        <v>104434</v>
      </c>
      <c r="M222" s="194">
        <f t="shared" si="9"/>
        <v>71425</v>
      </c>
      <c r="N222" s="194">
        <f>SUM(B222:M222)</f>
        <v>1138494</v>
      </c>
    </row>
    <row r="223" spans="1:14" ht="12.75" customHeight="1" thickBot="1" x14ac:dyDescent="0.25">
      <c r="A223" s="206"/>
      <c r="B223" s="195"/>
      <c r="C223" s="195"/>
      <c r="D223" s="195"/>
      <c r="E223" s="195"/>
      <c r="F223" s="195"/>
      <c r="G223" s="195"/>
      <c r="H223" s="195"/>
      <c r="I223" s="195"/>
      <c r="J223" s="195"/>
      <c r="K223" s="195"/>
      <c r="L223" s="195"/>
      <c r="M223" s="195"/>
      <c r="N223" s="195"/>
    </row>
    <row r="227" spans="1:14" s="10" customFormat="1" ht="24.95" customHeight="1" x14ac:dyDescent="0.2">
      <c r="A227" s="204" t="s">
        <v>194</v>
      </c>
      <c r="B227" s="204"/>
      <c r="C227" s="204"/>
      <c r="D227" s="204"/>
      <c r="E227" s="204"/>
      <c r="F227" s="204"/>
      <c r="G227" s="204"/>
      <c r="H227" s="204"/>
      <c r="I227" s="204"/>
      <c r="J227" s="204"/>
      <c r="K227" s="204"/>
      <c r="L227" s="204"/>
      <c r="M227" s="204"/>
      <c r="N227" s="204"/>
    </row>
    <row r="228" spans="1:14" ht="12.75" customHeight="1" thickBot="1" x14ac:dyDescent="0.25"/>
    <row r="229" spans="1:14" ht="12.75" customHeight="1" x14ac:dyDescent="0.2">
      <c r="A229" s="198"/>
      <c r="B229" s="198" t="s">
        <v>1</v>
      </c>
      <c r="C229" s="198" t="s">
        <v>2</v>
      </c>
      <c r="D229" s="198" t="s">
        <v>3</v>
      </c>
      <c r="E229" s="198" t="s">
        <v>4</v>
      </c>
      <c r="F229" s="198" t="s">
        <v>5</v>
      </c>
      <c r="G229" s="198" t="s">
        <v>6</v>
      </c>
      <c r="H229" s="198" t="s">
        <v>7</v>
      </c>
      <c r="I229" s="198" t="s">
        <v>8</v>
      </c>
      <c r="J229" s="198" t="s">
        <v>9</v>
      </c>
      <c r="K229" s="198" t="s">
        <v>10</v>
      </c>
      <c r="L229" s="198" t="s">
        <v>11</v>
      </c>
      <c r="M229" s="198" t="s">
        <v>12</v>
      </c>
      <c r="N229" s="196" t="s">
        <v>13</v>
      </c>
    </row>
    <row r="230" spans="1:14" ht="12.75" customHeight="1" thickBot="1" x14ac:dyDescent="0.25">
      <c r="A230" s="199"/>
      <c r="B230" s="199"/>
      <c r="C230" s="199"/>
      <c r="D230" s="199"/>
      <c r="E230" s="199"/>
      <c r="F230" s="199"/>
      <c r="G230" s="199"/>
      <c r="H230" s="199"/>
      <c r="I230" s="199"/>
      <c r="J230" s="199"/>
      <c r="K230" s="199"/>
      <c r="L230" s="199"/>
      <c r="M230" s="199"/>
      <c r="N230" s="197"/>
    </row>
    <row r="231" spans="1:14" ht="12.75" customHeight="1" x14ac:dyDescent="0.2">
      <c r="A231" s="198" t="s">
        <v>91</v>
      </c>
      <c r="B231" s="209"/>
      <c r="C231" s="209"/>
      <c r="D231" s="209"/>
      <c r="E231" s="209"/>
      <c r="F231" s="209"/>
      <c r="G231" s="209"/>
      <c r="H231" s="209"/>
      <c r="I231" s="209"/>
      <c r="J231" s="209"/>
      <c r="K231" s="209"/>
      <c r="L231" s="209"/>
      <c r="M231" s="209"/>
      <c r="N231" s="211">
        <f>SUM(B231:M231)</f>
        <v>0</v>
      </c>
    </row>
    <row r="232" spans="1:14" ht="12.75" customHeight="1" thickBot="1" x14ac:dyDescent="0.25">
      <c r="A232" s="199"/>
      <c r="B232" s="210"/>
      <c r="C232" s="210"/>
      <c r="D232" s="210"/>
      <c r="E232" s="210"/>
      <c r="F232" s="210"/>
      <c r="G232" s="210"/>
      <c r="H232" s="210"/>
      <c r="I232" s="210"/>
      <c r="J232" s="210"/>
      <c r="K232" s="210"/>
      <c r="L232" s="210"/>
      <c r="M232" s="210"/>
      <c r="N232" s="212"/>
    </row>
    <row r="233" spans="1:14" ht="12.75" customHeight="1" x14ac:dyDescent="0.2">
      <c r="A233" s="198" t="s">
        <v>99</v>
      </c>
      <c r="B233" s="209"/>
      <c r="C233" s="209"/>
      <c r="D233" s="209"/>
      <c r="E233" s="209"/>
      <c r="F233" s="209"/>
      <c r="G233" s="209"/>
      <c r="H233" s="209"/>
      <c r="I233" s="209"/>
      <c r="J233" s="209"/>
      <c r="K233" s="209"/>
      <c r="L233" s="209"/>
      <c r="M233" s="209"/>
      <c r="N233" s="211">
        <f>SUM(B233:M233)</f>
        <v>0</v>
      </c>
    </row>
    <row r="234" spans="1:14" ht="12.75" customHeight="1" thickBot="1" x14ac:dyDescent="0.25">
      <c r="A234" s="199"/>
      <c r="B234" s="210"/>
      <c r="C234" s="210"/>
      <c r="D234" s="210"/>
      <c r="E234" s="210"/>
      <c r="F234" s="210"/>
      <c r="G234" s="210"/>
      <c r="H234" s="210"/>
      <c r="I234" s="210"/>
      <c r="J234" s="210"/>
      <c r="K234" s="210"/>
      <c r="L234" s="210"/>
      <c r="M234" s="210"/>
      <c r="N234" s="212"/>
    </row>
    <row r="235" spans="1:14" ht="12.75" customHeight="1" x14ac:dyDescent="0.2">
      <c r="A235" s="198" t="s">
        <v>86</v>
      </c>
      <c r="B235" s="209"/>
      <c r="C235" s="209"/>
      <c r="D235" s="209"/>
      <c r="E235" s="209"/>
      <c r="F235" s="209"/>
      <c r="G235" s="209"/>
      <c r="H235" s="209"/>
      <c r="I235" s="209"/>
      <c r="J235" s="209"/>
      <c r="K235" s="209"/>
      <c r="L235" s="209"/>
      <c r="M235" s="209"/>
      <c r="N235" s="211">
        <f>SUM(B235:M235)</f>
        <v>0</v>
      </c>
    </row>
    <row r="236" spans="1:14" ht="12.75" customHeight="1" thickBot="1" x14ac:dyDescent="0.25">
      <c r="A236" s="199"/>
      <c r="B236" s="210"/>
      <c r="C236" s="210"/>
      <c r="D236" s="210"/>
      <c r="E236" s="210"/>
      <c r="F236" s="210"/>
      <c r="G236" s="210"/>
      <c r="H236" s="210"/>
      <c r="I236" s="210"/>
      <c r="J236" s="210"/>
      <c r="K236" s="210"/>
      <c r="L236" s="210"/>
      <c r="M236" s="210"/>
      <c r="N236" s="212"/>
    </row>
    <row r="237" spans="1:14" ht="12.75" customHeight="1" x14ac:dyDescent="0.2">
      <c r="A237" s="205" t="s">
        <v>13</v>
      </c>
      <c r="B237" s="194">
        <f>SUM(B231:B235)</f>
        <v>0</v>
      </c>
      <c r="C237" s="194">
        <f t="shared" ref="C237:M237" si="10">SUM(C231:C235)</f>
        <v>0</v>
      </c>
      <c r="D237" s="194">
        <f t="shared" si="10"/>
        <v>0</v>
      </c>
      <c r="E237" s="194">
        <f t="shared" si="10"/>
        <v>0</v>
      </c>
      <c r="F237" s="194">
        <f t="shared" si="10"/>
        <v>0</v>
      </c>
      <c r="G237" s="194">
        <f t="shared" si="10"/>
        <v>0</v>
      </c>
      <c r="H237" s="194">
        <f t="shared" si="10"/>
        <v>0</v>
      </c>
      <c r="I237" s="194">
        <f t="shared" si="10"/>
        <v>0</v>
      </c>
      <c r="J237" s="194">
        <f t="shared" si="10"/>
        <v>0</v>
      </c>
      <c r="K237" s="194">
        <f t="shared" si="10"/>
        <v>0</v>
      </c>
      <c r="L237" s="194">
        <f t="shared" si="10"/>
        <v>0</v>
      </c>
      <c r="M237" s="194">
        <f t="shared" si="10"/>
        <v>0</v>
      </c>
      <c r="N237" s="194" t="s">
        <v>186</v>
      </c>
    </row>
    <row r="238" spans="1:14" ht="12.75" customHeight="1" thickBot="1" x14ac:dyDescent="0.25">
      <c r="A238" s="206"/>
      <c r="B238" s="195"/>
      <c r="C238" s="195"/>
      <c r="D238" s="195"/>
      <c r="E238" s="195"/>
      <c r="F238" s="195"/>
      <c r="G238" s="195"/>
      <c r="H238" s="195"/>
      <c r="I238" s="195"/>
      <c r="J238" s="195"/>
      <c r="K238" s="195"/>
      <c r="L238" s="195"/>
      <c r="M238" s="195"/>
      <c r="N238" s="195"/>
    </row>
  </sheetData>
  <mergeCells count="1373">
    <mergeCell ref="A7:E7"/>
    <mergeCell ref="A8:E8"/>
    <mergeCell ref="A9:E9"/>
    <mergeCell ref="A4:E4"/>
    <mergeCell ref="A5:E5"/>
    <mergeCell ref="A6:E6"/>
    <mergeCell ref="A177:A178"/>
    <mergeCell ref="A179:A180"/>
    <mergeCell ref="A156:A157"/>
    <mergeCell ref="A158:A159"/>
    <mergeCell ref="A160:A161"/>
    <mergeCell ref="A162:A163"/>
    <mergeCell ref="A164:A165"/>
    <mergeCell ref="A220:A221"/>
    <mergeCell ref="A206:A207"/>
    <mergeCell ref="A208:A209"/>
    <mergeCell ref="A210:A211"/>
    <mergeCell ref="A212:A213"/>
    <mergeCell ref="A185:A186"/>
    <mergeCell ref="A187:A188"/>
    <mergeCell ref="A193:A194"/>
    <mergeCell ref="A10:E10"/>
    <mergeCell ref="A214:A215"/>
    <mergeCell ref="A216:A217"/>
    <mergeCell ref="A218:A219"/>
    <mergeCell ref="A189:A190"/>
    <mergeCell ref="A191:A192"/>
    <mergeCell ref="A202:A203"/>
    <mergeCell ref="A204:A205"/>
    <mergeCell ref="A181:A182"/>
    <mergeCell ref="A183:A184"/>
    <mergeCell ref="A125:A126"/>
    <mergeCell ref="A127:A128"/>
    <mergeCell ref="A129:A130"/>
    <mergeCell ref="A115:A116"/>
    <mergeCell ref="A117:A118"/>
    <mergeCell ref="A119:A120"/>
    <mergeCell ref="A121:A122"/>
    <mergeCell ref="A148:A149"/>
    <mergeCell ref="A150:A151"/>
    <mergeCell ref="A152:A153"/>
    <mergeCell ref="A154:A155"/>
    <mergeCell ref="A131:A132"/>
    <mergeCell ref="A133:A134"/>
    <mergeCell ref="A144:A145"/>
    <mergeCell ref="A146:A147"/>
    <mergeCell ref="A173:A174"/>
    <mergeCell ref="A175:A176"/>
    <mergeCell ref="A82:A83"/>
    <mergeCell ref="A84:A85"/>
    <mergeCell ref="A86:A87"/>
    <mergeCell ref="A88:A89"/>
    <mergeCell ref="A74:A75"/>
    <mergeCell ref="A76:A77"/>
    <mergeCell ref="A78:A79"/>
    <mergeCell ref="A80:A81"/>
    <mergeCell ref="A98:A99"/>
    <mergeCell ref="A100:A101"/>
    <mergeCell ref="A102:A103"/>
    <mergeCell ref="A104:A105"/>
    <mergeCell ref="A90:A91"/>
    <mergeCell ref="A92:A93"/>
    <mergeCell ref="A94:A95"/>
    <mergeCell ref="A96:A97"/>
    <mergeCell ref="A123:A124"/>
    <mergeCell ref="A17:A18"/>
    <mergeCell ref="A19:A20"/>
    <mergeCell ref="A21:A22"/>
    <mergeCell ref="A23:A24"/>
    <mergeCell ref="A41:A42"/>
    <mergeCell ref="A43:A44"/>
    <mergeCell ref="A45:A46"/>
    <mergeCell ref="A47:A48"/>
    <mergeCell ref="A33:A34"/>
    <mergeCell ref="A35:A36"/>
    <mergeCell ref="A37:A38"/>
    <mergeCell ref="A39:A40"/>
    <mergeCell ref="A66:A67"/>
    <mergeCell ref="A68:A69"/>
    <mergeCell ref="A70:A71"/>
    <mergeCell ref="A72:A73"/>
    <mergeCell ref="A49:A50"/>
    <mergeCell ref="A60:A61"/>
    <mergeCell ref="A62:A63"/>
    <mergeCell ref="A64:A65"/>
    <mergeCell ref="A51:A52"/>
    <mergeCell ref="G49:G50"/>
    <mergeCell ref="H49:H50"/>
    <mergeCell ref="I49:I50"/>
    <mergeCell ref="J49:J50"/>
    <mergeCell ref="J47:J48"/>
    <mergeCell ref="K49:K50"/>
    <mergeCell ref="L49:L50"/>
    <mergeCell ref="M49:M50"/>
    <mergeCell ref="N49:N50"/>
    <mergeCell ref="N47:N48"/>
    <mergeCell ref="B49:B50"/>
    <mergeCell ref="C49:C50"/>
    <mergeCell ref="D49:D50"/>
    <mergeCell ref="E49:E50"/>
    <mergeCell ref="F49:F50"/>
    <mergeCell ref="E64:E65"/>
    <mergeCell ref="K62:K63"/>
    <mergeCell ref="I62:I63"/>
    <mergeCell ref="J62:J63"/>
    <mergeCell ref="J64:J65"/>
    <mergeCell ref="K64:K65"/>
    <mergeCell ref="L64:L65"/>
    <mergeCell ref="M64:M65"/>
    <mergeCell ref="M62:M63"/>
    <mergeCell ref="F64:F65"/>
    <mergeCell ref="G64:G65"/>
    <mergeCell ref="H64:H65"/>
    <mergeCell ref="I64:I65"/>
    <mergeCell ref="M60:M61"/>
    <mergeCell ref="B64:B65"/>
    <mergeCell ref="A25:A26"/>
    <mergeCell ref="A27:A28"/>
    <mergeCell ref="A29:A30"/>
    <mergeCell ref="A31:A3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L47:L48"/>
    <mergeCell ref="K47:K48"/>
    <mergeCell ref="M47:M48"/>
    <mergeCell ref="F47:F48"/>
    <mergeCell ref="G47:G48"/>
    <mergeCell ref="H47:H48"/>
    <mergeCell ref="I47:I48"/>
    <mergeCell ref="M41:M42"/>
    <mergeCell ref="N41:N42"/>
    <mergeCell ref="N39:N40"/>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B41:B4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17:M18"/>
    <mergeCell ref="N17:N18"/>
    <mergeCell ref="N104:N105"/>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M102:M103"/>
    <mergeCell ref="N102:N103"/>
    <mergeCell ref="N100:N101"/>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104:M105"/>
    <mergeCell ref="F104:F105"/>
    <mergeCell ref="G104:G105"/>
    <mergeCell ref="H104:H105"/>
    <mergeCell ref="I104:I105"/>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68:M69"/>
    <mergeCell ref="F68:F69"/>
    <mergeCell ref="G68:G69"/>
    <mergeCell ref="H68:H69"/>
    <mergeCell ref="I68:I69"/>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B66:B67"/>
    <mergeCell ref="C66:C67"/>
    <mergeCell ref="D66:D67"/>
    <mergeCell ref="E66:E67"/>
    <mergeCell ref="F66:F67"/>
    <mergeCell ref="G66:G67"/>
    <mergeCell ref="B68:B69"/>
    <mergeCell ref="C68:C69"/>
    <mergeCell ref="D68:D69"/>
    <mergeCell ref="E68:E69"/>
    <mergeCell ref="K66:K67"/>
    <mergeCell ref="L66:L67"/>
    <mergeCell ref="I66:I67"/>
    <mergeCell ref="J66:J67"/>
    <mergeCell ref="J68:J69"/>
    <mergeCell ref="K68:K69"/>
    <mergeCell ref="L68:L69"/>
    <mergeCell ref="M66:M67"/>
    <mergeCell ref="N66:N67"/>
    <mergeCell ref="N64:N65"/>
    <mergeCell ref="H66:H67"/>
    <mergeCell ref="N133:N134"/>
    <mergeCell ref="N131:N132"/>
    <mergeCell ref="B133:B134"/>
    <mergeCell ref="C133:C134"/>
    <mergeCell ref="D133:D134"/>
    <mergeCell ref="E133:E134"/>
    <mergeCell ref="F133:F134"/>
    <mergeCell ref="G133:G134"/>
    <mergeCell ref="H133:H134"/>
    <mergeCell ref="M131:M132"/>
    <mergeCell ref="F60:F61"/>
    <mergeCell ref="G60:G61"/>
    <mergeCell ref="H60:H61"/>
    <mergeCell ref="I60:I61"/>
    <mergeCell ref="L62:L63"/>
    <mergeCell ref="B60:B61"/>
    <mergeCell ref="C60:C61"/>
    <mergeCell ref="D60:D61"/>
    <mergeCell ref="E60:E61"/>
    <mergeCell ref="N62:N63"/>
    <mergeCell ref="N60:N61"/>
    <mergeCell ref="B62:B63"/>
    <mergeCell ref="C62:C63"/>
    <mergeCell ref="D62:D63"/>
    <mergeCell ref="E62:E63"/>
    <mergeCell ref="F62:F63"/>
    <mergeCell ref="G62:G63"/>
    <mergeCell ref="H62:H63"/>
    <mergeCell ref="C64:C65"/>
    <mergeCell ref="D64:D65"/>
    <mergeCell ref="L131:L132"/>
    <mergeCell ref="M129:M130"/>
    <mergeCell ref="F131:F132"/>
    <mergeCell ref="G131:G132"/>
    <mergeCell ref="H131:H132"/>
    <mergeCell ref="I131:I132"/>
    <mergeCell ref="K131:K132"/>
    <mergeCell ref="F129:F130"/>
    <mergeCell ref="G129:G130"/>
    <mergeCell ref="H129:H130"/>
    <mergeCell ref="M133:M134"/>
    <mergeCell ref="B131:B132"/>
    <mergeCell ref="C131:C132"/>
    <mergeCell ref="D131:D132"/>
    <mergeCell ref="E131:E132"/>
    <mergeCell ref="K133:K134"/>
    <mergeCell ref="L133:L134"/>
    <mergeCell ref="I133:I134"/>
    <mergeCell ref="J133:J134"/>
    <mergeCell ref="J131:J132"/>
    <mergeCell ref="H127:H128"/>
    <mergeCell ref="I127:I128"/>
    <mergeCell ref="B121:B122"/>
    <mergeCell ref="C121:C122"/>
    <mergeCell ref="D121:D122"/>
    <mergeCell ref="E121:E122"/>
    <mergeCell ref="G121:G122"/>
    <mergeCell ref="H121:H122"/>
    <mergeCell ref="M119:M120"/>
    <mergeCell ref="F119:F120"/>
    <mergeCell ref="N129:N130"/>
    <mergeCell ref="N127:N128"/>
    <mergeCell ref="B129:B130"/>
    <mergeCell ref="C129:C130"/>
    <mergeCell ref="D129:D130"/>
    <mergeCell ref="E129:E130"/>
    <mergeCell ref="J127:J128"/>
    <mergeCell ref="K127:K128"/>
    <mergeCell ref="M127:M128"/>
    <mergeCell ref="F127:F128"/>
    <mergeCell ref="L127:L128"/>
    <mergeCell ref="K129:K130"/>
    <mergeCell ref="L129:L130"/>
    <mergeCell ref="I129:I130"/>
    <mergeCell ref="J129:J130"/>
    <mergeCell ref="B127:B128"/>
    <mergeCell ref="C127:C128"/>
    <mergeCell ref="D127:D128"/>
    <mergeCell ref="E127:E128"/>
    <mergeCell ref="G127:G128"/>
    <mergeCell ref="L121:L122"/>
    <mergeCell ref="I121:I122"/>
    <mergeCell ref="J121:J122"/>
    <mergeCell ref="M121:M122"/>
    <mergeCell ref="K123:K124"/>
    <mergeCell ref="N121:N122"/>
    <mergeCell ref="J125:J126"/>
    <mergeCell ref="B123:B124"/>
    <mergeCell ref="C123:C124"/>
    <mergeCell ref="D123:D124"/>
    <mergeCell ref="E123:E124"/>
    <mergeCell ref="K121:K122"/>
    <mergeCell ref="H125:H126"/>
    <mergeCell ref="F121:F122"/>
    <mergeCell ref="K125:K126"/>
    <mergeCell ref="M123:M124"/>
    <mergeCell ref="F123:F124"/>
    <mergeCell ref="G123:G124"/>
    <mergeCell ref="H123:H124"/>
    <mergeCell ref="I123:I124"/>
    <mergeCell ref="M125:M126"/>
    <mergeCell ref="L125:L126"/>
    <mergeCell ref="I125:I126"/>
    <mergeCell ref="J123:J124"/>
    <mergeCell ref="N125:N126"/>
    <mergeCell ref="N123:N124"/>
    <mergeCell ref="B125:B126"/>
    <mergeCell ref="C125:C126"/>
    <mergeCell ref="D125:D126"/>
    <mergeCell ref="E125:E126"/>
    <mergeCell ref="F125:F126"/>
    <mergeCell ref="G125:G126"/>
    <mergeCell ref="K117:K118"/>
    <mergeCell ref="N117:N118"/>
    <mergeCell ref="N115:N116"/>
    <mergeCell ref="B117:B118"/>
    <mergeCell ref="C117:C118"/>
    <mergeCell ref="D117:D118"/>
    <mergeCell ref="E117:E118"/>
    <mergeCell ref="F117:F118"/>
    <mergeCell ref="G117:G118"/>
    <mergeCell ref="H117:H118"/>
    <mergeCell ref="M115:M116"/>
    <mergeCell ref="L117:L118"/>
    <mergeCell ref="I117:I118"/>
    <mergeCell ref="J117:J118"/>
    <mergeCell ref="J119:J120"/>
    <mergeCell ref="K119:K120"/>
    <mergeCell ref="G119:G120"/>
    <mergeCell ref="H119:H120"/>
    <mergeCell ref="I119:I120"/>
    <mergeCell ref="B119:B120"/>
    <mergeCell ref="C119:C120"/>
    <mergeCell ref="D119:D120"/>
    <mergeCell ref="E119:E120"/>
    <mergeCell ref="N119:N120"/>
    <mergeCell ref="N162:N163"/>
    <mergeCell ref="N160:N161"/>
    <mergeCell ref="B162:B163"/>
    <mergeCell ref="C162:C163"/>
    <mergeCell ref="D162:D163"/>
    <mergeCell ref="L160:L161"/>
    <mergeCell ref="M160:M161"/>
    <mergeCell ref="B115:B116"/>
    <mergeCell ref="C115:C116"/>
    <mergeCell ref="D115:D116"/>
    <mergeCell ref="E115:E116"/>
    <mergeCell ref="K162:K163"/>
    <mergeCell ref="M162:M163"/>
    <mergeCell ref="B160:B161"/>
    <mergeCell ref="C160:C161"/>
    <mergeCell ref="D160:D161"/>
    <mergeCell ref="J115:J116"/>
    <mergeCell ref="K115:K116"/>
    <mergeCell ref="L115:L116"/>
    <mergeCell ref="L119:L120"/>
    <mergeCell ref="L123:L124"/>
    <mergeCell ref="E162:E163"/>
    <mergeCell ref="F162:F163"/>
    <mergeCell ref="G162:G163"/>
    <mergeCell ref="H162:H163"/>
    <mergeCell ref="E160:E161"/>
    <mergeCell ref="F115:F116"/>
    <mergeCell ref="G115:G116"/>
    <mergeCell ref="H115:H116"/>
    <mergeCell ref="I115:I116"/>
    <mergeCell ref="M117:M118"/>
    <mergeCell ref="L162:L163"/>
    <mergeCell ref="N158:N159"/>
    <mergeCell ref="N156:N157"/>
    <mergeCell ref="B158:B159"/>
    <mergeCell ref="C158:C159"/>
    <mergeCell ref="D158:D159"/>
    <mergeCell ref="E158:E159"/>
    <mergeCell ref="J156:J157"/>
    <mergeCell ref="K156:K157"/>
    <mergeCell ref="M156:M157"/>
    <mergeCell ref="L156:L157"/>
    <mergeCell ref="K158:K159"/>
    <mergeCell ref="L158:L159"/>
    <mergeCell ref="I158:I159"/>
    <mergeCell ref="J158:J159"/>
    <mergeCell ref="B156:B157"/>
    <mergeCell ref="C156:C157"/>
    <mergeCell ref="D156:D157"/>
    <mergeCell ref="E156:E157"/>
    <mergeCell ref="M158:M159"/>
    <mergeCell ref="F158:F159"/>
    <mergeCell ref="G158:G159"/>
    <mergeCell ref="H158:H159"/>
    <mergeCell ref="N154:N155"/>
    <mergeCell ref="N152:N153"/>
    <mergeCell ref="B154:B155"/>
    <mergeCell ref="C154:C155"/>
    <mergeCell ref="D154:D155"/>
    <mergeCell ref="E154:E155"/>
    <mergeCell ref="L152:L153"/>
    <mergeCell ref="L154:L155"/>
    <mergeCell ref="I154:I155"/>
    <mergeCell ref="J154:J155"/>
    <mergeCell ref="B152:B153"/>
    <mergeCell ref="C152:C153"/>
    <mergeCell ref="D152:D153"/>
    <mergeCell ref="E152:E153"/>
    <mergeCell ref="M154:M155"/>
    <mergeCell ref="F156:F157"/>
    <mergeCell ref="G156:G157"/>
    <mergeCell ref="H156:H157"/>
    <mergeCell ref="I156:I157"/>
    <mergeCell ref="F154:F155"/>
    <mergeCell ref="G154:G155"/>
    <mergeCell ref="H154:H155"/>
    <mergeCell ref="L150:L151"/>
    <mergeCell ref="I150:I151"/>
    <mergeCell ref="N150:N151"/>
    <mergeCell ref="N148:N149"/>
    <mergeCell ref="B150:B151"/>
    <mergeCell ref="C150:C151"/>
    <mergeCell ref="D150:D151"/>
    <mergeCell ref="E150:E151"/>
    <mergeCell ref="F150:F151"/>
    <mergeCell ref="G150:G151"/>
    <mergeCell ref="H150:H151"/>
    <mergeCell ref="M148:M149"/>
    <mergeCell ref="J150:J151"/>
    <mergeCell ref="J152:J153"/>
    <mergeCell ref="K152:K153"/>
    <mergeCell ref="M152:M153"/>
    <mergeCell ref="F152:F153"/>
    <mergeCell ref="G152:G153"/>
    <mergeCell ref="H152:H153"/>
    <mergeCell ref="I152:I153"/>
    <mergeCell ref="M191:M192"/>
    <mergeCell ref="L191:L192"/>
    <mergeCell ref="I191:I192"/>
    <mergeCell ref="J191:J192"/>
    <mergeCell ref="J189:J190"/>
    <mergeCell ref="N191:N192"/>
    <mergeCell ref="N189:N190"/>
    <mergeCell ref="B191:B192"/>
    <mergeCell ref="C191:C192"/>
    <mergeCell ref="D191:D192"/>
    <mergeCell ref="E191:E192"/>
    <mergeCell ref="F191:F192"/>
    <mergeCell ref="G191:G192"/>
    <mergeCell ref="H191:H192"/>
    <mergeCell ref="K191:K192"/>
    <mergeCell ref="L144:L145"/>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L146:L147"/>
    <mergeCell ref="M187:M188"/>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L189:L190"/>
    <mergeCell ref="K189:K190"/>
    <mergeCell ref="M189:M190"/>
    <mergeCell ref="F189:F190"/>
    <mergeCell ref="G189:G190"/>
    <mergeCell ref="H189:H190"/>
    <mergeCell ref="I189:I190"/>
    <mergeCell ref="N183:N184"/>
    <mergeCell ref="N181:N182"/>
    <mergeCell ref="B183:B184"/>
    <mergeCell ref="C183:C184"/>
    <mergeCell ref="D183:D184"/>
    <mergeCell ref="E183:E184"/>
    <mergeCell ref="F183:F184"/>
    <mergeCell ref="G183:G184"/>
    <mergeCell ref="H183:H184"/>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B181:B182"/>
    <mergeCell ref="C181:C182"/>
    <mergeCell ref="D181:D182"/>
    <mergeCell ref="E181:E182"/>
    <mergeCell ref="K179:K180"/>
    <mergeCell ref="L179:L180"/>
    <mergeCell ref="I179:I180"/>
    <mergeCell ref="J179:J180"/>
    <mergeCell ref="J181:J182"/>
    <mergeCell ref="K181:K182"/>
    <mergeCell ref="L181:L182"/>
    <mergeCell ref="M181:M182"/>
    <mergeCell ref="F181:F182"/>
    <mergeCell ref="G181:G182"/>
    <mergeCell ref="H181:H182"/>
    <mergeCell ref="I181:I182"/>
    <mergeCell ref="M183:M184"/>
    <mergeCell ref="K177:K178"/>
    <mergeCell ref="L177:L178"/>
    <mergeCell ref="M177:M178"/>
    <mergeCell ref="F177:F178"/>
    <mergeCell ref="G177:G178"/>
    <mergeCell ref="H177:H178"/>
    <mergeCell ref="I177:I178"/>
    <mergeCell ref="M179:M180"/>
    <mergeCell ref="N179:N180"/>
    <mergeCell ref="N177:N178"/>
    <mergeCell ref="B179:B180"/>
    <mergeCell ref="C179:C180"/>
    <mergeCell ref="D179:D180"/>
    <mergeCell ref="E179:E180"/>
    <mergeCell ref="F179:F180"/>
    <mergeCell ref="G179:G180"/>
    <mergeCell ref="H179:H180"/>
    <mergeCell ref="M220:M221"/>
    <mergeCell ref="N220:N221"/>
    <mergeCell ref="N218:N219"/>
    <mergeCell ref="B220:B221"/>
    <mergeCell ref="C220:C221"/>
    <mergeCell ref="D220:D221"/>
    <mergeCell ref="E220:E221"/>
    <mergeCell ref="F220:F221"/>
    <mergeCell ref="G220:G221"/>
    <mergeCell ref="H220:H221"/>
    <mergeCell ref="N212:N213"/>
    <mergeCell ref="N216:N217"/>
    <mergeCell ref="N214:N215"/>
    <mergeCell ref="N208:N209"/>
    <mergeCell ref="F210:F211"/>
    <mergeCell ref="G210:G211"/>
    <mergeCell ref="H210:H211"/>
    <mergeCell ref="I210:I211"/>
    <mergeCell ref="J210:J211"/>
    <mergeCell ref="L210:L211"/>
    <mergeCell ref="M210:M211"/>
    <mergeCell ref="N210:N211"/>
    <mergeCell ref="B212:B213"/>
    <mergeCell ref="B173:B174"/>
    <mergeCell ref="C173:C174"/>
    <mergeCell ref="D173:D174"/>
    <mergeCell ref="E173:E174"/>
    <mergeCell ref="K220:K221"/>
    <mergeCell ref="L220:L221"/>
    <mergeCell ref="I220:I221"/>
    <mergeCell ref="J220:J221"/>
    <mergeCell ref="J218:J219"/>
    <mergeCell ref="K218:K219"/>
    <mergeCell ref="L173:L174"/>
    <mergeCell ref="M173:M174"/>
    <mergeCell ref="F173:F174"/>
    <mergeCell ref="G173:G174"/>
    <mergeCell ref="H173:H174"/>
    <mergeCell ref="I173:I174"/>
    <mergeCell ref="M175:M176"/>
    <mergeCell ref="F214:F215"/>
    <mergeCell ref="G214:G215"/>
    <mergeCell ref="G216:G217"/>
    <mergeCell ref="M214:M215"/>
    <mergeCell ref="M212:M213"/>
    <mergeCell ref="M216:M217"/>
    <mergeCell ref="H214:H215"/>
    <mergeCell ref="I214:I215"/>
    <mergeCell ref="I212:I213"/>
    <mergeCell ref="I208:I209"/>
    <mergeCell ref="J208:J209"/>
    <mergeCell ref="B210:B211"/>
    <mergeCell ref="C210:C211"/>
    <mergeCell ref="D210:D211"/>
    <mergeCell ref="E210:E211"/>
    <mergeCell ref="N175:N176"/>
    <mergeCell ref="N173:N174"/>
    <mergeCell ref="B175:B176"/>
    <mergeCell ref="C175:C176"/>
    <mergeCell ref="D175:D176"/>
    <mergeCell ref="B218:B219"/>
    <mergeCell ref="C218:C219"/>
    <mergeCell ref="D218:D219"/>
    <mergeCell ref="E218:E219"/>
    <mergeCell ref="K216:K217"/>
    <mergeCell ref="B216:B217"/>
    <mergeCell ref="C216:C217"/>
    <mergeCell ref="D216:D217"/>
    <mergeCell ref="E216:E217"/>
    <mergeCell ref="F216:F217"/>
    <mergeCell ref="L216:L217"/>
    <mergeCell ref="I216:I217"/>
    <mergeCell ref="J216:J217"/>
    <mergeCell ref="L218:L219"/>
    <mergeCell ref="M218:M219"/>
    <mergeCell ref="F218:F219"/>
    <mergeCell ref="G218:G219"/>
    <mergeCell ref="H218:H219"/>
    <mergeCell ref="I218:I219"/>
    <mergeCell ref="H216:H217"/>
    <mergeCell ref="J214:J215"/>
    <mergeCell ref="K214:K215"/>
    <mergeCell ref="L214:L215"/>
    <mergeCell ref="B214:B215"/>
    <mergeCell ref="C214:C215"/>
    <mergeCell ref="D214:D215"/>
    <mergeCell ref="E214:E215"/>
    <mergeCell ref="C212:C213"/>
    <mergeCell ref="D212:D213"/>
    <mergeCell ref="E212:E213"/>
    <mergeCell ref="F212:F213"/>
    <mergeCell ref="G212:G213"/>
    <mergeCell ref="H212:H213"/>
    <mergeCell ref="J212:J213"/>
    <mergeCell ref="K212:K213"/>
    <mergeCell ref="L212:L213"/>
    <mergeCell ref="M51:M52"/>
    <mergeCell ref="N51:N52"/>
    <mergeCell ref="M106:M107"/>
    <mergeCell ref="N106:N107"/>
    <mergeCell ref="L106:L107"/>
    <mergeCell ref="M135:M136"/>
    <mergeCell ref="K173:K174"/>
    <mergeCell ref="L204:L205"/>
    <mergeCell ref="M204:M205"/>
    <mergeCell ref="F204:F205"/>
    <mergeCell ref="G204:G205"/>
    <mergeCell ref="H204:H205"/>
    <mergeCell ref="I204:I205"/>
    <mergeCell ref="N206:N207"/>
    <mergeCell ref="I51:I52"/>
    <mergeCell ref="J51:J52"/>
    <mergeCell ref="K51:K52"/>
    <mergeCell ref="L51:L52"/>
    <mergeCell ref="H51:H52"/>
    <mergeCell ref="I106:I107"/>
    <mergeCell ref="J106:J107"/>
    <mergeCell ref="K106:K107"/>
    <mergeCell ref="J60:J61"/>
    <mergeCell ref="B206:B207"/>
    <mergeCell ref="C206:C207"/>
    <mergeCell ref="D206:D207"/>
    <mergeCell ref="E206:E207"/>
    <mergeCell ref="J204:J205"/>
    <mergeCell ref="K204:K205"/>
    <mergeCell ref="B204:B205"/>
    <mergeCell ref="C204:C205"/>
    <mergeCell ref="D204:D205"/>
    <mergeCell ref="E204:E205"/>
    <mergeCell ref="J206:J207"/>
    <mergeCell ref="K206:K207"/>
    <mergeCell ref="L206:L207"/>
    <mergeCell ref="M206:M207"/>
    <mergeCell ref="F206:F207"/>
    <mergeCell ref="G206:G207"/>
    <mergeCell ref="H206:H207"/>
    <mergeCell ref="I206:I207"/>
    <mergeCell ref="K60:K61"/>
    <mergeCell ref="L60:L61"/>
    <mergeCell ref="B202:B203"/>
    <mergeCell ref="C202:C203"/>
    <mergeCell ref="D202:D203"/>
    <mergeCell ref="E202:E203"/>
    <mergeCell ref="F202:F203"/>
    <mergeCell ref="G202:G203"/>
    <mergeCell ref="K202:K203"/>
    <mergeCell ref="L202:L203"/>
    <mergeCell ref="E175:E176"/>
    <mergeCell ref="F175:F176"/>
    <mergeCell ref="G175:G176"/>
    <mergeCell ref="H175:H176"/>
    <mergeCell ref="B177:B178"/>
    <mergeCell ref="C177:C178"/>
    <mergeCell ref="D177:D178"/>
    <mergeCell ref="E177:E178"/>
    <mergeCell ref="K175:K176"/>
    <mergeCell ref="L175:L176"/>
    <mergeCell ref="I175:I176"/>
    <mergeCell ref="J175:J176"/>
    <mergeCell ref="J177:J178"/>
    <mergeCell ref="L135:L136"/>
    <mergeCell ref="J173:J174"/>
    <mergeCell ref="B164:B165"/>
    <mergeCell ref="C164:C165"/>
    <mergeCell ref="D164:D165"/>
    <mergeCell ref="F135:F136"/>
    <mergeCell ref="G135:G136"/>
    <mergeCell ref="C144:C145"/>
    <mergeCell ref="D144:D145"/>
    <mergeCell ref="M164:M165"/>
    <mergeCell ref="N164:N165"/>
    <mergeCell ref="A135:A136"/>
    <mergeCell ref="B135:B136"/>
    <mergeCell ref="C135:C136"/>
    <mergeCell ref="D135:D136"/>
    <mergeCell ref="E135:E136"/>
    <mergeCell ref="N135:N136"/>
    <mergeCell ref="B144:B145"/>
    <mergeCell ref="A106:A107"/>
    <mergeCell ref="B106:B107"/>
    <mergeCell ref="C106:C107"/>
    <mergeCell ref="D106:D107"/>
    <mergeCell ref="E106:E107"/>
    <mergeCell ref="F106:F107"/>
    <mergeCell ref="G106:G107"/>
    <mergeCell ref="H106:H107"/>
    <mergeCell ref="I135:I136"/>
    <mergeCell ref="I146:I147"/>
    <mergeCell ref="J146:J147"/>
    <mergeCell ref="J148:J149"/>
    <mergeCell ref="K148:K149"/>
    <mergeCell ref="L148:L149"/>
    <mergeCell ref="G148:G149"/>
    <mergeCell ref="H148:H149"/>
    <mergeCell ref="I148:I149"/>
    <mergeCell ref="M150:M151"/>
    <mergeCell ref="C148:C149"/>
    <mergeCell ref="D148:D149"/>
    <mergeCell ref="E148:E149"/>
    <mergeCell ref="K150:K151"/>
    <mergeCell ref="H164:H165"/>
    <mergeCell ref="E144:E145"/>
    <mergeCell ref="B148:B149"/>
    <mergeCell ref="F148:F149"/>
    <mergeCell ref="H135:H136"/>
    <mergeCell ref="I164:I165"/>
    <mergeCell ref="J164:J165"/>
    <mergeCell ref="K164:K165"/>
    <mergeCell ref="J135:J136"/>
    <mergeCell ref="K135:K136"/>
    <mergeCell ref="J144:J145"/>
    <mergeCell ref="K144:K145"/>
    <mergeCell ref="K146:K147"/>
    <mergeCell ref="K154:K155"/>
    <mergeCell ref="F160:F161"/>
    <mergeCell ref="G160:G161"/>
    <mergeCell ref="H160:H161"/>
    <mergeCell ref="I160:I161"/>
    <mergeCell ref="I162:I163"/>
    <mergeCell ref="J162:J163"/>
    <mergeCell ref="J160:J161"/>
    <mergeCell ref="K160:K161"/>
    <mergeCell ref="M235:M236"/>
    <mergeCell ref="N235:N236"/>
    <mergeCell ref="L222:L223"/>
    <mergeCell ref="M237:M238"/>
    <mergeCell ref="N237:N238"/>
    <mergeCell ref="A222:A223"/>
    <mergeCell ref="B222:B223"/>
    <mergeCell ref="C222:C223"/>
    <mergeCell ref="D222:D223"/>
    <mergeCell ref="E222:E223"/>
    <mergeCell ref="B193:B194"/>
    <mergeCell ref="C193:C194"/>
    <mergeCell ref="D193:D194"/>
    <mergeCell ref="I222:I223"/>
    <mergeCell ref="J222:J223"/>
    <mergeCell ref="K222:K223"/>
    <mergeCell ref="H222:H223"/>
    <mergeCell ref="I193:I194"/>
    <mergeCell ref="J193:J194"/>
    <mergeCell ref="K193:K194"/>
    <mergeCell ref="E193:E194"/>
    <mergeCell ref="F193:F194"/>
    <mergeCell ref="G193:G194"/>
    <mergeCell ref="H193:H194"/>
    <mergeCell ref="M202:M203"/>
    <mergeCell ref="B208:B209"/>
    <mergeCell ref="C208:C209"/>
    <mergeCell ref="D208:D209"/>
    <mergeCell ref="E208:E209"/>
    <mergeCell ref="F208:F209"/>
    <mergeCell ref="G208:G209"/>
    <mergeCell ref="H208:H209"/>
    <mergeCell ref="A235:A236"/>
    <mergeCell ref="B235:B236"/>
    <mergeCell ref="C235:C236"/>
    <mergeCell ref="D235:D236"/>
    <mergeCell ref="E235:E236"/>
    <mergeCell ref="F235:F236"/>
    <mergeCell ref="G235:G236"/>
    <mergeCell ref="H235:H236"/>
    <mergeCell ref="G237:G238"/>
    <mergeCell ref="H237:H238"/>
    <mergeCell ref="I235:I236"/>
    <mergeCell ref="J235:J236"/>
    <mergeCell ref="K235:K236"/>
    <mergeCell ref="L235:L236"/>
    <mergeCell ref="I237:I238"/>
    <mergeCell ref="J237:J238"/>
    <mergeCell ref="K237:K238"/>
    <mergeCell ref="L237:L238"/>
    <mergeCell ref="A237:A238"/>
    <mergeCell ref="B237:B238"/>
    <mergeCell ref="C237:C238"/>
    <mergeCell ref="D237:D238"/>
    <mergeCell ref="E237:E238"/>
    <mergeCell ref="F237:F238"/>
    <mergeCell ref="H231:H232"/>
    <mergeCell ref="I231:I232"/>
    <mergeCell ref="J15:J16"/>
    <mergeCell ref="K15:K16"/>
    <mergeCell ref="I142:I143"/>
    <mergeCell ref="J142:J143"/>
    <mergeCell ref="K142:K143"/>
    <mergeCell ref="J231:J232"/>
    <mergeCell ref="A233:A234"/>
    <mergeCell ref="B233:B234"/>
    <mergeCell ref="C233:C234"/>
    <mergeCell ref="D233:D234"/>
    <mergeCell ref="N15:N16"/>
    <mergeCell ref="A231:A232"/>
    <mergeCell ref="B231:B232"/>
    <mergeCell ref="C231:C232"/>
    <mergeCell ref="D231:D232"/>
    <mergeCell ref="E231:E232"/>
    <mergeCell ref="I233:I234"/>
    <mergeCell ref="J233:J234"/>
    <mergeCell ref="K233:K234"/>
    <mergeCell ref="L233:L234"/>
    <mergeCell ref="E233:E234"/>
    <mergeCell ref="F233:F234"/>
    <mergeCell ref="G233:G234"/>
    <mergeCell ref="H233:H234"/>
    <mergeCell ref="M233:M234"/>
    <mergeCell ref="N233:N234"/>
    <mergeCell ref="L164:L165"/>
    <mergeCell ref="E164:E165"/>
    <mergeCell ref="F164:F165"/>
    <mergeCell ref="G164:G165"/>
    <mergeCell ref="F113:F114"/>
    <mergeCell ref="G113:G114"/>
    <mergeCell ref="H113:H114"/>
    <mergeCell ref="I113:I114"/>
    <mergeCell ref="M58:M59"/>
    <mergeCell ref="N58:N59"/>
    <mergeCell ref="G58:G59"/>
    <mergeCell ref="H58:H59"/>
    <mergeCell ref="I58:I59"/>
    <mergeCell ref="J58:J59"/>
    <mergeCell ref="B15:B16"/>
    <mergeCell ref="C15:C16"/>
    <mergeCell ref="D15:D16"/>
    <mergeCell ref="E15:E16"/>
    <mergeCell ref="K58:K59"/>
    <mergeCell ref="L58:L59"/>
    <mergeCell ref="C58:C59"/>
    <mergeCell ref="D58:D59"/>
    <mergeCell ref="E58:E59"/>
    <mergeCell ref="F58:F59"/>
    <mergeCell ref="L15:L16"/>
    <mergeCell ref="M15:M16"/>
    <mergeCell ref="F15:F16"/>
    <mergeCell ref="G15:G16"/>
    <mergeCell ref="H15:H16"/>
    <mergeCell ref="I15:I16"/>
    <mergeCell ref="B51:B52"/>
    <mergeCell ref="C51:C52"/>
    <mergeCell ref="D51:D52"/>
    <mergeCell ref="E51:E52"/>
    <mergeCell ref="F51:F52"/>
    <mergeCell ref="G51:G52"/>
    <mergeCell ref="N231:N232"/>
    <mergeCell ref="M222:M223"/>
    <mergeCell ref="N222:N223"/>
    <mergeCell ref="M193:M194"/>
    <mergeCell ref="N193:N194"/>
    <mergeCell ref="N202:N203"/>
    <mergeCell ref="N204:N205"/>
    <mergeCell ref="A227:N227"/>
    <mergeCell ref="B229:B230"/>
    <mergeCell ref="K231:K232"/>
    <mergeCell ref="L231:L232"/>
    <mergeCell ref="M231:M232"/>
    <mergeCell ref="L171:L172"/>
    <mergeCell ref="M171:M172"/>
    <mergeCell ref="K171:K172"/>
    <mergeCell ref="K208:K209"/>
    <mergeCell ref="L208:L209"/>
    <mergeCell ref="M208:M209"/>
    <mergeCell ref="K210:K211"/>
    <mergeCell ref="L193:L194"/>
    <mergeCell ref="J171:J172"/>
    <mergeCell ref="G229:G230"/>
    <mergeCell ref="H229:H230"/>
    <mergeCell ref="I229:I230"/>
    <mergeCell ref="A198:N198"/>
    <mergeCell ref="N200:N201"/>
    <mergeCell ref="B171:B172"/>
    <mergeCell ref="C171:C172"/>
    <mergeCell ref="F222:F223"/>
    <mergeCell ref="G222:G223"/>
    <mergeCell ref="F231:F232"/>
    <mergeCell ref="G231:G232"/>
    <mergeCell ref="A2:N2"/>
    <mergeCell ref="K229:K230"/>
    <mergeCell ref="A113:A114"/>
    <mergeCell ref="A142:A143"/>
    <mergeCell ref="L229:L230"/>
    <mergeCell ref="M229:M230"/>
    <mergeCell ref="B200:B201"/>
    <mergeCell ref="C200:C201"/>
    <mergeCell ref="D200:D201"/>
    <mergeCell ref="E200:E201"/>
    <mergeCell ref="N113:N114"/>
    <mergeCell ref="B58:B59"/>
    <mergeCell ref="A229:A230"/>
    <mergeCell ref="F200:F201"/>
    <mergeCell ref="G200:G201"/>
    <mergeCell ref="A171:A172"/>
    <mergeCell ref="A200:A201"/>
    <mergeCell ref="C229:C230"/>
    <mergeCell ref="D229:D230"/>
    <mergeCell ref="E229:E230"/>
    <mergeCell ref="F229:F230"/>
    <mergeCell ref="J229:J230"/>
    <mergeCell ref="A13:N13"/>
    <mergeCell ref="A56:N56"/>
    <mergeCell ref="A111:N111"/>
    <mergeCell ref="A140:N140"/>
    <mergeCell ref="J113:J114"/>
    <mergeCell ref="N171:N172"/>
    <mergeCell ref="H171:H172"/>
    <mergeCell ref="I171:I172"/>
    <mergeCell ref="L142:L143"/>
    <mergeCell ref="B142:B143"/>
    <mergeCell ref="D171:D172"/>
    <mergeCell ref="E171:E172"/>
    <mergeCell ref="F171:F172"/>
    <mergeCell ref="G171:G172"/>
    <mergeCell ref="A15:A16"/>
    <mergeCell ref="A58:A59"/>
    <mergeCell ref="A169:N169"/>
    <mergeCell ref="K113:K114"/>
    <mergeCell ref="L113:L114"/>
    <mergeCell ref="M113:M114"/>
    <mergeCell ref="N229:N230"/>
    <mergeCell ref="H200:H201"/>
    <mergeCell ref="I200:I201"/>
    <mergeCell ref="J200:J201"/>
    <mergeCell ref="K200:K201"/>
    <mergeCell ref="L200:L201"/>
    <mergeCell ref="M200:M201"/>
    <mergeCell ref="H202:H203"/>
    <mergeCell ref="I202:I203"/>
    <mergeCell ref="J202:J203"/>
    <mergeCell ref="C142:C143"/>
    <mergeCell ref="D142:D143"/>
    <mergeCell ref="E142:E143"/>
    <mergeCell ref="F142:F143"/>
    <mergeCell ref="G142:G143"/>
    <mergeCell ref="H142:H143"/>
    <mergeCell ref="M142:M143"/>
    <mergeCell ref="N142:N143"/>
    <mergeCell ref="B113:B114"/>
    <mergeCell ref="C113:C114"/>
    <mergeCell ref="D113:D114"/>
    <mergeCell ref="E113:E114"/>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1'!A44" display="1 - FERROEXPRESO PAMPEANO S.A."/>
    <hyperlink ref="A5:E5" location="'2001'!A85" display="2 - NUEVO CENTRAL ARGENTINO S.A."/>
    <hyperlink ref="A6:E6" location="'2001'!A137" display="3 - FERROSUR ROCA S.A."/>
    <hyperlink ref="A7:E7" location="'2001'!A166" display="4 - AMERICA LATINA LOGISTICA CENTRAL S.A. (EX-BUENOS AIRES AL PACIFICO - SAN MARTIN S.A.)"/>
    <hyperlink ref="A8:E8" location="'2001'!A195" display="5 - AMERICA LATINA LOGISTICA  MESOPOTAMICA S.A. (EX-FERROCARRIL MESOPOTAMICO - GRAL. URQUIZA S.A.)"/>
    <hyperlink ref="A9:E9" location="'2001'!A224" display="6 - BELGRANO CARGAS S.A."/>
    <hyperlink ref="A10:E10" location="'2001'!A23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vt:i4>
      </vt:variant>
    </vt:vector>
  </HeadingPairs>
  <TitlesOfParts>
    <vt:vector size="33" baseType="lpstr">
      <vt:lpstr>Indice</vt:lpstr>
      <vt:lpstr>1992-1994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'2021'!Área_de_impresión</vt:lpstr>
      <vt:lpstr>'2022'!Área_de_impresión</vt:lpstr>
      <vt:lpstr>Indice!Área_de_impresión</vt:lpstr>
    </vt:vector>
  </TitlesOfParts>
  <Company>cnrt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Daniel Gassman</dc:creator>
  <cp:lastModifiedBy>CNRT</cp:lastModifiedBy>
  <cp:lastPrinted>2020-01-23T15:22:57Z</cp:lastPrinted>
  <dcterms:created xsi:type="dcterms:W3CDTF">2013-11-26T19:44:44Z</dcterms:created>
  <dcterms:modified xsi:type="dcterms:W3CDTF">2023-02-09T19:07:17Z</dcterms:modified>
</cp:coreProperties>
</file>